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Communications\Memos\2020\"/>
    </mc:Choice>
  </mc:AlternateContent>
  <bookViews>
    <workbookView xWindow="120" yWindow="90" windowWidth="23900" windowHeight="14540" tabRatio="935" firstSheet="7" activeTab="7"/>
  </bookViews>
  <sheets>
    <sheet name="2016 - Support" sheetId="4" state="hidden" r:id="rId1"/>
    <sheet name="2020 - Support" sheetId="2" state="hidden" r:id="rId2"/>
    <sheet name="2016 - Source" sheetId="3" state="hidden" r:id="rId3"/>
    <sheet name="2020 - Source" sheetId="1" state="hidden" r:id="rId4"/>
    <sheet name="Source - Master DB Debt" sheetId="6" state="hidden" r:id="rId5"/>
    <sheet name="Support I" sheetId="5" state="hidden" r:id="rId6"/>
    <sheet name="Support II" sheetId="7" state="hidden" r:id="rId7"/>
    <sheet name="Main" sheetId="8" r:id="rId8"/>
    <sheet name="2020 CB Source" sheetId="9" state="hidden" r:id="rId9"/>
    <sheet name="2020 CB Support" sheetId="10" state="hidden" r:id="rId10"/>
  </sheets>
  <definedNames>
    <definedName name="_xlnm._FilterDatabase" localSheetId="9" hidden="1">'2020 CB Support'!$A$1:$O$337</definedName>
    <definedName name="_xlnm._FilterDatabase" localSheetId="4" hidden="1">'Source - Master DB Debt'!$A$4:$H$2982</definedName>
    <definedName name="a">'Support I'!$A$3:$L$291</definedName>
    <definedName name="_xlnm.Print_Area" localSheetId="7">Main!$B:$L</definedName>
  </definedNames>
  <calcPr calcId="152511"/>
</workbook>
</file>

<file path=xl/calcChain.xml><?xml version="1.0" encoding="utf-8"?>
<calcChain xmlns="http://schemas.openxmlformats.org/spreadsheetml/2006/main">
  <c r="C92" i="8" l="1"/>
  <c r="B7" i="8" l="1"/>
  <c r="P47" i="6" l="1"/>
  <c r="P48" i="6"/>
  <c r="P49" i="6"/>
  <c r="P50" i="6"/>
  <c r="P51" i="6"/>
  <c r="N6" i="6"/>
  <c r="N7" i="6"/>
  <c r="N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5" i="6"/>
  <c r="A12" i="8" l="1"/>
  <c r="B92" i="8" s="1"/>
  <c r="H76" i="8" l="1"/>
  <c r="H65" i="8"/>
  <c r="A1" i="6"/>
  <c r="A2" i="6" s="1"/>
  <c r="J6" i="6" s="1" a="1"/>
  <c r="J6" i="6" s="1"/>
  <c r="H69" i="8"/>
  <c r="H71" i="8"/>
  <c r="H67" i="8"/>
  <c r="H70" i="8"/>
  <c r="H68" i="8"/>
  <c r="E12" i="8"/>
  <c r="D12" i="8"/>
  <c r="B12" i="8"/>
  <c r="J12" i="8"/>
  <c r="C12" i="8"/>
  <c r="B4" i="5"/>
  <c r="C4" i="5"/>
  <c r="D4" i="5"/>
  <c r="E4" i="5"/>
  <c r="F4" i="5"/>
  <c r="G4" i="5"/>
  <c r="H4" i="5"/>
  <c r="J4" i="5" s="1"/>
  <c r="I4" i="5"/>
  <c r="K4" i="5" s="1"/>
  <c r="B5" i="5"/>
  <c r="C5" i="5"/>
  <c r="D5" i="5"/>
  <c r="E5" i="5"/>
  <c r="F5" i="5"/>
  <c r="G5" i="5"/>
  <c r="H5" i="5"/>
  <c r="J5" i="5" s="1"/>
  <c r="I5" i="5"/>
  <c r="K5" i="5" s="1"/>
  <c r="B6" i="5"/>
  <c r="C6" i="5"/>
  <c r="D6" i="5"/>
  <c r="E6" i="5"/>
  <c r="F6" i="5"/>
  <c r="G6" i="5"/>
  <c r="H6" i="5"/>
  <c r="J6" i="5" s="1"/>
  <c r="I6" i="5"/>
  <c r="K6" i="5" s="1"/>
  <c r="B7" i="5"/>
  <c r="C7" i="5"/>
  <c r="D7" i="5"/>
  <c r="E7" i="5"/>
  <c r="F7" i="5"/>
  <c r="G7" i="5"/>
  <c r="H7" i="5"/>
  <c r="J7" i="5" s="1"/>
  <c r="I7" i="5"/>
  <c r="K7" i="5" s="1"/>
  <c r="B8" i="5"/>
  <c r="C8" i="5"/>
  <c r="D8" i="5"/>
  <c r="E8" i="5"/>
  <c r="F8" i="5"/>
  <c r="G8" i="5"/>
  <c r="H8" i="5"/>
  <c r="J8" i="5" s="1"/>
  <c r="I8" i="5"/>
  <c r="K8" i="5" s="1"/>
  <c r="B9" i="5"/>
  <c r="C9" i="5"/>
  <c r="D9" i="5"/>
  <c r="E9" i="5"/>
  <c r="F9" i="5"/>
  <c r="G9" i="5"/>
  <c r="H9" i="5"/>
  <c r="J9" i="5" s="1"/>
  <c r="I9" i="5"/>
  <c r="K9" i="5" s="1"/>
  <c r="B10" i="5"/>
  <c r="C10" i="5"/>
  <c r="D10" i="5"/>
  <c r="E10" i="5"/>
  <c r="F10" i="5"/>
  <c r="G10" i="5"/>
  <c r="H10" i="5"/>
  <c r="J10" i="5" s="1"/>
  <c r="I10" i="5"/>
  <c r="K10" i="5" s="1"/>
  <c r="B11" i="5"/>
  <c r="C11" i="5"/>
  <c r="D11" i="5"/>
  <c r="E11" i="5"/>
  <c r="F11" i="5"/>
  <c r="G11" i="5"/>
  <c r="H11" i="5"/>
  <c r="J11" i="5" s="1"/>
  <c r="I11" i="5"/>
  <c r="K11" i="5" s="1"/>
  <c r="B12" i="5"/>
  <c r="C12" i="5"/>
  <c r="D12" i="5"/>
  <c r="E12" i="5"/>
  <c r="F12" i="5"/>
  <c r="G12" i="5"/>
  <c r="H12" i="5"/>
  <c r="J12" i="5" s="1"/>
  <c r="I12" i="5"/>
  <c r="K12" i="5" s="1"/>
  <c r="B13" i="5"/>
  <c r="C13" i="5"/>
  <c r="D13" i="5"/>
  <c r="E13" i="5"/>
  <c r="F13" i="5"/>
  <c r="G13" i="5"/>
  <c r="H13" i="5"/>
  <c r="J13" i="5" s="1"/>
  <c r="I13" i="5"/>
  <c r="K13" i="5" s="1"/>
  <c r="B14" i="5"/>
  <c r="C14" i="5"/>
  <c r="D14" i="5"/>
  <c r="E14" i="5"/>
  <c r="F14" i="5"/>
  <c r="G14" i="5"/>
  <c r="H14" i="5"/>
  <c r="J14" i="5" s="1"/>
  <c r="I14" i="5"/>
  <c r="K14" i="5" s="1"/>
  <c r="B15" i="5"/>
  <c r="C15" i="5"/>
  <c r="D15" i="5"/>
  <c r="E15" i="5"/>
  <c r="F15" i="5"/>
  <c r="G15" i="5"/>
  <c r="H15" i="5"/>
  <c r="J15" i="5" s="1"/>
  <c r="I15" i="5"/>
  <c r="K15" i="5" s="1"/>
  <c r="B16" i="5"/>
  <c r="C16" i="5"/>
  <c r="D16" i="5"/>
  <c r="E16" i="5"/>
  <c r="F16" i="5"/>
  <c r="G16" i="5"/>
  <c r="H16" i="5"/>
  <c r="J16" i="5" s="1"/>
  <c r="I16" i="5"/>
  <c r="K16" i="5" s="1"/>
  <c r="B17" i="5"/>
  <c r="C17" i="5"/>
  <c r="D17" i="5"/>
  <c r="E17" i="5"/>
  <c r="F17" i="5"/>
  <c r="G17" i="5"/>
  <c r="H17" i="5"/>
  <c r="J17" i="5" s="1"/>
  <c r="I17" i="5"/>
  <c r="K17" i="5" s="1"/>
  <c r="B18" i="5"/>
  <c r="C18" i="5"/>
  <c r="D18" i="5"/>
  <c r="E18" i="5"/>
  <c r="F18" i="5"/>
  <c r="G18" i="5"/>
  <c r="H18" i="5"/>
  <c r="J18" i="5" s="1"/>
  <c r="I18" i="5"/>
  <c r="K18" i="5" s="1"/>
  <c r="B19" i="5"/>
  <c r="C19" i="5"/>
  <c r="D19" i="5"/>
  <c r="E19" i="5"/>
  <c r="F19" i="5"/>
  <c r="G19" i="5"/>
  <c r="H19" i="5"/>
  <c r="J19" i="5" s="1"/>
  <c r="I19" i="5"/>
  <c r="K19" i="5" s="1"/>
  <c r="B20" i="5"/>
  <c r="C20" i="5"/>
  <c r="D20" i="5"/>
  <c r="E20" i="5"/>
  <c r="F20" i="5"/>
  <c r="G20" i="5"/>
  <c r="H20" i="5"/>
  <c r="J20" i="5" s="1"/>
  <c r="I20" i="5"/>
  <c r="K20" i="5" s="1"/>
  <c r="B21" i="5"/>
  <c r="C21" i="5"/>
  <c r="D21" i="5"/>
  <c r="E21" i="5"/>
  <c r="F21" i="5"/>
  <c r="G21" i="5"/>
  <c r="H21" i="5"/>
  <c r="J21" i="5" s="1"/>
  <c r="I21" i="5"/>
  <c r="K21" i="5" s="1"/>
  <c r="B22" i="5"/>
  <c r="C22" i="5"/>
  <c r="D22" i="5"/>
  <c r="E22" i="5"/>
  <c r="F22" i="5"/>
  <c r="G22" i="5"/>
  <c r="H22" i="5"/>
  <c r="J22" i="5" s="1"/>
  <c r="I22" i="5"/>
  <c r="K22" i="5" s="1"/>
  <c r="B23" i="5"/>
  <c r="C23" i="5"/>
  <c r="D23" i="5"/>
  <c r="E23" i="5"/>
  <c r="F23" i="5"/>
  <c r="G23" i="5"/>
  <c r="H23" i="5"/>
  <c r="J23" i="5" s="1"/>
  <c r="I23" i="5"/>
  <c r="K23" i="5" s="1"/>
  <c r="B24" i="5"/>
  <c r="C24" i="5"/>
  <c r="D24" i="5"/>
  <c r="E24" i="5"/>
  <c r="F24" i="5"/>
  <c r="G24" i="5"/>
  <c r="H24" i="5"/>
  <c r="J24" i="5" s="1"/>
  <c r="I24" i="5"/>
  <c r="K24" i="5" s="1"/>
  <c r="B25" i="5"/>
  <c r="C25" i="5"/>
  <c r="D25" i="5"/>
  <c r="E25" i="5"/>
  <c r="F25" i="5"/>
  <c r="G25" i="5"/>
  <c r="H25" i="5"/>
  <c r="J25" i="5" s="1"/>
  <c r="I25" i="5"/>
  <c r="K25" i="5" s="1"/>
  <c r="B26" i="5"/>
  <c r="C26" i="5"/>
  <c r="D26" i="5"/>
  <c r="E26" i="5"/>
  <c r="F26" i="5"/>
  <c r="G26" i="5"/>
  <c r="H26" i="5"/>
  <c r="J26" i="5" s="1"/>
  <c r="I26" i="5"/>
  <c r="K26" i="5" s="1"/>
  <c r="B27" i="5"/>
  <c r="C27" i="5"/>
  <c r="D27" i="5"/>
  <c r="E27" i="5"/>
  <c r="F27" i="5"/>
  <c r="G27" i="5"/>
  <c r="H27" i="5"/>
  <c r="J27" i="5" s="1"/>
  <c r="I27" i="5"/>
  <c r="K27" i="5" s="1"/>
  <c r="B28" i="5"/>
  <c r="C28" i="5"/>
  <c r="D28" i="5"/>
  <c r="E28" i="5"/>
  <c r="F28" i="5"/>
  <c r="G28" i="5"/>
  <c r="H28" i="5"/>
  <c r="J28" i="5" s="1"/>
  <c r="I28" i="5"/>
  <c r="K28" i="5" s="1"/>
  <c r="B29" i="5"/>
  <c r="C29" i="5"/>
  <c r="D29" i="5"/>
  <c r="E29" i="5"/>
  <c r="F29" i="5"/>
  <c r="G29" i="5"/>
  <c r="H29" i="5"/>
  <c r="J29" i="5" s="1"/>
  <c r="I29" i="5"/>
  <c r="K29" i="5" s="1"/>
  <c r="B30" i="5"/>
  <c r="C30" i="5"/>
  <c r="D30" i="5"/>
  <c r="E30" i="5"/>
  <c r="F30" i="5"/>
  <c r="G30" i="5"/>
  <c r="H30" i="5"/>
  <c r="J30" i="5" s="1"/>
  <c r="I30" i="5"/>
  <c r="K30" i="5" s="1"/>
  <c r="B31" i="5"/>
  <c r="C31" i="5"/>
  <c r="D31" i="5"/>
  <c r="E31" i="5"/>
  <c r="F31" i="5"/>
  <c r="G31" i="5"/>
  <c r="H31" i="5"/>
  <c r="J31" i="5" s="1"/>
  <c r="I31" i="5"/>
  <c r="K31" i="5" s="1"/>
  <c r="B32" i="5"/>
  <c r="C32" i="5"/>
  <c r="D32" i="5"/>
  <c r="E32" i="5"/>
  <c r="F32" i="5"/>
  <c r="G32" i="5"/>
  <c r="H32" i="5"/>
  <c r="J32" i="5" s="1"/>
  <c r="I32" i="5"/>
  <c r="K32" i="5" s="1"/>
  <c r="B33" i="5"/>
  <c r="C33" i="5"/>
  <c r="D33" i="5"/>
  <c r="E33" i="5"/>
  <c r="F33" i="5"/>
  <c r="G33" i="5"/>
  <c r="H33" i="5"/>
  <c r="J33" i="5" s="1"/>
  <c r="I33" i="5"/>
  <c r="K33" i="5" s="1"/>
  <c r="B34" i="5"/>
  <c r="C34" i="5"/>
  <c r="D34" i="5"/>
  <c r="E34" i="5"/>
  <c r="F34" i="5"/>
  <c r="G34" i="5"/>
  <c r="H34" i="5"/>
  <c r="J34" i="5" s="1"/>
  <c r="I34" i="5"/>
  <c r="K34" i="5" s="1"/>
  <c r="B35" i="5"/>
  <c r="C35" i="5"/>
  <c r="D35" i="5"/>
  <c r="E35" i="5"/>
  <c r="F35" i="5"/>
  <c r="G35" i="5"/>
  <c r="H35" i="5"/>
  <c r="J35" i="5" s="1"/>
  <c r="I35" i="5"/>
  <c r="K35" i="5" s="1"/>
  <c r="B36" i="5"/>
  <c r="C36" i="5"/>
  <c r="D36" i="5"/>
  <c r="E36" i="5"/>
  <c r="F36" i="5"/>
  <c r="G36" i="5"/>
  <c r="H36" i="5"/>
  <c r="J36" i="5" s="1"/>
  <c r="I36" i="5"/>
  <c r="K36" i="5" s="1"/>
  <c r="B37" i="5"/>
  <c r="C37" i="5"/>
  <c r="D37" i="5"/>
  <c r="E37" i="5"/>
  <c r="F37" i="5"/>
  <c r="G37" i="5"/>
  <c r="H37" i="5"/>
  <c r="J37" i="5" s="1"/>
  <c r="I37" i="5"/>
  <c r="K37" i="5" s="1"/>
  <c r="B38" i="5"/>
  <c r="C38" i="5"/>
  <c r="D38" i="5"/>
  <c r="E38" i="5"/>
  <c r="F38" i="5"/>
  <c r="G38" i="5"/>
  <c r="H38" i="5"/>
  <c r="J38" i="5" s="1"/>
  <c r="I38" i="5"/>
  <c r="K38" i="5" s="1"/>
  <c r="B39" i="5"/>
  <c r="C39" i="5"/>
  <c r="D39" i="5"/>
  <c r="E39" i="5"/>
  <c r="F39" i="5"/>
  <c r="G39" i="5"/>
  <c r="H39" i="5"/>
  <c r="J39" i="5" s="1"/>
  <c r="I39" i="5"/>
  <c r="K39" i="5" s="1"/>
  <c r="B40" i="5"/>
  <c r="C40" i="5"/>
  <c r="D40" i="5"/>
  <c r="E40" i="5"/>
  <c r="F40" i="5"/>
  <c r="G40" i="5"/>
  <c r="H40" i="5"/>
  <c r="J40" i="5" s="1"/>
  <c r="I40" i="5"/>
  <c r="K40" i="5" s="1"/>
  <c r="B41" i="5"/>
  <c r="C41" i="5"/>
  <c r="D41" i="5"/>
  <c r="E41" i="5"/>
  <c r="F41" i="5"/>
  <c r="G41" i="5"/>
  <c r="H41" i="5"/>
  <c r="J41" i="5" s="1"/>
  <c r="I41" i="5"/>
  <c r="K41" i="5" s="1"/>
  <c r="B42" i="5"/>
  <c r="C42" i="5"/>
  <c r="D42" i="5"/>
  <c r="E42" i="5"/>
  <c r="F42" i="5"/>
  <c r="G42" i="5"/>
  <c r="H42" i="5"/>
  <c r="J42" i="5" s="1"/>
  <c r="I42" i="5"/>
  <c r="K42" i="5" s="1"/>
  <c r="B43" i="5"/>
  <c r="C43" i="5"/>
  <c r="D43" i="5"/>
  <c r="E43" i="5"/>
  <c r="F43" i="5"/>
  <c r="G43" i="5"/>
  <c r="H43" i="5"/>
  <c r="J43" i="5" s="1"/>
  <c r="I43" i="5"/>
  <c r="K43" i="5" s="1"/>
  <c r="B44" i="5"/>
  <c r="C44" i="5"/>
  <c r="D44" i="5"/>
  <c r="E44" i="5"/>
  <c r="F44" i="5"/>
  <c r="G44" i="5"/>
  <c r="H44" i="5"/>
  <c r="J44" i="5" s="1"/>
  <c r="I44" i="5"/>
  <c r="K44" i="5" s="1"/>
  <c r="B45" i="5"/>
  <c r="C45" i="5"/>
  <c r="D45" i="5"/>
  <c r="E45" i="5"/>
  <c r="F45" i="5"/>
  <c r="G45" i="5"/>
  <c r="H45" i="5"/>
  <c r="J45" i="5" s="1"/>
  <c r="I45" i="5"/>
  <c r="K45" i="5" s="1"/>
  <c r="B46" i="5"/>
  <c r="C46" i="5"/>
  <c r="D46" i="5"/>
  <c r="E46" i="5"/>
  <c r="F46" i="5"/>
  <c r="G46" i="5"/>
  <c r="H46" i="5"/>
  <c r="J46" i="5" s="1"/>
  <c r="I46" i="5"/>
  <c r="K46" i="5" s="1"/>
  <c r="B47" i="5"/>
  <c r="C47" i="5"/>
  <c r="D47" i="5"/>
  <c r="E47" i="5"/>
  <c r="F47" i="5"/>
  <c r="G47" i="5"/>
  <c r="H47" i="5"/>
  <c r="J47" i="5" s="1"/>
  <c r="I47" i="5"/>
  <c r="K47" i="5" s="1"/>
  <c r="B48" i="5"/>
  <c r="C48" i="5"/>
  <c r="D48" i="5"/>
  <c r="E48" i="5"/>
  <c r="F48" i="5"/>
  <c r="G48" i="5"/>
  <c r="H48" i="5"/>
  <c r="J48" i="5" s="1"/>
  <c r="I48" i="5"/>
  <c r="K48" i="5" s="1"/>
  <c r="B49" i="5"/>
  <c r="C49" i="5"/>
  <c r="D49" i="5"/>
  <c r="E49" i="5"/>
  <c r="F49" i="5"/>
  <c r="G49" i="5"/>
  <c r="H49" i="5"/>
  <c r="J49" i="5" s="1"/>
  <c r="I49" i="5"/>
  <c r="K49" i="5" s="1"/>
  <c r="B50" i="5"/>
  <c r="C50" i="5"/>
  <c r="D50" i="5"/>
  <c r="E50" i="5"/>
  <c r="F50" i="5"/>
  <c r="G50" i="5"/>
  <c r="H50" i="5"/>
  <c r="J50" i="5" s="1"/>
  <c r="I50" i="5"/>
  <c r="K50" i="5" s="1"/>
  <c r="B51" i="5"/>
  <c r="C51" i="5"/>
  <c r="D51" i="5"/>
  <c r="E51" i="5"/>
  <c r="F51" i="5"/>
  <c r="G51" i="5"/>
  <c r="H51" i="5"/>
  <c r="J51" i="5" s="1"/>
  <c r="I51" i="5"/>
  <c r="K51" i="5" s="1"/>
  <c r="B52" i="5"/>
  <c r="C52" i="5"/>
  <c r="D52" i="5"/>
  <c r="E52" i="5"/>
  <c r="F52" i="5"/>
  <c r="G52" i="5"/>
  <c r="H52" i="5"/>
  <c r="J52" i="5" s="1"/>
  <c r="I52" i="5"/>
  <c r="K52" i="5" s="1"/>
  <c r="B53" i="5"/>
  <c r="C53" i="5"/>
  <c r="D53" i="5"/>
  <c r="E53" i="5"/>
  <c r="F53" i="5"/>
  <c r="G53" i="5"/>
  <c r="H53" i="5"/>
  <c r="J53" i="5" s="1"/>
  <c r="I53" i="5"/>
  <c r="K53" i="5" s="1"/>
  <c r="B54" i="5"/>
  <c r="C54" i="5"/>
  <c r="D54" i="5"/>
  <c r="E54" i="5"/>
  <c r="F54" i="5"/>
  <c r="G54" i="5"/>
  <c r="H54" i="5"/>
  <c r="J54" i="5" s="1"/>
  <c r="I54" i="5"/>
  <c r="K54" i="5" s="1"/>
  <c r="B55" i="5"/>
  <c r="C55" i="5"/>
  <c r="D55" i="5"/>
  <c r="E55" i="5"/>
  <c r="F55" i="5"/>
  <c r="G55" i="5"/>
  <c r="H55" i="5"/>
  <c r="J55" i="5" s="1"/>
  <c r="I55" i="5"/>
  <c r="K55" i="5" s="1"/>
  <c r="B56" i="5"/>
  <c r="C56" i="5"/>
  <c r="D56" i="5"/>
  <c r="E56" i="5"/>
  <c r="F56" i="5"/>
  <c r="G56" i="5"/>
  <c r="H56" i="5"/>
  <c r="J56" i="5" s="1"/>
  <c r="I56" i="5"/>
  <c r="K56" i="5" s="1"/>
  <c r="B57" i="5"/>
  <c r="C57" i="5"/>
  <c r="D57" i="5"/>
  <c r="E57" i="5"/>
  <c r="F57" i="5"/>
  <c r="G57" i="5"/>
  <c r="H57" i="5"/>
  <c r="J57" i="5" s="1"/>
  <c r="I57" i="5"/>
  <c r="K57" i="5" s="1"/>
  <c r="B58" i="5"/>
  <c r="C58" i="5"/>
  <c r="D58" i="5"/>
  <c r="E58" i="5"/>
  <c r="F58" i="5"/>
  <c r="G58" i="5"/>
  <c r="H58" i="5"/>
  <c r="J58" i="5" s="1"/>
  <c r="I58" i="5"/>
  <c r="K58" i="5" s="1"/>
  <c r="B59" i="5"/>
  <c r="C59" i="5"/>
  <c r="D59" i="5"/>
  <c r="E59" i="5"/>
  <c r="F59" i="5"/>
  <c r="G59" i="5"/>
  <c r="H59" i="5"/>
  <c r="J59" i="5" s="1"/>
  <c r="I59" i="5"/>
  <c r="K59" i="5" s="1"/>
  <c r="B60" i="5"/>
  <c r="C60" i="5"/>
  <c r="D60" i="5"/>
  <c r="E60" i="5"/>
  <c r="F60" i="5"/>
  <c r="G60" i="5"/>
  <c r="H60" i="5"/>
  <c r="J60" i="5" s="1"/>
  <c r="I60" i="5"/>
  <c r="K60" i="5" s="1"/>
  <c r="B61" i="5"/>
  <c r="C61" i="5"/>
  <c r="D61" i="5"/>
  <c r="E61" i="5"/>
  <c r="F61" i="5"/>
  <c r="G61" i="5"/>
  <c r="H61" i="5"/>
  <c r="J61" i="5" s="1"/>
  <c r="I61" i="5"/>
  <c r="K61" i="5" s="1"/>
  <c r="B62" i="5"/>
  <c r="C62" i="5"/>
  <c r="D62" i="5"/>
  <c r="E62" i="5"/>
  <c r="F62" i="5"/>
  <c r="G62" i="5"/>
  <c r="H62" i="5"/>
  <c r="J62" i="5" s="1"/>
  <c r="I62" i="5"/>
  <c r="K62" i="5" s="1"/>
  <c r="B63" i="5"/>
  <c r="C63" i="5"/>
  <c r="D63" i="5"/>
  <c r="E63" i="5"/>
  <c r="F63" i="5"/>
  <c r="G63" i="5"/>
  <c r="H63" i="5"/>
  <c r="J63" i="5" s="1"/>
  <c r="I63" i="5"/>
  <c r="K63" i="5" s="1"/>
  <c r="B64" i="5"/>
  <c r="C64" i="5"/>
  <c r="D64" i="5"/>
  <c r="E64" i="5"/>
  <c r="F64" i="5"/>
  <c r="G64" i="5"/>
  <c r="H64" i="5"/>
  <c r="J64" i="5" s="1"/>
  <c r="I64" i="5"/>
  <c r="K64" i="5" s="1"/>
  <c r="B65" i="5"/>
  <c r="C65" i="5"/>
  <c r="D65" i="5"/>
  <c r="E65" i="5"/>
  <c r="F65" i="5"/>
  <c r="G65" i="5"/>
  <c r="H65" i="5"/>
  <c r="J65" i="5" s="1"/>
  <c r="I65" i="5"/>
  <c r="K65" i="5" s="1"/>
  <c r="B66" i="5"/>
  <c r="C66" i="5"/>
  <c r="D66" i="5"/>
  <c r="E66" i="5"/>
  <c r="F66" i="5"/>
  <c r="G66" i="5"/>
  <c r="H66" i="5"/>
  <c r="J66" i="5" s="1"/>
  <c r="I66" i="5"/>
  <c r="K66" i="5" s="1"/>
  <c r="B67" i="5"/>
  <c r="C67" i="5"/>
  <c r="D67" i="5"/>
  <c r="E67" i="5"/>
  <c r="F67" i="5"/>
  <c r="G67" i="5"/>
  <c r="H67" i="5"/>
  <c r="J67" i="5" s="1"/>
  <c r="I67" i="5"/>
  <c r="K67" i="5" s="1"/>
  <c r="B68" i="5"/>
  <c r="C68" i="5"/>
  <c r="D68" i="5"/>
  <c r="E68" i="5"/>
  <c r="F68" i="5"/>
  <c r="G68" i="5"/>
  <c r="H68" i="5"/>
  <c r="J68" i="5" s="1"/>
  <c r="I68" i="5"/>
  <c r="K68" i="5" s="1"/>
  <c r="B69" i="5"/>
  <c r="C69" i="5"/>
  <c r="D69" i="5"/>
  <c r="E69" i="5"/>
  <c r="F69" i="5"/>
  <c r="G69" i="5"/>
  <c r="H69" i="5"/>
  <c r="J69" i="5" s="1"/>
  <c r="I69" i="5"/>
  <c r="K69" i="5" s="1"/>
  <c r="B70" i="5"/>
  <c r="C70" i="5"/>
  <c r="D70" i="5"/>
  <c r="E70" i="5"/>
  <c r="F70" i="5"/>
  <c r="G70" i="5"/>
  <c r="H70" i="5"/>
  <c r="J70" i="5" s="1"/>
  <c r="I70" i="5"/>
  <c r="K70" i="5" s="1"/>
  <c r="B71" i="5"/>
  <c r="C71" i="5"/>
  <c r="D71" i="5"/>
  <c r="E71" i="5"/>
  <c r="F71" i="5"/>
  <c r="G71" i="5"/>
  <c r="H71" i="5"/>
  <c r="J71" i="5" s="1"/>
  <c r="I71" i="5"/>
  <c r="K71" i="5" s="1"/>
  <c r="B72" i="5"/>
  <c r="C72" i="5"/>
  <c r="D72" i="5"/>
  <c r="E72" i="5"/>
  <c r="F72" i="5"/>
  <c r="G72" i="5"/>
  <c r="H72" i="5"/>
  <c r="J72" i="5" s="1"/>
  <c r="I72" i="5"/>
  <c r="K72" i="5" s="1"/>
  <c r="B73" i="5"/>
  <c r="C73" i="5"/>
  <c r="D73" i="5"/>
  <c r="E73" i="5"/>
  <c r="F73" i="5"/>
  <c r="G73" i="5"/>
  <c r="H73" i="5"/>
  <c r="J73" i="5" s="1"/>
  <c r="I73" i="5"/>
  <c r="K73" i="5" s="1"/>
  <c r="B74" i="5"/>
  <c r="C74" i="5"/>
  <c r="D74" i="5"/>
  <c r="E74" i="5"/>
  <c r="F74" i="5"/>
  <c r="G74" i="5"/>
  <c r="H74" i="5"/>
  <c r="J74" i="5" s="1"/>
  <c r="I74" i="5"/>
  <c r="K74" i="5" s="1"/>
  <c r="B75" i="5"/>
  <c r="C75" i="5"/>
  <c r="D75" i="5"/>
  <c r="E75" i="5"/>
  <c r="F75" i="5"/>
  <c r="G75" i="5"/>
  <c r="H75" i="5"/>
  <c r="J75" i="5" s="1"/>
  <c r="I75" i="5"/>
  <c r="K75" i="5" s="1"/>
  <c r="B76" i="5"/>
  <c r="C76" i="5"/>
  <c r="D76" i="5"/>
  <c r="E76" i="5"/>
  <c r="F76" i="5"/>
  <c r="G76" i="5"/>
  <c r="H76" i="5"/>
  <c r="J76" i="5" s="1"/>
  <c r="I76" i="5"/>
  <c r="K76" i="5" s="1"/>
  <c r="B77" i="5"/>
  <c r="C77" i="5"/>
  <c r="D77" i="5"/>
  <c r="E77" i="5"/>
  <c r="F77" i="5"/>
  <c r="G77" i="5"/>
  <c r="H77" i="5"/>
  <c r="J77" i="5" s="1"/>
  <c r="I77" i="5"/>
  <c r="K77" i="5" s="1"/>
  <c r="B78" i="5"/>
  <c r="C78" i="5"/>
  <c r="D78" i="5"/>
  <c r="E78" i="5"/>
  <c r="F78" i="5"/>
  <c r="G78" i="5"/>
  <c r="H78" i="5"/>
  <c r="J78" i="5" s="1"/>
  <c r="I78" i="5"/>
  <c r="K78" i="5" s="1"/>
  <c r="B79" i="5"/>
  <c r="C79" i="5"/>
  <c r="D79" i="5"/>
  <c r="E79" i="5"/>
  <c r="F79" i="5"/>
  <c r="G79" i="5"/>
  <c r="H79" i="5"/>
  <c r="J79" i="5" s="1"/>
  <c r="I79" i="5"/>
  <c r="K79" i="5" s="1"/>
  <c r="B80" i="5"/>
  <c r="C80" i="5"/>
  <c r="D80" i="5"/>
  <c r="E80" i="5"/>
  <c r="F80" i="5"/>
  <c r="G80" i="5"/>
  <c r="H80" i="5"/>
  <c r="J80" i="5" s="1"/>
  <c r="I80" i="5"/>
  <c r="K80" i="5" s="1"/>
  <c r="B81" i="5"/>
  <c r="C81" i="5"/>
  <c r="D81" i="5"/>
  <c r="E81" i="5"/>
  <c r="F81" i="5"/>
  <c r="G81" i="5"/>
  <c r="H81" i="5"/>
  <c r="J81" i="5" s="1"/>
  <c r="I81" i="5"/>
  <c r="K81" i="5" s="1"/>
  <c r="B82" i="5"/>
  <c r="C82" i="5"/>
  <c r="D82" i="5"/>
  <c r="E82" i="5"/>
  <c r="F82" i="5"/>
  <c r="G82" i="5"/>
  <c r="H82" i="5"/>
  <c r="J82" i="5" s="1"/>
  <c r="I82" i="5"/>
  <c r="K82" i="5" s="1"/>
  <c r="B83" i="5"/>
  <c r="C83" i="5"/>
  <c r="D83" i="5"/>
  <c r="E83" i="5"/>
  <c r="F83" i="5"/>
  <c r="G83" i="5"/>
  <c r="H83" i="5"/>
  <c r="J83" i="5" s="1"/>
  <c r="I83" i="5"/>
  <c r="K83" i="5" s="1"/>
  <c r="B84" i="5"/>
  <c r="C84" i="5"/>
  <c r="D84" i="5"/>
  <c r="E84" i="5"/>
  <c r="F84" i="5"/>
  <c r="G84" i="5"/>
  <c r="H84" i="5"/>
  <c r="J84" i="5" s="1"/>
  <c r="I84" i="5"/>
  <c r="K84" i="5" s="1"/>
  <c r="B85" i="5"/>
  <c r="C85" i="5"/>
  <c r="D85" i="5"/>
  <c r="E85" i="5"/>
  <c r="F85" i="5"/>
  <c r="G85" i="5"/>
  <c r="H85" i="5"/>
  <c r="J85" i="5" s="1"/>
  <c r="I85" i="5"/>
  <c r="K85" i="5" s="1"/>
  <c r="B86" i="5"/>
  <c r="C86" i="5"/>
  <c r="D86" i="5"/>
  <c r="E86" i="5"/>
  <c r="F86" i="5"/>
  <c r="G86" i="5"/>
  <c r="H86" i="5"/>
  <c r="J86" i="5" s="1"/>
  <c r="I86" i="5"/>
  <c r="K86" i="5" s="1"/>
  <c r="B87" i="5"/>
  <c r="C87" i="5"/>
  <c r="D87" i="5"/>
  <c r="E87" i="5"/>
  <c r="F87" i="5"/>
  <c r="G87" i="5"/>
  <c r="H87" i="5"/>
  <c r="J87" i="5" s="1"/>
  <c r="I87" i="5"/>
  <c r="K87" i="5" s="1"/>
  <c r="B88" i="5"/>
  <c r="C88" i="5"/>
  <c r="D88" i="5"/>
  <c r="E88" i="5"/>
  <c r="F88" i="5"/>
  <c r="G88" i="5"/>
  <c r="H88" i="5"/>
  <c r="J88" i="5" s="1"/>
  <c r="I88" i="5"/>
  <c r="K88" i="5" s="1"/>
  <c r="B89" i="5"/>
  <c r="C89" i="5"/>
  <c r="D89" i="5"/>
  <c r="E89" i="5"/>
  <c r="F89" i="5"/>
  <c r="G89" i="5"/>
  <c r="H89" i="5"/>
  <c r="J89" i="5" s="1"/>
  <c r="I89" i="5"/>
  <c r="K89" i="5" s="1"/>
  <c r="B90" i="5"/>
  <c r="C90" i="5"/>
  <c r="D90" i="5"/>
  <c r="E90" i="5"/>
  <c r="F90" i="5"/>
  <c r="G90" i="5"/>
  <c r="H90" i="5"/>
  <c r="J90" i="5" s="1"/>
  <c r="I90" i="5"/>
  <c r="K90" i="5" s="1"/>
  <c r="B91" i="5"/>
  <c r="C91" i="5"/>
  <c r="D91" i="5"/>
  <c r="E91" i="5"/>
  <c r="F91" i="5"/>
  <c r="G91" i="5"/>
  <c r="H91" i="5"/>
  <c r="J91" i="5" s="1"/>
  <c r="I91" i="5"/>
  <c r="K91" i="5" s="1"/>
  <c r="B92" i="5"/>
  <c r="C92" i="5"/>
  <c r="D92" i="5"/>
  <c r="E92" i="5"/>
  <c r="F92" i="5"/>
  <c r="G92" i="5"/>
  <c r="H92" i="5"/>
  <c r="J92" i="5" s="1"/>
  <c r="I92" i="5"/>
  <c r="K92" i="5" s="1"/>
  <c r="B93" i="5"/>
  <c r="C93" i="5"/>
  <c r="D93" i="5"/>
  <c r="E93" i="5"/>
  <c r="F93" i="5"/>
  <c r="G93" i="5"/>
  <c r="H93" i="5"/>
  <c r="J93" i="5" s="1"/>
  <c r="I93" i="5"/>
  <c r="K93" i="5" s="1"/>
  <c r="B94" i="5"/>
  <c r="C94" i="5"/>
  <c r="D94" i="5"/>
  <c r="E94" i="5"/>
  <c r="F94" i="5"/>
  <c r="G94" i="5"/>
  <c r="H94" i="5"/>
  <c r="J94" i="5" s="1"/>
  <c r="I94" i="5"/>
  <c r="K94" i="5" s="1"/>
  <c r="B95" i="5"/>
  <c r="C95" i="5"/>
  <c r="D95" i="5"/>
  <c r="E95" i="5"/>
  <c r="F95" i="5"/>
  <c r="G95" i="5"/>
  <c r="H95" i="5"/>
  <c r="J95" i="5" s="1"/>
  <c r="I95" i="5"/>
  <c r="K95" i="5" s="1"/>
  <c r="B96" i="5"/>
  <c r="C96" i="5"/>
  <c r="D96" i="5"/>
  <c r="E96" i="5"/>
  <c r="F96" i="5"/>
  <c r="G96" i="5"/>
  <c r="H96" i="5"/>
  <c r="J96" i="5" s="1"/>
  <c r="I96" i="5"/>
  <c r="K96" i="5" s="1"/>
  <c r="B97" i="5"/>
  <c r="C97" i="5"/>
  <c r="D97" i="5"/>
  <c r="E97" i="5"/>
  <c r="F97" i="5"/>
  <c r="G97" i="5"/>
  <c r="H97" i="5"/>
  <c r="J97" i="5" s="1"/>
  <c r="I97" i="5"/>
  <c r="K97" i="5" s="1"/>
  <c r="B98" i="5"/>
  <c r="C98" i="5"/>
  <c r="D98" i="5"/>
  <c r="E98" i="5"/>
  <c r="F98" i="5"/>
  <c r="G98" i="5"/>
  <c r="H98" i="5"/>
  <c r="J98" i="5" s="1"/>
  <c r="I98" i="5"/>
  <c r="K98" i="5" s="1"/>
  <c r="B99" i="5"/>
  <c r="C99" i="5"/>
  <c r="D99" i="5"/>
  <c r="E99" i="5"/>
  <c r="F99" i="5"/>
  <c r="G99" i="5"/>
  <c r="H99" i="5"/>
  <c r="J99" i="5" s="1"/>
  <c r="I99" i="5"/>
  <c r="K99" i="5" s="1"/>
  <c r="B100" i="5"/>
  <c r="C100" i="5"/>
  <c r="D100" i="5"/>
  <c r="E100" i="5"/>
  <c r="F100" i="5"/>
  <c r="G100" i="5"/>
  <c r="H100" i="5"/>
  <c r="J100" i="5" s="1"/>
  <c r="I100" i="5"/>
  <c r="K100" i="5" s="1"/>
  <c r="B101" i="5"/>
  <c r="C101" i="5"/>
  <c r="D101" i="5"/>
  <c r="E101" i="5"/>
  <c r="F101" i="5"/>
  <c r="G101" i="5"/>
  <c r="H101" i="5"/>
  <c r="J101" i="5" s="1"/>
  <c r="I101" i="5"/>
  <c r="K101" i="5" s="1"/>
  <c r="B102" i="5"/>
  <c r="C102" i="5"/>
  <c r="D102" i="5"/>
  <c r="E102" i="5"/>
  <c r="F102" i="5"/>
  <c r="G102" i="5"/>
  <c r="H102" i="5"/>
  <c r="J102" i="5" s="1"/>
  <c r="I102" i="5"/>
  <c r="K102" i="5" s="1"/>
  <c r="B103" i="5"/>
  <c r="C103" i="5"/>
  <c r="D103" i="5"/>
  <c r="E103" i="5"/>
  <c r="F103" i="5"/>
  <c r="G103" i="5"/>
  <c r="H103" i="5"/>
  <c r="J103" i="5" s="1"/>
  <c r="I103" i="5"/>
  <c r="K103" i="5" s="1"/>
  <c r="B104" i="5"/>
  <c r="C104" i="5"/>
  <c r="D104" i="5"/>
  <c r="E104" i="5"/>
  <c r="F104" i="5"/>
  <c r="G104" i="5"/>
  <c r="H104" i="5"/>
  <c r="J104" i="5" s="1"/>
  <c r="I104" i="5"/>
  <c r="K104" i="5" s="1"/>
  <c r="B105" i="5"/>
  <c r="C105" i="5"/>
  <c r="D105" i="5"/>
  <c r="E105" i="5"/>
  <c r="F105" i="5"/>
  <c r="G105" i="5"/>
  <c r="H105" i="5"/>
  <c r="J105" i="5" s="1"/>
  <c r="I105" i="5"/>
  <c r="K105" i="5" s="1"/>
  <c r="B106" i="5"/>
  <c r="C106" i="5"/>
  <c r="D106" i="5"/>
  <c r="E106" i="5"/>
  <c r="F106" i="5"/>
  <c r="G106" i="5"/>
  <c r="H106" i="5"/>
  <c r="J106" i="5" s="1"/>
  <c r="I106" i="5"/>
  <c r="K106" i="5" s="1"/>
  <c r="B107" i="5"/>
  <c r="C107" i="5"/>
  <c r="D107" i="5"/>
  <c r="E107" i="5"/>
  <c r="F107" i="5"/>
  <c r="G107" i="5"/>
  <c r="H107" i="5"/>
  <c r="J107" i="5" s="1"/>
  <c r="I107" i="5"/>
  <c r="K107" i="5" s="1"/>
  <c r="B108" i="5"/>
  <c r="C108" i="5"/>
  <c r="D108" i="5"/>
  <c r="E108" i="5"/>
  <c r="F108" i="5"/>
  <c r="G108" i="5"/>
  <c r="H108" i="5"/>
  <c r="J108" i="5" s="1"/>
  <c r="I108" i="5"/>
  <c r="K108" i="5" s="1"/>
  <c r="B109" i="5"/>
  <c r="C109" i="5"/>
  <c r="D109" i="5"/>
  <c r="E109" i="5"/>
  <c r="F109" i="5"/>
  <c r="G109" i="5"/>
  <c r="H109" i="5"/>
  <c r="J109" i="5" s="1"/>
  <c r="I109" i="5"/>
  <c r="K109" i="5" s="1"/>
  <c r="B110" i="5"/>
  <c r="C110" i="5"/>
  <c r="D110" i="5"/>
  <c r="E110" i="5"/>
  <c r="F110" i="5"/>
  <c r="G110" i="5"/>
  <c r="H110" i="5"/>
  <c r="J110" i="5" s="1"/>
  <c r="I110" i="5"/>
  <c r="K110" i="5" s="1"/>
  <c r="B111" i="5"/>
  <c r="C111" i="5"/>
  <c r="D111" i="5"/>
  <c r="E111" i="5"/>
  <c r="F111" i="5"/>
  <c r="G111" i="5"/>
  <c r="H111" i="5"/>
  <c r="J111" i="5" s="1"/>
  <c r="I111" i="5"/>
  <c r="K111" i="5" s="1"/>
  <c r="B112" i="5"/>
  <c r="C112" i="5"/>
  <c r="D112" i="5"/>
  <c r="E112" i="5"/>
  <c r="F112" i="5"/>
  <c r="G112" i="5"/>
  <c r="H112" i="5"/>
  <c r="J112" i="5" s="1"/>
  <c r="I112" i="5"/>
  <c r="K112" i="5" s="1"/>
  <c r="B113" i="5"/>
  <c r="C113" i="5"/>
  <c r="D113" i="5"/>
  <c r="E113" i="5"/>
  <c r="F113" i="5"/>
  <c r="G113" i="5"/>
  <c r="H113" i="5"/>
  <c r="J113" i="5" s="1"/>
  <c r="I113" i="5"/>
  <c r="K113" i="5" s="1"/>
  <c r="B114" i="5"/>
  <c r="C114" i="5"/>
  <c r="D114" i="5"/>
  <c r="E114" i="5"/>
  <c r="F114" i="5"/>
  <c r="G114" i="5"/>
  <c r="H114" i="5"/>
  <c r="J114" i="5" s="1"/>
  <c r="I114" i="5"/>
  <c r="K114" i="5" s="1"/>
  <c r="B115" i="5"/>
  <c r="C115" i="5"/>
  <c r="D115" i="5"/>
  <c r="E115" i="5"/>
  <c r="F115" i="5"/>
  <c r="G115" i="5"/>
  <c r="H115" i="5"/>
  <c r="J115" i="5" s="1"/>
  <c r="I115" i="5"/>
  <c r="K115" i="5" s="1"/>
  <c r="B116" i="5"/>
  <c r="C116" i="5"/>
  <c r="D116" i="5"/>
  <c r="E116" i="5"/>
  <c r="F116" i="5"/>
  <c r="G116" i="5"/>
  <c r="H116" i="5"/>
  <c r="J116" i="5" s="1"/>
  <c r="I116" i="5"/>
  <c r="K116" i="5" s="1"/>
  <c r="B117" i="5"/>
  <c r="C117" i="5"/>
  <c r="D117" i="5"/>
  <c r="E117" i="5"/>
  <c r="F117" i="5"/>
  <c r="G117" i="5"/>
  <c r="H117" i="5"/>
  <c r="J117" i="5" s="1"/>
  <c r="I117" i="5"/>
  <c r="K117" i="5" s="1"/>
  <c r="B118" i="5"/>
  <c r="C118" i="5"/>
  <c r="D118" i="5"/>
  <c r="E118" i="5"/>
  <c r="F118" i="5"/>
  <c r="G118" i="5"/>
  <c r="H118" i="5"/>
  <c r="J118" i="5" s="1"/>
  <c r="I118" i="5"/>
  <c r="K118" i="5" s="1"/>
  <c r="B119" i="5"/>
  <c r="C119" i="5"/>
  <c r="D119" i="5"/>
  <c r="E119" i="5"/>
  <c r="F119" i="5"/>
  <c r="G119" i="5"/>
  <c r="H119" i="5"/>
  <c r="J119" i="5" s="1"/>
  <c r="I119" i="5"/>
  <c r="K119" i="5" s="1"/>
  <c r="B120" i="5"/>
  <c r="C120" i="5"/>
  <c r="D120" i="5"/>
  <c r="E120" i="5"/>
  <c r="F120" i="5"/>
  <c r="G120" i="5"/>
  <c r="H120" i="5"/>
  <c r="J120" i="5" s="1"/>
  <c r="I120" i="5"/>
  <c r="K120" i="5" s="1"/>
  <c r="B121" i="5"/>
  <c r="C121" i="5"/>
  <c r="D121" i="5"/>
  <c r="E121" i="5"/>
  <c r="F121" i="5"/>
  <c r="G121" i="5"/>
  <c r="H121" i="5"/>
  <c r="J121" i="5" s="1"/>
  <c r="I121" i="5"/>
  <c r="K121" i="5" s="1"/>
  <c r="B122" i="5"/>
  <c r="C122" i="5"/>
  <c r="D122" i="5"/>
  <c r="E122" i="5"/>
  <c r="F122" i="5"/>
  <c r="G122" i="5"/>
  <c r="H122" i="5"/>
  <c r="J122" i="5" s="1"/>
  <c r="I122" i="5"/>
  <c r="K122" i="5" s="1"/>
  <c r="B123" i="5"/>
  <c r="C123" i="5"/>
  <c r="D123" i="5"/>
  <c r="E123" i="5"/>
  <c r="F123" i="5"/>
  <c r="G123" i="5"/>
  <c r="H123" i="5"/>
  <c r="J123" i="5" s="1"/>
  <c r="I123" i="5"/>
  <c r="K123" i="5" s="1"/>
  <c r="B124" i="5"/>
  <c r="C124" i="5"/>
  <c r="D124" i="5"/>
  <c r="E124" i="5"/>
  <c r="F124" i="5"/>
  <c r="G124" i="5"/>
  <c r="H124" i="5"/>
  <c r="J124" i="5" s="1"/>
  <c r="I124" i="5"/>
  <c r="K124" i="5" s="1"/>
  <c r="B125" i="5"/>
  <c r="C125" i="5"/>
  <c r="D125" i="5"/>
  <c r="E125" i="5"/>
  <c r="F125" i="5"/>
  <c r="G125" i="5"/>
  <c r="H125" i="5"/>
  <c r="J125" i="5" s="1"/>
  <c r="I125" i="5"/>
  <c r="K125" i="5" s="1"/>
  <c r="B126" i="5"/>
  <c r="C126" i="5"/>
  <c r="D126" i="5"/>
  <c r="E126" i="5"/>
  <c r="F126" i="5"/>
  <c r="G126" i="5"/>
  <c r="H126" i="5"/>
  <c r="J126" i="5" s="1"/>
  <c r="I126" i="5"/>
  <c r="K126" i="5" s="1"/>
  <c r="B127" i="5"/>
  <c r="C127" i="5"/>
  <c r="D127" i="5"/>
  <c r="E127" i="5"/>
  <c r="F127" i="5"/>
  <c r="G127" i="5"/>
  <c r="H127" i="5"/>
  <c r="J127" i="5" s="1"/>
  <c r="I127" i="5"/>
  <c r="K127" i="5" s="1"/>
  <c r="B128" i="5"/>
  <c r="C128" i="5"/>
  <c r="D128" i="5"/>
  <c r="E128" i="5"/>
  <c r="F128" i="5"/>
  <c r="G128" i="5"/>
  <c r="H128" i="5"/>
  <c r="J128" i="5" s="1"/>
  <c r="I128" i="5"/>
  <c r="K128" i="5" s="1"/>
  <c r="B129" i="5"/>
  <c r="C129" i="5"/>
  <c r="D129" i="5"/>
  <c r="E129" i="5"/>
  <c r="F129" i="5"/>
  <c r="G129" i="5"/>
  <c r="H129" i="5"/>
  <c r="J129" i="5" s="1"/>
  <c r="I129" i="5"/>
  <c r="K129" i="5" s="1"/>
  <c r="B130" i="5"/>
  <c r="C130" i="5"/>
  <c r="D130" i="5"/>
  <c r="E130" i="5"/>
  <c r="F130" i="5"/>
  <c r="G130" i="5"/>
  <c r="H130" i="5"/>
  <c r="J130" i="5" s="1"/>
  <c r="I130" i="5"/>
  <c r="K130" i="5" s="1"/>
  <c r="B131" i="5"/>
  <c r="C131" i="5"/>
  <c r="D131" i="5"/>
  <c r="E131" i="5"/>
  <c r="F131" i="5"/>
  <c r="G131" i="5"/>
  <c r="H131" i="5"/>
  <c r="J131" i="5" s="1"/>
  <c r="I131" i="5"/>
  <c r="K131" i="5" s="1"/>
  <c r="B132" i="5"/>
  <c r="C132" i="5"/>
  <c r="D132" i="5"/>
  <c r="E132" i="5"/>
  <c r="F132" i="5"/>
  <c r="G132" i="5"/>
  <c r="H132" i="5"/>
  <c r="J132" i="5" s="1"/>
  <c r="I132" i="5"/>
  <c r="K132" i="5" s="1"/>
  <c r="B133" i="5"/>
  <c r="C133" i="5"/>
  <c r="D133" i="5"/>
  <c r="E133" i="5"/>
  <c r="F133" i="5"/>
  <c r="G133" i="5"/>
  <c r="H133" i="5"/>
  <c r="J133" i="5" s="1"/>
  <c r="I133" i="5"/>
  <c r="K133" i="5" s="1"/>
  <c r="B134" i="5"/>
  <c r="C134" i="5"/>
  <c r="D134" i="5"/>
  <c r="E134" i="5"/>
  <c r="F134" i="5"/>
  <c r="G134" i="5"/>
  <c r="H134" i="5"/>
  <c r="J134" i="5" s="1"/>
  <c r="I134" i="5"/>
  <c r="K134" i="5" s="1"/>
  <c r="B135" i="5"/>
  <c r="C135" i="5"/>
  <c r="D135" i="5"/>
  <c r="E135" i="5"/>
  <c r="F135" i="5"/>
  <c r="G135" i="5"/>
  <c r="H135" i="5"/>
  <c r="J135" i="5" s="1"/>
  <c r="I135" i="5"/>
  <c r="K135" i="5" s="1"/>
  <c r="B136" i="5"/>
  <c r="C136" i="5"/>
  <c r="D136" i="5"/>
  <c r="E136" i="5"/>
  <c r="F136" i="5"/>
  <c r="G136" i="5"/>
  <c r="H136" i="5"/>
  <c r="J136" i="5" s="1"/>
  <c r="I136" i="5"/>
  <c r="K136" i="5" s="1"/>
  <c r="B137" i="5"/>
  <c r="C137" i="5"/>
  <c r="D137" i="5"/>
  <c r="E137" i="5"/>
  <c r="F137" i="5"/>
  <c r="G137" i="5"/>
  <c r="H137" i="5"/>
  <c r="J137" i="5" s="1"/>
  <c r="I137" i="5"/>
  <c r="K137" i="5" s="1"/>
  <c r="B138" i="5"/>
  <c r="C138" i="5"/>
  <c r="D138" i="5"/>
  <c r="E138" i="5"/>
  <c r="F138" i="5"/>
  <c r="G138" i="5"/>
  <c r="H138" i="5"/>
  <c r="J138" i="5" s="1"/>
  <c r="I138" i="5"/>
  <c r="K138" i="5" s="1"/>
  <c r="B139" i="5"/>
  <c r="C139" i="5"/>
  <c r="D139" i="5"/>
  <c r="E139" i="5"/>
  <c r="F139" i="5"/>
  <c r="G139" i="5"/>
  <c r="H139" i="5"/>
  <c r="J139" i="5" s="1"/>
  <c r="I139" i="5"/>
  <c r="K139" i="5" s="1"/>
  <c r="B140" i="5"/>
  <c r="C140" i="5"/>
  <c r="D140" i="5"/>
  <c r="E140" i="5"/>
  <c r="F140" i="5"/>
  <c r="G140" i="5"/>
  <c r="H140" i="5"/>
  <c r="J140" i="5" s="1"/>
  <c r="I140" i="5"/>
  <c r="K140" i="5" s="1"/>
  <c r="B141" i="5"/>
  <c r="C141" i="5"/>
  <c r="D141" i="5"/>
  <c r="E141" i="5"/>
  <c r="F141" i="5"/>
  <c r="G141" i="5"/>
  <c r="H141" i="5"/>
  <c r="J141" i="5" s="1"/>
  <c r="I141" i="5"/>
  <c r="K141" i="5" s="1"/>
  <c r="B142" i="5"/>
  <c r="C142" i="5"/>
  <c r="D142" i="5"/>
  <c r="E142" i="5"/>
  <c r="F142" i="5"/>
  <c r="G142" i="5"/>
  <c r="H142" i="5"/>
  <c r="J142" i="5" s="1"/>
  <c r="I142" i="5"/>
  <c r="K142" i="5" s="1"/>
  <c r="B143" i="5"/>
  <c r="C143" i="5"/>
  <c r="D143" i="5"/>
  <c r="E143" i="5"/>
  <c r="F143" i="5"/>
  <c r="G143" i="5"/>
  <c r="H143" i="5"/>
  <c r="J143" i="5" s="1"/>
  <c r="I143" i="5"/>
  <c r="K143" i="5" s="1"/>
  <c r="B144" i="5"/>
  <c r="C144" i="5"/>
  <c r="D144" i="5"/>
  <c r="E144" i="5"/>
  <c r="F144" i="5"/>
  <c r="G144" i="5"/>
  <c r="H144" i="5"/>
  <c r="J144" i="5" s="1"/>
  <c r="I144" i="5"/>
  <c r="K144" i="5" s="1"/>
  <c r="B145" i="5"/>
  <c r="C145" i="5"/>
  <c r="D145" i="5"/>
  <c r="E145" i="5"/>
  <c r="F145" i="5"/>
  <c r="G145" i="5"/>
  <c r="H145" i="5"/>
  <c r="J145" i="5" s="1"/>
  <c r="I145" i="5"/>
  <c r="K145" i="5" s="1"/>
  <c r="B146" i="5"/>
  <c r="C146" i="5"/>
  <c r="D146" i="5"/>
  <c r="E146" i="5"/>
  <c r="F146" i="5"/>
  <c r="G146" i="5"/>
  <c r="H146" i="5"/>
  <c r="J146" i="5" s="1"/>
  <c r="I146" i="5"/>
  <c r="K146" i="5" s="1"/>
  <c r="B147" i="5"/>
  <c r="C147" i="5"/>
  <c r="D147" i="5"/>
  <c r="E147" i="5"/>
  <c r="F147" i="5"/>
  <c r="G147" i="5"/>
  <c r="H147" i="5"/>
  <c r="J147" i="5" s="1"/>
  <c r="I147" i="5"/>
  <c r="K147" i="5" s="1"/>
  <c r="B148" i="5"/>
  <c r="C148" i="5"/>
  <c r="D148" i="5"/>
  <c r="E148" i="5"/>
  <c r="F148" i="5"/>
  <c r="G148" i="5"/>
  <c r="H148" i="5"/>
  <c r="J148" i="5" s="1"/>
  <c r="I148" i="5"/>
  <c r="K148" i="5" s="1"/>
  <c r="B149" i="5"/>
  <c r="C149" i="5"/>
  <c r="D149" i="5"/>
  <c r="E149" i="5"/>
  <c r="F149" i="5"/>
  <c r="G149" i="5"/>
  <c r="H149" i="5"/>
  <c r="J149" i="5" s="1"/>
  <c r="I149" i="5"/>
  <c r="K149" i="5" s="1"/>
  <c r="B150" i="5"/>
  <c r="C150" i="5"/>
  <c r="D150" i="5"/>
  <c r="E150" i="5"/>
  <c r="F150" i="5"/>
  <c r="G150" i="5"/>
  <c r="H150" i="5"/>
  <c r="J150" i="5" s="1"/>
  <c r="I150" i="5"/>
  <c r="K150" i="5" s="1"/>
  <c r="B151" i="5"/>
  <c r="C151" i="5"/>
  <c r="D151" i="5"/>
  <c r="E151" i="5"/>
  <c r="F151" i="5"/>
  <c r="G151" i="5"/>
  <c r="H151" i="5"/>
  <c r="J151" i="5" s="1"/>
  <c r="I151" i="5"/>
  <c r="K151" i="5" s="1"/>
  <c r="B152" i="5"/>
  <c r="C152" i="5"/>
  <c r="D152" i="5"/>
  <c r="E152" i="5"/>
  <c r="F152" i="5"/>
  <c r="G152" i="5"/>
  <c r="H152" i="5"/>
  <c r="J152" i="5" s="1"/>
  <c r="I152" i="5"/>
  <c r="K152" i="5" s="1"/>
  <c r="B153" i="5"/>
  <c r="C153" i="5"/>
  <c r="D153" i="5"/>
  <c r="E153" i="5"/>
  <c r="F153" i="5"/>
  <c r="G153" i="5"/>
  <c r="H153" i="5"/>
  <c r="J153" i="5" s="1"/>
  <c r="I153" i="5"/>
  <c r="K153" i="5" s="1"/>
  <c r="B154" i="5"/>
  <c r="C154" i="5"/>
  <c r="D154" i="5"/>
  <c r="E154" i="5"/>
  <c r="F154" i="5"/>
  <c r="G154" i="5"/>
  <c r="H154" i="5"/>
  <c r="J154" i="5" s="1"/>
  <c r="I154" i="5"/>
  <c r="K154" i="5" s="1"/>
  <c r="B155" i="5"/>
  <c r="C155" i="5"/>
  <c r="D155" i="5"/>
  <c r="E155" i="5"/>
  <c r="F155" i="5"/>
  <c r="G155" i="5"/>
  <c r="H155" i="5"/>
  <c r="J155" i="5" s="1"/>
  <c r="I155" i="5"/>
  <c r="K155" i="5" s="1"/>
  <c r="B156" i="5"/>
  <c r="C156" i="5"/>
  <c r="D156" i="5"/>
  <c r="E156" i="5"/>
  <c r="F156" i="5"/>
  <c r="G156" i="5"/>
  <c r="H156" i="5"/>
  <c r="J156" i="5" s="1"/>
  <c r="I156" i="5"/>
  <c r="K156" i="5" s="1"/>
  <c r="B157" i="5"/>
  <c r="C157" i="5"/>
  <c r="D157" i="5"/>
  <c r="E157" i="5"/>
  <c r="F157" i="5"/>
  <c r="G157" i="5"/>
  <c r="H157" i="5"/>
  <c r="J157" i="5" s="1"/>
  <c r="I157" i="5"/>
  <c r="K157" i="5" s="1"/>
  <c r="B158" i="5"/>
  <c r="C158" i="5"/>
  <c r="D158" i="5"/>
  <c r="E158" i="5"/>
  <c r="F158" i="5"/>
  <c r="G158" i="5"/>
  <c r="H158" i="5"/>
  <c r="J158" i="5" s="1"/>
  <c r="I158" i="5"/>
  <c r="K158" i="5" s="1"/>
  <c r="B159" i="5"/>
  <c r="C159" i="5"/>
  <c r="D159" i="5"/>
  <c r="E159" i="5"/>
  <c r="F159" i="5"/>
  <c r="G159" i="5"/>
  <c r="H159" i="5"/>
  <c r="J159" i="5" s="1"/>
  <c r="I159" i="5"/>
  <c r="K159" i="5" s="1"/>
  <c r="B160" i="5"/>
  <c r="C160" i="5"/>
  <c r="D160" i="5"/>
  <c r="E160" i="5"/>
  <c r="F160" i="5"/>
  <c r="G160" i="5"/>
  <c r="H160" i="5"/>
  <c r="J160" i="5" s="1"/>
  <c r="I160" i="5"/>
  <c r="K160" i="5" s="1"/>
  <c r="B161" i="5"/>
  <c r="C161" i="5"/>
  <c r="D161" i="5"/>
  <c r="E161" i="5"/>
  <c r="F161" i="5"/>
  <c r="G161" i="5"/>
  <c r="H161" i="5"/>
  <c r="J161" i="5" s="1"/>
  <c r="I161" i="5"/>
  <c r="K161" i="5" s="1"/>
  <c r="B162" i="5"/>
  <c r="C162" i="5"/>
  <c r="D162" i="5"/>
  <c r="E162" i="5"/>
  <c r="F162" i="5"/>
  <c r="G162" i="5"/>
  <c r="H162" i="5"/>
  <c r="J162" i="5" s="1"/>
  <c r="I162" i="5"/>
  <c r="K162" i="5" s="1"/>
  <c r="B163" i="5"/>
  <c r="C163" i="5"/>
  <c r="D163" i="5"/>
  <c r="E163" i="5"/>
  <c r="F163" i="5"/>
  <c r="G163" i="5"/>
  <c r="H163" i="5"/>
  <c r="J163" i="5" s="1"/>
  <c r="I163" i="5"/>
  <c r="K163" i="5" s="1"/>
  <c r="B164" i="5"/>
  <c r="C164" i="5"/>
  <c r="D164" i="5"/>
  <c r="E164" i="5"/>
  <c r="F164" i="5"/>
  <c r="G164" i="5"/>
  <c r="H164" i="5"/>
  <c r="J164" i="5" s="1"/>
  <c r="I164" i="5"/>
  <c r="K164" i="5" s="1"/>
  <c r="B165" i="5"/>
  <c r="C165" i="5"/>
  <c r="D165" i="5"/>
  <c r="E165" i="5"/>
  <c r="F165" i="5"/>
  <c r="G165" i="5"/>
  <c r="H165" i="5"/>
  <c r="J165" i="5" s="1"/>
  <c r="I165" i="5"/>
  <c r="K165" i="5" s="1"/>
  <c r="B166" i="5"/>
  <c r="C166" i="5"/>
  <c r="D166" i="5"/>
  <c r="E166" i="5"/>
  <c r="F166" i="5"/>
  <c r="G166" i="5"/>
  <c r="H166" i="5"/>
  <c r="J166" i="5" s="1"/>
  <c r="I166" i="5"/>
  <c r="K166" i="5" s="1"/>
  <c r="B167" i="5"/>
  <c r="C167" i="5"/>
  <c r="D167" i="5"/>
  <c r="E167" i="5"/>
  <c r="F167" i="5"/>
  <c r="G167" i="5"/>
  <c r="H167" i="5"/>
  <c r="J167" i="5" s="1"/>
  <c r="I167" i="5"/>
  <c r="K167" i="5" s="1"/>
  <c r="B168" i="5"/>
  <c r="C168" i="5"/>
  <c r="D168" i="5"/>
  <c r="E168" i="5"/>
  <c r="F168" i="5"/>
  <c r="G168" i="5"/>
  <c r="H168" i="5"/>
  <c r="J168" i="5" s="1"/>
  <c r="I168" i="5"/>
  <c r="K168" i="5" s="1"/>
  <c r="B169" i="5"/>
  <c r="C169" i="5"/>
  <c r="D169" i="5"/>
  <c r="E169" i="5"/>
  <c r="F169" i="5"/>
  <c r="G169" i="5"/>
  <c r="H169" i="5"/>
  <c r="J169" i="5" s="1"/>
  <c r="I169" i="5"/>
  <c r="K169" i="5" s="1"/>
  <c r="B170" i="5"/>
  <c r="C170" i="5"/>
  <c r="D170" i="5"/>
  <c r="E170" i="5"/>
  <c r="F170" i="5"/>
  <c r="G170" i="5"/>
  <c r="H170" i="5"/>
  <c r="J170" i="5" s="1"/>
  <c r="I170" i="5"/>
  <c r="K170" i="5" s="1"/>
  <c r="B171" i="5"/>
  <c r="C171" i="5"/>
  <c r="D171" i="5"/>
  <c r="E171" i="5"/>
  <c r="F171" i="5"/>
  <c r="G171" i="5"/>
  <c r="H171" i="5"/>
  <c r="J171" i="5" s="1"/>
  <c r="I171" i="5"/>
  <c r="K171" i="5" s="1"/>
  <c r="B172" i="5"/>
  <c r="C172" i="5"/>
  <c r="D172" i="5"/>
  <c r="E172" i="5"/>
  <c r="F172" i="5"/>
  <c r="G172" i="5"/>
  <c r="H172" i="5"/>
  <c r="J172" i="5" s="1"/>
  <c r="I172" i="5"/>
  <c r="K172" i="5" s="1"/>
  <c r="B173" i="5"/>
  <c r="C173" i="5"/>
  <c r="D173" i="5"/>
  <c r="E173" i="5"/>
  <c r="F173" i="5"/>
  <c r="G173" i="5"/>
  <c r="H173" i="5"/>
  <c r="J173" i="5" s="1"/>
  <c r="I173" i="5"/>
  <c r="K173" i="5" s="1"/>
  <c r="B174" i="5"/>
  <c r="C174" i="5"/>
  <c r="D174" i="5"/>
  <c r="E174" i="5"/>
  <c r="F174" i="5"/>
  <c r="G174" i="5"/>
  <c r="H174" i="5"/>
  <c r="J174" i="5" s="1"/>
  <c r="I174" i="5"/>
  <c r="K174" i="5" s="1"/>
  <c r="B175" i="5"/>
  <c r="C175" i="5"/>
  <c r="D175" i="5"/>
  <c r="E175" i="5"/>
  <c r="F175" i="5"/>
  <c r="F12" i="8" s="1"/>
  <c r="G175" i="5"/>
  <c r="G12" i="8" s="1"/>
  <c r="H175" i="5"/>
  <c r="J175" i="5" s="1"/>
  <c r="I175" i="5"/>
  <c r="K175" i="5" s="1"/>
  <c r="K12" i="8" s="1"/>
  <c r="B176" i="5"/>
  <c r="C176" i="5"/>
  <c r="D176" i="5"/>
  <c r="E176" i="5"/>
  <c r="F176" i="5"/>
  <c r="G176" i="5"/>
  <c r="H176" i="5"/>
  <c r="J176" i="5" s="1"/>
  <c r="I176" i="5"/>
  <c r="K176" i="5" s="1"/>
  <c r="B177" i="5"/>
  <c r="C177" i="5"/>
  <c r="D177" i="5"/>
  <c r="E177" i="5"/>
  <c r="F177" i="5"/>
  <c r="G177" i="5"/>
  <c r="H177" i="5"/>
  <c r="J177" i="5" s="1"/>
  <c r="I177" i="5"/>
  <c r="K177" i="5" s="1"/>
  <c r="B178" i="5"/>
  <c r="C178" i="5"/>
  <c r="D178" i="5"/>
  <c r="E178" i="5"/>
  <c r="F178" i="5"/>
  <c r="G178" i="5"/>
  <c r="H178" i="5"/>
  <c r="J178" i="5" s="1"/>
  <c r="I178" i="5"/>
  <c r="K178" i="5" s="1"/>
  <c r="B179" i="5"/>
  <c r="C179" i="5"/>
  <c r="D179" i="5"/>
  <c r="E179" i="5"/>
  <c r="F179" i="5"/>
  <c r="G179" i="5"/>
  <c r="H179" i="5"/>
  <c r="J179" i="5" s="1"/>
  <c r="I179" i="5"/>
  <c r="K179" i="5" s="1"/>
  <c r="B180" i="5"/>
  <c r="C180" i="5"/>
  <c r="D180" i="5"/>
  <c r="E180" i="5"/>
  <c r="F180" i="5"/>
  <c r="G180" i="5"/>
  <c r="H180" i="5"/>
  <c r="J180" i="5" s="1"/>
  <c r="I180" i="5"/>
  <c r="K180" i="5" s="1"/>
  <c r="B181" i="5"/>
  <c r="C181" i="5"/>
  <c r="D181" i="5"/>
  <c r="E181" i="5"/>
  <c r="F181" i="5"/>
  <c r="G181" i="5"/>
  <c r="H181" i="5"/>
  <c r="J181" i="5" s="1"/>
  <c r="I181" i="5"/>
  <c r="K181" i="5" s="1"/>
  <c r="B182" i="5"/>
  <c r="C182" i="5"/>
  <c r="D182" i="5"/>
  <c r="E182" i="5"/>
  <c r="F182" i="5"/>
  <c r="G182" i="5"/>
  <c r="H182" i="5"/>
  <c r="J182" i="5" s="1"/>
  <c r="I182" i="5"/>
  <c r="K182" i="5" s="1"/>
  <c r="B183" i="5"/>
  <c r="C183" i="5"/>
  <c r="D183" i="5"/>
  <c r="E183" i="5"/>
  <c r="F183" i="5"/>
  <c r="G183" i="5"/>
  <c r="H183" i="5"/>
  <c r="J183" i="5" s="1"/>
  <c r="I183" i="5"/>
  <c r="K183" i="5" s="1"/>
  <c r="B184" i="5"/>
  <c r="C184" i="5"/>
  <c r="D184" i="5"/>
  <c r="E184" i="5"/>
  <c r="F184" i="5"/>
  <c r="G184" i="5"/>
  <c r="H184" i="5"/>
  <c r="J184" i="5" s="1"/>
  <c r="I184" i="5"/>
  <c r="K184" i="5" s="1"/>
  <c r="B185" i="5"/>
  <c r="C185" i="5"/>
  <c r="D185" i="5"/>
  <c r="E185" i="5"/>
  <c r="F185" i="5"/>
  <c r="G185" i="5"/>
  <c r="H185" i="5"/>
  <c r="J185" i="5" s="1"/>
  <c r="I185" i="5"/>
  <c r="K185" i="5" s="1"/>
  <c r="B186" i="5"/>
  <c r="C186" i="5"/>
  <c r="D186" i="5"/>
  <c r="E186" i="5"/>
  <c r="F186" i="5"/>
  <c r="G186" i="5"/>
  <c r="H186" i="5"/>
  <c r="J186" i="5" s="1"/>
  <c r="I186" i="5"/>
  <c r="K186" i="5" s="1"/>
  <c r="B187" i="5"/>
  <c r="C187" i="5"/>
  <c r="D187" i="5"/>
  <c r="E187" i="5"/>
  <c r="F187" i="5"/>
  <c r="G187" i="5"/>
  <c r="H187" i="5"/>
  <c r="J187" i="5" s="1"/>
  <c r="I187" i="5"/>
  <c r="K187" i="5" s="1"/>
  <c r="B188" i="5"/>
  <c r="C188" i="5"/>
  <c r="D188" i="5"/>
  <c r="E188" i="5"/>
  <c r="F188" i="5"/>
  <c r="G188" i="5"/>
  <c r="H188" i="5"/>
  <c r="J188" i="5" s="1"/>
  <c r="I188" i="5"/>
  <c r="K188" i="5" s="1"/>
  <c r="B189" i="5"/>
  <c r="C189" i="5"/>
  <c r="D189" i="5"/>
  <c r="E189" i="5"/>
  <c r="F189" i="5"/>
  <c r="G189" i="5"/>
  <c r="H189" i="5"/>
  <c r="J189" i="5" s="1"/>
  <c r="I189" i="5"/>
  <c r="K189" i="5" s="1"/>
  <c r="B190" i="5"/>
  <c r="C190" i="5"/>
  <c r="D190" i="5"/>
  <c r="E190" i="5"/>
  <c r="F190" i="5"/>
  <c r="G190" i="5"/>
  <c r="H190" i="5"/>
  <c r="J190" i="5" s="1"/>
  <c r="I190" i="5"/>
  <c r="K190" i="5" s="1"/>
  <c r="B191" i="5"/>
  <c r="C191" i="5"/>
  <c r="D191" i="5"/>
  <c r="E191" i="5"/>
  <c r="F191" i="5"/>
  <c r="G191" i="5"/>
  <c r="H191" i="5"/>
  <c r="J191" i="5" s="1"/>
  <c r="I191" i="5"/>
  <c r="K191" i="5" s="1"/>
  <c r="B192" i="5"/>
  <c r="C192" i="5"/>
  <c r="D192" i="5"/>
  <c r="E192" i="5"/>
  <c r="F192" i="5"/>
  <c r="G192" i="5"/>
  <c r="H192" i="5"/>
  <c r="J192" i="5" s="1"/>
  <c r="I192" i="5"/>
  <c r="K192" i="5" s="1"/>
  <c r="B193" i="5"/>
  <c r="C193" i="5"/>
  <c r="D193" i="5"/>
  <c r="E193" i="5"/>
  <c r="F193" i="5"/>
  <c r="G193" i="5"/>
  <c r="H193" i="5"/>
  <c r="J193" i="5" s="1"/>
  <c r="I193" i="5"/>
  <c r="K193" i="5" s="1"/>
  <c r="B194" i="5"/>
  <c r="C194" i="5"/>
  <c r="D194" i="5"/>
  <c r="E194" i="5"/>
  <c r="F194" i="5"/>
  <c r="G194" i="5"/>
  <c r="H194" i="5"/>
  <c r="J194" i="5" s="1"/>
  <c r="I194" i="5"/>
  <c r="K194" i="5" s="1"/>
  <c r="B195" i="5"/>
  <c r="C195" i="5"/>
  <c r="D195" i="5"/>
  <c r="E195" i="5"/>
  <c r="F195" i="5"/>
  <c r="G195" i="5"/>
  <c r="H195" i="5"/>
  <c r="J195" i="5" s="1"/>
  <c r="I195" i="5"/>
  <c r="K195" i="5" s="1"/>
  <c r="B196" i="5"/>
  <c r="C196" i="5"/>
  <c r="D196" i="5"/>
  <c r="E196" i="5"/>
  <c r="F196" i="5"/>
  <c r="G196" i="5"/>
  <c r="H196" i="5"/>
  <c r="J196" i="5" s="1"/>
  <c r="I196" i="5"/>
  <c r="K196" i="5" s="1"/>
  <c r="B197" i="5"/>
  <c r="C197" i="5"/>
  <c r="D197" i="5"/>
  <c r="E197" i="5"/>
  <c r="F197" i="5"/>
  <c r="G197" i="5"/>
  <c r="H197" i="5"/>
  <c r="J197" i="5" s="1"/>
  <c r="I197" i="5"/>
  <c r="K197" i="5" s="1"/>
  <c r="B198" i="5"/>
  <c r="C198" i="5"/>
  <c r="D198" i="5"/>
  <c r="E198" i="5"/>
  <c r="F198" i="5"/>
  <c r="G198" i="5"/>
  <c r="H198" i="5"/>
  <c r="J198" i="5" s="1"/>
  <c r="I198" i="5"/>
  <c r="K198" i="5" s="1"/>
  <c r="B199" i="5"/>
  <c r="C199" i="5"/>
  <c r="D199" i="5"/>
  <c r="E199" i="5"/>
  <c r="F199" i="5"/>
  <c r="G199" i="5"/>
  <c r="H199" i="5"/>
  <c r="J199" i="5" s="1"/>
  <c r="I199" i="5"/>
  <c r="K199" i="5" s="1"/>
  <c r="B200" i="5"/>
  <c r="C200" i="5"/>
  <c r="D200" i="5"/>
  <c r="E200" i="5"/>
  <c r="F200" i="5"/>
  <c r="G200" i="5"/>
  <c r="H200" i="5"/>
  <c r="J200" i="5" s="1"/>
  <c r="I200" i="5"/>
  <c r="K200" i="5" s="1"/>
  <c r="B201" i="5"/>
  <c r="C201" i="5"/>
  <c r="D201" i="5"/>
  <c r="E201" i="5"/>
  <c r="F201" i="5"/>
  <c r="G201" i="5"/>
  <c r="H201" i="5"/>
  <c r="J201" i="5" s="1"/>
  <c r="I201" i="5"/>
  <c r="K201" i="5" s="1"/>
  <c r="B202" i="5"/>
  <c r="C202" i="5"/>
  <c r="D202" i="5"/>
  <c r="E202" i="5"/>
  <c r="F202" i="5"/>
  <c r="G202" i="5"/>
  <c r="H202" i="5"/>
  <c r="J202" i="5" s="1"/>
  <c r="I202" i="5"/>
  <c r="K202" i="5" s="1"/>
  <c r="B203" i="5"/>
  <c r="C203" i="5"/>
  <c r="D203" i="5"/>
  <c r="E203" i="5"/>
  <c r="F203" i="5"/>
  <c r="G203" i="5"/>
  <c r="H203" i="5"/>
  <c r="J203" i="5" s="1"/>
  <c r="I203" i="5"/>
  <c r="K203" i="5" s="1"/>
  <c r="B204" i="5"/>
  <c r="C204" i="5"/>
  <c r="D204" i="5"/>
  <c r="E204" i="5"/>
  <c r="F204" i="5"/>
  <c r="G204" i="5"/>
  <c r="H204" i="5"/>
  <c r="J204" i="5" s="1"/>
  <c r="I204" i="5"/>
  <c r="K204" i="5" s="1"/>
  <c r="B205" i="5"/>
  <c r="C205" i="5"/>
  <c r="D205" i="5"/>
  <c r="E205" i="5"/>
  <c r="F205" i="5"/>
  <c r="G205" i="5"/>
  <c r="H205" i="5"/>
  <c r="J205" i="5" s="1"/>
  <c r="I205" i="5"/>
  <c r="K205" i="5" s="1"/>
  <c r="B206" i="5"/>
  <c r="C206" i="5"/>
  <c r="D206" i="5"/>
  <c r="E206" i="5"/>
  <c r="F206" i="5"/>
  <c r="G206" i="5"/>
  <c r="H206" i="5"/>
  <c r="J206" i="5" s="1"/>
  <c r="I206" i="5"/>
  <c r="K206" i="5" s="1"/>
  <c r="B207" i="5"/>
  <c r="C207" i="5"/>
  <c r="D207" i="5"/>
  <c r="E207" i="5"/>
  <c r="F207" i="5"/>
  <c r="G207" i="5"/>
  <c r="H207" i="5"/>
  <c r="J207" i="5" s="1"/>
  <c r="I207" i="5"/>
  <c r="K207" i="5" s="1"/>
  <c r="B208" i="5"/>
  <c r="C208" i="5"/>
  <c r="D208" i="5"/>
  <c r="E208" i="5"/>
  <c r="F208" i="5"/>
  <c r="G208" i="5"/>
  <c r="H208" i="5"/>
  <c r="J208" i="5" s="1"/>
  <c r="I208" i="5"/>
  <c r="K208" i="5" s="1"/>
  <c r="B209" i="5"/>
  <c r="C209" i="5"/>
  <c r="D209" i="5"/>
  <c r="E209" i="5"/>
  <c r="F209" i="5"/>
  <c r="G209" i="5"/>
  <c r="H209" i="5"/>
  <c r="J209" i="5" s="1"/>
  <c r="I209" i="5"/>
  <c r="K209" i="5" s="1"/>
  <c r="B210" i="5"/>
  <c r="C210" i="5"/>
  <c r="D210" i="5"/>
  <c r="E210" i="5"/>
  <c r="F210" i="5"/>
  <c r="G210" i="5"/>
  <c r="H210" i="5"/>
  <c r="J210" i="5" s="1"/>
  <c r="I210" i="5"/>
  <c r="K210" i="5" s="1"/>
  <c r="B211" i="5"/>
  <c r="C211" i="5"/>
  <c r="D211" i="5"/>
  <c r="E211" i="5"/>
  <c r="F211" i="5"/>
  <c r="G211" i="5"/>
  <c r="H211" i="5"/>
  <c r="J211" i="5" s="1"/>
  <c r="I211" i="5"/>
  <c r="K211" i="5" s="1"/>
  <c r="B212" i="5"/>
  <c r="C212" i="5"/>
  <c r="D212" i="5"/>
  <c r="E212" i="5"/>
  <c r="F212" i="5"/>
  <c r="G212" i="5"/>
  <c r="H212" i="5"/>
  <c r="J212" i="5" s="1"/>
  <c r="I212" i="5"/>
  <c r="K212" i="5" s="1"/>
  <c r="B213" i="5"/>
  <c r="C213" i="5"/>
  <c r="D213" i="5"/>
  <c r="E213" i="5"/>
  <c r="F213" i="5"/>
  <c r="G213" i="5"/>
  <c r="H213" i="5"/>
  <c r="J213" i="5" s="1"/>
  <c r="I213" i="5"/>
  <c r="K213" i="5" s="1"/>
  <c r="B214" i="5"/>
  <c r="C214" i="5"/>
  <c r="D214" i="5"/>
  <c r="E214" i="5"/>
  <c r="F214" i="5"/>
  <c r="G214" i="5"/>
  <c r="H214" i="5"/>
  <c r="J214" i="5" s="1"/>
  <c r="I214" i="5"/>
  <c r="K214" i="5" s="1"/>
  <c r="B215" i="5"/>
  <c r="C215" i="5"/>
  <c r="D215" i="5"/>
  <c r="E215" i="5"/>
  <c r="F215" i="5"/>
  <c r="G215" i="5"/>
  <c r="H215" i="5"/>
  <c r="J215" i="5" s="1"/>
  <c r="I215" i="5"/>
  <c r="K215" i="5" s="1"/>
  <c r="B216" i="5"/>
  <c r="C216" i="5"/>
  <c r="D216" i="5"/>
  <c r="E216" i="5"/>
  <c r="F216" i="5"/>
  <c r="G216" i="5"/>
  <c r="H216" i="5"/>
  <c r="J216" i="5" s="1"/>
  <c r="I216" i="5"/>
  <c r="K216" i="5" s="1"/>
  <c r="B217" i="5"/>
  <c r="C217" i="5"/>
  <c r="D217" i="5"/>
  <c r="E217" i="5"/>
  <c r="F217" i="5"/>
  <c r="G217" i="5"/>
  <c r="H217" i="5"/>
  <c r="J217" i="5" s="1"/>
  <c r="I217" i="5"/>
  <c r="K217" i="5" s="1"/>
  <c r="B218" i="5"/>
  <c r="C218" i="5"/>
  <c r="D218" i="5"/>
  <c r="E218" i="5"/>
  <c r="F218" i="5"/>
  <c r="G218" i="5"/>
  <c r="H218" i="5"/>
  <c r="J218" i="5" s="1"/>
  <c r="I218" i="5"/>
  <c r="K218" i="5" s="1"/>
  <c r="B219" i="5"/>
  <c r="C219" i="5"/>
  <c r="D219" i="5"/>
  <c r="E219" i="5"/>
  <c r="F219" i="5"/>
  <c r="G219" i="5"/>
  <c r="H219" i="5"/>
  <c r="J219" i="5" s="1"/>
  <c r="I219" i="5"/>
  <c r="K219" i="5" s="1"/>
  <c r="B220" i="5"/>
  <c r="C220" i="5"/>
  <c r="D220" i="5"/>
  <c r="E220" i="5"/>
  <c r="F220" i="5"/>
  <c r="G220" i="5"/>
  <c r="H220" i="5"/>
  <c r="J220" i="5" s="1"/>
  <c r="I220" i="5"/>
  <c r="K220" i="5" s="1"/>
  <c r="B221" i="5"/>
  <c r="C221" i="5"/>
  <c r="D221" i="5"/>
  <c r="E221" i="5"/>
  <c r="F221" i="5"/>
  <c r="G221" i="5"/>
  <c r="H221" i="5"/>
  <c r="J221" i="5" s="1"/>
  <c r="I221" i="5"/>
  <c r="K221" i="5" s="1"/>
  <c r="B222" i="5"/>
  <c r="C222" i="5"/>
  <c r="D222" i="5"/>
  <c r="E222" i="5"/>
  <c r="F222" i="5"/>
  <c r="G222" i="5"/>
  <c r="H222" i="5"/>
  <c r="J222" i="5" s="1"/>
  <c r="I222" i="5"/>
  <c r="K222" i="5" s="1"/>
  <c r="B223" i="5"/>
  <c r="C223" i="5"/>
  <c r="D223" i="5"/>
  <c r="E223" i="5"/>
  <c r="F223" i="5"/>
  <c r="G223" i="5"/>
  <c r="H223" i="5"/>
  <c r="J223" i="5" s="1"/>
  <c r="I223" i="5"/>
  <c r="K223" i="5" s="1"/>
  <c r="B224" i="5"/>
  <c r="C224" i="5"/>
  <c r="D224" i="5"/>
  <c r="E224" i="5"/>
  <c r="F224" i="5"/>
  <c r="G224" i="5"/>
  <c r="H224" i="5"/>
  <c r="J224" i="5" s="1"/>
  <c r="I224" i="5"/>
  <c r="K224" i="5" s="1"/>
  <c r="B225" i="5"/>
  <c r="C225" i="5"/>
  <c r="D225" i="5"/>
  <c r="E225" i="5"/>
  <c r="F225" i="5"/>
  <c r="G225" i="5"/>
  <c r="H225" i="5"/>
  <c r="J225" i="5" s="1"/>
  <c r="I225" i="5"/>
  <c r="K225" i="5" s="1"/>
  <c r="B226" i="5"/>
  <c r="C226" i="5"/>
  <c r="D226" i="5"/>
  <c r="E226" i="5"/>
  <c r="F226" i="5"/>
  <c r="G226" i="5"/>
  <c r="H226" i="5"/>
  <c r="J226" i="5" s="1"/>
  <c r="I226" i="5"/>
  <c r="K226" i="5" s="1"/>
  <c r="B227" i="5"/>
  <c r="C227" i="5"/>
  <c r="D227" i="5"/>
  <c r="E227" i="5"/>
  <c r="F227" i="5"/>
  <c r="G227" i="5"/>
  <c r="H227" i="5"/>
  <c r="J227" i="5" s="1"/>
  <c r="I227" i="5"/>
  <c r="K227" i="5" s="1"/>
  <c r="B228" i="5"/>
  <c r="C228" i="5"/>
  <c r="D228" i="5"/>
  <c r="E228" i="5"/>
  <c r="F228" i="5"/>
  <c r="G228" i="5"/>
  <c r="H228" i="5"/>
  <c r="J228" i="5" s="1"/>
  <c r="I228" i="5"/>
  <c r="K228" i="5" s="1"/>
  <c r="B229" i="5"/>
  <c r="C229" i="5"/>
  <c r="D229" i="5"/>
  <c r="E229" i="5"/>
  <c r="F229" i="5"/>
  <c r="G229" i="5"/>
  <c r="H229" i="5"/>
  <c r="J229" i="5" s="1"/>
  <c r="I229" i="5"/>
  <c r="K229" i="5" s="1"/>
  <c r="B230" i="5"/>
  <c r="C230" i="5"/>
  <c r="D230" i="5"/>
  <c r="E230" i="5"/>
  <c r="F230" i="5"/>
  <c r="G230" i="5"/>
  <c r="H230" i="5"/>
  <c r="J230" i="5" s="1"/>
  <c r="I230" i="5"/>
  <c r="K230" i="5" s="1"/>
  <c r="B231" i="5"/>
  <c r="C231" i="5"/>
  <c r="D231" i="5"/>
  <c r="E231" i="5"/>
  <c r="F231" i="5"/>
  <c r="G231" i="5"/>
  <c r="H231" i="5"/>
  <c r="J231" i="5" s="1"/>
  <c r="I231" i="5"/>
  <c r="K231" i="5" s="1"/>
  <c r="B232" i="5"/>
  <c r="C232" i="5"/>
  <c r="D232" i="5"/>
  <c r="E232" i="5"/>
  <c r="F232" i="5"/>
  <c r="G232" i="5"/>
  <c r="H232" i="5"/>
  <c r="J232" i="5" s="1"/>
  <c r="I232" i="5"/>
  <c r="K232" i="5" s="1"/>
  <c r="B233" i="5"/>
  <c r="C233" i="5"/>
  <c r="D233" i="5"/>
  <c r="E233" i="5"/>
  <c r="F233" i="5"/>
  <c r="G233" i="5"/>
  <c r="H233" i="5"/>
  <c r="J233" i="5" s="1"/>
  <c r="I233" i="5"/>
  <c r="K233" i="5" s="1"/>
  <c r="B234" i="5"/>
  <c r="C234" i="5"/>
  <c r="D234" i="5"/>
  <c r="E234" i="5"/>
  <c r="F234" i="5"/>
  <c r="G234" i="5"/>
  <c r="H234" i="5"/>
  <c r="J234" i="5" s="1"/>
  <c r="I234" i="5"/>
  <c r="K234" i="5" s="1"/>
  <c r="B235" i="5"/>
  <c r="C235" i="5"/>
  <c r="D235" i="5"/>
  <c r="E235" i="5"/>
  <c r="F235" i="5"/>
  <c r="G235" i="5"/>
  <c r="H235" i="5"/>
  <c r="J235" i="5" s="1"/>
  <c r="I235" i="5"/>
  <c r="K235" i="5" s="1"/>
  <c r="B236" i="5"/>
  <c r="C236" i="5"/>
  <c r="D236" i="5"/>
  <c r="E236" i="5"/>
  <c r="F236" i="5"/>
  <c r="G236" i="5"/>
  <c r="H236" i="5"/>
  <c r="J236" i="5" s="1"/>
  <c r="I236" i="5"/>
  <c r="K236" i="5" s="1"/>
  <c r="B237" i="5"/>
  <c r="C237" i="5"/>
  <c r="D237" i="5"/>
  <c r="E237" i="5"/>
  <c r="F237" i="5"/>
  <c r="G237" i="5"/>
  <c r="H237" i="5"/>
  <c r="J237" i="5" s="1"/>
  <c r="I237" i="5"/>
  <c r="K237" i="5" s="1"/>
  <c r="B238" i="5"/>
  <c r="C238" i="5"/>
  <c r="D238" i="5"/>
  <c r="E238" i="5"/>
  <c r="F238" i="5"/>
  <c r="G238" i="5"/>
  <c r="H238" i="5"/>
  <c r="J238" i="5" s="1"/>
  <c r="I238" i="5"/>
  <c r="K238" i="5" s="1"/>
  <c r="B239" i="5"/>
  <c r="C239" i="5"/>
  <c r="D239" i="5"/>
  <c r="E239" i="5"/>
  <c r="F239" i="5"/>
  <c r="G239" i="5"/>
  <c r="H239" i="5"/>
  <c r="J239" i="5" s="1"/>
  <c r="I239" i="5"/>
  <c r="K239" i="5" s="1"/>
  <c r="B240" i="5"/>
  <c r="C240" i="5"/>
  <c r="D240" i="5"/>
  <c r="E240" i="5"/>
  <c r="F240" i="5"/>
  <c r="G240" i="5"/>
  <c r="H240" i="5"/>
  <c r="J240" i="5" s="1"/>
  <c r="I240" i="5"/>
  <c r="K240" i="5" s="1"/>
  <c r="B241" i="5"/>
  <c r="C241" i="5"/>
  <c r="D241" i="5"/>
  <c r="E241" i="5"/>
  <c r="F241" i="5"/>
  <c r="G241" i="5"/>
  <c r="H241" i="5"/>
  <c r="J241" i="5" s="1"/>
  <c r="I241" i="5"/>
  <c r="K241" i="5" s="1"/>
  <c r="B242" i="5"/>
  <c r="C242" i="5"/>
  <c r="D242" i="5"/>
  <c r="E242" i="5"/>
  <c r="F242" i="5"/>
  <c r="G242" i="5"/>
  <c r="H242" i="5"/>
  <c r="J242" i="5" s="1"/>
  <c r="I242" i="5"/>
  <c r="K242" i="5" s="1"/>
  <c r="B243" i="5"/>
  <c r="C243" i="5"/>
  <c r="D243" i="5"/>
  <c r="E243" i="5"/>
  <c r="F243" i="5"/>
  <c r="G243" i="5"/>
  <c r="H243" i="5"/>
  <c r="J243" i="5" s="1"/>
  <c r="I243" i="5"/>
  <c r="K243" i="5" s="1"/>
  <c r="B244" i="5"/>
  <c r="C244" i="5"/>
  <c r="D244" i="5"/>
  <c r="E244" i="5"/>
  <c r="F244" i="5"/>
  <c r="G244" i="5"/>
  <c r="H244" i="5"/>
  <c r="J244" i="5" s="1"/>
  <c r="I244" i="5"/>
  <c r="K244" i="5" s="1"/>
  <c r="B245" i="5"/>
  <c r="C245" i="5"/>
  <c r="D245" i="5"/>
  <c r="E245" i="5"/>
  <c r="F245" i="5"/>
  <c r="G245" i="5"/>
  <c r="H245" i="5"/>
  <c r="J245" i="5" s="1"/>
  <c r="I245" i="5"/>
  <c r="K245" i="5" s="1"/>
  <c r="B246" i="5"/>
  <c r="C246" i="5"/>
  <c r="D246" i="5"/>
  <c r="E246" i="5"/>
  <c r="F246" i="5"/>
  <c r="G246" i="5"/>
  <c r="H246" i="5"/>
  <c r="J246" i="5" s="1"/>
  <c r="I246" i="5"/>
  <c r="K246" i="5" s="1"/>
  <c r="B247" i="5"/>
  <c r="C247" i="5"/>
  <c r="D247" i="5"/>
  <c r="E247" i="5"/>
  <c r="F247" i="5"/>
  <c r="G247" i="5"/>
  <c r="H247" i="5"/>
  <c r="J247" i="5" s="1"/>
  <c r="I247" i="5"/>
  <c r="K247" i="5" s="1"/>
  <c r="B248" i="5"/>
  <c r="C248" i="5"/>
  <c r="D248" i="5"/>
  <c r="E248" i="5"/>
  <c r="F248" i="5"/>
  <c r="G248" i="5"/>
  <c r="H248" i="5"/>
  <c r="J248" i="5" s="1"/>
  <c r="I248" i="5"/>
  <c r="K248" i="5" s="1"/>
  <c r="B249" i="5"/>
  <c r="C249" i="5"/>
  <c r="D249" i="5"/>
  <c r="E249" i="5"/>
  <c r="F249" i="5"/>
  <c r="G249" i="5"/>
  <c r="H249" i="5"/>
  <c r="J249" i="5" s="1"/>
  <c r="I249" i="5"/>
  <c r="K249" i="5" s="1"/>
  <c r="B250" i="5"/>
  <c r="C250" i="5"/>
  <c r="D250" i="5"/>
  <c r="E250" i="5"/>
  <c r="F250" i="5"/>
  <c r="G250" i="5"/>
  <c r="H250" i="5"/>
  <c r="J250" i="5" s="1"/>
  <c r="I250" i="5"/>
  <c r="K250" i="5" s="1"/>
  <c r="B251" i="5"/>
  <c r="C251" i="5"/>
  <c r="D251" i="5"/>
  <c r="E251" i="5"/>
  <c r="F251" i="5"/>
  <c r="G251" i="5"/>
  <c r="H251" i="5"/>
  <c r="J251" i="5" s="1"/>
  <c r="I251" i="5"/>
  <c r="K251" i="5" s="1"/>
  <c r="B252" i="5"/>
  <c r="C252" i="5"/>
  <c r="D252" i="5"/>
  <c r="E252" i="5"/>
  <c r="F252" i="5"/>
  <c r="G252" i="5"/>
  <c r="H252" i="5"/>
  <c r="J252" i="5" s="1"/>
  <c r="I252" i="5"/>
  <c r="K252" i="5" s="1"/>
  <c r="B253" i="5"/>
  <c r="C253" i="5"/>
  <c r="D253" i="5"/>
  <c r="E253" i="5"/>
  <c r="F253" i="5"/>
  <c r="G253" i="5"/>
  <c r="H253" i="5"/>
  <c r="J253" i="5" s="1"/>
  <c r="I253" i="5"/>
  <c r="K253" i="5" s="1"/>
  <c r="B254" i="5"/>
  <c r="C254" i="5"/>
  <c r="D254" i="5"/>
  <c r="E254" i="5"/>
  <c r="F254" i="5"/>
  <c r="G254" i="5"/>
  <c r="H254" i="5"/>
  <c r="J254" i="5" s="1"/>
  <c r="I254" i="5"/>
  <c r="K254" i="5" s="1"/>
  <c r="B255" i="5"/>
  <c r="C255" i="5"/>
  <c r="D255" i="5"/>
  <c r="E255" i="5"/>
  <c r="F255" i="5"/>
  <c r="G255" i="5"/>
  <c r="H255" i="5"/>
  <c r="J255" i="5" s="1"/>
  <c r="I255" i="5"/>
  <c r="K255" i="5" s="1"/>
  <c r="B256" i="5"/>
  <c r="C256" i="5"/>
  <c r="D256" i="5"/>
  <c r="E256" i="5"/>
  <c r="F256" i="5"/>
  <c r="G256" i="5"/>
  <c r="H256" i="5"/>
  <c r="J256" i="5" s="1"/>
  <c r="I256" i="5"/>
  <c r="K256" i="5" s="1"/>
  <c r="B257" i="5"/>
  <c r="C257" i="5"/>
  <c r="D257" i="5"/>
  <c r="E257" i="5"/>
  <c r="F257" i="5"/>
  <c r="G257" i="5"/>
  <c r="H257" i="5"/>
  <c r="J257" i="5" s="1"/>
  <c r="I257" i="5"/>
  <c r="K257" i="5" s="1"/>
  <c r="B258" i="5"/>
  <c r="C258" i="5"/>
  <c r="D258" i="5"/>
  <c r="E258" i="5"/>
  <c r="F258" i="5"/>
  <c r="G258" i="5"/>
  <c r="H258" i="5"/>
  <c r="J258" i="5" s="1"/>
  <c r="I258" i="5"/>
  <c r="K258" i="5" s="1"/>
  <c r="B259" i="5"/>
  <c r="C259" i="5"/>
  <c r="D259" i="5"/>
  <c r="E259" i="5"/>
  <c r="F259" i="5"/>
  <c r="G259" i="5"/>
  <c r="H259" i="5"/>
  <c r="J259" i="5" s="1"/>
  <c r="I259" i="5"/>
  <c r="K259" i="5" s="1"/>
  <c r="B260" i="5"/>
  <c r="C260" i="5"/>
  <c r="D260" i="5"/>
  <c r="E260" i="5"/>
  <c r="F260" i="5"/>
  <c r="G260" i="5"/>
  <c r="H260" i="5"/>
  <c r="J260" i="5" s="1"/>
  <c r="I260" i="5"/>
  <c r="K260" i="5" s="1"/>
  <c r="B261" i="5"/>
  <c r="C261" i="5"/>
  <c r="D261" i="5"/>
  <c r="E261" i="5"/>
  <c r="F261" i="5"/>
  <c r="G261" i="5"/>
  <c r="H261" i="5"/>
  <c r="J261" i="5" s="1"/>
  <c r="I261" i="5"/>
  <c r="K261" i="5" s="1"/>
  <c r="B262" i="5"/>
  <c r="C262" i="5"/>
  <c r="D262" i="5"/>
  <c r="E262" i="5"/>
  <c r="F262" i="5"/>
  <c r="G262" i="5"/>
  <c r="H262" i="5"/>
  <c r="J262" i="5" s="1"/>
  <c r="I262" i="5"/>
  <c r="K262" i="5" s="1"/>
  <c r="B263" i="5"/>
  <c r="C263" i="5"/>
  <c r="D263" i="5"/>
  <c r="E263" i="5"/>
  <c r="F263" i="5"/>
  <c r="G263" i="5"/>
  <c r="H263" i="5"/>
  <c r="J263" i="5" s="1"/>
  <c r="I263" i="5"/>
  <c r="K263" i="5" s="1"/>
  <c r="B264" i="5"/>
  <c r="C264" i="5"/>
  <c r="D264" i="5"/>
  <c r="E264" i="5"/>
  <c r="F264" i="5"/>
  <c r="G264" i="5"/>
  <c r="H264" i="5"/>
  <c r="J264" i="5" s="1"/>
  <c r="I264" i="5"/>
  <c r="K264" i="5" s="1"/>
  <c r="B265" i="5"/>
  <c r="C265" i="5"/>
  <c r="D265" i="5"/>
  <c r="E265" i="5"/>
  <c r="F265" i="5"/>
  <c r="G265" i="5"/>
  <c r="H265" i="5"/>
  <c r="J265" i="5" s="1"/>
  <c r="I265" i="5"/>
  <c r="K265" i="5" s="1"/>
  <c r="B266" i="5"/>
  <c r="C266" i="5"/>
  <c r="D266" i="5"/>
  <c r="E266" i="5"/>
  <c r="F266" i="5"/>
  <c r="G266" i="5"/>
  <c r="H266" i="5"/>
  <c r="J266" i="5" s="1"/>
  <c r="I266" i="5"/>
  <c r="K266" i="5" s="1"/>
  <c r="B267" i="5"/>
  <c r="C267" i="5"/>
  <c r="D267" i="5"/>
  <c r="E267" i="5"/>
  <c r="F267" i="5"/>
  <c r="G267" i="5"/>
  <c r="H267" i="5"/>
  <c r="J267" i="5" s="1"/>
  <c r="I267" i="5"/>
  <c r="K267" i="5" s="1"/>
  <c r="B268" i="5"/>
  <c r="C268" i="5"/>
  <c r="D268" i="5"/>
  <c r="E268" i="5"/>
  <c r="F268" i="5"/>
  <c r="G268" i="5"/>
  <c r="H268" i="5"/>
  <c r="J268" i="5" s="1"/>
  <c r="I268" i="5"/>
  <c r="K268" i="5" s="1"/>
  <c r="B269" i="5"/>
  <c r="C269" i="5"/>
  <c r="D269" i="5"/>
  <c r="E269" i="5"/>
  <c r="F269" i="5"/>
  <c r="G269" i="5"/>
  <c r="H269" i="5"/>
  <c r="J269" i="5" s="1"/>
  <c r="I269" i="5"/>
  <c r="K269" i="5" s="1"/>
  <c r="B270" i="5"/>
  <c r="C270" i="5"/>
  <c r="D270" i="5"/>
  <c r="E270" i="5"/>
  <c r="F270" i="5"/>
  <c r="G270" i="5"/>
  <c r="H270" i="5"/>
  <c r="J270" i="5" s="1"/>
  <c r="I270" i="5"/>
  <c r="K270" i="5" s="1"/>
  <c r="B271" i="5"/>
  <c r="C271" i="5"/>
  <c r="D271" i="5"/>
  <c r="E271" i="5"/>
  <c r="F271" i="5"/>
  <c r="G271" i="5"/>
  <c r="H271" i="5"/>
  <c r="J271" i="5" s="1"/>
  <c r="I271" i="5"/>
  <c r="K271" i="5" s="1"/>
  <c r="B272" i="5"/>
  <c r="C272" i="5"/>
  <c r="D272" i="5"/>
  <c r="E272" i="5"/>
  <c r="F272" i="5"/>
  <c r="G272" i="5"/>
  <c r="H272" i="5"/>
  <c r="J272" i="5" s="1"/>
  <c r="I272" i="5"/>
  <c r="K272" i="5" s="1"/>
  <c r="B273" i="5"/>
  <c r="C273" i="5"/>
  <c r="D273" i="5"/>
  <c r="E273" i="5"/>
  <c r="F273" i="5"/>
  <c r="G273" i="5"/>
  <c r="H273" i="5"/>
  <c r="J273" i="5" s="1"/>
  <c r="I273" i="5"/>
  <c r="K273" i="5" s="1"/>
  <c r="B274" i="5"/>
  <c r="C274" i="5"/>
  <c r="D274" i="5"/>
  <c r="E274" i="5"/>
  <c r="F274" i="5"/>
  <c r="G274" i="5"/>
  <c r="H274" i="5"/>
  <c r="J274" i="5" s="1"/>
  <c r="I274" i="5"/>
  <c r="K274" i="5" s="1"/>
  <c r="B275" i="5"/>
  <c r="C275" i="5"/>
  <c r="D275" i="5"/>
  <c r="E275" i="5"/>
  <c r="F275" i="5"/>
  <c r="G275" i="5"/>
  <c r="H275" i="5"/>
  <c r="J275" i="5" s="1"/>
  <c r="I275" i="5"/>
  <c r="K275" i="5" s="1"/>
  <c r="B276" i="5"/>
  <c r="C276" i="5"/>
  <c r="D276" i="5"/>
  <c r="E276" i="5"/>
  <c r="F276" i="5"/>
  <c r="G276" i="5"/>
  <c r="H276" i="5"/>
  <c r="J276" i="5" s="1"/>
  <c r="I276" i="5"/>
  <c r="K276" i="5" s="1"/>
  <c r="B277" i="5"/>
  <c r="C277" i="5"/>
  <c r="D277" i="5"/>
  <c r="E277" i="5"/>
  <c r="F277" i="5"/>
  <c r="G277" i="5"/>
  <c r="H277" i="5"/>
  <c r="J277" i="5" s="1"/>
  <c r="I277" i="5"/>
  <c r="K277" i="5" s="1"/>
  <c r="B278" i="5"/>
  <c r="C278" i="5"/>
  <c r="D278" i="5"/>
  <c r="E278" i="5"/>
  <c r="F278" i="5"/>
  <c r="G278" i="5"/>
  <c r="H278" i="5"/>
  <c r="J278" i="5" s="1"/>
  <c r="I278" i="5"/>
  <c r="K278" i="5" s="1"/>
  <c r="B279" i="5"/>
  <c r="C279" i="5"/>
  <c r="D279" i="5"/>
  <c r="E279" i="5"/>
  <c r="F279" i="5"/>
  <c r="G279" i="5"/>
  <c r="H279" i="5"/>
  <c r="J279" i="5" s="1"/>
  <c r="I279" i="5"/>
  <c r="K279" i="5" s="1"/>
  <c r="B280" i="5"/>
  <c r="C280" i="5"/>
  <c r="D280" i="5"/>
  <c r="E280" i="5"/>
  <c r="F280" i="5"/>
  <c r="G280" i="5"/>
  <c r="H280" i="5"/>
  <c r="J280" i="5" s="1"/>
  <c r="I280" i="5"/>
  <c r="K280" i="5" s="1"/>
  <c r="B281" i="5"/>
  <c r="C281" i="5"/>
  <c r="D281" i="5"/>
  <c r="E281" i="5"/>
  <c r="F281" i="5"/>
  <c r="G281" i="5"/>
  <c r="H281" i="5"/>
  <c r="J281" i="5" s="1"/>
  <c r="I281" i="5"/>
  <c r="K281" i="5" s="1"/>
  <c r="B282" i="5"/>
  <c r="C282" i="5"/>
  <c r="D282" i="5"/>
  <c r="E282" i="5"/>
  <c r="F282" i="5"/>
  <c r="G282" i="5"/>
  <c r="H282" i="5"/>
  <c r="J282" i="5" s="1"/>
  <c r="I282" i="5"/>
  <c r="K282" i="5" s="1"/>
  <c r="B283" i="5"/>
  <c r="C283" i="5"/>
  <c r="D283" i="5"/>
  <c r="E283" i="5"/>
  <c r="F283" i="5"/>
  <c r="G283" i="5"/>
  <c r="H283" i="5"/>
  <c r="J283" i="5" s="1"/>
  <c r="I283" i="5"/>
  <c r="K283" i="5" s="1"/>
  <c r="B284" i="5"/>
  <c r="C284" i="5"/>
  <c r="D284" i="5"/>
  <c r="E284" i="5"/>
  <c r="F284" i="5"/>
  <c r="G284" i="5"/>
  <c r="H284" i="5"/>
  <c r="J284" i="5" s="1"/>
  <c r="I284" i="5"/>
  <c r="K284" i="5" s="1"/>
  <c r="B285" i="5"/>
  <c r="C285" i="5"/>
  <c r="D285" i="5"/>
  <c r="E285" i="5"/>
  <c r="F285" i="5"/>
  <c r="G285" i="5"/>
  <c r="H285" i="5"/>
  <c r="J285" i="5" s="1"/>
  <c r="I285" i="5"/>
  <c r="K285" i="5" s="1"/>
  <c r="B286" i="5"/>
  <c r="C286" i="5"/>
  <c r="D286" i="5"/>
  <c r="E286" i="5"/>
  <c r="F286" i="5"/>
  <c r="G286" i="5"/>
  <c r="H286" i="5"/>
  <c r="J286" i="5" s="1"/>
  <c r="I286" i="5"/>
  <c r="K286" i="5" s="1"/>
  <c r="B287" i="5"/>
  <c r="C287" i="5"/>
  <c r="D287" i="5"/>
  <c r="E287" i="5"/>
  <c r="F287" i="5"/>
  <c r="G287" i="5"/>
  <c r="H287" i="5"/>
  <c r="J287" i="5" s="1"/>
  <c r="I287" i="5"/>
  <c r="K287" i="5" s="1"/>
  <c r="B288" i="5"/>
  <c r="C288" i="5"/>
  <c r="D288" i="5"/>
  <c r="E288" i="5"/>
  <c r="F288" i="5"/>
  <c r="G288" i="5"/>
  <c r="H288" i="5"/>
  <c r="J288" i="5" s="1"/>
  <c r="I288" i="5"/>
  <c r="K288" i="5" s="1"/>
  <c r="B289" i="5"/>
  <c r="C289" i="5"/>
  <c r="D289" i="5"/>
  <c r="E289" i="5"/>
  <c r="F289" i="5"/>
  <c r="G289" i="5"/>
  <c r="H289" i="5"/>
  <c r="J289" i="5" s="1"/>
  <c r="I289" i="5"/>
  <c r="K289" i="5" s="1"/>
  <c r="B290" i="5"/>
  <c r="C290" i="5"/>
  <c r="D290" i="5"/>
  <c r="E290" i="5"/>
  <c r="F290" i="5"/>
  <c r="G290" i="5"/>
  <c r="H290" i="5"/>
  <c r="J290" i="5" s="1"/>
  <c r="I290" i="5"/>
  <c r="K290" i="5" s="1"/>
  <c r="B291" i="5"/>
  <c r="C291" i="5"/>
  <c r="D291" i="5"/>
  <c r="E291" i="5"/>
  <c r="F291" i="5"/>
  <c r="G291" i="5"/>
  <c r="H291" i="5"/>
  <c r="J291" i="5" s="1"/>
  <c r="I291" i="5"/>
  <c r="K291" i="5" s="1"/>
  <c r="E3" i="5"/>
  <c r="D3" i="5"/>
  <c r="C3" i="5"/>
  <c r="B3" i="5"/>
  <c r="L12" i="8" l="1"/>
  <c r="B14" i="8" s="1"/>
  <c r="H72" i="8"/>
  <c r="J31" i="6" a="1"/>
  <c r="J31" i="6" s="1"/>
  <c r="L38" i="6" a="1"/>
  <c r="L38" i="6" s="1"/>
  <c r="C53" i="8" s="1"/>
  <c r="K37" i="6" a="1"/>
  <c r="K37" i="6" s="1"/>
  <c r="O37" i="6" s="1"/>
  <c r="P37" i="6" s="1"/>
  <c r="L29" i="6" a="1"/>
  <c r="L29" i="6" s="1"/>
  <c r="C44" i="8" s="1"/>
  <c r="K43" i="6" a="1"/>
  <c r="K43" i="6" s="1"/>
  <c r="O43" i="6" s="1"/>
  <c r="P43" i="6" s="1"/>
  <c r="L31" i="6" a="1"/>
  <c r="L31" i="6" s="1"/>
  <c r="C46" i="8" s="1"/>
  <c r="M38" i="6" a="1"/>
  <c r="M38" i="6" s="1"/>
  <c r="L9" i="6" a="1"/>
  <c r="L9" i="6" s="1"/>
  <c r="C24" i="8" s="1"/>
  <c r="K22" i="6" a="1"/>
  <c r="K22" i="6" s="1"/>
  <c r="O22" i="6" s="1"/>
  <c r="P22" i="6" s="1"/>
  <c r="J8" i="6" a="1"/>
  <c r="J8" i="6" s="1"/>
  <c r="K35" i="6" a="1"/>
  <c r="K35" i="6" s="1"/>
  <c r="B50" i="8" s="1"/>
  <c r="M19" i="6" a="1"/>
  <c r="M19" i="6" s="1"/>
  <c r="M32" i="6" a="1"/>
  <c r="M32" i="6" s="1"/>
  <c r="L27" i="6" a="1"/>
  <c r="L27" i="6" s="1"/>
  <c r="C42" i="8" s="1"/>
  <c r="J36" i="6" a="1"/>
  <c r="J36" i="6" s="1"/>
  <c r="L37" i="6" a="1"/>
  <c r="L37" i="6" s="1"/>
  <c r="C52" i="8" s="1"/>
  <c r="J32" i="6" a="1"/>
  <c r="J32" i="6" s="1"/>
  <c r="J9" i="6" a="1"/>
  <c r="J9" i="6" s="1"/>
  <c r="M40" i="6" a="1"/>
  <c r="M40" i="6" s="1"/>
  <c r="M8" i="6" a="1"/>
  <c r="M8" i="6" s="1"/>
  <c r="M15" i="6" a="1"/>
  <c r="M15" i="6" s="1"/>
  <c r="J24" i="6" a="1"/>
  <c r="J24" i="6" s="1"/>
  <c r="M24" i="6" a="1"/>
  <c r="M24" i="6" s="1"/>
  <c r="L23" i="6" a="1"/>
  <c r="L23" i="6" s="1"/>
  <c r="C38" i="8" s="1"/>
  <c r="K50" i="6" a="1"/>
  <c r="K50" i="6" s="1"/>
  <c r="M25" i="6" a="1"/>
  <c r="M25" i="6" s="1"/>
  <c r="K44" i="6" a="1"/>
  <c r="K44" i="6" s="1"/>
  <c r="B59" i="8" s="1"/>
  <c r="K12" i="6" a="1"/>
  <c r="K12" i="6" s="1"/>
  <c r="K20" i="6" a="1"/>
  <c r="K20" i="6" s="1"/>
  <c r="B35" i="8" s="1"/>
  <c r="K34" i="6" a="1"/>
  <c r="K34" i="6" s="1"/>
  <c r="B49" i="8" s="1"/>
  <c r="J49" i="6" a="1"/>
  <c r="J49" i="6" s="1"/>
  <c r="M51" i="6" a="1"/>
  <c r="M51" i="6" s="1"/>
  <c r="L48" i="6" a="1"/>
  <c r="L48" i="6" s="1"/>
  <c r="L24" i="6" a="1"/>
  <c r="L24" i="6" s="1"/>
  <c r="C39" i="8" s="1"/>
  <c r="J46" i="6" a="1"/>
  <c r="J46" i="6" s="1"/>
  <c r="K14" i="6" a="1"/>
  <c r="K14" i="6" s="1"/>
  <c r="O14" i="6" s="1"/>
  <c r="K10" i="6" a="1"/>
  <c r="K10" i="6" s="1"/>
  <c r="O10" i="6" s="1"/>
  <c r="P10" i="6" s="1"/>
  <c r="J27" i="6" a="1"/>
  <c r="J27" i="6" s="1"/>
  <c r="L40" i="6" a="1"/>
  <c r="L40" i="6" s="1"/>
  <c r="C55" i="8" s="1"/>
  <c r="J23" i="6" a="1"/>
  <c r="J23" i="6" s="1"/>
  <c r="K7" i="6" a="1"/>
  <c r="K7" i="6" s="1"/>
  <c r="B22" i="8" s="1"/>
  <c r="K32" i="6" a="1"/>
  <c r="K32" i="6" s="1"/>
  <c r="B47" i="8" s="1"/>
  <c r="M16" i="6" a="1"/>
  <c r="M16" i="6" s="1"/>
  <c r="M12" i="6" a="1"/>
  <c r="M12" i="6" s="1"/>
  <c r="L35" i="6" a="1"/>
  <c r="L35" i="6" s="1"/>
  <c r="C50" i="8" s="1"/>
  <c r="M49" i="6" a="1"/>
  <c r="M49" i="6" s="1"/>
  <c r="L47" i="6" a="1"/>
  <c r="L47" i="6" s="1"/>
  <c r="C62" i="8" s="1"/>
  <c r="J22" i="6" a="1"/>
  <c r="J22" i="6" s="1"/>
  <c r="K42" i="6" a="1"/>
  <c r="K42" i="6" s="1"/>
  <c r="O42" i="6" s="1"/>
  <c r="P42" i="6" s="1"/>
  <c r="L51" i="6" a="1"/>
  <c r="L51" i="6" s="1"/>
  <c r="J47" i="6" a="1"/>
  <c r="J47" i="6" s="1"/>
  <c r="L18" i="6" a="1"/>
  <c r="L18" i="6" s="1"/>
  <c r="C33" i="8" s="1"/>
  <c r="J35" i="6" a="1"/>
  <c r="J35" i="6" s="1"/>
  <c r="K19" i="6" a="1"/>
  <c r="K19" i="6" s="1"/>
  <c r="B34" i="8" s="1"/>
  <c r="L42" i="6" a="1"/>
  <c r="L42" i="6" s="1"/>
  <c r="C57" i="8" s="1"/>
  <c r="L28" i="6" a="1"/>
  <c r="L28" i="6" s="1"/>
  <c r="C43" i="8" s="1"/>
  <c r="J12" i="6" a="1"/>
  <c r="J12" i="6" s="1"/>
  <c r="M39" i="6" a="1"/>
  <c r="M39" i="6" s="1"/>
  <c r="M48" i="6" a="1"/>
  <c r="M48" i="6" s="1"/>
  <c r="J50" i="6" a="1"/>
  <c r="J50" i="6" s="1"/>
  <c r="J51" i="6" a="1"/>
  <c r="J51" i="6" s="1"/>
  <c r="L46" i="6" a="1"/>
  <c r="L46" i="6" s="1"/>
  <c r="C61" i="8" s="1"/>
  <c r="L11" i="6" a="1"/>
  <c r="L11" i="6" s="1"/>
  <c r="C26" i="8" s="1"/>
  <c r="M36" i="6" a="1"/>
  <c r="M36" i="6" s="1"/>
  <c r="L10" i="6" a="1"/>
  <c r="L10" i="6" s="1"/>
  <c r="C25" i="8" s="1"/>
  <c r="L39" i="6" a="1"/>
  <c r="L39" i="6" s="1"/>
  <c r="C54" i="8" s="1"/>
  <c r="M26" i="6" a="1"/>
  <c r="M26" i="6" s="1"/>
  <c r="K11" i="6" a="1"/>
  <c r="K11" i="6" s="1"/>
  <c r="B26" i="8" s="1"/>
  <c r="K51" i="6" a="1"/>
  <c r="K51" i="6" s="1"/>
  <c r="K47" i="6" a="1"/>
  <c r="K47" i="6" s="1"/>
  <c r="B62" i="8" s="1"/>
  <c r="L43" i="6" a="1"/>
  <c r="L43" i="6" s="1"/>
  <c r="C58" i="8" s="1"/>
  <c r="M30" i="6" a="1"/>
  <c r="M30" i="6" s="1"/>
  <c r="J25" i="6" a="1"/>
  <c r="J25" i="6" s="1"/>
  <c r="K15" i="6" a="1"/>
  <c r="K15" i="6" s="1"/>
  <c r="B30" i="8" s="1"/>
  <c r="M6" i="6" a="1"/>
  <c r="M6" i="6" s="1"/>
  <c r="M41" i="6" a="1"/>
  <c r="M41" i="6" s="1"/>
  <c r="M27" i="6" a="1"/>
  <c r="M27" i="6" s="1"/>
  <c r="L12" i="6" a="1"/>
  <c r="L12" i="6" s="1"/>
  <c r="C27" i="8" s="1"/>
  <c r="M47" i="6" a="1"/>
  <c r="M47" i="6" s="1"/>
  <c r="L44" i="6" a="1"/>
  <c r="L44" i="6" s="1"/>
  <c r="C59" i="8" s="1"/>
  <c r="M33" i="6" a="1"/>
  <c r="M33" i="6" s="1"/>
  <c r="J28" i="6" a="1"/>
  <c r="J28" i="6" s="1"/>
  <c r="L19" i="6" a="1"/>
  <c r="L19" i="6" s="1"/>
  <c r="C34" i="8" s="1"/>
  <c r="J14" i="6" a="1"/>
  <c r="J14" i="6" s="1"/>
  <c r="K45" i="6" a="1"/>
  <c r="K45" i="6" s="1"/>
  <c r="B60" i="8" s="1"/>
  <c r="L41" i="6" a="1"/>
  <c r="L41" i="6" s="1"/>
  <c r="C56" i="8" s="1"/>
  <c r="K36" i="6" a="1"/>
  <c r="K36" i="6" s="1"/>
  <c r="B51" i="8" s="1"/>
  <c r="L32" i="6" a="1"/>
  <c r="L32" i="6" s="1"/>
  <c r="C47" i="8" s="1"/>
  <c r="M28" i="6" a="1"/>
  <c r="M28" i="6" s="1"/>
  <c r="K24" i="6" a="1"/>
  <c r="K24" i="6" s="1"/>
  <c r="O24" i="6" s="1"/>
  <c r="P24" i="6" s="1"/>
  <c r="L20" i="6" a="1"/>
  <c r="L20" i="6" s="1"/>
  <c r="C35" i="8" s="1"/>
  <c r="J16" i="6" a="1"/>
  <c r="J16" i="6" s="1"/>
  <c r="L13" i="6" a="1"/>
  <c r="L13" i="6" s="1"/>
  <c r="C28" i="8" s="1"/>
  <c r="L8" i="6" a="1"/>
  <c r="L8" i="6" s="1"/>
  <c r="C23" i="8" s="1"/>
  <c r="M43" i="6" a="1"/>
  <c r="M43" i="6" s="1"/>
  <c r="J39" i="6" a="1"/>
  <c r="J39" i="6" s="1"/>
  <c r="J37" i="6" a="1"/>
  <c r="J37" i="6" s="1"/>
  <c r="K33" i="6" a="1"/>
  <c r="K33" i="6" s="1"/>
  <c r="O33" i="6" s="1"/>
  <c r="P33" i="6" s="1"/>
  <c r="M29" i="6" a="1"/>
  <c r="M29" i="6" s="1"/>
  <c r="K25" i="6" a="1"/>
  <c r="K25" i="6" s="1"/>
  <c r="B40" i="8" s="1"/>
  <c r="K21" i="6" a="1"/>
  <c r="K21" i="6" s="1"/>
  <c r="B36" i="8" s="1"/>
  <c r="J17" i="6" a="1"/>
  <c r="J17" i="6" s="1"/>
  <c r="K13" i="6" a="1"/>
  <c r="K13" i="6" s="1"/>
  <c r="O13" i="6" s="1"/>
  <c r="P13" i="6" s="1"/>
  <c r="M10" i="6" a="1"/>
  <c r="M10" i="6" s="1"/>
  <c r="J5" i="6" a="1"/>
  <c r="J5" i="6" s="1"/>
  <c r="K49" i="6" a="1"/>
  <c r="K49" i="6" s="1"/>
  <c r="M45" i="6" a="1"/>
  <c r="M45" i="6" s="1"/>
  <c r="J40" i="6" a="1"/>
  <c r="J40" i="6" s="1"/>
  <c r="K28" i="6" a="1"/>
  <c r="K28" i="6" s="1"/>
  <c r="O28" i="6" s="1"/>
  <c r="P28" i="6" s="1"/>
  <c r="M18" i="6" a="1"/>
  <c r="M18" i="6" s="1"/>
  <c r="J13" i="6" a="1"/>
  <c r="J13" i="6" s="1"/>
  <c r="L50" i="6" a="1"/>
  <c r="L50" i="6" s="1"/>
  <c r="L36" i="6" a="1"/>
  <c r="L36" i="6" s="1"/>
  <c r="C51" i="8" s="1"/>
  <c r="K23" i="6" a="1"/>
  <c r="K23" i="6" s="1"/>
  <c r="O23" i="6" s="1"/>
  <c r="P23" i="6" s="1"/>
  <c r="L5" i="6" a="1"/>
  <c r="L5" i="6" s="1"/>
  <c r="C20" i="8" s="1"/>
  <c r="M46" i="6" a="1"/>
  <c r="M46" i="6" s="1"/>
  <c r="J42" i="6" a="1"/>
  <c r="J42" i="6" s="1"/>
  <c r="L30" i="6" a="1"/>
  <c r="L30" i="6" s="1"/>
  <c r="C45" i="8" s="1"/>
  <c r="M21" i="6" a="1"/>
  <c r="M21" i="6" s="1"/>
  <c r="L17" i="6" a="1"/>
  <c r="L17" i="6" s="1"/>
  <c r="C32" i="8" s="1"/>
  <c r="L7" i="6" a="1"/>
  <c r="L7" i="6" s="1"/>
  <c r="C22" i="8" s="1"/>
  <c r="J43" i="6" a="1"/>
  <c r="J43" i="6" s="1"/>
  <c r="K39" i="6" a="1"/>
  <c r="K39" i="6" s="1"/>
  <c r="B54" i="8" s="1"/>
  <c r="M34" i="6" a="1"/>
  <c r="M34" i="6" s="1"/>
  <c r="K30" i="6" a="1"/>
  <c r="K30" i="6" s="1"/>
  <c r="O30" i="6" s="1"/>
  <c r="P30" i="6" s="1"/>
  <c r="L26" i="6" a="1"/>
  <c r="L26" i="6" s="1"/>
  <c r="C41" i="8" s="1"/>
  <c r="M22" i="6" a="1"/>
  <c r="M22" i="6" s="1"/>
  <c r="K18" i="6" a="1"/>
  <c r="K18" i="6" s="1"/>
  <c r="B33" i="8" s="1"/>
  <c r="J15" i="6" a="1"/>
  <c r="J15" i="6" s="1"/>
  <c r="J10" i="6" a="1"/>
  <c r="J10" i="6" s="1"/>
  <c r="K6" i="6" a="1"/>
  <c r="K6" i="6" s="1"/>
  <c r="O6" i="6" s="1"/>
  <c r="P6" i="6" s="1"/>
  <c r="K41" i="6" a="1"/>
  <c r="K41" i="6" s="1"/>
  <c r="O41" i="6" s="1"/>
  <c r="P41" i="6" s="1"/>
  <c r="J38" i="6" a="1"/>
  <c r="J38" i="6" s="1"/>
  <c r="M35" i="6" a="1"/>
  <c r="M35" i="6" s="1"/>
  <c r="K31" i="6" a="1"/>
  <c r="K31" i="6" s="1"/>
  <c r="B46" i="8" s="1"/>
  <c r="K27" i="6" a="1"/>
  <c r="K27" i="6" s="1"/>
  <c r="B42" i="8" s="1"/>
  <c r="M23" i="6" a="1"/>
  <c r="M23" i="6" s="1"/>
  <c r="J18" i="6" a="1"/>
  <c r="J18" i="6" s="1"/>
  <c r="L15" i="6" a="1"/>
  <c r="L15" i="6" s="1"/>
  <c r="C30" i="8" s="1"/>
  <c r="M11" i="6" a="1"/>
  <c r="M11" i="6" s="1"/>
  <c r="K8" i="6" a="1"/>
  <c r="K8" i="6" s="1"/>
  <c r="B23" i="8" s="1"/>
  <c r="K9" i="6" a="1"/>
  <c r="K9" i="6" s="1"/>
  <c r="B24" i="8" s="1"/>
  <c r="K5" i="6" a="1"/>
  <c r="K5" i="6" s="1"/>
  <c r="B20" i="8" s="1"/>
  <c r="J7" i="6" a="1"/>
  <c r="J7" i="6" s="1"/>
  <c r="M50" i="6" a="1"/>
  <c r="M50" i="6" s="1"/>
  <c r="J20" i="6" a="1"/>
  <c r="J20" i="6" s="1"/>
  <c r="J45" i="6" a="1"/>
  <c r="J45" i="6" s="1"/>
  <c r="J19" i="6" a="1"/>
  <c r="J19" i="6" s="1"/>
  <c r="K46" i="6" a="1"/>
  <c r="K46" i="6" s="1"/>
  <c r="B61" i="8" s="1"/>
  <c r="J33" i="6" a="1"/>
  <c r="J33" i="6" s="1"/>
  <c r="M13" i="6" a="1"/>
  <c r="M13" i="6" s="1"/>
  <c r="M5" i="6" a="1"/>
  <c r="M5" i="6" s="1"/>
  <c r="K48" i="6" a="1"/>
  <c r="K48" i="6" s="1"/>
  <c r="M44" i="6" a="1"/>
  <c r="M44" i="6" s="1"/>
  <c r="M31" i="6" a="1"/>
  <c r="M31" i="6" s="1"/>
  <c r="J26" i="6" a="1"/>
  <c r="J26" i="6" s="1"/>
  <c r="L16" i="6" a="1"/>
  <c r="L16" i="6" s="1"/>
  <c r="C31" i="8" s="1"/>
  <c r="M7" i="6" a="1"/>
  <c r="M7" i="6" s="1"/>
  <c r="L49" i="6" a="1"/>
  <c r="L49" i="6" s="1"/>
  <c r="J34" i="6" a="1"/>
  <c r="J34" i="6" s="1"/>
  <c r="J21" i="6" a="1"/>
  <c r="J21" i="6" s="1"/>
  <c r="J48" i="6" a="1"/>
  <c r="J48" i="6" s="1"/>
  <c r="L45" i="6" a="1"/>
  <c r="L45" i="6" s="1"/>
  <c r="C60" i="8" s="1"/>
  <c r="J41" i="6" a="1"/>
  <c r="J41" i="6" s="1"/>
  <c r="K29" i="6" a="1"/>
  <c r="K29" i="6" s="1"/>
  <c r="O29" i="6" s="1"/>
  <c r="P29" i="6" s="1"/>
  <c r="M20" i="6" a="1"/>
  <c r="M20" i="6" s="1"/>
  <c r="K16" i="6" a="1"/>
  <c r="K16" i="6" s="1"/>
  <c r="O16" i="6" s="1"/>
  <c r="P16" i="6" s="1"/>
  <c r="L6" i="6" a="1"/>
  <c r="L6" i="6" s="1"/>
  <c r="C21" i="8" s="1"/>
  <c r="M42" i="6" a="1"/>
  <c r="M42" i="6" s="1"/>
  <c r="K38" i="6" a="1"/>
  <c r="K38" i="6" s="1"/>
  <c r="B53" i="8" s="1"/>
  <c r="L33" i="6" a="1"/>
  <c r="L33" i="6" s="1"/>
  <c r="C48" i="8" s="1"/>
  <c r="J29" i="6" a="1"/>
  <c r="J29" i="6" s="1"/>
  <c r="L25" i="6" a="1"/>
  <c r="L25" i="6" s="1"/>
  <c r="C40" i="8" s="1"/>
  <c r="L21" i="6" a="1"/>
  <c r="L21" i="6" s="1"/>
  <c r="C36" i="8" s="1"/>
  <c r="K17" i="6" a="1"/>
  <c r="K17" i="6" s="1"/>
  <c r="B32" i="8" s="1"/>
  <c r="M14" i="6" a="1"/>
  <c r="M14" i="6" s="1"/>
  <c r="M9" i="6" a="1"/>
  <c r="M9" i="6" s="1"/>
  <c r="J44" i="6" a="1"/>
  <c r="J44" i="6" s="1"/>
  <c r="K40" i="6" a="1"/>
  <c r="K40" i="6" s="1"/>
  <c r="B55" i="8" s="1"/>
  <c r="M37" i="6" a="1"/>
  <c r="M37" i="6" s="1"/>
  <c r="L34" i="6" a="1"/>
  <c r="L34" i="6" s="1"/>
  <c r="C49" i="8" s="1"/>
  <c r="J30" i="6" a="1"/>
  <c r="J30" i="6" s="1"/>
  <c r="K26" i="6" a="1"/>
  <c r="K26" i="6" s="1"/>
  <c r="B41" i="8" s="1"/>
  <c r="L22" i="6" a="1"/>
  <c r="L22" i="6" s="1"/>
  <c r="C37" i="8" s="1"/>
  <c r="M17" i="6" a="1"/>
  <c r="M17" i="6" s="1"/>
  <c r="L14" i="6" a="1"/>
  <c r="L14" i="6" s="1"/>
  <c r="C29" i="8" s="1"/>
  <c r="J11" i="6" a="1"/>
  <c r="J11" i="6" s="1"/>
  <c r="I12" i="8"/>
  <c r="H12" i="8"/>
  <c r="O34" i="6"/>
  <c r="P34" i="6" s="1"/>
  <c r="O35" i="6"/>
  <c r="P35" i="6" s="1"/>
  <c r="O27" i="6"/>
  <c r="P27" i="6" s="1"/>
  <c r="B27" i="8"/>
  <c r="O12" i="6"/>
  <c r="P12" i="6" s="1"/>
  <c r="L3" i="2"/>
  <c r="M3" i="2"/>
  <c r="N3" i="2"/>
  <c r="O3" i="2"/>
  <c r="L4" i="2"/>
  <c r="M4" i="2"/>
  <c r="N4" i="2"/>
  <c r="O4" i="2"/>
  <c r="L5" i="2"/>
  <c r="M5" i="2"/>
  <c r="N5" i="2"/>
  <c r="O5" i="2"/>
  <c r="L6" i="2"/>
  <c r="M6" i="2"/>
  <c r="N6" i="2"/>
  <c r="O6" i="2"/>
  <c r="L7" i="2"/>
  <c r="M7" i="2"/>
  <c r="N7" i="2"/>
  <c r="O7" i="2"/>
  <c r="L8" i="2"/>
  <c r="M8" i="2"/>
  <c r="N8" i="2"/>
  <c r="O8" i="2"/>
  <c r="L9" i="2"/>
  <c r="M9" i="2"/>
  <c r="N9" i="2"/>
  <c r="O9" i="2"/>
  <c r="L10" i="2"/>
  <c r="M10" i="2"/>
  <c r="N10" i="2"/>
  <c r="O10" i="2"/>
  <c r="L11" i="2"/>
  <c r="M11" i="2"/>
  <c r="N11" i="2"/>
  <c r="O11" i="2"/>
  <c r="L12" i="2"/>
  <c r="M12" i="2"/>
  <c r="N12" i="2"/>
  <c r="O12" i="2"/>
  <c r="L13" i="2"/>
  <c r="M13" i="2"/>
  <c r="N13" i="2"/>
  <c r="O13" i="2"/>
  <c r="L14" i="2"/>
  <c r="M14" i="2"/>
  <c r="N14" i="2"/>
  <c r="O14" i="2"/>
  <c r="L15" i="2"/>
  <c r="M15" i="2"/>
  <c r="N15" i="2"/>
  <c r="O15" i="2"/>
  <c r="L16" i="2"/>
  <c r="M16" i="2"/>
  <c r="N16" i="2"/>
  <c r="O16" i="2"/>
  <c r="L17" i="2"/>
  <c r="M17" i="2"/>
  <c r="N17" i="2"/>
  <c r="O17" i="2"/>
  <c r="L18" i="2"/>
  <c r="M18" i="2"/>
  <c r="N18" i="2"/>
  <c r="O18" i="2"/>
  <c r="L19" i="2"/>
  <c r="M19" i="2"/>
  <c r="N19" i="2"/>
  <c r="O19" i="2"/>
  <c r="L20" i="2"/>
  <c r="M20" i="2"/>
  <c r="N20" i="2"/>
  <c r="O20" i="2"/>
  <c r="L21" i="2"/>
  <c r="M21" i="2"/>
  <c r="N21" i="2"/>
  <c r="O21" i="2"/>
  <c r="L22" i="2"/>
  <c r="M22" i="2"/>
  <c r="N22" i="2"/>
  <c r="O22" i="2"/>
  <c r="L23" i="2"/>
  <c r="M23" i="2"/>
  <c r="N23" i="2"/>
  <c r="O23" i="2"/>
  <c r="L24" i="2"/>
  <c r="M24" i="2"/>
  <c r="N24" i="2"/>
  <c r="O24" i="2"/>
  <c r="L25" i="2"/>
  <c r="M25" i="2"/>
  <c r="N25" i="2"/>
  <c r="O25" i="2"/>
  <c r="L26" i="2"/>
  <c r="M26" i="2"/>
  <c r="N26" i="2"/>
  <c r="O26" i="2"/>
  <c r="L27" i="2"/>
  <c r="M27" i="2"/>
  <c r="N27" i="2"/>
  <c r="O27" i="2"/>
  <c r="L28" i="2"/>
  <c r="M28" i="2"/>
  <c r="N28" i="2"/>
  <c r="O28" i="2"/>
  <c r="L29" i="2"/>
  <c r="M29" i="2"/>
  <c r="N29" i="2"/>
  <c r="O29" i="2"/>
  <c r="L30" i="2"/>
  <c r="M30" i="2"/>
  <c r="N30" i="2"/>
  <c r="O30" i="2"/>
  <c r="L31" i="2"/>
  <c r="M31" i="2"/>
  <c r="N31" i="2"/>
  <c r="O31" i="2"/>
  <c r="L32" i="2"/>
  <c r="M32" i="2"/>
  <c r="N32" i="2"/>
  <c r="O32" i="2"/>
  <c r="L33" i="2"/>
  <c r="M33" i="2"/>
  <c r="N33" i="2"/>
  <c r="O33" i="2"/>
  <c r="L34" i="2"/>
  <c r="M34" i="2"/>
  <c r="N34" i="2"/>
  <c r="O34" i="2"/>
  <c r="L35" i="2"/>
  <c r="M35" i="2"/>
  <c r="N35" i="2"/>
  <c r="O35" i="2"/>
  <c r="L36" i="2"/>
  <c r="M36" i="2"/>
  <c r="N36" i="2"/>
  <c r="O36" i="2"/>
  <c r="L37" i="2"/>
  <c r="M37" i="2"/>
  <c r="N37" i="2"/>
  <c r="O37" i="2"/>
  <c r="L38" i="2"/>
  <c r="M38" i="2"/>
  <c r="N38" i="2"/>
  <c r="O38" i="2"/>
  <c r="L39" i="2"/>
  <c r="M39" i="2"/>
  <c r="N39" i="2"/>
  <c r="O39" i="2"/>
  <c r="L40" i="2"/>
  <c r="M40" i="2"/>
  <c r="N40" i="2"/>
  <c r="O40" i="2"/>
  <c r="L41" i="2"/>
  <c r="M41" i="2"/>
  <c r="N41" i="2"/>
  <c r="O41" i="2"/>
  <c r="L42" i="2"/>
  <c r="M42" i="2"/>
  <c r="N42" i="2"/>
  <c r="O42" i="2"/>
  <c r="L43" i="2"/>
  <c r="M43" i="2"/>
  <c r="N43" i="2"/>
  <c r="O43" i="2"/>
  <c r="L44" i="2"/>
  <c r="M44" i="2"/>
  <c r="N44" i="2"/>
  <c r="O44" i="2"/>
  <c r="L45" i="2"/>
  <c r="M45" i="2"/>
  <c r="N45" i="2"/>
  <c r="O45" i="2"/>
  <c r="L46" i="2"/>
  <c r="M46" i="2"/>
  <c r="N46" i="2"/>
  <c r="O46" i="2"/>
  <c r="L47" i="2"/>
  <c r="M47" i="2"/>
  <c r="N47" i="2"/>
  <c r="O47" i="2"/>
  <c r="L48" i="2"/>
  <c r="M48" i="2"/>
  <c r="N48" i="2"/>
  <c r="O48" i="2"/>
  <c r="L49" i="2"/>
  <c r="M49" i="2"/>
  <c r="N49" i="2"/>
  <c r="O49" i="2"/>
  <c r="L50" i="2"/>
  <c r="M50" i="2"/>
  <c r="N50" i="2"/>
  <c r="O50" i="2"/>
  <c r="L51" i="2"/>
  <c r="M51" i="2"/>
  <c r="N51" i="2"/>
  <c r="O51" i="2"/>
  <c r="L52" i="2"/>
  <c r="M52" i="2"/>
  <c r="N52" i="2"/>
  <c r="O52" i="2"/>
  <c r="L53" i="2"/>
  <c r="M53" i="2"/>
  <c r="N53" i="2"/>
  <c r="O53" i="2"/>
  <c r="L54" i="2"/>
  <c r="M54" i="2"/>
  <c r="N54" i="2"/>
  <c r="O54" i="2"/>
  <c r="L55" i="2"/>
  <c r="M55" i="2"/>
  <c r="N55" i="2"/>
  <c r="O55" i="2"/>
  <c r="L56" i="2"/>
  <c r="M56" i="2"/>
  <c r="N56" i="2"/>
  <c r="O56" i="2"/>
  <c r="L57" i="2"/>
  <c r="M57" i="2"/>
  <c r="N57" i="2"/>
  <c r="O57" i="2"/>
  <c r="L58" i="2"/>
  <c r="M58" i="2"/>
  <c r="N58" i="2"/>
  <c r="O58" i="2"/>
  <c r="L59" i="2"/>
  <c r="M59" i="2"/>
  <c r="N59" i="2"/>
  <c r="O59" i="2"/>
  <c r="L60" i="2"/>
  <c r="M60" i="2"/>
  <c r="N60" i="2"/>
  <c r="O60" i="2"/>
  <c r="L61" i="2"/>
  <c r="M61" i="2"/>
  <c r="N61" i="2"/>
  <c r="O61" i="2"/>
  <c r="L62" i="2"/>
  <c r="M62" i="2"/>
  <c r="N62" i="2"/>
  <c r="O62" i="2"/>
  <c r="L63" i="2"/>
  <c r="M63" i="2"/>
  <c r="N63" i="2"/>
  <c r="O63" i="2"/>
  <c r="L64" i="2"/>
  <c r="M64" i="2"/>
  <c r="N64" i="2"/>
  <c r="O64" i="2"/>
  <c r="L65" i="2"/>
  <c r="M65" i="2"/>
  <c r="N65" i="2"/>
  <c r="O65" i="2"/>
  <c r="L66" i="2"/>
  <c r="M66" i="2"/>
  <c r="N66" i="2"/>
  <c r="O66" i="2"/>
  <c r="L67" i="2"/>
  <c r="M67" i="2"/>
  <c r="N67" i="2"/>
  <c r="O67" i="2"/>
  <c r="L68" i="2"/>
  <c r="M68" i="2"/>
  <c r="N68" i="2"/>
  <c r="O68" i="2"/>
  <c r="L69" i="2"/>
  <c r="M69" i="2"/>
  <c r="N69" i="2"/>
  <c r="O69" i="2"/>
  <c r="L70" i="2"/>
  <c r="M70" i="2"/>
  <c r="N70" i="2"/>
  <c r="O70" i="2"/>
  <c r="L71" i="2"/>
  <c r="M71" i="2"/>
  <c r="N71" i="2"/>
  <c r="O71" i="2"/>
  <c r="L72" i="2"/>
  <c r="M72" i="2"/>
  <c r="N72" i="2"/>
  <c r="O72" i="2"/>
  <c r="L73" i="2"/>
  <c r="M73" i="2"/>
  <c r="N73" i="2"/>
  <c r="O73" i="2"/>
  <c r="L74" i="2"/>
  <c r="M74" i="2"/>
  <c r="N74" i="2"/>
  <c r="O74" i="2"/>
  <c r="L75" i="2"/>
  <c r="M75" i="2"/>
  <c r="N75" i="2"/>
  <c r="O75" i="2"/>
  <c r="L76" i="2"/>
  <c r="M76" i="2"/>
  <c r="N76" i="2"/>
  <c r="O76" i="2"/>
  <c r="L77" i="2"/>
  <c r="M77" i="2"/>
  <c r="N77" i="2"/>
  <c r="O77" i="2"/>
  <c r="L78" i="2"/>
  <c r="M78" i="2"/>
  <c r="N78" i="2"/>
  <c r="O78" i="2"/>
  <c r="L79" i="2"/>
  <c r="M79" i="2"/>
  <c r="N79" i="2"/>
  <c r="O79" i="2"/>
  <c r="L80" i="2"/>
  <c r="M80" i="2"/>
  <c r="N80" i="2"/>
  <c r="O80" i="2"/>
  <c r="L81" i="2"/>
  <c r="M81" i="2"/>
  <c r="N81" i="2"/>
  <c r="O81" i="2"/>
  <c r="L82" i="2"/>
  <c r="M82" i="2"/>
  <c r="N82" i="2"/>
  <c r="O82" i="2"/>
  <c r="L83" i="2"/>
  <c r="M83" i="2"/>
  <c r="N83" i="2"/>
  <c r="O83" i="2"/>
  <c r="L84" i="2"/>
  <c r="M84" i="2"/>
  <c r="N84" i="2"/>
  <c r="O84" i="2"/>
  <c r="L85" i="2"/>
  <c r="M85" i="2"/>
  <c r="N85" i="2"/>
  <c r="O85" i="2"/>
  <c r="L86" i="2"/>
  <c r="M86" i="2"/>
  <c r="N86" i="2"/>
  <c r="O86" i="2"/>
  <c r="L87" i="2"/>
  <c r="M87" i="2"/>
  <c r="N87" i="2"/>
  <c r="O87" i="2"/>
  <c r="L88" i="2"/>
  <c r="M88" i="2"/>
  <c r="N88" i="2"/>
  <c r="O88" i="2"/>
  <c r="L89" i="2"/>
  <c r="M89" i="2"/>
  <c r="N89" i="2"/>
  <c r="O89" i="2"/>
  <c r="L90" i="2"/>
  <c r="M90" i="2"/>
  <c r="N90" i="2"/>
  <c r="O90" i="2"/>
  <c r="L91" i="2"/>
  <c r="M91" i="2"/>
  <c r="N91" i="2"/>
  <c r="O91" i="2"/>
  <c r="L92" i="2"/>
  <c r="M92" i="2"/>
  <c r="N92" i="2"/>
  <c r="O92" i="2"/>
  <c r="L93" i="2"/>
  <c r="M93" i="2"/>
  <c r="N93" i="2"/>
  <c r="O93" i="2"/>
  <c r="L94" i="2"/>
  <c r="M94" i="2"/>
  <c r="N94" i="2"/>
  <c r="O94" i="2"/>
  <c r="L95" i="2"/>
  <c r="M95" i="2"/>
  <c r="N95" i="2"/>
  <c r="O95" i="2"/>
  <c r="L96" i="2"/>
  <c r="M96" i="2"/>
  <c r="N96" i="2"/>
  <c r="O96" i="2"/>
  <c r="L97" i="2"/>
  <c r="M97" i="2"/>
  <c r="N97" i="2"/>
  <c r="O97" i="2"/>
  <c r="L98" i="2"/>
  <c r="M98" i="2"/>
  <c r="N98" i="2"/>
  <c r="O98" i="2"/>
  <c r="L99" i="2"/>
  <c r="M99" i="2"/>
  <c r="N99" i="2"/>
  <c r="O99" i="2"/>
  <c r="L100" i="2"/>
  <c r="M100" i="2"/>
  <c r="N100" i="2"/>
  <c r="O100" i="2"/>
  <c r="L101" i="2"/>
  <c r="M101" i="2"/>
  <c r="N101" i="2"/>
  <c r="O101" i="2"/>
  <c r="L102" i="2"/>
  <c r="M102" i="2"/>
  <c r="N102" i="2"/>
  <c r="O102" i="2"/>
  <c r="L103" i="2"/>
  <c r="M103" i="2"/>
  <c r="N103" i="2"/>
  <c r="O103" i="2"/>
  <c r="L104" i="2"/>
  <c r="M104" i="2"/>
  <c r="N104" i="2"/>
  <c r="O104" i="2"/>
  <c r="L105" i="2"/>
  <c r="M105" i="2"/>
  <c r="N105" i="2"/>
  <c r="O105" i="2"/>
  <c r="L106" i="2"/>
  <c r="M106" i="2"/>
  <c r="N106" i="2"/>
  <c r="O106" i="2"/>
  <c r="L107" i="2"/>
  <c r="M107" i="2"/>
  <c r="N107" i="2"/>
  <c r="O107" i="2"/>
  <c r="L108" i="2"/>
  <c r="M108" i="2"/>
  <c r="N108" i="2"/>
  <c r="O108" i="2"/>
  <c r="L109" i="2"/>
  <c r="M109" i="2"/>
  <c r="N109" i="2"/>
  <c r="O109" i="2"/>
  <c r="L110" i="2"/>
  <c r="M110" i="2"/>
  <c r="N110" i="2"/>
  <c r="O110" i="2"/>
  <c r="L111" i="2"/>
  <c r="M111" i="2"/>
  <c r="N111" i="2"/>
  <c r="O111" i="2"/>
  <c r="L112" i="2"/>
  <c r="M112" i="2"/>
  <c r="N112" i="2"/>
  <c r="O112" i="2"/>
  <c r="L113" i="2"/>
  <c r="M113" i="2"/>
  <c r="N113" i="2"/>
  <c r="O113" i="2"/>
  <c r="L114" i="2"/>
  <c r="M114" i="2"/>
  <c r="N114" i="2"/>
  <c r="O114" i="2"/>
  <c r="L115" i="2"/>
  <c r="M115" i="2"/>
  <c r="N115" i="2"/>
  <c r="O115" i="2"/>
  <c r="L116" i="2"/>
  <c r="M116" i="2"/>
  <c r="N116" i="2"/>
  <c r="O116" i="2"/>
  <c r="L117" i="2"/>
  <c r="M117" i="2"/>
  <c r="N117" i="2"/>
  <c r="O117" i="2"/>
  <c r="L118" i="2"/>
  <c r="M118" i="2"/>
  <c r="N118" i="2"/>
  <c r="O118" i="2"/>
  <c r="L119" i="2"/>
  <c r="M119" i="2"/>
  <c r="N119" i="2"/>
  <c r="O119" i="2"/>
  <c r="L120" i="2"/>
  <c r="M120" i="2"/>
  <c r="N120" i="2"/>
  <c r="O120" i="2"/>
  <c r="L121" i="2"/>
  <c r="M121" i="2"/>
  <c r="N121" i="2"/>
  <c r="O121" i="2"/>
  <c r="L122" i="2"/>
  <c r="M122" i="2"/>
  <c r="N122" i="2"/>
  <c r="O122" i="2"/>
  <c r="L123" i="2"/>
  <c r="M123" i="2"/>
  <c r="N123" i="2"/>
  <c r="O123" i="2"/>
  <c r="L124" i="2"/>
  <c r="M124" i="2"/>
  <c r="N124" i="2"/>
  <c r="O124" i="2"/>
  <c r="L125" i="2"/>
  <c r="M125" i="2"/>
  <c r="N125" i="2"/>
  <c r="O125" i="2"/>
  <c r="L126" i="2"/>
  <c r="M126" i="2"/>
  <c r="N126" i="2"/>
  <c r="O126" i="2"/>
  <c r="L127" i="2"/>
  <c r="M127" i="2"/>
  <c r="N127" i="2"/>
  <c r="O127" i="2"/>
  <c r="L128" i="2"/>
  <c r="M128" i="2"/>
  <c r="N128" i="2"/>
  <c r="O128" i="2"/>
  <c r="L129" i="2"/>
  <c r="M129" i="2"/>
  <c r="N129" i="2"/>
  <c r="O129" i="2"/>
  <c r="L130" i="2"/>
  <c r="M130" i="2"/>
  <c r="N130" i="2"/>
  <c r="O130" i="2"/>
  <c r="L131" i="2"/>
  <c r="M131" i="2"/>
  <c r="N131" i="2"/>
  <c r="O131" i="2"/>
  <c r="L132" i="2"/>
  <c r="M132" i="2"/>
  <c r="N132" i="2"/>
  <c r="O132" i="2"/>
  <c r="L133" i="2"/>
  <c r="M133" i="2"/>
  <c r="N133" i="2"/>
  <c r="O133" i="2"/>
  <c r="L134" i="2"/>
  <c r="M134" i="2"/>
  <c r="N134" i="2"/>
  <c r="O134" i="2"/>
  <c r="L135" i="2"/>
  <c r="M135" i="2"/>
  <c r="N135" i="2"/>
  <c r="O135" i="2"/>
  <c r="L136" i="2"/>
  <c r="M136" i="2"/>
  <c r="N136" i="2"/>
  <c r="O136" i="2"/>
  <c r="L137" i="2"/>
  <c r="M137" i="2"/>
  <c r="N137" i="2"/>
  <c r="O137" i="2"/>
  <c r="L138" i="2"/>
  <c r="M138" i="2"/>
  <c r="N138" i="2"/>
  <c r="O138" i="2"/>
  <c r="L139" i="2"/>
  <c r="M139" i="2"/>
  <c r="N139" i="2"/>
  <c r="O139" i="2"/>
  <c r="L140" i="2"/>
  <c r="M140" i="2"/>
  <c r="N140" i="2"/>
  <c r="O140" i="2"/>
  <c r="L141" i="2"/>
  <c r="M141" i="2"/>
  <c r="N141" i="2"/>
  <c r="O141" i="2"/>
  <c r="L142" i="2"/>
  <c r="M142" i="2"/>
  <c r="N142" i="2"/>
  <c r="O142" i="2"/>
  <c r="L143" i="2"/>
  <c r="M143" i="2"/>
  <c r="N143" i="2"/>
  <c r="O143" i="2"/>
  <c r="L144" i="2"/>
  <c r="M144" i="2"/>
  <c r="N144" i="2"/>
  <c r="O144" i="2"/>
  <c r="L145" i="2"/>
  <c r="M145" i="2"/>
  <c r="N145" i="2"/>
  <c r="O145" i="2"/>
  <c r="L146" i="2"/>
  <c r="M146" i="2"/>
  <c r="N146" i="2"/>
  <c r="O146" i="2"/>
  <c r="L147" i="2"/>
  <c r="M147" i="2"/>
  <c r="N147" i="2"/>
  <c r="O147" i="2"/>
  <c r="L148" i="2"/>
  <c r="M148" i="2"/>
  <c r="N148" i="2"/>
  <c r="O148" i="2"/>
  <c r="L149" i="2"/>
  <c r="M149" i="2"/>
  <c r="N149" i="2"/>
  <c r="O149" i="2"/>
  <c r="L150" i="2"/>
  <c r="M150" i="2"/>
  <c r="N150" i="2"/>
  <c r="O150" i="2"/>
  <c r="L151" i="2"/>
  <c r="M151" i="2"/>
  <c r="N151" i="2"/>
  <c r="O151" i="2"/>
  <c r="L152" i="2"/>
  <c r="M152" i="2"/>
  <c r="N152" i="2"/>
  <c r="O152" i="2"/>
  <c r="L153" i="2"/>
  <c r="M153" i="2"/>
  <c r="N153" i="2"/>
  <c r="O153" i="2"/>
  <c r="L154" i="2"/>
  <c r="M154" i="2"/>
  <c r="N154" i="2"/>
  <c r="O154" i="2"/>
  <c r="L155" i="2"/>
  <c r="M155" i="2"/>
  <c r="N155" i="2"/>
  <c r="O155" i="2"/>
  <c r="L156" i="2"/>
  <c r="M156" i="2"/>
  <c r="N156" i="2"/>
  <c r="O156" i="2"/>
  <c r="L157" i="2"/>
  <c r="M157" i="2"/>
  <c r="N157" i="2"/>
  <c r="O157" i="2"/>
  <c r="L158" i="2"/>
  <c r="M158" i="2"/>
  <c r="N158" i="2"/>
  <c r="O158" i="2"/>
  <c r="L159" i="2"/>
  <c r="M159" i="2"/>
  <c r="N159" i="2"/>
  <c r="O159" i="2"/>
  <c r="L160" i="2"/>
  <c r="M160" i="2"/>
  <c r="N160" i="2"/>
  <c r="O160" i="2"/>
  <c r="L161" i="2"/>
  <c r="M161" i="2"/>
  <c r="N161" i="2"/>
  <c r="O161" i="2"/>
  <c r="L162" i="2"/>
  <c r="M162" i="2"/>
  <c r="N162" i="2"/>
  <c r="O162" i="2"/>
  <c r="L163" i="2"/>
  <c r="M163" i="2"/>
  <c r="N163" i="2"/>
  <c r="O163" i="2"/>
  <c r="L164" i="2"/>
  <c r="M164" i="2"/>
  <c r="N164" i="2"/>
  <c r="O164" i="2"/>
  <c r="L165" i="2"/>
  <c r="M165" i="2"/>
  <c r="N165" i="2"/>
  <c r="O165" i="2"/>
  <c r="L166" i="2"/>
  <c r="M166" i="2"/>
  <c r="N166" i="2"/>
  <c r="O166" i="2"/>
  <c r="L167" i="2"/>
  <c r="M167" i="2"/>
  <c r="N167" i="2"/>
  <c r="O167" i="2"/>
  <c r="L168" i="2"/>
  <c r="M168" i="2"/>
  <c r="N168" i="2"/>
  <c r="O168" i="2"/>
  <c r="L169" i="2"/>
  <c r="M169" i="2"/>
  <c r="N169" i="2"/>
  <c r="O169" i="2"/>
  <c r="L170" i="2"/>
  <c r="M170" i="2"/>
  <c r="N170" i="2"/>
  <c r="O170" i="2"/>
  <c r="L171" i="2"/>
  <c r="M171" i="2"/>
  <c r="N171" i="2"/>
  <c r="O171" i="2"/>
  <c r="L172" i="2"/>
  <c r="M172" i="2"/>
  <c r="N172" i="2"/>
  <c r="O172" i="2"/>
  <c r="L173" i="2"/>
  <c r="M173" i="2"/>
  <c r="N173" i="2"/>
  <c r="O173" i="2"/>
  <c r="L174" i="2"/>
  <c r="M174" i="2"/>
  <c r="N174" i="2"/>
  <c r="O174" i="2"/>
  <c r="L175" i="2"/>
  <c r="M175" i="2"/>
  <c r="N175" i="2"/>
  <c r="O175" i="2"/>
  <c r="L176" i="2"/>
  <c r="M176" i="2"/>
  <c r="N176" i="2"/>
  <c r="O176" i="2"/>
  <c r="L177" i="2"/>
  <c r="M177" i="2"/>
  <c r="N177" i="2"/>
  <c r="O177" i="2"/>
  <c r="L178" i="2"/>
  <c r="M178" i="2"/>
  <c r="N178" i="2"/>
  <c r="O178" i="2"/>
  <c r="L179" i="2"/>
  <c r="M179" i="2"/>
  <c r="N179" i="2"/>
  <c r="O179" i="2"/>
  <c r="L180" i="2"/>
  <c r="M180" i="2"/>
  <c r="N180" i="2"/>
  <c r="O180" i="2"/>
  <c r="L181" i="2"/>
  <c r="M181" i="2"/>
  <c r="N181" i="2"/>
  <c r="O181" i="2"/>
  <c r="L182" i="2"/>
  <c r="M182" i="2"/>
  <c r="N182" i="2"/>
  <c r="O182" i="2"/>
  <c r="L183" i="2"/>
  <c r="M183" i="2"/>
  <c r="N183" i="2"/>
  <c r="O183" i="2"/>
  <c r="L184" i="2"/>
  <c r="M184" i="2"/>
  <c r="N184" i="2"/>
  <c r="O184" i="2"/>
  <c r="L185" i="2"/>
  <c r="M185" i="2"/>
  <c r="N185" i="2"/>
  <c r="O185" i="2"/>
  <c r="L186" i="2"/>
  <c r="M186" i="2"/>
  <c r="N186" i="2"/>
  <c r="O186" i="2"/>
  <c r="L187" i="2"/>
  <c r="M187" i="2"/>
  <c r="N187" i="2"/>
  <c r="O187" i="2"/>
  <c r="L188" i="2"/>
  <c r="M188" i="2"/>
  <c r="N188" i="2"/>
  <c r="O188" i="2"/>
  <c r="L189" i="2"/>
  <c r="M189" i="2"/>
  <c r="N189" i="2"/>
  <c r="O189" i="2"/>
  <c r="L190" i="2"/>
  <c r="M190" i="2"/>
  <c r="N190" i="2"/>
  <c r="O190" i="2"/>
  <c r="L191" i="2"/>
  <c r="M191" i="2"/>
  <c r="N191" i="2"/>
  <c r="O191" i="2"/>
  <c r="L192" i="2"/>
  <c r="M192" i="2"/>
  <c r="N192" i="2"/>
  <c r="O192" i="2"/>
  <c r="L193" i="2"/>
  <c r="M193" i="2"/>
  <c r="N193" i="2"/>
  <c r="O193" i="2"/>
  <c r="L194" i="2"/>
  <c r="M194" i="2"/>
  <c r="N194" i="2"/>
  <c r="O194" i="2"/>
  <c r="L195" i="2"/>
  <c r="M195" i="2"/>
  <c r="N195" i="2"/>
  <c r="O195" i="2"/>
  <c r="L196" i="2"/>
  <c r="M196" i="2"/>
  <c r="N196" i="2"/>
  <c r="O196" i="2"/>
  <c r="L197" i="2"/>
  <c r="M197" i="2"/>
  <c r="N197" i="2"/>
  <c r="O197" i="2"/>
  <c r="L198" i="2"/>
  <c r="M198" i="2"/>
  <c r="N198" i="2"/>
  <c r="O198" i="2"/>
  <c r="L199" i="2"/>
  <c r="M199" i="2"/>
  <c r="N199" i="2"/>
  <c r="O199" i="2"/>
  <c r="L200" i="2"/>
  <c r="M200" i="2"/>
  <c r="N200" i="2"/>
  <c r="O200" i="2"/>
  <c r="L201" i="2"/>
  <c r="M201" i="2"/>
  <c r="N201" i="2"/>
  <c r="O201" i="2"/>
  <c r="L202" i="2"/>
  <c r="M202" i="2"/>
  <c r="N202" i="2"/>
  <c r="O202" i="2"/>
  <c r="L203" i="2"/>
  <c r="M203" i="2"/>
  <c r="N203" i="2"/>
  <c r="O203" i="2"/>
  <c r="L204" i="2"/>
  <c r="M204" i="2"/>
  <c r="N204" i="2"/>
  <c r="O204" i="2"/>
  <c r="L205" i="2"/>
  <c r="M205" i="2"/>
  <c r="N205" i="2"/>
  <c r="O205" i="2"/>
  <c r="L206" i="2"/>
  <c r="M206" i="2"/>
  <c r="N206" i="2"/>
  <c r="O206" i="2"/>
  <c r="L207" i="2"/>
  <c r="M207" i="2"/>
  <c r="N207" i="2"/>
  <c r="O207" i="2"/>
  <c r="L208" i="2"/>
  <c r="M208" i="2"/>
  <c r="N208" i="2"/>
  <c r="O208" i="2"/>
  <c r="L209" i="2"/>
  <c r="M209" i="2"/>
  <c r="N209" i="2"/>
  <c r="O209" i="2"/>
  <c r="L210" i="2"/>
  <c r="M210" i="2"/>
  <c r="N210" i="2"/>
  <c r="O210" i="2"/>
  <c r="L211" i="2"/>
  <c r="M211" i="2"/>
  <c r="N211" i="2"/>
  <c r="O211" i="2"/>
  <c r="L212" i="2"/>
  <c r="M212" i="2"/>
  <c r="N212" i="2"/>
  <c r="O212" i="2"/>
  <c r="L213" i="2"/>
  <c r="M213" i="2"/>
  <c r="N213" i="2"/>
  <c r="O213" i="2"/>
  <c r="L214" i="2"/>
  <c r="M214" i="2"/>
  <c r="N214" i="2"/>
  <c r="O214" i="2"/>
  <c r="L215" i="2"/>
  <c r="M215" i="2"/>
  <c r="N215" i="2"/>
  <c r="O215" i="2"/>
  <c r="L216" i="2"/>
  <c r="M216" i="2"/>
  <c r="N216" i="2"/>
  <c r="O216" i="2"/>
  <c r="L217" i="2"/>
  <c r="M217" i="2"/>
  <c r="N217" i="2"/>
  <c r="O217" i="2"/>
  <c r="L218" i="2"/>
  <c r="M218" i="2"/>
  <c r="N218" i="2"/>
  <c r="O218" i="2"/>
  <c r="L219" i="2"/>
  <c r="M219" i="2"/>
  <c r="N219" i="2"/>
  <c r="O219" i="2"/>
  <c r="L220" i="2"/>
  <c r="M220" i="2"/>
  <c r="N220" i="2"/>
  <c r="O220" i="2"/>
  <c r="L221" i="2"/>
  <c r="M221" i="2"/>
  <c r="N221" i="2"/>
  <c r="O221" i="2"/>
  <c r="L222" i="2"/>
  <c r="M222" i="2"/>
  <c r="N222" i="2"/>
  <c r="O222" i="2"/>
  <c r="L223" i="2"/>
  <c r="M223" i="2"/>
  <c r="N223" i="2"/>
  <c r="O223" i="2"/>
  <c r="L224" i="2"/>
  <c r="M224" i="2"/>
  <c r="N224" i="2"/>
  <c r="O224" i="2"/>
  <c r="L225" i="2"/>
  <c r="M225" i="2"/>
  <c r="N225" i="2"/>
  <c r="O225" i="2"/>
  <c r="L226" i="2"/>
  <c r="M226" i="2"/>
  <c r="N226" i="2"/>
  <c r="O226" i="2"/>
  <c r="L227" i="2"/>
  <c r="M227" i="2"/>
  <c r="N227" i="2"/>
  <c r="O227" i="2"/>
  <c r="L228" i="2"/>
  <c r="M228" i="2"/>
  <c r="N228" i="2"/>
  <c r="O228" i="2"/>
  <c r="L229" i="2"/>
  <c r="M229" i="2"/>
  <c r="N229" i="2"/>
  <c r="O229" i="2"/>
  <c r="L230" i="2"/>
  <c r="M230" i="2"/>
  <c r="N230" i="2"/>
  <c r="O230" i="2"/>
  <c r="L231" i="2"/>
  <c r="M231" i="2"/>
  <c r="N231" i="2"/>
  <c r="O231" i="2"/>
  <c r="L232" i="2"/>
  <c r="M232" i="2"/>
  <c r="N232" i="2"/>
  <c r="O232" i="2"/>
  <c r="L233" i="2"/>
  <c r="M233" i="2"/>
  <c r="N233" i="2"/>
  <c r="O233" i="2"/>
  <c r="L234" i="2"/>
  <c r="M234" i="2"/>
  <c r="N234" i="2"/>
  <c r="O234" i="2"/>
  <c r="L235" i="2"/>
  <c r="M235" i="2"/>
  <c r="N235" i="2"/>
  <c r="O235" i="2"/>
  <c r="L236" i="2"/>
  <c r="M236" i="2"/>
  <c r="N236" i="2"/>
  <c r="O236" i="2"/>
  <c r="L237" i="2"/>
  <c r="M237" i="2"/>
  <c r="N237" i="2"/>
  <c r="O237" i="2"/>
  <c r="L238" i="2"/>
  <c r="M238" i="2"/>
  <c r="N238" i="2"/>
  <c r="O238" i="2"/>
  <c r="L239" i="2"/>
  <c r="M239" i="2"/>
  <c r="N239" i="2"/>
  <c r="O239" i="2"/>
  <c r="L240" i="2"/>
  <c r="M240" i="2"/>
  <c r="N240" i="2"/>
  <c r="O240" i="2"/>
  <c r="L241" i="2"/>
  <c r="M241" i="2"/>
  <c r="N241" i="2"/>
  <c r="O241" i="2"/>
  <c r="L242" i="2"/>
  <c r="M242" i="2"/>
  <c r="N242" i="2"/>
  <c r="O242" i="2"/>
  <c r="L243" i="2"/>
  <c r="M243" i="2"/>
  <c r="N243" i="2"/>
  <c r="O243" i="2"/>
  <c r="L244" i="2"/>
  <c r="M244" i="2"/>
  <c r="N244" i="2"/>
  <c r="O244" i="2"/>
  <c r="L245" i="2"/>
  <c r="M245" i="2"/>
  <c r="N245" i="2"/>
  <c r="O245" i="2"/>
  <c r="L246" i="2"/>
  <c r="M246" i="2"/>
  <c r="N246" i="2"/>
  <c r="O246" i="2"/>
  <c r="L247" i="2"/>
  <c r="M247" i="2"/>
  <c r="N247" i="2"/>
  <c r="O247" i="2"/>
  <c r="L248" i="2"/>
  <c r="M248" i="2"/>
  <c r="N248" i="2"/>
  <c r="O248" i="2"/>
  <c r="L249" i="2"/>
  <c r="M249" i="2"/>
  <c r="N249" i="2"/>
  <c r="O249" i="2"/>
  <c r="L250" i="2"/>
  <c r="M250" i="2"/>
  <c r="N250" i="2"/>
  <c r="O250" i="2"/>
  <c r="L251" i="2"/>
  <c r="M251" i="2"/>
  <c r="N251" i="2"/>
  <c r="O251" i="2"/>
  <c r="L252" i="2"/>
  <c r="M252" i="2"/>
  <c r="N252" i="2"/>
  <c r="O252" i="2"/>
  <c r="L253" i="2"/>
  <c r="M253" i="2"/>
  <c r="N253" i="2"/>
  <c r="O253" i="2"/>
  <c r="L254" i="2"/>
  <c r="M254" i="2"/>
  <c r="N254" i="2"/>
  <c r="O254" i="2"/>
  <c r="L255" i="2"/>
  <c r="M255" i="2"/>
  <c r="N255" i="2"/>
  <c r="O255" i="2"/>
  <c r="L256" i="2"/>
  <c r="M256" i="2"/>
  <c r="N256" i="2"/>
  <c r="O256" i="2"/>
  <c r="L257" i="2"/>
  <c r="M257" i="2"/>
  <c r="N257" i="2"/>
  <c r="O257" i="2"/>
  <c r="L258" i="2"/>
  <c r="M258" i="2"/>
  <c r="N258" i="2"/>
  <c r="O258" i="2"/>
  <c r="L259" i="2"/>
  <c r="M259" i="2"/>
  <c r="N259" i="2"/>
  <c r="O259" i="2"/>
  <c r="L260" i="2"/>
  <c r="M260" i="2"/>
  <c r="N260" i="2"/>
  <c r="O260" i="2"/>
  <c r="L261" i="2"/>
  <c r="M261" i="2"/>
  <c r="N261" i="2"/>
  <c r="O261" i="2"/>
  <c r="L262" i="2"/>
  <c r="M262" i="2"/>
  <c r="N262" i="2"/>
  <c r="O262" i="2"/>
  <c r="L263" i="2"/>
  <c r="M263" i="2"/>
  <c r="N263" i="2"/>
  <c r="O263" i="2"/>
  <c r="L264" i="2"/>
  <c r="M264" i="2"/>
  <c r="N264" i="2"/>
  <c r="O264" i="2"/>
  <c r="L265" i="2"/>
  <c r="M265" i="2"/>
  <c r="N265" i="2"/>
  <c r="O265" i="2"/>
  <c r="L266" i="2"/>
  <c r="M266" i="2"/>
  <c r="N266" i="2"/>
  <c r="O266" i="2"/>
  <c r="L267" i="2"/>
  <c r="M267" i="2"/>
  <c r="N267" i="2"/>
  <c r="O267" i="2"/>
  <c r="L268" i="2"/>
  <c r="M268" i="2"/>
  <c r="N268" i="2"/>
  <c r="O268" i="2"/>
  <c r="L269" i="2"/>
  <c r="M269" i="2"/>
  <c r="N269" i="2"/>
  <c r="O269" i="2"/>
  <c r="L270" i="2"/>
  <c r="M270" i="2"/>
  <c r="N270" i="2"/>
  <c r="O270" i="2"/>
  <c r="L271" i="2"/>
  <c r="M271" i="2"/>
  <c r="N271" i="2"/>
  <c r="O271" i="2"/>
  <c r="L272" i="2"/>
  <c r="M272" i="2"/>
  <c r="N272" i="2"/>
  <c r="O272" i="2"/>
  <c r="L273" i="2"/>
  <c r="M273" i="2"/>
  <c r="N273" i="2"/>
  <c r="O273" i="2"/>
  <c r="L274" i="2"/>
  <c r="M274" i="2"/>
  <c r="N274" i="2"/>
  <c r="O274" i="2"/>
  <c r="L275" i="2"/>
  <c r="M275" i="2"/>
  <c r="N275" i="2"/>
  <c r="O275" i="2"/>
  <c r="L276" i="2"/>
  <c r="M276" i="2"/>
  <c r="N276" i="2"/>
  <c r="O276" i="2"/>
  <c r="L277" i="2"/>
  <c r="M277" i="2"/>
  <c r="N277" i="2"/>
  <c r="O277" i="2"/>
  <c r="L278" i="2"/>
  <c r="M278" i="2"/>
  <c r="N278" i="2"/>
  <c r="O278" i="2"/>
  <c r="L279" i="2"/>
  <c r="M279" i="2"/>
  <c r="N279" i="2"/>
  <c r="O279" i="2"/>
  <c r="L280" i="2"/>
  <c r="M280" i="2"/>
  <c r="N280" i="2"/>
  <c r="O280" i="2"/>
  <c r="L281" i="2"/>
  <c r="M281" i="2"/>
  <c r="N281" i="2"/>
  <c r="O281" i="2"/>
  <c r="L282" i="2"/>
  <c r="M282" i="2"/>
  <c r="N282" i="2"/>
  <c r="O282" i="2"/>
  <c r="L283" i="2"/>
  <c r="M283" i="2"/>
  <c r="N283" i="2"/>
  <c r="O283" i="2"/>
  <c r="L284" i="2"/>
  <c r="M284" i="2"/>
  <c r="N284" i="2"/>
  <c r="O284" i="2"/>
  <c r="L285" i="2"/>
  <c r="M285" i="2"/>
  <c r="N285" i="2"/>
  <c r="O285" i="2"/>
  <c r="L286" i="2"/>
  <c r="M286" i="2"/>
  <c r="N286" i="2"/>
  <c r="O286" i="2"/>
  <c r="L287" i="2"/>
  <c r="M287" i="2"/>
  <c r="N287" i="2"/>
  <c r="O287" i="2"/>
  <c r="L288" i="2"/>
  <c r="M288" i="2"/>
  <c r="N288" i="2"/>
  <c r="O288" i="2"/>
  <c r="L289" i="2"/>
  <c r="M289" i="2"/>
  <c r="N289" i="2"/>
  <c r="O289" i="2"/>
  <c r="L290" i="2"/>
  <c r="M290" i="2"/>
  <c r="N290" i="2"/>
  <c r="O290" i="2"/>
  <c r="M2" i="2"/>
  <c r="G3" i="5" s="1"/>
  <c r="L2" i="2"/>
  <c r="F3" i="5" s="1"/>
  <c r="K3" i="4"/>
  <c r="L3" i="4"/>
  <c r="M3" i="4"/>
  <c r="N3" i="4"/>
  <c r="K4" i="4"/>
  <c r="L4" i="4"/>
  <c r="M4" i="4"/>
  <c r="N4" i="4"/>
  <c r="K5" i="4"/>
  <c r="L5" i="4"/>
  <c r="M5" i="4"/>
  <c r="N5" i="4"/>
  <c r="K6" i="4"/>
  <c r="L6" i="4"/>
  <c r="M6" i="4"/>
  <c r="N6" i="4"/>
  <c r="K7" i="4"/>
  <c r="L7" i="4"/>
  <c r="M7" i="4"/>
  <c r="N7" i="4"/>
  <c r="K8" i="4"/>
  <c r="L8" i="4"/>
  <c r="M8" i="4"/>
  <c r="N8" i="4"/>
  <c r="K9" i="4"/>
  <c r="L9" i="4"/>
  <c r="M9" i="4"/>
  <c r="N9" i="4"/>
  <c r="K10" i="4"/>
  <c r="L10" i="4"/>
  <c r="M10" i="4"/>
  <c r="N10" i="4"/>
  <c r="K11" i="4"/>
  <c r="L11" i="4"/>
  <c r="M11" i="4"/>
  <c r="N11" i="4"/>
  <c r="K12" i="4"/>
  <c r="L12" i="4"/>
  <c r="M12" i="4"/>
  <c r="N12" i="4"/>
  <c r="K13" i="4"/>
  <c r="L13" i="4"/>
  <c r="M13" i="4"/>
  <c r="N13" i="4"/>
  <c r="K14" i="4"/>
  <c r="L14" i="4"/>
  <c r="M14" i="4"/>
  <c r="N14" i="4"/>
  <c r="K15" i="4"/>
  <c r="L15" i="4"/>
  <c r="M15" i="4"/>
  <c r="N15" i="4"/>
  <c r="K16" i="4"/>
  <c r="L16" i="4"/>
  <c r="M16" i="4"/>
  <c r="N16" i="4"/>
  <c r="K17" i="4"/>
  <c r="L17" i="4"/>
  <c r="M17" i="4"/>
  <c r="N17" i="4"/>
  <c r="K18" i="4"/>
  <c r="L18" i="4"/>
  <c r="M18" i="4"/>
  <c r="N18" i="4"/>
  <c r="K19" i="4"/>
  <c r="L19" i="4"/>
  <c r="M19" i="4"/>
  <c r="N19" i="4"/>
  <c r="K20" i="4"/>
  <c r="L20" i="4"/>
  <c r="M20" i="4"/>
  <c r="N20" i="4"/>
  <c r="K21" i="4"/>
  <c r="L21" i="4"/>
  <c r="M21" i="4"/>
  <c r="N21" i="4"/>
  <c r="K22" i="4"/>
  <c r="L22" i="4"/>
  <c r="M22" i="4"/>
  <c r="N22" i="4"/>
  <c r="K23" i="4"/>
  <c r="L23" i="4"/>
  <c r="M23" i="4"/>
  <c r="N23" i="4"/>
  <c r="K24" i="4"/>
  <c r="L24" i="4"/>
  <c r="M24" i="4"/>
  <c r="N24" i="4"/>
  <c r="K25" i="4"/>
  <c r="L25" i="4"/>
  <c r="M25" i="4"/>
  <c r="N25" i="4"/>
  <c r="K26" i="4"/>
  <c r="L26" i="4"/>
  <c r="M26" i="4"/>
  <c r="N26" i="4"/>
  <c r="K27" i="4"/>
  <c r="L27" i="4"/>
  <c r="M27" i="4"/>
  <c r="N27" i="4"/>
  <c r="K28" i="4"/>
  <c r="L28" i="4"/>
  <c r="M28" i="4"/>
  <c r="N28" i="4"/>
  <c r="K29" i="4"/>
  <c r="L29" i="4"/>
  <c r="M29" i="4"/>
  <c r="N29" i="4"/>
  <c r="K30" i="4"/>
  <c r="L30" i="4"/>
  <c r="M30" i="4"/>
  <c r="N30" i="4"/>
  <c r="K31" i="4"/>
  <c r="L31" i="4"/>
  <c r="M31" i="4"/>
  <c r="N31" i="4"/>
  <c r="K32" i="4"/>
  <c r="L32" i="4"/>
  <c r="M32" i="4"/>
  <c r="N32" i="4"/>
  <c r="K33" i="4"/>
  <c r="L33" i="4"/>
  <c r="M33" i="4"/>
  <c r="N33" i="4"/>
  <c r="K34" i="4"/>
  <c r="L34" i="4"/>
  <c r="M34" i="4"/>
  <c r="N34" i="4"/>
  <c r="K35" i="4"/>
  <c r="L35" i="4"/>
  <c r="M35" i="4"/>
  <c r="N35" i="4"/>
  <c r="K36" i="4"/>
  <c r="L36" i="4"/>
  <c r="M36" i="4"/>
  <c r="N36" i="4"/>
  <c r="K37" i="4"/>
  <c r="L37" i="4"/>
  <c r="M37" i="4"/>
  <c r="N37" i="4"/>
  <c r="K38" i="4"/>
  <c r="L38" i="4"/>
  <c r="M38" i="4"/>
  <c r="N38" i="4"/>
  <c r="K39" i="4"/>
  <c r="L39" i="4"/>
  <c r="M39" i="4"/>
  <c r="N39" i="4"/>
  <c r="K40" i="4"/>
  <c r="L40" i="4"/>
  <c r="M40" i="4"/>
  <c r="N40" i="4"/>
  <c r="K41" i="4"/>
  <c r="L41" i="4"/>
  <c r="M41" i="4"/>
  <c r="N41" i="4"/>
  <c r="K42" i="4"/>
  <c r="L42" i="4"/>
  <c r="M42" i="4"/>
  <c r="N42" i="4"/>
  <c r="K43" i="4"/>
  <c r="L43" i="4"/>
  <c r="M43" i="4"/>
  <c r="N43" i="4"/>
  <c r="K44" i="4"/>
  <c r="L44" i="4"/>
  <c r="M44" i="4"/>
  <c r="N44" i="4"/>
  <c r="K45" i="4"/>
  <c r="L45" i="4"/>
  <c r="M45" i="4"/>
  <c r="N45" i="4"/>
  <c r="K46" i="4"/>
  <c r="L46" i="4"/>
  <c r="M46" i="4"/>
  <c r="N46" i="4"/>
  <c r="K47" i="4"/>
  <c r="L47" i="4"/>
  <c r="M47" i="4"/>
  <c r="N47" i="4"/>
  <c r="K48" i="4"/>
  <c r="L48" i="4"/>
  <c r="M48" i="4"/>
  <c r="N48" i="4"/>
  <c r="K49" i="4"/>
  <c r="L49" i="4"/>
  <c r="M49" i="4"/>
  <c r="N49" i="4"/>
  <c r="K50" i="4"/>
  <c r="L50" i="4"/>
  <c r="M50" i="4"/>
  <c r="N50" i="4"/>
  <c r="K51" i="4"/>
  <c r="L51" i="4"/>
  <c r="M51" i="4"/>
  <c r="N51" i="4"/>
  <c r="K52" i="4"/>
  <c r="L52" i="4"/>
  <c r="M52" i="4"/>
  <c r="N52" i="4"/>
  <c r="K53" i="4"/>
  <c r="L53" i="4"/>
  <c r="M53" i="4"/>
  <c r="N53" i="4"/>
  <c r="K54" i="4"/>
  <c r="L54" i="4"/>
  <c r="M54" i="4"/>
  <c r="N54" i="4"/>
  <c r="K55" i="4"/>
  <c r="L55" i="4"/>
  <c r="M55" i="4"/>
  <c r="N55" i="4"/>
  <c r="K56" i="4"/>
  <c r="L56" i="4"/>
  <c r="M56" i="4"/>
  <c r="N56" i="4"/>
  <c r="K57" i="4"/>
  <c r="L57" i="4"/>
  <c r="M57" i="4"/>
  <c r="N57" i="4"/>
  <c r="K58" i="4"/>
  <c r="L58" i="4"/>
  <c r="M58" i="4"/>
  <c r="N58" i="4"/>
  <c r="K59" i="4"/>
  <c r="L59" i="4"/>
  <c r="M59" i="4"/>
  <c r="N59" i="4"/>
  <c r="K60" i="4"/>
  <c r="L60" i="4"/>
  <c r="M60" i="4"/>
  <c r="N60" i="4"/>
  <c r="K61" i="4"/>
  <c r="L61" i="4"/>
  <c r="M61" i="4"/>
  <c r="N61" i="4"/>
  <c r="K62" i="4"/>
  <c r="L62" i="4"/>
  <c r="M62" i="4"/>
  <c r="N62" i="4"/>
  <c r="K63" i="4"/>
  <c r="L63" i="4"/>
  <c r="M63" i="4"/>
  <c r="N63" i="4"/>
  <c r="K64" i="4"/>
  <c r="L64" i="4"/>
  <c r="M64" i="4"/>
  <c r="N64" i="4"/>
  <c r="K65" i="4"/>
  <c r="L65" i="4"/>
  <c r="M65" i="4"/>
  <c r="N65" i="4"/>
  <c r="K66" i="4"/>
  <c r="L66" i="4"/>
  <c r="M66" i="4"/>
  <c r="N66" i="4"/>
  <c r="K67" i="4"/>
  <c r="L67" i="4"/>
  <c r="M67" i="4"/>
  <c r="N67" i="4"/>
  <c r="K68" i="4"/>
  <c r="L68" i="4"/>
  <c r="M68" i="4"/>
  <c r="N68" i="4"/>
  <c r="K69" i="4"/>
  <c r="L69" i="4"/>
  <c r="M69" i="4"/>
  <c r="N69" i="4"/>
  <c r="K70" i="4"/>
  <c r="L70" i="4"/>
  <c r="M70" i="4"/>
  <c r="N70" i="4"/>
  <c r="K71" i="4"/>
  <c r="L71" i="4"/>
  <c r="M71" i="4"/>
  <c r="N71" i="4"/>
  <c r="K72" i="4"/>
  <c r="L72" i="4"/>
  <c r="M72" i="4"/>
  <c r="N72" i="4"/>
  <c r="K73" i="4"/>
  <c r="L73" i="4"/>
  <c r="M73" i="4"/>
  <c r="N73" i="4"/>
  <c r="K74" i="4"/>
  <c r="L74" i="4"/>
  <c r="M74" i="4"/>
  <c r="N74" i="4"/>
  <c r="K75" i="4"/>
  <c r="L75" i="4"/>
  <c r="M75" i="4"/>
  <c r="N75" i="4"/>
  <c r="K76" i="4"/>
  <c r="L76" i="4"/>
  <c r="M76" i="4"/>
  <c r="N76" i="4"/>
  <c r="K77" i="4"/>
  <c r="L77" i="4"/>
  <c r="M77" i="4"/>
  <c r="N77" i="4"/>
  <c r="K78" i="4"/>
  <c r="L78" i="4"/>
  <c r="M78" i="4"/>
  <c r="N78" i="4"/>
  <c r="K79" i="4"/>
  <c r="L79" i="4"/>
  <c r="M79" i="4"/>
  <c r="N79" i="4"/>
  <c r="K80" i="4"/>
  <c r="L80" i="4"/>
  <c r="M80" i="4"/>
  <c r="N80" i="4"/>
  <c r="K81" i="4"/>
  <c r="L81" i="4"/>
  <c r="M81" i="4"/>
  <c r="N81" i="4"/>
  <c r="K82" i="4"/>
  <c r="L82" i="4"/>
  <c r="M82" i="4"/>
  <c r="N82" i="4"/>
  <c r="K83" i="4"/>
  <c r="L83" i="4"/>
  <c r="M83" i="4"/>
  <c r="N83" i="4"/>
  <c r="K84" i="4"/>
  <c r="L84" i="4"/>
  <c r="M84" i="4"/>
  <c r="N84" i="4"/>
  <c r="K85" i="4"/>
  <c r="L85" i="4"/>
  <c r="M85" i="4"/>
  <c r="N85" i="4"/>
  <c r="K86" i="4"/>
  <c r="L86" i="4"/>
  <c r="M86" i="4"/>
  <c r="N86" i="4"/>
  <c r="K87" i="4"/>
  <c r="L87" i="4"/>
  <c r="M87" i="4"/>
  <c r="N87" i="4"/>
  <c r="K88" i="4"/>
  <c r="L88" i="4"/>
  <c r="M88" i="4"/>
  <c r="N88" i="4"/>
  <c r="K89" i="4"/>
  <c r="L89" i="4"/>
  <c r="M89" i="4"/>
  <c r="N89" i="4"/>
  <c r="K90" i="4"/>
  <c r="L90" i="4"/>
  <c r="M90" i="4"/>
  <c r="N90" i="4"/>
  <c r="K91" i="4"/>
  <c r="L91" i="4"/>
  <c r="M91" i="4"/>
  <c r="N91" i="4"/>
  <c r="K92" i="4"/>
  <c r="L92" i="4"/>
  <c r="M92" i="4"/>
  <c r="N92" i="4"/>
  <c r="K93" i="4"/>
  <c r="L93" i="4"/>
  <c r="M93" i="4"/>
  <c r="N93" i="4"/>
  <c r="K94" i="4"/>
  <c r="L94" i="4"/>
  <c r="M94" i="4"/>
  <c r="N94" i="4"/>
  <c r="K95" i="4"/>
  <c r="L95" i="4"/>
  <c r="M95" i="4"/>
  <c r="N95" i="4"/>
  <c r="K96" i="4"/>
  <c r="L96" i="4"/>
  <c r="M96" i="4"/>
  <c r="N96" i="4"/>
  <c r="K97" i="4"/>
  <c r="L97" i="4"/>
  <c r="M97" i="4"/>
  <c r="N97" i="4"/>
  <c r="K98" i="4"/>
  <c r="L98" i="4"/>
  <c r="M98" i="4"/>
  <c r="N98" i="4"/>
  <c r="K99" i="4"/>
  <c r="L99" i="4"/>
  <c r="M99" i="4"/>
  <c r="N99" i="4"/>
  <c r="K100" i="4"/>
  <c r="L100" i="4"/>
  <c r="M100" i="4"/>
  <c r="N100" i="4"/>
  <c r="K101" i="4"/>
  <c r="L101" i="4"/>
  <c r="M101" i="4"/>
  <c r="N101" i="4"/>
  <c r="K102" i="4"/>
  <c r="L102" i="4"/>
  <c r="M102" i="4"/>
  <c r="N102" i="4"/>
  <c r="K103" i="4"/>
  <c r="L103" i="4"/>
  <c r="M103" i="4"/>
  <c r="N103" i="4"/>
  <c r="K104" i="4"/>
  <c r="L104" i="4"/>
  <c r="M104" i="4"/>
  <c r="N104" i="4"/>
  <c r="K105" i="4"/>
  <c r="L105" i="4"/>
  <c r="M105" i="4"/>
  <c r="N105" i="4"/>
  <c r="K106" i="4"/>
  <c r="L106" i="4"/>
  <c r="M106" i="4"/>
  <c r="N106" i="4"/>
  <c r="K107" i="4"/>
  <c r="L107" i="4"/>
  <c r="M107" i="4"/>
  <c r="N107" i="4"/>
  <c r="K108" i="4"/>
  <c r="L108" i="4"/>
  <c r="M108" i="4"/>
  <c r="N108" i="4"/>
  <c r="K109" i="4"/>
  <c r="L109" i="4"/>
  <c r="M109" i="4"/>
  <c r="N109" i="4"/>
  <c r="K110" i="4"/>
  <c r="L110" i="4"/>
  <c r="M110" i="4"/>
  <c r="N110" i="4"/>
  <c r="K111" i="4"/>
  <c r="L111" i="4"/>
  <c r="M111" i="4"/>
  <c r="N111" i="4"/>
  <c r="K112" i="4"/>
  <c r="L112" i="4"/>
  <c r="M112" i="4"/>
  <c r="N112" i="4"/>
  <c r="K113" i="4"/>
  <c r="L113" i="4"/>
  <c r="M113" i="4"/>
  <c r="N113" i="4"/>
  <c r="K114" i="4"/>
  <c r="L114" i="4"/>
  <c r="M114" i="4"/>
  <c r="N114" i="4"/>
  <c r="K115" i="4"/>
  <c r="L115" i="4"/>
  <c r="M115" i="4"/>
  <c r="N115" i="4"/>
  <c r="K116" i="4"/>
  <c r="L116" i="4"/>
  <c r="M116" i="4"/>
  <c r="N116" i="4"/>
  <c r="K117" i="4"/>
  <c r="L117" i="4"/>
  <c r="M117" i="4"/>
  <c r="N117" i="4"/>
  <c r="K118" i="4"/>
  <c r="L118" i="4"/>
  <c r="M118" i="4"/>
  <c r="N118" i="4"/>
  <c r="K119" i="4"/>
  <c r="L119" i="4"/>
  <c r="M119" i="4"/>
  <c r="N119" i="4"/>
  <c r="K120" i="4"/>
  <c r="L120" i="4"/>
  <c r="M120" i="4"/>
  <c r="N120" i="4"/>
  <c r="K121" i="4"/>
  <c r="L121" i="4"/>
  <c r="M121" i="4"/>
  <c r="N121" i="4"/>
  <c r="K122" i="4"/>
  <c r="L122" i="4"/>
  <c r="M122" i="4"/>
  <c r="N122" i="4"/>
  <c r="K123" i="4"/>
  <c r="L123" i="4"/>
  <c r="M123" i="4"/>
  <c r="N123" i="4"/>
  <c r="K124" i="4"/>
  <c r="L124" i="4"/>
  <c r="M124" i="4"/>
  <c r="N124" i="4"/>
  <c r="K125" i="4"/>
  <c r="L125" i="4"/>
  <c r="M125" i="4"/>
  <c r="N125" i="4"/>
  <c r="K126" i="4"/>
  <c r="L126" i="4"/>
  <c r="M126" i="4"/>
  <c r="N126" i="4"/>
  <c r="K127" i="4"/>
  <c r="L127" i="4"/>
  <c r="M127" i="4"/>
  <c r="N127" i="4"/>
  <c r="K128" i="4"/>
  <c r="L128" i="4"/>
  <c r="M128" i="4"/>
  <c r="N128" i="4"/>
  <c r="K129" i="4"/>
  <c r="L129" i="4"/>
  <c r="M129" i="4"/>
  <c r="N129" i="4"/>
  <c r="K130" i="4"/>
  <c r="L130" i="4"/>
  <c r="M130" i="4"/>
  <c r="N130" i="4"/>
  <c r="K131" i="4"/>
  <c r="L131" i="4"/>
  <c r="M131" i="4"/>
  <c r="N131" i="4"/>
  <c r="K132" i="4"/>
  <c r="L132" i="4"/>
  <c r="M132" i="4"/>
  <c r="N132" i="4"/>
  <c r="K133" i="4"/>
  <c r="L133" i="4"/>
  <c r="M133" i="4"/>
  <c r="N133" i="4"/>
  <c r="K134" i="4"/>
  <c r="L134" i="4"/>
  <c r="M134" i="4"/>
  <c r="N134" i="4"/>
  <c r="K135" i="4"/>
  <c r="L135" i="4"/>
  <c r="M135" i="4"/>
  <c r="N135" i="4"/>
  <c r="K136" i="4"/>
  <c r="L136" i="4"/>
  <c r="M136" i="4"/>
  <c r="N136" i="4"/>
  <c r="K137" i="4"/>
  <c r="L137" i="4"/>
  <c r="M137" i="4"/>
  <c r="N137" i="4"/>
  <c r="K138" i="4"/>
  <c r="L138" i="4"/>
  <c r="M138" i="4"/>
  <c r="N138" i="4"/>
  <c r="K139" i="4"/>
  <c r="L139" i="4"/>
  <c r="M139" i="4"/>
  <c r="N139" i="4"/>
  <c r="K140" i="4"/>
  <c r="L140" i="4"/>
  <c r="M140" i="4"/>
  <c r="N140" i="4"/>
  <c r="K141" i="4"/>
  <c r="L141" i="4"/>
  <c r="M141" i="4"/>
  <c r="N141" i="4"/>
  <c r="K142" i="4"/>
  <c r="L142" i="4"/>
  <c r="M142" i="4"/>
  <c r="N142" i="4"/>
  <c r="K143" i="4"/>
  <c r="L143" i="4"/>
  <c r="M143" i="4"/>
  <c r="N143" i="4"/>
  <c r="K144" i="4"/>
  <c r="L144" i="4"/>
  <c r="M144" i="4"/>
  <c r="N144" i="4"/>
  <c r="K145" i="4"/>
  <c r="L145" i="4"/>
  <c r="M145" i="4"/>
  <c r="N145" i="4"/>
  <c r="K146" i="4"/>
  <c r="L146" i="4"/>
  <c r="M146" i="4"/>
  <c r="N146" i="4"/>
  <c r="K147" i="4"/>
  <c r="L147" i="4"/>
  <c r="M147" i="4"/>
  <c r="N147" i="4"/>
  <c r="K148" i="4"/>
  <c r="L148" i="4"/>
  <c r="M148" i="4"/>
  <c r="N148" i="4"/>
  <c r="K149" i="4"/>
  <c r="L149" i="4"/>
  <c r="M149" i="4"/>
  <c r="N149" i="4"/>
  <c r="K150" i="4"/>
  <c r="L150" i="4"/>
  <c r="M150" i="4"/>
  <c r="N150" i="4"/>
  <c r="K151" i="4"/>
  <c r="L151" i="4"/>
  <c r="M151" i="4"/>
  <c r="N151" i="4"/>
  <c r="K152" i="4"/>
  <c r="L152" i="4"/>
  <c r="M152" i="4"/>
  <c r="N152" i="4"/>
  <c r="K153" i="4"/>
  <c r="L153" i="4"/>
  <c r="M153" i="4"/>
  <c r="N153" i="4"/>
  <c r="K154" i="4"/>
  <c r="L154" i="4"/>
  <c r="M154" i="4"/>
  <c r="N154" i="4"/>
  <c r="K155" i="4"/>
  <c r="L155" i="4"/>
  <c r="M155" i="4"/>
  <c r="N155" i="4"/>
  <c r="K156" i="4"/>
  <c r="L156" i="4"/>
  <c r="M156" i="4"/>
  <c r="N156" i="4"/>
  <c r="K157" i="4"/>
  <c r="L157" i="4"/>
  <c r="M157" i="4"/>
  <c r="N157" i="4"/>
  <c r="K158" i="4"/>
  <c r="L158" i="4"/>
  <c r="M158" i="4"/>
  <c r="N158" i="4"/>
  <c r="K159" i="4"/>
  <c r="L159" i="4"/>
  <c r="M159" i="4"/>
  <c r="N159" i="4"/>
  <c r="K160" i="4"/>
  <c r="L160" i="4"/>
  <c r="M160" i="4"/>
  <c r="N160" i="4"/>
  <c r="K161" i="4"/>
  <c r="L161" i="4"/>
  <c r="M161" i="4"/>
  <c r="N161" i="4"/>
  <c r="K162" i="4"/>
  <c r="L162" i="4"/>
  <c r="M162" i="4"/>
  <c r="N162" i="4"/>
  <c r="K163" i="4"/>
  <c r="L163" i="4"/>
  <c r="M163" i="4"/>
  <c r="N163" i="4"/>
  <c r="K164" i="4"/>
  <c r="L164" i="4"/>
  <c r="M164" i="4"/>
  <c r="N164" i="4"/>
  <c r="K165" i="4"/>
  <c r="L165" i="4"/>
  <c r="M165" i="4"/>
  <c r="N165" i="4"/>
  <c r="K166" i="4"/>
  <c r="L166" i="4"/>
  <c r="M166" i="4"/>
  <c r="N166" i="4"/>
  <c r="K167" i="4"/>
  <c r="L167" i="4"/>
  <c r="M167" i="4"/>
  <c r="N167" i="4"/>
  <c r="K168" i="4"/>
  <c r="L168" i="4"/>
  <c r="M168" i="4"/>
  <c r="N168" i="4"/>
  <c r="K169" i="4"/>
  <c r="L169" i="4"/>
  <c r="M169" i="4"/>
  <c r="N169" i="4"/>
  <c r="K170" i="4"/>
  <c r="L170" i="4"/>
  <c r="M170" i="4"/>
  <c r="N170" i="4"/>
  <c r="K171" i="4"/>
  <c r="L171" i="4"/>
  <c r="M171" i="4"/>
  <c r="N171" i="4"/>
  <c r="K172" i="4"/>
  <c r="L172" i="4"/>
  <c r="M172" i="4"/>
  <c r="N172" i="4"/>
  <c r="K173" i="4"/>
  <c r="L173" i="4"/>
  <c r="M173" i="4"/>
  <c r="N173" i="4"/>
  <c r="K174" i="4"/>
  <c r="L174" i="4"/>
  <c r="M174" i="4"/>
  <c r="N174" i="4"/>
  <c r="K175" i="4"/>
  <c r="L175" i="4"/>
  <c r="M175" i="4"/>
  <c r="N175" i="4"/>
  <c r="K176" i="4"/>
  <c r="L176" i="4"/>
  <c r="M176" i="4"/>
  <c r="N176" i="4"/>
  <c r="K177" i="4"/>
  <c r="L177" i="4"/>
  <c r="M177" i="4"/>
  <c r="N177" i="4"/>
  <c r="K178" i="4"/>
  <c r="L178" i="4"/>
  <c r="M178" i="4"/>
  <c r="N178" i="4"/>
  <c r="K179" i="4"/>
  <c r="L179" i="4"/>
  <c r="M179" i="4"/>
  <c r="N179" i="4"/>
  <c r="K180" i="4"/>
  <c r="L180" i="4"/>
  <c r="M180" i="4"/>
  <c r="N180" i="4"/>
  <c r="K181" i="4"/>
  <c r="L181" i="4"/>
  <c r="M181" i="4"/>
  <c r="N181" i="4"/>
  <c r="K182" i="4"/>
  <c r="L182" i="4"/>
  <c r="M182" i="4"/>
  <c r="N182" i="4"/>
  <c r="K183" i="4"/>
  <c r="L183" i="4"/>
  <c r="M183" i="4"/>
  <c r="N183" i="4"/>
  <c r="K184" i="4"/>
  <c r="L184" i="4"/>
  <c r="M184" i="4"/>
  <c r="N184" i="4"/>
  <c r="K185" i="4"/>
  <c r="L185" i="4"/>
  <c r="M185" i="4"/>
  <c r="N185" i="4"/>
  <c r="K186" i="4"/>
  <c r="L186" i="4"/>
  <c r="M186" i="4"/>
  <c r="N186" i="4"/>
  <c r="K187" i="4"/>
  <c r="L187" i="4"/>
  <c r="M187" i="4"/>
  <c r="N187" i="4"/>
  <c r="K188" i="4"/>
  <c r="L188" i="4"/>
  <c r="M188" i="4"/>
  <c r="N188" i="4"/>
  <c r="K189" i="4"/>
  <c r="L189" i="4"/>
  <c r="M189" i="4"/>
  <c r="N189" i="4"/>
  <c r="K190" i="4"/>
  <c r="L190" i="4"/>
  <c r="M190" i="4"/>
  <c r="N190" i="4"/>
  <c r="K191" i="4"/>
  <c r="L191" i="4"/>
  <c r="M191" i="4"/>
  <c r="N191" i="4"/>
  <c r="K192" i="4"/>
  <c r="L192" i="4"/>
  <c r="M192" i="4"/>
  <c r="N192" i="4"/>
  <c r="K193" i="4"/>
  <c r="L193" i="4"/>
  <c r="M193" i="4"/>
  <c r="N193" i="4"/>
  <c r="K194" i="4"/>
  <c r="L194" i="4"/>
  <c r="M194" i="4"/>
  <c r="N194" i="4"/>
  <c r="K195" i="4"/>
  <c r="L195" i="4"/>
  <c r="M195" i="4"/>
  <c r="N195" i="4"/>
  <c r="K196" i="4"/>
  <c r="L196" i="4"/>
  <c r="M196" i="4"/>
  <c r="N196" i="4"/>
  <c r="K197" i="4"/>
  <c r="L197" i="4"/>
  <c r="M197" i="4"/>
  <c r="N197" i="4"/>
  <c r="K198" i="4"/>
  <c r="L198" i="4"/>
  <c r="M198" i="4"/>
  <c r="N198" i="4"/>
  <c r="K199" i="4"/>
  <c r="L199" i="4"/>
  <c r="M199" i="4"/>
  <c r="N199" i="4"/>
  <c r="K200" i="4"/>
  <c r="L200" i="4"/>
  <c r="M200" i="4"/>
  <c r="N200" i="4"/>
  <c r="K201" i="4"/>
  <c r="L201" i="4"/>
  <c r="M201" i="4"/>
  <c r="N201" i="4"/>
  <c r="K202" i="4"/>
  <c r="L202" i="4"/>
  <c r="M202" i="4"/>
  <c r="N202" i="4"/>
  <c r="K203" i="4"/>
  <c r="L203" i="4"/>
  <c r="M203" i="4"/>
  <c r="N203" i="4"/>
  <c r="K204" i="4"/>
  <c r="L204" i="4"/>
  <c r="M204" i="4"/>
  <c r="N204" i="4"/>
  <c r="K205" i="4"/>
  <c r="L205" i="4"/>
  <c r="M205" i="4"/>
  <c r="N205" i="4"/>
  <c r="K206" i="4"/>
  <c r="L206" i="4"/>
  <c r="M206" i="4"/>
  <c r="N206" i="4"/>
  <c r="K207" i="4"/>
  <c r="L207" i="4"/>
  <c r="M207" i="4"/>
  <c r="N207" i="4"/>
  <c r="K208" i="4"/>
  <c r="L208" i="4"/>
  <c r="M208" i="4"/>
  <c r="N208" i="4"/>
  <c r="K209" i="4"/>
  <c r="L209" i="4"/>
  <c r="M209" i="4"/>
  <c r="N209" i="4"/>
  <c r="K210" i="4"/>
  <c r="L210" i="4"/>
  <c r="M210" i="4"/>
  <c r="N210" i="4"/>
  <c r="K211" i="4"/>
  <c r="L211" i="4"/>
  <c r="M211" i="4"/>
  <c r="N211" i="4"/>
  <c r="K212" i="4"/>
  <c r="L212" i="4"/>
  <c r="M212" i="4"/>
  <c r="N212" i="4"/>
  <c r="K213" i="4"/>
  <c r="L213" i="4"/>
  <c r="M213" i="4"/>
  <c r="N213" i="4"/>
  <c r="K214" i="4"/>
  <c r="L214" i="4"/>
  <c r="M214" i="4"/>
  <c r="N214" i="4"/>
  <c r="K215" i="4"/>
  <c r="L215" i="4"/>
  <c r="M215" i="4"/>
  <c r="N215" i="4"/>
  <c r="K216" i="4"/>
  <c r="L216" i="4"/>
  <c r="M216" i="4"/>
  <c r="N216" i="4"/>
  <c r="K217" i="4"/>
  <c r="L217" i="4"/>
  <c r="M217" i="4"/>
  <c r="N217" i="4"/>
  <c r="K218" i="4"/>
  <c r="L218" i="4"/>
  <c r="M218" i="4"/>
  <c r="N218" i="4"/>
  <c r="K219" i="4"/>
  <c r="L219" i="4"/>
  <c r="M219" i="4"/>
  <c r="N219" i="4"/>
  <c r="K220" i="4"/>
  <c r="L220" i="4"/>
  <c r="M220" i="4"/>
  <c r="N220" i="4"/>
  <c r="K221" i="4"/>
  <c r="L221" i="4"/>
  <c r="M221" i="4"/>
  <c r="N221" i="4"/>
  <c r="K222" i="4"/>
  <c r="L222" i="4"/>
  <c r="M222" i="4"/>
  <c r="N222" i="4"/>
  <c r="K223" i="4"/>
  <c r="L223" i="4"/>
  <c r="M223" i="4"/>
  <c r="N223" i="4"/>
  <c r="K224" i="4"/>
  <c r="L224" i="4"/>
  <c r="M224" i="4"/>
  <c r="N224" i="4"/>
  <c r="K225" i="4"/>
  <c r="L225" i="4"/>
  <c r="M225" i="4"/>
  <c r="N225" i="4"/>
  <c r="K226" i="4"/>
  <c r="L226" i="4"/>
  <c r="M226" i="4"/>
  <c r="N226" i="4"/>
  <c r="K227" i="4"/>
  <c r="L227" i="4"/>
  <c r="M227" i="4"/>
  <c r="N227" i="4"/>
  <c r="K228" i="4"/>
  <c r="L228" i="4"/>
  <c r="M228" i="4"/>
  <c r="N228" i="4"/>
  <c r="K229" i="4"/>
  <c r="L229" i="4"/>
  <c r="M229" i="4"/>
  <c r="N229" i="4"/>
  <c r="K230" i="4"/>
  <c r="L230" i="4"/>
  <c r="M230" i="4"/>
  <c r="N230" i="4"/>
  <c r="K231" i="4"/>
  <c r="L231" i="4"/>
  <c r="M231" i="4"/>
  <c r="N231" i="4"/>
  <c r="K232" i="4"/>
  <c r="L232" i="4"/>
  <c r="M232" i="4"/>
  <c r="N232" i="4"/>
  <c r="K233" i="4"/>
  <c r="L233" i="4"/>
  <c r="M233" i="4"/>
  <c r="N233" i="4"/>
  <c r="K234" i="4"/>
  <c r="L234" i="4"/>
  <c r="M234" i="4"/>
  <c r="N234" i="4"/>
  <c r="K235" i="4"/>
  <c r="L235" i="4"/>
  <c r="M235" i="4"/>
  <c r="N235" i="4"/>
  <c r="K236" i="4"/>
  <c r="L236" i="4"/>
  <c r="M236" i="4"/>
  <c r="N236" i="4"/>
  <c r="K237" i="4"/>
  <c r="L237" i="4"/>
  <c r="M237" i="4"/>
  <c r="N237" i="4"/>
  <c r="K238" i="4"/>
  <c r="L238" i="4"/>
  <c r="M238" i="4"/>
  <c r="N238" i="4"/>
  <c r="K239" i="4"/>
  <c r="L239" i="4"/>
  <c r="M239" i="4"/>
  <c r="N239" i="4"/>
  <c r="K240" i="4"/>
  <c r="L240" i="4"/>
  <c r="M240" i="4"/>
  <c r="N240" i="4"/>
  <c r="K241" i="4"/>
  <c r="L241" i="4"/>
  <c r="M241" i="4"/>
  <c r="N241" i="4"/>
  <c r="K242" i="4"/>
  <c r="L242" i="4"/>
  <c r="M242" i="4"/>
  <c r="N242" i="4"/>
  <c r="K243" i="4"/>
  <c r="L243" i="4"/>
  <c r="M243" i="4"/>
  <c r="N243" i="4"/>
  <c r="K244" i="4"/>
  <c r="L244" i="4"/>
  <c r="M244" i="4"/>
  <c r="N244" i="4"/>
  <c r="K245" i="4"/>
  <c r="L245" i="4"/>
  <c r="M245" i="4"/>
  <c r="N245" i="4"/>
  <c r="K246" i="4"/>
  <c r="L246" i="4"/>
  <c r="M246" i="4"/>
  <c r="N246" i="4"/>
  <c r="K247" i="4"/>
  <c r="L247" i="4"/>
  <c r="M247" i="4"/>
  <c r="N247" i="4"/>
  <c r="K248" i="4"/>
  <c r="L248" i="4"/>
  <c r="M248" i="4"/>
  <c r="N248" i="4"/>
  <c r="K249" i="4"/>
  <c r="L249" i="4"/>
  <c r="M249" i="4"/>
  <c r="N249" i="4"/>
  <c r="K250" i="4"/>
  <c r="L250" i="4"/>
  <c r="M250" i="4"/>
  <c r="N250" i="4"/>
  <c r="K251" i="4"/>
  <c r="L251" i="4"/>
  <c r="M251" i="4"/>
  <c r="N251" i="4"/>
  <c r="K252" i="4"/>
  <c r="L252" i="4"/>
  <c r="M252" i="4"/>
  <c r="N252" i="4"/>
  <c r="K253" i="4"/>
  <c r="L253" i="4"/>
  <c r="M253" i="4"/>
  <c r="N253" i="4"/>
  <c r="K254" i="4"/>
  <c r="L254" i="4"/>
  <c r="M254" i="4"/>
  <c r="N254" i="4"/>
  <c r="K255" i="4"/>
  <c r="L255" i="4"/>
  <c r="M255" i="4"/>
  <c r="N255" i="4"/>
  <c r="K256" i="4"/>
  <c r="L256" i="4"/>
  <c r="M256" i="4"/>
  <c r="N256" i="4"/>
  <c r="K257" i="4"/>
  <c r="L257" i="4"/>
  <c r="M257" i="4"/>
  <c r="N257" i="4"/>
  <c r="K258" i="4"/>
  <c r="L258" i="4"/>
  <c r="M258" i="4"/>
  <c r="N258" i="4"/>
  <c r="K259" i="4"/>
  <c r="L259" i="4"/>
  <c r="M259" i="4"/>
  <c r="N259" i="4"/>
  <c r="K260" i="4"/>
  <c r="L260" i="4"/>
  <c r="M260" i="4"/>
  <c r="N260" i="4"/>
  <c r="K261" i="4"/>
  <c r="L261" i="4"/>
  <c r="M261" i="4"/>
  <c r="N261" i="4"/>
  <c r="K262" i="4"/>
  <c r="L262" i="4"/>
  <c r="M262" i="4"/>
  <c r="N262" i="4"/>
  <c r="K263" i="4"/>
  <c r="L263" i="4"/>
  <c r="M263" i="4"/>
  <c r="N263" i="4"/>
  <c r="K264" i="4"/>
  <c r="L264" i="4"/>
  <c r="M264" i="4"/>
  <c r="N264" i="4"/>
  <c r="K265" i="4"/>
  <c r="L265" i="4"/>
  <c r="M265" i="4"/>
  <c r="N265" i="4"/>
  <c r="K266" i="4"/>
  <c r="L266" i="4"/>
  <c r="M266" i="4"/>
  <c r="N266" i="4"/>
  <c r="K267" i="4"/>
  <c r="L267" i="4"/>
  <c r="M267" i="4"/>
  <c r="N267" i="4"/>
  <c r="K268" i="4"/>
  <c r="L268" i="4"/>
  <c r="M268" i="4"/>
  <c r="N268" i="4"/>
  <c r="K269" i="4"/>
  <c r="L269" i="4"/>
  <c r="M269" i="4"/>
  <c r="N269" i="4"/>
  <c r="K270" i="4"/>
  <c r="L270" i="4"/>
  <c r="M270" i="4"/>
  <c r="N270" i="4"/>
  <c r="K271" i="4"/>
  <c r="L271" i="4"/>
  <c r="M271" i="4"/>
  <c r="N271" i="4"/>
  <c r="K272" i="4"/>
  <c r="L272" i="4"/>
  <c r="M272" i="4"/>
  <c r="N272" i="4"/>
  <c r="K273" i="4"/>
  <c r="L273" i="4"/>
  <c r="M273" i="4"/>
  <c r="N273" i="4"/>
  <c r="K274" i="4"/>
  <c r="L274" i="4"/>
  <c r="M274" i="4"/>
  <c r="N274" i="4"/>
  <c r="K275" i="4"/>
  <c r="L275" i="4"/>
  <c r="M275" i="4"/>
  <c r="N275" i="4"/>
  <c r="K276" i="4"/>
  <c r="L276" i="4"/>
  <c r="M276" i="4"/>
  <c r="N276" i="4"/>
  <c r="K277" i="4"/>
  <c r="L277" i="4"/>
  <c r="M277" i="4"/>
  <c r="N277" i="4"/>
  <c r="K278" i="4"/>
  <c r="L278" i="4"/>
  <c r="M278" i="4"/>
  <c r="N278" i="4"/>
  <c r="K279" i="4"/>
  <c r="L279" i="4"/>
  <c r="M279" i="4"/>
  <c r="N279" i="4"/>
  <c r="K280" i="4"/>
  <c r="L280" i="4"/>
  <c r="M280" i="4"/>
  <c r="N280" i="4"/>
  <c r="K281" i="4"/>
  <c r="L281" i="4"/>
  <c r="M281" i="4"/>
  <c r="N281" i="4"/>
  <c r="K282" i="4"/>
  <c r="L282" i="4"/>
  <c r="M282" i="4"/>
  <c r="N282" i="4"/>
  <c r="K283" i="4"/>
  <c r="L283" i="4"/>
  <c r="M283" i="4"/>
  <c r="N283" i="4"/>
  <c r="K284" i="4"/>
  <c r="L284" i="4"/>
  <c r="M284" i="4"/>
  <c r="N284" i="4"/>
  <c r="K285" i="4"/>
  <c r="L285" i="4"/>
  <c r="M285" i="4"/>
  <c r="N285" i="4"/>
  <c r="K286" i="4"/>
  <c r="L286" i="4"/>
  <c r="M286" i="4"/>
  <c r="N286" i="4"/>
  <c r="K287" i="4"/>
  <c r="L287" i="4"/>
  <c r="M287" i="4"/>
  <c r="N287" i="4"/>
  <c r="K288" i="4"/>
  <c r="L288" i="4"/>
  <c r="M288" i="4"/>
  <c r="N288" i="4"/>
  <c r="K289" i="4"/>
  <c r="L289" i="4"/>
  <c r="M289" i="4"/>
  <c r="N289" i="4"/>
  <c r="K290" i="4"/>
  <c r="L290" i="4"/>
  <c r="M290" i="4"/>
  <c r="N290" i="4"/>
  <c r="N2" i="4"/>
  <c r="M2" i="4"/>
  <c r="L2" i="4"/>
  <c r="K2" i="4"/>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1696" i="4"/>
  <c r="E1697" i="4"/>
  <c r="E1698" i="4"/>
  <c r="E1699" i="4"/>
  <c r="E1700" i="4"/>
  <c r="E1701" i="4"/>
  <c r="E1702" i="4"/>
  <c r="E1703" i="4"/>
  <c r="E1704" i="4"/>
  <c r="E1705" i="4"/>
  <c r="E1706" i="4"/>
  <c r="E1707" i="4"/>
  <c r="E1708" i="4"/>
  <c r="E1709" i="4"/>
  <c r="E1710" i="4"/>
  <c r="E1711" i="4"/>
  <c r="E1712" i="4"/>
  <c r="E1713" i="4"/>
  <c r="E1714" i="4"/>
  <c r="E1715" i="4"/>
  <c r="E1716" i="4"/>
  <c r="E1717" i="4"/>
  <c r="E1718" i="4"/>
  <c r="E1719" i="4"/>
  <c r="E1720" i="4"/>
  <c r="E1721" i="4"/>
  <c r="E1722" i="4"/>
  <c r="E1723" i="4"/>
  <c r="E1724" i="4"/>
  <c r="E1725" i="4"/>
  <c r="E1726" i="4"/>
  <c r="E1727" i="4"/>
  <c r="E1728" i="4"/>
  <c r="E1729" i="4"/>
  <c r="E1730" i="4"/>
  <c r="E1731" i="4"/>
  <c r="E1732" i="4"/>
  <c r="E1733" i="4"/>
  <c r="E1734" i="4"/>
  <c r="E1735" i="4"/>
  <c r="E1736" i="4"/>
  <c r="E1737" i="4"/>
  <c r="E1738" i="4"/>
  <c r="E1739" i="4"/>
  <c r="E1740" i="4"/>
  <c r="E1741" i="4"/>
  <c r="E1742" i="4"/>
  <c r="E1743" i="4"/>
  <c r="E1744" i="4"/>
  <c r="E1745" i="4"/>
  <c r="E1746" i="4"/>
  <c r="E1747" i="4"/>
  <c r="E1748" i="4"/>
  <c r="E1749" i="4"/>
  <c r="E1750" i="4"/>
  <c r="E1751" i="4"/>
  <c r="E1752" i="4"/>
  <c r="E1753" i="4"/>
  <c r="E1754" i="4"/>
  <c r="E1755" i="4"/>
  <c r="E1756" i="4"/>
  <c r="E1757" i="4"/>
  <c r="E1758" i="4"/>
  <c r="E1759" i="4"/>
  <c r="E1760" i="4"/>
  <c r="E1761" i="4"/>
  <c r="E1762" i="4"/>
  <c r="E1763" i="4"/>
  <c r="E1764" i="4"/>
  <c r="E1765"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1793" i="4"/>
  <c r="E1794" i="4"/>
  <c r="E1795" i="4"/>
  <c r="E1796" i="4"/>
  <c r="E1797" i="4"/>
  <c r="E1798" i="4"/>
  <c r="E1799" i="4"/>
  <c r="E1800" i="4"/>
  <c r="E1801" i="4"/>
  <c r="E1802" i="4"/>
  <c r="E1803" i="4"/>
  <c r="E1804" i="4"/>
  <c r="E1805" i="4"/>
  <c r="E1806" i="4"/>
  <c r="E1807" i="4"/>
  <c r="E1808" i="4"/>
  <c r="E1809" i="4"/>
  <c r="E1810" i="4"/>
  <c r="E1811" i="4"/>
  <c r="E1812" i="4"/>
  <c r="E1813" i="4"/>
  <c r="E1814" i="4"/>
  <c r="E1815" i="4"/>
  <c r="E1816" i="4"/>
  <c r="E1817" i="4"/>
  <c r="E1818" i="4"/>
  <c r="E1819" i="4"/>
  <c r="E1820" i="4"/>
  <c r="E1821" i="4"/>
  <c r="E1822" i="4"/>
  <c r="E1823" i="4"/>
  <c r="E1824" i="4"/>
  <c r="E1825" i="4"/>
  <c r="E1826" i="4"/>
  <c r="E1827"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1864" i="4"/>
  <c r="E1865" i="4"/>
  <c r="E1866" i="4"/>
  <c r="E1867" i="4"/>
  <c r="E1868" i="4"/>
  <c r="E1869" i="4"/>
  <c r="E1870" i="4"/>
  <c r="E1871" i="4"/>
  <c r="E1872" i="4"/>
  <c r="E1873" i="4"/>
  <c r="E1874" i="4"/>
  <c r="E1875"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2" i="4"/>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2" i="2"/>
  <c r="N2" i="2" s="1"/>
  <c r="H3" i="5" s="1"/>
  <c r="J3" i="5" s="1"/>
  <c r="E92" i="8" l="1"/>
  <c r="O25" i="6"/>
  <c r="P25" i="6" s="1"/>
  <c r="B56" i="8"/>
  <c r="O44" i="6"/>
  <c r="P44" i="6" s="1"/>
  <c r="O11" i="6"/>
  <c r="P11" i="6" s="1"/>
  <c r="B29" i="8"/>
  <c r="O18" i="6"/>
  <c r="P18" i="6" s="1"/>
  <c r="B58" i="8"/>
  <c r="O20" i="6"/>
  <c r="P20" i="6" s="1"/>
  <c r="B37" i="8"/>
  <c r="O19" i="6"/>
  <c r="P19" i="6" s="1"/>
  <c r="B39" i="8"/>
  <c r="O46" i="6"/>
  <c r="P46" i="6" s="1"/>
  <c r="B48" i="8"/>
  <c r="O15" i="6"/>
  <c r="P15" i="6" s="1"/>
  <c r="O32" i="6"/>
  <c r="P32" i="6" s="1"/>
  <c r="B38" i="8"/>
  <c r="O39" i="6"/>
  <c r="P39" i="6" s="1"/>
  <c r="B44" i="8"/>
  <c r="B52" i="8"/>
  <c r="B43" i="8"/>
  <c r="B28" i="8"/>
  <c r="O36" i="6"/>
  <c r="P36" i="6" s="1"/>
  <c r="O17" i="6"/>
  <c r="P17" i="6" s="1"/>
  <c r="O31" i="6"/>
  <c r="P31" i="6" s="1"/>
  <c r="B31" i="8"/>
  <c r="O40" i="6"/>
  <c r="P40" i="6" s="1"/>
  <c r="O26" i="6"/>
  <c r="P26" i="6" s="1"/>
  <c r="O5" i="6"/>
  <c r="P5" i="6" s="1"/>
  <c r="B21" i="8"/>
  <c r="O21" i="6"/>
  <c r="P21" i="6" s="1"/>
  <c r="B45" i="8"/>
  <c r="O45" i="6"/>
  <c r="P45" i="6" s="1"/>
  <c r="B57" i="8"/>
  <c r="O7" i="6"/>
  <c r="P7" i="6" s="1"/>
  <c r="B25" i="8"/>
  <c r="O8" i="6"/>
  <c r="P8" i="6" s="1"/>
  <c r="M3" i="6"/>
  <c r="P14" i="6"/>
  <c r="O38" i="6"/>
  <c r="P38" i="6" s="1"/>
  <c r="O9" i="6"/>
  <c r="P9" i="6" s="1"/>
  <c r="O2" i="2"/>
  <c r="I3" i="5" s="1"/>
  <c r="K3" i="5" s="1"/>
  <c r="P3" i="6" l="1"/>
  <c r="Q3" i="6" s="1"/>
  <c r="H66" i="8" s="1"/>
  <c r="H73" i="8" l="1"/>
  <c r="H74" i="8" s="1"/>
  <c r="H75" i="8" l="1"/>
  <c r="H77" i="8" l="1"/>
  <c r="H86" i="8"/>
  <c r="K79" i="8" l="1"/>
  <c r="H79" i="8"/>
  <c r="H82" i="8" l="1"/>
  <c r="H84" i="8" s="1"/>
  <c r="H85" i="8" s="1"/>
  <c r="H87" i="8" s="1"/>
  <c r="H88" i="8" s="1"/>
  <c r="G92" i="8" s="1"/>
  <c r="F92" i="8"/>
</calcChain>
</file>

<file path=xl/sharedStrings.xml><?xml version="1.0" encoding="utf-8"?>
<sst xmlns="http://schemas.openxmlformats.org/spreadsheetml/2006/main" count="140493" uniqueCount="7425">
  <si>
    <t>YR_NBR</t>
  </si>
  <si>
    <t>CNTY_CD</t>
  </si>
  <si>
    <t>UNIT_TYPE_CD</t>
  </si>
  <si>
    <t>UNIT_CD</t>
  </si>
  <si>
    <t>FUND_CD</t>
  </si>
  <si>
    <t>CROSS_CNTY_CD</t>
  </si>
  <si>
    <t>CROSS_CNTY_INDC</t>
  </si>
  <si>
    <t>CERTD_LEVY_AMT</t>
  </si>
  <si>
    <t>CERTD_TAX_RATE_PCNT</t>
  </si>
  <si>
    <t>2020</t>
  </si>
  <si>
    <t>09</t>
  </si>
  <si>
    <t>4</t>
  </si>
  <si>
    <t>0775</t>
  </si>
  <si>
    <t>0061</t>
  </si>
  <si>
    <t>Y</t>
  </si>
  <si>
    <t>0180</t>
  </si>
  <si>
    <t>0186</t>
  </si>
  <si>
    <t>3101</t>
  </si>
  <si>
    <t>3300</t>
  </si>
  <si>
    <t>0815</t>
  </si>
  <si>
    <t/>
  </si>
  <si>
    <t>N</t>
  </si>
  <si>
    <t>0875</t>
  </si>
  <si>
    <t>19</t>
  </si>
  <si>
    <t>2040</t>
  </si>
  <si>
    <t>0022</t>
  </si>
  <si>
    <t>12</t>
  </si>
  <si>
    <t>1150</t>
  </si>
  <si>
    <t>1160</t>
  </si>
  <si>
    <t>1170</t>
  </si>
  <si>
    <t>0287</t>
  </si>
  <si>
    <t>1180</t>
  </si>
  <si>
    <t>13</t>
  </si>
  <si>
    <t>1300</t>
  </si>
  <si>
    <t>01</t>
  </si>
  <si>
    <t>0015</t>
  </si>
  <si>
    <t>0025</t>
  </si>
  <si>
    <t>0035</t>
  </si>
  <si>
    <t>14</t>
  </si>
  <si>
    <t>1315</t>
  </si>
  <si>
    <t>1375</t>
  </si>
  <si>
    <t>1405</t>
  </si>
  <si>
    <t>15</t>
  </si>
  <si>
    <t>1560</t>
  </si>
  <si>
    <t>1600</t>
  </si>
  <si>
    <t>1620</t>
  </si>
  <si>
    <t>16</t>
  </si>
  <si>
    <t>1655</t>
  </si>
  <si>
    <t>1730</t>
  </si>
  <si>
    <t>03</t>
  </si>
  <si>
    <t>0365</t>
  </si>
  <si>
    <t>0187</t>
  </si>
  <si>
    <t>0370</t>
  </si>
  <si>
    <t>4215</t>
  </si>
  <si>
    <t>41</t>
  </si>
  <si>
    <t>17</t>
  </si>
  <si>
    <t>1805</t>
  </si>
  <si>
    <t>1820</t>
  </si>
  <si>
    <t>1835</t>
  </si>
  <si>
    <t>7610</t>
  </si>
  <si>
    <t>76</t>
  </si>
  <si>
    <t>18</t>
  </si>
  <si>
    <t>1875</t>
  </si>
  <si>
    <t>1885</t>
  </si>
  <si>
    <t>1895</t>
  </si>
  <si>
    <t>1900</t>
  </si>
  <si>
    <t>1910</t>
  </si>
  <si>
    <t>1970</t>
  </si>
  <si>
    <t>1940</t>
  </si>
  <si>
    <t>2100</t>
  </si>
  <si>
    <t>2110</t>
  </si>
  <si>
    <t>2120</t>
  </si>
  <si>
    <t>04</t>
  </si>
  <si>
    <t>0395</t>
  </si>
  <si>
    <t>5995</t>
  </si>
  <si>
    <t>56</t>
  </si>
  <si>
    <t>8535</t>
  </si>
  <si>
    <t>91</t>
  </si>
  <si>
    <t>20</t>
  </si>
  <si>
    <t>2260</t>
  </si>
  <si>
    <t>2270</t>
  </si>
  <si>
    <t>2315</t>
  </si>
  <si>
    <t>2275</t>
  </si>
  <si>
    <t>2285</t>
  </si>
  <si>
    <t>2305</t>
  </si>
  <si>
    <t>21</t>
  </si>
  <si>
    <t>2395</t>
  </si>
  <si>
    <t>36</t>
  </si>
  <si>
    <t>3640</t>
  </si>
  <si>
    <t>3675</t>
  </si>
  <si>
    <t>3695</t>
  </si>
  <si>
    <t>3710</t>
  </si>
  <si>
    <t>22</t>
  </si>
  <si>
    <t>2400</t>
  </si>
  <si>
    <t>05</t>
  </si>
  <si>
    <t>0515</t>
  </si>
  <si>
    <t>3945</t>
  </si>
  <si>
    <t>38</t>
  </si>
  <si>
    <t>07</t>
  </si>
  <si>
    <t>0670</t>
  </si>
  <si>
    <t>23</t>
  </si>
  <si>
    <t>2435</t>
  </si>
  <si>
    <t>2440</t>
  </si>
  <si>
    <t>2455</t>
  </si>
  <si>
    <t>24</t>
  </si>
  <si>
    <t>2475</t>
  </si>
  <si>
    <t>6895</t>
  </si>
  <si>
    <t>69</t>
  </si>
  <si>
    <t>7950</t>
  </si>
  <si>
    <t>81</t>
  </si>
  <si>
    <t>25</t>
  </si>
  <si>
    <t>2650</t>
  </si>
  <si>
    <t>2645</t>
  </si>
  <si>
    <t>4445</t>
  </si>
  <si>
    <t>43</t>
  </si>
  <si>
    <t>5455</t>
  </si>
  <si>
    <t>50</t>
  </si>
  <si>
    <t>6620</t>
  </si>
  <si>
    <t>66</t>
  </si>
  <si>
    <t>26</t>
  </si>
  <si>
    <t>2725</t>
  </si>
  <si>
    <t>2735</t>
  </si>
  <si>
    <t>2765</t>
  </si>
  <si>
    <t>27</t>
  </si>
  <si>
    <t>2815</t>
  </si>
  <si>
    <t>2825</t>
  </si>
  <si>
    <t>2855</t>
  </si>
  <si>
    <t>2865</t>
  </si>
  <si>
    <t>5625</t>
  </si>
  <si>
    <t>28</t>
  </si>
  <si>
    <t>2940</t>
  </si>
  <si>
    <t>2950</t>
  </si>
  <si>
    <t>2980</t>
  </si>
  <si>
    <t>2920</t>
  </si>
  <si>
    <t>08</t>
  </si>
  <si>
    <t>0750</t>
  </si>
  <si>
    <t>0755</t>
  </si>
  <si>
    <t>2960</t>
  </si>
  <si>
    <t>11</t>
  </si>
  <si>
    <t>31</t>
  </si>
  <si>
    <t>3160</t>
  </si>
  <si>
    <t>3180</t>
  </si>
  <si>
    <t>3190</t>
  </si>
  <si>
    <t>33</t>
  </si>
  <si>
    <t>3405</t>
  </si>
  <si>
    <t>3415</t>
  </si>
  <si>
    <t>3435</t>
  </si>
  <si>
    <t>3445</t>
  </si>
  <si>
    <t>3455</t>
  </si>
  <si>
    <t>6795</t>
  </si>
  <si>
    <t>68</t>
  </si>
  <si>
    <t>8305</t>
  </si>
  <si>
    <t>89</t>
  </si>
  <si>
    <t>8565</t>
  </si>
  <si>
    <t>34</t>
  </si>
  <si>
    <t>3460</t>
  </si>
  <si>
    <t>3470</t>
  </si>
  <si>
    <t>3480</t>
  </si>
  <si>
    <t>3490</t>
  </si>
  <si>
    <t>3500</t>
  </si>
  <si>
    <t>35</t>
  </si>
  <si>
    <t>3625</t>
  </si>
  <si>
    <t>37</t>
  </si>
  <si>
    <t>3815</t>
  </si>
  <si>
    <t>6630</t>
  </si>
  <si>
    <t>10</t>
  </si>
  <si>
    <t>0940</t>
  </si>
  <si>
    <t>1000</t>
  </si>
  <si>
    <t>1010</t>
  </si>
  <si>
    <t>39</t>
  </si>
  <si>
    <t>3995</t>
  </si>
  <si>
    <t>4000</t>
  </si>
  <si>
    <t>40</t>
  </si>
  <si>
    <t>4015</t>
  </si>
  <si>
    <t>4205</t>
  </si>
  <si>
    <t>4245</t>
  </si>
  <si>
    <t>4145</t>
  </si>
  <si>
    <t>4225</t>
  </si>
  <si>
    <t>4255</t>
  </si>
  <si>
    <t>4345</t>
  </si>
  <si>
    <t>4415</t>
  </si>
  <si>
    <t>4455</t>
  </si>
  <si>
    <t>5495</t>
  </si>
  <si>
    <t>44</t>
  </si>
  <si>
    <t>4525</t>
  </si>
  <si>
    <t>4535</t>
  </si>
  <si>
    <t>4515</t>
  </si>
  <si>
    <t>46</t>
  </si>
  <si>
    <t>4805</t>
  </si>
  <si>
    <t>4860</t>
  </si>
  <si>
    <t>4915</t>
  </si>
  <si>
    <t>4940</t>
  </si>
  <si>
    <t>4945</t>
  </si>
  <si>
    <t>4925</t>
  </si>
  <si>
    <t>7150</t>
  </si>
  <si>
    <t>71</t>
  </si>
  <si>
    <t>47</t>
  </si>
  <si>
    <t>5075</t>
  </si>
  <si>
    <t>5085</t>
  </si>
  <si>
    <t>48</t>
  </si>
  <si>
    <t>5245</t>
  </si>
  <si>
    <t>5255</t>
  </si>
  <si>
    <t>5275</t>
  </si>
  <si>
    <t>5265</t>
  </si>
  <si>
    <t>5280</t>
  </si>
  <si>
    <t>5470</t>
  </si>
  <si>
    <t>5485</t>
  </si>
  <si>
    <t>5480</t>
  </si>
  <si>
    <t>7215</t>
  </si>
  <si>
    <t>51</t>
  </si>
  <si>
    <t>5520</t>
  </si>
  <si>
    <t>5525</t>
  </si>
  <si>
    <t>53</t>
  </si>
  <si>
    <t>5705</t>
  </si>
  <si>
    <t>5740</t>
  </si>
  <si>
    <t>54</t>
  </si>
  <si>
    <t>5835</t>
  </si>
  <si>
    <t>5845</t>
  </si>
  <si>
    <t>5855</t>
  </si>
  <si>
    <t>55</t>
  </si>
  <si>
    <t>5900</t>
  </si>
  <si>
    <t>5910</t>
  </si>
  <si>
    <t>5925</t>
  </si>
  <si>
    <t>5930</t>
  </si>
  <si>
    <t>5945</t>
  </si>
  <si>
    <t>57</t>
  </si>
  <si>
    <t>6055</t>
  </si>
  <si>
    <t>6060</t>
  </si>
  <si>
    <t>6065</t>
  </si>
  <si>
    <t>8625</t>
  </si>
  <si>
    <t>92</t>
  </si>
  <si>
    <t>58</t>
  </si>
  <si>
    <t>6080</t>
  </si>
  <si>
    <t>59</t>
  </si>
  <si>
    <t>6145</t>
  </si>
  <si>
    <t>6155</t>
  </si>
  <si>
    <t>6160</t>
  </si>
  <si>
    <t>60</t>
  </si>
  <si>
    <t>6195</t>
  </si>
  <si>
    <t>6750</t>
  </si>
  <si>
    <t>67</t>
  </si>
  <si>
    <t>61</t>
  </si>
  <si>
    <t>6375</t>
  </si>
  <si>
    <t>0181</t>
  </si>
  <si>
    <t>0182</t>
  </si>
  <si>
    <t>6260</t>
  </si>
  <si>
    <t>1125</t>
  </si>
  <si>
    <t>62</t>
  </si>
  <si>
    <t>6325</t>
  </si>
  <si>
    <t>6340</t>
  </si>
  <si>
    <t>6350</t>
  </si>
  <si>
    <t>63</t>
  </si>
  <si>
    <t>6445</t>
  </si>
  <si>
    <t>64</t>
  </si>
  <si>
    <t>6460</t>
  </si>
  <si>
    <t>6470</t>
  </si>
  <si>
    <t>6510</t>
  </si>
  <si>
    <t>6520</t>
  </si>
  <si>
    <t>6530</t>
  </si>
  <si>
    <t>6550</t>
  </si>
  <si>
    <t>6560</t>
  </si>
  <si>
    <t>65</t>
  </si>
  <si>
    <t>6590</t>
  </si>
  <si>
    <t>6600</t>
  </si>
  <si>
    <t>7515</t>
  </si>
  <si>
    <t>75</t>
  </si>
  <si>
    <t>6705</t>
  </si>
  <si>
    <t>6715</t>
  </si>
  <si>
    <t>6755</t>
  </si>
  <si>
    <t>6820</t>
  </si>
  <si>
    <t>6825</t>
  </si>
  <si>
    <t>6805</t>
  </si>
  <si>
    <t>6835</t>
  </si>
  <si>
    <t>6900</t>
  </si>
  <si>
    <t>6865</t>
  </si>
  <si>
    <t>6910</t>
  </si>
  <si>
    <t>70</t>
  </si>
  <si>
    <t>6995</t>
  </si>
  <si>
    <t>7175</t>
  </si>
  <si>
    <t>7200</t>
  </si>
  <si>
    <t>7205</t>
  </si>
  <si>
    <t>72</t>
  </si>
  <si>
    <t>7230</t>
  </si>
  <si>
    <t>7255</t>
  </si>
  <si>
    <t>73</t>
  </si>
  <si>
    <t>2155</t>
  </si>
  <si>
    <t>7285</t>
  </si>
  <si>
    <t>7350</t>
  </si>
  <si>
    <t>7360</t>
  </si>
  <si>
    <t>7365</t>
  </si>
  <si>
    <t>74</t>
  </si>
  <si>
    <t>7385</t>
  </si>
  <si>
    <t>7445</t>
  </si>
  <si>
    <t>7495</t>
  </si>
  <si>
    <t>7525</t>
  </si>
  <si>
    <t>7605</t>
  </si>
  <si>
    <t>7615</t>
  </si>
  <si>
    <t>77</t>
  </si>
  <si>
    <t>7645</t>
  </si>
  <si>
    <t>7715</t>
  </si>
  <si>
    <t>78</t>
  </si>
  <si>
    <t>7775</t>
  </si>
  <si>
    <t>80</t>
  </si>
  <si>
    <t>7935</t>
  </si>
  <si>
    <t>7945</t>
  </si>
  <si>
    <t>83</t>
  </si>
  <si>
    <t>8010</t>
  </si>
  <si>
    <t>8020</t>
  </si>
  <si>
    <t>85</t>
  </si>
  <si>
    <t>8050</t>
  </si>
  <si>
    <t>8060</t>
  </si>
  <si>
    <t>8045</t>
  </si>
  <si>
    <t>86</t>
  </si>
  <si>
    <t>8115</t>
  </si>
  <si>
    <t>87</t>
  </si>
  <si>
    <t>8130</t>
  </si>
  <si>
    <t>88</t>
  </si>
  <si>
    <t>8205</t>
  </si>
  <si>
    <t>8215</t>
  </si>
  <si>
    <t>8220</t>
  </si>
  <si>
    <t>8355</t>
  </si>
  <si>
    <t>8360</t>
  </si>
  <si>
    <t>8375</t>
  </si>
  <si>
    <t>8385</t>
  </si>
  <si>
    <t>90</t>
  </si>
  <si>
    <t>8425</t>
  </si>
  <si>
    <t>8435</t>
  </si>
  <si>
    <t>8445</t>
  </si>
  <si>
    <t>8515</t>
  </si>
  <si>
    <t>8665</t>
  </si>
  <si>
    <t>02</t>
  </si>
  <si>
    <t>0125</t>
  </si>
  <si>
    <t>0225</t>
  </si>
  <si>
    <t>0235</t>
  </si>
  <si>
    <t>0255</t>
  </si>
  <si>
    <t>06</t>
  </si>
  <si>
    <t>0615</t>
  </si>
  <si>
    <t>0665</t>
  </si>
  <si>
    <t>0630</t>
  </si>
  <si>
    <t>3055</t>
  </si>
  <si>
    <t>29</t>
  </si>
  <si>
    <t>3060</t>
  </si>
  <si>
    <t>3070</t>
  </si>
  <si>
    <t>45</t>
  </si>
  <si>
    <t>4670</t>
  </si>
  <si>
    <t>30</t>
  </si>
  <si>
    <t>3115</t>
  </si>
  <si>
    <t>3135</t>
  </si>
  <si>
    <t>3145</t>
  </si>
  <si>
    <t>3125</t>
  </si>
  <si>
    <t>32</t>
  </si>
  <si>
    <t>3295</t>
  </si>
  <si>
    <t>3305</t>
  </si>
  <si>
    <t>3325</t>
  </si>
  <si>
    <t>3330</t>
  </si>
  <si>
    <t>3335</t>
  </si>
  <si>
    <t>3315</t>
  </si>
  <si>
    <t>42</t>
  </si>
  <si>
    <t>4315</t>
  </si>
  <si>
    <t>4325</t>
  </si>
  <si>
    <t>4335</t>
  </si>
  <si>
    <t>49</t>
  </si>
  <si>
    <t>5300</t>
  </si>
  <si>
    <t>5330</t>
  </si>
  <si>
    <t>5340</t>
  </si>
  <si>
    <t>5360</t>
  </si>
  <si>
    <t>5370</t>
  </si>
  <si>
    <t>5375</t>
  </si>
  <si>
    <t>0021</t>
  </si>
  <si>
    <t>5380</t>
  </si>
  <si>
    <t>5385</t>
  </si>
  <si>
    <t>5310</t>
  </si>
  <si>
    <t>5350</t>
  </si>
  <si>
    <t>5400</t>
  </si>
  <si>
    <t>52</t>
  </si>
  <si>
    <t>5615</t>
  </si>
  <si>
    <t>5620</t>
  </si>
  <si>
    <t>5635</t>
  </si>
  <si>
    <t>79</t>
  </si>
  <si>
    <t>7855</t>
  </si>
  <si>
    <t>7865</t>
  </si>
  <si>
    <t>7875</t>
  </si>
  <si>
    <t>82</t>
  </si>
  <si>
    <t>7995</t>
  </si>
  <si>
    <t>84</t>
  </si>
  <si>
    <t>8030</t>
  </si>
  <si>
    <t>3005</t>
  </si>
  <si>
    <t>3025</t>
  </si>
  <si>
    <t>3030</t>
  </si>
  <si>
    <t>8525</t>
  </si>
  <si>
    <t>3785</t>
  </si>
  <si>
    <t>4730</t>
  </si>
  <si>
    <t>4580</t>
  </si>
  <si>
    <t>4590</t>
  </si>
  <si>
    <t>4600</t>
  </si>
  <si>
    <t>4615</t>
  </si>
  <si>
    <t>4650</t>
  </si>
  <si>
    <t>4690</t>
  </si>
  <si>
    <t>4645</t>
  </si>
  <si>
    <t>4660</t>
  </si>
  <si>
    <t>4680</t>
  </si>
  <si>
    <t>4700</t>
  </si>
  <si>
    <t>4710</t>
  </si>
  <si>
    <t>4720</t>
  </si>
  <si>
    <t>4740</t>
  </si>
  <si>
    <t>4760</t>
  </si>
  <si>
    <t>CO</t>
  </si>
  <si>
    <t>UT</t>
  </si>
  <si>
    <t>UC</t>
  </si>
  <si>
    <t>FUND</t>
  </si>
  <si>
    <t>UNIT_NAME</t>
  </si>
  <si>
    <t>FUND_LONG_NAME</t>
  </si>
  <si>
    <t>2016</t>
  </si>
  <si>
    <t>ADAMS CENTRAL COMMUNITY SCHOOL CORP</t>
  </si>
  <si>
    <t>NULL</t>
  </si>
  <si>
    <t>RAINY DAY</t>
  </si>
  <si>
    <t>0101</t>
  </si>
  <si>
    <t xml:space="preserve">GENERAL                                 </t>
  </si>
  <si>
    <t xml:space="preserve">DEBT SERVICE                            </t>
  </si>
  <si>
    <t>1214</t>
  </si>
  <si>
    <t xml:space="preserve">CAPITAL PROJECTS (School)                       </t>
  </si>
  <si>
    <t>6301</t>
  </si>
  <si>
    <t xml:space="preserve">TRANSPORTATION                          </t>
  </si>
  <si>
    <t>6302</t>
  </si>
  <si>
    <t>BUS REPLACEMENT</t>
  </si>
  <si>
    <t>NORTH ADAMS COMMUNITY SCHOOL CORP</t>
  </si>
  <si>
    <t>SCHOOL PENSION DEBT</t>
  </si>
  <si>
    <t>SOUTH ADAMS SCHOOL CORPORATION</t>
  </si>
  <si>
    <t>M.S.D. SW ALLEN COUNTY SCHOOL CORP</t>
  </si>
  <si>
    <t>REFERENDUM FUND - EXEMPT OPERATING</t>
  </si>
  <si>
    <t>NORTHWEST ALLEN COUNTY SCHOOL CORP</t>
  </si>
  <si>
    <t>FORT WAYNE COMMUNITY SCHOOL CORPORATION</t>
  </si>
  <si>
    <t>REFERENDUM DEBT FUND - EXEMPT CAPITAL - POST 2009</t>
  </si>
  <si>
    <t>1216</t>
  </si>
  <si>
    <t xml:space="preserve">RACIAL BALANCE FUND                     </t>
  </si>
  <si>
    <t xml:space="preserve">ART INSTITUTE                           </t>
  </si>
  <si>
    <t>EAST ALLEN COUNTY SCHOOL CORPORATION</t>
  </si>
  <si>
    <t>BARTHOLOMEW CONSOLIDATED SCHOOL CORP</t>
  </si>
  <si>
    <t>REFERENDUM DEBT FUND - EXEMPT CAPITAL</t>
  </si>
  <si>
    <t>FLATROCK-HAWCREEK SCHOOL CORPORATION</t>
  </si>
  <si>
    <t>EDINBURGH COMMUNITY SCHOOL CORPORATION</t>
  </si>
  <si>
    <t>BENTON COMMUNITY SCHOOL CORPORATION</t>
  </si>
  <si>
    <t>SOUTH NEWTON SCHOOL CORPORATION</t>
  </si>
  <si>
    <t>TRI COUNTY SCHOOL CORPORATION</t>
  </si>
  <si>
    <t>BLACKFORD COUNTY SCHOOL CORPORATION</t>
  </si>
  <si>
    <t>JAY COUNTY SCHOOL CORPORATION</t>
  </si>
  <si>
    <t>WESTERN BOONE COUNTY SCHOOL CORPORATION</t>
  </si>
  <si>
    <t>ZIONSVILLE COMMUNITY SCHOOL CORPORATION</t>
  </si>
  <si>
    <t>REFERENDUM FUND - EXEMPT OPERATING - POST 2009</t>
  </si>
  <si>
    <t>LEBANON COMMUNITY SCHOOL CORPORATION</t>
  </si>
  <si>
    <t>SHERIDAN COMMUNITY SCHOOLS</t>
  </si>
  <si>
    <t>BROWN COUNTY SCHOOL CORPORATION</t>
  </si>
  <si>
    <t>CARROLL CONSOLIDATED SCHOOL CORPORATION</t>
  </si>
  <si>
    <t>DELPHI COMMUNITY SCHOOL CORPORATION</t>
  </si>
  <si>
    <t>ROSSVILLE CONSOLIDATED SCHOOL CORP</t>
  </si>
  <si>
    <t>TWIN LAKES COMMUNITY SCHOOL CORPORATION</t>
  </si>
  <si>
    <t>PIONEER REGIONAL SCHOOL CORPORATION</t>
  </si>
  <si>
    <t>LEWIS CASS SCHOOLS</t>
  </si>
  <si>
    <t>LOGANSPORT COMMUNITY SCHOOL CORPORATION</t>
  </si>
  <si>
    <t>CASTON SCHOOL CORPORATION</t>
  </si>
  <si>
    <t>WEST CLARK COMMUNITY SCHOOL CORPORATION</t>
  </si>
  <si>
    <t>CLARKSVILLE COMMUNITY SCHOOL CORPORATION</t>
  </si>
  <si>
    <t>GREATER CLARK COUNTY SCHOOL CORPORATION</t>
  </si>
  <si>
    <t>CLAY COMMUNITY SCHOOL CORPORATION</t>
  </si>
  <si>
    <t>M.S.D. SHAKAMAK SCHOOL CORPORATION</t>
  </si>
  <si>
    <t>CLINTON CENTRAL SCHOOL CORPORATION</t>
  </si>
  <si>
    <t>CLINTON PRAIRIE SCHOOL CORPORATION</t>
  </si>
  <si>
    <t>FRANKFORT COMMUNITY SCHOOL CORPORATION</t>
  </si>
  <si>
    <t>CRAWFORD COUNTY COMMUNITY SCHOOL CORP</t>
  </si>
  <si>
    <t>BARR-REEVE COMMUNITY SCHOOL CORPORATION</t>
  </si>
  <si>
    <t>NORTH DAVIESS COUNTY SCHOOL CORPORATION</t>
  </si>
  <si>
    <t>WASHINGTON COMMUNITY SCHOOL CORPORATION</t>
  </si>
  <si>
    <t>SUNMAN-DEARBORN COMMUNITY SCHOOL CORP</t>
  </si>
  <si>
    <t>SOUTH DEARBORN COMMUNITY SCHOOL CORP</t>
  </si>
  <si>
    <t>LAWRENCEBURG COMMUNITY SCHOOL CORP</t>
  </si>
  <si>
    <t>DECATUR COUNTY COMMUNITY SCHOOL CORP</t>
  </si>
  <si>
    <t>GREENSBURG COMMUNITY SCHOOL CORPORATION</t>
  </si>
  <si>
    <t>DEKALB COUNTY EASTERN COMM SCHOOL CORP</t>
  </si>
  <si>
    <t>GARRETT-KEYSER-BUTLER COMM SCHOOL CORP</t>
  </si>
  <si>
    <t>DEKALB COUNTY CENTRAL UNITED SCHOOL CORP</t>
  </si>
  <si>
    <t>HAMILTON COMMUNITY SCHOOL CORPORATION</t>
  </si>
  <si>
    <t>DELAWARE COMMUNITY SCHOOL CORPORATION</t>
  </si>
  <si>
    <t>WES-DEL COMMUNITY SCHOOL CORP</t>
  </si>
  <si>
    <t>LIBERTY-PERRY COMMUNITY SCHOOL CORP</t>
  </si>
  <si>
    <t>COWAN COMMUNITY SCHOOL CORPORATION</t>
  </si>
  <si>
    <t>YORKTOWN COMMUNITY SCHOOLS</t>
  </si>
  <si>
    <t>DALEVILLE COMMUNITY SCHOOLS</t>
  </si>
  <si>
    <t>MUNCIE COMMUNITY SCHOOL CORPORATION</t>
  </si>
  <si>
    <t>NORTHEAST DUBOIS COUNTY SCHOOL CORP</t>
  </si>
  <si>
    <t>SOUTHEAST DUBOIS COUNTY SCHOOL CORP</t>
  </si>
  <si>
    <t>SOUTHWEST DUBOIS COUNTY SCHOOL CORP</t>
  </si>
  <si>
    <t>GREATER JASPER CONSOLIDATED SCHOOL CORP</t>
  </si>
  <si>
    <t>FAIRFIELD COMMUNITY SCHOOL CORPORATION</t>
  </si>
  <si>
    <t>BAUGO COMMUNITY SCHOOL CORPORATION</t>
  </si>
  <si>
    <t>CONCORD COMMUNITY SCHOOL CORPORATION</t>
  </si>
  <si>
    <t>MIDDLEBURY COMMUNITY SCHOOL CORPORATION</t>
  </si>
  <si>
    <t>WA-NEE COMMUNITY SCHOOL CORPORATION</t>
  </si>
  <si>
    <t>ELKHART COMMUNITY SCHOOL CORPORATION</t>
  </si>
  <si>
    <t>GOSHEN COMMUNITY SCHOOL CORPORATION</t>
  </si>
  <si>
    <t>FAYETTE COUNTY SCHOOL CORPORATION</t>
  </si>
  <si>
    <t>NEW ALBANY-FLOYD COUNTY CONS SCHOOL CORP</t>
  </si>
  <si>
    <t>ATTICA CONSOLIDATED SCHOOL CORPORATION</t>
  </si>
  <si>
    <t>COVINGTON COMMUNITY SCHOOL CORPORATION</t>
  </si>
  <si>
    <t>SOUTHEAST FOUNTAIN SCHOOL CORPORATION</t>
  </si>
  <si>
    <t>FRANKLIN COUNTY COMMUNITY SCHOOL CORP</t>
  </si>
  <si>
    <t>BATESVILLE COMMUNITY SCHOOL CORPORATION</t>
  </si>
  <si>
    <t>UNION COUNTY SCHOOL CORPORATION</t>
  </si>
  <si>
    <t>ROCHESTER COMMUNITY SCHOOL CORPORATION</t>
  </si>
  <si>
    <t>TIPPECANOE VALLEY SCHOOL CORPORATION</t>
  </si>
  <si>
    <t>CULVER COMMUNITY SCHOOL CORPORATION</t>
  </si>
  <si>
    <t>EASTERN PULASKI COMMUNITY SCHOOL CORP</t>
  </si>
  <si>
    <t>EAST GIBSON SCHOOL CORPORATION</t>
  </si>
  <si>
    <t>NORTH GIBSON SCHOOL CORPORATION</t>
  </si>
  <si>
    <t>SOUTH GIBSON SCHOOL CORPORATION</t>
  </si>
  <si>
    <t>EASTBROOK COMMUNITY SCHOOL CORPORATION</t>
  </si>
  <si>
    <t>MADISON-GRANT UNITED SCHOOL CORPORATION</t>
  </si>
  <si>
    <t>MISSISSINEWA COMMUNITY SCHOOL CORP</t>
  </si>
  <si>
    <t>MARION COMMUNITY SCHOOL CORPORATION</t>
  </si>
  <si>
    <t>OAK HILL UNITED SCHOOL CORPORATION</t>
  </si>
  <si>
    <t>BLOOMFIELD SCHOOL DISTRICT</t>
  </si>
  <si>
    <t>EASTERN CONSOLIDATED SCHOOL CORPORATION</t>
  </si>
  <si>
    <t>LINTON-STOCKTON SCHOOL CORPORATION</t>
  </si>
  <si>
    <t>WHITE RIVER VALLEY CONS SCHOOL CORP</t>
  </si>
  <si>
    <t>HAMILTON SOUTHEASTERN SCHOOL CORPORATION</t>
  </si>
  <si>
    <t>HAMILTON HEIGHTS SCHOOL CORPORATION</t>
  </si>
  <si>
    <t>WESTFIELD-WASHINGTON SCHOOL CORPORATION</t>
  </si>
  <si>
    <t>CARMEL-CLAY SCHOOL CORPORATION</t>
  </si>
  <si>
    <t>NOBLESVILLE SCHOOL CORPORATION</t>
  </si>
  <si>
    <t>SOUTHERN HANCOCK COUNTY COMM SCHOOL CORP</t>
  </si>
  <si>
    <t>GREENFIELD CENTRAL COMMUNITY SCHOOL CORP</t>
  </si>
  <si>
    <t>MT. VERNON COMMUNITY SCHOOL CORPORATION</t>
  </si>
  <si>
    <t>EASTERN HANCOCK COUNTY COMMUNITY SCHOOL</t>
  </si>
  <si>
    <t>LANESVILLE SCHOOL CORPORATION</t>
  </si>
  <si>
    <t>NORTH HARRISON COMMUNITY SCHOOL CORP</t>
  </si>
  <si>
    <t>SOUTH HARRISON SCHOOL CORPORATION</t>
  </si>
  <si>
    <t>NORTHWEST HENDRICKS SCHOOL CORPORATION</t>
  </si>
  <si>
    <t>BROWNSBURG COMMUNITY SCHOOL CORPORATION</t>
  </si>
  <si>
    <t>AVON COMMUNITY SCHOOL CORPORATION</t>
  </si>
  <si>
    <t>DANVILLE COMMUNITY SCHOOL CORPORATION</t>
  </si>
  <si>
    <t>PLAINFIELD COMMUNITY SCHOOL CORPORATION</t>
  </si>
  <si>
    <t>MILL CREEK COMMUNITY SCHOOL CORPORATION</t>
  </si>
  <si>
    <t>BLUE RIVER VALLEY SCHOOL CORPORATION</t>
  </si>
  <si>
    <t>SOUTH HENRY SCHOOL CORPORATION</t>
  </si>
  <si>
    <t>SHENANDOAH SCHOOL CORPORATION</t>
  </si>
  <si>
    <t>NEW CASTLE COMMUNITY SCHOOL CORPORATION</t>
  </si>
  <si>
    <t>CHARLES A. BEARD MEMORIAL SCHOOL CORP</t>
  </si>
  <si>
    <t>UNION SCHOOL CORPORATION</t>
  </si>
  <si>
    <t>NETTLE CREEK SCHOOL CORPORATION</t>
  </si>
  <si>
    <t>TAYLOR COMMUNITY SCHOOL CORPORATION</t>
  </si>
  <si>
    <t>NORTHWESTERN SCHOOL CORPORATION</t>
  </si>
  <si>
    <t>EASTERN HOWARD COMMUNITY SCHOOL CORP</t>
  </si>
  <si>
    <t>WESTERN SCHOOL CORPORATION</t>
  </si>
  <si>
    <t>KOKOMO SCHOOL CORPORATION</t>
  </si>
  <si>
    <t>HUNTINGTON COUNTY COMMUNITY SCHOOL CORP</t>
  </si>
  <si>
    <t>MEDORA COMMUNITY SCHOOL CORPORATION</t>
  </si>
  <si>
    <t>SEYMOUR COMMUNITY SCHOOL CORPORATION</t>
  </si>
  <si>
    <t>BROWNSTOWN CENTRAL COMMUNITY SCHOOL CORP</t>
  </si>
  <si>
    <t>CROTHERSVILLE COMMUNITY SCHOOL CORP</t>
  </si>
  <si>
    <t>KANKAKEE VALLEY SCHOOL CORPORATION</t>
  </si>
  <si>
    <t>RENSSELAER CENTRAL SCHOOL CORPORATION</t>
  </si>
  <si>
    <t>WEST CENTRAL SCHOOL CORPORATION</t>
  </si>
  <si>
    <t>MADISON CONSOLIDATED SCHOOL CORPORATION</t>
  </si>
  <si>
    <t>SOUTHWESTERN JEFFERSON CONSOLIDATED SCHO</t>
  </si>
  <si>
    <t>JENNINGS COUNTY SCHOOL CORPORATION</t>
  </si>
  <si>
    <t>CLARK-PLEASANT COMMUNITY SCHOOL CORP</t>
  </si>
  <si>
    <t>CENTER GROVE COMMUNITY SCHOOL CORP</t>
  </si>
  <si>
    <t>FRANKLIN COMMUNITY SCHOOL CORPORATION</t>
  </si>
  <si>
    <t>GREENWOOD COMMUNITY SCHOOL CORPORATION</t>
  </si>
  <si>
    <t>NINEVEH-HENSLEY-JACKSON UNITED SCH CORP</t>
  </si>
  <si>
    <t>NORTH KNOX SCHOOL CORPORATION</t>
  </si>
  <si>
    <t>SOUTH KNOX SCHOOL CORPORATION</t>
  </si>
  <si>
    <t>VINCENNES COMMUNITY SCHOOL CORPORATION</t>
  </si>
  <si>
    <t>WAWASEE COMMUNITY SCHOOL CORPORATION</t>
  </si>
  <si>
    <t>WARSAW COMMUNITY SCHOOL CORPORATION</t>
  </si>
  <si>
    <t>WHITKO COMMUNITY SCHOOL CORPORATION</t>
  </si>
  <si>
    <t>TRITON SCHOOL CORPORATION</t>
  </si>
  <si>
    <t>PRAIRIE HEIGHTS COMMUNITY SCHOOL CORP</t>
  </si>
  <si>
    <t>WESTVIEW SCHOOL CORPORATION</t>
  </si>
  <si>
    <t>LAKELAND SCHOOL CORPORATION</t>
  </si>
  <si>
    <t>HANOVER COMMUNITY SCHOOL CORPORATION</t>
  </si>
  <si>
    <t>0188</t>
  </si>
  <si>
    <t>EXEMPT DEBT - LAKE AND ST. JOSEPH COUNTIES ONLY</t>
  </si>
  <si>
    <t>0189</t>
  </si>
  <si>
    <t>EXEMPT PENSION DEBT - LAKE AND ST. JOSEPH COUNTIES</t>
  </si>
  <si>
    <t>RIVER FOREST COMMUNITY SCHOOL CORP</t>
  </si>
  <si>
    <t>MERRILLVILLE SCHOOL CORPORATION</t>
  </si>
  <si>
    <t>LAKE CENTRAL SCHOOL CORPORATION</t>
  </si>
  <si>
    <t>TRI CREEK SCHOOL CORPORATION</t>
  </si>
  <si>
    <t>LAKE RIDGE SCHOOL CORPORATION</t>
  </si>
  <si>
    <t>CROWN POINT COMMUNITY SCHOOL CORPORATION</t>
  </si>
  <si>
    <t>SCHOOL CITY OF EAST CHICAGO SCHOOL CORP</t>
  </si>
  <si>
    <t>LAKE STATION SCHOOL CORPORATION</t>
  </si>
  <si>
    <t>GARY COMMUNITY SCHOOL CORPORATION</t>
  </si>
  <si>
    <t>GRIFFITH PUBLIC SCHOOL CORPORATION</t>
  </si>
  <si>
    <t>HAMMOND CITY SCHOOL CORPORATION</t>
  </si>
  <si>
    <t>HIGHLAND TOWN SCHOOL CORPORATION</t>
  </si>
  <si>
    <t>SCHOOL CITY OF HOBART SCHOOL CORPORATION</t>
  </si>
  <si>
    <t>MUNSTER COMMUNITY SCHOOL CORPORATION</t>
  </si>
  <si>
    <t>WHITING CITY SCHOOL CORPORATION</t>
  </si>
  <si>
    <t>NEW PRAIRIE UNITED SCHOOL CORPORATION</t>
  </si>
  <si>
    <t>NEW DURHAM TOWNSHIP SCHOOL CORPORATION</t>
  </si>
  <si>
    <t>TRI-TOWNSHIP SCHOOL CORPORATION</t>
  </si>
  <si>
    <t>MICHIGAN CITY AREA SCHOOL CORPORATION</t>
  </si>
  <si>
    <t>SOUTH CENTRAL COMMUNITY SCHOOL CORP</t>
  </si>
  <si>
    <t>LAPORTE COMMUNITY SCHOOL CORPORATION</t>
  </si>
  <si>
    <t>JOHN GLENN SCHOOL CORPORATION</t>
  </si>
  <si>
    <t>NORTH LAWRENCE COMMUNITY SCHOOL CORP</t>
  </si>
  <si>
    <t>MITCHELL COMMUNITY SCHOOL CORPORATION</t>
  </si>
  <si>
    <t>FRANKTON-LAPEL COMMUNITY SCHOOL CORP</t>
  </si>
  <si>
    <t>SOUTH MADISON COMMUNITY SCHOOL CORP</t>
  </si>
  <si>
    <t>ALEXANDRIA COMMUNITY SCHOOL CORPORATION</t>
  </si>
  <si>
    <t>ANDERSON COMMUNITY SCHOOL CORPORATION</t>
  </si>
  <si>
    <t>ELWOOD COMMUNITY SCHOOL CORPORATION</t>
  </si>
  <si>
    <t>M.S.D. DECATUR TOWNSHIP SCHOOL CORP</t>
  </si>
  <si>
    <t>FRANKLIN TOWNSHIP COMMUNITY SCHOOL CORP</t>
  </si>
  <si>
    <t>M.S.D. LAWRENCE TOWNSHIP SCHOOL CORP</t>
  </si>
  <si>
    <t>M.S.D. PERRY TOWNSHIP SCHOOL CORPORATION</t>
  </si>
  <si>
    <t>M.S.D. PIKE TOWNSHIP SCHOOL CORPORATION</t>
  </si>
  <si>
    <t>M.S.D. WARREN TOWNSHIP SCHOOL CORP</t>
  </si>
  <si>
    <t>M.S.D. WASHINGTON TOWNSHIP SCHOOL CORP</t>
  </si>
  <si>
    <t>M.S.D. WAYNE TOWNSHIP SCHOOL CORPORATION</t>
  </si>
  <si>
    <t>BEECH GROVE CITY SCHOOL CORPORATION</t>
  </si>
  <si>
    <t>INDIANAPOLIS PUBLIC SCHOOL CORPORATION</t>
  </si>
  <si>
    <t>SPEEDWAY CITY SCHOOL CORPORATION</t>
  </si>
  <si>
    <t>ARGOS COMMUNITY SCHOOL CORPORATION</t>
  </si>
  <si>
    <t>BREMEN PUBLIC SCHOOL CORPORATION</t>
  </si>
  <si>
    <t>PLYMOUTH COMMUNITY SCHOOL CORP</t>
  </si>
  <si>
    <t>UNION-NORTH UNITED SCHOOL CORPORATION</t>
  </si>
  <si>
    <t>SHOALS COMMUNITY SCHOOL CORPORATION</t>
  </si>
  <si>
    <t>LOOGOOTEE COMMUNITY SCHOOL CORPORATION</t>
  </si>
  <si>
    <t>MACONAQUAH SCHOOL CORPORATION</t>
  </si>
  <si>
    <t>NORTH MIAMI CONSOLIDATED SCHOOL CORP</t>
  </si>
  <si>
    <t>PERU COMMUNITY SCHOOL CORPORATION</t>
  </si>
  <si>
    <t>RICHLAND-BEAN BLOSSOM COMM SCHOOL CORP</t>
  </si>
  <si>
    <t>MONROE COUNTY COMMUNITY SCHOOL CORP</t>
  </si>
  <si>
    <t>NORTH MONTGOMERY COMMUNITY SCHOOL CORP</t>
  </si>
  <si>
    <t>SOUTH MONTGOMERY COMMUNITY SCHOOL CORP</t>
  </si>
  <si>
    <t>CRAWFORDSVILLE COMMUNITY SCHOOL CORP</t>
  </si>
  <si>
    <t>MONROE-GREGG SCHOOL CORPORATION</t>
  </si>
  <si>
    <t>EMINENCE CONSOLIDATED SCHOOL CORPORATION</t>
  </si>
  <si>
    <t>M.S.D. MARTINSVILLE SCHOOL CORPORATION</t>
  </si>
  <si>
    <t>MOORESVILLE CONSOLIDATED SCHOOL CORP</t>
  </si>
  <si>
    <t>NORTH NEWTON SCHOOL CORPORATION</t>
  </si>
  <si>
    <t>CENTRAL NOBLE COMMUNITY SCHOOL CORP</t>
  </si>
  <si>
    <t>EAST NOBLE SCHOOL CORPORATION</t>
  </si>
  <si>
    <t>WEST NOBLE SCHOOL CORPORATION</t>
  </si>
  <si>
    <t>SMITH-GREEN COMMUNITY SCHOOL CORPORATION</t>
  </si>
  <si>
    <t>RISING SUN-OHIO COUNTY COMM SCHOOL CORP</t>
  </si>
  <si>
    <t>ORLEANS COMMUNITY SCHOOL CORPORATION</t>
  </si>
  <si>
    <t>PAOLI COMMUNITY SCHOOL CORPORATION</t>
  </si>
  <si>
    <t>SPRINGS VALLEY COMMUNITY SCHOOL CORP</t>
  </si>
  <si>
    <t>SPENCER-OWEN COMMUNITY SCHOOL CORP</t>
  </si>
  <si>
    <t>CLOVERDALE COMMUNITY SCHOOL CORPORATION</t>
  </si>
  <si>
    <t>SOUTHWEST PARKE COMMUNITY SCHOOL CORP</t>
  </si>
  <si>
    <t>NORTH CENTRAL PARKE COMM SCHOOL CORP</t>
  </si>
  <si>
    <t xml:space="preserve">DEBT PAYMENT                            </t>
  </si>
  <si>
    <t xml:space="preserve">BOND #2                                 </t>
  </si>
  <si>
    <t>PERRY CENTRAL COMMUNITY SCHOOL CORP</t>
  </si>
  <si>
    <t>CANNELTON CITY SCHOOL CORPORATION</t>
  </si>
  <si>
    <t>TELL CITY-TROY TOWNSHIP SCHOOL CORP</t>
  </si>
  <si>
    <t>PIKE COUNTY SCHOOL CORPORATION</t>
  </si>
  <si>
    <t>BOONE TOWNSHIP SCHOOL CORPORATION</t>
  </si>
  <si>
    <t>DUNELAND SCHOOL CORPORATION</t>
  </si>
  <si>
    <t>EAST PORTER COUNTY SCHOOL CORPORATION</t>
  </si>
  <si>
    <t>PORTER TOWNSHIP SCHOOL CORPORATION</t>
  </si>
  <si>
    <t>UNION TOWNSHIP SCHOOL CORPORATION</t>
  </si>
  <si>
    <t>PORTAGE TOWNSHIP SCHOOL CORPORATION</t>
  </si>
  <si>
    <t>VALPARAISO COMMUNITY SCHOOL CORPORATION</t>
  </si>
  <si>
    <t>M.S.D. MOUNT VERNON SCHOOL CORPORATION</t>
  </si>
  <si>
    <t>M.S.D. NORTH POSEY COUNTY SCHOOL CORP</t>
  </si>
  <si>
    <t>NORTH JUDSON-SAN PIERRE SCHOOL CORP</t>
  </si>
  <si>
    <t>SOUTH PUTNAM COMMUNITY SCHOOL CORP</t>
  </si>
  <si>
    <t>NORTH PUTNAM COMMUNITY SCHOOL CORP</t>
  </si>
  <si>
    <t>GREENCASTLE COMMUNITY SCHOOL CORPORATION</t>
  </si>
  <si>
    <t>RANDOLPH SOUTHERN SCHOOL CORPORATION</t>
  </si>
  <si>
    <t>MONROE CENTRAL SCHOOL CORPORATION</t>
  </si>
  <si>
    <t>RANDOLPH CENTRAL SCHOOL CORPORATION</t>
  </si>
  <si>
    <t>RANDOLPH EASTERN SCHOOL CORPORATION</t>
  </si>
  <si>
    <t>SOUTH RIPLEY COMMUNITY SCHOOL CORP</t>
  </si>
  <si>
    <t>JAC-CEN-DEL COMMUNITY SCHOOL CORPORATION</t>
  </si>
  <si>
    <t>MILAN COMMUNITY SCHOOL CORPORATION</t>
  </si>
  <si>
    <t>RUSH COUNTY SCHOOL CORPORATION</t>
  </si>
  <si>
    <t>PENN-HARRIS-MADISON-SCHOOL CORPORATION</t>
  </si>
  <si>
    <t>0608</t>
  </si>
  <si>
    <t xml:space="preserve">HISTORICAL SOCIETY                      </t>
  </si>
  <si>
    <t>MISHAWAKA CITY SCHOOL CORPORATION</t>
  </si>
  <si>
    <t>SOUTH BEND COMMUNITY SCHOOL CORPORATION</t>
  </si>
  <si>
    <t>SCOTT COUNTY DISTRICT NO. 1 SCHOOL CORP</t>
  </si>
  <si>
    <t>SCOTT COUNTY DISTRICT NO. 2 SCHOOL CORP</t>
  </si>
  <si>
    <t>SHELBY EASTERN SCHOOL CORPORATION</t>
  </si>
  <si>
    <t>NORTHWESTERN CONSOLIDATED SCHOOL CORP</t>
  </si>
  <si>
    <t>SOUTHWESTERN CONSOLIDATED SHELBY COUNTY</t>
  </si>
  <si>
    <t>SHELBYVILLE CENTRAL SCHOOL CORPORATION</t>
  </si>
  <si>
    <t>NORTH SPENCER COUNTY SCHOOL CORPORATION</t>
  </si>
  <si>
    <t>SOUTH SPENCER COUNTY SCHOOL CORPORATION</t>
  </si>
  <si>
    <t>OREGON-DAVIS SCHOOL CORPORATION</t>
  </si>
  <si>
    <t>KNOX COMMUNITY SCHOOL CORPORATION</t>
  </si>
  <si>
    <t>FREMONT COMMUNITY SCHOOL CORPORATION</t>
  </si>
  <si>
    <t>M.S.D. STEUBEN COUNTY SCHOOL CORPORATION</t>
  </si>
  <si>
    <t>NORTHEAST SCHOOL CORPORATION</t>
  </si>
  <si>
    <t>SOUTHWEST SCHOOL CORPORATION</t>
  </si>
  <si>
    <t>SWITZERLAND COUNTY SCHOOL CORPORATION</t>
  </si>
  <si>
    <t>LAFAYETTE SCHOOL CORPORATION</t>
  </si>
  <si>
    <t>TIPPECANOE SCHOOL CORPORATION</t>
  </si>
  <si>
    <t>WEST LAFAYETTE COMMUNITY SCHOOL CORP</t>
  </si>
  <si>
    <t>TRI-CENTRAL COMMUNITY SCHOOLS</t>
  </si>
  <si>
    <t>TIPTON COMMUNITY SCHOOL CORPORATION</t>
  </si>
  <si>
    <t>EVANSVILLE-VANDERBURGH SCHOOL CORP</t>
  </si>
  <si>
    <t>NORTH VERMILLION COMMUNITY SCHOOL CORP</t>
  </si>
  <si>
    <t>SOUTH VERMILLION COMMUNITY SCHOOL CORP</t>
  </si>
  <si>
    <t>VIGO COUNTY SCHOOL CORPORATION</t>
  </si>
  <si>
    <t>MANCHESTER COMMUNITY SCHOOL CORPORATION</t>
  </si>
  <si>
    <t>M.S.D. WABASH COUNTY SCHOOL CORPORATION</t>
  </si>
  <si>
    <t>WABASH CITY SCHOOL CORPORATION</t>
  </si>
  <si>
    <t>M.S.D. WARREN COUNTY SCHOOL CORP</t>
  </si>
  <si>
    <t>WARRICK COUNTY SCHOOL CORPORATION</t>
  </si>
  <si>
    <t>SALEM COMMUNITY SCHOOL CORPORATION</t>
  </si>
  <si>
    <t>EAST WASHINGTON SCHOOL CORPORATION</t>
  </si>
  <si>
    <t>WEST WASHINGTON SCHOOL CORPORATION</t>
  </si>
  <si>
    <t>WESTERN WAYNE SCHOOL CORPORATION</t>
  </si>
  <si>
    <t>CENTERVILLE-ABINGTON COMM SCHOOL CORP</t>
  </si>
  <si>
    <t>NORTHEASTERN WAYNE SCHOOL CORPORATION</t>
  </si>
  <si>
    <t>RICHMOND COMMUNITY SCHOOL CORPORATION</t>
  </si>
  <si>
    <t>SOUTHERN WELLS COMMUNITY SCHOOL CORP</t>
  </si>
  <si>
    <t>NORTHERN WELLS COMMUNITY SCHOOL CORP</t>
  </si>
  <si>
    <t>M.S.D. BLUFFTON-HARRISON SCHOOL CORP</t>
  </si>
  <si>
    <t>NORTH WHITE SCHOOL CORPORATION</t>
  </si>
  <si>
    <t>FRONTIER SCHOOL CORPORATION</t>
  </si>
  <si>
    <t>WHITLEY COUNTY CONSOLIDATED SCHOOL CORP</t>
  </si>
  <si>
    <t>Mod</t>
  </si>
  <si>
    <t>0140015</t>
  </si>
  <si>
    <t>0140025</t>
  </si>
  <si>
    <t>0140035</t>
  </si>
  <si>
    <t>0240125</t>
  </si>
  <si>
    <t>0240225</t>
  </si>
  <si>
    <t>0240235</t>
  </si>
  <si>
    <t>0240255</t>
  </si>
  <si>
    <t>0340365</t>
  </si>
  <si>
    <t>0340370</t>
  </si>
  <si>
    <t>0440395</t>
  </si>
  <si>
    <t>0540515</t>
  </si>
  <si>
    <t>0640615</t>
  </si>
  <si>
    <t>0640630</t>
  </si>
  <si>
    <t>0640665</t>
  </si>
  <si>
    <t>0740670</t>
  </si>
  <si>
    <t>0840750</t>
  </si>
  <si>
    <t>0840755</t>
  </si>
  <si>
    <t>0940775</t>
  </si>
  <si>
    <t>0940815</t>
  </si>
  <si>
    <t>0940875</t>
  </si>
  <si>
    <t>1040940</t>
  </si>
  <si>
    <t>1041000</t>
  </si>
  <si>
    <t>1041010</t>
  </si>
  <si>
    <t>1141125</t>
  </si>
  <si>
    <t>1241150</t>
  </si>
  <si>
    <t>1241160</t>
  </si>
  <si>
    <t>1241170</t>
  </si>
  <si>
    <t>1241180</t>
  </si>
  <si>
    <t>1341300</t>
  </si>
  <si>
    <t>1441315</t>
  </si>
  <si>
    <t>1441375</t>
  </si>
  <si>
    <t>1441405</t>
  </si>
  <si>
    <t>1541560</t>
  </si>
  <si>
    <t>1541600</t>
  </si>
  <si>
    <t>1541620</t>
  </si>
  <si>
    <t>1641655</t>
  </si>
  <si>
    <t>1641730</t>
  </si>
  <si>
    <t>1741805</t>
  </si>
  <si>
    <t>1741820</t>
  </si>
  <si>
    <t>1741835</t>
  </si>
  <si>
    <t>1841875</t>
  </si>
  <si>
    <t>1841885</t>
  </si>
  <si>
    <t>1841895</t>
  </si>
  <si>
    <t>1841900</t>
  </si>
  <si>
    <t>1841910</t>
  </si>
  <si>
    <t>1841940</t>
  </si>
  <si>
    <t>1841970</t>
  </si>
  <si>
    <t>1942040</t>
  </si>
  <si>
    <t>1942100</t>
  </si>
  <si>
    <t>1942110</t>
  </si>
  <si>
    <t>1942120</t>
  </si>
  <si>
    <t>2042155</t>
  </si>
  <si>
    <t>2042260</t>
  </si>
  <si>
    <t>2042270</t>
  </si>
  <si>
    <t>2042275</t>
  </si>
  <si>
    <t>2042285</t>
  </si>
  <si>
    <t>2042305</t>
  </si>
  <si>
    <t>2042315</t>
  </si>
  <si>
    <t>2142395</t>
  </si>
  <si>
    <t>2242400</t>
  </si>
  <si>
    <t>2342435</t>
  </si>
  <si>
    <t>2342440</t>
  </si>
  <si>
    <t>2342455</t>
  </si>
  <si>
    <t>2442475</t>
  </si>
  <si>
    <t>2542645</t>
  </si>
  <si>
    <t>2542650</t>
  </si>
  <si>
    <t>2642725</t>
  </si>
  <si>
    <t>2642735</t>
  </si>
  <si>
    <t>2642765</t>
  </si>
  <si>
    <t>2742815</t>
  </si>
  <si>
    <t>2742825</t>
  </si>
  <si>
    <t>2742855</t>
  </si>
  <si>
    <t>2742865</t>
  </si>
  <si>
    <t>2842920</t>
  </si>
  <si>
    <t>2842940</t>
  </si>
  <si>
    <t>2842950</t>
  </si>
  <si>
    <t>1142960</t>
  </si>
  <si>
    <t>2842980</t>
  </si>
  <si>
    <t>2943005</t>
  </si>
  <si>
    <t>2943025</t>
  </si>
  <si>
    <t>2943030</t>
  </si>
  <si>
    <t>2943055</t>
  </si>
  <si>
    <t>2943060</t>
  </si>
  <si>
    <t>2943070</t>
  </si>
  <si>
    <t>3043115</t>
  </si>
  <si>
    <t>3043125</t>
  </si>
  <si>
    <t>3043135</t>
  </si>
  <si>
    <t>3043145</t>
  </si>
  <si>
    <t>3143160</t>
  </si>
  <si>
    <t>3143180</t>
  </si>
  <si>
    <t>3143190</t>
  </si>
  <si>
    <t>3243295</t>
  </si>
  <si>
    <t>3243305</t>
  </si>
  <si>
    <t>3243315</t>
  </si>
  <si>
    <t>3243325</t>
  </si>
  <si>
    <t>3243330</t>
  </si>
  <si>
    <t>3243335</t>
  </si>
  <si>
    <t>3343405</t>
  </si>
  <si>
    <t>3343415</t>
  </si>
  <si>
    <t>3343435</t>
  </si>
  <si>
    <t>3343445</t>
  </si>
  <si>
    <t>3343455</t>
  </si>
  <si>
    <t>3443460</t>
  </si>
  <si>
    <t>3443470</t>
  </si>
  <si>
    <t>3443480</t>
  </si>
  <si>
    <t>3443490</t>
  </si>
  <si>
    <t>3443500</t>
  </si>
  <si>
    <t>3543625</t>
  </si>
  <si>
    <t>3643640</t>
  </si>
  <si>
    <t>3643675</t>
  </si>
  <si>
    <t>3643695</t>
  </si>
  <si>
    <t>3643710</t>
  </si>
  <si>
    <t>3743785</t>
  </si>
  <si>
    <t>3743815</t>
  </si>
  <si>
    <t>3843945</t>
  </si>
  <si>
    <t>3943995</t>
  </si>
  <si>
    <t>3944000</t>
  </si>
  <si>
    <t>4044015</t>
  </si>
  <si>
    <t>4144145</t>
  </si>
  <si>
    <t>4144205</t>
  </si>
  <si>
    <t>4144215</t>
  </si>
  <si>
    <t>4144225</t>
  </si>
  <si>
    <t>4144245</t>
  </si>
  <si>
    <t>4144255</t>
  </si>
  <si>
    <t>4244315</t>
  </si>
  <si>
    <t>4244325</t>
  </si>
  <si>
    <t>4244335</t>
  </si>
  <si>
    <t>4344345</t>
  </si>
  <si>
    <t>4344415</t>
  </si>
  <si>
    <t>4344445</t>
  </si>
  <si>
    <t>4344455</t>
  </si>
  <si>
    <t>7644515</t>
  </si>
  <si>
    <t>4444525</t>
  </si>
  <si>
    <t>4444535</t>
  </si>
  <si>
    <t>4544580</t>
  </si>
  <si>
    <t>4544590</t>
  </si>
  <si>
    <t>4544600</t>
  </si>
  <si>
    <t>4544615</t>
  </si>
  <si>
    <t>4544645</t>
  </si>
  <si>
    <t>4544650</t>
  </si>
  <si>
    <t>4544660</t>
  </si>
  <si>
    <t>4544670</t>
  </si>
  <si>
    <t>4544680</t>
  </si>
  <si>
    <t>4544690</t>
  </si>
  <si>
    <t>4544700</t>
  </si>
  <si>
    <t>4544710</t>
  </si>
  <si>
    <t>4544720</t>
  </si>
  <si>
    <t>4544730</t>
  </si>
  <si>
    <t>4544740</t>
  </si>
  <si>
    <t>4544760</t>
  </si>
  <si>
    <t>4644805</t>
  </si>
  <si>
    <t>4644860</t>
  </si>
  <si>
    <t>4644915</t>
  </si>
  <si>
    <t>4644925</t>
  </si>
  <si>
    <t>4644940</t>
  </si>
  <si>
    <t>4644945</t>
  </si>
  <si>
    <t>4745075</t>
  </si>
  <si>
    <t>4745085</t>
  </si>
  <si>
    <t>4845245</t>
  </si>
  <si>
    <t>4845255</t>
  </si>
  <si>
    <t>4845265</t>
  </si>
  <si>
    <t>4845275</t>
  </si>
  <si>
    <t>4845280</t>
  </si>
  <si>
    <t>4945300</t>
  </si>
  <si>
    <t>4945310</t>
  </si>
  <si>
    <t>4945330</t>
  </si>
  <si>
    <t>4945340</t>
  </si>
  <si>
    <t>4945350</t>
  </si>
  <si>
    <t>4945360</t>
  </si>
  <si>
    <t>4945370</t>
  </si>
  <si>
    <t>4945375</t>
  </si>
  <si>
    <t>4945380</t>
  </si>
  <si>
    <t>4945385</t>
  </si>
  <si>
    <t>4945400</t>
  </si>
  <si>
    <t>5045455</t>
  </si>
  <si>
    <t>5045470</t>
  </si>
  <si>
    <t>5045480</t>
  </si>
  <si>
    <t>5045485</t>
  </si>
  <si>
    <t>5045495</t>
  </si>
  <si>
    <t>5145520</t>
  </si>
  <si>
    <t>5145525</t>
  </si>
  <si>
    <t>5245615</t>
  </si>
  <si>
    <t>5245620</t>
  </si>
  <si>
    <t>2745625</t>
  </si>
  <si>
    <t>5245635</t>
  </si>
  <si>
    <t>5345705</t>
  </si>
  <si>
    <t>5345740</t>
  </si>
  <si>
    <t>5445835</t>
  </si>
  <si>
    <t>5445845</t>
  </si>
  <si>
    <t>5445855</t>
  </si>
  <si>
    <t>5545900</t>
  </si>
  <si>
    <t>5545910</t>
  </si>
  <si>
    <t>5545925</t>
  </si>
  <si>
    <t>5545930</t>
  </si>
  <si>
    <t>5645945</t>
  </si>
  <si>
    <t>5645995</t>
  </si>
  <si>
    <t>5746055</t>
  </si>
  <si>
    <t>5746060</t>
  </si>
  <si>
    <t>5746065</t>
  </si>
  <si>
    <t>5846080</t>
  </si>
  <si>
    <t>5946145</t>
  </si>
  <si>
    <t>5946155</t>
  </si>
  <si>
    <t>5946160</t>
  </si>
  <si>
    <t>6046195</t>
  </si>
  <si>
    <t>6146260</t>
  </si>
  <si>
    <t>6246325</t>
  </si>
  <si>
    <t>6246340</t>
  </si>
  <si>
    <t>6246350</t>
  </si>
  <si>
    <t>6146375</t>
  </si>
  <si>
    <t>6346445</t>
  </si>
  <si>
    <t>6446460</t>
  </si>
  <si>
    <t>6446470</t>
  </si>
  <si>
    <t>6446510</t>
  </si>
  <si>
    <t>6446520</t>
  </si>
  <si>
    <t>6446530</t>
  </si>
  <si>
    <t>6446550</t>
  </si>
  <si>
    <t>6446560</t>
  </si>
  <si>
    <t>6546590</t>
  </si>
  <si>
    <t>6546600</t>
  </si>
  <si>
    <t>6646620</t>
  </si>
  <si>
    <t>6646630</t>
  </si>
  <si>
    <t>6746705</t>
  </si>
  <si>
    <t>6746715</t>
  </si>
  <si>
    <t>6746750</t>
  </si>
  <si>
    <t>6746755</t>
  </si>
  <si>
    <t>6846795</t>
  </si>
  <si>
    <t>6846805</t>
  </si>
  <si>
    <t>6846820</t>
  </si>
  <si>
    <t>6846825</t>
  </si>
  <si>
    <t>6846835</t>
  </si>
  <si>
    <t>6946865</t>
  </si>
  <si>
    <t>6946895</t>
  </si>
  <si>
    <t>6946900</t>
  </si>
  <si>
    <t>6946910</t>
  </si>
  <si>
    <t>7046995</t>
  </si>
  <si>
    <t>7147150</t>
  </si>
  <si>
    <t>7147175</t>
  </si>
  <si>
    <t>7147200</t>
  </si>
  <si>
    <t>7147205</t>
  </si>
  <si>
    <t>5047215</t>
  </si>
  <si>
    <t>7247230</t>
  </si>
  <si>
    <t>7247255</t>
  </si>
  <si>
    <t>7347285</t>
  </si>
  <si>
    <t>7347350</t>
  </si>
  <si>
    <t>7347360</t>
  </si>
  <si>
    <t>7347365</t>
  </si>
  <si>
    <t>7447385</t>
  </si>
  <si>
    <t>7447445</t>
  </si>
  <si>
    <t>7547495</t>
  </si>
  <si>
    <t>7547515</t>
  </si>
  <si>
    <t>7547525</t>
  </si>
  <si>
    <t>7647605</t>
  </si>
  <si>
    <t>7647610</t>
  </si>
  <si>
    <t>7647615</t>
  </si>
  <si>
    <t>7747645</t>
  </si>
  <si>
    <t>7747715</t>
  </si>
  <si>
    <t>7847775</t>
  </si>
  <si>
    <t>7947855</t>
  </si>
  <si>
    <t>7947865</t>
  </si>
  <si>
    <t>7947875</t>
  </si>
  <si>
    <t>8047935</t>
  </si>
  <si>
    <t>8047945</t>
  </si>
  <si>
    <t>8147950</t>
  </si>
  <si>
    <t>8247995</t>
  </si>
  <si>
    <t>8348010</t>
  </si>
  <si>
    <t>8348020</t>
  </si>
  <si>
    <t>8448030</t>
  </si>
  <si>
    <t>8548045</t>
  </si>
  <si>
    <t>8548050</t>
  </si>
  <si>
    <t>8548060</t>
  </si>
  <si>
    <t>8648115</t>
  </si>
  <si>
    <t>8748130</t>
  </si>
  <si>
    <t>8848205</t>
  </si>
  <si>
    <t>8848215</t>
  </si>
  <si>
    <t>8848220</t>
  </si>
  <si>
    <t>8948305</t>
  </si>
  <si>
    <t>8948355</t>
  </si>
  <si>
    <t>8948360</t>
  </si>
  <si>
    <t>8948375</t>
  </si>
  <si>
    <t>8948385</t>
  </si>
  <si>
    <t>9048425</t>
  </si>
  <si>
    <t>9048435</t>
  </si>
  <si>
    <t>9048445</t>
  </si>
  <si>
    <t>9148515</t>
  </si>
  <si>
    <t>9148525</t>
  </si>
  <si>
    <t>9148535</t>
  </si>
  <si>
    <t>9148565</t>
  </si>
  <si>
    <t>9248625</t>
  </si>
  <si>
    <t>9248665</t>
  </si>
  <si>
    <t>Debt</t>
  </si>
  <si>
    <t>Fund</t>
  </si>
  <si>
    <t>CERTD_LEVY_AMT
Debt Specific</t>
  </si>
  <si>
    <t>CERTD_TAX_RATE_PCNT
Debt Specific</t>
  </si>
  <si>
    <t>2016 &gt; 2020
Levy</t>
  </si>
  <si>
    <t>2016 &gt; 2020
Rate</t>
  </si>
  <si>
    <t>Eligible?</t>
  </si>
  <si>
    <t>DEBT_NAME</t>
  </si>
  <si>
    <t>LINE1_AMOUNT</t>
  </si>
  <si>
    <t>LINE2_AMOUNT</t>
  </si>
  <si>
    <t>LINE11_AMOUNT</t>
  </si>
  <si>
    <t>LINE11A_AMOUNT</t>
  </si>
  <si>
    <t>LINE11B_AMOUNT</t>
  </si>
  <si>
    <t>Fees</t>
  </si>
  <si>
    <t>ACCS L/R 2017 Renovations Fees</t>
  </si>
  <si>
    <t>General Obligation Bonds 2015 Fees</t>
  </si>
  <si>
    <t>QSCB 2010 Renovation Project Fees</t>
  </si>
  <si>
    <t>Common School Fund Loan B0180</t>
  </si>
  <si>
    <t>General Obligation Bonds of 2019</t>
  </si>
  <si>
    <t>2019 1st Mortgage Bonds</t>
  </si>
  <si>
    <t>GKB BAB 2010 - Fees</t>
  </si>
  <si>
    <t>DCCUSD GOB 2019 Fees</t>
  </si>
  <si>
    <t>First Mortgage Bonds, Series 2019</t>
  </si>
  <si>
    <t>Common School Loan B0122</t>
  </si>
  <si>
    <t>Common School Fund Loan A2948 - Missed portion</t>
  </si>
  <si>
    <t xml:space="preserve">Bank Fees </t>
  </si>
  <si>
    <t>Center Grove Community School Corporation 2019B GO</t>
  </si>
  <si>
    <t>2017 Bond Series</t>
  </si>
  <si>
    <t>Temp Loan Interest</t>
  </si>
  <si>
    <t>Common School Loan</t>
  </si>
  <si>
    <t>General Obligation Bonds of 2018 Fees</t>
  </si>
  <si>
    <t>A1780</t>
  </si>
  <si>
    <t>Taxable First Mortgage Refunding Bonds, 2008B</t>
  </si>
  <si>
    <t>2016 1st Mtg Refunding Bonds (Post05 Portion)</t>
  </si>
  <si>
    <t>CS A0806</t>
  </si>
  <si>
    <t>CS B0038</t>
  </si>
  <si>
    <t>CS B0096</t>
  </si>
  <si>
    <t>WNSC - GOB 2016 Fees</t>
  </si>
  <si>
    <t>WNSC - L/R 2019 Fees</t>
  </si>
  <si>
    <t>WNSC - QZAB 2005 Fee</t>
  </si>
  <si>
    <t>interest on temp loans</t>
  </si>
  <si>
    <t>Temporary Loan Interest</t>
  </si>
  <si>
    <t>Textbook Reimbursement</t>
  </si>
  <si>
    <t>Common School Loan B1036</t>
  </si>
  <si>
    <t>Ad Valorem Property Tax First Mortgage Refunding B</t>
  </si>
  <si>
    <t>Common School Fund</t>
  </si>
  <si>
    <t>Common School C008</t>
  </si>
  <si>
    <t>CSF Technology Spring 2018</t>
  </si>
  <si>
    <t>Common School Fund Loan B0133</t>
  </si>
  <si>
    <t>CSF Technology STAA 2018</t>
  </si>
  <si>
    <t>Common School Fund Loan No. B0118</t>
  </si>
  <si>
    <t>Common School Fund Loan No. B0165</t>
  </si>
  <si>
    <t>fees</t>
  </si>
  <si>
    <t>FCS Debt Service Fees</t>
  </si>
  <si>
    <t>CSL - B0155</t>
  </si>
  <si>
    <t>Pension Bond Fees</t>
  </si>
  <si>
    <t>General Obligation Bonds 2018 Fees</t>
  </si>
  <si>
    <t>Unreimbursed Textbook</t>
  </si>
  <si>
    <t>First Mortgage Bonds Series 2019</t>
  </si>
  <si>
    <t>1st Mtg Improvement Bonds, Series 2016 (2016 Porti</t>
  </si>
  <si>
    <t>2018 1st Mortgage Bonds</t>
  </si>
  <si>
    <t xml:space="preserve">BH-MS L/R 98-05-REFI Series 2015 (new money) </t>
  </si>
  <si>
    <t>NWCS- L/R 2007 Refi - 2017 Fees</t>
  </si>
  <si>
    <t>NWCS- QSCB 2010 - Fees</t>
  </si>
  <si>
    <t>Common School Fund Loan B0100</t>
  </si>
  <si>
    <t>Common School Loan - B0178</t>
  </si>
  <si>
    <t>First Mortgage Refunding Bonds 07/12/13: Refi 2017</t>
  </si>
  <si>
    <t>General Obligation Bonds 2019</t>
  </si>
  <si>
    <t>2016A 1st Mtg Refunding Bonds (2008 Portion)</t>
  </si>
  <si>
    <t>CSFL B0108</t>
  </si>
  <si>
    <t>First Mortgage Refunding Bonds, Series 2015</t>
  </si>
  <si>
    <t>Solar Farm Lease</t>
  </si>
  <si>
    <t>First Mortgage Refunding Bonds Series 2016B</t>
  </si>
  <si>
    <t>Interest on Temporary Loans</t>
  </si>
  <si>
    <t>First Mortgage Refunding Bonds Series 2014</t>
  </si>
  <si>
    <t>Common School B0098</t>
  </si>
  <si>
    <t>Construction 2010D</t>
  </si>
  <si>
    <t>A1722</t>
  </si>
  <si>
    <t>School city of East Chicago taxable pension bonds,</t>
  </si>
  <si>
    <t>Mortgage Bonds series 2010A &amp; B refi series 2019 n</t>
  </si>
  <si>
    <t>CSL A0347</t>
  </si>
  <si>
    <t>Common School Loan B0076</t>
  </si>
  <si>
    <t>Common School Loan B0092</t>
  </si>
  <si>
    <t>North Adams L/R Series 2000</t>
  </si>
  <si>
    <t>Middle Sch Bldg Corp Ad Valorem Property Tax First Mortgage Refunding Bonds, Series 2012A</t>
  </si>
  <si>
    <t>First Mortgage Bonds, Series 2013F</t>
  </si>
  <si>
    <t>Union Township School Corporation General Obligation Refunding Bonds of 2015</t>
  </si>
  <si>
    <t>General Obligation Bonds, Series 2015</t>
  </si>
  <si>
    <t>Ad Valorem Property Tax First Mortgage Bonds Series 2015</t>
  </si>
  <si>
    <t>Common School Fund Loan A1939</t>
  </si>
  <si>
    <t>Taxable General Obligation Pension Refunding Bonds, Series 2016</t>
  </si>
  <si>
    <t>Lake Station Elementary Building Corp</t>
  </si>
  <si>
    <t xml:space="preserve">Lease Rental 2006-High School </t>
  </si>
  <si>
    <t>QSCB Building Bonds 2009B</t>
  </si>
  <si>
    <t>Common School Fund of 1999</t>
  </si>
  <si>
    <t>Ad Valorem Property Tax First Mortgage Bonds, Series 2016</t>
  </si>
  <si>
    <t>Common School Loan A1746</t>
  </si>
  <si>
    <t>NLCS Ad Valorem Property Tax First Mortgage Bonds Series 2015</t>
  </si>
  <si>
    <t>Building Lease</t>
  </si>
  <si>
    <t>QZAB 4</t>
  </si>
  <si>
    <t>Veterans Memorial School Construction Fund - 2005</t>
  </si>
  <si>
    <t>Tipp. Co NSE08 Refunding Series 2019 (2009C Refi)</t>
  </si>
  <si>
    <t>General Obligation Bonds of 2017</t>
  </si>
  <si>
    <t>Ad Valorem Property Tax First Mortgage Refunding Bonds, Series 2015B</t>
  </si>
  <si>
    <t>Common School 1866</t>
  </si>
  <si>
    <t>General Obligation Bonds, Series 2015B</t>
  </si>
  <si>
    <t>Ad Valorem Property Tax First Mortgage Refunding Bonds, Series 2016</t>
  </si>
  <si>
    <t>Common School Fund Loan No. A1880</t>
  </si>
  <si>
    <t>A1930 Common School Fund Loan</t>
  </si>
  <si>
    <t>NWH Multi-Sch Building Corp Ad Valorem Property Tax First Mortgage Bonds, Series 2016B</t>
  </si>
  <si>
    <t>Common School Loan A2855</t>
  </si>
  <si>
    <t>Qualified School Construction Bond</t>
  </si>
  <si>
    <t>1st Mortgage Series 2010 - QSCB - YHS Phase II</t>
  </si>
  <si>
    <t>Common School Loan A1734</t>
  </si>
  <si>
    <t>Western Wayne School Building Corporation Ad Valorem Property Tax First Mortgage Bonds, Series 2015</t>
  </si>
  <si>
    <t>Common School Loan A1783</t>
  </si>
  <si>
    <t>First Mortgage Bonds, Series 2015A</t>
  </si>
  <si>
    <t>CNCS CSL A2841</t>
  </si>
  <si>
    <t>Technology Common School Loan #A2934</t>
  </si>
  <si>
    <t>1st Mortgage Refunding Bonds, Series 2007 - Lease Rental</t>
  </si>
  <si>
    <t>Lease Rental 2012 (Wastewater)</t>
  </si>
  <si>
    <t>CSFL Tech Advance A1846</t>
  </si>
  <si>
    <t>Construction Common School Loan #A0617</t>
  </si>
  <si>
    <t>Common School Fund Loan A2850</t>
  </si>
  <si>
    <t>General Obligation Pension Bonds, 2004</t>
  </si>
  <si>
    <t>Post 2009 Referendum Debt - Series 2012</t>
  </si>
  <si>
    <t>Ad Valorem Property Tax First Mortgage Bonds, Series 2013B</t>
  </si>
  <si>
    <t>Ad Valorem Property Tax Crossover Refunding Bonds, Series 2017</t>
  </si>
  <si>
    <t>First Mortgage Bonds, Series 2018</t>
  </si>
  <si>
    <t>Common School Fund Loan #A1709</t>
  </si>
  <si>
    <t>Common School Loan A1788</t>
  </si>
  <si>
    <t>Common School Loan #18</t>
  </si>
  <si>
    <t>FWCS - REF - PHASE 2 - 2016B</t>
  </si>
  <si>
    <t>Mt. Vernon Community School Corporation Taxable General Obligation Pension Bonds of 2006</t>
  </si>
  <si>
    <t>FWCS - QZAB 2009</t>
  </si>
  <si>
    <t>School Building Corporation of Warren Township, Series 2008</t>
  </si>
  <si>
    <t>Pension Bond 2006</t>
  </si>
  <si>
    <t>COmmon School Fund Loan #A2930</t>
  </si>
  <si>
    <t>First Mortgage Refunding Bonds, Series 2017B</t>
  </si>
  <si>
    <t>Amended Taxable Retirement/Severance Liability Funding Bonds of 2004</t>
  </si>
  <si>
    <t>Common School Loan #A0577</t>
  </si>
  <si>
    <t>A0520</t>
  </si>
  <si>
    <t>QZAB 2011B</t>
  </si>
  <si>
    <t>Kindergarten Center Lease Rental 2001</t>
  </si>
  <si>
    <t>DCCUSD GOB QSCB 2010</t>
  </si>
  <si>
    <t>SHAKAMAK SCHOOL BUILDING CORPORATION AD VALOREM PROPERTY TAX FIRST MORTGAGE BONDS, SERIES 2016</t>
  </si>
  <si>
    <t>Ad Volerum Property Tax First Mortgage Refunding Bonds, Series 2016</t>
  </si>
  <si>
    <t>Scott 2 Middle School Bldg Corp Ad Valorem Prop Tax 1st Mortgage Ref, Series 2017 -Refunding Portion</t>
  </si>
  <si>
    <t>COMMON SCHOOL LOAN A1778</t>
  </si>
  <si>
    <t>Common School Loan A0606</t>
  </si>
  <si>
    <t>Advancement of Common School Fund Loan No. A1982</t>
  </si>
  <si>
    <t>Eastbrook Community Schools Common School Fund Loan A0491</t>
  </si>
  <si>
    <t>Common School Loan A0466</t>
  </si>
  <si>
    <t>West Washington School Corporation Amended Taxable General Obligation Pension Bonds of 2004</t>
  </si>
  <si>
    <t>COMMON SCHOOL LOAN A2897</t>
  </si>
  <si>
    <t>First Mortgage Refunding Bonds, Series 2017</t>
  </si>
  <si>
    <t>General Obligation Bonds of 2018</t>
  </si>
  <si>
    <t>Ad Valorem Property Tax First Mortgage Bonds, Series 2015</t>
  </si>
  <si>
    <t>NWHSC Middle Building Corporation Ad Valorem Property Tax First Mortgage Refund Bonds, Series 2015A</t>
  </si>
  <si>
    <t>General Obligation Bonds of 2015</t>
  </si>
  <si>
    <t>First Mortgage Refunding and Improvement Bonds, Series 2015</t>
  </si>
  <si>
    <t>First Mortgage Bonds Series 2011B</t>
  </si>
  <si>
    <t>Southeast Fountain Elementary School Building Corp Series 2012</t>
  </si>
  <si>
    <t>New Lapel High School</t>
  </si>
  <si>
    <t>Center Grove Multi-Facility SBC Ad Valorum Property Tax First Mortgage Bond, Series 2018</t>
  </si>
  <si>
    <t>Common School Loan B0022</t>
  </si>
  <si>
    <t>1st Mtg Refunding Bonds, Series 2016 (97 Refi)</t>
  </si>
  <si>
    <t>Guaranteed Energy Savings Contract</t>
  </si>
  <si>
    <t>1,980,000 Ad Valorem Property Tax First Mortgage Bonds, Series 2014A</t>
  </si>
  <si>
    <t>CSL A1739</t>
  </si>
  <si>
    <t>Metropolitan School District of Wabash County General Obligation Bonds of 2016</t>
  </si>
  <si>
    <t>First Mortgage Refunding Bonds, Series 2009</t>
  </si>
  <si>
    <t>Brownsburg Community School Corporation Taxable General Obligation Bonds, Series 2009</t>
  </si>
  <si>
    <t>Jennings County Schools, Jennings County, Indiana Taxable General Obligation School Construction Bo</t>
  </si>
  <si>
    <t>First Mortgage Bonds Series 2015 C</t>
  </si>
  <si>
    <t>Common School 1923</t>
  </si>
  <si>
    <t>Common School Loan - A2879</t>
  </si>
  <si>
    <t>Common School Loan B0035</t>
  </si>
  <si>
    <t>Ad Valorem Property Tax First Mortgage Bonds, Series 2012</t>
  </si>
  <si>
    <t>Northwestern Consol. School Building Corp. Ad Valorem Property Tax First Mortgage Bonds Series 2013</t>
  </si>
  <si>
    <t>Lease Rental 2014</t>
  </si>
  <si>
    <t>Construction Common School Loan #A0465</t>
  </si>
  <si>
    <t>Common School Education Technology Advancement A1713</t>
  </si>
  <si>
    <t>General Obiligation Bond of 2014</t>
  </si>
  <si>
    <t>Oak Hill School Bldg Corp Ad Valorem Prop. Tax First Mortgage Refunding &amp; Improve. Bonds Series 2015</t>
  </si>
  <si>
    <t>High School Building Corporation, First Mortgage Bonds, Series 2016B</t>
  </si>
  <si>
    <t>QSCB Bonds, Series 2010</t>
  </si>
  <si>
    <t>First Mortgage Bonds, 2012 A Series</t>
  </si>
  <si>
    <t>General Obligation Bonds of 2013</t>
  </si>
  <si>
    <t>2017 - Common School Technology Advancement</t>
  </si>
  <si>
    <t>Common School Fund Loan #A0618</t>
  </si>
  <si>
    <t>Ad Valorem Property Tax First Mortgage Refunding Bonds, Series 2017A</t>
  </si>
  <si>
    <t>Manchester Community Elementary School Building Corporation First Mortgage Bonds, Series 2013</t>
  </si>
  <si>
    <t>Ad Valorem Property Tax First Mortgage Refunding Bonds, Series 2015</t>
  </si>
  <si>
    <t>First Mortgage Bonds, Series 2016A</t>
  </si>
  <si>
    <t>General Obligation Qualified Zone Academy Bonds, Series 2017 (Taxable)</t>
  </si>
  <si>
    <t>First Mortgage Bonds, Series 2009</t>
  </si>
  <si>
    <t>PLAINFIELD SCHOOL TRANSP. CTR. BLDG. CORP. AD VALOREM PROP. TAX 1ST MOR. REF. BONDS, SERIES 2012</t>
  </si>
  <si>
    <t>Amended Taxable General Obligation Pension Bonds of 2004</t>
  </si>
  <si>
    <t>First Mortgage Bonds, Series 2014G (June)</t>
  </si>
  <si>
    <t>Ad Valorem Property Tax First Mortgage Bonds, Series 2015A</t>
  </si>
  <si>
    <t xml:space="preserve">DCCUSD L/R 2014-2015 McKenney-Harrison </t>
  </si>
  <si>
    <t xml:space="preserve">2017 A &amp; B Bonds </t>
  </si>
  <si>
    <t>New Elementary School/High School Remodel</t>
  </si>
  <si>
    <t>First Mortgage Bonds, Series 2016</t>
  </si>
  <si>
    <t>A2938 Common School Loan</t>
  </si>
  <si>
    <t>CSF A0595 NE</t>
  </si>
  <si>
    <t>Middle Sch Bldg Corp First Mortgage Refunding Bonds, Series 2012B</t>
  </si>
  <si>
    <t>First Mortgage Bonds 2007 B, Refi 2015 C</t>
  </si>
  <si>
    <t>Tippecanoe Valley-Akron School Building Corporation</t>
  </si>
  <si>
    <t>CSFL A2749</t>
  </si>
  <si>
    <t>Ad Valorem Property Tax First Mortgage Bonds, Series 2017</t>
  </si>
  <si>
    <t>Common School Fund Loan 2019 (A2987)</t>
  </si>
  <si>
    <t>Common School Loan # 2927</t>
  </si>
  <si>
    <t>Ad Valorem Property Tax First Mortgage Bonds, Series 2018</t>
  </si>
  <si>
    <t>Ad Valorem Property Tax First Mortgage Bonds, Series 2013</t>
  </si>
  <si>
    <t>First Mortgage Bonds 2017</t>
  </si>
  <si>
    <t>Common School Fund Loan A2906</t>
  </si>
  <si>
    <t>Common School A2940</t>
  </si>
  <si>
    <t>Ad Valorem Property Tax First Mortgage Bonds Series 2016</t>
  </si>
  <si>
    <t>PNC School Bus Lease-Purchase 2016 (HELP Program)</t>
  </si>
  <si>
    <t>Scott County School District 2 General Obligation Bonds of 2016</t>
  </si>
  <si>
    <t>General Obligation Bonds of 2011</t>
  </si>
  <si>
    <t>A1807</t>
  </si>
  <si>
    <t>First Mortgage Refunding Bonds, Series 2016</t>
  </si>
  <si>
    <t>Technology #5 - Loan #A1941</t>
  </si>
  <si>
    <t>General Obligation Bonds of 2016</t>
  </si>
  <si>
    <t>Taxable Ad Valorem Property Tax First Mortgage Refunding Bonds, Series 2016</t>
  </si>
  <si>
    <t>Common School Loan A2916</t>
  </si>
  <si>
    <t>First Mortgage Bonds, Series 2008</t>
  </si>
  <si>
    <t>General Obligation Bond - Series 2015</t>
  </si>
  <si>
    <t>Common School Education Technology Advancement A19</t>
  </si>
  <si>
    <t>CSFL A2868</t>
  </si>
  <si>
    <t>General Obligation Bonds, Series 2016</t>
  </si>
  <si>
    <t>Danville Community School Corporation General Obligation Bonds of 2013</t>
  </si>
  <si>
    <t>A1701</t>
  </si>
  <si>
    <t>First Mortgage Bonds, Series 2014C</t>
  </si>
  <si>
    <t>Taxable Ad Valorem Property Tax First Mortgage Bonds, Series 2010</t>
  </si>
  <si>
    <t>Pension Bonds, Series 8A</t>
  </si>
  <si>
    <t>First Mortgage Refunding, Series 2004</t>
  </si>
  <si>
    <t>School Severance, Series 2015 A Refunding Bonds</t>
  </si>
  <si>
    <t>Ad Valorem Property Tax First Mortgage Refunding and Improvement Bonds, Series 2017</t>
  </si>
  <si>
    <t>Loan No.:A3001 Common School Loan</t>
  </si>
  <si>
    <t>Refunding Bond of 2009</t>
  </si>
  <si>
    <t>Qualified School Construction Bonds 2010</t>
  </si>
  <si>
    <t>First Mortgage Bond 2009</t>
  </si>
  <si>
    <t>Common School Loan #B0007</t>
  </si>
  <si>
    <t>Technology #7 - Loan No. A2954</t>
  </si>
  <si>
    <t>Shelby Eastern Schools Amended Taxable General Obligation Pension Bonds of 2004 refi2013</t>
  </si>
  <si>
    <t>Taxable General Obligation Pension Refunding Bonds of 2015</t>
  </si>
  <si>
    <t>Common School Fund Loan #A1859</t>
  </si>
  <si>
    <t>Richmond Community Schools Amended Taxable General Obligation Pension Bonds of 2004</t>
  </si>
  <si>
    <t>Rensselaer Central Schools Corporation General Obligation Bonds of 2013</t>
  </si>
  <si>
    <t>First Mortgage Bonds, Series 2015</t>
  </si>
  <si>
    <t>First Mortgage Bonds, Series 2015B</t>
  </si>
  <si>
    <t>CSL A 2907</t>
  </si>
  <si>
    <t>Common School Loan-A2745</t>
  </si>
  <si>
    <t>General Obligation Bonds, Series 2018</t>
  </si>
  <si>
    <t>Common School Fund Loan A1416</t>
  </si>
  <si>
    <t>Qualified Zone Academy Bond</t>
  </si>
  <si>
    <t>Unlimited Ad Valorem Property Tax First Mortgage Bonds, Series 2012</t>
  </si>
  <si>
    <t>COMMON SCHOOL LOAN A1910</t>
  </si>
  <si>
    <t>Common School Loan A0460</t>
  </si>
  <si>
    <t>AD VALOREM PROPERTY TAX FIRST MORTGAGE REFUNDING BONDS, SERIES 2010</t>
  </si>
  <si>
    <t>Jennings County School Building Corporation Series 2008</t>
  </si>
  <si>
    <t>Preschool Bonds 2018</t>
  </si>
  <si>
    <t>Madison-Grant Multi-School Bldg Corp Ad Valorem Prop Tax First Mortgage Bonds Series 2017</t>
  </si>
  <si>
    <t>General Obligation Bonds of 2017B</t>
  </si>
  <si>
    <t>Technology A2864</t>
  </si>
  <si>
    <t>FIRST MORTGAGE BONDS, SERIES 2012</t>
  </si>
  <si>
    <t>General Obligation Bonds of 2012</t>
  </si>
  <si>
    <t>NLCS Building Corp Ad Valorem Property Tax First Mortgage Refunding Bonds, Series 2013</t>
  </si>
  <si>
    <t>Mooresville Consolidated School Building Corporation-Series 2013MHS</t>
  </si>
  <si>
    <t>Common School Loan A1860</t>
  </si>
  <si>
    <t>First Mortgage Bonds 2015</t>
  </si>
  <si>
    <t>2010 Tri-Creek 2002 HSBC Recovery Zone 1st Mortgage</t>
  </si>
  <si>
    <t>2011A First Mortgage Bonds - MHS</t>
  </si>
  <si>
    <t>School Severance Taxable Program, Series 2012</t>
  </si>
  <si>
    <t>2016 1st Mtg Refunding Bonds (Pre-05 Portion)</t>
  </si>
  <si>
    <t>Ad Valorem Property Tax First Mortgage Refunding and Improvement Series 2015 Pre July 2014</t>
  </si>
  <si>
    <t xml:space="preserve">School Bus Loan 2018 </t>
  </si>
  <si>
    <t>2019 IN gond bank hoosier equipment lease program</t>
  </si>
  <si>
    <t xml:space="preserve">SWACS L/R 2014B </t>
  </si>
  <si>
    <t>Vigo County School Corporation General Obligation Bonds of 2014</t>
  </si>
  <si>
    <t>Common School Loan (A1733)</t>
  </si>
  <si>
    <t>Lease Rental of 2003 (Hawthorne/Daly)</t>
  </si>
  <si>
    <t>High School Building Corporation, First Mortgage Bonds, Series 2012A (Elem/HS Renovation)</t>
  </si>
  <si>
    <t>Northeast Sullivan Multi-School Building Corporation First Mortgage Bonds, Series 2013B</t>
  </si>
  <si>
    <t>Common School Loan #A1903</t>
  </si>
  <si>
    <t>Technology Common School Loan #A2840</t>
  </si>
  <si>
    <t>Common School Loan A1924</t>
  </si>
  <si>
    <t>Danville Community School Corporation General Obligation Bonds of 2016</t>
  </si>
  <si>
    <t>Common School Fund Technology Advancement - Summer 2016</t>
  </si>
  <si>
    <t>Lawrenceburg School Building Corp Ad Valorem Property Tax First Mortgage Refunding Bonds Series 2017</t>
  </si>
  <si>
    <t>General Obligation Bonds of 2009 QSCB-Tax Credit Bonds</t>
  </si>
  <si>
    <t>First Mortgage Refi 2007 Bonds, Series 2013</t>
  </si>
  <si>
    <t>Orleans Elementary School Building Corporation First Mortgage Multipurpose Bonds, Series 2014</t>
  </si>
  <si>
    <t>Common School Loan Fund #A2800</t>
  </si>
  <si>
    <t>CSF Tech STAA 2016</t>
  </si>
  <si>
    <t>CSFL 444</t>
  </si>
  <si>
    <t>Qualified School Construction Bonds</t>
  </si>
  <si>
    <t>Marion High School Building Corp Ad Valorem Proper</t>
  </si>
  <si>
    <t>Brownsburg 1999 School Building Corporation, First Mortgage Bonds, Series 2013B</t>
  </si>
  <si>
    <t>A1895</t>
  </si>
  <si>
    <t>2009 QSCB $897,000 ends 1/15/24</t>
  </si>
  <si>
    <t>GOB 2009 LES Addition</t>
  </si>
  <si>
    <t>Common School Fund Loan A1972</t>
  </si>
  <si>
    <t>Common School Loan 2016</t>
  </si>
  <si>
    <t>Ad Valorem Property Tax First Mortgage Refunding and Improvement Bonds, Series 2015</t>
  </si>
  <si>
    <t>Centerville-Abington Elementary School Building Corporation Sr 2015</t>
  </si>
  <si>
    <t>Pension Bonds</t>
  </si>
  <si>
    <t>Lake Station Multi-School Building Corporation First Mortgage Bonds, Series 2014B</t>
  </si>
  <si>
    <t>Common School Fund Loan A2737</t>
  </si>
  <si>
    <t>Ad Valorem Property Tax First Mortgage Bonds, Series 2014</t>
  </si>
  <si>
    <t>First Mortgage Refunding 2006 Bonds, 2015</t>
  </si>
  <si>
    <t>A1921 Common School Loan</t>
  </si>
  <si>
    <t>Liberty Perry Community Schools Energy Savings Bond</t>
  </si>
  <si>
    <t>SWACS L/R 2014E</t>
  </si>
  <si>
    <t>Common School Fund Loan A 1956</t>
  </si>
  <si>
    <t>Ad Valorem Property Tax First Mortgage Refunding Bonds, Series 2017</t>
  </si>
  <si>
    <t>First Mortgage Bonds, Series 2017C</t>
  </si>
  <si>
    <t>Ad Valorem Property Tax First Mortgage Refunding and Improvement Bonds Series 2015 Post July 2014</t>
  </si>
  <si>
    <t>Common School Energy Upgrade A0458 (2000)</t>
  </si>
  <si>
    <t>Ad Valorem Property Tax First Mortgage Refunding Bonds, Series 2012A</t>
  </si>
  <si>
    <t>CSF Technology 2013</t>
  </si>
  <si>
    <t>Common School Loan A2735</t>
  </si>
  <si>
    <t>CS Technology A1948</t>
  </si>
  <si>
    <t>CSF Technology 2016</t>
  </si>
  <si>
    <t>General Obligation Bonds, Series 2012</t>
  </si>
  <si>
    <t>Common School Fund Loan A1844</t>
  </si>
  <si>
    <t>Technology #4 - Loan N. A1835</t>
  </si>
  <si>
    <t>A2856 Technology Common School Fund Loan</t>
  </si>
  <si>
    <t xml:space="preserve">FC Middle School Building Corp Ad Valorem Property Tax 1st Mtg Bonds, Series 2015 Refund/Ath Field </t>
  </si>
  <si>
    <t>General Obligation Bonds, Series 2017</t>
  </si>
  <si>
    <t>Linton-Stockton High School Building Corporation, First Mortgage Bonds, Series 2016C</t>
  </si>
  <si>
    <t>Series 2011E</t>
  </si>
  <si>
    <t>Monroe County Community School Corporation General Obligation Bonds of 2018</t>
  </si>
  <si>
    <t>Commons School Loan #20</t>
  </si>
  <si>
    <t>Common School Loan No. A1955</t>
  </si>
  <si>
    <t>A1973 STAA Common School Fund Loan</t>
  </si>
  <si>
    <t>AD VALOREM PROPERTY TAX FIRST MORTGAGE REFUNDING BONDS, SERIES 2017</t>
  </si>
  <si>
    <t>First Mortgage Bonds 2006; Refunded 2017</t>
  </si>
  <si>
    <t>Unlimited Ad Valorem Property Tax First Mortgage Bonds, Series 2014</t>
  </si>
  <si>
    <t>General Obligation Bonds, Series 2015C</t>
  </si>
  <si>
    <t>AD VALOREM PROPERTY TAX FIRST MORTGAGE REFUNDING AND IMPROVEMENT BONDS, SERIES 2015 (NEW PROJECT)</t>
  </si>
  <si>
    <t>Rensselaer Central Schools Corporation General Obligation Bonds of 2015</t>
  </si>
  <si>
    <t>Common School Loan - A1914</t>
  </si>
  <si>
    <t>QZAB - 2011- Rome City</t>
  </si>
  <si>
    <t>Amended Taxable General Obligation Pension Bond 2002</t>
  </si>
  <si>
    <t>First Mortgage Bonds, Series 2015 B</t>
  </si>
  <si>
    <t>A1907</t>
  </si>
  <si>
    <t>A1897 Common School Fund Loan</t>
  </si>
  <si>
    <t xml:space="preserve">General Obligation Bonds of 2017 </t>
  </si>
  <si>
    <t>First Mortgage Refunding Bonds, Series 2005</t>
  </si>
  <si>
    <t>School Severance 2013 A Ref (Taxable)</t>
  </si>
  <si>
    <t>School Severance 2012 A &amp; B Ref</t>
  </si>
  <si>
    <t xml:space="preserve">Building Lease - Series 2012 / Parkview MS HVAC Project </t>
  </si>
  <si>
    <t>First Mortgage Refunding Bonds Series 2006 (Elem)</t>
  </si>
  <si>
    <t>Monroe Central School Building Corp Ad Valorem Prop. Tax First Mortgage Bonds, Series 2016</t>
  </si>
  <si>
    <t>Brownstown District School Building Corporation Ad Valorem Property Tax First Mortgage Bonds, 2017</t>
  </si>
  <si>
    <t>Technology A2953</t>
  </si>
  <si>
    <t>COMMON SCHOOL FUND LOAN 0354</t>
  </si>
  <si>
    <t>First Mortgage Bonds 1997, Refi 2005B &amp; 2015 E</t>
  </si>
  <si>
    <t>Monroe County Community School Corporation General Obligation Bonds of 2017</t>
  </si>
  <si>
    <t>Twin Lakes School Building Corporation Ad Valorem Property Tax First Mortgage Bonds, Series 2017</t>
  </si>
  <si>
    <t>GENERAL OBLIGATION BONDS OF 2009</t>
  </si>
  <si>
    <t>Refinancing of 2004 Pension Bond (2013)</t>
  </si>
  <si>
    <t>2014 B Center Grove Multi-Facility SBC- Safety/Security, North Grove Elem Addition/Renovation</t>
  </si>
  <si>
    <t>COMMOM SCHOOL LOAN A1837</t>
  </si>
  <si>
    <t>NLCS Building Corp Ad Valorem Property Tax First Mortgage Refunding Bonds, Series 2014</t>
  </si>
  <si>
    <t>C-9 Career Center Bonds of 2009</t>
  </si>
  <si>
    <t>Mt. Vernon School Bldg Corp of Hancock County First Mortgage Refunding Bonds, Series 2012</t>
  </si>
  <si>
    <t>First Mortgage Bonds 2002/03/04A, Refi 2012 A</t>
  </si>
  <si>
    <t>First Mortgage Refunding Bond Series 2014</t>
  </si>
  <si>
    <t>First Mortgage Bonds Series 2016C</t>
  </si>
  <si>
    <t>COMMON SCHOOL FUND</t>
  </si>
  <si>
    <t>Monroe-Gregg Grade School Building Corporation</t>
  </si>
  <si>
    <t>Pension Bonds of 2004 Refi 2013</t>
  </si>
  <si>
    <t>Scott County School District 2 General Obligation Bonds of 2013</t>
  </si>
  <si>
    <t>General Obligation Bonds, Series 2014</t>
  </si>
  <si>
    <t>Common School Loan #A1817 - Data Processing Instructional Eqpt</t>
  </si>
  <si>
    <t>Series 2016, Tr-Creek 2002 HS Building Corporation</t>
  </si>
  <si>
    <t>First Mortgage Bonds, Series 2017</t>
  </si>
  <si>
    <t>2008 School Bond</t>
  </si>
  <si>
    <t>A0596</t>
  </si>
  <si>
    <t>Manchester Community Elementary School Building Corporation First Mortgage Bonds, Series 2012</t>
  </si>
  <si>
    <t>A1801</t>
  </si>
  <si>
    <t>CSL A1893</t>
  </si>
  <si>
    <t>COMMON SCHOOL LOAN A2845 2017</t>
  </si>
  <si>
    <t>General Obligation Bond of 2011</t>
  </si>
  <si>
    <t>Common School Construction A0514 (2006)</t>
  </si>
  <si>
    <t>North Newton 2015 School Building Corp Ad Valorem Property Tax First Mortgage Bonds, Series 2015</t>
  </si>
  <si>
    <t>Technology Common School Loan #A1918</t>
  </si>
  <si>
    <t>First Mortgage Bonds, Series 2016D</t>
  </si>
  <si>
    <t>Common School B0074</t>
  </si>
  <si>
    <t>Energy Savings Project 2012- HVAC Remodel West Jay Middle School</t>
  </si>
  <si>
    <t>NWACS - L/R 2003 REFI 2013</t>
  </si>
  <si>
    <t>Common School Fund Loan A 1804</t>
  </si>
  <si>
    <t>A0527</t>
  </si>
  <si>
    <t>Central Nine Career Center SBC First Mortgage Bonds, Series 2009</t>
  </si>
  <si>
    <t>First Mortgage Bonds, Series 2010</t>
  </si>
  <si>
    <t>Hanover Middle School Building Corp, Series 2010B</t>
  </si>
  <si>
    <t>East Washington School Corp General Obligation Bonds of 2013</t>
  </si>
  <si>
    <t>North Spencer MS Building Corporation Ad Valorem Property Tax First Mortgage Bonds, Series 2017</t>
  </si>
  <si>
    <t>Rensselaer Central High School Building Corporation-First Mortgage Refunding Bonds, 2007</t>
  </si>
  <si>
    <t>First Mortgage Refunding Bond 2008</t>
  </si>
  <si>
    <t>STAA - LOAN 2011</t>
  </si>
  <si>
    <t>First Mortgage Bonds Series 2014 (March)</t>
  </si>
  <si>
    <t>Unlimited Ad Valorem Property Tax First Mortgage Bonds, Series 2016</t>
  </si>
  <si>
    <t>Lease Career Center 2009</t>
  </si>
  <si>
    <t>Common School Loan (A0562)</t>
  </si>
  <si>
    <t>Unrefunded Portion of 2006 Pension Bonds</t>
  </si>
  <si>
    <t>Common School Loan #2853</t>
  </si>
  <si>
    <t>Loan No. A3005</t>
  </si>
  <si>
    <t>2004 Plainfield Community High School Bldg. Corp. Ad Valorem Property Tax 1st Mortgage Bonds, 2016</t>
  </si>
  <si>
    <t xml:space="preserve">SR Comm Multi Sch Bldg Corp Ad Valorem Prop Tax First Mortgage Refund &amp; Improve Bonds, Series 2017 </t>
  </si>
  <si>
    <t xml:space="preserve">Building </t>
  </si>
  <si>
    <t>Southwestern Multi-School Building Corporation First Mortgage Refunding Bonds, Series 2009</t>
  </si>
  <si>
    <t>North Putnam Middle School Building Corporation Series 1999</t>
  </si>
  <si>
    <t>Common School # 19</t>
  </si>
  <si>
    <t>SWACS Bonds 2017</t>
  </si>
  <si>
    <t>Columbus Multi-High School Building Corp Ad Valorem Prop Tax First Mortgage Bonds, Series 2018</t>
  </si>
  <si>
    <t>Lease Rental Decatur Twp Multi-School Building Corp High School First Mortgage Bonds - Series 2006A</t>
  </si>
  <si>
    <t>Common School Fund Loan No. A0598</t>
  </si>
  <si>
    <t>CNCS L/R Series 2014</t>
  </si>
  <si>
    <t>NEW CASTLE COMMUNITY SCHOOL CORPORATION 2015 GO BONDS</t>
  </si>
  <si>
    <t>AD VALOREM PROPERTY TAX FIRST MORTGAGE REFUNDING AND IMPROVEMENT BONDS, SERIES 2015 (REFUNDING)</t>
  </si>
  <si>
    <t>First Mortgage Bonds 2007 Refunding</t>
  </si>
  <si>
    <t>Common School Fund Loan A0272</t>
  </si>
  <si>
    <t>Edgewood Elementary Renovation</t>
  </si>
  <si>
    <t>General Obligation Bond, Series 2014</t>
  </si>
  <si>
    <t>Common School Loan A0614</t>
  </si>
  <si>
    <t>Gymnasium Project - First Mortgage Bonds, Series 2013</t>
  </si>
  <si>
    <t>First Mortgage Refunding 2005 (June) Bonds, Series</t>
  </si>
  <si>
    <t>GCS School Bldg Corp One Series 2014</t>
  </si>
  <si>
    <t>FC Middle School Building Corporation Ad Valorem Property Tax First Mortgage Bonds, Series 2015</t>
  </si>
  <si>
    <t>Wa-Nee Comm. Sch. Bldg. Corp. - First Morgage Bonds, Series 2006</t>
  </si>
  <si>
    <t>Common School Loan #A0593</t>
  </si>
  <si>
    <t>First Mortgage Bonds 2009 C</t>
  </si>
  <si>
    <t xml:space="preserve">North Newton 2011 School Building Corporation </t>
  </si>
  <si>
    <t>High School Renovation Refunding</t>
  </si>
  <si>
    <t>First Mortgage Bond Series 2010 - 1,000,000</t>
  </si>
  <si>
    <t>Common School Fund Loan A2917</t>
  </si>
  <si>
    <t>AD VALOREM PROPERTY TAX FIRST MORTGAGE BONDS, SERIES 2018</t>
  </si>
  <si>
    <t>Columbus Multi-School Building Corporation Ad Valorem Property Tax First Mortgage Bonds, Series 2013</t>
  </si>
  <si>
    <t>Common School Fund Loan A0609</t>
  </si>
  <si>
    <t>Lease Rental 2012 Mechanical Project Bonds</t>
  </si>
  <si>
    <t>2014 Tri-Creek 2002 High School Bldg Corp. 1st Mtge Bonds</t>
  </si>
  <si>
    <t>Brownsburg 1999 School Building Corporation First Mortgage Refunding Bonds, Series 2015A</t>
  </si>
  <si>
    <t>Band, Security and Athletic Improvements 2017</t>
  </si>
  <si>
    <t>Vinton-Tecumseh SBC Ad Valorem Property Tax First Mortgage Bonds, Series 2017A</t>
  </si>
  <si>
    <t>2012 C Ad Valorem Property Tax First Mortgage Bond</t>
  </si>
  <si>
    <t>First Mortgage Refunding and Improvement Bonds, Series 2013</t>
  </si>
  <si>
    <t>North Harrison Elementary School Refinance</t>
  </si>
  <si>
    <t>Common School A2888</t>
  </si>
  <si>
    <t>First Mortgage Multipurpose Bonds, Series 2013A (Riverview Refund)</t>
  </si>
  <si>
    <t>Common School Fund Loan A1849</t>
  </si>
  <si>
    <t>Common School 1814</t>
  </si>
  <si>
    <t>Common School</t>
  </si>
  <si>
    <t>First Mortgage Refunding Bonds, Series 2004</t>
  </si>
  <si>
    <t>Ad Valorem Property Tax First Mortgage Refunding Bonds, Series 2012</t>
  </si>
  <si>
    <t>Lease Rental, Series 2012B</t>
  </si>
  <si>
    <t>Common School Loan A2843</t>
  </si>
  <si>
    <t>Warren County School Building Corporation - 2013</t>
  </si>
  <si>
    <t>Plainfield Community School Corporation, General Obligation Bonds of 2014</t>
  </si>
  <si>
    <t>Technology Common School Loan #A1810</t>
  </si>
  <si>
    <t>Technology A1940</t>
  </si>
  <si>
    <t>General Obligation Qualified Zone Academy Bonds, Series 2016 (Taxable)</t>
  </si>
  <si>
    <t>Common School Fund Loan No. A2990</t>
  </si>
  <si>
    <t>NWCS- QSCB 2010</t>
  </si>
  <si>
    <t>Common School Fund Loan #A0567</t>
  </si>
  <si>
    <t>Taxable Ad Valorem Tax First Mortgage Bonds, Series 2014</t>
  </si>
  <si>
    <t>Common School Loan A0620</t>
  </si>
  <si>
    <t>1:1 Lease 2016</t>
  </si>
  <si>
    <t>First Mortgage Bonds, Series 2007</t>
  </si>
  <si>
    <t>Madison-Grant Multi-School Building Corp. Ad Valorem Prop. Tax 1st Mortgage Bonds,Series 2013C</t>
  </si>
  <si>
    <t>Common School Loan A1727</t>
  </si>
  <si>
    <t>Common School Fund Loan #A2937</t>
  </si>
  <si>
    <t>Common School Fund - Loan No. A0400</t>
  </si>
  <si>
    <t>Michigan City Area-Wide School Building Corporation</t>
  </si>
  <si>
    <t>Metropolitan School District of Washington Township General Obligation Bonds of 2017</t>
  </si>
  <si>
    <t>Common School Loan 2006</t>
  </si>
  <si>
    <t>Southwestern Jefferson County Consolidated School Common School Fund Loan #A0478</t>
  </si>
  <si>
    <t>Common School Fund Loan - A0439</t>
  </si>
  <si>
    <t>Common School Loan A082</t>
  </si>
  <si>
    <t>North Adams Community Schools Taxable General Olbigation Pension Bonds, Series 2004</t>
  </si>
  <si>
    <t>A0597</t>
  </si>
  <si>
    <t>SWACS L/R 2003 / Refi 2013</t>
  </si>
  <si>
    <t>First Mortgage Bonds, Series 2016B</t>
  </si>
  <si>
    <t>GENERAL OBLIGATION BONDS OF 2017</t>
  </si>
  <si>
    <t>Common School Fund Loan A1833</t>
  </si>
  <si>
    <t>Common School Loan 2014</t>
  </si>
  <si>
    <t>Taxable Ad Valorem Property Tax First Mortgage Bonds, Series 2012B</t>
  </si>
  <si>
    <t>Common School Loan #1851</t>
  </si>
  <si>
    <t>Center Grove 2000 SBC First Mortgage Multipurpose Bonds, Series 2015</t>
  </si>
  <si>
    <t>First Mortgage Bonds, Series 2017B</t>
  </si>
  <si>
    <t>Unlimited Ad Valorem Property Tax First Mortgage Bonds, Series 2017</t>
  </si>
  <si>
    <t xml:space="preserve">First Mortgage Refunding Bonds 2005A (Feb) Series </t>
  </si>
  <si>
    <t>COMMON SCHOOL LOAN A1922 2016</t>
  </si>
  <si>
    <t>Common School Fund Technology Advancement - Fall 2015</t>
  </si>
  <si>
    <t>Tell City-Troy Township School Building Corporation Qualified Zone Academy Bonds, Series 2006</t>
  </si>
  <si>
    <t xml:space="preserve">MCSC Building Corporation Taxable Ad Valorem Property Tax First Mortgage Bonds 2014A QZAB Tax Credi </t>
  </si>
  <si>
    <t xml:space="preserve">School Bus Loan ( 2015 ) Revised </t>
  </si>
  <si>
    <t>Common School Fund ES/MS Loan NO A0428 1998</t>
  </si>
  <si>
    <t>CSF Technology Fall 2014</t>
  </si>
  <si>
    <t>Technology A2847</t>
  </si>
  <si>
    <t>Building Renovations Bond</t>
  </si>
  <si>
    <t>Lease Rental</t>
  </si>
  <si>
    <t>COMMON SCHOOL LOAN #A0413 1997</t>
  </si>
  <si>
    <t>First Mortgage Refunding Bonds, Series 2012</t>
  </si>
  <si>
    <t>Lease Rental 1998; Refi 2008</t>
  </si>
  <si>
    <t>Common School Loan A2946</t>
  </si>
  <si>
    <t>School City of Whiting Buidling Corp. Ad Valorem Property Tax First Mortgage Bonds, Series 2013</t>
  </si>
  <si>
    <t>Common School Loan #16</t>
  </si>
  <si>
    <t>A1967 Common School Loan</t>
  </si>
  <si>
    <t>Whitley County Consolidated Schools Amended Taxable General Obligation Pension Bonds of 2006</t>
  </si>
  <si>
    <t>Ad Valorem Property Tax First Mortgage Refunding Bonds, Series 2016B</t>
  </si>
  <si>
    <t>Series 2011D</t>
  </si>
  <si>
    <t>General Obligation Bonds of 2009</t>
  </si>
  <si>
    <t>North Putnam Middle School Building Corporation-QSCB</t>
  </si>
  <si>
    <t>CSFL A1949</t>
  </si>
  <si>
    <t>First Mortgage Refunding Bonds 1998; Refi 2017</t>
  </si>
  <si>
    <t>South Putnam 2003 School Building Corporation Refunding</t>
  </si>
  <si>
    <t>FIVE PROJECTS</t>
  </si>
  <si>
    <t>Lease Rental 1997 Refi-Series 2013</t>
  </si>
  <si>
    <t>Common School Loan Fund No. A2876</t>
  </si>
  <si>
    <t>Unlimited Ad Valorem Property Tax First Mortgage Refunding Bonds, Series 2017B</t>
  </si>
  <si>
    <t>Common School Fund A1723</t>
  </si>
  <si>
    <t>Danville Multi-School Building Corporation Ad Valorem Prop Tax First Mtg Refunding Bonds Series 2014</t>
  </si>
  <si>
    <t>Common School Loan (A1853)</t>
  </si>
  <si>
    <t>2019 GO bond</t>
  </si>
  <si>
    <t>A2844 Advancement of Common School Fund Loan</t>
  </si>
  <si>
    <t>STAA Loan #A2895</t>
  </si>
  <si>
    <t>Ad Valorem Property Tax First Mortgage Refunding Bonds, Series 2014</t>
  </si>
  <si>
    <t>Westview School Corporation Amended Taxable General Obligation Pension Bonds of 2006</t>
  </si>
  <si>
    <t>Common School Fund Loan - A1942 Mooresville Cons. School Corp.</t>
  </si>
  <si>
    <t>First Mortgage Refund 2000/2001 &amp; Improve Bonds, 2</t>
  </si>
  <si>
    <t>Common School Fund Loan A2892</t>
  </si>
  <si>
    <t>Technology #6 - Loan No. A2863</t>
  </si>
  <si>
    <t>Shelbyville Central Renovation School Building Corp 2014 Refunding</t>
  </si>
  <si>
    <t>Qualified Zone Academy Bond Payments Series 2005</t>
  </si>
  <si>
    <t>Building Lease - Series 2015 Radio/TV</t>
  </si>
  <si>
    <t>A1933</t>
  </si>
  <si>
    <t>A1963</t>
  </si>
  <si>
    <t>M-G Multi School Building Corporation Ad Valorem Property Tax First Mortgage Bonds, Series 2013</t>
  </si>
  <si>
    <t>General Obligation Pension Bonds of 2003; Refi 201</t>
  </si>
  <si>
    <t>Common School Loan #A1742</t>
  </si>
  <si>
    <t>Common School Fund Loan A0611</t>
  </si>
  <si>
    <t>COMMON SCHOOL LOAN A2098 2017</t>
  </si>
  <si>
    <t>New Albany-Floyd County Sch Building Corp. Ad Valorem Property Tax First Mortgage Bonds Series 2017</t>
  </si>
  <si>
    <t>A0594 - RF Complex roof and misc</t>
  </si>
  <si>
    <t>QZAB 2</t>
  </si>
  <si>
    <t>Common School Loan No. A0576</t>
  </si>
  <si>
    <t>Qualified School Construction Bonds 2009</t>
  </si>
  <si>
    <t>Mt. Vernon of Hancock County Multi-School Bldg Corp First Mortgage Refunding Bonds, Series 2012A</t>
  </si>
  <si>
    <t>First Mortgage Bonds, Series 2012A</t>
  </si>
  <si>
    <t>Jasper Elementary School</t>
  </si>
  <si>
    <t>Common School Shortage</t>
  </si>
  <si>
    <t>First Mortgage Bonds, Series 2014B (June)</t>
  </si>
  <si>
    <t>Taxable First Mortgage Bonds, Series 2016B-2</t>
  </si>
  <si>
    <t>Building Lease 2012</t>
  </si>
  <si>
    <t>North Putnam Community School Corporation General Obligation Bonds of 2013</t>
  </si>
  <si>
    <t>FWCS - REF - PHASE 1 - 2014</t>
  </si>
  <si>
    <t>Danville 5/6 7/8 School Building Corp Refunding Bonds Series 2015AB</t>
  </si>
  <si>
    <t>Pension Bond 2015 Refinance</t>
  </si>
  <si>
    <t>General Obligtion Bonds, Series 2019</t>
  </si>
  <si>
    <t>COMMON SCHL FUND LOAN-A0417</t>
  </si>
  <si>
    <t>EACS - L/R 2003 Refi 2012A</t>
  </si>
  <si>
    <t>Greater Jasper Ireland School Building Corporation</t>
  </si>
  <si>
    <t xml:space="preserve">2016 Bond Refunding </t>
  </si>
  <si>
    <t>Common School Fund Loan #A2842</t>
  </si>
  <si>
    <t>First Mortgage Bonds, Series 2009B</t>
  </si>
  <si>
    <t>First Mortgage Bonds 2010 - Qualified School Const</t>
  </si>
  <si>
    <t>High School Science Project</t>
  </si>
  <si>
    <t>School Bus Loan 2012</t>
  </si>
  <si>
    <t>A2909 Technology Purchases 2017</t>
  </si>
  <si>
    <t>2013 YMS Bond - Renovation HVAC - Lease Rental</t>
  </si>
  <si>
    <t>2014 C CG Mulit-Facility SBC- Center Grove Elem Addition/Renovation</t>
  </si>
  <si>
    <t>CNCS L/R Series 2010 (QSCB)</t>
  </si>
  <si>
    <t>Turkey Run School Bldg Corp 1st Mortgage Bonds, Series 2005</t>
  </si>
  <si>
    <t>GO BOND 2016 BUS</t>
  </si>
  <si>
    <t>Carlisle-Sullivan School Building Corporation</t>
  </si>
  <si>
    <t>Technology A1710</t>
  </si>
  <si>
    <t>GO Bond of 2015</t>
  </si>
  <si>
    <t>Taxable General Obligation Bonds of 2015</t>
  </si>
  <si>
    <t>ACCS L/R 2017 Renovations</t>
  </si>
  <si>
    <t>Common School Fund Technology A2971</t>
  </si>
  <si>
    <t>Taxable General Obligation Bonds, Series 2010</t>
  </si>
  <si>
    <t>Lease Rental 2018</t>
  </si>
  <si>
    <t>Oakland Renovation CSF</t>
  </si>
  <si>
    <t>Common School Fund Loan - A1831</t>
  </si>
  <si>
    <t>GENERAL OBLIGATION BONDS, SERIES 2016</t>
  </si>
  <si>
    <t>CSL 2697</t>
  </si>
  <si>
    <t>A0571</t>
  </si>
  <si>
    <t>FIRST MORTGAGE REFUNDING BONDS, SERIES 2007</t>
  </si>
  <si>
    <t>Common School Fund Loan #A0461</t>
  </si>
  <si>
    <t>Clark-Pleasant 2004 School Bldg Corp Ad Volorem Prop Tax First Mtg Refunding Bonds Sr 2012B</t>
  </si>
  <si>
    <t>Outdoor Activities Building</t>
  </si>
  <si>
    <t>Common School Fund Loan #A1915</t>
  </si>
  <si>
    <t>General Obligation Judgement Bonds, Series 2015</t>
  </si>
  <si>
    <t>General Obligation Bonds of 2014 (November)</t>
  </si>
  <si>
    <t>Common School Fund Loan A2741</t>
  </si>
  <si>
    <t>First Mortage Refunding Bonds, Series 2017</t>
  </si>
  <si>
    <t>General Obligations Bonds of 2011 - Corden Porter Project</t>
  </si>
  <si>
    <t>COMMON SCHOOL FUND LOAN 0554</t>
  </si>
  <si>
    <t>COMMON SCHOOL LOAN A1664</t>
  </si>
  <si>
    <t>Ad Valorem Property Tax First Mortgage Refunding and Improvement Bonds, Series 2016</t>
  </si>
  <si>
    <t>General Obligation Bond - 2017</t>
  </si>
  <si>
    <t>First Mortgage Bonds, Series 2011</t>
  </si>
  <si>
    <t xml:space="preserve">Avon 2000 CSBC 2004/2005 Refund </t>
  </si>
  <si>
    <t>AD VALOREM PROPERTY TAX FIRST MORTGAGE REFUNDING AND IMPROVEMENT BONDS, SERIES 2011</t>
  </si>
  <si>
    <t>Common School Fund (A2904)</t>
  </si>
  <si>
    <t>Taxable General Obligation Bonds of 2017</t>
  </si>
  <si>
    <t>First Mortgage Bonds, 2013 Series</t>
  </si>
  <si>
    <t>Building Lease - Series 2014B (HS Projs/Refunding/Extension)</t>
  </si>
  <si>
    <t>Common School Loan # 2837</t>
  </si>
  <si>
    <t>Lease Career Center Bond 2007</t>
  </si>
  <si>
    <t>First Mortgage Bonds Series 2003</t>
  </si>
  <si>
    <t>BH-MS L/R - Series 2014A &amp; 2014B</t>
  </si>
  <si>
    <t>Technology #4</t>
  </si>
  <si>
    <t>Indiana Common School Loan Fund</t>
  </si>
  <si>
    <t>Ad Valorem Property Tax First Morgage Bonds Series 2016</t>
  </si>
  <si>
    <t>CSF Technology 2015</t>
  </si>
  <si>
    <t>CNCS CSL A2096</t>
  </si>
  <si>
    <t xml:space="preserve">2015 EHS Music Rooms/Roofing &amp; Capital Improve/Repairs for ECSC </t>
  </si>
  <si>
    <t>Ad Valorem Property Tax First Mortgage Bonds, Series 2016B</t>
  </si>
  <si>
    <t>Taxable Ad Valorem Property Tax First Mortgage Bonds, Series 2017</t>
  </si>
  <si>
    <t>East Washington Multi-School Building Corporation Ad Valorem Property Tax First Mortgage Bonds 2018</t>
  </si>
  <si>
    <t>A2947 Technology Common School Fund Loan</t>
  </si>
  <si>
    <t>Common School Loan A 1841</t>
  </si>
  <si>
    <t>ADMENDED TAXABLE GENERAL PENSION OBLIGATION BONDS OF 2002</t>
  </si>
  <si>
    <t>First Mortgage Refunding Bonds, Series 2014B (Taxable)</t>
  </si>
  <si>
    <t>Ad Valorem Property Tax First Mortgage Bonds, Series 2010B</t>
  </si>
  <si>
    <t>Jennings County School Building Corporation 2008 Series</t>
  </si>
  <si>
    <t>Ad Valorem Property Tax First Mortgage Refunding Bonds, Series 2010</t>
  </si>
  <si>
    <t>Amended Taxable General Obligation Pension Bonds of 2006</t>
  </si>
  <si>
    <t>First Mortgage Bonds, Series 2017A</t>
  </si>
  <si>
    <t>AMENDED TAXABLE GENERAL OBLIGATION PENSION BONDS OF 2004</t>
  </si>
  <si>
    <t>Building Lease - Series 2014A (HS Projs/Refunding/Extension)</t>
  </si>
  <si>
    <t>Common School Loan A1886</t>
  </si>
  <si>
    <t>First Mortgage Bonds 2010 D</t>
  </si>
  <si>
    <t>Energy Savings Project</t>
  </si>
  <si>
    <t>Common School Loan A2881</t>
  </si>
  <si>
    <t>General Obligation Bond-School Pension Bonds 2013</t>
  </si>
  <si>
    <t>First Mortgage Bonds, Series 2015C</t>
  </si>
  <si>
    <t>Common School A2910 (2017)</t>
  </si>
  <si>
    <t>Unlimited Ad Valorem Property Tax First Mortgage Bonds, Series 2010C (QZABs)</t>
  </si>
  <si>
    <t>WNSC - QSCB 2011</t>
  </si>
  <si>
    <t>First Mortgage Bonds, 2012B Series</t>
  </si>
  <si>
    <t>FWCS - PENSION BOND 2004 - REFI 2013</t>
  </si>
  <si>
    <t>A2838</t>
  </si>
  <si>
    <t>Propane Bus Lease/Purchase Agreement 2017</t>
  </si>
  <si>
    <t>Clark-Pleasant Intermediate School Building Corporation Series 2011</t>
  </si>
  <si>
    <t>Common School Fund Loan A0590</t>
  </si>
  <si>
    <t>First Mortgage Bonds, Series 2013</t>
  </si>
  <si>
    <t>Common School Fund (A1760)</t>
  </si>
  <si>
    <t>General Obligation Bonds, Series 2015A</t>
  </si>
  <si>
    <t>Common School Fund Loan A1896</t>
  </si>
  <si>
    <t>First Mortgage Bonds, Series 2017E</t>
  </si>
  <si>
    <t>Morgan Elementary</t>
  </si>
  <si>
    <t>First Mortgage Bonds, Series 2012C</t>
  </si>
  <si>
    <t>Carlisle-Sullivan School Building Corp Ad Valorem Property Tax First Mortgage Refunding Bds Sr 2015</t>
  </si>
  <si>
    <t>Seeger School Building 2016 (Williamsport HVAC)</t>
  </si>
  <si>
    <t>Common School Fund Loan A2858</t>
  </si>
  <si>
    <t>2013B Avon Community SBC Ad Valorem Property Tax 1st Morgage Refunding and Improvement</t>
  </si>
  <si>
    <t>Seeger School Building 2017 (Athletic Facilities)</t>
  </si>
  <si>
    <t>Center Grove CSC GO Bond Series 2017B</t>
  </si>
  <si>
    <t>North Putnam Middle School Building Corp Ad Valorem Property Tax First Mortgage Bonds, Series 2014</t>
  </si>
  <si>
    <t>Common School Loan (A1827)</t>
  </si>
  <si>
    <t>Common School Fund Loan A2862</t>
  </si>
  <si>
    <t>BH - Football/Transportation L/R 2011</t>
  </si>
  <si>
    <t xml:space="preserve">Retirement/Severance </t>
  </si>
  <si>
    <t>GKB QSCB 2009</t>
  </si>
  <si>
    <t>Common School Fund Loan #A1919</t>
  </si>
  <si>
    <t>CSF Technology Fall 2016</t>
  </si>
  <si>
    <t>Amended Taxable General Obligation Pension Bonds of 2003</t>
  </si>
  <si>
    <t>Ad Valorem Property Tax First Mortgage Bonds, Series 2013A</t>
  </si>
  <si>
    <t xml:space="preserve">First Mortgage Refunding Bonds 1998; Refi 2005A &amp; </t>
  </si>
  <si>
    <t>Wheeler-Union Township School Building Corp Ad Valorem Property Tax First Mtg Bonds Series 2015</t>
  </si>
  <si>
    <t>Common School Loan (A0352)</t>
  </si>
  <si>
    <t>QSCB 2010B</t>
  </si>
  <si>
    <t>Common School Loan A1767</t>
  </si>
  <si>
    <t>First Mortgage Refunding &amp; Improvement Bonds 2014B</t>
  </si>
  <si>
    <t>CNCS GOB of 2018</t>
  </si>
  <si>
    <t>Brownsburg 1999 Schools Building Corporation, First Mortgage Bonds, Series 2013A</t>
  </si>
  <si>
    <t>Common School Loan Fall 2014</t>
  </si>
  <si>
    <t>Common School Fund Loan No. A0531</t>
  </si>
  <si>
    <t>Brownstown Middle School Bldg. Corp.Taxable Ad Valorem Property Tax First Mortgage Bonds,Series 2009</t>
  </si>
  <si>
    <t>COMMON SCHOOL FUND LOAN #0488</t>
  </si>
  <si>
    <t>Common School Loan 2017</t>
  </si>
  <si>
    <t>Common School Fund Debt No. B0023</t>
  </si>
  <si>
    <t>FC Community School Building Corporation Ad Valorem Property Tax First Mortgage Bonds 2012/LES-MTC</t>
  </si>
  <si>
    <t>White River Valley School Corporation Amended Taxable Severance Liability Funding Bond of 2006</t>
  </si>
  <si>
    <t xml:space="preserve">New Palestine Elementary School Building Corporation Ad Valorem Property Tax First Mrtg Ref SR2017 </t>
  </si>
  <si>
    <t>2009 First Mortgage Bonds / Central Nine Career Center</t>
  </si>
  <si>
    <t>2010 Building Project</t>
  </si>
  <si>
    <t>Scott County School District 2 Middle School Building Corporation Series 2017</t>
  </si>
  <si>
    <t>General Obligation Bonds, Series 2013</t>
  </si>
  <si>
    <t>Cloverdale High School Building Corp Ad Valorem Property Tax First Mortgage Bonds, Series 2015</t>
  </si>
  <si>
    <t>General Obligation Bond - Series 2016</t>
  </si>
  <si>
    <t>Common School Loan A0557</t>
  </si>
  <si>
    <t>Loan No: A0525</t>
  </si>
  <si>
    <t>School Building Bonds 2009A</t>
  </si>
  <si>
    <t>GENERAL OBLIGATION BONDS OF 2014</t>
  </si>
  <si>
    <t>Common School Loan - A1856</t>
  </si>
  <si>
    <t>South Adams L/R Series 2008/2016</t>
  </si>
  <si>
    <t>Southmont Building Corporation Ad Valorem Property Tax First Mortgage Bonds, Series 2017</t>
  </si>
  <si>
    <t>Middle Sch Bldg Corp Taxable Ad Valorem Property Tax First Mortgage Bonds, Series 2011A (QSCB)</t>
  </si>
  <si>
    <t>Common School Fund Loan</t>
  </si>
  <si>
    <t>Madison-Grant Multi-School Building Corporation Series 2012</t>
  </si>
  <si>
    <t>Common School Fund Loan A1925</t>
  </si>
  <si>
    <t xml:space="preserve">COMMON SCHOOL LOAN A2866 </t>
  </si>
  <si>
    <t>Common School Fund Loan No. A2898</t>
  </si>
  <si>
    <t>Beiriger Holding Corporation 2009A and 2009B</t>
  </si>
  <si>
    <t>A0553</t>
  </si>
  <si>
    <t>Construction Bonds, Series 2009</t>
  </si>
  <si>
    <t>Advancement of Common School Fund Loan for Northeastern Wayne School Corporation</t>
  </si>
  <si>
    <t>Taxable First Mortgage Bonds, Series 2016A-2</t>
  </si>
  <si>
    <t>Common School Loan #A2698</t>
  </si>
  <si>
    <t>Common School Loan A0626</t>
  </si>
  <si>
    <t>Brownsburg 1999 School Building Corporation Series 2016B</t>
  </si>
  <si>
    <t>Taxable Pension Bonds</t>
  </si>
  <si>
    <t>Greater Jasper School Building Corporation--Jasper High School</t>
  </si>
  <si>
    <t>Qualified School Construction Bond, Series 2010</t>
  </si>
  <si>
    <t>High School Building Corporation, First Mortgage Bonds, Series 2013B (Renovation Phase 2)</t>
  </si>
  <si>
    <t>2014 A Center Grove Multi-Facility SBC First Mortgage Bonds, High School</t>
  </si>
  <si>
    <t>Common School Loan 2013B - A1794</t>
  </si>
  <si>
    <t>Common School Loan A0420</t>
  </si>
  <si>
    <t>Oak Hill School Building Corporation Ad Valorem Property Tax First Mortgage Bonds, Series 2013</t>
  </si>
  <si>
    <t>Sunman Dearborn Intermediate School Building Corporation</t>
  </si>
  <si>
    <t>Indiana Bond Bank QSCB Bonds 2010</t>
  </si>
  <si>
    <t>Vinton-Tecumseh SBC Ad Valorem Property Tax First Mortgage Bonds, Series 2018A</t>
  </si>
  <si>
    <t>Common School Fund Loan A2943</t>
  </si>
  <si>
    <t>A0566</t>
  </si>
  <si>
    <t>First Mortgage Refunding Bonds 2004B Series</t>
  </si>
  <si>
    <t>SWACS L/R 2018</t>
  </si>
  <si>
    <t>A1928</t>
  </si>
  <si>
    <t>Common School Loan (A2957)</t>
  </si>
  <si>
    <t>GENERAL OBLIGATION BOND</t>
  </si>
  <si>
    <t>Attica Elementary School Building Corp Series 2013</t>
  </si>
  <si>
    <t>Lake Station Multi-School Building Corporation First Mortgage Bonds, Series 2014A</t>
  </si>
  <si>
    <t>First Mortgage Bonds Series 2015 A</t>
  </si>
  <si>
    <t>A1882</t>
  </si>
  <si>
    <t>Common School Loan A0623</t>
  </si>
  <si>
    <t>QSCB 2010 Renovation Project</t>
  </si>
  <si>
    <t>TAXABLE AD VALOREM PROPERTY TAX FIRST MORTGAGE BONDS, SERIES 2009</t>
  </si>
  <si>
    <t>Refunding Bonds of 2011</t>
  </si>
  <si>
    <t>Taxable Ad Valorem Property Tax First Mortgage Bonds, Series 2012E</t>
  </si>
  <si>
    <t>Common School Fund Loan A2949</t>
  </si>
  <si>
    <t>2014 Bond Issue</t>
  </si>
  <si>
    <t>Ad Valorem Property Tax First Mortgage Bonds Series 2014</t>
  </si>
  <si>
    <t xml:space="preserve">Common School Loan A 1799 </t>
  </si>
  <si>
    <t>GCS School Bldg. Corp. One Refunding 2013</t>
  </si>
  <si>
    <t>Shelby Eastern Schools General Obligation Bonds, Series 2015</t>
  </si>
  <si>
    <t>General Obligation Bond of 2015</t>
  </si>
  <si>
    <t xml:space="preserve">GBC Bus Loan - 2018 </t>
  </si>
  <si>
    <t>First Mortgage Refunding Bonds 2001, Series 2011</t>
  </si>
  <si>
    <t>Taxable General Obligation Bonds of 2006</t>
  </si>
  <si>
    <t>Lease Rental 2012B Series</t>
  </si>
  <si>
    <t>Center Grove Community School Corp Series 2018A GO Bond</t>
  </si>
  <si>
    <t>School Severance Bonds Series 2013</t>
  </si>
  <si>
    <t>CSFL A1981</t>
  </si>
  <si>
    <t xml:space="preserve">PLAINFIELD ELEMENTARY SCHOOL BLDG CORP Ad Valorem Property Tax 1st Mortgage Ref. Bonds, Series 2016 </t>
  </si>
  <si>
    <t>General Obligation Renovation Bond 2016</t>
  </si>
  <si>
    <t>A0552</t>
  </si>
  <si>
    <t>Common School Loan A1698</t>
  </si>
  <si>
    <t>Plainfield Community School Corporation Taxable G.O. Refunding Bonds of 2013 (Pension Refunding)</t>
  </si>
  <si>
    <t>Lease Rental Gymnasium Project</t>
  </si>
  <si>
    <t>Bartholomew Consolidated School Corporation General Obligation Bonds of 2015B</t>
  </si>
  <si>
    <t>Common School Loan (A2900)</t>
  </si>
  <si>
    <t>General Obligation Bonds Machine Trades</t>
  </si>
  <si>
    <t>First Mortgage Bonds Series 2015 B</t>
  </si>
  <si>
    <t>Common School Loan A0615</t>
  </si>
  <si>
    <t>Common School Loan 15</t>
  </si>
  <si>
    <t>Lease Rental 2016</t>
  </si>
  <si>
    <t>Common School Fund Loan A2913</t>
  </si>
  <si>
    <t>Common School Loan-# A0578</t>
  </si>
  <si>
    <t>Common School Loan (A 1753)</t>
  </si>
  <si>
    <t>First Mortgage Bonds 2007; Refi 2015 B</t>
  </si>
  <si>
    <t>Center Grove Multi Facility SBC First Mortgage Bonds Series 2016</t>
  </si>
  <si>
    <t>Construction 2010E</t>
  </si>
  <si>
    <t>Common School A2848</t>
  </si>
  <si>
    <t>Manchester High School BLDG. CORP Series 2016</t>
  </si>
  <si>
    <t>Technology Common School Loan #A2097</t>
  </si>
  <si>
    <t>Greater Jasper Ireland School Building Corporation Ad Valorem Property Tax First Mortgage Bonds 2017</t>
  </si>
  <si>
    <t>2002 CABS</t>
  </si>
  <si>
    <t>General Obligation Bonds of 2011 /QSCB- Parkwood Project</t>
  </si>
  <si>
    <t>Ad Valorem Property Tax First Mortgage Refunding Bonds, Series 2013</t>
  </si>
  <si>
    <t xml:space="preserve">Taxable - Madison Lydia Middleton BC Taxable Ad Valorem Property Tax First Mtg Rfd Bonds, 2013B </t>
  </si>
  <si>
    <t>Common School Loan AO455</t>
  </si>
  <si>
    <t xml:space="preserve">GKB BAB 2010 </t>
  </si>
  <si>
    <t>Common School Loan A2933</t>
  </si>
  <si>
    <t>Common School Loan Fund #A2880</t>
  </si>
  <si>
    <t>Delaware Community School Corporation Amended Taxable General Obligation Pension Bonds of 2004</t>
  </si>
  <si>
    <t>First Mortgage Refi 2005 (March) Bonds, 2013</t>
  </si>
  <si>
    <t>MSD Washington Township General Obligation Bonds of 2016</t>
  </si>
  <si>
    <t>Common School Loan #A0448</t>
  </si>
  <si>
    <t>Energy Savings 2009</t>
  </si>
  <si>
    <t>CSF Technology Spring 2017</t>
  </si>
  <si>
    <t>Common School Loan A1932</t>
  </si>
  <si>
    <t>Loan No.:A3003 Common School Loan</t>
  </si>
  <si>
    <t>Central Nine Career Center Sch Bldg Corp, First Mortgage Bonds, Series 2009</t>
  </si>
  <si>
    <t>Loan No.: A0508</t>
  </si>
  <si>
    <t>Common School Fund Loan A-0433</t>
  </si>
  <si>
    <t>First Mortgage Refunding 2004 Bonds, Series 2012</t>
  </si>
  <si>
    <t>CSF STAA 2013</t>
  </si>
  <si>
    <t>DUNELAND SCHOOL BUILDING CORP LEASE</t>
  </si>
  <si>
    <t>COMMON SCHOOL FUND LOAN #0471</t>
  </si>
  <si>
    <t>QZAB Roof and HVAC System Replacement, 2010</t>
  </si>
  <si>
    <t>Clark-Pleasant Community School Corporation Building Corporation-2001 Sr 2012</t>
  </si>
  <si>
    <t>First Mortgage Refunding Bonds, Series 2006</t>
  </si>
  <si>
    <t>Culver Community Schools Corporation Amended Taxable General Obligation Pension Bonds of 2004</t>
  </si>
  <si>
    <t>A1689</t>
  </si>
  <si>
    <t>First Mortgage Multipurpose Bonds, Series 2013B (Pinewood)</t>
  </si>
  <si>
    <t>WHS Building Corporation Series 2010A and 2010B</t>
  </si>
  <si>
    <t>Cooperative School Services Building Lease(R2012)</t>
  </si>
  <si>
    <t>2012 D Ad Valorem Property Tax First Mortgage Bond</t>
  </si>
  <si>
    <t>Private building corporation</t>
  </si>
  <si>
    <t>Mishawaka 2001 School Building Corporation Unlimited First Mortgage Bonds, Series 2017</t>
  </si>
  <si>
    <t>2018 GO Bond</t>
  </si>
  <si>
    <t>Common School - Technology Loan #B0026</t>
  </si>
  <si>
    <t>First Mortgage Bonds, Series 2014A</t>
  </si>
  <si>
    <t>2016 Lease Rental Payment</t>
  </si>
  <si>
    <t>Unlimited Ad Valorem Property Tax First Mortgage Bonds, Series 2011</t>
  </si>
  <si>
    <t>Mooresville Consolidated School Building Corporation-Series 2013/NA</t>
  </si>
  <si>
    <t>Qualified School Construction Bond 2009</t>
  </si>
  <si>
    <t>2010 QSCB</t>
  </si>
  <si>
    <t>G O Pension Refunding Bonds of 2012</t>
  </si>
  <si>
    <t>Community School Corporation of Eastern Hancock County General Obligation Note of 2014</t>
  </si>
  <si>
    <t>New Palestine High School Building Corporation Ad Valorem Property Tax First Mortgage Bonds Sr 2018</t>
  </si>
  <si>
    <t>Middlebury Community Schools Corporation First Mortgage Refunding Bonds Series 2015</t>
  </si>
  <si>
    <t>Amended Taxable General Obligation Pension Bonds 2005 (Series 2015A Ref)</t>
  </si>
  <si>
    <t>ENSC Post 09 Referendum 2016 (37,100,000)</t>
  </si>
  <si>
    <t>GO Refunding Bond 2016</t>
  </si>
  <si>
    <t>2004 Center Grove Building Corp Ad Valorum Prop Tax First Mortgage Multipurpose Bonds Series 2013A</t>
  </si>
  <si>
    <t>COMMON SCHOOL LOAN A1958</t>
  </si>
  <si>
    <t>Common School Fund Loan A1935</t>
  </si>
  <si>
    <t>FIRST MORTGAGE REFUNDING BONDS, SERIES 2009</t>
  </si>
  <si>
    <t>Madison Lydia Middleton BC Ad Valorem Property Tax First Mtg Rfd Bonds, Series 2013A</t>
  </si>
  <si>
    <t>Common School Loan A1781</t>
  </si>
  <si>
    <t>Common School Fund Technology Advancement #A1899</t>
  </si>
  <si>
    <t>Southwestern Jefferson County Multi-School Building Corporation Ad Valorem Property Tax First Mortga</t>
  </si>
  <si>
    <t>CSFL 441</t>
  </si>
  <si>
    <t xml:space="preserve">2011 First Mortgage Refunding Bonds </t>
  </si>
  <si>
    <t>FIRST MORTGAGE REFUNDING BONDS, SERIES 2008</t>
  </si>
  <si>
    <t>Center Grove Community School Corp 2017A GO Bond</t>
  </si>
  <si>
    <t>NWACS - G O BOND 2017</t>
  </si>
  <si>
    <t>Common School Fund Loan A2956</t>
  </si>
  <si>
    <t>DKE HS - L/R Series 2018</t>
  </si>
  <si>
    <t>First Mortgage Bonds, 2005 (March) Refi 2014 Serie</t>
  </si>
  <si>
    <t xml:space="preserve">Unlimited Ad Valorem Property Tax First Mortgage Bonds, Series 2015 </t>
  </si>
  <si>
    <t>Pension Bonds of 2004</t>
  </si>
  <si>
    <t>FWCS - REF - PHASE 1 - 2013</t>
  </si>
  <si>
    <t>Common School Loan ( New - granted Nov 1, 2017)</t>
  </si>
  <si>
    <t>SWCS - L/R 2018 ($4,090,000)</t>
  </si>
  <si>
    <t>Common School Loan A2936</t>
  </si>
  <si>
    <t>High School Building Corporation, First Mortgage Bonds, Series 2013A</t>
  </si>
  <si>
    <t>North Judson-San Pierre Schools Amended Taxable General Obligation Bonds of 2006</t>
  </si>
  <si>
    <t>Lease Rental Decatur Twp Multi-School Building Corp 1st Mortgage Refunding Bonds - Series 2005</t>
  </si>
  <si>
    <t>Monroe Central School Building Corporation Ad Valorem Property Tax First Mortgage Bond, Series 2013</t>
  </si>
  <si>
    <t>FIRST MORTGAGE BONDS, SERIES 2013C</t>
  </si>
  <si>
    <t>Common School Fund Loan A2701</t>
  </si>
  <si>
    <t>Common School Loan #2908 - Access Points &amp; Chromebooks</t>
  </si>
  <si>
    <t>Ad Valorem Property Tax First Mortgage Bonds, Series 2017A</t>
  </si>
  <si>
    <t>Common School Loan - A2955</t>
  </si>
  <si>
    <t>Eastbrook Multi-School Building Corporation First Mortgage Bonds, Series 2012</t>
  </si>
  <si>
    <t>First Mortgage Bonds, Series 2016C</t>
  </si>
  <si>
    <t>CSF Technology Fall 2015</t>
  </si>
  <si>
    <t>Brownsburg Community School Corporation Taxable General Obligation Bonds, Series 2010</t>
  </si>
  <si>
    <t>2007 QUALIFIED ZONE ACADEMY BONDS</t>
  </si>
  <si>
    <t>Southeast Dubois County School Corporation 2012 GO Pension Refunding</t>
  </si>
  <si>
    <t>NWACS - L/R 2004 REFI 2014</t>
  </si>
  <si>
    <t>First Mortgage Bonds Series 2016B</t>
  </si>
  <si>
    <t>Middlebury Community Schools First Mortgage Bonds, Series 2017</t>
  </si>
  <si>
    <t>2010 Wheeler-Union Township Sch Bldg Corp Series 2010 Refinancing of 2001 Bonds</t>
  </si>
  <si>
    <t>Lease Rental of 2009</t>
  </si>
  <si>
    <t>First Mortgage Refunding Bonds Series 2011 - Elementary</t>
  </si>
  <si>
    <t>Common School Loan A1828</t>
  </si>
  <si>
    <t>Common School Loan #21</t>
  </si>
  <si>
    <t>Common School Loan A1894</t>
  </si>
  <si>
    <t>GOB 2017</t>
  </si>
  <si>
    <t>Common School Loan A0410</t>
  </si>
  <si>
    <t>Mooresville School Building Corporation Series 2010 (MHS)</t>
  </si>
  <si>
    <t>COMMON SCHOOL FUND LOAN #A1809</t>
  </si>
  <si>
    <t>Common School Loan No.: A0474</t>
  </si>
  <si>
    <t>Ad Valorem Property Tax First Mortgage Refunding Bonds, Series 2012B</t>
  </si>
  <si>
    <t>Lease 2011 Technology Tablets</t>
  </si>
  <si>
    <t>Taxable First Mortgage Refunding Bonds, Series 2017A</t>
  </si>
  <si>
    <t>Common School Tech Fall 2016 Loan #A2929</t>
  </si>
  <si>
    <t>GO Pension Debt</t>
  </si>
  <si>
    <t>Marion High School Building Corporatin Ad Valorem Property Tax First Mortgage Bonds, Series 2014</t>
  </si>
  <si>
    <t>First Mortgage Refunding 2003 Bonds Series 2016B</t>
  </si>
  <si>
    <t>YMS/YES Energy Savings Project 2009 - QSCB</t>
  </si>
  <si>
    <t>First Mortgage Bonds, Series 2002</t>
  </si>
  <si>
    <t>2012 F Ad Valorem Property Tax First Mortgage Bond</t>
  </si>
  <si>
    <t>Building Lease - Series 2017 / Open Concept - CMS-RVMS-NH</t>
  </si>
  <si>
    <t>SWACS Bonds 2018</t>
  </si>
  <si>
    <t>General Obligation Pension Bonds 2004; Refi 2014</t>
  </si>
  <si>
    <t>First Mortgage Refunding and Improvement Bonds, Series 2017</t>
  </si>
  <si>
    <t>Common School Loan A0504</t>
  </si>
  <si>
    <t>Dubois Middle School Holding Corporation Lease</t>
  </si>
  <si>
    <t>WNSC - QZAB 2005</t>
  </si>
  <si>
    <t>Common School Loan A2945</t>
  </si>
  <si>
    <t>Lease Bonds 2007</t>
  </si>
  <si>
    <t>EHS 2009 QSCB GO Bond</t>
  </si>
  <si>
    <t>Common School Fund Loan #A1755</t>
  </si>
  <si>
    <t>School Severance Taxable Program, Series 2013</t>
  </si>
  <si>
    <t>A3000</t>
  </si>
  <si>
    <t>Common School Fund Loan A2984</t>
  </si>
  <si>
    <t>Ad Valorem Property Tax First Mortgage Bonds, Series 2010 (QSCBs)</t>
  </si>
  <si>
    <t>Qualified School Construction Bond 2010</t>
  </si>
  <si>
    <t>Common School Fund Loan 1906</t>
  </si>
  <si>
    <t>SM ELEMENTARY SCHL BLDG CORP REFUNDING BONDS-SERIES 2015</t>
  </si>
  <si>
    <t>Evansville-Vanderburgh School Corporation General Obligation Bonds of 2017</t>
  </si>
  <si>
    <t>CMS Renovation Lease</t>
  </si>
  <si>
    <t>2007 School Bond</t>
  </si>
  <si>
    <t>First Mortgage Refunding Bonds, Series 2011</t>
  </si>
  <si>
    <t>Lease Rental 2012 Wind Turbine Bonds</t>
  </si>
  <si>
    <t>Common School Loan B0105</t>
  </si>
  <si>
    <t>AD VALOREM PROPERTY TAX, FIRST MORTGAGE BONDS, SERIES 2015</t>
  </si>
  <si>
    <t>New Downtown Elementary School</t>
  </si>
  <si>
    <t>QZAB 5</t>
  </si>
  <si>
    <t>Common School Fund Loan A2100</t>
  </si>
  <si>
    <t>Loan No. A3008</t>
  </si>
  <si>
    <t>Taxable Ad Valorem Property Tax First Mortgage Refunding Bonds, Series 2014</t>
  </si>
  <si>
    <t>General Obligation Bonds of 2014</t>
  </si>
  <si>
    <t>Renovation Project CSL 0561</t>
  </si>
  <si>
    <t>IPS Amended Taxable General Obligation Pension Bonds of 2003</t>
  </si>
  <si>
    <t>Common School Fund Loan # 2963</t>
  </si>
  <si>
    <t>Common School Loan # A1820</t>
  </si>
  <si>
    <t>Amended General Obligation Pension Bonds, Series 2006 (Taxable)</t>
  </si>
  <si>
    <t>Common School 2099</t>
  </si>
  <si>
    <t>Taxable General Obligation Bonds of 2009 (QSCB)</t>
  </si>
  <si>
    <t>Common School Fund Loan A0419</t>
  </si>
  <si>
    <t>Common School Loan - A2978</t>
  </si>
  <si>
    <t>Scott Co 1998 Bldg Corp Refunding 2014 Series</t>
  </si>
  <si>
    <t>South Central Comm. School Corp. Amended Taxable Retirement/Severance Liability Funding Bonds 2006</t>
  </si>
  <si>
    <t>2015 - Common School Technology Loan Advancement</t>
  </si>
  <si>
    <t>Lease Rental 2016 Corporation Facilities Improveme</t>
  </si>
  <si>
    <t>Common School Fund Loan - B0132</t>
  </si>
  <si>
    <t>Restructured 2004 Bonds (2013A, 2013B, 2014)</t>
  </si>
  <si>
    <t>First Mortgage Bonds 1996/97/2001, Refi 2005A &amp; 20</t>
  </si>
  <si>
    <t>Common School A2890 (2017)</t>
  </si>
  <si>
    <t>GKB L/R 1997 - Refi 2009</t>
  </si>
  <si>
    <t>Taxable General Obligation Bonds, Pension Series 2005</t>
  </si>
  <si>
    <t>First Mortgage Refunding Bonds 2001 Refi 2005B Ser</t>
  </si>
  <si>
    <t>MSD Warren Vision 2005 SBC Taxable Ad Valorem Property Tax First Mtg Refunding Bonds, Series 2013</t>
  </si>
  <si>
    <t>2013 Improve/Repair High School/ES/Athl Fld 1.995 mil</t>
  </si>
  <si>
    <t>FIRST MORTGAGE REFUNDING BONDS, SERIES 2007A</t>
  </si>
  <si>
    <t>1999 CABS</t>
  </si>
  <si>
    <t>Lease Rental 2017</t>
  </si>
  <si>
    <t>Lease Rental Decatur Twp Multi-School Building Corp 1st Mortgage Multi-Purpose Bonds Series 2015</t>
  </si>
  <si>
    <t>Pension Bonds of 2006, Refi 2015</t>
  </si>
  <si>
    <t>WNSC - GOB 2016</t>
  </si>
  <si>
    <t xml:space="preserve">Evansville-Vanderburgh School Building Corporation Ad Valorem Property Tax First Mortgage Refunding </t>
  </si>
  <si>
    <t>Taxable Ad Valorem First Mortgage Bonds, Series 2009</t>
  </si>
  <si>
    <t>QZAB 2002</t>
  </si>
  <si>
    <t>Southwestern Schools Improvement Building Corporation First Mortgage Bonds, Series 2011</t>
  </si>
  <si>
    <t>CSL A1816</t>
  </si>
  <si>
    <t>Loan No. A3006</t>
  </si>
  <si>
    <t>Construction Common School Loan #A0487</t>
  </si>
  <si>
    <t>Randolph Central School Corporation Amended Taxable General Obligation Pension Bonds of 20014</t>
  </si>
  <si>
    <t>FIRST MORTGAGE BONDS, SERIES 2015</t>
  </si>
  <si>
    <t>QSCB Recovery Zone 2010 B</t>
  </si>
  <si>
    <t>Common School Fund Loan #A0454</t>
  </si>
  <si>
    <t>First Mortgage Refunding Bonds, Series 1998</t>
  </si>
  <si>
    <t>Common School Fund Loan #A0624</t>
  </si>
  <si>
    <t>Lebanon Community School Corporation Amended Taxable General Obligation Pension Bonds of 2004</t>
  </si>
  <si>
    <t>GKB MSBC L/R 2014-B</t>
  </si>
  <si>
    <t>Common School Construction Loan-Pendleton Elementary A0580</t>
  </si>
  <si>
    <t>Common School Loan (A0517)</t>
  </si>
  <si>
    <t>Common School Fund Loan No. A0568</t>
  </si>
  <si>
    <t>CSF A0602 NE</t>
  </si>
  <si>
    <t>CSF Tech Fall 2013</t>
  </si>
  <si>
    <t>First Mortgage Bonds 2006, Refi 2015 A</t>
  </si>
  <si>
    <t>Common School Fund Loan - A2861</t>
  </si>
  <si>
    <t>Southeast Dubois County School Corporation, 1994, Forest Park Jr/Sr High School, Refinanced</t>
  </si>
  <si>
    <t>2010 QSCB #2 - Wheeler-Union Twp School Bldg Corp</t>
  </si>
  <si>
    <t>General Obligation Bonds of 2012, Series A</t>
  </si>
  <si>
    <t>Unlimited Ad Valorem Property Tax First Mortgage Bonds, Series 2018</t>
  </si>
  <si>
    <t>Building Lease - Series 2016 Corp Wide Projects</t>
  </si>
  <si>
    <t>Common School Loan A1832</t>
  </si>
  <si>
    <t>First Mortgage Bonds Series 2018</t>
  </si>
  <si>
    <t>Pension Bonds of 2004; Refi 2013</t>
  </si>
  <si>
    <t>The Columbus R&amp;R Sch Bldg Corp Ad Val Prop Tax First Mort Refunding Bonds Series 2014A&amp;B</t>
  </si>
  <si>
    <t>2016A 1st Mtg Refunding Bonds (Early 2005 Portion)</t>
  </si>
  <si>
    <t>Columbus Multi-High Sch Bldg Corp Unlimited Ad Val Prop Tax First Mort Bonds 2010 (BAB Direct Pay)</t>
  </si>
  <si>
    <t xml:space="preserve">Common School Loan A1736 </t>
  </si>
  <si>
    <t>Northwestern Consol Building Corp Ad Valorem Property Tax First Mortgage Bonds Series 2016</t>
  </si>
  <si>
    <t>Common School Loan A2703</t>
  </si>
  <si>
    <t>First Mortgage Refunding Bonds, Series 2008A (CAB)</t>
  </si>
  <si>
    <t>Common School Loan A1821</t>
  </si>
  <si>
    <t>2015 Refunding Bonds</t>
  </si>
  <si>
    <t xml:space="preserve">First Mortgage Refunding Bonds, Series 2015 (Mary Beck) </t>
  </si>
  <si>
    <t>HS/MS Lease Rental 1996</t>
  </si>
  <si>
    <t>Common School Fund Loan - 1996</t>
  </si>
  <si>
    <t>Greenwood School Building Corporation Ad Valorem Property Tax First Mtg Refunding Bds Sr 2017</t>
  </si>
  <si>
    <t>First Mortgage Bonds, Series 2014</t>
  </si>
  <si>
    <t>First Mortgage Bonds Series 2015</t>
  </si>
  <si>
    <t>Common School Fund Loan A1870</t>
  </si>
  <si>
    <t xml:space="preserve">Rensselaer Central Multi-School Building Corporation, First Mortgage Bonds, Series 2011 </t>
  </si>
  <si>
    <t>AD VALOREM PROPERTY TAX FIRST MORTGAGE BONDS, SERIES 2010</t>
  </si>
  <si>
    <t>First Mortgsge Bonds 2018</t>
  </si>
  <si>
    <t>A1676</t>
  </si>
  <si>
    <t>Mortgage Bonds, Series 2016</t>
  </si>
  <si>
    <t>NLCS Ad Valorem Property Tax First Mortgage Bonds Series 2017</t>
  </si>
  <si>
    <t>New Tech Renovations Phase #1</t>
  </si>
  <si>
    <t>2011B First Mortgage Bonds - WWMS</t>
  </si>
  <si>
    <t>Technology #3 - Loan N. A1730</t>
  </si>
  <si>
    <t>Common School Loan A1945</t>
  </si>
  <si>
    <t xml:space="preserve">2010 Whitley Multi School Bldg Corp Taxable Ad Valorem Property Tax 1st Mtg Bond (QSCB - Direct Pay </t>
  </si>
  <si>
    <t>Southeast Dubois School Building Corporation 2012A New Money</t>
  </si>
  <si>
    <t>CSF A1789 NE</t>
  </si>
  <si>
    <t>First Mortgage Bonds 2010 C</t>
  </si>
  <si>
    <t>2012 B Ad Valorem Property Tax First Mortgage Bond</t>
  </si>
  <si>
    <t>Taxable General Obligation Pension Refunding Bonds of 2012</t>
  </si>
  <si>
    <t>Refunding Pension Bonds, Series 2013 (Taxable)</t>
  </si>
  <si>
    <t>Madison-Grant Multi School Building Corporation Se</t>
  </si>
  <si>
    <t>Common School Fund Loan - A2951</t>
  </si>
  <si>
    <t>Building Lease 2015</t>
  </si>
  <si>
    <t>Lease Rental 2008 Southeastern Cass School Buildin</t>
  </si>
  <si>
    <t>First Mortgage Advanced Refunding Bonds, Series 2014</t>
  </si>
  <si>
    <t>First Mortgage Refunding Bonds Series 2015B (Unrefunded)</t>
  </si>
  <si>
    <t>NWH Multi-School Corp Ad Valorem Property Tax First Mortgage Refunding Bonds Series 2016A</t>
  </si>
  <si>
    <t>General Obligation Bonds, Series 2019</t>
  </si>
  <si>
    <t>COMMON SCHOOL LOAN, LOAN NO. A0489</t>
  </si>
  <si>
    <t xml:space="preserve">Technology Loan A1754 Spring 2013 </t>
  </si>
  <si>
    <t>Auditorium 2016</t>
  </si>
  <si>
    <t>A2911 Common School Fund Loan</t>
  </si>
  <si>
    <t>2018 Bond Series</t>
  </si>
  <si>
    <t>Fairfield Community Schools Taxable General Obligation Bonds of 2010</t>
  </si>
  <si>
    <t>Common School Loan 2004</t>
  </si>
  <si>
    <t>Taxable Ad Valorem Property Tax First Mortgage Bonds, Series 2011</t>
  </si>
  <si>
    <t>First Mortgage Bonds, Series 2015G</t>
  </si>
  <si>
    <t>Technology Common School Loan #A2795</t>
  </si>
  <si>
    <t xml:space="preserve">2016 Elementary School Building Refunding </t>
  </si>
  <si>
    <t>Lease Rental 2012A Bonds</t>
  </si>
  <si>
    <t>Bartholomew Consolidated School Corporation General Obligation Bonds of 2015</t>
  </si>
  <si>
    <t>Tippecanoe School Corporation General Obligation Bonds of 2015</t>
  </si>
  <si>
    <t>Brier Creek School Building Corporation Ad Valorem Property Tax Crossover Refunding Bonds Sr 2016A</t>
  </si>
  <si>
    <t>Common School Fund Loan #A0622</t>
  </si>
  <si>
    <t>Bartholomew Consolidated School Corporation General Obligation Bonds of 2016</t>
  </si>
  <si>
    <t>Ad Valorem Property Tax First Mortgage Bonds, Series 2012A</t>
  </si>
  <si>
    <t>Common School Fund STAA Technology Advancement 2015 #A1872</t>
  </si>
  <si>
    <t>Commons School Loan #14</t>
  </si>
  <si>
    <t>Amended Taxable General Obligation Pension Bonds of 2014</t>
  </si>
  <si>
    <t>Taxable First Mortgage Bonds, Series 2009A</t>
  </si>
  <si>
    <t>General Obligation Refunding Bonds, Series 2013</t>
  </si>
  <si>
    <t>MCSC Building Corp. Taxable Ad Valorem Property Tax First Mortgate Bonds 2014B QZAB Tax Credit</t>
  </si>
  <si>
    <t>Amended Taxable General Obligation Pension Bonds of 2005</t>
  </si>
  <si>
    <t>Common School Fund Loan A 2877</t>
  </si>
  <si>
    <t>MES - QZAB</t>
  </si>
  <si>
    <t>Lease Rental of 2016</t>
  </si>
  <si>
    <t>Cloverdale Multi-SBC Taxable Ad Valorem Property Tax First Mortgage Rfding Binds, Series 2013</t>
  </si>
  <si>
    <t>North Harrison Middle School</t>
  </si>
  <si>
    <t>Lease Rental 2010</t>
  </si>
  <si>
    <t>SOUTH MADISON COMMUNITY SCHL BLDG CORP FIRST MORTGAGE REFUNDING BONDS-SERIES 2008-MRES</t>
  </si>
  <si>
    <t>Manchester High School Bldg Corp Ad Valorem Property Tax First Mortg Refg/Imprve Bonds, Series 2012</t>
  </si>
  <si>
    <t>Tippecanoe School Corporation GO Bonds of 2016 (A)</t>
  </si>
  <si>
    <t>First Mortgage Bonds 2001/2004; Refi 2007 &amp; 2016</t>
  </si>
  <si>
    <t>Common School Loan A2964</t>
  </si>
  <si>
    <t>Series 2012 Ad Valorem Property Tax First Mortgage</t>
  </si>
  <si>
    <t>FIRST MORTGAGE BONDS, SERIES 2013A</t>
  </si>
  <si>
    <t>Linton-Stockton School Corporation, Greene County, Indiana, General Obligation Bonds, Series 2018</t>
  </si>
  <si>
    <t>Building/Remodeling</t>
  </si>
  <si>
    <t>A1819 Common School Fund Loan</t>
  </si>
  <si>
    <t>First Mortgage Refunding and Improvement Bonds, Series 2017A</t>
  </si>
  <si>
    <t>Technology Common School Loan #A1725</t>
  </si>
  <si>
    <t xml:space="preserve">SWACS L/R 2014C </t>
  </si>
  <si>
    <t>Ad Valorem Property Tax First Mortgage Refunding Bonds, Series 2015A</t>
  </si>
  <si>
    <t>A2705 Technology Common School Fund Loan</t>
  </si>
  <si>
    <t>General Obligation Refunding Pension Bonds, Series 2017 (Taxable)</t>
  </si>
  <si>
    <t>Common School Fund - Loan No. A0440</t>
  </si>
  <si>
    <t>Plainfield Community School Corp General Obligation Bonds of 2012</t>
  </si>
  <si>
    <t>Building Lease 2010</t>
  </si>
  <si>
    <t>Middle School Holding Corporation 2009</t>
  </si>
  <si>
    <t>Technology Common School Loan #A1884</t>
  </si>
  <si>
    <t>Van Duyn/Ernie Pyle Refinance 2015</t>
  </si>
  <si>
    <t>General Obligation Pension Bonds 2004</t>
  </si>
  <si>
    <t>CS Technology Loan #A1843</t>
  </si>
  <si>
    <t>AD VALOREM PROPERTY TAX FIRST MORTGAGE BONDS, SERIES 2009</t>
  </si>
  <si>
    <t>Common School Fund Loan No. A1803</t>
  </si>
  <si>
    <t>Nettle Creek School Building Corporation Ad Val Prop Tax First Mortgage Ref and Improve Bds Sr 2015</t>
  </si>
  <si>
    <t>2009 QSCB #1 - Wheeler-Union Twp School Bldg Corp</t>
  </si>
  <si>
    <t>General Obligation Bonds of 2010 - QSCB - Direct P</t>
  </si>
  <si>
    <t>General Obligation Qualified Zone Academy Bonds of 2009</t>
  </si>
  <si>
    <t>First Mortgage Bonds, Series 2012</t>
  </si>
  <si>
    <t>Scott 2 Middle School Bldg Corp Ad Valorem Prop Tax 1st Mortgage Ref, Series 2017 -New Proj Portion</t>
  </si>
  <si>
    <t>Common School Loan A2942</t>
  </si>
  <si>
    <t>Taxable First Mortgage Refunding Bonds Series 2013</t>
  </si>
  <si>
    <t>Common School Loan A0603 - Science Addition</t>
  </si>
  <si>
    <t>Crossroad School Bus Lease-Purchase 2014 (HELP Program)</t>
  </si>
  <si>
    <t>Bartholomew Consolidated School Corporation General Obligation Bonds of 2014</t>
  </si>
  <si>
    <t>Taxable First Mortgage Qualified School Construction Bonds, Series 2010B</t>
  </si>
  <si>
    <t>Building Lease - Series 2011A / Parkview MS Plumbing &amp; Elec Project</t>
  </si>
  <si>
    <t>Common School Loan #A1842</t>
  </si>
  <si>
    <t>Common School Fund Loan A1822</t>
  </si>
  <si>
    <t>Common School Loan-Technology A2874</t>
  </si>
  <si>
    <t>Common School Loan A0356</t>
  </si>
  <si>
    <t>Building Lease Ser 2010 Refunded 2003</t>
  </si>
  <si>
    <t>Frankton Elementary/High Schools</t>
  </si>
  <si>
    <t>Tippecanoe County NSE08 School Bldg Corp Ad Valorem Property Tax First Mortgage Bonds, Series 2014B</t>
  </si>
  <si>
    <t xml:space="preserve">BH-MS L/R 98-05-REFI Series 2015 (old money) </t>
  </si>
  <si>
    <t>Bartholomew Consolidated School Corp. Qualified Zone Academy Bonds of 2011</t>
  </si>
  <si>
    <t>Lease Rental 2006; Refi 2014</t>
  </si>
  <si>
    <t>Common School Loan #A1927- Chromebooks/Technology</t>
  </si>
  <si>
    <t>2015 Lease Rental Payment</t>
  </si>
  <si>
    <t>WNSC - CSL A0350</t>
  </si>
  <si>
    <t>Tell City-Troy Township School Building Corporation First Mortgage Bonds Series 2010B</t>
  </si>
  <si>
    <t>First Mortgage Bonds, Series 2014A (June)</t>
  </si>
  <si>
    <t>Common School Loan A1947</t>
  </si>
  <si>
    <t>General Obligation Bonds 2017 revised</t>
  </si>
  <si>
    <t>Common School Fund (A2887)</t>
  </si>
  <si>
    <t>General Obligation Bonds of 2018A</t>
  </si>
  <si>
    <t>LEASE RENTAL- 2001/2002 Bonds</t>
  </si>
  <si>
    <t>Common School Technology Loan A2743</t>
  </si>
  <si>
    <t>First Mortgage Bonds, Series 2012B</t>
  </si>
  <si>
    <t>First Mortgage Bonds, Series 2016A-1</t>
  </si>
  <si>
    <t>CSF A0582 NE</t>
  </si>
  <si>
    <t>Common School Loan A1744</t>
  </si>
  <si>
    <t>Common School Fund Loan A1838</t>
  </si>
  <si>
    <t>Unlimited Ad Valorem Property Tax First Mortgage Bonds, Series 2015</t>
  </si>
  <si>
    <t>PHS General Obligation Bonds of 2016</t>
  </si>
  <si>
    <t>Common School Loan A2924</t>
  </si>
  <si>
    <t>A0581 CSF</t>
  </si>
  <si>
    <t>Richmond Multi-School Building Corporation Leasehold</t>
  </si>
  <si>
    <t>School Severance 2013 C Ref (Taxable)</t>
  </si>
  <si>
    <t>$8,970,000 AD VALOREM PROPERTY TAX FIRST MORTGAGE BONDS, SERIES 2016</t>
  </si>
  <si>
    <t>General Obligation Bonds of 2017 B</t>
  </si>
  <si>
    <t>Union School Building Corporation Ad Valorem Property Tax First Mortgage Refunding Bonds, Ser. 2012</t>
  </si>
  <si>
    <t>Lease Rental 2012</t>
  </si>
  <si>
    <t>Common School Loan (A1912)</t>
  </si>
  <si>
    <t>Taxable General Obligation Pension Bonds of 2006</t>
  </si>
  <si>
    <t>Taxable Ad Valorem Property Tax First Mortgage Bonds, Series 2013</t>
  </si>
  <si>
    <t>Common School Fund Loan A0601</t>
  </si>
  <si>
    <t>CSFL A1908</t>
  </si>
  <si>
    <t>Common School Fund Loan #A1885</t>
  </si>
  <si>
    <t>Common School Loan #A 0432 - Remodel Charlestown High School</t>
  </si>
  <si>
    <t>Lease Rental, Series 2010B QSCB</t>
  </si>
  <si>
    <t>First Mortgage Refunding and Improvement Bonds, Series 2016</t>
  </si>
  <si>
    <t>Northwestern Consol. School Bldg Corp Ad Valorem Property Tax First Mortgage Bonds Series 2017</t>
  </si>
  <si>
    <t>General Obligation Bonds 2015</t>
  </si>
  <si>
    <t>Indiana Common School Loan</t>
  </si>
  <si>
    <t>Common School Loan A1920</t>
  </si>
  <si>
    <t>Ad Valorem Property Tax First Mortgage Refunding Bonds, Series 2016A</t>
  </si>
  <si>
    <t>First Mortgage Bonds Series 2011A</t>
  </si>
  <si>
    <t>CNCS GOB of 2013</t>
  </si>
  <si>
    <t>Building Lease - Series 2017A / Marshall/TJ Boiler/JHS/Ad Bldg HVAC/Fetter Center</t>
  </si>
  <si>
    <t>Common School Fund Loan No. A1776</t>
  </si>
  <si>
    <t>First Mortgage Refunding Bonds 1995-2002, Refi 16</t>
  </si>
  <si>
    <t>Common School Fund Loan #A2902</t>
  </si>
  <si>
    <t>FIRST MORTGAGE BONDS, SERIES 2009 AND SERIES 2010</t>
  </si>
  <si>
    <t xml:space="preserve">2012A Refunding of 2003 bonds </t>
  </si>
  <si>
    <t>A2903 Common School Loan</t>
  </si>
  <si>
    <t>Common School Loan A2983</t>
  </si>
  <si>
    <t>First Mortgage Refunding &amp; Improvement Bonds, Series 2018</t>
  </si>
  <si>
    <t>Common School Loan A2952</t>
  </si>
  <si>
    <t>DCCUSD L/R 2013</t>
  </si>
  <si>
    <t>Pension Bonds (Severance) 2013 C Ref</t>
  </si>
  <si>
    <t>A0613</t>
  </si>
  <si>
    <t>Ad Valorem Property Tax First Mortgage Bonds, Series 2015B</t>
  </si>
  <si>
    <t>2009 QSCB</t>
  </si>
  <si>
    <t>FIRST MORTGAGE BONDS, SERIES 2016</t>
  </si>
  <si>
    <t>Common School Loan A2912</t>
  </si>
  <si>
    <t>Common School Fund Loan 2017</t>
  </si>
  <si>
    <t>CNCS L/R Series 2012B</t>
  </si>
  <si>
    <t>A1750</t>
  </si>
  <si>
    <t>Common School Education Technology Advancement A1796</t>
  </si>
  <si>
    <t>Southern Hancock 1998 School Building Corporation</t>
  </si>
  <si>
    <t>Northeast Dearborn School Building Corporation-QSCB</t>
  </si>
  <si>
    <t>Common School Loan A1883</t>
  </si>
  <si>
    <t>NHCS Physical Education Facility GO Bonds 2018</t>
  </si>
  <si>
    <t>QZAB 2011A</t>
  </si>
  <si>
    <t>Lease QSCB 2009</t>
  </si>
  <si>
    <t>Amended Taxable General Obligation Pension Bonds of 2002 Refunded 2012</t>
  </si>
  <si>
    <t>2004 Plainfield Comm. High School Bldg. Corp. Ad Valorem Property Tax 1st Mort. Bonds, Series 2017</t>
  </si>
  <si>
    <t>Ad Valorem Property Tax First Mortgage Refunding and Improvement Bonds, Series 2018</t>
  </si>
  <si>
    <t>Common School Loan #12</t>
  </si>
  <si>
    <t>Common School A1834</t>
  </si>
  <si>
    <t>Common School Loan 2015</t>
  </si>
  <si>
    <t>Common School Loan A0425</t>
  </si>
  <si>
    <t>Brownsburg 1999 School Building Corporation FIrst Mortgage RFG and Improvement Bonds Series 2012</t>
  </si>
  <si>
    <t>Cloverdale High School Building Corporation Ad Valorem Property Tax First Mtg Bonds, Series 2012</t>
  </si>
  <si>
    <t>NHJ Intermediate School Building Corporation Ad Valorem Property Tax First Mortgage Bonds 2015</t>
  </si>
  <si>
    <t>2015 Tri-Creek 2002 High School Bldg Corp 1st Mtge Bonds</t>
  </si>
  <si>
    <t>AD VALOREM PROPERTY TAX FIRST MORTGAGE REFUNDING AND IMPROVEMENT BONDS, SERIES 2015 (IMPROVEMENTS)</t>
  </si>
  <si>
    <t>Common School Fund Loan - A2731</t>
  </si>
  <si>
    <t>Taxable General Obligation Pension Bonds of 2004</t>
  </si>
  <si>
    <t>Lease Rental Decatur Twp Multi-School Building Corp 1st Mortgage Refunding Bonds - Series 2006B</t>
  </si>
  <si>
    <t>2017 Guaranteed Energy Savings Project - Solar</t>
  </si>
  <si>
    <t>Mooresville School Building Corporation Series 2011 (Ne/Nw)</t>
  </si>
  <si>
    <t>Common School Fund Loan A1747</t>
  </si>
  <si>
    <t>Refunding Bonds of 2014B</t>
  </si>
  <si>
    <t>COMMON SCHOOL LOAN A1888 2015</t>
  </si>
  <si>
    <t>High School</t>
  </si>
  <si>
    <t>South Putnam High School/Central Elem Campus Renovations</t>
  </si>
  <si>
    <t>First Mortgage Bonds, Series 2014B</t>
  </si>
  <si>
    <t>General Obligation Bonds of 2018B</t>
  </si>
  <si>
    <t>Rensselaer Central schools Corporation General Obligation Bonds of 2012</t>
  </si>
  <si>
    <t>Construction 2010A</t>
  </si>
  <si>
    <t>Pension Bonds 2004</t>
  </si>
  <si>
    <t>M.S.D. of Wabash Cnty Multi-School Bldg Corp, Ad Valorem Prop Tax First Mortgage Bonds, Series 2011</t>
  </si>
  <si>
    <t>Mooresville School Building Corporation Series 2009</t>
  </si>
  <si>
    <t>A0600</t>
  </si>
  <si>
    <t>2015 First Mortgage Bonds Debt</t>
  </si>
  <si>
    <t>2014 - Common School Technology Loan Advancement</t>
  </si>
  <si>
    <t>First Mortgage Refunding Bonds Series 2015</t>
  </si>
  <si>
    <t>A1887 Common School Loan</t>
  </si>
  <si>
    <t>Plainfield Community School Corporation, General Obligation Bonds of 2016</t>
  </si>
  <si>
    <t>General Obligation Bonds of 2017A</t>
  </si>
  <si>
    <t>Pension Bond - refinanced</t>
  </si>
  <si>
    <t>Decatur County Community Schools Amended Taxable General Obligation Pension Bonds of 2004</t>
  </si>
  <si>
    <t>Series 2016 First Mortgage Bond</t>
  </si>
  <si>
    <t>Franklin County Community School Corporation General Obligation Bonds of 2011 (QZAB)</t>
  </si>
  <si>
    <t>Common School A0575</t>
  </si>
  <si>
    <t>QSCB 2011</t>
  </si>
  <si>
    <t>Elementary School Renovation #2</t>
  </si>
  <si>
    <t>NHJ United School Corporation Amended Taxable General Obligation Pension Bonds of 2004</t>
  </si>
  <si>
    <t>Manchester Community Schools Amended Taxable General Obligation Pension Bonds of 2004</t>
  </si>
  <si>
    <t>2011 QSCB</t>
  </si>
  <si>
    <t>Common School Fund Loan - A0436</t>
  </si>
  <si>
    <t>First Mortgage Bonds, Series 2012D</t>
  </si>
  <si>
    <t>High School Building Corporation, First Mortgage Bonds, Series 2012B (Middle School Phase 1)</t>
  </si>
  <si>
    <t>Lease Rental 2004 Series A; Refi 2013</t>
  </si>
  <si>
    <t>Northwestern Consol. School Building Corp Ad Valorem Property Tax First Mortgage Bonds Series 2015</t>
  </si>
  <si>
    <t>Common School Loan 2926</t>
  </si>
  <si>
    <t>Greater Jasper Middle School Building Corporation</t>
  </si>
  <si>
    <t>Common School Fund - State of Indiana (Loan #A0429)</t>
  </si>
  <si>
    <t>Common School Loan Fund #A1964</t>
  </si>
  <si>
    <t>Common School Loan A 2700</t>
  </si>
  <si>
    <t>MSD of Wash Twp Sch Bldg Corp Ad Valorem Prop Tax Refunding Series 2017</t>
  </si>
  <si>
    <t>Unlimited Ad Valorem Property Tax First Mortgage Bonds, Series 2010A</t>
  </si>
  <si>
    <t>Amended General Obligation Pension Bonds of 2004 (Taxable)</t>
  </si>
  <si>
    <t>Common School Loan A1875</t>
  </si>
  <si>
    <t>First Mortgage Bonds, Series 2015 A</t>
  </si>
  <si>
    <t>Amended Taxable Retirement/Severance Liability Funding Bonds of 2006</t>
  </si>
  <si>
    <t>Common School Loan A2882 2016</t>
  </si>
  <si>
    <t>QSCB 2010</t>
  </si>
  <si>
    <t>Common School Fund Loan - 2004</t>
  </si>
  <si>
    <t>Plainfield Community School Corp General Obligation Bonds of 2013</t>
  </si>
  <si>
    <t>COMMON SCHOOL LOAN A2962</t>
  </si>
  <si>
    <t>Common School Loan A0621</t>
  </si>
  <si>
    <t>Taxable General Obligation Bonds of 2010</t>
  </si>
  <si>
    <t>GO Bond 2012</t>
  </si>
  <si>
    <t>$1,900,000 AD VALOREM PROPERTY TAX FIRST MORTGAGE BONDS, SERIES 2014</t>
  </si>
  <si>
    <t>BROWN CNTY IND SCH MULTISCHOOL BLDG CORP 2014</t>
  </si>
  <si>
    <t>EACS - L/R 1999 Refi 2011</t>
  </si>
  <si>
    <t>Brownstown Middle School Building Corp. Ad Valorem Property Tax First Mortgage Bonds, Series 2014</t>
  </si>
  <si>
    <t>Shakamak School Building Corporation Ad Valorem Property Tax First Mortgage Bonds, Series 2015</t>
  </si>
  <si>
    <t>Lease Rental Decatur Twp Multi-School Building Corp 1st Mortgage Bonds - Series 2016</t>
  </si>
  <si>
    <t>A2965</t>
  </si>
  <si>
    <t>AD Valorem Property Tax first Mortgage Bonds, Series 2011</t>
  </si>
  <si>
    <t>Mooresville School Building Corporation(QZAB NM 2011B)</t>
  </si>
  <si>
    <t>SWACS L/R 2014D</t>
  </si>
  <si>
    <t>Seymour Community Schools General Obligations Bonds of 2017</t>
  </si>
  <si>
    <t>Wa-Nee Middle School Bldg., Corp - First Mortgage Bond, Series 2001</t>
  </si>
  <si>
    <t>RJ Baskett Middle School Renovation Project</t>
  </si>
  <si>
    <t>Common School A2905</t>
  </si>
  <si>
    <t>First Mortgage Bonds 2007; Refi 2016</t>
  </si>
  <si>
    <t>Common School Loan A1628</t>
  </si>
  <si>
    <t>CCSC Amended Taxable General Obligation Pension Bonds of 2004</t>
  </si>
  <si>
    <t>DUNELAND SCH CORP G.O. BOND 2015</t>
  </si>
  <si>
    <t>Unlimited Ad Valorem Property Tax First Mortgage Bonds, Series 2010B (QSCBs)</t>
  </si>
  <si>
    <t>Southwestern Jefferson County School Building Corporation</t>
  </si>
  <si>
    <t>South Putnam High School Building Corporation Ad Valorem Property Tax First Mortgage Bonds Sr 2017</t>
  </si>
  <si>
    <t>Decatur Township Multi-School Building Corp First Mortgage Bonds Series 2017</t>
  </si>
  <si>
    <t>Tippecanoe School Corporation General Obligation Bonds of 2014 (B)</t>
  </si>
  <si>
    <t>Ad Valorem Property Tax First Mortgage Refunding and Improvement Bonds, Series 2015 (New Portion)</t>
  </si>
  <si>
    <t>Liberty Perry Community School Selma Elem add</t>
  </si>
  <si>
    <t>School City of East Chicago General Obligation Bonds, Series 2016</t>
  </si>
  <si>
    <t>First Mortgage Refunding Bonds, Series 2009A</t>
  </si>
  <si>
    <t>Mortgage Bonds, Series 2011</t>
  </si>
  <si>
    <t>First Mortgage Bonds, Series 2018A</t>
  </si>
  <si>
    <t>A1748 Common School Loan</t>
  </si>
  <si>
    <t>General Obligation Bonds of 2014 B</t>
  </si>
  <si>
    <t>High School Building Corporation, First Mortgage Bonds, Series 2016A</t>
  </si>
  <si>
    <t>Clark-Pleasant Middle School Building Corporation Sr 2009 QSCB</t>
  </si>
  <si>
    <t>AD VALOREM PROPERTY TAX FIRST MORTGAGE REFUNDING AND IMPROVEMENT BONDS, SERIES 2014</t>
  </si>
  <si>
    <t>Brownsburg 1999 School Building Corporation First Mortgage Refunding Bonds, Series 2015B</t>
  </si>
  <si>
    <t>Lease Rental 2016B Series</t>
  </si>
  <si>
    <t>Common School Fund Technology Advancement</t>
  </si>
  <si>
    <t>COMMON SCHOOL FUND LOAN 0506</t>
  </si>
  <si>
    <t>East Gibson School Corporation Amended Taxable General Obligation Pension Bonds of 2004</t>
  </si>
  <si>
    <t>A0551</t>
  </si>
  <si>
    <t>BH-MS L/R 2008</t>
  </si>
  <si>
    <t>HS HVAC Lease Rental 2011</t>
  </si>
  <si>
    <t>Common School Loan A2960</t>
  </si>
  <si>
    <t>Common School Fund Loan #A1716</t>
  </si>
  <si>
    <t>First Mortgage Bonds, 2014 Series B (Dec)</t>
  </si>
  <si>
    <t>WNSC - CSL A0569</t>
  </si>
  <si>
    <t>Common School Loan #0585</t>
  </si>
  <si>
    <t>Tippecanoe School Corporation General Obligation Bonds of 2014 (A)</t>
  </si>
  <si>
    <t>Common School Loan #0457 (2002)</t>
  </si>
  <si>
    <t>Taxable First Mortgage Refunding Bonds, Series 201</t>
  </si>
  <si>
    <t>CNCS L/R Series 2012A</t>
  </si>
  <si>
    <t>Common School Loan # A 2854</t>
  </si>
  <si>
    <t>First Mortgage Bonds 2004, Refi 2012 B</t>
  </si>
  <si>
    <t xml:space="preserve">First Mortgage Bonds, Series 2013 </t>
  </si>
  <si>
    <t>Madison-Grant Multi-School Building Corp. Ad Valorem Prop. Tax 1st Mortgage Bonds, Series 2013B</t>
  </si>
  <si>
    <t>Clark-Pleasant 2004 School Building Corporation Ad Valorem Property Tax First Mrg ReF Bd Series 2014</t>
  </si>
  <si>
    <t>GO Bond Repair 2012 - Facility &amp; Grounds</t>
  </si>
  <si>
    <t>Common School Fund Loan A1717</t>
  </si>
  <si>
    <t>A1916</t>
  </si>
  <si>
    <t>First Mortgage Bonds, QZAB Series 2013</t>
  </si>
  <si>
    <t>Energy Savings Loan</t>
  </si>
  <si>
    <t>Brownsburg 1999 School Building Corporation Series 2016A</t>
  </si>
  <si>
    <t>Tell City-Troy Township School Building Corporation First Mortgage Bonds Series 2010A</t>
  </si>
  <si>
    <t>Common School Loan 2013A - A1726</t>
  </si>
  <si>
    <t>Technology Common School Loan #A1782</t>
  </si>
  <si>
    <t>CSF Technology 2014</t>
  </si>
  <si>
    <t>Common Schools Loan A1772</t>
  </si>
  <si>
    <t>COMMON SCHOOL LOAN A1980</t>
  </si>
  <si>
    <t>Ad Valorem Property Tax First Mortgage Bonds, Series 2009 (QSCB – Tax Credit Bonds)</t>
  </si>
  <si>
    <t>Mortgage Bonds Series 2010A and Series 2010B</t>
  </si>
  <si>
    <t>Common School Loan A1840</t>
  </si>
  <si>
    <t>Avon Community School Building Corporation Ad Valorem Property Tax First Mortgage Bonds, Series 2015</t>
  </si>
  <si>
    <t>First Mortgage Bonds, Series 2013E</t>
  </si>
  <si>
    <t>Central Nine Career Center Bldg Corp First Mortgage Bonds, Series 2009</t>
  </si>
  <si>
    <t>Duneland School Building Corp 2001 CABBS</t>
  </si>
  <si>
    <t>MSD Washington Township General Obligation Bonds of 2015A</t>
  </si>
  <si>
    <t>North Adams L/R Series 2006/2008/2015</t>
  </si>
  <si>
    <t>School City of East Chicago General Obligation Bonds, Series 2018</t>
  </si>
  <si>
    <t>Lease Rental of 2004 (Roosevelt)</t>
  </si>
  <si>
    <t>Southeast Fountain Elementary Sch Building Corp Ad Valorem Property Tax Refunding Bonds, Series 2013</t>
  </si>
  <si>
    <t>Unlimited Ad Valorem Property Tax First Mortgage Bonds, Series 2013</t>
  </si>
  <si>
    <t>Taxable General Obligation Bonds of 2016</t>
  </si>
  <si>
    <t>Common School Loan #A2852 - Student Computers/Tea Desktops</t>
  </si>
  <si>
    <t>City of East Chicago, Indiana School Disaster Loan</t>
  </si>
  <si>
    <t>A2915 Technology Common School Fund Loan</t>
  </si>
  <si>
    <t>School Severence 2013 A Refunding</t>
  </si>
  <si>
    <t>"Amended" PENSION BONDS Taxable Retirement/Severance 2004</t>
  </si>
  <si>
    <t>General Obligation Refunding Bonds of 2014</t>
  </si>
  <si>
    <t>A2870</t>
  </si>
  <si>
    <t>FWCS - REF - PHASE 1 - 2016</t>
  </si>
  <si>
    <t>G.O. Bonds 2018B</t>
  </si>
  <si>
    <t>Southwestern Schools Improvement Building Corporation First Mortgage Bonds, Series 2004</t>
  </si>
  <si>
    <t>QZAB 4 SERIES 2005 - 72N294095</t>
  </si>
  <si>
    <t>School Technology Advancement Loan 2019</t>
  </si>
  <si>
    <t>High School HVAC</t>
  </si>
  <si>
    <t>Sunman Dearborn High School Building Corporation Refinance 2013</t>
  </si>
  <si>
    <t>2010 Avon Community School Corp Taxable G O Recovery Zone Economic Development Bonds</t>
  </si>
  <si>
    <t>Common School Loan A1917</t>
  </si>
  <si>
    <t>Loan No.:A3002</t>
  </si>
  <si>
    <t>First Mortgage Refunding Bonds Series 2019</t>
  </si>
  <si>
    <t>Common School Loan A0801</t>
  </si>
  <si>
    <t>Common School Loan (A0523)</t>
  </si>
  <si>
    <t>Common School Fund Loan No. A1983</t>
  </si>
  <si>
    <t>Columbus Multi-High SBC Unlimited Ad Valorem Prop Tax Crossover Refunding Bonds, Series 2017</t>
  </si>
  <si>
    <t>EACS - L/R 2017 MS</t>
  </si>
  <si>
    <t>CSL A1787</t>
  </si>
  <si>
    <t>Common School Fund Loan A2733</t>
  </si>
  <si>
    <t>First Mortgage Bonds, Series 2017D</t>
  </si>
  <si>
    <t>2000 Bond</t>
  </si>
  <si>
    <t>Tell City-Troy Township School Bldg. Corp. Series 2011 Qualified Zone Academy Bonds</t>
  </si>
  <si>
    <t xml:space="preserve">Northeast Sullivan Multi-School Building Corporation First Mortgage Bonds, Series 2017 </t>
  </si>
  <si>
    <t>A1790</t>
  </si>
  <si>
    <t>Common School Loan (A1959)</t>
  </si>
  <si>
    <t>Ad Valorem Property Tax First Mortgage Refunding Bonds, Series 2011A</t>
  </si>
  <si>
    <t>Qualified Zone Academy Bonds, Series 2005</t>
  </si>
  <si>
    <t>General Obligation Pension Bonds, 2006</t>
  </si>
  <si>
    <t>Common School Loan #A 1892 - Data Processing Instructional Eqpt</t>
  </si>
  <si>
    <t>AD VALOREM PROPERTY TAX, FIRST MORTGAGE BONDS, SERIES 2016</t>
  </si>
  <si>
    <t>Pension Bond of 2006; Refi 2015</t>
  </si>
  <si>
    <t>NWCS- L/R 2007 Refi - 2017</t>
  </si>
  <si>
    <t>FIRST MORTGAGE REFUNDING AND IMPROVEMENT BONDS, SERIES 2009</t>
  </si>
  <si>
    <t>Lease Rental of 2001 (Elkhart Area Career Center)</t>
  </si>
  <si>
    <t>School Severance 2013 Refunding Bonds, Series 4 through Series 7</t>
  </si>
  <si>
    <t>Refunding Bonds of 2014A</t>
  </si>
  <si>
    <t>Facility Improvements 2017</t>
  </si>
  <si>
    <t>A2891 Technology Common School Fund Loan</t>
  </si>
  <si>
    <t>Common School Loan A2979</t>
  </si>
  <si>
    <t>Construction 2010B</t>
  </si>
  <si>
    <t>Kankakee Valley Middle School - Series 2010</t>
  </si>
  <si>
    <t>North Putnam Middle School Building Corporation Ad Valorem Property Tax First Mortgage Bonds, Series</t>
  </si>
  <si>
    <t>Tippecanoe County NSE08 School Building Corp Ad Valorem Property Tax First Mortgage Bonds, 2017</t>
  </si>
  <si>
    <t>A2986</t>
  </si>
  <si>
    <t>Common School Loan A1766</t>
  </si>
  <si>
    <t>Decatur County 2010 School Building Corp Ad Valorem Property Tax First Mortgage Bonds, Series 2014A</t>
  </si>
  <si>
    <t>Common School Loan A 2867</t>
  </si>
  <si>
    <t>WNSC - L/R 2007</t>
  </si>
  <si>
    <t>Common School Fund Loan - A0510</t>
  </si>
  <si>
    <t>Crossroads School Bus Lease-Purchase 2015 (HELP Program)</t>
  </si>
  <si>
    <t>Common School Fund Loan A1975</t>
  </si>
  <si>
    <t>FWCS - REF - PHASE 2 - 2017A</t>
  </si>
  <si>
    <t>General Obligation Judgement Funding Bonds, Series 2012</t>
  </si>
  <si>
    <t>Common School Loan A1738</t>
  </si>
  <si>
    <t>North Daviess Elementary Bldg refinanced 2015</t>
  </si>
  <si>
    <t>Pension Bonds of 2006; Refi 2015</t>
  </si>
  <si>
    <t>AD VALOREM PROPERTY TAX FIRST MORTGAGE BONDS, SERIES 2016</t>
  </si>
  <si>
    <t>General Obligation Bond of 2016</t>
  </si>
  <si>
    <t>Wind Power Project</t>
  </si>
  <si>
    <t>First Mortgage Bonds 2011</t>
  </si>
  <si>
    <t>The Columbus Repair and Renovation School Building Corp First Mortgage Refunding Bonds, Series 2012</t>
  </si>
  <si>
    <t>CSL A2944</t>
  </si>
  <si>
    <t>A0505</t>
  </si>
  <si>
    <t>A1858</t>
  </si>
  <si>
    <t>Common School Loan A2914</t>
  </si>
  <si>
    <t>COMMON SCHOOL LOAN 2005</t>
  </si>
  <si>
    <t>FIRST MORTGAGE BONDS, SERIES 2013B</t>
  </si>
  <si>
    <t>Sunman-Dearborn Community School Corporation Amended Taxable General Obligation Pension Bond of 2004</t>
  </si>
  <si>
    <t>Lease Rental 2014 (August)</t>
  </si>
  <si>
    <t>FCS L/R Series 2016</t>
  </si>
  <si>
    <t>Common School Loan A2921 2017</t>
  </si>
  <si>
    <t>Common School Fund Loan #A1811</t>
  </si>
  <si>
    <t>2016 General Obligation Bond</t>
  </si>
  <si>
    <t>Common School Loan #B0028</t>
  </si>
  <si>
    <t>G.O. Bond 2014</t>
  </si>
  <si>
    <t>South Putnam 2015 Grade School Building Corporation Refunding</t>
  </si>
  <si>
    <t>2017 G/O Bond</t>
  </si>
  <si>
    <t>Taxable Ad Valorem Property Tax First Mortgage Bonds, Series 2017 (QZAB - Tax Credit Bonds)</t>
  </si>
  <si>
    <t>FWCS - REF - PHASE 2 - 2017B</t>
  </si>
  <si>
    <t>GO Bond, Series 2005 (Dec)</t>
  </si>
  <si>
    <t>2004 Bond Bank Pension Bonds</t>
  </si>
  <si>
    <t>New Tech Renovations Phase #2</t>
  </si>
  <si>
    <t>Technology Common School Loan #A2901</t>
  </si>
  <si>
    <t>General Obligation Bond 2016</t>
  </si>
  <si>
    <t>First Mortgage Bonds 2005, Refi 2015</t>
  </si>
  <si>
    <t>Common School Tech Summer 2017 Loan #A2970</t>
  </si>
  <si>
    <t>South Madison Middle School Building Corp Refunding Bonds Series 2016</t>
  </si>
  <si>
    <t>Auxillary Gym Project</t>
  </si>
  <si>
    <t>FWCS - QZAB 2010</t>
  </si>
  <si>
    <t>Northeast Sullivan Multi-School Building Corporation First Mortgage Bonds, Series 2013A</t>
  </si>
  <si>
    <t>COMMON SCHOOL LOAN A1812 2015</t>
  </si>
  <si>
    <t>First Mortgage Bonds Series 2016A</t>
  </si>
  <si>
    <t>Crossroads School Bus Lease-Purchase 2017 (HELP Program)</t>
  </si>
  <si>
    <t>Common School Loan A2985</t>
  </si>
  <si>
    <t>Common School Loan A0450</t>
  </si>
  <si>
    <t>DCCUSD L/R 2016</t>
  </si>
  <si>
    <t>GKB MSBC L/R 2014-A</t>
  </si>
  <si>
    <t>Common School Loan A1823</t>
  </si>
  <si>
    <t>First Mortgage Refunding 2002 Bonds, Series 2016A</t>
  </si>
  <si>
    <t xml:space="preserve">EJHS 2010A Recovery Zone Bond </t>
  </si>
  <si>
    <t>Common School Loan A0599</t>
  </si>
  <si>
    <t>Northwestern Consol School Building Corp Ad Valorem Property Tax First Mortgage Bonds, Series 2014</t>
  </si>
  <si>
    <t>A1825</t>
  </si>
  <si>
    <t>Loan #A0518 Common School Fund Loan</t>
  </si>
  <si>
    <t>Common School Loan Fund #A0528</t>
  </si>
  <si>
    <t>School Building Additions</t>
  </si>
  <si>
    <t>High School Building Project, 1998 A&amp;B</t>
  </si>
  <si>
    <t>Refunding Bonds of 2007</t>
  </si>
  <si>
    <t>Common School Fund Loan #A0612</t>
  </si>
  <si>
    <t>First Mortgage Refunding &amp; Improvement Bonds 2014</t>
  </si>
  <si>
    <t>TIPPECANOE SCHOOL CORPORATION GENERAL OBLIGATIONS BONDS 2017</t>
  </si>
  <si>
    <t>CSF Tech STAA 2017</t>
  </si>
  <si>
    <t>QZAB 2011C</t>
  </si>
  <si>
    <t>Common School Loan-Technology A1850</t>
  </si>
  <si>
    <t>Refinanced New Elementary/High School Remodel</t>
  </si>
  <si>
    <t>First Mortgage Bonds 2004, Refi 2013</t>
  </si>
  <si>
    <t>A1720</t>
  </si>
  <si>
    <t>1,980,000 Ad Valorem Property Tax First Mortgage Bonds, Series 2014B</t>
  </si>
  <si>
    <t>Avon Community School Building Corporation Ad Valorem Property Tax First Mortgage Bonds, Series 2016</t>
  </si>
  <si>
    <t>Lease Rental 2015</t>
  </si>
  <si>
    <t>COMMON SCHOOL LOAN A2878</t>
  </si>
  <si>
    <t>Common School Fund (A1969)</t>
  </si>
  <si>
    <t xml:space="preserve">EHS 2010B QSCB </t>
  </si>
  <si>
    <t>Qualified Zone Academy Bonds Series 2009</t>
  </si>
  <si>
    <t>SERIES 2006 REFUNDING BONDS</t>
  </si>
  <si>
    <t>Northeastern Wayne Jr/Sr High School Building Corporation</t>
  </si>
  <si>
    <t>Mt. Vernon of Hancock County Multi-School Bldg Corp Taxable First Mortgage Ref Bonds, Series 2012B</t>
  </si>
  <si>
    <t>Common School Loan A1626</t>
  </si>
  <si>
    <t>First Mortgage Bonds, Series 2016B-1</t>
  </si>
  <si>
    <t>QZAB 3</t>
  </si>
  <si>
    <t>EACS - L/R 2003 Refi 2012B</t>
  </si>
  <si>
    <t>Common School Fund Loan #A1806</t>
  </si>
  <si>
    <t>Warrick County School Corporation General Obligation Bonds of 2015</t>
  </si>
  <si>
    <t>CSL A1926</t>
  </si>
  <si>
    <t>Common School Fund Loan - A2919</t>
  </si>
  <si>
    <t>Central Noble Community School Corporation Amended Taxable General Obligation Pension Bonds of 2003</t>
  </si>
  <si>
    <t>CSL A2851</t>
  </si>
  <si>
    <t>Tell City-Troy Township School Corporation Amended Taxable General Obligation Pension Bonds of 2004</t>
  </si>
  <si>
    <t>Building Lease 2016</t>
  </si>
  <si>
    <t>CSF Tech STAA 2015</t>
  </si>
  <si>
    <t>Common School 1970</t>
  </si>
  <si>
    <t>QSCB RP HS Renovation</t>
  </si>
  <si>
    <t>2009 First Mortgage Bonds - MHS</t>
  </si>
  <si>
    <t>North Gibson School Corporation Amended Taxable General Obligation Pension Bonds of 2003</t>
  </si>
  <si>
    <t>Common School Loan 1889</t>
  </si>
  <si>
    <t>Common School Loan-Technology A1953</t>
  </si>
  <si>
    <t>Common School Fund Loan B0010</t>
  </si>
  <si>
    <t>QZAB 2012</t>
  </si>
  <si>
    <t>WNSC Pension Bonds 2004</t>
  </si>
  <si>
    <t>Liberty Perry Community Schools Pension Bonds</t>
  </si>
  <si>
    <t>Common School Fund (A2846)</t>
  </si>
  <si>
    <t>Common School Fund Loan 2019 (A2950)</t>
  </si>
  <si>
    <t>Unrefunded Taxable Ad Valorem Property Tax First Mortgage Bonds, Series 2009 (BABs)</t>
  </si>
  <si>
    <t>First Mortgage Bond 2010 (QSCB)</t>
  </si>
  <si>
    <t xml:space="preserve">PVETI and Health Center </t>
  </si>
  <si>
    <t>Tippecanoe County NSE08 School Building Corp Ad Valorem Property Tax First Mortgage Bonds, 2014 (A)</t>
  </si>
  <si>
    <t>Pension Debt</t>
  </si>
  <si>
    <t>CSF Tech STAA 2014</t>
  </si>
  <si>
    <t>Plainfield Community School Corporation, General Obligation Bonds of 2017</t>
  </si>
  <si>
    <t>Loan No. A3007</t>
  </si>
  <si>
    <t>Refunding of Pension Bond (2012)</t>
  </si>
  <si>
    <t>Lease Rental Decatur Twp Multi-School Building Corp 1st Mortgage Refunding Bonds - Series 2016</t>
  </si>
  <si>
    <t>Tell City-Troy Township school Building Corporation Qualified Zone Academy Bonds of 2008</t>
  </si>
  <si>
    <t>Mooresville Consolidated School Corporation Amended Taxable General Obligation Pension Bonds of 2003</t>
  </si>
  <si>
    <t>NWACS - L/R 2007/08/08A REFI 2016</t>
  </si>
  <si>
    <t>Aurora School Building Corporation - Series 2013</t>
  </si>
  <si>
    <t>A1813 Advancement of Common School Fund Loan</t>
  </si>
  <si>
    <t>Common School Fund Loan - A1836 Mooresville Cons. School Corp.</t>
  </si>
  <si>
    <t>Common School Loan # 1929</t>
  </si>
  <si>
    <t>Pension</t>
  </si>
  <si>
    <t>Mitchell High School Building Corp. Series 2015</t>
  </si>
  <si>
    <t>General Obligation Note of 2009</t>
  </si>
  <si>
    <t>Center Grove Comm School Corporation Common School Loan No. A0351</t>
  </si>
  <si>
    <t>Construction 2010C</t>
  </si>
  <si>
    <t>FWCS - REF - PHASE 1 - 2015</t>
  </si>
  <si>
    <t>Crossroads School Bus Lease-Purchase 2017 Fall (HELP Program)</t>
  </si>
  <si>
    <t>Marion Community Schools Amended Taxable General Obligation Pension Bonds of 2004</t>
  </si>
  <si>
    <t>Ad Valorem Property Tax First Mortgage Bonds, Series 2014C</t>
  </si>
  <si>
    <t>Amended Pension Bond of 2006</t>
  </si>
  <si>
    <t>LOOGOOTEE SCHOOL BUILDING CORPORATION AD VALOREM PROPERTY TAX FIRST MORTGAGE BONDS, SERIES 2015</t>
  </si>
  <si>
    <t>Lease Rental 2009</t>
  </si>
  <si>
    <t>Construction Common School Loan #A0500</t>
  </si>
  <si>
    <t>2002 Addition and Renovation</t>
  </si>
  <si>
    <t>Common School Loan #17</t>
  </si>
  <si>
    <t>Building Lease - Series 2011Q / QZAB - Bridgepoint HVAC Reno</t>
  </si>
  <si>
    <t>General Obligation Bonds 2013</t>
  </si>
  <si>
    <t>Ad Valorem Property Tax First Mtg Rfding and Imprvmt bonds, Series 2014</t>
  </si>
  <si>
    <t>Common School Loan A1808</t>
  </si>
  <si>
    <t>2016 - Common School Technology Advancement</t>
  </si>
  <si>
    <t>G.O. Bonds 2018A</t>
  </si>
  <si>
    <t>Common School Fund-#A1374</t>
  </si>
  <si>
    <t>Lake Station Multi school building corp first mort</t>
  </si>
  <si>
    <t>Refunding Pension Bonds of 2013</t>
  </si>
  <si>
    <t>Common School B0117</t>
  </si>
  <si>
    <t>General Obligaiton Bonds of 2016</t>
  </si>
  <si>
    <t>Common School Fund Loan - A1937</t>
  </si>
  <si>
    <t>WCMSBC Ad Valorem Property First Mortgage Refunding Bonds, Series 2017</t>
  </si>
  <si>
    <t>First Mortgage Refunding Bonds, Series 2014A</t>
  </si>
  <si>
    <t>Decatur County 2010 School Building corp Ad Valorem Property Tax First Mortgage Bonds, Series 2014B</t>
  </si>
  <si>
    <t>First Mortgage Refunding Bonds 2007 Series 2015A</t>
  </si>
  <si>
    <t>Common School A1891 (2015)</t>
  </si>
  <si>
    <t>QZAB 2006</t>
  </si>
  <si>
    <t xml:space="preserve">Taxable Ad Valorem Property Tax First Mortgage Bonds, Series 2010 (QSCB - Direct Payment) </t>
  </si>
  <si>
    <t>Common School Loan Fund-School Technology Advancement</t>
  </si>
  <si>
    <t>First Mortgage Bonds. Series 2014A</t>
  </si>
  <si>
    <t>CSF A1824 NE</t>
  </si>
  <si>
    <t>Common School Fund Loan A1800</t>
  </si>
  <si>
    <t>First Mortgage Bonds, Series 2015F</t>
  </si>
  <si>
    <t>Negotiable School Improvement Note, Series 2017 A &amp; B</t>
  </si>
  <si>
    <t>SWACS L/R 2014A</t>
  </si>
  <si>
    <t>Common School Fund Loan #B0027</t>
  </si>
  <si>
    <t>First Mortgage Bonds, 2010 Series</t>
  </si>
  <si>
    <t>Taxable General Obligation Bonds of 2011</t>
  </si>
  <si>
    <t>First Mortgage Refunding Bonds, Series 2008</t>
  </si>
  <si>
    <t>First Mortgage Refunding Bonds 2001 Series 2015B</t>
  </si>
  <si>
    <t>Ad Valorem Property Tax First Mortgage Refunding Bonds, Series 2016C</t>
  </si>
  <si>
    <t>South Central Comm. School Bldg. Corp. Ad Valorem Prop. Tax First Mort. Refund. Bonds, Series 2016A</t>
  </si>
  <si>
    <t>White River Valley School Corporation</t>
  </si>
  <si>
    <t>Lease Rental 2009-QBond</t>
  </si>
  <si>
    <t>First Mortgage Bonds 2009; Refi 2017</t>
  </si>
  <si>
    <t>Elementary School Renovation</t>
  </si>
  <si>
    <t>BHS/BIS Renovations &amp; Additions 2011</t>
  </si>
  <si>
    <t>Taxable Ad Valorem Property Tax First Mortgage Bonds, Series 2012A</t>
  </si>
  <si>
    <t>Common School Fund Loan A1417</t>
  </si>
  <si>
    <t>Series 2014A Madison-Grant Multi-School Bldng Corp Ad Valorem Property Tax First Mortgage Bonds</t>
  </si>
  <si>
    <t xml:space="preserve">First Mortage Refunding 2008 &amp; Improvement Bonds, </t>
  </si>
  <si>
    <t>QSCB HS/Royerton/Albany 2010</t>
  </si>
  <si>
    <t>2011 Elementary School Refinance</t>
  </si>
  <si>
    <t>COMMON SCHOOL FUND LOAN #0501</t>
  </si>
  <si>
    <t>Elementary Schools Building Corporation</t>
  </si>
  <si>
    <t>Lease Rental, Series 2013</t>
  </si>
  <si>
    <t>Common School Fund Loan #A2935</t>
  </si>
  <si>
    <t>2013 Ad Valorem Property Tax First Mortgage Bonds</t>
  </si>
  <si>
    <t>SVCS Amended Taxable General Obligation Pension Bonds of 2004</t>
  </si>
  <si>
    <t>Center Grove CSC GO Bond Series 2017C</t>
  </si>
  <si>
    <t>Ad Valorem PropertyTax First Mortgage Refunding and Improvement Bonds, Series 2010</t>
  </si>
  <si>
    <t>Common School Loan A2849</t>
  </si>
  <si>
    <t>Brier Creek School Building Corporation Ad Valorem Property Tax Jr and Subordinated Bonds Sr 2016B</t>
  </si>
  <si>
    <t>Common School Fund Loan A2727</t>
  </si>
  <si>
    <t>2013 Avon Community SBC Ad Valorem Property Tax 1st Mortgage Refunding and Improvment</t>
  </si>
  <si>
    <t>Lease Rental 2005; Refi 2015</t>
  </si>
  <si>
    <t>Unreimbursed Textbooks</t>
  </si>
  <si>
    <t>First Mortgage Refunding Bonds Series 2016A</t>
  </si>
  <si>
    <t>North Adams L/R Series 2006/2008/2015 Fees</t>
  </si>
  <si>
    <t>SWACS Bond - Lease Fees</t>
  </si>
  <si>
    <t>FWCS - GOB 2019</t>
  </si>
  <si>
    <t>Anticipated Debt Service</t>
  </si>
  <si>
    <t>G.O. Bonds 2019B</t>
  </si>
  <si>
    <t>General Obligation Bonds 2018</t>
  </si>
  <si>
    <t>Anticipated Debt Service - 2011 QZAB Sequester</t>
  </si>
  <si>
    <t xml:space="preserve">GKB BAB 2010 - Sequestration </t>
  </si>
  <si>
    <t>DCCUSD GOB 2019</t>
  </si>
  <si>
    <t>Common School Fund (B0097)</t>
  </si>
  <si>
    <t>2018 1st Mtg Bonds</t>
  </si>
  <si>
    <t>Ad Valorem Property Tax First Mort 2019</t>
  </si>
  <si>
    <t>GOB 2019</t>
  </si>
  <si>
    <t>2019 General Obligation Bond</t>
  </si>
  <si>
    <t>G.O. Bonds 2018</t>
  </si>
  <si>
    <t>2019 GO Bonds</t>
  </si>
  <si>
    <t xml:space="preserve">Evansville-Vanderburgh School Corporation General </t>
  </si>
  <si>
    <t>B0095 Common School Loan</t>
  </si>
  <si>
    <t>NWCS- L/R 2019 - Fees</t>
  </si>
  <si>
    <t>2019 Lease Rental</t>
  </si>
  <si>
    <t>Common School Loan #B0123 2019</t>
  </si>
  <si>
    <t>School debt fees</t>
  </si>
  <si>
    <t>GO bonds of 2019</t>
  </si>
  <si>
    <t>Common School Loan B0107</t>
  </si>
  <si>
    <t>2019 Tri-Creek 20002 High School Bldg Corp.</t>
  </si>
  <si>
    <t>A1818</t>
  </si>
  <si>
    <t>G.O. Bonds 2019</t>
  </si>
  <si>
    <t>Ad Valorem First Mortgage Bonds 2019</t>
  </si>
  <si>
    <t xml:space="preserve">2019 GO Bond </t>
  </si>
  <si>
    <t>Greater Jasper School Building Corporation 2019 Bo</t>
  </si>
  <si>
    <t>First Mortgage Bonds 2019</t>
  </si>
  <si>
    <t>2020 Bus Loan</t>
  </si>
  <si>
    <t>FWCS - REF - PHASE 2 - 2019</t>
  </si>
  <si>
    <t>Center Grove Community School Corp 2019A GO Bond</t>
  </si>
  <si>
    <t>2019 1st Mortgage Refunding Bonds W/ New Principal</t>
  </si>
  <si>
    <t>Common School Fund Loan B0013</t>
  </si>
  <si>
    <t>General Obligation Bonds, Series 2019A</t>
  </si>
  <si>
    <t>STAA CSFL B0182</t>
  </si>
  <si>
    <t>2019 GO Bond</t>
  </si>
  <si>
    <t>Tax Exempt Master Equipment Lease 2019</t>
  </si>
  <si>
    <t>First Mortgage Refunding Bonds, Series 2019</t>
  </si>
  <si>
    <t>unlimited Ad valorem Property tax first mortgage b</t>
  </si>
  <si>
    <t>2019 First Mortgage Bonds</t>
  </si>
  <si>
    <t>2019 Series Ad Valorem Property Tax First Mtg Bond</t>
  </si>
  <si>
    <t>Ad Valorem Property Tax First Mortgage Bonds, Seri</t>
  </si>
  <si>
    <t>G.O. Bond Series 2019</t>
  </si>
  <si>
    <t>Common School Fund Loan #B0124</t>
  </si>
  <si>
    <t>Common School Fund Loan B0112</t>
  </si>
  <si>
    <t>Lease rental 2018</t>
  </si>
  <si>
    <t>Common School S0002</t>
  </si>
  <si>
    <t>GCS GO Bond 2019</t>
  </si>
  <si>
    <t>FCS L/R Series 2019</t>
  </si>
  <si>
    <t>2019 Series General Obligation Bonds</t>
  </si>
  <si>
    <t>Ad Valorem Proprty Tax First Mortgage Bonds Series</t>
  </si>
  <si>
    <t>GO Bonds of 2019</t>
  </si>
  <si>
    <t>Common School Loan B0073</t>
  </si>
  <si>
    <t>Ad Valorem Property Tax First Mortgage Bonds, Series 2019</t>
  </si>
  <si>
    <t>Common School B0005</t>
  </si>
  <si>
    <t>Evansville Vanderburgh School Corporation General Obligation Bonds of 2018</t>
  </si>
  <si>
    <t>Common School B0043</t>
  </si>
  <si>
    <t>Common School Fund Loan B0106</t>
  </si>
  <si>
    <t>Common School Fund Loan B0053</t>
  </si>
  <si>
    <t>Series 2018 First Mortgage Bond</t>
  </si>
  <si>
    <t>Common School Fund Loan 2020 (B0090)</t>
  </si>
  <si>
    <t>Common School Fund Loan 2020 (B0055)</t>
  </si>
  <si>
    <t>Common School Fund Loan 2020 (B0014)</t>
  </si>
  <si>
    <t>Plainfield Community School Corporation, General Obligation Bonds of 2018</t>
  </si>
  <si>
    <t>First Mortgage Bonds, Series 2018 (Bus Garage)</t>
  </si>
  <si>
    <t>Hobart Bldg. Corp. Unlimited Ad Valorem Property Tax First Mortgage Bonds, Series 2018</t>
  </si>
  <si>
    <t>2019 Bonds</t>
  </si>
  <si>
    <t>2019 A &amp; B HS Bonds</t>
  </si>
  <si>
    <t>Lease Rental Series 2018</t>
  </si>
  <si>
    <t>Center Grove Community School Corporation 2018B GO Bond</t>
  </si>
  <si>
    <t>2018 General Obligation Bonds</t>
  </si>
  <si>
    <t>Taxable Ad Valorem Property Tax First Mortgage Bonds, Series 2012</t>
  </si>
  <si>
    <t>Common School Loan #A1729</t>
  </si>
  <si>
    <t>Common School Fund Loan #A1802</t>
  </si>
  <si>
    <t>Common School Fund Loan A1845</t>
  </si>
  <si>
    <t>Common School Fund Loan A1905</t>
  </si>
  <si>
    <t>Common School Fund Loan A 1931</t>
  </si>
  <si>
    <t>Common School Fund Loan A2699</t>
  </si>
  <si>
    <t>Common School Fund Loan A2883</t>
  </si>
  <si>
    <t>Common School Loan A2928</t>
  </si>
  <si>
    <t>Common School Loan A2966</t>
  </si>
  <si>
    <t>Ad Valorem Property Tax First Mortgage Refunding and Improvement Bonds, Series 2018 (New Money)</t>
  </si>
  <si>
    <t>Common School Fund Loan B0025</t>
  </si>
  <si>
    <t>Common School Fund Loan B0103</t>
  </si>
  <si>
    <t>Common School Loan Fall 2017</t>
  </si>
  <si>
    <t>Common School Fund Loan #B0040</t>
  </si>
  <si>
    <t>DUNELAND SCHOOL CORP EQUIP LEASE</t>
  </si>
  <si>
    <t>Monroe County Community School Corporation General Obligation Bonds of 2018B</t>
  </si>
  <si>
    <t>B0024</t>
  </si>
  <si>
    <t xml:space="preserve">NWACS POST 2009 REF DEBT 2018 (31,490,000) </t>
  </si>
  <si>
    <t>Common School Loan #A2991</t>
  </si>
  <si>
    <t>NORTHEAST SULLIVAN MULTI-SCHOOL BUILDING CORPORATION FIRST MORTGAGE BONDS, SERIES 2018</t>
  </si>
  <si>
    <t>GKB BAB 2010 - CrossOver Refi 2017</t>
  </si>
  <si>
    <t>COMMON SCHOOL LOAN B0078</t>
  </si>
  <si>
    <t>Common School Loan Fund #B0034</t>
  </si>
  <si>
    <t>Common School Loan Fund #B0080</t>
  </si>
  <si>
    <t>First Mortgage Bonds, Series 2018B</t>
  </si>
  <si>
    <t>B0008 Common School Fund Loan</t>
  </si>
  <si>
    <t>MCSC Building Corporation Property Tax First Mortgage Bonds Series 2019</t>
  </si>
  <si>
    <t>NAFCSBC Amended 2018 Lease for Soccer Field $3,000,000</t>
  </si>
  <si>
    <t>Common School Tech Loan (A2959)</t>
  </si>
  <si>
    <t>Common School Tech Loan (B0017)</t>
  </si>
  <si>
    <t>Common School Tech Loan (A2920)</t>
  </si>
  <si>
    <t>GBC Bus Loan - 2019</t>
  </si>
  <si>
    <t>Common School Loan B0048</t>
  </si>
  <si>
    <t>Bond Series 2018</t>
  </si>
  <si>
    <t>Common School Loan (A2976)</t>
  </si>
  <si>
    <t>Common School Loan (A2992)</t>
  </si>
  <si>
    <t>Common School Loan (B0031)</t>
  </si>
  <si>
    <t>Bartholomew Consolidated School Corporation General Obligation Bonds of 2018</t>
  </si>
  <si>
    <t>STAA Loan #A2988</t>
  </si>
  <si>
    <t>Common School Loan A0804</t>
  </si>
  <si>
    <t>Common School Loan B0020</t>
  </si>
  <si>
    <t>Common School Loan B0114</t>
  </si>
  <si>
    <t>Common School Loan B0064</t>
  </si>
  <si>
    <t>DCCUSD GOB 2018</t>
  </si>
  <si>
    <t>Common School Loan B0116</t>
  </si>
  <si>
    <t>First Mortgage Bonds Series 2018B</t>
  </si>
  <si>
    <t>Common School Loan B0018 2018</t>
  </si>
  <si>
    <t>Crossover Refunding 2010 Bonds Series 2017</t>
  </si>
  <si>
    <t>Ad Valorem Property Tax First Mortgage Bonds 2019</t>
  </si>
  <si>
    <t>Refunding Bonds 2009</t>
  </si>
  <si>
    <t>Common School AO445 - 2000 MCES, GES, PES</t>
  </si>
  <si>
    <t>Common School AO516 OVHS Renovation</t>
  </si>
  <si>
    <t xml:space="preserve">QSCB 2010 W/Federal Tax Credit </t>
  </si>
  <si>
    <t>general obligation bonds of 2019</t>
  </si>
  <si>
    <t xml:space="preserve">General Obligation Bonds of 2018 </t>
  </si>
  <si>
    <t>MSD-SCS L/R 1999 - Refi 2003/2014</t>
  </si>
  <si>
    <t xml:space="preserve">MSD-SCS L/R 1999 - Refi 2003/2014 - Unrefunded in </t>
  </si>
  <si>
    <t>CSL - A1711</t>
  </si>
  <si>
    <t>CSL - A1829</t>
  </si>
  <si>
    <t>CSL - A1936</t>
  </si>
  <si>
    <t>CSL - A2859</t>
  </si>
  <si>
    <t>GOB - Series 2018</t>
  </si>
  <si>
    <t>GOB - Series 2018 Fees</t>
  </si>
  <si>
    <t>Taxable General Obligation Refunding Bonds of 2013 (Pension Refunding)</t>
  </si>
  <si>
    <t>Common School Fund Loan A2948</t>
  </si>
  <si>
    <t>CSF Technology Fall 2017</t>
  </si>
  <si>
    <t>Common School Fund Loan B0006</t>
  </si>
  <si>
    <t>LOOGOOTEE SCHOOL BUILDING CORPORATION AD VALOREM PROPERTY TAX FIRST MORTGAGE BONDS, SERIES 2018</t>
  </si>
  <si>
    <t>2019 General Obligation Bonds</t>
  </si>
  <si>
    <t>Tax Exempt Master Equipment Lease Purchase 2018</t>
  </si>
  <si>
    <t>Ad Valorem Property Tax First Mortgage Refunding Bonds, Series 2019</t>
  </si>
  <si>
    <t>Middlebury Community Schools General Obligation Bonds of 2018</t>
  </si>
  <si>
    <t>Middlebury Community Schools Corporation First Mortgage Refunding Bonds Series 2016</t>
  </si>
  <si>
    <t>Common School Fund Loan No. A0807</t>
  </si>
  <si>
    <t>New Castle Community School Corporation General Obligation Bonds of 2018</t>
  </si>
  <si>
    <t>Common School Fund (A2939)</t>
  </si>
  <si>
    <t>Common School Fund (A2982)</t>
  </si>
  <si>
    <t>Common School Fund (B0004)</t>
  </si>
  <si>
    <t>Common School Loan - Tech Equip "Revised" for 2017</t>
  </si>
  <si>
    <t>Brownstown District School Building Corporatoin Ad Valorem Property Tax First Mortgage Bonds, 2018</t>
  </si>
  <si>
    <t>Common School Fund Loan - B0015</t>
  </si>
  <si>
    <t>SWACS Bonds 2019B</t>
  </si>
  <si>
    <t>Flat Rock-Hawcreek Multi-School Building Corporation First Mortgage Bonds, Series 2018</t>
  </si>
  <si>
    <t>Common School Loan B0044</t>
  </si>
  <si>
    <t>Qualified School Construction Bond Wawasee Middle School 2009</t>
  </si>
  <si>
    <t>Wawasee High School Building Corporation 2011 Bonds</t>
  </si>
  <si>
    <t>Wawasee High School Building Corporation Ad Valorem Property Tax First Mortgage Bonds, Series 2014</t>
  </si>
  <si>
    <t>Wawasee High School Building Corporation Ad Valorem Property Tax First Mortgage Bonds, Series 2015</t>
  </si>
  <si>
    <t>WCSC New Elem. &amp; Remodel. Bldg. Corp. Ad Val. Prop. Tax First Mort. Improvement Bonds, Series 2016</t>
  </si>
  <si>
    <t>WCSC New Elem. &amp; Remodel. Bldg. Corp. Ad Val. Prop. Tax First Mort. Refunding Bonds, Series 2016</t>
  </si>
  <si>
    <t>Wawasee High School Building Corporation Ad Valorem Property Tax First Mortgage Bonds, Series 2017</t>
  </si>
  <si>
    <t>Wawasee High School Building Corporation Ad Valorem Property Tax First Mortgage Bonds, Series 2018</t>
  </si>
  <si>
    <t>Wawasee Community School Corporation General Oblig</t>
  </si>
  <si>
    <t>CSFL B0068</t>
  </si>
  <si>
    <t>CSFL B0119</t>
  </si>
  <si>
    <t>Technology Common School Loan #B0001</t>
  </si>
  <si>
    <t>HELP Lease of 2018</t>
  </si>
  <si>
    <t>Common School Fund Loan A 2974</t>
  </si>
  <si>
    <t>2018 Tri-Creek 2002 High School Bldg Corp 1st Mtge Bonds</t>
  </si>
  <si>
    <t>Common School Fund Loan 2018</t>
  </si>
  <si>
    <t>Decatur County 2010 School Building Corporation Ad Valoren Prop Tax 1st Mtg bonds, series 2019</t>
  </si>
  <si>
    <t>First Mortgage Bonds 2018</t>
  </si>
  <si>
    <t>B0012 Technology Common School Fund Loan</t>
  </si>
  <si>
    <t>B0052 Technology Common School Fund Loan</t>
  </si>
  <si>
    <t>NWCS- L/R 2019</t>
  </si>
  <si>
    <t>Common School Loan - B0125</t>
  </si>
  <si>
    <t>MSDWC Multi-School Building Corp Ad Valorem Property Tax First Mortgage Bonds, Series 2019</t>
  </si>
  <si>
    <t>Elementary Engery Savings 2012</t>
  </si>
  <si>
    <t>Common School Loan B0050</t>
  </si>
  <si>
    <t>Technology #8 - Loan No. B0058</t>
  </si>
  <si>
    <t>First Mortgage Bonds, Series 2019 (Auditorium)</t>
  </si>
  <si>
    <t>Technology #5</t>
  </si>
  <si>
    <t>Boo88</t>
  </si>
  <si>
    <t>HELP Lease of 2019</t>
  </si>
  <si>
    <t>First Mortgage Bonsd, Series 2018</t>
  </si>
  <si>
    <t>COMMOM SCHOOL LOAN B0003 2019</t>
  </si>
  <si>
    <t>CSL - A2958</t>
  </si>
  <si>
    <t>CSL - B0061</t>
  </si>
  <si>
    <t>First Mortgage Bonds, Series 2019A</t>
  </si>
  <si>
    <t>First Mortgage Bonds, Series 2019B</t>
  </si>
  <si>
    <t>Middlebury Schools Building Corporation Ad Valorem Property Tax First Mortgage Bonds, Series 2019</t>
  </si>
  <si>
    <t>General Obligation Note</t>
  </si>
  <si>
    <t>Amended Taxable GO Pension Bonds of 2004</t>
  </si>
  <si>
    <t>FIRST MORTGAGE BONDS, SERIES 2018</t>
  </si>
  <si>
    <t>First Mortgage Bonds. Series 2019B</t>
  </si>
  <si>
    <t>Ad Valorem Property Tax First Mortgage Refunding and Improvement Bonds, Series 2013</t>
  </si>
  <si>
    <t xml:space="preserve">Ad Valorem Property Tax First Mortgage Refunding and Improvement Bonds, Series 2018 (Refunding) </t>
  </si>
  <si>
    <t>Common School Loan B0085</t>
  </si>
  <si>
    <t>Common School Loan S0001</t>
  </si>
  <si>
    <t xml:space="preserve">Evansville-Vanderburgh School Building Corporation Unlimited Ad Valorem Property Tax First Mortgage </t>
  </si>
  <si>
    <t>A495</t>
  </si>
  <si>
    <t>A406</t>
  </si>
  <si>
    <t>A511</t>
  </si>
  <si>
    <t>A532</t>
  </si>
  <si>
    <t>A 422 final</t>
  </si>
  <si>
    <t>First Mortgage Refunding and Improvement Bonds, Series 2016 (Refunding)</t>
  </si>
  <si>
    <t>2018 - Common School Technology Advancement</t>
  </si>
  <si>
    <t>Seymour Community Schools General Obligation Bonds of 2019</t>
  </si>
  <si>
    <t>Common School Loan B0033</t>
  </si>
  <si>
    <t>Common School Loan B0079</t>
  </si>
  <si>
    <t>Western Wayne Schools General Obligation Bonds of 2019</t>
  </si>
  <si>
    <t>Common School Loan #22</t>
  </si>
  <si>
    <t>Common School Loan #23</t>
  </si>
  <si>
    <t>2019 Series First Mortgage Bonds</t>
  </si>
  <si>
    <t>Common School Fund Loan 2019</t>
  </si>
  <si>
    <t>Common School Fund Loan B0086</t>
  </si>
  <si>
    <t>Common School Fund Loan B0045</t>
  </si>
  <si>
    <t>GCS School Bldg Corp One Series 2019</t>
  </si>
  <si>
    <t>WHITLEY COUNTY MULTI SCHOOL BUILDING CORPORATION FIRST MORTGAGE QUALIFIED SCHOOL CONSTRUCTION BONDS,</t>
  </si>
  <si>
    <t>Common School - B0067</t>
  </si>
  <si>
    <t>COMMON SCHOOL FUND LOAN - B0059</t>
  </si>
  <si>
    <t>2004 Plainfield Comm High School Bldg Corp Ad Valorem Prop Tax 1st Mort Bonds, Series 2019A</t>
  </si>
  <si>
    <t>First Mortgage Bonds. Series 2019</t>
  </si>
  <si>
    <t>Ad Valorem Property Tax First Mortgage Bonds Serie</t>
  </si>
  <si>
    <t>Common School 1751</t>
  </si>
  <si>
    <t>Common School 1784</t>
  </si>
  <si>
    <t>Common School 1761</t>
  </si>
  <si>
    <t>Common School Loan B0126</t>
  </si>
  <si>
    <t>MONROE CENTRAL SCHL BUILD CORP AD VAL PROP TAX REFUNDING,SERIES 2019</t>
  </si>
  <si>
    <t>MONROE CENTRAL SCHL BUILD CORP AD VAL PROP TAX IMPROVEMENT,SERIES 2019</t>
  </si>
  <si>
    <t>Common School B0057</t>
  </si>
  <si>
    <t>B0049</t>
  </si>
  <si>
    <t>B0102</t>
  </si>
  <si>
    <t>PTSC Capital Improvement Note (Bond), Series 2019</t>
  </si>
  <si>
    <t>Ad Valorem Property Tax First Mortgage Refunding and Improvement Bonds, Series 2015 (Refunding)</t>
  </si>
  <si>
    <t>West Washington School Corporation General Obligation Bonds of 2019</t>
  </si>
  <si>
    <t>CSF A0437</t>
  </si>
  <si>
    <t>CSF A0442</t>
  </si>
  <si>
    <t>CSF A0443</t>
  </si>
  <si>
    <t>CSF A0480</t>
  </si>
  <si>
    <t>CSF A0483</t>
  </si>
  <si>
    <t>CSF A0498</t>
  </si>
  <si>
    <t>CSF A0507</t>
  </si>
  <si>
    <t>CSF A0512</t>
  </si>
  <si>
    <t>CSF A0519</t>
  </si>
  <si>
    <t>CSF A0570</t>
  </si>
  <si>
    <t>2019 $2.7 million NWHSC GO Bond</t>
  </si>
  <si>
    <t>School Bus Loan 2019</t>
  </si>
  <si>
    <t>LEASE RENTAL - JCHS 2006</t>
  </si>
  <si>
    <t>Common School Fund Loan B0110</t>
  </si>
  <si>
    <t>Common School Fund Loan - B0062</t>
  </si>
  <si>
    <t>Metropolitan School District of Washington Township Unlimited General Obligation Bonds of 2017</t>
  </si>
  <si>
    <t>Unlimited General Obligation Bonds of 2018</t>
  </si>
  <si>
    <t>Common School Fund Loan B0060</t>
  </si>
  <si>
    <t>General Obligation Refunding Bonds, Series 2019</t>
  </si>
  <si>
    <t>DKE Trans Bldg Equip Lease ($888,400)</t>
  </si>
  <si>
    <t>General Obligation Bonds, Series 2019B</t>
  </si>
  <si>
    <t>NAFCSBC Amended 2018 Lease for First Mortgage Bonds Series 2017</t>
  </si>
  <si>
    <t>Loan No. A3009</t>
  </si>
  <si>
    <t>SBC First Mortgage Bonds, Series 2013</t>
  </si>
  <si>
    <t>Common School Fund Loan B0016</t>
  </si>
  <si>
    <t>Common School Fund Loan A0608</t>
  </si>
  <si>
    <t>Common School Technology Loan #B0072</t>
  </si>
  <si>
    <t>Common School Technology Loan #B0120</t>
  </si>
  <si>
    <t>Unlimited Ad Valorem Property Tax First Mortgage B</t>
  </si>
  <si>
    <t>Technology Common School Loan #B0037</t>
  </si>
  <si>
    <t>Nineveh-Hensley-Jackson United School Corporation GO Bonds of 2019</t>
  </si>
  <si>
    <t>Energy Savings/Roof Project</t>
  </si>
  <si>
    <t xml:space="preserve">PHS General Obligation Bonds of 2019 </t>
  </si>
  <si>
    <t>School Safety Common School Loan S0003</t>
  </si>
  <si>
    <t>Common School Fund Loan #B002</t>
  </si>
  <si>
    <t>Wayne Bank and Trust Bus Lease-Purchase 2018 (HELP Program)</t>
  </si>
  <si>
    <t>SWACS Bonds 2019</t>
  </si>
  <si>
    <t>Ad Valorem Property Tax First Mortgage Bonds, Series 2018B</t>
  </si>
  <si>
    <t>Mt. Vernon Community School Corporation General Obligation Bonds of 2019</t>
  </si>
  <si>
    <t>Decatur Twp Multi-School Building Corp 1st Mortgage Bonds - Series 2019</t>
  </si>
  <si>
    <t>Unlimited Ad Valorem Property Tax First Mortgage Bonds, Series 2019</t>
  </si>
  <si>
    <t>NWACS - G O BOND 2019</t>
  </si>
  <si>
    <t>GKB MSBC L/R 2019</t>
  </si>
  <si>
    <t>First Mortgage Refunding 2009 Series 2019</t>
  </si>
  <si>
    <t>Taxable General Obligation Bonds - Pension Series 2002 (IBB)</t>
  </si>
  <si>
    <t>John Glenn High School Building Corporation First Mortage Bonds, Series 2004</t>
  </si>
  <si>
    <t>Tippecanoe School Corporation General Obligation Bonds of 2019</t>
  </si>
  <si>
    <t>AD VALOREM PROPERTY TAX FIRST MORTGAGE BONDS, SERI</t>
  </si>
  <si>
    <t>Loan No: A0513</t>
  </si>
  <si>
    <t>Loan No: A0521</t>
  </si>
  <si>
    <t>Lafayette School Corporation General Obligation Bonds of 2018</t>
  </si>
  <si>
    <t>Common School Loan B0039</t>
  </si>
  <si>
    <t>2019 Rental Lease Agreement</t>
  </si>
  <si>
    <t>North Adams L/R Series 2017 ($8,935,000)</t>
  </si>
  <si>
    <t>North Adams L/R Series 2018 ($24,620,000)</t>
  </si>
  <si>
    <t>Common School Fund Loan A1679</t>
  </si>
  <si>
    <t>Lease Rental, Series 2011</t>
  </si>
  <si>
    <t>Lease Rental, Series 2014B</t>
  </si>
  <si>
    <t>Common School Loan B0011</t>
  </si>
  <si>
    <t>Common School Loan B0051</t>
  </si>
  <si>
    <t>General Obligation Pension Refunding Bonds of 2014</t>
  </si>
  <si>
    <t>Common School Loan B0047</t>
  </si>
  <si>
    <t>Common School Loan B0087</t>
  </si>
  <si>
    <t>Building Lease 2019A</t>
  </si>
  <si>
    <t>Building Lease 2019B</t>
  </si>
  <si>
    <t>New Castle Community School Corporation General Obligation Bonds 2016</t>
  </si>
  <si>
    <t>Common School A2899</t>
  </si>
  <si>
    <t>First Mortgage Qualified School Construction Bonds</t>
  </si>
  <si>
    <t>Common School Loan B1027</t>
  </si>
  <si>
    <t>WNSC - L/R 2019</t>
  </si>
  <si>
    <t>Linton-Stockton School Corporation, Greene County, Indiana General Obligation Bonds, Series 2019</t>
  </si>
  <si>
    <t>School City of East Chicago General Obligation Bonds, Series 2019</t>
  </si>
  <si>
    <t>B0041 Common School Loan</t>
  </si>
  <si>
    <t>Common School Loan B0082</t>
  </si>
  <si>
    <t>Taxable General Obligation Bonds of 2018</t>
  </si>
  <si>
    <t>Common School Loan B0056</t>
  </si>
  <si>
    <t>SWCS - L/R 2019 ($3,930,000)</t>
  </si>
  <si>
    <t>South Madison Elementary School Building Corporation (PHHS Activity Center) Series 2018</t>
  </si>
  <si>
    <t>Common School Fund Loan - B0121</t>
  </si>
  <si>
    <t>2014 First Mortgage Refunding Bonds - Elliott</t>
  </si>
  <si>
    <t>Ad Valorem Property Tax First Mortgage Refunding Bonds, Series 2017B</t>
  </si>
  <si>
    <t>General Obligation Refunding Pension Bonds, Series 2016 (Taxable)</t>
  </si>
  <si>
    <t>Common School Fund Loan No. A0524</t>
  </si>
  <si>
    <t>Mishawaka 2001 School Building Corporation First Mortgage Refunding Bonds, Series 2015</t>
  </si>
  <si>
    <t>Common School Fund Loan No. C0001</t>
  </si>
  <si>
    <t>A0533 HS Renovation</t>
  </si>
  <si>
    <t>A0550 HS Renovation</t>
  </si>
  <si>
    <t>A0565 Elementary Roof Projects</t>
  </si>
  <si>
    <t>HS Renovation - fire damage</t>
  </si>
  <si>
    <t>Hobart Bldg. corp. Ad Valorem Property Tax First Mortage Refunding Bonds, Series 2016</t>
  </si>
  <si>
    <t>Bartholomew Consolidated School Corporation Genera</t>
  </si>
  <si>
    <t>Advancement of Common School Fund Loan</t>
  </si>
  <si>
    <t>Common School Loan B0054</t>
  </si>
  <si>
    <t>Ad Valorem Property Tax First Mortgage Refunding Bonds, Series 2010A</t>
  </si>
  <si>
    <t>Merrillville Multi-School Building Corporation First Mortgage Refundings Bonds, Series 2013A</t>
  </si>
  <si>
    <t>Merrillville Multi-School Building Corporation First Mortgage Refundings Bonds, Series 2013B</t>
  </si>
  <si>
    <t>Merrillville Multi-School Building Corp First Mortgage Refunding and Improvement Bonds, Series 2016</t>
  </si>
  <si>
    <t>Merrillville Community School Corporation Amended Taxable General Obligation Pension Bonds of 2006</t>
  </si>
  <si>
    <t>Danville Community School Corporation General Obli</t>
  </si>
  <si>
    <t>Common School Fund Loan #A2975</t>
  </si>
  <si>
    <t>Common School Fund Loan #B0030</t>
  </si>
  <si>
    <t>Common School Fund Loan #B0070</t>
  </si>
  <si>
    <t>A0805</t>
  </si>
  <si>
    <t>Common School Loan B0066</t>
  </si>
  <si>
    <t>Common School Loan A0502</t>
  </si>
  <si>
    <t>2012 Tri Creek 2002 High School Bldg Corp. 1st Mtge Bonds</t>
  </si>
  <si>
    <t>Refunded 2008 Tri-Creek Middle SBC 1st Mortgage Bonds</t>
  </si>
  <si>
    <t>Series 2016A, Refunding 2006/2007, 2002 HS Bldg Corp</t>
  </si>
  <si>
    <t>Tax Ad Valorem Property Tax First Mortgage Bonds, Series 2013</t>
  </si>
  <si>
    <t>2000 School Building Corporation First Mortgage Refunding Bonds, Series 2017</t>
  </si>
  <si>
    <t>2002 Building Corporation First Mortgage Refunding Bonds, Series 2017</t>
  </si>
  <si>
    <t>SBCSC Amended Taxable General Obligation Pension Bonds, Series 2006</t>
  </si>
  <si>
    <t>Common School Loan B0104</t>
  </si>
  <si>
    <t>Taxable General Obligation Pension Refunding Bonds, Series 2015</t>
  </si>
  <si>
    <t>A0418</t>
  </si>
  <si>
    <t>A0464</t>
  </si>
  <si>
    <t>A0563</t>
  </si>
  <si>
    <t>A0572</t>
  </si>
  <si>
    <t>Veterans Memorial Loan</t>
  </si>
  <si>
    <t>Common School Loan B0093</t>
  </si>
  <si>
    <t>Common School Fund (B0042)</t>
  </si>
  <si>
    <t>Common School Fund (B0084)</t>
  </si>
  <si>
    <t>Hammond Multi-School Bldg Corp Ad Valorem Property Tax First Mortgage Refunding Bonds, Series 2018</t>
  </si>
  <si>
    <t>Common School A0421</t>
  </si>
  <si>
    <t>Common School A0452</t>
  </si>
  <si>
    <t>Common School Fund A0477</t>
  </si>
  <si>
    <t>Common School Fund A0485</t>
  </si>
  <si>
    <t>Common School Fund A0470</t>
  </si>
  <si>
    <t>First Mortgage Refunding Bonds, Series 2007</t>
  </si>
  <si>
    <t>Hammond Multi-School Bldg Corp Ad Valorem Property Tax First Mortgage Refunding Bonds, Series 2012A</t>
  </si>
  <si>
    <t>Common School Loan Fund # A0803</t>
  </si>
  <si>
    <t>2018 Referendum Capital Fund</t>
  </si>
  <si>
    <t>Pension Refunding Bonds, Series 2013</t>
  </si>
  <si>
    <t>Common School Loan Fall 2018</t>
  </si>
  <si>
    <t>Series 2000 - New High School Project</t>
  </si>
  <si>
    <t>First Morgage Refunding Bonds, Series 2011 - Jerry Ross Elementary</t>
  </si>
  <si>
    <t>veterans memorial</t>
  </si>
  <si>
    <t>CSL A0401</t>
  </si>
  <si>
    <t>CSL A0411</t>
  </si>
  <si>
    <t>CSL A0496</t>
  </si>
  <si>
    <t>Unit Name</t>
  </si>
  <si>
    <t>ADAMS CENTRAL COMMUNITY SCHOOL CORPORATION</t>
  </si>
  <si>
    <t>NORTH ADAMS COMMUNITY SCHOOL CORPORATION</t>
  </si>
  <si>
    <t>M.S.D. SW ALLEN COUNTY SCHOOL CORPORATION</t>
  </si>
  <si>
    <t>NORTHWEST ALLEN COUNTY SCHOOL CORPORATION</t>
  </si>
  <si>
    <t>BARTHOLOMEW CONSOLIDATED SCHOOL CORPORATION</t>
  </si>
  <si>
    <t>Lewis Cass Schools</t>
  </si>
  <si>
    <t>CRAWFORD COUNTY COMMUNITY SCHOOL CORPORATION</t>
  </si>
  <si>
    <t>SUNMAN-DEARBORN COMMUNITY SCHOOL CORPORATION</t>
  </si>
  <si>
    <t>SOUTH DEARBORN COMMUNITY SCHOOL CORPORATION</t>
  </si>
  <si>
    <t>LAWRENCEBURG COMMUNITY SCHOOL CORPORATION</t>
  </si>
  <si>
    <t>DECATUR COUNTY COMMUNITY SCHOOL CORPORATION</t>
  </si>
  <si>
    <t>DEKALB COUNTY EASTERN COMM SCHOOL CORPORATION</t>
  </si>
  <si>
    <t>GARRETT-KEYSER-BUTLER COMMUNITY SCHOOL CORPORATION</t>
  </si>
  <si>
    <t>DEKALB COUNTY CENTRAL UNITED SCHOOL CORPORATION</t>
  </si>
  <si>
    <t>WES-DEL COMMUNITY SCHOOL CORPORATION</t>
  </si>
  <si>
    <t>LIBERTY-PERRY COMMUNITY SCHOOL CORPORATION</t>
  </si>
  <si>
    <t>NORTHEAST DUBOIS COUNTY SCHOOL CORPORATION</t>
  </si>
  <si>
    <t>SOUTHEAST DUBOIS COUNTY SCHOOL CORPORATION</t>
  </si>
  <si>
    <t>SOUTHWEST DUBOIS COUNTY SCHOOL CORPORATION</t>
  </si>
  <si>
    <t>GREATER JASPER CONSOLIDATED SCHOOL CORPORATION</t>
  </si>
  <si>
    <t>NEW ALBANY-FLOYD COUNTY CONSOLIDATED SCHOOLS</t>
  </si>
  <si>
    <t>FRANKLIN COUNTY COMMUNITY SCHOOL CORPORATION</t>
  </si>
  <si>
    <t>MISSISSINEWA COMMUNITY SCHOOL CORPORATION</t>
  </si>
  <si>
    <t>WHITE RIVER VALLEY CONSOLIDATED SCHOOL CORPORATION</t>
  </si>
  <si>
    <t>SOUTHERN HANCOCK COUNTY COMMUNITY SCHOOL</t>
  </si>
  <si>
    <t>GREENFIELD CENTRAL COMMUNITY SCHOOL CORPORATION</t>
  </si>
  <si>
    <t>NORTH HARRISON COMMUNITY SCHOOL CORPORATION</t>
  </si>
  <si>
    <t>CHARLES A. BEARD MEMORIAL SCHOOL CORPORATION</t>
  </si>
  <si>
    <t>EASTERN HOWARD COMMUNITY SCHOOL CORPORATION</t>
  </si>
  <si>
    <t>Kokomo School Corporation</t>
  </si>
  <si>
    <t>HUNTINGTON COUNTY COMMUNITY SCHOOL CORPORATION</t>
  </si>
  <si>
    <t>BROWNSTOWN CENTRAL COMMUNITY SCHOOL CORPORATION</t>
  </si>
  <si>
    <t>CROTHERSVILLE COMMUNITY SCHOOL CORPORATION</t>
  </si>
  <si>
    <t>SOUTHWESTERN JEFFERSON CONSOLIDATED SCHOOLS</t>
  </si>
  <si>
    <t>CLARK-PLEASANT COMMUNITY SCHOOL CORPORATION</t>
  </si>
  <si>
    <t>CENTER GROVE COMMUNITY SCHOOL CORPORATION</t>
  </si>
  <si>
    <t>NINEVEH-HENSLEY-JACKSON UNITED SCHOOL CORPORATION</t>
  </si>
  <si>
    <t>RIVER FOREST COMMUNITY SCHOOL CORPORATION</t>
  </si>
  <si>
    <t>School City of East Chicago</t>
  </si>
  <si>
    <t>TRI-TOWNSHIP CONSOLIDATED SCHOOL  CORPORATION</t>
  </si>
  <si>
    <t>SOUTH CENTRAL COMMUNITY SCHOOL CORPORATION</t>
  </si>
  <si>
    <t>NORTH LAWRENCE COMMUNITY SCHOOL CORPORATION</t>
  </si>
  <si>
    <t>FRANKTON-LAPEL COMMUNITY SCHOOL CORPORATION</t>
  </si>
  <si>
    <t>SOUTH MADISON COMMUNITY SCHOOL CORPORATION</t>
  </si>
  <si>
    <t>M.S.D DECATUR TOWNSHIP SCHOOL CORPORATION</t>
  </si>
  <si>
    <t>FRANKLIN TOWNSHIP COMMUNITY SCHOOL CORPORATION</t>
  </si>
  <si>
    <t>M.S.D. LAWRENCE TOWNSHIP SCHOOL CORPORATION</t>
  </si>
  <si>
    <t>PERRY TOWNSHIP SCHOOLS</t>
  </si>
  <si>
    <t>M.S.D. WARREN TOWNSHIP SCHOOL CORPORATION</t>
  </si>
  <si>
    <t>M.S.D. WASHINGTON TOWNSHIP SCHOOL CORPORATION</t>
  </si>
  <si>
    <t>PLYMOUTH COMMUNITY SCHOOL</t>
  </si>
  <si>
    <t>NORTH MIAMI CONSOLIDATED SCHOOL CORPORATION</t>
  </si>
  <si>
    <t>RICHLAND-BEAN BLOSSOM COMMUNITY SCHOOL CORPORATION</t>
  </si>
  <si>
    <t>MONROE COUNTY COMMUNITY SCHOOL CORPORATION</t>
  </si>
  <si>
    <t>NORTH MONTGOMERY COMMUNITY SCHOOL CORPORATION</t>
  </si>
  <si>
    <t>SOUTH MONTGOMERY COMMUNITY SCHOOL CORPORATION</t>
  </si>
  <si>
    <t>CRAWFORDSVILLE COMMUNITY SCHOOL CORPORATION</t>
  </si>
  <si>
    <t>MOORESVILLE CONSOLIDATED SCHOOL CORPORATION</t>
  </si>
  <si>
    <t>CENTRAL NOBLE COMMUNITY SCHOOL CORPORATION</t>
  </si>
  <si>
    <t>RISING SUN-OHIO COUNTY COMMUNITY SCHOOL</t>
  </si>
  <si>
    <t>Orleans Community School Corporation</t>
  </si>
  <si>
    <t>Paoli Community School Corporation</t>
  </si>
  <si>
    <t>Springs Valley Community Schools</t>
  </si>
  <si>
    <t>SPENCER-OWEN COMMUNITY SCHOOL CORPORATION</t>
  </si>
  <si>
    <t>SOUTHWEST PARKE COMMUNITY SCHOOL CORPORATION</t>
  </si>
  <si>
    <t>North Central Parke Comm School Corp</t>
  </si>
  <si>
    <t>PERRY CENTRAL COMMUNITY SCHOOL CORPORATION</t>
  </si>
  <si>
    <t>TELL CITY-TROY TOWNSHIP SCHOOL CORPORATION</t>
  </si>
  <si>
    <t>M.S.D. NORTH POSEY COUNTY SCHOOL CORPORATION</t>
  </si>
  <si>
    <t>EASTERN PULASKI COMMUNITY SCHOOL CORPORATION</t>
  </si>
  <si>
    <t>SOUTH PUTNAM COMMUNITY SCHOOL CORPORATION</t>
  </si>
  <si>
    <t>NORTH PUTNAM COMMUNITY SCHOOL CORPORATION</t>
  </si>
  <si>
    <t>SOUTH RIPLEY COMMUNITY SCHOOL CORPORATION</t>
  </si>
  <si>
    <t>MILAN COMMUNITY SCHOOLS</t>
  </si>
  <si>
    <t>SCOTT COUNTY DISTRICT NO. 1 SCHOOL CORPORATION</t>
  </si>
  <si>
    <t>SCOTT COUNTY DISTRICT NO. 2 SCHOOL CORPORATION</t>
  </si>
  <si>
    <t>NORTHWESTERN CONSOLIDATED SCHOOL CORPORATION</t>
  </si>
  <si>
    <t>SOUTHWESTERN CONSOLIDATED SHELBY COUNTY SCHOOLS</t>
  </si>
  <si>
    <t>NORTH JUDSON-SAN PIERRE SCHOOL CORPORATION</t>
  </si>
  <si>
    <t>PRAIRIE HEIGHTS COMMUNITY SCHOOL CORPORATION</t>
  </si>
  <si>
    <t>WEST LAFAYETTE COMMUNITY SCHOOL CORPORATION</t>
  </si>
  <si>
    <t>EVANSVILLE-VANDERBURGH SCHOOL CORPORATION</t>
  </si>
  <si>
    <t>NORTH VERMILLION COMMUNITY SCHOOL CORPORATION</t>
  </si>
  <si>
    <t>SOUTH VERMILLION COMMUNITY SCHOOL CORPORATION</t>
  </si>
  <si>
    <t>M.S.D. OF WARREN COUNTY SCHOOL CORPORATION</t>
  </si>
  <si>
    <t>CENTERVILLE-ABINGTON COMMUNITY SCHOOL CORPORATION</t>
  </si>
  <si>
    <t>SOUTHERN WELLS COMMUNITY SCHOOL CORPORATION</t>
  </si>
  <si>
    <t>NORTHERN WELLS COMMUNITY SCHOOL CORPORATION</t>
  </si>
  <si>
    <t>M.S.D. BLUFFTON-HARRISON SCHOOL CORPORATION</t>
  </si>
  <si>
    <t>WHITLEY COUNTY CONSOLIDATED SCHOOL CORPORATION</t>
  </si>
  <si>
    <t>01 - ADAMS CENTRAL COMMUNITY SCHOOL CORPORATION</t>
  </si>
  <si>
    <t>01 - NORTH ADAMS COMMUNITY SCHOOL CORPORATION</t>
  </si>
  <si>
    <t>01 - SOUTH ADAMS SCHOOL CORPORATION</t>
  </si>
  <si>
    <t>02 - M.S.D. SW ALLEN COUNTY SCHOOL CORPORATION</t>
  </si>
  <si>
    <t>02 - NORTHWEST ALLEN COUNTY SCHOOL CORPORATION</t>
  </si>
  <si>
    <t>02 - FORT WAYNE COMMUNITY SCHOOL CORPORATION</t>
  </si>
  <si>
    <t>02 - EAST ALLEN COUNTY SCHOOL CORPORATION</t>
  </si>
  <si>
    <t>03 - BARTHOLOMEW CONSOLIDATED SCHOOL CORPORATION</t>
  </si>
  <si>
    <t>03 - FLATROCK-HAWCREEK SCHOOL CORPORATION</t>
  </si>
  <si>
    <t>04 - BENTON COMMUNITY SCHOOL CORPORATION</t>
  </si>
  <si>
    <t>05 - BLACKFORD COUNTY SCHOOL CORPORATION</t>
  </si>
  <si>
    <t>06 - WESTERN BOONE COUNTY SCHOOL CORPORATION</t>
  </si>
  <si>
    <t>06 - ZIONSVILLE COMMUNITY SCHOOL CORPORATION</t>
  </si>
  <si>
    <t>06 - LEBANON COMMUNITY SCHOOL CORPORATION</t>
  </si>
  <si>
    <t>07 - BROWN COUNTY SCHOOL CORPORATION</t>
  </si>
  <si>
    <t>08 - CARROLL CONSOLIDATED SCHOOL CORPORATION</t>
  </si>
  <si>
    <t>08 - DELPHI COMMUNITY SCHOOL CORPORATION</t>
  </si>
  <si>
    <t>09 - PIONEER REGIONAL SCHOOL CORPORATION</t>
  </si>
  <si>
    <t>09 - Lewis Cass Schools</t>
  </si>
  <si>
    <t>09 - LOGANSPORT COMMUNITY SCHOOL CORPORATION</t>
  </si>
  <si>
    <t>10 - WEST CLARK COMMUNITY SCHOOL CORPORATION</t>
  </si>
  <si>
    <t>10 - CLARKSVILLE COMMUNITY SCHOOL CORPORATION</t>
  </si>
  <si>
    <t>10 - GREATER CLARK COUNTY SCHOOL CORPORATION</t>
  </si>
  <si>
    <t>11 - CLAY COMMUNITY SCHOOL CORPORATION</t>
  </si>
  <si>
    <t>11 - M.S.D. SHAKAMAK SCHOOL CORPORATION</t>
  </si>
  <si>
    <t>12 - CLINTON CENTRAL SCHOOL CORPORATION</t>
  </si>
  <si>
    <t>12 - CLINTON PRAIRIE SCHOOL CORPORATION</t>
  </si>
  <si>
    <t>12 - FRANKFORT COMMUNITY SCHOOL CORPORATION</t>
  </si>
  <si>
    <t>12 - ROSSVILLE CONSOLIDATED SCHOOL CORP</t>
  </si>
  <si>
    <t>13 - CRAWFORD COUNTY COMMUNITY SCHOOL CORPORATION</t>
  </si>
  <si>
    <t>14 - BARR-REEVE COMMUNITY SCHOOL CORPORATION</t>
  </si>
  <si>
    <t>14 - NORTH DAVIESS COUNTY SCHOOL CORPORATION</t>
  </si>
  <si>
    <t>14 - WASHINGTON COMMUNITY SCHOOL CORPORATION</t>
  </si>
  <si>
    <t>15 - SUNMAN-DEARBORN COMMUNITY SCHOOL CORPORATION</t>
  </si>
  <si>
    <t>15 - SOUTH DEARBORN COMMUNITY SCHOOL CORPORATION</t>
  </si>
  <si>
    <t>15 - LAWRENCEBURG COMMUNITY SCHOOL CORPORATION</t>
  </si>
  <si>
    <t>16 - DECATUR COUNTY COMMUNITY SCHOOL CORPORATION</t>
  </si>
  <si>
    <t>16 - GREENSBURG COMMUNITY SCHOOL CORPORATION</t>
  </si>
  <si>
    <t>17 - DEKALB COUNTY EASTERN COMM SCHOOL CORPORATION</t>
  </si>
  <si>
    <t>17 - GARRETT-KEYSER-BUTLER COMMUNITY SCHOOL CORPORATION</t>
  </si>
  <si>
    <t>17 - DEKALB COUNTY CENTRAL UNITED SCHOOL CORPORATION</t>
  </si>
  <si>
    <t>18 - DELAWARE COMMUNITY SCHOOL CORPORATION</t>
  </si>
  <si>
    <t>18 - WES-DEL COMMUNITY SCHOOL CORPORATION</t>
  </si>
  <si>
    <t>18 - LIBERTY-PERRY COMMUNITY SCHOOL CORPORATION</t>
  </si>
  <si>
    <t>18 - COWAN COMMUNITY SCHOOL CORPORATION</t>
  </si>
  <si>
    <t>18 - YORKTOWN COMMUNITY SCHOOLS</t>
  </si>
  <si>
    <t>18 - DALEVILLE COMMUNITY SCHOOLS</t>
  </si>
  <si>
    <t>18 - MUNCIE COMMUNITY SCHOOL CORPORATION</t>
  </si>
  <si>
    <t>19 - NORTHEAST DUBOIS COUNTY SCHOOL CORPORATION</t>
  </si>
  <si>
    <t>19 - SOUTHEAST DUBOIS COUNTY SCHOOL CORPORATION</t>
  </si>
  <si>
    <t>19 - SOUTHWEST DUBOIS COUNTY SCHOOL CORPORATION</t>
  </si>
  <si>
    <t>19 - GREATER JASPER CONSOLIDATED SCHOOL CORPORATION</t>
  </si>
  <si>
    <t>20 - FAIRFIELD COMMUNITY SCHOOL CORPORATION</t>
  </si>
  <si>
    <t>20 - BAUGO COMMUNITY SCHOOL CORPORATION</t>
  </si>
  <si>
    <t>20 - CONCORD COMMUNITY SCHOOL CORPORATION</t>
  </si>
  <si>
    <t>20 - MIDDLEBURY COMMUNITY SCHOOL CORPORATION</t>
  </si>
  <si>
    <t>20 - WA-NEE COMMUNITY SCHOOL CORPORATION</t>
  </si>
  <si>
    <t>20 - ELKHART COMMUNITY SCHOOL CORPORATION</t>
  </si>
  <si>
    <t>20 - GOSHEN COMMUNITY SCHOOL CORPORATION</t>
  </si>
  <si>
    <t>21 - FAYETTE COUNTY SCHOOL CORPORATION</t>
  </si>
  <si>
    <t>22 - NEW ALBANY-FLOYD COUNTY CONSOLIDATED SCHOOLS</t>
  </si>
  <si>
    <t>23 - ATTICA CONSOLIDATED SCHOOL CORPORATION</t>
  </si>
  <si>
    <t>23 - COVINGTON COMMUNITY SCHOOL CORPORATION</t>
  </si>
  <si>
    <t>23 - SOUTHEAST FOUNTAIN SCHOOL CORPORATION</t>
  </si>
  <si>
    <t>24 - FRANKLIN COUNTY COMMUNITY SCHOOL CORPORATION</t>
  </si>
  <si>
    <t>25 - ROCHESTER COMMUNITY SCHOOL CORPORATION</t>
  </si>
  <si>
    <t>25 - CASTON SCHOOL CORPORATION</t>
  </si>
  <si>
    <t>26 - EAST GIBSON SCHOOL CORPORATION</t>
  </si>
  <si>
    <t>26 - NORTH GIBSON SCHOOL CORPORATION</t>
  </si>
  <si>
    <t>26 - SOUTH GIBSON SCHOOL CORPORATION</t>
  </si>
  <si>
    <t>27 - EASTBROOK COMMUNITY SCHOOL CORPORATION</t>
  </si>
  <si>
    <t>27 - MADISON-GRANT UNITED SCHOOL CORPORATION</t>
  </si>
  <si>
    <t>27 - MISSISSINEWA COMMUNITY SCHOOL CORPORATION</t>
  </si>
  <si>
    <t>27 - MARION COMMUNITY SCHOOL CORPORATION</t>
  </si>
  <si>
    <t>27 - OAK HILL UNITED SCHOOL CORPORATION</t>
  </si>
  <si>
    <t>28 - BLOOMFIELD SCHOOL DISTRICT</t>
  </si>
  <si>
    <t>28 - EASTERN CONSOLIDATED SCHOOL CORPORATION</t>
  </si>
  <si>
    <t>28 - LINTON-STOCKTON SCHOOL CORPORATION</t>
  </si>
  <si>
    <t>28 - WHITE RIVER VALLEY CONSOLIDATED SCHOOL CORPORATION</t>
  </si>
  <si>
    <t>29 - HAMILTON SOUTHEASTERN SCHOOL CORPORATION</t>
  </si>
  <si>
    <t>29 - HAMILTON HEIGHTS SCHOOL CORPORATION</t>
  </si>
  <si>
    <t>29 - WESTFIELD-WASHINGTON SCHOOL CORPORATION</t>
  </si>
  <si>
    <t>29 - SHERIDAN COMMUNITY SCHOOLS</t>
  </si>
  <si>
    <t>29 - CARMEL-CLAY SCHOOL CORPORATION</t>
  </si>
  <si>
    <t>29 - NOBLESVILLE SCHOOL CORPORATION</t>
  </si>
  <si>
    <t>30 - SOUTHERN HANCOCK COUNTY COMMUNITY SCHOOL</t>
  </si>
  <si>
    <t>30 - GREENFIELD CENTRAL COMMUNITY SCHOOL CORPORATION</t>
  </si>
  <si>
    <t>30 - MT. VERNON COMMUNITY SCHOOL CORPORATION</t>
  </si>
  <si>
    <t>30 - EASTERN HANCOCK COUNTY COMMUNITY SCHOOL</t>
  </si>
  <si>
    <t>31 - LANESVILLE SCHOOL CORPORATION</t>
  </si>
  <si>
    <t>31 - NORTH HARRISON COMMUNITY SCHOOL CORPORATION</t>
  </si>
  <si>
    <t>31 - SOUTH HARRISON SCHOOL CORPORATION</t>
  </si>
  <si>
    <t>32 - NORTHWEST HENDRICKS SCHOOL CORPORATION</t>
  </si>
  <si>
    <t>32 - BROWNSBURG COMMUNITY SCHOOL CORPORATION</t>
  </si>
  <si>
    <t>32 - AVON COMMUNITY SCHOOL CORPORATION</t>
  </si>
  <si>
    <t>32 - DANVILLE COMMUNITY SCHOOL CORPORATION</t>
  </si>
  <si>
    <t>32 - PLAINFIELD COMMUNITY SCHOOL CORPORATION</t>
  </si>
  <si>
    <t>32 - MILL CREEK COMMUNITY SCHOOL CORPORATION</t>
  </si>
  <si>
    <t>33 - BLUE RIVER VALLEY SCHOOL CORPORATION</t>
  </si>
  <si>
    <t>33 - SOUTH HENRY SCHOOL CORPORATION</t>
  </si>
  <si>
    <t>33 - SHENANDOAH SCHOOL CORPORATION</t>
  </si>
  <si>
    <t>33 - NEW CASTLE COMMUNITY SCHOOL CORPORATION</t>
  </si>
  <si>
    <t>33 - CHARLES A. BEARD MEMORIAL SCHOOL CORPORATION</t>
  </si>
  <si>
    <t>34 - TAYLOR COMMUNITY SCHOOL CORPORATION</t>
  </si>
  <si>
    <t>34 - NORTHWESTERN SCHOOL CORPORATION</t>
  </si>
  <si>
    <t>34 - EASTERN HOWARD COMMUNITY SCHOOL CORPORATION</t>
  </si>
  <si>
    <t>34 - WESTERN SCHOOL CORPORATION</t>
  </si>
  <si>
    <t>34 - Kokomo School Corporation</t>
  </si>
  <si>
    <t>35 - HUNTINGTON COUNTY COMMUNITY SCHOOL CORPORATION</t>
  </si>
  <si>
    <t>36 - MEDORA COMMUNITY SCHOOL CORPORATION</t>
  </si>
  <si>
    <t>36 - SEYMOUR COMMUNITY SCHOOL CORPORATION</t>
  </si>
  <si>
    <t>36 - BROWNSTOWN CENTRAL COMMUNITY SCHOOL CORPORATION</t>
  </si>
  <si>
    <t>36 - CROTHERSVILLE COMMUNITY SCHOOL CORPORATION</t>
  </si>
  <si>
    <t>37 - KANKAKEE VALLEY SCHOOL CORPORATION</t>
  </si>
  <si>
    <t>37 - RENSSELAER CENTRAL SCHOOL CORPORATION</t>
  </si>
  <si>
    <t>38 - JAY COUNTY SCHOOL CORPORATION</t>
  </si>
  <si>
    <t>39 - MADISON CONSOLIDATED SCHOOL CORPORATION</t>
  </si>
  <si>
    <t>39 - SOUTHWESTERN JEFFERSON CONSOLIDATED SCHOOLS</t>
  </si>
  <si>
    <t>40 - JENNINGS COUNTY SCHOOL CORPORATION</t>
  </si>
  <si>
    <t>41 - CLARK-PLEASANT COMMUNITY SCHOOL CORPORATION</t>
  </si>
  <si>
    <t>41 - CENTER GROVE COMMUNITY SCHOOL CORPORATION</t>
  </si>
  <si>
    <t>41 - EDINBURGH COMMUNITY SCHOOL CORPORATION</t>
  </si>
  <si>
    <t>41 - FRANKLIN COMMUNITY SCHOOL CORPORATION</t>
  </si>
  <si>
    <t>41 - GREENWOOD COMMUNITY SCHOOL CORPORATION</t>
  </si>
  <si>
    <t>41 - NINEVEH-HENSLEY-JACKSON UNITED SCHOOL CORPORATION</t>
  </si>
  <si>
    <t>42 - NORTH KNOX SCHOOL CORPORATION</t>
  </si>
  <si>
    <t>42 - SOUTH KNOX SCHOOL CORPORATION</t>
  </si>
  <si>
    <t>42 - VINCENNES COMMUNITY SCHOOL CORPORATION</t>
  </si>
  <si>
    <t>43 - WAWASEE COMMUNITY SCHOOL CORPORATION</t>
  </si>
  <si>
    <t>43 - WARSAW COMMUNITY SCHOOL CORPORATION</t>
  </si>
  <si>
    <t>43 - TIPPECANOE VALLEY SCHOOL CORPORATION</t>
  </si>
  <si>
    <t>43 - WHITKO COMMUNITY SCHOOL CORPORATION</t>
  </si>
  <si>
    <t>44 - WESTVIEW SCHOOL CORPORATION</t>
  </si>
  <si>
    <t>44 - LAKELAND SCHOOL CORPORATION</t>
  </si>
  <si>
    <t>45 - HANOVER COMMUNITY SCHOOL CORPORATION</t>
  </si>
  <si>
    <t>45 - RIVER FOREST COMMUNITY SCHOOL CORPORATION</t>
  </si>
  <si>
    <t>45 - MERRILLVILLE SCHOOL CORPORATION</t>
  </si>
  <si>
    <t>45 - LAKE CENTRAL SCHOOL CORPORATION</t>
  </si>
  <si>
    <t>45 - TRI CREEK SCHOOL CORPORATION</t>
  </si>
  <si>
    <t>45 - LAKE RIDGE SCHOOL CORPORATION</t>
  </si>
  <si>
    <t>45 - CROWN POINT COMMUNITY SCHOOL CORPORATION</t>
  </si>
  <si>
    <t>45 - School City of East Chicago</t>
  </si>
  <si>
    <t>45 - LAKE STATION SCHOOL CORPORATION</t>
  </si>
  <si>
    <t>45 - GARY COMMUNITY SCHOOL CORPORATION</t>
  </si>
  <si>
    <t>45 - GRIFFITH PUBLIC SCHOOL CORPORATION</t>
  </si>
  <si>
    <t>45 - HAMMOND CITY SCHOOL CORPORATION</t>
  </si>
  <si>
    <t>45 - HIGHLAND TOWN SCHOOL CORPORATION</t>
  </si>
  <si>
    <t>45 - SCHOOL CITY OF HOBART SCHOOL CORPORATION</t>
  </si>
  <si>
    <t>45 - MUNSTER COMMUNITY SCHOOL CORPORATION</t>
  </si>
  <si>
    <t>45 - WHITING CITY SCHOOL CORPORATION</t>
  </si>
  <si>
    <t>46 - NEW PRAIRIE UNITED SCHOOL CORPORATION</t>
  </si>
  <si>
    <t>46 - NEW DURHAM TOWNSHIP SCHOOL CORPORATION</t>
  </si>
  <si>
    <t>46 - TRI-TOWNSHIP CONSOLIDATED SCHOOL  CORPORATION</t>
  </si>
  <si>
    <t>46 - MICHIGAN CITY AREA SCHOOL CORPORATION</t>
  </si>
  <si>
    <t>46 - SOUTH CENTRAL COMMUNITY SCHOOL CORPORATION</t>
  </si>
  <si>
    <t>46 - LAPORTE COMMUNITY SCHOOL CORPORATION</t>
  </si>
  <si>
    <t>47 - NORTH LAWRENCE COMMUNITY SCHOOL CORPORATION</t>
  </si>
  <si>
    <t>47 - MITCHELL COMMUNITY SCHOOL CORPORATION</t>
  </si>
  <si>
    <t>48 - FRANKTON-LAPEL COMMUNITY SCHOOL CORPORATION</t>
  </si>
  <si>
    <t>48 - SOUTH MADISON COMMUNITY SCHOOL CORPORATION</t>
  </si>
  <si>
    <t>48 - ALEXANDRIA COMMUNITY SCHOOL CORPORATION</t>
  </si>
  <si>
    <t>48 - ANDERSON COMMUNITY SCHOOL CORPORATION</t>
  </si>
  <si>
    <t>48 - ELWOOD COMMUNITY SCHOOL CORPORATION</t>
  </si>
  <si>
    <t>49 - M.S.D DECATUR TOWNSHIP SCHOOL CORPORATION</t>
  </si>
  <si>
    <t>49 - FRANKLIN TOWNSHIP COMMUNITY SCHOOL CORPORATION</t>
  </si>
  <si>
    <t>49 - M.S.D. LAWRENCE TOWNSHIP SCHOOL CORPORATION</t>
  </si>
  <si>
    <t>49 - PERRY TOWNSHIP SCHOOLS</t>
  </si>
  <si>
    <t>49 - M.S.D. PIKE TOWNSHIP SCHOOL CORPORATION</t>
  </si>
  <si>
    <t>49 - M.S.D. WARREN TOWNSHIP SCHOOL CORPORATION</t>
  </si>
  <si>
    <t>49 - M.S.D. WASHINGTON TOWNSHIP SCHOOL CORPORATION</t>
  </si>
  <si>
    <t>49 - M.S.D. WAYNE TOWNSHIP SCHOOL CORPORATION</t>
  </si>
  <si>
    <t>49 - BEECH GROVE CITY SCHOOL CORPORATION</t>
  </si>
  <si>
    <t>49 - INDIANAPOLIS PUBLIC SCHOOL CORPORATION</t>
  </si>
  <si>
    <t>49 - SPEEDWAY CITY SCHOOL CORPORATION</t>
  </si>
  <si>
    <t>50 - CULVER COMMUNITY SCHOOL CORPORATION</t>
  </si>
  <si>
    <t>50 - ARGOS COMMUNITY SCHOOL CORPORATION</t>
  </si>
  <si>
    <t>50 - BREMEN PUBLIC SCHOOL CORPORATION</t>
  </si>
  <si>
    <t>50 - PLYMOUTH COMMUNITY SCHOOL</t>
  </si>
  <si>
    <t>50 - TRITON SCHOOL CORPORATION</t>
  </si>
  <si>
    <t>50 - UNION-NORTH UNITED SCHOOL CORPORATION</t>
  </si>
  <si>
    <t>51 - SHOALS COMMUNITY SCHOOL CORPORATION</t>
  </si>
  <si>
    <t>51 - LOOGOOTEE COMMUNITY SCHOOL CORPORATION</t>
  </si>
  <si>
    <t>52 - MACONAQUAH SCHOOL CORPORATION</t>
  </si>
  <si>
    <t>52 - NORTH MIAMI CONSOLIDATED SCHOOL CORPORATION</t>
  </si>
  <si>
    <t>52 - PERU COMMUNITY SCHOOL CORPORATION</t>
  </si>
  <si>
    <t>53 - RICHLAND-BEAN BLOSSOM COMMUNITY SCHOOL CORPORATION</t>
  </si>
  <si>
    <t>53 - MONROE COUNTY COMMUNITY SCHOOL CORPORATION</t>
  </si>
  <si>
    <t>54 - NORTH MONTGOMERY COMMUNITY SCHOOL CORPORATION</t>
  </si>
  <si>
    <t>54 - SOUTH MONTGOMERY COMMUNITY SCHOOL CORPORATION</t>
  </si>
  <si>
    <t>54 - CRAWFORDSVILLE COMMUNITY SCHOOL CORPORATION</t>
  </si>
  <si>
    <t>55 - MONROE-GREGG SCHOOL CORPORATION</t>
  </si>
  <si>
    <t>55 - EMINENCE CONSOLIDATED SCHOOL CORPORATION</t>
  </si>
  <si>
    <t>55 - M.S.D. MARTINSVILLE SCHOOL CORPORATION</t>
  </si>
  <si>
    <t>55 - MOORESVILLE CONSOLIDATED SCHOOL CORPORATION</t>
  </si>
  <si>
    <t>56 - NORTH NEWTON SCHOOL CORPORATION</t>
  </si>
  <si>
    <t>56 - SOUTH NEWTON SCHOOL CORPORATION</t>
  </si>
  <si>
    <t>57 - CENTRAL NOBLE COMMUNITY SCHOOL CORPORATION</t>
  </si>
  <si>
    <t>57 - EAST NOBLE SCHOOL CORPORATION</t>
  </si>
  <si>
    <t>57 - WEST NOBLE SCHOOL CORPORATION</t>
  </si>
  <si>
    <t>58 - RISING SUN-OHIO COUNTY COMMUNITY SCHOOL</t>
  </si>
  <si>
    <t>59 - Orleans Community School Corporation</t>
  </si>
  <si>
    <t>59 - Paoli Community School Corporation</t>
  </si>
  <si>
    <t>59 - Springs Valley Community Schools</t>
  </si>
  <si>
    <t>60 - SPENCER-OWEN COMMUNITY SCHOOL CORPORATION</t>
  </si>
  <si>
    <t>61 - SOUTHWEST PARKE COMMUNITY SCHOOL CORPORATION</t>
  </si>
  <si>
    <t>61 - North Central Parke Comm School Corp</t>
  </si>
  <si>
    <t>62 - PERRY CENTRAL COMMUNITY SCHOOL CORPORATION</t>
  </si>
  <si>
    <t>62 - CANNELTON CITY SCHOOL CORPORATION</t>
  </si>
  <si>
    <t>62 - TELL CITY-TROY TOWNSHIP SCHOOL CORPORATION</t>
  </si>
  <si>
    <t>63 - PIKE COUNTY SCHOOL CORPORATION</t>
  </si>
  <si>
    <t>64 - BOONE TOWNSHIP SCHOOL CORPORATION</t>
  </si>
  <si>
    <t>64 - DUNELAND SCHOOL CORPORATION</t>
  </si>
  <si>
    <t>64 - EAST PORTER COUNTY SCHOOL CORPORATION</t>
  </si>
  <si>
    <t>64 - PORTER TOWNSHIP SCHOOL CORPORATION</t>
  </si>
  <si>
    <t>64 - UNION TOWNSHIP SCHOOL CORPORATION</t>
  </si>
  <si>
    <t>64 - PORTAGE TOWNSHIP SCHOOL CORPORATION</t>
  </si>
  <si>
    <t>64 - VALPARAISO COMMUNITY SCHOOL CORPORATION</t>
  </si>
  <si>
    <t>65 - M.S.D. MOUNT VERNON SCHOOL CORPORATION</t>
  </si>
  <si>
    <t>65 - M.S.D. NORTH POSEY COUNTY SCHOOL CORPORATION</t>
  </si>
  <si>
    <t>66 - EASTERN PULASKI COMMUNITY SCHOOL CORPORATION</t>
  </si>
  <si>
    <t>66 - WEST CENTRAL SCHOOL CORPORATION</t>
  </si>
  <si>
    <t>67 - SOUTH PUTNAM COMMUNITY SCHOOL CORPORATION</t>
  </si>
  <si>
    <t>67 - NORTH PUTNAM COMMUNITY SCHOOL CORPORATION</t>
  </si>
  <si>
    <t>67 - CLOVERDALE COMMUNITY SCHOOL CORPORATION</t>
  </si>
  <si>
    <t>67 - GREENCASTLE COMMUNITY SCHOOL CORPORATION</t>
  </si>
  <si>
    <t>68 - UNION SCHOOL CORPORATION</t>
  </si>
  <si>
    <t>68 - RANDOLPH SOUTHERN SCHOOL CORPORATION</t>
  </si>
  <si>
    <t>68 - MONROE CENTRAL SCHOOL CORPORATION</t>
  </si>
  <si>
    <t>68 - RANDOLPH CENTRAL SCHOOL CORPORATION</t>
  </si>
  <si>
    <t>68 - RANDOLPH EASTERN SCHOOL CORPORATION</t>
  </si>
  <si>
    <t>69 - SOUTH RIPLEY COMMUNITY SCHOOL CORPORATION</t>
  </si>
  <si>
    <t>69 - BATESVILLE COMMUNITY SCHOOL CORPORATION</t>
  </si>
  <si>
    <t>69 - JAC-CEN-DEL COMMUNITY SCHOOL CORPORATION</t>
  </si>
  <si>
    <t>69 - MILAN COMMUNITY SCHOOLS</t>
  </si>
  <si>
    <t>70 - RUSH COUNTY SCHOOL CORPORATION</t>
  </si>
  <si>
    <t>71 - JOHN GLENN SCHOOL CORPORATION</t>
  </si>
  <si>
    <t>71 - PENN-HARRIS-MADISON-SCHOOL CORPORATION</t>
  </si>
  <si>
    <t>71 - MISHAWAKA CITY SCHOOL CORPORATION</t>
  </si>
  <si>
    <t>71 - SOUTH BEND COMMUNITY SCHOOL CORPORATION</t>
  </si>
  <si>
    <t>72 - SCOTT COUNTY DISTRICT NO. 1 SCHOOL CORPORATION</t>
  </si>
  <si>
    <t>72 - SCOTT COUNTY DISTRICT NO. 2 SCHOOL CORPORATION</t>
  </si>
  <si>
    <t>73 - SHELBY EASTERN SCHOOL CORPORATION</t>
  </si>
  <si>
    <t>73 - NORTHWESTERN CONSOLIDATED SCHOOL CORPORATION</t>
  </si>
  <si>
    <t>73 - SOUTHWESTERN CONSOLIDATED SHELBY COUNTY SCHOOLS</t>
  </si>
  <si>
    <t>73 - SHELBYVILLE CENTRAL SCHOOL CORPORATION</t>
  </si>
  <si>
    <t>74 - NORTH SPENCER COUNTY SCHOOL CORPORATION</t>
  </si>
  <si>
    <t>74 - SOUTH SPENCER COUNTY SCHOOL CORPORATION</t>
  </si>
  <si>
    <t>75 - OREGON-DAVIS SCHOOL CORPORATION</t>
  </si>
  <si>
    <t>75 - NORTH JUDSON-SAN PIERRE SCHOOL CORPORATION</t>
  </si>
  <si>
    <t>75 - KNOX COMMUNITY SCHOOL CORPORATION</t>
  </si>
  <si>
    <t>76 - PRAIRIE HEIGHTS COMMUNITY SCHOOL CORPORATION</t>
  </si>
  <si>
    <t>76 - FREMONT COMMUNITY SCHOOL CORPORATION</t>
  </si>
  <si>
    <t>76 - HAMILTON COMMUNITY SCHOOL CORPORATION</t>
  </si>
  <si>
    <t>76 - M.S.D. STEUBEN COUNTY SCHOOL CORPORATION</t>
  </si>
  <si>
    <t>77 - NORTHEAST SCHOOL CORPORATION</t>
  </si>
  <si>
    <t>77 - SOUTHWEST SCHOOL CORPORATION</t>
  </si>
  <si>
    <t>78 - SWITZERLAND COUNTY SCHOOL CORPORATION</t>
  </si>
  <si>
    <t>79 - LAFAYETTE SCHOOL CORPORATION</t>
  </si>
  <si>
    <t>79 - TIPPECANOE SCHOOL CORPORATION</t>
  </si>
  <si>
    <t>79 - WEST LAFAYETTE COMMUNITY SCHOOL CORPORATION</t>
  </si>
  <si>
    <t>80 - TRI-CENTRAL COMMUNITY SCHOOLS</t>
  </si>
  <si>
    <t>80 - TIPTON COMMUNITY SCHOOL CORPORATION</t>
  </si>
  <si>
    <t>81 - UNION COUNTY SCHOOL CORPORATION</t>
  </si>
  <si>
    <t>82 - EVANSVILLE-VANDERBURGH SCHOOL CORPORATION</t>
  </si>
  <si>
    <t>83 - NORTH VERMILLION COMMUNITY SCHOOL CORPORATION</t>
  </si>
  <si>
    <t>83 - SOUTH VERMILLION COMMUNITY SCHOOL CORPORATION</t>
  </si>
  <si>
    <t>84 - VIGO COUNTY SCHOOL CORPORATION</t>
  </si>
  <si>
    <t>85 - MANCHESTER COMMUNITY SCHOOL CORPORATION</t>
  </si>
  <si>
    <t>85 - M.S.D. WABASH COUNTY SCHOOL CORPORATION</t>
  </si>
  <si>
    <t>85 - WABASH CITY SCHOOL CORPORATION</t>
  </si>
  <si>
    <t>86 - M.S.D. OF WARREN COUNTY SCHOOL CORPORATION</t>
  </si>
  <si>
    <t>87 - WARRICK COUNTY SCHOOL CORPORATION</t>
  </si>
  <si>
    <t>88 - SALEM COMMUNITY SCHOOL CORPORATION</t>
  </si>
  <si>
    <t>88 - EAST WASHINGTON SCHOOL CORPORATION</t>
  </si>
  <si>
    <t>88 - WEST WASHINGTON SCHOOL CORPORATION</t>
  </si>
  <si>
    <t>89 - NETTLE CREEK SCHOOL CORPORATION</t>
  </si>
  <si>
    <t>89 - WESTERN WAYNE SCHOOL CORPORATION</t>
  </si>
  <si>
    <t>89 - CENTERVILLE-ABINGTON COMMUNITY SCHOOL CORPORATION</t>
  </si>
  <si>
    <t>89 - NORTHEASTERN WAYNE SCHOOL CORPORATION</t>
  </si>
  <si>
    <t>89 - RICHMOND COMMUNITY SCHOOL CORPORATION</t>
  </si>
  <si>
    <t>90 - SOUTHERN WELLS COMMUNITY SCHOOL CORPORATION</t>
  </si>
  <si>
    <t>90 - NORTHERN WELLS COMMUNITY SCHOOL CORPORATION</t>
  </si>
  <si>
    <t>90 - M.S.D. BLUFFTON-HARRISON SCHOOL CORPORATION</t>
  </si>
  <si>
    <t>91 - NORTH WHITE SCHOOL CORPORATION</t>
  </si>
  <si>
    <t>91 - FRONTIER SCHOOL CORPORATION</t>
  </si>
  <si>
    <t>91 - TRI COUNTY SCHOOL CORPORATION</t>
  </si>
  <si>
    <t>91 - TWIN LAKES COMMUNITY SCHOOL CORPORATION</t>
  </si>
  <si>
    <t>92 - SMITH-GREEN COMMUNITY SCHOOL CORPORATION</t>
  </si>
  <si>
    <t>92 - WHITLEY COUNTY CONSOLIDATED SCHOOL CORPORATION</t>
  </si>
  <si>
    <t>Question 1:</t>
  </si>
  <si>
    <t>Question 2:</t>
  </si>
  <si>
    <t>Yes</t>
  </si>
  <si>
    <t>No</t>
  </si>
  <si>
    <t>Select One:</t>
  </si>
  <si>
    <t>CERTIFIED 
LEVY</t>
  </si>
  <si>
    <t>CERTIFIED 
TAX RATE</t>
  </si>
  <si>
    <t>CERTIFIED 
LEVY
Debt Only</t>
  </si>
  <si>
    <t>CERTIFIED 
TAX RATE
Debt Only</t>
  </si>
  <si>
    <t>SECTION 1:</t>
  </si>
  <si>
    <t>SECTION 2:</t>
  </si>
  <si>
    <t>Referendum?</t>
  </si>
  <si>
    <t>Incurred after June 30, 2019?</t>
  </si>
  <si>
    <t>From Main Tab</t>
  </si>
  <si>
    <t>DLGF CERTIFIED CB CREDITS FOR OPERATIONS FUND:</t>
  </si>
  <si>
    <t>OPERATIONS FUND LEVY:</t>
  </si>
  <si>
    <t>STEP 1:</t>
  </si>
  <si>
    <t>STEP 2:</t>
  </si>
  <si>
    <t>MOD II</t>
  </si>
  <si>
    <t>01400150061</t>
  </si>
  <si>
    <t>01400150180</t>
  </si>
  <si>
    <t>01400153101</t>
  </si>
  <si>
    <t>01400153300</t>
  </si>
  <si>
    <t>01400250061</t>
  </si>
  <si>
    <t>01400250180</t>
  </si>
  <si>
    <t>01400250186</t>
  </si>
  <si>
    <t>01400253101</t>
  </si>
  <si>
    <t>01400253300</t>
  </si>
  <si>
    <t>01400350061</t>
  </si>
  <si>
    <t>01400350180</t>
  </si>
  <si>
    <t>01400353101</t>
  </si>
  <si>
    <t>01400353300</t>
  </si>
  <si>
    <t>02401250180</t>
  </si>
  <si>
    <t>02401250022</t>
  </si>
  <si>
    <t>02401253300</t>
  </si>
  <si>
    <t>02401253101</t>
  </si>
  <si>
    <t>02402250180</t>
  </si>
  <si>
    <t>02402250287</t>
  </si>
  <si>
    <t>02402253300</t>
  </si>
  <si>
    <t>02402253101</t>
  </si>
  <si>
    <t>02402350180</t>
  </si>
  <si>
    <t>02402350186</t>
  </si>
  <si>
    <t>02402350287</t>
  </si>
  <si>
    <t>02402353300</t>
  </si>
  <si>
    <t>02402353101</t>
  </si>
  <si>
    <t>02402550061</t>
  </si>
  <si>
    <t>02402550180</t>
  </si>
  <si>
    <t>02402550186</t>
  </si>
  <si>
    <t>02402553300</t>
  </si>
  <si>
    <t>02402553101</t>
  </si>
  <si>
    <t>03403650180</t>
  </si>
  <si>
    <t>03403650186</t>
  </si>
  <si>
    <t>03403650187</t>
  </si>
  <si>
    <t>03403653101</t>
  </si>
  <si>
    <t>03403653300</t>
  </si>
  <si>
    <t>03403700061</t>
  </si>
  <si>
    <t>03403700180</t>
  </si>
  <si>
    <t>03403700187</t>
  </si>
  <si>
    <t>03403703101</t>
  </si>
  <si>
    <t>03403703300</t>
  </si>
  <si>
    <t>04403950061</t>
  </si>
  <si>
    <t>04403950180</t>
  </si>
  <si>
    <t>04403950186</t>
  </si>
  <si>
    <t>04403953300</t>
  </si>
  <si>
    <t>04403953101</t>
  </si>
  <si>
    <t>05405150180</t>
  </si>
  <si>
    <t>05405153300</t>
  </si>
  <si>
    <t>05405153101</t>
  </si>
  <si>
    <t>05405150061</t>
  </si>
  <si>
    <t>06406150061</t>
  </si>
  <si>
    <t>06406150180</t>
  </si>
  <si>
    <t>06406153101</t>
  </si>
  <si>
    <t>06406153300</t>
  </si>
  <si>
    <t>06406300022</t>
  </si>
  <si>
    <t>06406300061</t>
  </si>
  <si>
    <t>06406300180</t>
  </si>
  <si>
    <t>06406300186</t>
  </si>
  <si>
    <t>06406303101</t>
  </si>
  <si>
    <t>06406303300</t>
  </si>
  <si>
    <t>06406650061</t>
  </si>
  <si>
    <t>06406650180</t>
  </si>
  <si>
    <t>06406650186</t>
  </si>
  <si>
    <t>06406650287</t>
  </si>
  <si>
    <t>06406653101</t>
  </si>
  <si>
    <t>06406653300</t>
  </si>
  <si>
    <t>07406700061</t>
  </si>
  <si>
    <t>07406700180</t>
  </si>
  <si>
    <t>07406700022</t>
  </si>
  <si>
    <t>07406703300</t>
  </si>
  <si>
    <t>07406703101</t>
  </si>
  <si>
    <t>08407500061</t>
  </si>
  <si>
    <t>08407500180</t>
  </si>
  <si>
    <t>08407503101</t>
  </si>
  <si>
    <t>08407503300</t>
  </si>
  <si>
    <t>08407550061</t>
  </si>
  <si>
    <t>08407550180</t>
  </si>
  <si>
    <t>08407550186</t>
  </si>
  <si>
    <t>08407553101</t>
  </si>
  <si>
    <t>08407553300</t>
  </si>
  <si>
    <t>09407750061</t>
  </si>
  <si>
    <t>09407750180</t>
  </si>
  <si>
    <t>09407750186</t>
  </si>
  <si>
    <t>09407753101</t>
  </si>
  <si>
    <t>09407753300</t>
  </si>
  <si>
    <t>09408150061</t>
  </si>
  <si>
    <t>09408150180</t>
  </si>
  <si>
    <t>09408153101</t>
  </si>
  <si>
    <t>09408153300</t>
  </si>
  <si>
    <t>09408750180</t>
  </si>
  <si>
    <t>09408750186</t>
  </si>
  <si>
    <t>09408753101</t>
  </si>
  <si>
    <t>09408753300</t>
  </si>
  <si>
    <t>10409400180</t>
  </si>
  <si>
    <t>10409400186</t>
  </si>
  <si>
    <t>10409403101</t>
  </si>
  <si>
    <t>10409403300</t>
  </si>
  <si>
    <t>10410000061</t>
  </si>
  <si>
    <t>10410000180</t>
  </si>
  <si>
    <t>10410003101</t>
  </si>
  <si>
    <t>10410003300</t>
  </si>
  <si>
    <t>10410100061</t>
  </si>
  <si>
    <t>10410100180</t>
  </si>
  <si>
    <t>10410100186</t>
  </si>
  <si>
    <t>10410103101</t>
  </si>
  <si>
    <t>10410103300</t>
  </si>
  <si>
    <t>11411250061</t>
  </si>
  <si>
    <t>11411250180</t>
  </si>
  <si>
    <t>11411253101</t>
  </si>
  <si>
    <t>11411253300</t>
  </si>
  <si>
    <t>12411500022</t>
  </si>
  <si>
    <t>12411500061</t>
  </si>
  <si>
    <t>12411500180</t>
  </si>
  <si>
    <t>12411500186</t>
  </si>
  <si>
    <t>12411503101</t>
  </si>
  <si>
    <t>12411503300</t>
  </si>
  <si>
    <t>12411600061</t>
  </si>
  <si>
    <t>12411600180</t>
  </si>
  <si>
    <t>12411600186</t>
  </si>
  <si>
    <t>12411603101</t>
  </si>
  <si>
    <t>12411603300</t>
  </si>
  <si>
    <t>12411700061</t>
  </si>
  <si>
    <t>12411700180</t>
  </si>
  <si>
    <t>12411700186</t>
  </si>
  <si>
    <t>12411700287</t>
  </si>
  <si>
    <t>12411703101</t>
  </si>
  <si>
    <t>12411703300</t>
  </si>
  <si>
    <t>12411800061</t>
  </si>
  <si>
    <t>12411800180</t>
  </si>
  <si>
    <t>12411803101</t>
  </si>
  <si>
    <t>12411803300</t>
  </si>
  <si>
    <t>13413000061</t>
  </si>
  <si>
    <t>13413000180</t>
  </si>
  <si>
    <t>13413000186</t>
  </si>
  <si>
    <t>13413003300</t>
  </si>
  <si>
    <t>13413003101</t>
  </si>
  <si>
    <t>14413150061</t>
  </si>
  <si>
    <t>14413150180</t>
  </si>
  <si>
    <t>14413150186</t>
  </si>
  <si>
    <t>14413150022</t>
  </si>
  <si>
    <t>14413153300</t>
  </si>
  <si>
    <t>14413153101</t>
  </si>
  <si>
    <t>14413750061</t>
  </si>
  <si>
    <t>14413750180</t>
  </si>
  <si>
    <t>14413753300</t>
  </si>
  <si>
    <t>14413753101</t>
  </si>
  <si>
    <t>14414050061</t>
  </si>
  <si>
    <t>14414050180</t>
  </si>
  <si>
    <t>14414050186</t>
  </si>
  <si>
    <t>14414053300</t>
  </si>
  <si>
    <t>14414053101</t>
  </si>
  <si>
    <t>15415600180</t>
  </si>
  <si>
    <t>15415600186</t>
  </si>
  <si>
    <t>15415603101</t>
  </si>
  <si>
    <t>15415603300</t>
  </si>
  <si>
    <t>15416000061</t>
  </si>
  <si>
    <t>15416000180</t>
  </si>
  <si>
    <t>15416000186</t>
  </si>
  <si>
    <t>15416003101</t>
  </si>
  <si>
    <t>15416003300</t>
  </si>
  <si>
    <t>15416200061</t>
  </si>
  <si>
    <t>15416200180</t>
  </si>
  <si>
    <t>15416203101</t>
  </si>
  <si>
    <t>15416203300</t>
  </si>
  <si>
    <t>16416550061</t>
  </si>
  <si>
    <t>16416550180</t>
  </si>
  <si>
    <t>16416550186</t>
  </si>
  <si>
    <t>16416553101</t>
  </si>
  <si>
    <t>16416553300</t>
  </si>
  <si>
    <t>16417300061</t>
  </si>
  <si>
    <t>16417300180</t>
  </si>
  <si>
    <t>16417303101</t>
  </si>
  <si>
    <t>16417303300</t>
  </si>
  <si>
    <t>17418050061</t>
  </si>
  <si>
    <t>17418050180</t>
  </si>
  <si>
    <t>17418053101</t>
  </si>
  <si>
    <t>17418053300</t>
  </si>
  <si>
    <t>17418200061</t>
  </si>
  <si>
    <t>17418200180</t>
  </si>
  <si>
    <t>17418203101</t>
  </si>
  <si>
    <t>17418203300</t>
  </si>
  <si>
    <t>17418350061</t>
  </si>
  <si>
    <t>17418350180</t>
  </si>
  <si>
    <t>17418353101</t>
  </si>
  <si>
    <t>17418353300</t>
  </si>
  <si>
    <t>18418750061</t>
  </si>
  <si>
    <t>18418750180</t>
  </si>
  <si>
    <t>18418750186</t>
  </si>
  <si>
    <t>18418753101</t>
  </si>
  <si>
    <t>18418753300</t>
  </si>
  <si>
    <t>18418850061</t>
  </si>
  <si>
    <t>18418850180</t>
  </si>
  <si>
    <t>18418853101</t>
  </si>
  <si>
    <t>18418853300</t>
  </si>
  <si>
    <t>18418950061</t>
  </si>
  <si>
    <t>18418950180</t>
  </si>
  <si>
    <t>18418950186</t>
  </si>
  <si>
    <t>18418953101</t>
  </si>
  <si>
    <t>18418953300</t>
  </si>
  <si>
    <t>18419000061</t>
  </si>
  <si>
    <t>18419000180</t>
  </si>
  <si>
    <t>18419003101</t>
  </si>
  <si>
    <t>18419003300</t>
  </si>
  <si>
    <t>18419100061</t>
  </si>
  <si>
    <t>18419100180</t>
  </si>
  <si>
    <t>18419103101</t>
  </si>
  <si>
    <t>18419103300</t>
  </si>
  <si>
    <t>18419400061</t>
  </si>
  <si>
    <t>18419400180</t>
  </si>
  <si>
    <t>18419403101</t>
  </si>
  <si>
    <t>18419403300</t>
  </si>
  <si>
    <t>18419700180</t>
  </si>
  <si>
    <t>18419703101</t>
  </si>
  <si>
    <t>18419703300</t>
  </si>
  <si>
    <t>19420400022</t>
  </si>
  <si>
    <t>19420400061</t>
  </si>
  <si>
    <t>19420400180</t>
  </si>
  <si>
    <t>19420400186</t>
  </si>
  <si>
    <t>19420403101</t>
  </si>
  <si>
    <t>19420403300</t>
  </si>
  <si>
    <t>19421000061</t>
  </si>
  <si>
    <t>19421000180</t>
  </si>
  <si>
    <t>19421000186</t>
  </si>
  <si>
    <t>19421003101</t>
  </si>
  <si>
    <t>19421003300</t>
  </si>
  <si>
    <t>19421100061</t>
  </si>
  <si>
    <t>19421100180</t>
  </si>
  <si>
    <t>19421100186</t>
  </si>
  <si>
    <t>19421100287</t>
  </si>
  <si>
    <t>19421103101</t>
  </si>
  <si>
    <t>19421103300</t>
  </si>
  <si>
    <t>19421200061</t>
  </si>
  <si>
    <t>19421200180</t>
  </si>
  <si>
    <t>19421200186</t>
  </si>
  <si>
    <t>19421203101</t>
  </si>
  <si>
    <t>19421203300</t>
  </si>
  <si>
    <t>20421550061</t>
  </si>
  <si>
    <t>20421550180</t>
  </si>
  <si>
    <t>20421553101</t>
  </si>
  <si>
    <t>20421553300</t>
  </si>
  <si>
    <t>20422600186</t>
  </si>
  <si>
    <t>20422603101</t>
  </si>
  <si>
    <t>20422603300</t>
  </si>
  <si>
    <t>20422600061</t>
  </si>
  <si>
    <t>20422600180</t>
  </si>
  <si>
    <t>20422700022</t>
  </si>
  <si>
    <t>20422700061</t>
  </si>
  <si>
    <t>20422700180</t>
  </si>
  <si>
    <t>20422700186</t>
  </si>
  <si>
    <t>20422703101</t>
  </si>
  <si>
    <t>20422703300</t>
  </si>
  <si>
    <t>20422750180</t>
  </si>
  <si>
    <t>20422753101</t>
  </si>
  <si>
    <t>20422753300</t>
  </si>
  <si>
    <t>20422850022</t>
  </si>
  <si>
    <t>20422850061</t>
  </si>
  <si>
    <t>20422850180</t>
  </si>
  <si>
    <t>20422853101</t>
  </si>
  <si>
    <t>20422853300</t>
  </si>
  <si>
    <t>20423050022</t>
  </si>
  <si>
    <t>20423050061</t>
  </si>
  <si>
    <t>20423050180</t>
  </si>
  <si>
    <t>20423050186</t>
  </si>
  <si>
    <t>20423050287</t>
  </si>
  <si>
    <t>20423053101</t>
  </si>
  <si>
    <t>20423053300</t>
  </si>
  <si>
    <t>20423150022</t>
  </si>
  <si>
    <t>20423150061</t>
  </si>
  <si>
    <t>20423150180</t>
  </si>
  <si>
    <t>20423150287</t>
  </si>
  <si>
    <t>20423153101</t>
  </si>
  <si>
    <t>20423153300</t>
  </si>
  <si>
    <t>21423950061</t>
  </si>
  <si>
    <t>21423950180</t>
  </si>
  <si>
    <t>21423953300</t>
  </si>
  <si>
    <t>21423953101</t>
  </si>
  <si>
    <t>22424000061</t>
  </si>
  <si>
    <t>22424000180</t>
  </si>
  <si>
    <t>22424000287</t>
  </si>
  <si>
    <t>22424003101</t>
  </si>
  <si>
    <t>22424003300</t>
  </si>
  <si>
    <t>23424350061</t>
  </si>
  <si>
    <t>23424350180</t>
  </si>
  <si>
    <t>23424353300</t>
  </si>
  <si>
    <t>23424353101</t>
  </si>
  <si>
    <t>23424400061</t>
  </si>
  <si>
    <t>23424400180</t>
  </si>
  <si>
    <t>23424403300</t>
  </si>
  <si>
    <t>23424403101</t>
  </si>
  <si>
    <t>23424550061</t>
  </si>
  <si>
    <t>23424550180</t>
  </si>
  <si>
    <t>23424553300</t>
  </si>
  <si>
    <t>23424553101</t>
  </si>
  <si>
    <t>24424750180</t>
  </si>
  <si>
    <t>24424753101</t>
  </si>
  <si>
    <t>24424753300</t>
  </si>
  <si>
    <t>25426450061</t>
  </si>
  <si>
    <t>25426450180</t>
  </si>
  <si>
    <t>25426453101</t>
  </si>
  <si>
    <t>25426453300</t>
  </si>
  <si>
    <t>25426500061</t>
  </si>
  <si>
    <t>25426500180</t>
  </si>
  <si>
    <t>25426503101</t>
  </si>
  <si>
    <t>25426503300</t>
  </si>
  <si>
    <t>26427250061</t>
  </si>
  <si>
    <t>26427250180</t>
  </si>
  <si>
    <t>26427250186</t>
  </si>
  <si>
    <t>26427253101</t>
  </si>
  <si>
    <t>26427253300</t>
  </si>
  <si>
    <t>26427350061</t>
  </si>
  <si>
    <t>26427350180</t>
  </si>
  <si>
    <t>26427350186</t>
  </si>
  <si>
    <t>26427353101</t>
  </si>
  <si>
    <t>26427353300</t>
  </si>
  <si>
    <t>26427650061</t>
  </si>
  <si>
    <t>26427650180</t>
  </si>
  <si>
    <t>26427653101</t>
  </si>
  <si>
    <t>26427653300</t>
  </si>
  <si>
    <t>27428150061</t>
  </si>
  <si>
    <t>27428150180</t>
  </si>
  <si>
    <t>27428153101</t>
  </si>
  <si>
    <t>27428153300</t>
  </si>
  <si>
    <t>27428250061</t>
  </si>
  <si>
    <t>27428250180</t>
  </si>
  <si>
    <t>27428250186</t>
  </si>
  <si>
    <t>27428253101</t>
  </si>
  <si>
    <t>27428253300</t>
  </si>
  <si>
    <t>27428550180</t>
  </si>
  <si>
    <t>27428553101</t>
  </si>
  <si>
    <t>27428553300</t>
  </si>
  <si>
    <t>27428650180</t>
  </si>
  <si>
    <t>27428650186</t>
  </si>
  <si>
    <t>27428653101</t>
  </si>
  <si>
    <t>27428653300</t>
  </si>
  <si>
    <t>28429200180</t>
  </si>
  <si>
    <t>28429200186</t>
  </si>
  <si>
    <t>28429203300</t>
  </si>
  <si>
    <t>28429203101</t>
  </si>
  <si>
    <t>28429403101</t>
  </si>
  <si>
    <t>28429400061</t>
  </si>
  <si>
    <t>28429400180</t>
  </si>
  <si>
    <t>28429403300</t>
  </si>
  <si>
    <t>28429500061</t>
  </si>
  <si>
    <t>28429500180</t>
  </si>
  <si>
    <t>28429500186</t>
  </si>
  <si>
    <t>28429503300</t>
  </si>
  <si>
    <t>28429503101</t>
  </si>
  <si>
    <t>11429600180</t>
  </si>
  <si>
    <t>11429600186</t>
  </si>
  <si>
    <t>11429603101</t>
  </si>
  <si>
    <t>11429603300</t>
  </si>
  <si>
    <t>28429800061</t>
  </si>
  <si>
    <t>28429800180</t>
  </si>
  <si>
    <t>28429800186</t>
  </si>
  <si>
    <t>28429800022</t>
  </si>
  <si>
    <t>28429803300</t>
  </si>
  <si>
    <t>28429803101</t>
  </si>
  <si>
    <t>29430050022</t>
  </si>
  <si>
    <t>29430050061</t>
  </si>
  <si>
    <t>29430050180</t>
  </si>
  <si>
    <t>29430050186</t>
  </si>
  <si>
    <t>29430050287</t>
  </si>
  <si>
    <t>29430053101</t>
  </si>
  <si>
    <t>29430053300</t>
  </si>
  <si>
    <t>29430250061</t>
  </si>
  <si>
    <t>29430250180</t>
  </si>
  <si>
    <t>29430253101</t>
  </si>
  <si>
    <t>29430253300</t>
  </si>
  <si>
    <t>29430300022</t>
  </si>
  <si>
    <t>29430300180</t>
  </si>
  <si>
    <t>29430300287</t>
  </si>
  <si>
    <t>29430303101</t>
  </si>
  <si>
    <t>29430303300</t>
  </si>
  <si>
    <t>29430550022</t>
  </si>
  <si>
    <t>29430550061</t>
  </si>
  <si>
    <t>29430550180</t>
  </si>
  <si>
    <t>29430550186</t>
  </si>
  <si>
    <t>29430553101</t>
  </si>
  <si>
    <t>29430553300</t>
  </si>
  <si>
    <t>29430603101</t>
  </si>
  <si>
    <t>29430603300</t>
  </si>
  <si>
    <t>29430600022</t>
  </si>
  <si>
    <t>29430600025</t>
  </si>
  <si>
    <t>29430600180</t>
  </si>
  <si>
    <t>29430700022</t>
  </si>
  <si>
    <t>29430700180</t>
  </si>
  <si>
    <t>29430700287</t>
  </si>
  <si>
    <t>29430703101</t>
  </si>
  <si>
    <t>29430703300</t>
  </si>
  <si>
    <t>30431150061</t>
  </si>
  <si>
    <t>30431150180</t>
  </si>
  <si>
    <t>30431153101</t>
  </si>
  <si>
    <t>30431153300</t>
  </si>
  <si>
    <t>30431250061</t>
  </si>
  <si>
    <t>30431250180</t>
  </si>
  <si>
    <t>30431253101</t>
  </si>
  <si>
    <t>30431253300</t>
  </si>
  <si>
    <t>30431350061</t>
  </si>
  <si>
    <t>30431350180</t>
  </si>
  <si>
    <t>30431350186</t>
  </si>
  <si>
    <t>30431353101</t>
  </si>
  <si>
    <t>30431353300</t>
  </si>
  <si>
    <t>30431450061</t>
  </si>
  <si>
    <t>30431450180</t>
  </si>
  <si>
    <t>30431453101</t>
  </si>
  <si>
    <t>30431453300</t>
  </si>
  <si>
    <t>31431600022</t>
  </si>
  <si>
    <t>31431600180</t>
  </si>
  <si>
    <t>31431603300</t>
  </si>
  <si>
    <t>31431603101</t>
  </si>
  <si>
    <t>31431800180</t>
  </si>
  <si>
    <t>31431803300</t>
  </si>
  <si>
    <t>31431803101</t>
  </si>
  <si>
    <t>31431900180</t>
  </si>
  <si>
    <t>31431903300</t>
  </si>
  <si>
    <t>31431903101</t>
  </si>
  <si>
    <t>32432950061</t>
  </si>
  <si>
    <t>32432950180</t>
  </si>
  <si>
    <t>32432953101</t>
  </si>
  <si>
    <t>32432953300</t>
  </si>
  <si>
    <t>32433050180</t>
  </si>
  <si>
    <t>32433053101</t>
  </si>
  <si>
    <t>32433053300</t>
  </si>
  <si>
    <t>32433150022</t>
  </si>
  <si>
    <t>32433150180</t>
  </si>
  <si>
    <t>32433150186</t>
  </si>
  <si>
    <t>32433153101</t>
  </si>
  <si>
    <t>32433153300</t>
  </si>
  <si>
    <t>32433250022</t>
  </si>
  <si>
    <t>32433250061</t>
  </si>
  <si>
    <t>32433250180</t>
  </si>
  <si>
    <t>32433253101</t>
  </si>
  <si>
    <t>32433253300</t>
  </si>
  <si>
    <t>32433300180</t>
  </si>
  <si>
    <t>32433300186</t>
  </si>
  <si>
    <t>32433303101</t>
  </si>
  <si>
    <t>32433303300</t>
  </si>
  <si>
    <t>32433350061</t>
  </si>
  <si>
    <t>32433350180</t>
  </si>
  <si>
    <t>32433353101</t>
  </si>
  <si>
    <t>32433353300</t>
  </si>
  <si>
    <t>33434050061</t>
  </si>
  <si>
    <t>33434050180</t>
  </si>
  <si>
    <t>33434053101</t>
  </si>
  <si>
    <t>33434053300</t>
  </si>
  <si>
    <t>33434150061</t>
  </si>
  <si>
    <t>33434150180</t>
  </si>
  <si>
    <t>33434150186</t>
  </si>
  <si>
    <t>33434153101</t>
  </si>
  <si>
    <t>33434153300</t>
  </si>
  <si>
    <t>33434350180</t>
  </si>
  <si>
    <t>33434350186</t>
  </si>
  <si>
    <t>33434353101</t>
  </si>
  <si>
    <t>33434353300</t>
  </si>
  <si>
    <t>33434450180</t>
  </si>
  <si>
    <t>33434453101</t>
  </si>
  <si>
    <t>33434453300</t>
  </si>
  <si>
    <t>33434550180</t>
  </si>
  <si>
    <t>33434553101</t>
  </si>
  <si>
    <t>33434553300</t>
  </si>
  <si>
    <t>34434600180</t>
  </si>
  <si>
    <t>34434603101</t>
  </si>
  <si>
    <t>34434603300</t>
  </si>
  <si>
    <t>34434700061</t>
  </si>
  <si>
    <t>34434700180</t>
  </si>
  <si>
    <t>34434700186</t>
  </si>
  <si>
    <t>34434703101</t>
  </si>
  <si>
    <t>34434703300</t>
  </si>
  <si>
    <t>34434800180</t>
  </si>
  <si>
    <t>34434800186</t>
  </si>
  <si>
    <t>34434803101</t>
  </si>
  <si>
    <t>34434803300</t>
  </si>
  <si>
    <t>34434900061</t>
  </si>
  <si>
    <t>34434900180</t>
  </si>
  <si>
    <t>34434903101</t>
  </si>
  <si>
    <t>34434903300</t>
  </si>
  <si>
    <t>34435000180</t>
  </si>
  <si>
    <t>34435000186</t>
  </si>
  <si>
    <t>34435003101</t>
  </si>
  <si>
    <t>34435003300</t>
  </si>
  <si>
    <t>35436250022</t>
  </si>
  <si>
    <t>35436250180</t>
  </si>
  <si>
    <t>35436253101</t>
  </si>
  <si>
    <t>35436253300</t>
  </si>
  <si>
    <t>36436400061</t>
  </si>
  <si>
    <t>36436400180</t>
  </si>
  <si>
    <t>36436400186</t>
  </si>
  <si>
    <t>36436403101</t>
  </si>
  <si>
    <t>36436403300</t>
  </si>
  <si>
    <t>36436750061</t>
  </si>
  <si>
    <t>36436750180</t>
  </si>
  <si>
    <t>36436750186</t>
  </si>
  <si>
    <t>36436753101</t>
  </si>
  <si>
    <t>36436753300</t>
  </si>
  <si>
    <t>36436950061</t>
  </si>
  <si>
    <t>36436950180</t>
  </si>
  <si>
    <t>36436953101</t>
  </si>
  <si>
    <t>36436953300</t>
  </si>
  <si>
    <t>36437100180</t>
  </si>
  <si>
    <t>36437100186</t>
  </si>
  <si>
    <t>36437103101</t>
  </si>
  <si>
    <t>36437103300</t>
  </si>
  <si>
    <t>37437850061</t>
  </si>
  <si>
    <t>37437850180</t>
  </si>
  <si>
    <t>37437850187</t>
  </si>
  <si>
    <t>37437853300</t>
  </si>
  <si>
    <t>37437853101</t>
  </si>
  <si>
    <t>37438150180</t>
  </si>
  <si>
    <t>37438150287</t>
  </si>
  <si>
    <t>37438153300</t>
  </si>
  <si>
    <t>37438153101</t>
  </si>
  <si>
    <t>37438150061</t>
  </si>
  <si>
    <t>38439450061</t>
  </si>
  <si>
    <t>38439450180</t>
  </si>
  <si>
    <t>38439450186</t>
  </si>
  <si>
    <t>38439453101</t>
  </si>
  <si>
    <t>38439453300</t>
  </si>
  <si>
    <t>39439950180</t>
  </si>
  <si>
    <t>39439953101</t>
  </si>
  <si>
    <t>39439953300</t>
  </si>
  <si>
    <t>39440000061</t>
  </si>
  <si>
    <t>39440000180</t>
  </si>
  <si>
    <t>39440000186</t>
  </si>
  <si>
    <t>39440003101</t>
  </si>
  <si>
    <t>39440003300</t>
  </si>
  <si>
    <t>40440150061</t>
  </si>
  <si>
    <t>40440150180</t>
  </si>
  <si>
    <t>40440153101</t>
  </si>
  <si>
    <t>40440153300</t>
  </si>
  <si>
    <t>41441450022</t>
  </si>
  <si>
    <t>41441450061</t>
  </si>
  <si>
    <t>41441450180</t>
  </si>
  <si>
    <t>41441453101</t>
  </si>
  <si>
    <t>41441453300</t>
  </si>
  <si>
    <t>41442050022</t>
  </si>
  <si>
    <t>41442050180</t>
  </si>
  <si>
    <t>41442053101</t>
  </si>
  <si>
    <t>41442053300</t>
  </si>
  <si>
    <t>41442150180</t>
  </si>
  <si>
    <t>41442150186</t>
  </si>
  <si>
    <t>41442153101</t>
  </si>
  <si>
    <t>41442153300</t>
  </si>
  <si>
    <t>41442150061</t>
  </si>
  <si>
    <t>41442250022</t>
  </si>
  <si>
    <t>41442250180</t>
  </si>
  <si>
    <t>41442253101</t>
  </si>
  <si>
    <t>41442253300</t>
  </si>
  <si>
    <t>41442450061</t>
  </si>
  <si>
    <t>41442450180</t>
  </si>
  <si>
    <t>41442453101</t>
  </si>
  <si>
    <t>41442453300</t>
  </si>
  <si>
    <t>41442550061</t>
  </si>
  <si>
    <t>41442550180</t>
  </si>
  <si>
    <t>41442550186</t>
  </si>
  <si>
    <t>41442553101</t>
  </si>
  <si>
    <t>41442553300</t>
  </si>
  <si>
    <t>42443150061</t>
  </si>
  <si>
    <t>42443150180</t>
  </si>
  <si>
    <t>42443150186</t>
  </si>
  <si>
    <t>42443153101</t>
  </si>
  <si>
    <t>42443153300</t>
  </si>
  <si>
    <t>42443250061</t>
  </si>
  <si>
    <t>42443250180</t>
  </si>
  <si>
    <t>42443253101</t>
  </si>
  <si>
    <t>42443253300</t>
  </si>
  <si>
    <t>42443350061</t>
  </si>
  <si>
    <t>42443350180</t>
  </si>
  <si>
    <t>42443353101</t>
  </si>
  <si>
    <t>42443353300</t>
  </si>
  <si>
    <t>43443450061</t>
  </si>
  <si>
    <t>43443450180</t>
  </si>
  <si>
    <t>43443453101</t>
  </si>
  <si>
    <t>43443453300</t>
  </si>
  <si>
    <t>43444150061</t>
  </si>
  <si>
    <t>43444150180</t>
  </si>
  <si>
    <t>43444150287</t>
  </si>
  <si>
    <t>43444153101</t>
  </si>
  <si>
    <t>43444153300</t>
  </si>
  <si>
    <t>43444450180</t>
  </si>
  <si>
    <t>43444453101</t>
  </si>
  <si>
    <t>43444453300</t>
  </si>
  <si>
    <t>43444550180</t>
  </si>
  <si>
    <t>43444553101</t>
  </si>
  <si>
    <t>43444553300</t>
  </si>
  <si>
    <t>76445150022</t>
  </si>
  <si>
    <t>76445150061</t>
  </si>
  <si>
    <t>76445150180</t>
  </si>
  <si>
    <t>76445153101</t>
  </si>
  <si>
    <t>76445153300</t>
  </si>
  <si>
    <t>44445250022</t>
  </si>
  <si>
    <t>44445250061</t>
  </si>
  <si>
    <t>44445250180</t>
  </si>
  <si>
    <t>44445250186</t>
  </si>
  <si>
    <t>44445253101</t>
  </si>
  <si>
    <t>44445253300</t>
  </si>
  <si>
    <t>44445350180</t>
  </si>
  <si>
    <t>44445353101</t>
  </si>
  <si>
    <t>44445353300</t>
  </si>
  <si>
    <t>45445800022</t>
  </si>
  <si>
    <t>45445800061</t>
  </si>
  <si>
    <t>45445800180</t>
  </si>
  <si>
    <t>45445803101</t>
  </si>
  <si>
    <t>45445803300</t>
  </si>
  <si>
    <t>45445900022</t>
  </si>
  <si>
    <t>45445900061</t>
  </si>
  <si>
    <t>45445900180</t>
  </si>
  <si>
    <t>45445903101</t>
  </si>
  <si>
    <t>45445903300</t>
  </si>
  <si>
    <t>45446000180</t>
  </si>
  <si>
    <t>45446000186</t>
  </si>
  <si>
    <t>45446003101</t>
  </si>
  <si>
    <t>45446003300</t>
  </si>
  <si>
    <t>45446150022</t>
  </si>
  <si>
    <t>45446150180</t>
  </si>
  <si>
    <t>45446150186</t>
  </si>
  <si>
    <t>45446150287</t>
  </si>
  <si>
    <t>45446153101</t>
  </si>
  <si>
    <t>45446153300</t>
  </si>
  <si>
    <t>45446450180</t>
  </si>
  <si>
    <t>45446450186</t>
  </si>
  <si>
    <t>45446453101</t>
  </si>
  <si>
    <t>45446453300</t>
  </si>
  <si>
    <t>45446500061</t>
  </si>
  <si>
    <t>45446500180</t>
  </si>
  <si>
    <t>45446503101</t>
  </si>
  <si>
    <t>45446503300</t>
  </si>
  <si>
    <t>45446600022</t>
  </si>
  <si>
    <t>45446600180</t>
  </si>
  <si>
    <t>45446603101</t>
  </si>
  <si>
    <t>45446603300</t>
  </si>
  <si>
    <t>45446700186</t>
  </si>
  <si>
    <t>45446700180</t>
  </si>
  <si>
    <t>45446703101</t>
  </si>
  <si>
    <t>45446703300</t>
  </si>
  <si>
    <t>45446800022</t>
  </si>
  <si>
    <t>45446800180</t>
  </si>
  <si>
    <t>45446803101</t>
  </si>
  <si>
    <t>45446803300</t>
  </si>
  <si>
    <t>45446900180</t>
  </si>
  <si>
    <t>45446903101</t>
  </si>
  <si>
    <t>45446903300</t>
  </si>
  <si>
    <t>45447000180</t>
  </si>
  <si>
    <t>45447000186</t>
  </si>
  <si>
    <t>45447003101</t>
  </si>
  <si>
    <t>45447003300</t>
  </si>
  <si>
    <t>45447100022</t>
  </si>
  <si>
    <t>45447100180</t>
  </si>
  <si>
    <t>45447100186</t>
  </si>
  <si>
    <t>45447100287</t>
  </si>
  <si>
    <t>45447103101</t>
  </si>
  <si>
    <t>45447103300</t>
  </si>
  <si>
    <t>45447200180</t>
  </si>
  <si>
    <t>45447203101</t>
  </si>
  <si>
    <t>45447203300</t>
  </si>
  <si>
    <t>45447300022</t>
  </si>
  <si>
    <t>45447300180</t>
  </si>
  <si>
    <t>45447300287</t>
  </si>
  <si>
    <t>45447303101</t>
  </si>
  <si>
    <t>45447303300</t>
  </si>
  <si>
    <t>45447400022</t>
  </si>
  <si>
    <t>45447400061</t>
  </si>
  <si>
    <t>45447400180</t>
  </si>
  <si>
    <t>45447400186</t>
  </si>
  <si>
    <t>45447400287</t>
  </si>
  <si>
    <t>45447403101</t>
  </si>
  <si>
    <t>45447403300</t>
  </si>
  <si>
    <t>45447600061</t>
  </si>
  <si>
    <t>45447600180</t>
  </si>
  <si>
    <t>45447603101</t>
  </si>
  <si>
    <t>45447603300</t>
  </si>
  <si>
    <t>46448050061</t>
  </si>
  <si>
    <t>46448050180</t>
  </si>
  <si>
    <t>46448050186</t>
  </si>
  <si>
    <t>46448050287</t>
  </si>
  <si>
    <t>46448053101</t>
  </si>
  <si>
    <t>46448053300</t>
  </si>
  <si>
    <t>46448600180</t>
  </si>
  <si>
    <t>46448600186</t>
  </si>
  <si>
    <t>46448603101</t>
  </si>
  <si>
    <t>46448603300</t>
  </si>
  <si>
    <t>46449150061</t>
  </si>
  <si>
    <t>46449150180</t>
  </si>
  <si>
    <t>46449153101</t>
  </si>
  <si>
    <t>46449153300</t>
  </si>
  <si>
    <t>46449250180</t>
  </si>
  <si>
    <t>46449250186</t>
  </si>
  <si>
    <t>46449253101</t>
  </si>
  <si>
    <t>46449253300</t>
  </si>
  <si>
    <t>46449400061</t>
  </si>
  <si>
    <t>46449400180</t>
  </si>
  <si>
    <t>46449400186</t>
  </si>
  <si>
    <t>46449403101</t>
  </si>
  <si>
    <t>46449403300</t>
  </si>
  <si>
    <t>46449450061</t>
  </si>
  <si>
    <t>46449450180</t>
  </si>
  <si>
    <t>46449453101</t>
  </si>
  <si>
    <t>46449453300</t>
  </si>
  <si>
    <t>47450750061</t>
  </si>
  <si>
    <t>47450750180</t>
  </si>
  <si>
    <t>47450750186</t>
  </si>
  <si>
    <t>47450753300</t>
  </si>
  <si>
    <t>47450753101</t>
  </si>
  <si>
    <t>47450850061</t>
  </si>
  <si>
    <t>47450850180</t>
  </si>
  <si>
    <t>47450853300</t>
  </si>
  <si>
    <t>47450853101</t>
  </si>
  <si>
    <t>48452450180</t>
  </si>
  <si>
    <t>48452453101</t>
  </si>
  <si>
    <t>48452453300</t>
  </si>
  <si>
    <t>48452550180</t>
  </si>
  <si>
    <t>48452553101</t>
  </si>
  <si>
    <t>48452553300</t>
  </si>
  <si>
    <t>48452650061</t>
  </si>
  <si>
    <t>48452650180</t>
  </si>
  <si>
    <t>48452650287</t>
  </si>
  <si>
    <t>48452653101</t>
  </si>
  <si>
    <t>48452653300</t>
  </si>
  <si>
    <t>48452750022</t>
  </si>
  <si>
    <t>48452750180</t>
  </si>
  <si>
    <t>48452750186</t>
  </si>
  <si>
    <t>48452750287</t>
  </si>
  <si>
    <t>48452753101</t>
  </si>
  <si>
    <t>48452753300</t>
  </si>
  <si>
    <t>48452800061</t>
  </si>
  <si>
    <t>48452800180</t>
  </si>
  <si>
    <t>48452800186</t>
  </si>
  <si>
    <t>48452803101</t>
  </si>
  <si>
    <t>48452803300</t>
  </si>
  <si>
    <t>49453000022</t>
  </si>
  <si>
    <t>49453000061</t>
  </si>
  <si>
    <t>49453000180</t>
  </si>
  <si>
    <t>49453003101</t>
  </si>
  <si>
    <t>49453003300</t>
  </si>
  <si>
    <t>49453100061</t>
  </si>
  <si>
    <t>49453100180</t>
  </si>
  <si>
    <t>49453103101</t>
  </si>
  <si>
    <t>49453103300</t>
  </si>
  <si>
    <t>49453300061</t>
  </si>
  <si>
    <t>49453300180</t>
  </si>
  <si>
    <t>49453300186</t>
  </si>
  <si>
    <t>49453303101</t>
  </si>
  <si>
    <t>49453303300</t>
  </si>
  <si>
    <t>49453400022</t>
  </si>
  <si>
    <t>49453400061</t>
  </si>
  <si>
    <t>49453400180</t>
  </si>
  <si>
    <t>49453400186</t>
  </si>
  <si>
    <t>49453400287</t>
  </si>
  <si>
    <t>49453403101</t>
  </si>
  <si>
    <t>49453403300</t>
  </si>
  <si>
    <t>49453500061</t>
  </si>
  <si>
    <t>49453500180</t>
  </si>
  <si>
    <t>49453503101</t>
  </si>
  <si>
    <t>49453503300</t>
  </si>
  <si>
    <t>49453600022</t>
  </si>
  <si>
    <t>49453600180</t>
  </si>
  <si>
    <t>49453603101</t>
  </si>
  <si>
    <t>49453603300</t>
  </si>
  <si>
    <t>49453700022</t>
  </si>
  <si>
    <t>49453700061</t>
  </si>
  <si>
    <t>49453700180</t>
  </si>
  <si>
    <t>49453700287</t>
  </si>
  <si>
    <t>49453703101</t>
  </si>
  <si>
    <t>49453703300</t>
  </si>
  <si>
    <t>49453750021</t>
  </si>
  <si>
    <t>49453750022</t>
  </si>
  <si>
    <t>49453750180</t>
  </si>
  <si>
    <t>49453753101</t>
  </si>
  <si>
    <t>49453753300</t>
  </si>
  <si>
    <t>49453800022</t>
  </si>
  <si>
    <t>49453800061</t>
  </si>
  <si>
    <t>49453800180</t>
  </si>
  <si>
    <t>49453800186</t>
  </si>
  <si>
    <t>49453800287</t>
  </si>
  <si>
    <t>49453803101</t>
  </si>
  <si>
    <t>49453803300</t>
  </si>
  <si>
    <t>49453850180</t>
  </si>
  <si>
    <t>49453850186</t>
  </si>
  <si>
    <t>49453850187</t>
  </si>
  <si>
    <t>49453853101</t>
  </si>
  <si>
    <t>49453853300</t>
  </si>
  <si>
    <t>49453850022</t>
  </si>
  <si>
    <t>49453850287</t>
  </si>
  <si>
    <t>49453850061</t>
  </si>
  <si>
    <t>49454000022</t>
  </si>
  <si>
    <t>49454000061</t>
  </si>
  <si>
    <t>49454000180</t>
  </si>
  <si>
    <t>49454003101</t>
  </si>
  <si>
    <t>49454003300</t>
  </si>
  <si>
    <t>50454550022</t>
  </si>
  <si>
    <t>50454550061</t>
  </si>
  <si>
    <t>50454550180</t>
  </si>
  <si>
    <t>50454550186</t>
  </si>
  <si>
    <t>50454553101</t>
  </si>
  <si>
    <t>50454553300</t>
  </si>
  <si>
    <t>50454700180</t>
  </si>
  <si>
    <t>50454700186</t>
  </si>
  <si>
    <t>50454703101</t>
  </si>
  <si>
    <t>50454703300</t>
  </si>
  <si>
    <t>50454800180</t>
  </si>
  <si>
    <t>50454800186</t>
  </si>
  <si>
    <t>50454803101</t>
  </si>
  <si>
    <t>50454803300</t>
  </si>
  <si>
    <t>50454850061</t>
  </si>
  <si>
    <t>50454850180</t>
  </si>
  <si>
    <t>50454850186</t>
  </si>
  <si>
    <t>50454853101</t>
  </si>
  <si>
    <t>50454853300</t>
  </si>
  <si>
    <t>50454950180</t>
  </si>
  <si>
    <t>50454953101</t>
  </si>
  <si>
    <t>50454953300</t>
  </si>
  <si>
    <t>51455200061</t>
  </si>
  <si>
    <t>51455200180</t>
  </si>
  <si>
    <t>51455203300</t>
  </si>
  <si>
    <t>51455203101</t>
  </si>
  <si>
    <t>51455250061</t>
  </si>
  <si>
    <t>51455250180</t>
  </si>
  <si>
    <t>51455250186</t>
  </si>
  <si>
    <t>51455253300</t>
  </si>
  <si>
    <t>51455253101</t>
  </si>
  <si>
    <t>52456150180</t>
  </si>
  <si>
    <t>52456153101</t>
  </si>
  <si>
    <t>52456153300</t>
  </si>
  <si>
    <t>52456200061</t>
  </si>
  <si>
    <t>52456200180</t>
  </si>
  <si>
    <t>52456200186</t>
  </si>
  <si>
    <t>52456203101</t>
  </si>
  <si>
    <t>52456203300</t>
  </si>
  <si>
    <t>27456250180</t>
  </si>
  <si>
    <t>27456253101</t>
  </si>
  <si>
    <t>27456253300</t>
  </si>
  <si>
    <t>52456350061</t>
  </si>
  <si>
    <t>52456350180</t>
  </si>
  <si>
    <t>52456353101</t>
  </si>
  <si>
    <t>52456353300</t>
  </si>
  <si>
    <t>53457050180</t>
  </si>
  <si>
    <t>53457053101</t>
  </si>
  <si>
    <t>53457053300</t>
  </si>
  <si>
    <t>53457400022</t>
  </si>
  <si>
    <t>53457400180</t>
  </si>
  <si>
    <t>53457400186</t>
  </si>
  <si>
    <t>53457403101</t>
  </si>
  <si>
    <t>53457403300</t>
  </si>
  <si>
    <t>54458350061</t>
  </si>
  <si>
    <t>54458350180</t>
  </si>
  <si>
    <t>54458353101</t>
  </si>
  <si>
    <t>54458353300</t>
  </si>
  <si>
    <t>54458450061</t>
  </si>
  <si>
    <t>54458450180</t>
  </si>
  <si>
    <t>54458450186</t>
  </si>
  <si>
    <t>54458453101</t>
  </si>
  <si>
    <t>54458453300</t>
  </si>
  <si>
    <t>54458550061</t>
  </si>
  <si>
    <t>54458550180</t>
  </si>
  <si>
    <t>54458550186</t>
  </si>
  <si>
    <t>54458550287</t>
  </si>
  <si>
    <t>54458553101</t>
  </si>
  <si>
    <t>54458553300</t>
  </si>
  <si>
    <t>55459000061</t>
  </si>
  <si>
    <t>55459000180</t>
  </si>
  <si>
    <t>55459000186</t>
  </si>
  <si>
    <t>55459003101</t>
  </si>
  <si>
    <t>55459003300</t>
  </si>
  <si>
    <t>55459100022</t>
  </si>
  <si>
    <t>55459100180</t>
  </si>
  <si>
    <t>55459103101</t>
  </si>
  <si>
    <t>55459103300</t>
  </si>
  <si>
    <t>55459250180</t>
  </si>
  <si>
    <t>55459253101</t>
  </si>
  <si>
    <t>55459253300</t>
  </si>
  <si>
    <t>55459300061</t>
  </si>
  <si>
    <t>55459300180</t>
  </si>
  <si>
    <t>55459300186</t>
  </si>
  <si>
    <t>55459303101</t>
  </si>
  <si>
    <t>55459303300</t>
  </si>
  <si>
    <t>56459450180</t>
  </si>
  <si>
    <t>56459450186</t>
  </si>
  <si>
    <t>56459453300</t>
  </si>
  <si>
    <t>56459453101</t>
  </si>
  <si>
    <t>56459950061</t>
  </si>
  <si>
    <t>56459950180</t>
  </si>
  <si>
    <t>56459953101</t>
  </si>
  <si>
    <t>56459953300</t>
  </si>
  <si>
    <t>57460550180</t>
  </si>
  <si>
    <t>57460550186</t>
  </si>
  <si>
    <t>57460553300</t>
  </si>
  <si>
    <t>57460553101</t>
  </si>
  <si>
    <t>57460600061</t>
  </si>
  <si>
    <t>57460600180</t>
  </si>
  <si>
    <t>57460600287</t>
  </si>
  <si>
    <t>57460603300</t>
  </si>
  <si>
    <t>57460603101</t>
  </si>
  <si>
    <t>57460650061</t>
  </si>
  <si>
    <t>57460650180</t>
  </si>
  <si>
    <t>57460650186</t>
  </si>
  <si>
    <t>57460653300</t>
  </si>
  <si>
    <t>57460653101</t>
  </si>
  <si>
    <t>58460800061</t>
  </si>
  <si>
    <t>58460800180</t>
  </si>
  <si>
    <t>58460800022</t>
  </si>
  <si>
    <t>58460803300</t>
  </si>
  <si>
    <t>58460803101</t>
  </si>
  <si>
    <t>59461450061</t>
  </si>
  <si>
    <t>59461450180</t>
  </si>
  <si>
    <t>59461450186</t>
  </si>
  <si>
    <t>59461453300</t>
  </si>
  <si>
    <t>59461453101</t>
  </si>
  <si>
    <t>59461550180</t>
  </si>
  <si>
    <t>59461553300</t>
  </si>
  <si>
    <t>59461553101</t>
  </si>
  <si>
    <t>59461600061</t>
  </si>
  <si>
    <t>59461600180</t>
  </si>
  <si>
    <t>59461600186</t>
  </si>
  <si>
    <t>59461603300</t>
  </si>
  <si>
    <t>59461603101</t>
  </si>
  <si>
    <t>60461950061</t>
  </si>
  <si>
    <t>60461950180</t>
  </si>
  <si>
    <t>60461950186</t>
  </si>
  <si>
    <t>60461953300</t>
  </si>
  <si>
    <t>60461953101</t>
  </si>
  <si>
    <t>61462600061</t>
  </si>
  <si>
    <t>61462600180</t>
  </si>
  <si>
    <t>61462603101</t>
  </si>
  <si>
    <t>61462603300</t>
  </si>
  <si>
    <t>62463250061</t>
  </si>
  <si>
    <t>62463250180</t>
  </si>
  <si>
    <t>62463250186</t>
  </si>
  <si>
    <t>62463253101</t>
  </si>
  <si>
    <t>62463253300</t>
  </si>
  <si>
    <t>62463400022</t>
  </si>
  <si>
    <t>62463400180</t>
  </si>
  <si>
    <t>62463403101</t>
  </si>
  <si>
    <t>62463403300</t>
  </si>
  <si>
    <t>62463500061</t>
  </si>
  <si>
    <t>62463500180</t>
  </si>
  <si>
    <t>62463500186</t>
  </si>
  <si>
    <t>62463503101</t>
  </si>
  <si>
    <t>62463503300</t>
  </si>
  <si>
    <t>61463750061</t>
  </si>
  <si>
    <t>61463750180</t>
  </si>
  <si>
    <t>61463750181</t>
  </si>
  <si>
    <t>61463750182</t>
  </si>
  <si>
    <t>61463753101</t>
  </si>
  <si>
    <t>61463753300</t>
  </si>
  <si>
    <t>63464450061</t>
  </si>
  <si>
    <t>63464450180</t>
  </si>
  <si>
    <t>63464450186</t>
  </si>
  <si>
    <t>63464453101</t>
  </si>
  <si>
    <t>63464453300</t>
  </si>
  <si>
    <t>64464600022</t>
  </si>
  <si>
    <t>64464600180</t>
  </si>
  <si>
    <t>64464600186</t>
  </si>
  <si>
    <t>64464603101</t>
  </si>
  <si>
    <t>64464603300</t>
  </si>
  <si>
    <t>64464700022</t>
  </si>
  <si>
    <t>64464700180</t>
  </si>
  <si>
    <t>64464703101</t>
  </si>
  <si>
    <t>64464703300</t>
  </si>
  <si>
    <t>64465100061</t>
  </si>
  <si>
    <t>64465100180</t>
  </si>
  <si>
    <t>64465103101</t>
  </si>
  <si>
    <t>64465103300</t>
  </si>
  <si>
    <t>64465200180</t>
  </si>
  <si>
    <t>64465200186</t>
  </si>
  <si>
    <t>64465203101</t>
  </si>
  <si>
    <t>64465203300</t>
  </si>
  <si>
    <t>64465300022</t>
  </si>
  <si>
    <t>64465300180</t>
  </si>
  <si>
    <t>64465300186</t>
  </si>
  <si>
    <t>64465303101</t>
  </si>
  <si>
    <t>64465303300</t>
  </si>
  <si>
    <t>64465500061</t>
  </si>
  <si>
    <t>64465500180</t>
  </si>
  <si>
    <t>64465500186</t>
  </si>
  <si>
    <t>64465503101</t>
  </si>
  <si>
    <t>64465503300</t>
  </si>
  <si>
    <t>64465600022</t>
  </si>
  <si>
    <t>64465600180</t>
  </si>
  <si>
    <t>64465600186</t>
  </si>
  <si>
    <t>64465600287</t>
  </si>
  <si>
    <t>64465603101</t>
  </si>
  <si>
    <t>64465603300</t>
  </si>
  <si>
    <t>65465900061</t>
  </si>
  <si>
    <t>65465900180</t>
  </si>
  <si>
    <t>65465903101</t>
  </si>
  <si>
    <t>65465903300</t>
  </si>
  <si>
    <t>65466000061</t>
  </si>
  <si>
    <t>65466000180</t>
  </si>
  <si>
    <t>65466000181</t>
  </si>
  <si>
    <t>65466000186</t>
  </si>
  <si>
    <t>65466003101</t>
  </si>
  <si>
    <t>65466003300</t>
  </si>
  <si>
    <t>66466200061</t>
  </si>
  <si>
    <t>66466200180</t>
  </si>
  <si>
    <t>66466200186</t>
  </si>
  <si>
    <t>66466203101</t>
  </si>
  <si>
    <t>66466203300</t>
  </si>
  <si>
    <t>66466300061</t>
  </si>
  <si>
    <t>66466300180</t>
  </si>
  <si>
    <t>66466303101</t>
  </si>
  <si>
    <t>66466303300</t>
  </si>
  <si>
    <t>67467050180</t>
  </si>
  <si>
    <t>67467050186</t>
  </si>
  <si>
    <t>67467053101</t>
  </si>
  <si>
    <t>67467053300</t>
  </si>
  <si>
    <t>67467150061</t>
  </si>
  <si>
    <t>67467150180</t>
  </si>
  <si>
    <t>67467150186</t>
  </si>
  <si>
    <t>67467153101</t>
  </si>
  <si>
    <t>67467153300</t>
  </si>
  <si>
    <t>67467500061</t>
  </si>
  <si>
    <t>67467500180</t>
  </si>
  <si>
    <t>67467500186</t>
  </si>
  <si>
    <t>67467503101</t>
  </si>
  <si>
    <t>67467503300</t>
  </si>
  <si>
    <t>67467550061</t>
  </si>
  <si>
    <t>67467550180</t>
  </si>
  <si>
    <t>67467550186</t>
  </si>
  <si>
    <t>67467553101</t>
  </si>
  <si>
    <t>67467553300</t>
  </si>
  <si>
    <t>68467950061</t>
  </si>
  <si>
    <t>68467950180</t>
  </si>
  <si>
    <t>68467950186</t>
  </si>
  <si>
    <t>68467953101</t>
  </si>
  <si>
    <t>68467953300</t>
  </si>
  <si>
    <t>68468050061</t>
  </si>
  <si>
    <t>68468050180</t>
  </si>
  <si>
    <t>68468053101</t>
  </si>
  <si>
    <t>68468053300</t>
  </si>
  <si>
    <t>68468200180</t>
  </si>
  <si>
    <t>68468200186</t>
  </si>
  <si>
    <t>68468203101</t>
  </si>
  <si>
    <t>68468203300</t>
  </si>
  <si>
    <t>68468250061</t>
  </si>
  <si>
    <t>68468250180</t>
  </si>
  <si>
    <t>68468250186</t>
  </si>
  <si>
    <t>68468253101</t>
  </si>
  <si>
    <t>68468253300</t>
  </si>
  <si>
    <t>68468350061</t>
  </si>
  <si>
    <t>68468350180</t>
  </si>
  <si>
    <t>68468353101</t>
  </si>
  <si>
    <t>68468353300</t>
  </si>
  <si>
    <t>69468650061</t>
  </si>
  <si>
    <t>69468650180</t>
  </si>
  <si>
    <t>69468653101</t>
  </si>
  <si>
    <t>69468653300</t>
  </si>
  <si>
    <t>69468950061</t>
  </si>
  <si>
    <t>69468950180</t>
  </si>
  <si>
    <t>69468953101</t>
  </si>
  <si>
    <t>69468953300</t>
  </si>
  <si>
    <t>69469000061</t>
  </si>
  <si>
    <t>69469000180</t>
  </si>
  <si>
    <t>69469003101</t>
  </si>
  <si>
    <t>69469003300</t>
  </si>
  <si>
    <t>69469100061</t>
  </si>
  <si>
    <t>69469100180</t>
  </si>
  <si>
    <t>69469103101</t>
  </si>
  <si>
    <t>69469103300</t>
  </si>
  <si>
    <t>70469950180</t>
  </si>
  <si>
    <t>70469953101</t>
  </si>
  <si>
    <t>70469953300</t>
  </si>
  <si>
    <t>71471500061</t>
  </si>
  <si>
    <t>71471500180</t>
  </si>
  <si>
    <t>71471503101</t>
  </si>
  <si>
    <t>71471503300</t>
  </si>
  <si>
    <t>71471500186</t>
  </si>
  <si>
    <t>71471750180</t>
  </si>
  <si>
    <t>71471753101</t>
  </si>
  <si>
    <t>71471753300</t>
  </si>
  <si>
    <t>71472000022</t>
  </si>
  <si>
    <t>71472000180</t>
  </si>
  <si>
    <t>71472000287</t>
  </si>
  <si>
    <t>71472003101</t>
  </si>
  <si>
    <t>71472003300</t>
  </si>
  <si>
    <t>71472050180</t>
  </si>
  <si>
    <t>71472050186</t>
  </si>
  <si>
    <t>71472053101</t>
  </si>
  <si>
    <t>71472053300</t>
  </si>
  <si>
    <t>50472150061</t>
  </si>
  <si>
    <t>50472150180</t>
  </si>
  <si>
    <t>50472153101</t>
  </si>
  <si>
    <t>50472153300</t>
  </si>
  <si>
    <t>72472300180</t>
  </si>
  <si>
    <t>72472300186</t>
  </si>
  <si>
    <t>72472303300</t>
  </si>
  <si>
    <t>72472303101</t>
  </si>
  <si>
    <t>72472550061</t>
  </si>
  <si>
    <t>72472550180</t>
  </si>
  <si>
    <t>72472553300</t>
  </si>
  <si>
    <t>72472553101</t>
  </si>
  <si>
    <t>73472850180</t>
  </si>
  <si>
    <t>73472850186</t>
  </si>
  <si>
    <t>73472853101</t>
  </si>
  <si>
    <t>73472853300</t>
  </si>
  <si>
    <t>73473500180</t>
  </si>
  <si>
    <t>73473503101</t>
  </si>
  <si>
    <t>73473503300</t>
  </si>
  <si>
    <t>73473600061</t>
  </si>
  <si>
    <t>73473600180</t>
  </si>
  <si>
    <t>73473603101</t>
  </si>
  <si>
    <t>73473603300</t>
  </si>
  <si>
    <t>73473650061</t>
  </si>
  <si>
    <t>73473650180</t>
  </si>
  <si>
    <t>73473653101</t>
  </si>
  <si>
    <t>73473653300</t>
  </si>
  <si>
    <t>74473850061</t>
  </si>
  <si>
    <t>74473850180</t>
  </si>
  <si>
    <t>74473850186</t>
  </si>
  <si>
    <t>74473853101</t>
  </si>
  <si>
    <t>74473853300</t>
  </si>
  <si>
    <t>74474450061</t>
  </si>
  <si>
    <t>74474450180</t>
  </si>
  <si>
    <t>74474453101</t>
  </si>
  <si>
    <t>74474453300</t>
  </si>
  <si>
    <t>75474950022</t>
  </si>
  <si>
    <t>75474950061</t>
  </si>
  <si>
    <t>75474950180</t>
  </si>
  <si>
    <t>75474953101</t>
  </si>
  <si>
    <t>75474953300</t>
  </si>
  <si>
    <t>75475150061</t>
  </si>
  <si>
    <t>75475150180</t>
  </si>
  <si>
    <t>75475150186</t>
  </si>
  <si>
    <t>75475153101</t>
  </si>
  <si>
    <t>75475153300</t>
  </si>
  <si>
    <t>75475250061</t>
  </si>
  <si>
    <t>75475250180</t>
  </si>
  <si>
    <t>75475250186</t>
  </si>
  <si>
    <t>75475253101</t>
  </si>
  <si>
    <t>75475253300</t>
  </si>
  <si>
    <t>76476050022</t>
  </si>
  <si>
    <t>76476050061</t>
  </si>
  <si>
    <t>76476050180</t>
  </si>
  <si>
    <t>76476053101</t>
  </si>
  <si>
    <t>76476053300</t>
  </si>
  <si>
    <t>76476100022</t>
  </si>
  <si>
    <t>76476100061</t>
  </si>
  <si>
    <t>76476100180</t>
  </si>
  <si>
    <t>76476103101</t>
  </si>
  <si>
    <t>76476103300</t>
  </si>
  <si>
    <t>76476150061</t>
  </si>
  <si>
    <t>76476150180</t>
  </si>
  <si>
    <t>76476150186</t>
  </si>
  <si>
    <t>76476153101</t>
  </si>
  <si>
    <t>76476153300</t>
  </si>
  <si>
    <t>77476450061</t>
  </si>
  <si>
    <t>77476450180</t>
  </si>
  <si>
    <t>77476450186</t>
  </si>
  <si>
    <t>77476453300</t>
  </si>
  <si>
    <t>77476453101</t>
  </si>
  <si>
    <t>77477150061</t>
  </si>
  <si>
    <t>77477150180</t>
  </si>
  <si>
    <t>77477150186</t>
  </si>
  <si>
    <t>77477153300</t>
  </si>
  <si>
    <t>77477153101</t>
  </si>
  <si>
    <t>78477750180</t>
  </si>
  <si>
    <t>78477753300</t>
  </si>
  <si>
    <t>78477753101</t>
  </si>
  <si>
    <t>79478550180</t>
  </si>
  <si>
    <t>79478553300</t>
  </si>
  <si>
    <t>79478553101</t>
  </si>
  <si>
    <t>79478650061</t>
  </si>
  <si>
    <t>79478650180</t>
  </si>
  <si>
    <t>79478653300</t>
  </si>
  <si>
    <t>79478653101</t>
  </si>
  <si>
    <t>79478750061</t>
  </si>
  <si>
    <t>79478750180</t>
  </si>
  <si>
    <t>79478750022</t>
  </si>
  <si>
    <t>79478753300</t>
  </si>
  <si>
    <t>79478753101</t>
  </si>
  <si>
    <t>80479350180</t>
  </si>
  <si>
    <t>80479350186</t>
  </si>
  <si>
    <t>80479353101</t>
  </si>
  <si>
    <t>80479353300</t>
  </si>
  <si>
    <t>80479450180</t>
  </si>
  <si>
    <t>80479453101</t>
  </si>
  <si>
    <t>80479453300</t>
  </si>
  <si>
    <t>80479450061</t>
  </si>
  <si>
    <t>81479500061</t>
  </si>
  <si>
    <t>81479500180</t>
  </si>
  <si>
    <t>81479500186</t>
  </si>
  <si>
    <t>81479503101</t>
  </si>
  <si>
    <t>81479503300</t>
  </si>
  <si>
    <t>82479950061</t>
  </si>
  <si>
    <t>82479950180</t>
  </si>
  <si>
    <t>82479950187</t>
  </si>
  <si>
    <t>82479953101</t>
  </si>
  <si>
    <t>82479953300</t>
  </si>
  <si>
    <t>83480100061</t>
  </si>
  <si>
    <t>83480100180</t>
  </si>
  <si>
    <t>83480103101</t>
  </si>
  <si>
    <t>83480103300</t>
  </si>
  <si>
    <t>83480200180</t>
  </si>
  <si>
    <t>83480203101</t>
  </si>
  <si>
    <t>83480203300</t>
  </si>
  <si>
    <t>84480300022</t>
  </si>
  <si>
    <t>84480300061</t>
  </si>
  <si>
    <t>84480300180</t>
  </si>
  <si>
    <t>84480303101</t>
  </si>
  <si>
    <t>84480303300</t>
  </si>
  <si>
    <t>85480450180</t>
  </si>
  <si>
    <t>85480450186</t>
  </si>
  <si>
    <t>85480453101</t>
  </si>
  <si>
    <t>85480453300</t>
  </si>
  <si>
    <t>85480500061</t>
  </si>
  <si>
    <t>85480500180</t>
  </si>
  <si>
    <t>85480503101</t>
  </si>
  <si>
    <t>85480503300</t>
  </si>
  <si>
    <t>85480600180</t>
  </si>
  <si>
    <t>85480603101</t>
  </si>
  <si>
    <t>85480603300</t>
  </si>
  <si>
    <t>86481150061</t>
  </si>
  <si>
    <t>86481150180</t>
  </si>
  <si>
    <t>86481153101</t>
  </si>
  <si>
    <t>86481153300</t>
  </si>
  <si>
    <t>87481300061</t>
  </si>
  <si>
    <t>87481300180</t>
  </si>
  <si>
    <t>87481303101</t>
  </si>
  <si>
    <t>87481303300</t>
  </si>
  <si>
    <t>88482050061</t>
  </si>
  <si>
    <t>88482050180</t>
  </si>
  <si>
    <t>88482050186</t>
  </si>
  <si>
    <t>88482053300</t>
  </si>
  <si>
    <t>88482053101</t>
  </si>
  <si>
    <t>88482150061</t>
  </si>
  <si>
    <t>88482150180</t>
  </si>
  <si>
    <t>88482153300</t>
  </si>
  <si>
    <t>88482153101</t>
  </si>
  <si>
    <t>88482200061</t>
  </si>
  <si>
    <t>88482200180</t>
  </si>
  <si>
    <t>88482200186</t>
  </si>
  <si>
    <t>88482203300</t>
  </si>
  <si>
    <t>88482203101</t>
  </si>
  <si>
    <t>89483050180</t>
  </si>
  <si>
    <t>89483053101</t>
  </si>
  <si>
    <t>89483053300</t>
  </si>
  <si>
    <t>89483550061</t>
  </si>
  <si>
    <t>89483550180</t>
  </si>
  <si>
    <t>89483550186</t>
  </si>
  <si>
    <t>89483553101</t>
  </si>
  <si>
    <t>89483553300</t>
  </si>
  <si>
    <t>89483600061</t>
  </si>
  <si>
    <t>89483600180</t>
  </si>
  <si>
    <t>89483600186</t>
  </si>
  <si>
    <t>89483603101</t>
  </si>
  <si>
    <t>89483603300</t>
  </si>
  <si>
    <t>89483750180</t>
  </si>
  <si>
    <t>89483750186</t>
  </si>
  <si>
    <t>89483753101</t>
  </si>
  <si>
    <t>89483753300</t>
  </si>
  <si>
    <t>89483850061</t>
  </si>
  <si>
    <t>89483850180</t>
  </si>
  <si>
    <t>89483850186</t>
  </si>
  <si>
    <t>89483853101</t>
  </si>
  <si>
    <t>89483853300</t>
  </si>
  <si>
    <t>90484250022</t>
  </si>
  <si>
    <t>90484250061</t>
  </si>
  <si>
    <t>90484250180</t>
  </si>
  <si>
    <t>90484253101</t>
  </si>
  <si>
    <t>90484253300</t>
  </si>
  <si>
    <t>90484350061</t>
  </si>
  <si>
    <t>90484350180</t>
  </si>
  <si>
    <t>90484350186</t>
  </si>
  <si>
    <t>90484350287</t>
  </si>
  <si>
    <t>90484353101</t>
  </si>
  <si>
    <t>90484353300</t>
  </si>
  <si>
    <t>90484450061</t>
  </si>
  <si>
    <t>90484450180</t>
  </si>
  <si>
    <t>90484453101</t>
  </si>
  <si>
    <t>90484453300</t>
  </si>
  <si>
    <t>91485150061</t>
  </si>
  <si>
    <t>91485150180</t>
  </si>
  <si>
    <t>91485153300</t>
  </si>
  <si>
    <t>91485153101</t>
  </si>
  <si>
    <t>91485250022</t>
  </si>
  <si>
    <t>91485250061</t>
  </si>
  <si>
    <t>91485250180</t>
  </si>
  <si>
    <t>91485253300</t>
  </si>
  <si>
    <t>91485253101</t>
  </si>
  <si>
    <t>91485350022</t>
  </si>
  <si>
    <t>91485350061</t>
  </si>
  <si>
    <t>91485350180</t>
  </si>
  <si>
    <t>91485353101</t>
  </si>
  <si>
    <t>91485353300</t>
  </si>
  <si>
    <t>91485650061</t>
  </si>
  <si>
    <t>91485650180</t>
  </si>
  <si>
    <t>91485653101</t>
  </si>
  <si>
    <t>91485653300</t>
  </si>
  <si>
    <t>92486250022</t>
  </si>
  <si>
    <t>92486250061</t>
  </si>
  <si>
    <t>92486250180</t>
  </si>
  <si>
    <t>92486253101</t>
  </si>
  <si>
    <t>92486253300</t>
  </si>
  <si>
    <t>92486650061</t>
  </si>
  <si>
    <t>92486650180</t>
  </si>
  <si>
    <t>92486650186</t>
  </si>
  <si>
    <t>92486650287</t>
  </si>
  <si>
    <t>92486653101</t>
  </si>
  <si>
    <t>92486653300</t>
  </si>
  <si>
    <t>Qualifying Debt</t>
  </si>
  <si>
    <t>FUND  0021 LEVY:</t>
  </si>
  <si>
    <t>FUND  0022 LEVY:</t>
  </si>
  <si>
    <t>FUND  0025 LEVY:</t>
  </si>
  <si>
    <t>FUND  0187 LEVY:</t>
  </si>
  <si>
    <t>FUND  0287 LEVY:</t>
  </si>
  <si>
    <t>DEBT SERVICE LEVY ATTRIBUTABLE TO DEBT AFTER JUNE  30, BUT NOT ATTRIBUTABLE TO REFERENDUM:</t>
  </si>
  <si>
    <t>STEP 4 DIVIDED BY STEP 3:</t>
  </si>
  <si>
    <t>STEP 6 DIVIDED BY STEP 7:</t>
  </si>
  <si>
    <t>DOES STEP 8 EXCEED 10%:</t>
  </si>
  <si>
    <t>STEP 1 TIMES STEP 5:</t>
  </si>
  <si>
    <t>After July 1, 2016, has your school corporation issued new bonds or entered into a new lease rental agreement for which the school corporation is imposing or will impose a debt service levy?</t>
  </si>
  <si>
    <t>ADJUSTED TOTAL LEVY:</t>
  </si>
  <si>
    <t>STEP 3 MINUS STEP 2:</t>
  </si>
  <si>
    <t>2016 &gt; 2020
Levy
Debt Only</t>
  </si>
  <si>
    <t>2016 &gt; 2020
Rate
Debt Only</t>
  </si>
  <si>
    <t>For each debt listed below, indicate if the debt was incurred after June 30, 2019.  
          Note: All lines marked a "fees," "interest on temporary loans," or "unreimbursed textbooks," should be marked as YES.
          Note: All "Common School Funds" should be marked as NO regardless of data incurred.</t>
  </si>
  <si>
    <t>STEP 3:</t>
  </si>
  <si>
    <t>STEP 4:</t>
  </si>
  <si>
    <t>STEP 5:</t>
  </si>
  <si>
    <t>STEP 6:</t>
  </si>
  <si>
    <t>STEP 7:</t>
  </si>
  <si>
    <t>STEP 8:</t>
  </si>
  <si>
    <t>FINAL:</t>
  </si>
  <si>
    <t>SECTION 3:</t>
  </si>
  <si>
    <t>SECTION 4:</t>
  </si>
  <si>
    <t>STEP 1B:</t>
  </si>
  <si>
    <t>STEP 1A:</t>
  </si>
  <si>
    <t>STEP 3A:</t>
  </si>
  <si>
    <t>STEP 3B:</t>
  </si>
  <si>
    <t>STEP 3C:</t>
  </si>
  <si>
    <t>STEP 3D:</t>
  </si>
  <si>
    <t>STEP 3E:</t>
  </si>
  <si>
    <t>RESTATE STEP 8 (FROM SECTION 3)</t>
  </si>
  <si>
    <t>FACTOR 5:</t>
  </si>
  <si>
    <t>STEP 1A TIMES STEP 1B:</t>
  </si>
  <si>
    <t>DETERMINE LESSER OF STEP 1 and 100%:</t>
  </si>
  <si>
    <t>RESTATE STEP 6 (FROM SECTION 3):</t>
  </si>
  <si>
    <t>RESTATE STEP 2 (FROM SECTION 4):</t>
  </si>
  <si>
    <t>STEP 3A TIMES STEP 3B:</t>
  </si>
  <si>
    <t>Select School:</t>
  </si>
  <si>
    <t>Year</t>
  </si>
  <si>
    <t>County Code</t>
  </si>
  <si>
    <t>Unit Type Code</t>
  </si>
  <si>
    <t>Unit Code</t>
  </si>
  <si>
    <t>Fund Code</t>
  </si>
  <si>
    <t>Fund Name</t>
  </si>
  <si>
    <t>Total Levy based on Abstract AV</t>
  </si>
  <si>
    <t>Over 65 Circuit Breaker</t>
  </si>
  <si>
    <t>Bucket Circuit Breaker</t>
  </si>
  <si>
    <t>Total Circuit Breaker</t>
  </si>
  <si>
    <t>1</t>
  </si>
  <si>
    <t>0000</t>
  </si>
  <si>
    <t>ADAMS COUNTY</t>
  </si>
  <si>
    <t>0124</t>
  </si>
  <si>
    <t>2015 REASSESSMENT</t>
  </si>
  <si>
    <t>0590</t>
  </si>
  <si>
    <t xml:space="preserve">CUMULATIVE COURT HOUSE                  </t>
  </si>
  <si>
    <t>0702</t>
  </si>
  <si>
    <t xml:space="preserve">HIGHWAY                                 </t>
  </si>
  <si>
    <t>0706</t>
  </si>
  <si>
    <t xml:space="preserve">LOCAL ROAD &amp; STREET                     </t>
  </si>
  <si>
    <t>0790</t>
  </si>
  <si>
    <t xml:space="preserve">CUMULATIVE BRIDGE                       </t>
  </si>
  <si>
    <t>0801</t>
  </si>
  <si>
    <t xml:space="preserve">HEALTH                                  </t>
  </si>
  <si>
    <t>1192</t>
  </si>
  <si>
    <t xml:space="preserve">CUMULATIVE JAIL                         </t>
  </si>
  <si>
    <t>1301</t>
  </si>
  <si>
    <t xml:space="preserve">PARK &amp; RECREATION                       </t>
  </si>
  <si>
    <t>2391</t>
  </si>
  <si>
    <t xml:space="preserve">CUMULATIVE CAPITAL DEVELOPMENT          </t>
  </si>
  <si>
    <t>2</t>
  </si>
  <si>
    <t>0001</t>
  </si>
  <si>
    <t>BLUE CREEK TOWNSHIP</t>
  </si>
  <si>
    <t>0840</t>
  </si>
  <si>
    <t>TOWNSHIP ASSISTANCE</t>
  </si>
  <si>
    <t>1111</t>
  </si>
  <si>
    <t xml:space="preserve">FIRE                                    </t>
  </si>
  <si>
    <t>0002</t>
  </si>
  <si>
    <t>FRENCH TOWNSHIP</t>
  </si>
  <si>
    <t>0003</t>
  </si>
  <si>
    <t>HARTFORD TOWNSHIP</t>
  </si>
  <si>
    <t>1312</t>
  </si>
  <si>
    <t xml:space="preserve">RECREATION                              </t>
  </si>
  <si>
    <t>0004</t>
  </si>
  <si>
    <t>JEFFERSON TOWNSHIP</t>
  </si>
  <si>
    <t>0005</t>
  </si>
  <si>
    <t>KIRKLAND TOWNSHIP</t>
  </si>
  <si>
    <t>1190</t>
  </si>
  <si>
    <t xml:space="preserve">CUMULATIVE FIRE (Township)                        </t>
  </si>
  <si>
    <t>0006</t>
  </si>
  <si>
    <t>MONROE TOWNSHIP</t>
  </si>
  <si>
    <t>2010</t>
  </si>
  <si>
    <t xml:space="preserve">LIBRARY (NON-LIBRARY UNIT)              </t>
  </si>
  <si>
    <t>0007</t>
  </si>
  <si>
    <t>PREBLE TOWNSHIP</t>
  </si>
  <si>
    <t>0008</t>
  </si>
  <si>
    <t>ROOT TOWNSHIP</t>
  </si>
  <si>
    <t>0009</t>
  </si>
  <si>
    <t>ST. MARYS TOWNSHIP</t>
  </si>
  <si>
    <t>0010</t>
  </si>
  <si>
    <t>UNION TOWNSHIP</t>
  </si>
  <si>
    <t>0011</t>
  </si>
  <si>
    <t>WABASH TOWNSHIP</t>
  </si>
  <si>
    <t>0012</t>
  </si>
  <si>
    <t>WASHINGTON TOWNSHIP</t>
  </si>
  <si>
    <t xml:space="preserve">CEMETERY                                </t>
  </si>
  <si>
    <t>3</t>
  </si>
  <si>
    <t>0407</t>
  </si>
  <si>
    <t>DECATUR CIVIL CITY</t>
  </si>
  <si>
    <t>0341</t>
  </si>
  <si>
    <t xml:space="preserve">FIRE PENSION                            </t>
  </si>
  <si>
    <t>0342</t>
  </si>
  <si>
    <t xml:space="preserve">POLICE PENSION                          </t>
  </si>
  <si>
    <t>0708</t>
  </si>
  <si>
    <t xml:space="preserve">MOTOR VEHICLE HIGHWAY                   </t>
  </si>
  <si>
    <t>2379</t>
  </si>
  <si>
    <t xml:space="preserve">CUMULATIVE CAPITAL IMP (CIG TAX)        </t>
  </si>
  <si>
    <t>0453</t>
  </si>
  <si>
    <t>BERNE CIVIL CITY</t>
  </si>
  <si>
    <t>0520</t>
  </si>
  <si>
    <t>GENEVA CIVIL TOWN</t>
  </si>
  <si>
    <t>1191</t>
  </si>
  <si>
    <t xml:space="preserve">CUMULATIVE FIRE SPECIAL                 </t>
  </si>
  <si>
    <t>0521</t>
  </si>
  <si>
    <t>MONROE CIVIL TOWN</t>
  </si>
  <si>
    <t>EDUCATION</t>
  </si>
  <si>
    <t>OPERATIONS</t>
  </si>
  <si>
    <t>5</t>
  </si>
  <si>
    <t>BERNE PUBLIC LIBRARY</t>
  </si>
  <si>
    <t>2011</t>
  </si>
  <si>
    <t xml:space="preserve">LIBRARY IMPROVEMENT RESERVE             </t>
  </si>
  <si>
    <t>0304</t>
  </si>
  <si>
    <t>ADAMS PUBLIC LIBRARY SYSTEM</t>
  </si>
  <si>
    <t>6</t>
  </si>
  <si>
    <t>1011</t>
  </si>
  <si>
    <t>ADAMS COUNTY SOLID WASTE MANAGEMENT</t>
  </si>
  <si>
    <t>8210</t>
  </si>
  <si>
    <t xml:space="preserve">SPECIAL SOLID WASTE MANAGEMENT          </t>
  </si>
  <si>
    <t>ALLEN COUNTY</t>
  </si>
  <si>
    <t>0792</t>
  </si>
  <si>
    <t xml:space="preserve">COUNTY MAJOR BRIDGE                     </t>
  </si>
  <si>
    <t>ABOITE TOWNSHIP</t>
  </si>
  <si>
    <t>1101</t>
  </si>
  <si>
    <t>EMERGENCY AMBULANCE/MED SERVICES  - FIRE</t>
  </si>
  <si>
    <t>1182</t>
  </si>
  <si>
    <t xml:space="preserve">FIRE EQUIPMENT DEBT                     </t>
  </si>
  <si>
    <t>ADAMS TOWNSHIP</t>
  </si>
  <si>
    <t>0602</t>
  </si>
  <si>
    <t xml:space="preserve">COMMUNITY SERVICES                      </t>
  </si>
  <si>
    <t>1092</t>
  </si>
  <si>
    <t xml:space="preserve">CUMULATIVE BUILDING                     </t>
  </si>
  <si>
    <t>CEDAR CREEK TOWNSHIP</t>
  </si>
  <si>
    <t>EEL RIVER TOWNSHIP</t>
  </si>
  <si>
    <t>JACKSON TOWNSHIP</t>
  </si>
  <si>
    <t>LAFAYETTE TOWNSHIP</t>
  </si>
  <si>
    <t>LAKE TOWNSHIP</t>
  </si>
  <si>
    <t>MADISON TOWNSHIP</t>
  </si>
  <si>
    <t>MARION TOWNSHIP</t>
  </si>
  <si>
    <t>MAUMEE TOWNSHIP</t>
  </si>
  <si>
    <t>MILAN TOWNSHIP</t>
  </si>
  <si>
    <t>1181</t>
  </si>
  <si>
    <t xml:space="preserve">FIRE BUILDING DEBT                      </t>
  </si>
  <si>
    <t>0013</t>
  </si>
  <si>
    <t>0014</t>
  </si>
  <si>
    <t>PERRY TOWNSHIP</t>
  </si>
  <si>
    <t>8604</t>
  </si>
  <si>
    <t>SPECIAL FIRE PROTECTION TERRITORY GENERAL</t>
  </si>
  <si>
    <t>8692</t>
  </si>
  <si>
    <t>SPECIAL FIRE PROTECTION TERRITORY EQUIPMENT REPLACE</t>
  </si>
  <si>
    <t>PLEASANT TOWNSHIP</t>
  </si>
  <si>
    <t>0016</t>
  </si>
  <si>
    <t>SCIPIO TOWNSHIP</t>
  </si>
  <si>
    <t>0017</t>
  </si>
  <si>
    <t>SPRINGFIELD TOWNSHIP</t>
  </si>
  <si>
    <t>0018</t>
  </si>
  <si>
    <t>ST. JOSEPH TOWNSHIP</t>
  </si>
  <si>
    <t xml:space="preserve">CAPITAL IMPROVEMENT-GENERAL             </t>
  </si>
  <si>
    <t>0019</t>
  </si>
  <si>
    <t>1102</t>
  </si>
  <si>
    <t xml:space="preserve">EMERGENCY MEDICAL SERVICE - EQUIPMENT   </t>
  </si>
  <si>
    <t>0020</t>
  </si>
  <si>
    <t>WAYNE TOWNSHIP</t>
  </si>
  <si>
    <t>0100</t>
  </si>
  <si>
    <t>FORT WAYNE CIVIL CITY</t>
  </si>
  <si>
    <t>0343</t>
  </si>
  <si>
    <t xml:space="preserve">SANITARY OFFICERS PENSION               </t>
  </si>
  <si>
    <t>1303</t>
  </si>
  <si>
    <t xml:space="preserve">PARK                                    </t>
  </si>
  <si>
    <t>2430</t>
  </si>
  <si>
    <t xml:space="preserve">REDEVELOPMENT - GENERAL                 </t>
  </si>
  <si>
    <t>0424</t>
  </si>
  <si>
    <t>NEW HAVEN CIVIL CITY</t>
  </si>
  <si>
    <t>0183</t>
  </si>
  <si>
    <t xml:space="preserve">BOND #3                                 </t>
  </si>
  <si>
    <t>0283</t>
  </si>
  <si>
    <t xml:space="preserve">LEASE RENTAL PAYMENT                    </t>
  </si>
  <si>
    <t>1380</t>
  </si>
  <si>
    <t xml:space="preserve">PARK BOND                               </t>
  </si>
  <si>
    <t>1381</t>
  </si>
  <si>
    <t xml:space="preserve">PARK BOND #2                            </t>
  </si>
  <si>
    <t>0465</t>
  </si>
  <si>
    <t>WOODBURN CIVIL CITY</t>
  </si>
  <si>
    <t>0476</t>
  </si>
  <si>
    <t>ZANESVILLE CIVIL TOWN</t>
  </si>
  <si>
    <t>0522</t>
  </si>
  <si>
    <t>GRABILL CIVIL TOWN</t>
  </si>
  <si>
    <t>1302</t>
  </si>
  <si>
    <t xml:space="preserve">PARK BOARD                              </t>
  </si>
  <si>
    <t>0523</t>
  </si>
  <si>
    <t>HUNTERTOWN CIVIL TOWN</t>
  </si>
  <si>
    <t>0524</t>
  </si>
  <si>
    <t>MONROEVILLE CIVIL TOWN</t>
  </si>
  <si>
    <t>0968</t>
  </si>
  <si>
    <t>LEO-CEDARVILLE</t>
  </si>
  <si>
    <t>POST09 REF EXEMPT OPERATING</t>
  </si>
  <si>
    <t>POST09 REF EXEMPT CAPITAL</t>
  </si>
  <si>
    <t>0260</t>
  </si>
  <si>
    <t>ALLEN COUNTY PUBLIC LIBRARY</t>
  </si>
  <si>
    <t>0800</t>
  </si>
  <si>
    <t>FORT WAYNE PUBLIC TRANSPORTATION</t>
  </si>
  <si>
    <t>8001</t>
  </si>
  <si>
    <t xml:space="preserve">SPECIAL TRANSPORTATION GEN                </t>
  </si>
  <si>
    <t>8090</t>
  </si>
  <si>
    <t xml:space="preserve">SPECIAL TRANSPORTATION CUMULATIVE              </t>
  </si>
  <si>
    <t>0960</t>
  </si>
  <si>
    <t>FORT WAYNE-ALLEN COUNTY AIRPORT AUTHORITY</t>
  </si>
  <si>
    <t>8101</t>
  </si>
  <si>
    <t xml:space="preserve">SPECIAL AIRPORT GENERAL                   </t>
  </si>
  <si>
    <t>8180</t>
  </si>
  <si>
    <t xml:space="preserve">SPECIAL AIRPORT DEBT SERVICE                      </t>
  </si>
  <si>
    <t>8190</t>
  </si>
  <si>
    <t xml:space="preserve">SPECIAL AIRPORT CUMULATIVE BLDG                 </t>
  </si>
  <si>
    <t>0969</t>
  </si>
  <si>
    <t>SOUTHWEST ALLEN COUNTY FIRE</t>
  </si>
  <si>
    <t>8603</t>
  </si>
  <si>
    <t xml:space="preserve">SPECIAL FIRE GENERAL                      </t>
  </si>
  <si>
    <t>8691</t>
  </si>
  <si>
    <t>SPECIAL CUM FIRE</t>
  </si>
  <si>
    <t>BARTHOLOMEW COUNTY</t>
  </si>
  <si>
    <t>0102</t>
  </si>
  <si>
    <t xml:space="preserve">ELECTION/REGISTRATION                   </t>
  </si>
  <si>
    <t>CLAY TOWNSHIP</t>
  </si>
  <si>
    <t>CLIFTY TOWNSHIP</t>
  </si>
  <si>
    <t>COLUMBUS TOWNSHIP</t>
  </si>
  <si>
    <t>FLATROCK TOWNSHIP</t>
  </si>
  <si>
    <t>GERMAN TOWNSHIP</t>
  </si>
  <si>
    <t>HARRISON TOWNSHIP</t>
  </si>
  <si>
    <t>HAWCREEK TOWNSHIP</t>
  </si>
  <si>
    <t>OHIO TOWNSHIP</t>
  </si>
  <si>
    <t>ROCKCREEK TOWNSHIP</t>
  </si>
  <si>
    <t>SANDCREEK TOWNSHIP</t>
  </si>
  <si>
    <t>0200</t>
  </si>
  <si>
    <t>COLUMBUS CIVIL CITY</t>
  </si>
  <si>
    <t>0705</t>
  </si>
  <si>
    <t xml:space="preserve">THOROUGHFARE                            </t>
  </si>
  <si>
    <t>0525</t>
  </si>
  <si>
    <t>CLIFFORD CIVIL TOWN</t>
  </si>
  <si>
    <t>0526</t>
  </si>
  <si>
    <t>ELIZABETHTOWN CIVIL TOWN</t>
  </si>
  <si>
    <t>0527</t>
  </si>
  <si>
    <t>HARTSVILLE CIVIL TOWN</t>
  </si>
  <si>
    <t>0528</t>
  </si>
  <si>
    <t>HOPE CIVIL TOWN</t>
  </si>
  <si>
    <t>0529</t>
  </si>
  <si>
    <t>JONESVILLE CIVIL TOWN</t>
  </si>
  <si>
    <t>0703</t>
  </si>
  <si>
    <t>EDINBURGH CIVIL TOWN</t>
  </si>
  <si>
    <t>BARTHOLOMEW COUNTY PUBLIC LIBRARY</t>
  </si>
  <si>
    <t>0111</t>
  </si>
  <si>
    <t>EDINBURGH-WRIGHT-HAGEMAN PUBLIC LIBRARY</t>
  </si>
  <si>
    <t>1039</t>
  </si>
  <si>
    <t>BARTHOLOMEW COUNTY SOLID WASTE MANAGEMENT</t>
  </si>
  <si>
    <t>BENTON COUNTY</t>
  </si>
  <si>
    <t>BOLIVAR TOWNSHIP</t>
  </si>
  <si>
    <t>CENTER TOWNSHIP</t>
  </si>
  <si>
    <t>GILBOA TOWNSHIP</t>
  </si>
  <si>
    <t>GRANT TOWNSHIP</t>
  </si>
  <si>
    <t>HICKORY GROVE TOWNSHIP</t>
  </si>
  <si>
    <t>OAK GROVE TOWNSHIP</t>
  </si>
  <si>
    <t>PARISH GROVE TOWNSHIP</t>
  </si>
  <si>
    <t>PINE TOWNSHIP</t>
  </si>
  <si>
    <t>RICHLAND TOWNSHIP</t>
  </si>
  <si>
    <t>YORK TOWNSHIP</t>
  </si>
  <si>
    <t>0530</t>
  </si>
  <si>
    <t>AMBIA CIVIL TOWN</t>
  </si>
  <si>
    <t>0531</t>
  </si>
  <si>
    <t>BOSWELL CIVIL TOWN</t>
  </si>
  <si>
    <t>0532</t>
  </si>
  <si>
    <t>EARL PARK CIVIL TOWN</t>
  </si>
  <si>
    <t>0533</t>
  </si>
  <si>
    <t>FOWLER CIVIL TOWN</t>
  </si>
  <si>
    <t>0534</t>
  </si>
  <si>
    <t>OTTERBEIN CIVIL TOWN</t>
  </si>
  <si>
    <t>0535</t>
  </si>
  <si>
    <t>OXFORD CIVIL TOWN</t>
  </si>
  <si>
    <t>BOSWELL PUBLIC LIBRARY</t>
  </si>
  <si>
    <t>EARL PARK PUBLIC LIBRARY</t>
  </si>
  <si>
    <t>OTTERBEIN PUBLIC LIBRARY</t>
  </si>
  <si>
    <t>OXFORD PUBLIC LIBRARY</t>
  </si>
  <si>
    <t>BENTON COUNTY PUBLIC LIBRARY</t>
  </si>
  <si>
    <t>YORK TOWNSHIP PUBLIC LIBRARY</t>
  </si>
  <si>
    <t>1062</t>
  </si>
  <si>
    <t>NORTHWEST INDIANA SOLID WASTE MANAGEMENT</t>
  </si>
  <si>
    <t>BLACKFORD COUNTY</t>
  </si>
  <si>
    <t>LICKING TOWNSHIP</t>
  </si>
  <si>
    <t>2129</t>
  </si>
  <si>
    <t>CEMETERY OUTSIDE MUNICIPALITY</t>
  </si>
  <si>
    <t>0409</t>
  </si>
  <si>
    <t>HARTFORD CITY CIVIL CITY</t>
  </si>
  <si>
    <t>0450</t>
  </si>
  <si>
    <t>DUNKIRK CIVIL CITY</t>
  </si>
  <si>
    <t>0464</t>
  </si>
  <si>
    <t>MONTPELIER CIVIL CITY</t>
  </si>
  <si>
    <t>0951</t>
  </si>
  <si>
    <t>SHAMROCK LAKES CIVIL TOWN</t>
  </si>
  <si>
    <t>HARTFORD CITY PUBLIC LIBRARY</t>
  </si>
  <si>
    <t>MONTPELIER PUBLIC LIBRARY</t>
  </si>
  <si>
    <t>0106</t>
  </si>
  <si>
    <t>DUNKIRK PUBLIC LIBRARY</t>
  </si>
  <si>
    <t>BLACKFORD COUNTY SOLID WASTE</t>
  </si>
  <si>
    <t>BOONE COUNTY</t>
  </si>
  <si>
    <t>CLINTON TOWNSHIP</t>
  </si>
  <si>
    <t>SUGAR CREEK TOWNSHIP</t>
  </si>
  <si>
    <t>WORTH TOWNSHIP</t>
  </si>
  <si>
    <t>0402</t>
  </si>
  <si>
    <t>LEBANON CIVIL CITY</t>
  </si>
  <si>
    <t>6280</t>
  </si>
  <si>
    <t xml:space="preserve">SEWER BOND                              </t>
  </si>
  <si>
    <t>6401</t>
  </si>
  <si>
    <t xml:space="preserve">SANITATION                              </t>
  </si>
  <si>
    <t>0536</t>
  </si>
  <si>
    <t>ADVANCE CIVIL TOWN</t>
  </si>
  <si>
    <t>0537</t>
  </si>
  <si>
    <t>JAMESTOWN CIVIL TOWN</t>
  </si>
  <si>
    <t>0538</t>
  </si>
  <si>
    <t>THORNTOWN CIVIL TOWN</t>
  </si>
  <si>
    <t>0539</t>
  </si>
  <si>
    <t>ULEN CIVIL TOWN</t>
  </si>
  <si>
    <t>0540</t>
  </si>
  <si>
    <t>WHITESTOWN CIVIL TOWN</t>
  </si>
  <si>
    <t>0541</t>
  </si>
  <si>
    <t>ZIONSVILLE CIVIL TOWN</t>
  </si>
  <si>
    <t>1135</t>
  </si>
  <si>
    <t xml:space="preserve">POLICE                                  </t>
  </si>
  <si>
    <t>LEBANON PUBLIC LIBRARY</t>
  </si>
  <si>
    <t>THORNTOWN PUBLIC LIBRARY</t>
  </si>
  <si>
    <t>0296</t>
  </si>
  <si>
    <t>HUSSEY - MAYFIELD MEMORIAL LIBRARY</t>
  </si>
  <si>
    <t>1040</t>
  </si>
  <si>
    <t>BOONE COUNTY SOLID WASTE MANAGEMENT DISTRICT</t>
  </si>
  <si>
    <t>7</t>
  </si>
  <si>
    <t>BROWN COUNTY</t>
  </si>
  <si>
    <t>1185</t>
  </si>
  <si>
    <t xml:space="preserve">JAIL LEASE RENTAL                       </t>
  </si>
  <si>
    <t>HAMBLEN TOWNSHIP</t>
  </si>
  <si>
    <t>VAN BUREN TOWNSHIP</t>
  </si>
  <si>
    <t>0542</t>
  </si>
  <si>
    <t>NASHVILLE CIVIL TOWN</t>
  </si>
  <si>
    <t>BROWN COUNTY PUBLIC LIBRARY</t>
  </si>
  <si>
    <t>HAMBLEN TOWNSHIP FIRE PROTECTION DISTRICT</t>
  </si>
  <si>
    <t>8684</t>
  </si>
  <si>
    <t xml:space="preserve">SPECIAL FIRE DEBT                         </t>
  </si>
  <si>
    <t>1041</t>
  </si>
  <si>
    <t>BROWN COUNTY SOLID WASTE MANAGEMENT</t>
  </si>
  <si>
    <t>8</t>
  </si>
  <si>
    <t>CARROLL COUNTY</t>
  </si>
  <si>
    <t>2240</t>
  </si>
  <si>
    <t xml:space="preserve">PLANNING                                </t>
  </si>
  <si>
    <t>BURLINGTON TOWNSHIP</t>
  </si>
  <si>
    <t>CARROLLTON TOWNSHIP</t>
  </si>
  <si>
    <t>DEER CREEK TOWNSHIP</t>
  </si>
  <si>
    <t>DEMOCRAT TOWNSHIP</t>
  </si>
  <si>
    <t>LIBERTY TOWNSHIP</t>
  </si>
  <si>
    <t>ROCK CREEK TOWNSHIP</t>
  </si>
  <si>
    <t>TIPPECANOE TOWNSHIP</t>
  </si>
  <si>
    <t>0457</t>
  </si>
  <si>
    <t>DELPHI CIVIL CITY</t>
  </si>
  <si>
    <t>0543</t>
  </si>
  <si>
    <t>BURLINGTON CIVIL TOWN</t>
  </si>
  <si>
    <t>0544</t>
  </si>
  <si>
    <t>CAMDEN CIVIL TOWN</t>
  </si>
  <si>
    <t>6290</t>
  </si>
  <si>
    <t xml:space="preserve">CUMULATIVE SEWER                        </t>
  </si>
  <si>
    <t>0545</t>
  </si>
  <si>
    <t>FLORA CIVIL TOWN</t>
  </si>
  <si>
    <t>0546</t>
  </si>
  <si>
    <t>YEOMAN CIVIL TOWN</t>
  </si>
  <si>
    <t>ROSSVILLE CONSOLIDATED SCHOOL CORPORATIO</t>
  </si>
  <si>
    <t>CAMDEN PUBLIC LIBRARY</t>
  </si>
  <si>
    <t>DELPHI PUBLIC LIBRARY</t>
  </si>
  <si>
    <t>FLORA PUBLIC LIBRARY</t>
  </si>
  <si>
    <t>9</t>
  </si>
  <si>
    <t>CASS COUNTY</t>
  </si>
  <si>
    <t>BETHLEHEM TOWNSHIP</t>
  </si>
  <si>
    <t>BOONE TOWNSHIP</t>
  </si>
  <si>
    <t>EEL TOWNSHIP</t>
  </si>
  <si>
    <t>MIAMI TOWNSHIP</t>
  </si>
  <si>
    <t>NOBLE TOWNSHIP</t>
  </si>
  <si>
    <t>TIPTON TOWNSHIP</t>
  </si>
  <si>
    <t>0301</t>
  </si>
  <si>
    <t>LOGANSPORT CIVIL CITY</t>
  </si>
  <si>
    <t>0547</t>
  </si>
  <si>
    <t>GALVESTON CIVIL TOWN</t>
  </si>
  <si>
    <t>2102</t>
  </si>
  <si>
    <t xml:space="preserve">AVIATION/AIRPORT                        </t>
  </si>
  <si>
    <t>0548</t>
  </si>
  <si>
    <t>ONWARD CIVIL TOWN</t>
  </si>
  <si>
    <t>0549</t>
  </si>
  <si>
    <t>ROYAL CENTER CIVIL TOWN</t>
  </si>
  <si>
    <t>0550</t>
  </si>
  <si>
    <t>WALTON CIVIL TOWN</t>
  </si>
  <si>
    <t>LOGANSPORT-CASS PUBLIC LIBRARY</t>
  </si>
  <si>
    <t>ROYAL CENTER PUBLIC LIBRARY</t>
  </si>
  <si>
    <t>0023</t>
  </si>
  <si>
    <t>WALTON PUBLIC LIBRARY</t>
  </si>
  <si>
    <t>1042</t>
  </si>
  <si>
    <t>CASS COUNTY SOLID WASTE MANAGEMENT DISTRICT</t>
  </si>
  <si>
    <t>LOGANSPORT AND CASS CO. AIRPORT AUTHORITY</t>
  </si>
  <si>
    <t>2002</t>
  </si>
  <si>
    <t>CASS COUNTY FIRE DISTRICT #1</t>
  </si>
  <si>
    <t>1187</t>
  </si>
  <si>
    <t>EMERGENCY FIRE LOAN</t>
  </si>
  <si>
    <t>CLARK COUNTY</t>
  </si>
  <si>
    <t>0282</t>
  </si>
  <si>
    <t xml:space="preserve">OBLIGATION LOAN                         </t>
  </si>
  <si>
    <t>0580</t>
  </si>
  <si>
    <t xml:space="preserve">COURT HOUSE LEASE RENTAL                </t>
  </si>
  <si>
    <t>0806</t>
  </si>
  <si>
    <t xml:space="preserve">MOSQUITO CONTROL                        </t>
  </si>
  <si>
    <t>1186</t>
  </si>
  <si>
    <t xml:space="preserve">JAIL BOND                               </t>
  </si>
  <si>
    <t>CARR TOWNSHIP</t>
  </si>
  <si>
    <t>CHARLESTOWN TOWNSHIP</t>
  </si>
  <si>
    <t>JEFFERSONVILLE TOWNSHIP</t>
  </si>
  <si>
    <t>OREGON TOWNSHIP</t>
  </si>
  <si>
    <t>OWEN TOWNSHIP</t>
  </si>
  <si>
    <t>SILVER CREEK TOWNSHIP</t>
  </si>
  <si>
    <t>UTICA TOWNSHIP</t>
  </si>
  <si>
    <t>WOOD TOWNSHIP</t>
  </si>
  <si>
    <t>0205</t>
  </si>
  <si>
    <t>JEFFERSONVILLE CIVIL CITY</t>
  </si>
  <si>
    <t>0421</t>
  </si>
  <si>
    <t>CHARLESTOWN CIVIL CITY</t>
  </si>
  <si>
    <t>0500</t>
  </si>
  <si>
    <t>CLARKSVILLE CIVIL TOWN</t>
  </si>
  <si>
    <t>1390</t>
  </si>
  <si>
    <t xml:space="preserve">CUMULATIVE PARK &amp; RECREATION            </t>
  </si>
  <si>
    <t>2202</t>
  </si>
  <si>
    <t xml:space="preserve">BUILDING DEMOLITION                     </t>
  </si>
  <si>
    <t>0551</t>
  </si>
  <si>
    <t>TOWN OF BORDEN</t>
  </si>
  <si>
    <t>0552</t>
  </si>
  <si>
    <t>SELLERSBURG CIVIL TOWN</t>
  </si>
  <si>
    <t>0962</t>
  </si>
  <si>
    <t>UTICA CIVIL TOWN</t>
  </si>
  <si>
    <t>JEFFERSONVILLE TOWNSHIP PUBLIC LIBRARY</t>
  </si>
  <si>
    <t>CHARLESTOWN-CLARK COUNTY CONTRACTUAL LIBRARY</t>
  </si>
  <si>
    <t>0802</t>
  </si>
  <si>
    <t>JEFFERSONVILLE FLOOD CONTROL</t>
  </si>
  <si>
    <t>8301</t>
  </si>
  <si>
    <t xml:space="preserve">SPECIAL FLOOD CONTROL GENERAL             </t>
  </si>
  <si>
    <t>CHARLESTOWN FIRE</t>
  </si>
  <si>
    <t>0967</t>
  </si>
  <si>
    <t>TRI-TOWNSHIP FIRE PROTECTION DISTRICT</t>
  </si>
  <si>
    <t>0971</t>
  </si>
  <si>
    <t>MONROE TOWNSHIP FIRE PROTECTION</t>
  </si>
  <si>
    <t>0972</t>
  </si>
  <si>
    <t>UTICA TOWNSHIP FIRE DISTRICT</t>
  </si>
  <si>
    <t>0997</t>
  </si>
  <si>
    <t>NEW WASHINGTON FIRE PROTECTION DISTRICT</t>
  </si>
  <si>
    <t>1043</t>
  </si>
  <si>
    <t>CLARK COUNTY SOLID WASTE MANAGEMENT DISTRICT</t>
  </si>
  <si>
    <t>CLAY COUNTY</t>
  </si>
  <si>
    <t>BRAZIL TOWNSHIP</t>
  </si>
  <si>
    <t>CASS TOWNSHIP</t>
  </si>
  <si>
    <t>DICK JOHNSON TOWNSHIP</t>
  </si>
  <si>
    <t>LEWIS TOWNSHIP</t>
  </si>
  <si>
    <t>POSEY TOWNSHIP</t>
  </si>
  <si>
    <t>SUGAR RIDGE TOWNSHIP</t>
  </si>
  <si>
    <t>0410</t>
  </si>
  <si>
    <t>BRAZIL CIVIL CITY</t>
  </si>
  <si>
    <t>0553</t>
  </si>
  <si>
    <t>CARBON CIVIL TOWN</t>
  </si>
  <si>
    <t>0554</t>
  </si>
  <si>
    <t>CENTER POINT CIVIL TOWN</t>
  </si>
  <si>
    <t>0555</t>
  </si>
  <si>
    <t>CLAY CITY CIVIL TOWN</t>
  </si>
  <si>
    <t>0556</t>
  </si>
  <si>
    <t>KNIGHTSVILLE CIVIL TOWN</t>
  </si>
  <si>
    <t>0557</t>
  </si>
  <si>
    <t>STAUNTON CIVIL TOWN</t>
  </si>
  <si>
    <t>0558</t>
  </si>
  <si>
    <t>HARMONY CIVIL TOWN</t>
  </si>
  <si>
    <t>0026</t>
  </si>
  <si>
    <t>BRAZIL PUBLIC LIBRARY</t>
  </si>
  <si>
    <t>0331</t>
  </si>
  <si>
    <t>Lewis Township Fire Protection District</t>
  </si>
  <si>
    <t>0333</t>
  </si>
  <si>
    <t>Clay-Owen Solid Waste Management District</t>
  </si>
  <si>
    <t>0338</t>
  </si>
  <si>
    <t>VAN BUREN FIRE PROTECTION DISTRICT</t>
  </si>
  <si>
    <t>Posey Township Fire Protection District</t>
  </si>
  <si>
    <t>POLAND FIRE TERRITORY (JACKSON TOWNSHIP)</t>
  </si>
  <si>
    <t>CLINTON COUNTY</t>
  </si>
  <si>
    <t>FOREST TOWNSHIP</t>
  </si>
  <si>
    <t>JOHNSON TOWNSHIP</t>
  </si>
  <si>
    <t>KIRKLIN TOWNSHIP</t>
  </si>
  <si>
    <t>MICHIGAN TOWNSHIP</t>
  </si>
  <si>
    <t>ROSS TOWNSHIP</t>
  </si>
  <si>
    <t>WARREN TOWNSHIP</t>
  </si>
  <si>
    <t>0309</t>
  </si>
  <si>
    <t>FRANKFORT CIVIL CITY</t>
  </si>
  <si>
    <t>0559</t>
  </si>
  <si>
    <t>COLFAX CIVIL TOWN</t>
  </si>
  <si>
    <t>0560</t>
  </si>
  <si>
    <t>KIRKLIN CIVIL TOWN</t>
  </si>
  <si>
    <t>0561</t>
  </si>
  <si>
    <t>MICHIGANTOWN CIVIL TOWN</t>
  </si>
  <si>
    <t>0562</t>
  </si>
  <si>
    <t>MULBERRY CIVIL TOWN</t>
  </si>
  <si>
    <t>0563</t>
  </si>
  <si>
    <t>ROSSVILLE CIVIL TOWN</t>
  </si>
  <si>
    <t>0027</t>
  </si>
  <si>
    <t>COLFAX-PERRY TOWNSHIP PUBLIC LIBRARY</t>
  </si>
  <si>
    <t>0028</t>
  </si>
  <si>
    <t>FRANKFORT COMMUNITY PUBLIC LIBRARY</t>
  </si>
  <si>
    <t>0029</t>
  </si>
  <si>
    <t>KIRKLIN PUBLIC LIBRARY</t>
  </si>
  <si>
    <t>0286</t>
  </si>
  <si>
    <t>CLINTON COUNTY CONTRACTUAL PUBLIC LIBRARY</t>
  </si>
  <si>
    <t>0326</t>
  </si>
  <si>
    <t>FRANKFORT AND CLINTON COUNTY AIRPORT AUTHORITY</t>
  </si>
  <si>
    <t>2101</t>
  </si>
  <si>
    <t xml:space="preserve">AIRPORT AUTHORITY                       </t>
  </si>
  <si>
    <t>2190</t>
  </si>
  <si>
    <t xml:space="preserve">CUMULATIVE AIRPORT BUILDING             </t>
  </si>
  <si>
    <t>0329</t>
  </si>
  <si>
    <t>Wild Cat Solid Waste Management District</t>
  </si>
  <si>
    <t>CRAWFORD COUNTY</t>
  </si>
  <si>
    <t>JENNINGS TOWNSHIP</t>
  </si>
  <si>
    <t>PATOKA TOWNSHIP</t>
  </si>
  <si>
    <t>STERLING TOWNSHIP</t>
  </si>
  <si>
    <t>WHISKEY RUN TOWNSHIP</t>
  </si>
  <si>
    <t>0564</t>
  </si>
  <si>
    <t>ALTON CIVIL TOWN</t>
  </si>
  <si>
    <t>0565</t>
  </si>
  <si>
    <t>ENGLISH CIVIL TOWN</t>
  </si>
  <si>
    <t>0566</t>
  </si>
  <si>
    <t>LEAVENWORTH CIVIL TOWN</t>
  </si>
  <si>
    <t>0567</t>
  </si>
  <si>
    <t>MARENGO CIVIL TOWN</t>
  </si>
  <si>
    <t>0568</t>
  </si>
  <si>
    <t>MILLTOWN CIVIL TOWN</t>
  </si>
  <si>
    <t>0030</t>
  </si>
  <si>
    <t>CRAWFORD COUNTY PUBLIC LIBRARY</t>
  </si>
  <si>
    <t>0965</t>
  </si>
  <si>
    <t>MARENGO-LIBERTY TOWNSHIP FIRE</t>
  </si>
  <si>
    <t>0966</t>
  </si>
  <si>
    <t>ENGLISH FIRE</t>
  </si>
  <si>
    <t>WHISKEY RUN FIRE PROTECTION DISTRICT</t>
  </si>
  <si>
    <t>LEAVENWORTH FIRE PROTECTION DISTRICT</t>
  </si>
  <si>
    <t>1045</t>
  </si>
  <si>
    <t>CRAWFORD COUNTY SOLID WASTE MANAGEMENT DISTRICT</t>
  </si>
  <si>
    <t>DAVIESS COUNTY</t>
  </si>
  <si>
    <t>BARR TOWNSHIP</t>
  </si>
  <si>
    <t>BOGARD TOWNSHIP</t>
  </si>
  <si>
    <t>ELMORE TOWNSHIP</t>
  </si>
  <si>
    <t>REEVE TOWNSHIP</t>
  </si>
  <si>
    <t>STEELE TOWNSHIP</t>
  </si>
  <si>
    <t>VEALE TOWNSHIP</t>
  </si>
  <si>
    <t>0319</t>
  </si>
  <si>
    <t>WASHINGTON CIVIL CITY</t>
  </si>
  <si>
    <t>0569</t>
  </si>
  <si>
    <t>ALFORDSVILLE CIVIL TOWN</t>
  </si>
  <si>
    <t>0570</t>
  </si>
  <si>
    <t>CANNELBURG CIVIL TOWN</t>
  </si>
  <si>
    <t>0571</t>
  </si>
  <si>
    <t>ELNORA CIVIL TOWN</t>
  </si>
  <si>
    <t>0572</t>
  </si>
  <si>
    <t>MONTGOMERY CIVIL TOWN</t>
  </si>
  <si>
    <t>0573</t>
  </si>
  <si>
    <t>ODON CIVIL TOWN</t>
  </si>
  <si>
    <t>0574</t>
  </si>
  <si>
    <t>PLAINVILLE CIVIL TOWN</t>
  </si>
  <si>
    <t>0031</t>
  </si>
  <si>
    <t>ODON-WINKELPLECK PUBLIC LIBRARY</t>
  </si>
  <si>
    <t>0032</t>
  </si>
  <si>
    <t>WASHINGTON CARNEGIE PUBLIC LIBRARY</t>
  </si>
  <si>
    <t>0984</t>
  </si>
  <si>
    <t>VEALE FIRE DISTRICT</t>
  </si>
  <si>
    <t>0989</t>
  </si>
  <si>
    <t>SOUTHEAST DAVIESS FIRE PROTECTION DISTRICT</t>
  </si>
  <si>
    <t>1022</t>
  </si>
  <si>
    <t>DAVIESS COUNTY SOLID WASTE DISTRICT</t>
  </si>
  <si>
    <t>DEARBORN COUNTY</t>
  </si>
  <si>
    <t>0616</t>
  </si>
  <si>
    <t xml:space="preserve">CONVENTION &amp; VISITORS BUREAU            </t>
  </si>
  <si>
    <t>1201</t>
  </si>
  <si>
    <t xml:space="preserve">COUNTY SCHOOL DIST/SUPPL                </t>
  </si>
  <si>
    <t>CAESAR CREEK TOWNSHIP</t>
  </si>
  <si>
    <t>HOGAN TOWNSHIP</t>
  </si>
  <si>
    <t>KELSO TOWNSHIP</t>
  </si>
  <si>
    <t>LAWRENCEBURG TOWNSHIP</t>
  </si>
  <si>
    <t>LOGAN TOWNSHIP</t>
  </si>
  <si>
    <t>MANCHESTER TOWNSHIP</t>
  </si>
  <si>
    <t>MILLER TOWNSHIP</t>
  </si>
  <si>
    <t>SPARTA TOWNSHIP</t>
  </si>
  <si>
    <t>0439</t>
  </si>
  <si>
    <t>LAWRENCEBURG CIVIL CITY</t>
  </si>
  <si>
    <t>0442</t>
  </si>
  <si>
    <t>AURORA CIVIL CITY</t>
  </si>
  <si>
    <t>0575</t>
  </si>
  <si>
    <t>DILLSBORO CIVIL TOWN</t>
  </si>
  <si>
    <t>0576</t>
  </si>
  <si>
    <t>CITY OF GREENDALE</t>
  </si>
  <si>
    <t>0577</t>
  </si>
  <si>
    <t>MOORES HILL CIVIL TOWN</t>
  </si>
  <si>
    <t>0578</t>
  </si>
  <si>
    <t>ST. LEON CIVIL TOWN</t>
  </si>
  <si>
    <t>0579</t>
  </si>
  <si>
    <t>WEST HARRISON CIVIL TOWN</t>
  </si>
  <si>
    <t>0033</t>
  </si>
  <si>
    <t>AURORA PUBLIC LIBRARY</t>
  </si>
  <si>
    <t>0034</t>
  </si>
  <si>
    <t>LAWRENCEBURG PUBLIC LIBRARY</t>
  </si>
  <si>
    <t>1036</t>
  </si>
  <si>
    <t>DEARBORN COUNTY SOLID WASTE</t>
  </si>
  <si>
    <t>DECATUR COUNTY</t>
  </si>
  <si>
    <t>FUGIT TOWNSHIP</t>
  </si>
  <si>
    <t>SALTCREEK TOWNSHIP</t>
  </si>
  <si>
    <t>0406</t>
  </si>
  <si>
    <t>GREENSBURG CIVIL CITY</t>
  </si>
  <si>
    <t>0280</t>
  </si>
  <si>
    <t xml:space="preserve">BOND-GENERAL SINKING                    </t>
  </si>
  <si>
    <t>0581</t>
  </si>
  <si>
    <t>MILLHOUSEN CIVIL TOWN</t>
  </si>
  <si>
    <t>0582</t>
  </si>
  <si>
    <t>NEW POINT CIVIL TOWN</t>
  </si>
  <si>
    <t>0583</t>
  </si>
  <si>
    <t>ST. PAUL CIVIL TOWN</t>
  </si>
  <si>
    <t>0584</t>
  </si>
  <si>
    <t>WESTPORT CIVIL TOWN</t>
  </si>
  <si>
    <t>GREENSBURG PUBLIC LIBRARY</t>
  </si>
  <si>
    <t>DECATUR COUNTY CONTRACTUAL LIBRARY</t>
  </si>
  <si>
    <t>1003</t>
  </si>
  <si>
    <t>DECATUR COUNTY SOLID WASTE MANAGEMENT</t>
  </si>
  <si>
    <t>DEKALB COUNTY</t>
  </si>
  <si>
    <t>BUTLER TOWNSHIP</t>
  </si>
  <si>
    <t>CONCORD TOWNSHIP</t>
  </si>
  <si>
    <t>FAIRFIELD TOWNSHIP</t>
  </si>
  <si>
    <t>FRANKLIN TOWNSHIP</t>
  </si>
  <si>
    <t>KEYSER TOWNSHIP</t>
  </si>
  <si>
    <t>NEWVILLE TOWNSHIP</t>
  </si>
  <si>
    <t>SMITHFIELD TOWNSHIP</t>
  </si>
  <si>
    <t>SPENCER TOWNSHIP</t>
  </si>
  <si>
    <t>STAFFORD TOWNSHIP</t>
  </si>
  <si>
    <t>TROY TOWNSHIP</t>
  </si>
  <si>
    <t>WILMINGTON TOWNSHIP</t>
  </si>
  <si>
    <t>0416</t>
  </si>
  <si>
    <t>AUBURN CIVIL CITY</t>
  </si>
  <si>
    <t>0436</t>
  </si>
  <si>
    <t>GARRETT CIVIL CITY</t>
  </si>
  <si>
    <t>0460</t>
  </si>
  <si>
    <t>BUTLER CIVIL CITY</t>
  </si>
  <si>
    <t>0585</t>
  </si>
  <si>
    <t>ALTONA CIVIL TOWN</t>
  </si>
  <si>
    <t>0586</t>
  </si>
  <si>
    <t>ASHLEY CIVIL TOWN</t>
  </si>
  <si>
    <t>0587</t>
  </si>
  <si>
    <t>CORUNNA CIVIL TOWN</t>
  </si>
  <si>
    <t>0589</t>
  </si>
  <si>
    <t>ST. JOE CIVIL TOWN</t>
  </si>
  <si>
    <t>WATERLOO CIVIL TOWN</t>
  </si>
  <si>
    <t>0879</t>
  </si>
  <si>
    <t>HAMILTON CIVIL TOWN</t>
  </si>
  <si>
    <t>0036</t>
  </si>
  <si>
    <t>AUBURN-ECKHART PUBLIC LIBRARY</t>
  </si>
  <si>
    <t>0037</t>
  </si>
  <si>
    <t>BUTLER CARNEGIE PUBLIC LIBRARY</t>
  </si>
  <si>
    <t>0038</t>
  </si>
  <si>
    <t>GARRETT PUBLIC LIBRARY</t>
  </si>
  <si>
    <t>0039</t>
  </si>
  <si>
    <t>WATERLOO PUBLIC LIBRARY</t>
  </si>
  <si>
    <t>0994</t>
  </si>
  <si>
    <t>NORTHEAST INDIANA SOLID WASTE MANAGEMENT</t>
  </si>
  <si>
    <t>0113</t>
  </si>
  <si>
    <t xml:space="preserve">NONREVERTING                            </t>
  </si>
  <si>
    <t>1103</t>
  </si>
  <si>
    <t>DeKalb County Airport Authority</t>
  </si>
  <si>
    <t>DELAWARE COUNTY</t>
  </si>
  <si>
    <t>DELAWARE TOWNSHIP</t>
  </si>
  <si>
    <t>HAMILTON TOWNSHIP</t>
  </si>
  <si>
    <t>NILES TOWNSHIP</t>
  </si>
  <si>
    <t>SALEM TOWNSHIP</t>
  </si>
  <si>
    <t>0107</t>
  </si>
  <si>
    <t>MUNCIE CIVIL CITY</t>
  </si>
  <si>
    <t>0591</t>
  </si>
  <si>
    <t>ALBANY CIVIL TOWN</t>
  </si>
  <si>
    <t>0592</t>
  </si>
  <si>
    <t>EATON CIVIL TOWN</t>
  </si>
  <si>
    <t>0593</t>
  </si>
  <si>
    <t>GASTON CIVIL TOWN</t>
  </si>
  <si>
    <t>0594</t>
  </si>
  <si>
    <t>SELMA CIVIL TOWN</t>
  </si>
  <si>
    <t>0595</t>
  </si>
  <si>
    <t>YORKTOWN CIVIL TOWN</t>
  </si>
  <si>
    <t>0746</t>
  </si>
  <si>
    <t>CHESTERFIELD CIVIL TOWN</t>
  </si>
  <si>
    <t>0963</t>
  </si>
  <si>
    <t>DALEVILLE CIVIL TOWN</t>
  </si>
  <si>
    <t>0040</t>
  </si>
  <si>
    <t>MUNCIE PUBLIC LIBRARY</t>
  </si>
  <si>
    <t>0041</t>
  </si>
  <si>
    <t>YORKTOWN - MT PLEASANT LIBRARY</t>
  </si>
  <si>
    <t>MUNCIE SANITARY</t>
  </si>
  <si>
    <t>8201</t>
  </si>
  <si>
    <t xml:space="preserve">SPECIAL SANITARY GENERAL                  </t>
  </si>
  <si>
    <t>8290</t>
  </si>
  <si>
    <t xml:space="preserve">SPECIAL SANITARY CUMULATIVE BLDG          </t>
  </si>
  <si>
    <t>0935</t>
  </si>
  <si>
    <t>MUNCIE PUBLIC TRANSPORTATION</t>
  </si>
  <si>
    <t>0956</t>
  </si>
  <si>
    <t>DELAWARE AIRPORT</t>
  </si>
  <si>
    <t>1034</t>
  </si>
  <si>
    <t>EAST CENTRAL INDIANA SOLID WASTE</t>
  </si>
  <si>
    <t>DUBOIS COUNTY</t>
  </si>
  <si>
    <t>BAINBRIDGE TOWNSHIP</t>
  </si>
  <si>
    <t>COLUMBIA TOWNSHIP</t>
  </si>
  <si>
    <t>FERDINAND TOWNSHIP</t>
  </si>
  <si>
    <t>HALL TOWNSHIP</t>
  </si>
  <si>
    <t>HARBISON TOWNSHIP</t>
  </si>
  <si>
    <t>0405</t>
  </si>
  <si>
    <t>JASPER CIVIL CITY</t>
  </si>
  <si>
    <t>2043</t>
  </si>
  <si>
    <t xml:space="preserve">LANDFILL                                </t>
  </si>
  <si>
    <t>0434</t>
  </si>
  <si>
    <t>HUNTINGBURG CIVIL CITY</t>
  </si>
  <si>
    <t>0596</t>
  </si>
  <si>
    <t>BIRDSEYE CIVIL TOWN</t>
  </si>
  <si>
    <t>0597</t>
  </si>
  <si>
    <t>FERDINAND CIVIL TOWN</t>
  </si>
  <si>
    <t>0598</t>
  </si>
  <si>
    <t>HOLLAND CIVIL TOWN</t>
  </si>
  <si>
    <t>HUNTINGBURG PUBLIC LIBRARY</t>
  </si>
  <si>
    <t>0042</t>
  </si>
  <si>
    <t>JASPER PUBLIC LIBRARY</t>
  </si>
  <si>
    <t>0043</t>
  </si>
  <si>
    <t>DUBOIS COUNTY CONTRACTUAL LIBRARY</t>
  </si>
  <si>
    <t>0922</t>
  </si>
  <si>
    <t>DUBOIS COUNTY AIRPORT AUTHORITY</t>
  </si>
  <si>
    <t>1030</t>
  </si>
  <si>
    <t>NORTHEAST DUBOIS COUNTY FIRE PROTECTION</t>
  </si>
  <si>
    <t>1047</t>
  </si>
  <si>
    <t>DUBOIS COUNTY SOLID WASTE MANAGEMENT DISTRICT</t>
  </si>
  <si>
    <t>ELKHART COUNTY</t>
  </si>
  <si>
    <t>0991</t>
  </si>
  <si>
    <t xml:space="preserve">CUMULATIVE DRAINAGE                     </t>
  </si>
  <si>
    <t>1146</t>
  </si>
  <si>
    <t xml:space="preserve">COMMUNICATIONS CENTER                   </t>
  </si>
  <si>
    <t>BAUGO TOWNSHIP</t>
  </si>
  <si>
    <t>BENTON TOWNSHIP</t>
  </si>
  <si>
    <t>CLEVELAND TOWNSHIP</t>
  </si>
  <si>
    <t>ELKHART TOWNSHIP</t>
  </si>
  <si>
    <t>1401</t>
  </si>
  <si>
    <t>EMERGENCY AMBULANCE/MEDICAL SERVICE - CIVIL</t>
  </si>
  <si>
    <t>LOCKE TOWNSHIP</t>
  </si>
  <si>
    <t>MIDDLEBURY TOWNSHIP</t>
  </si>
  <si>
    <t>OLIVE TOWNSHIP</t>
  </si>
  <si>
    <t>OSOLO TOWNSHIP</t>
  </si>
  <si>
    <t>0112</t>
  </si>
  <si>
    <t>ELKHART CIVIL CITY</t>
  </si>
  <si>
    <t xml:space="preserve">PROPERTY MAINTENANCE                    </t>
  </si>
  <si>
    <t>0305</t>
  </si>
  <si>
    <t>GOSHEN CIVIL CITY</t>
  </si>
  <si>
    <t>0444</t>
  </si>
  <si>
    <t>NAPPANEE CIVIL CITY</t>
  </si>
  <si>
    <t>0599</t>
  </si>
  <si>
    <t>BRISTOL CIVIL TOWN</t>
  </si>
  <si>
    <t>0600</t>
  </si>
  <si>
    <t>MIDDLEBURY CIVIL TOWN</t>
  </si>
  <si>
    <t>0601</t>
  </si>
  <si>
    <t>MILLERSBURG CIVIL TOWN</t>
  </si>
  <si>
    <t>WAKARUSA CIVIL TOWN</t>
  </si>
  <si>
    <t>0725</t>
  </si>
  <si>
    <t>SYRACUSE CIVIL TOWN</t>
  </si>
  <si>
    <t>2390</t>
  </si>
  <si>
    <t xml:space="preserve">CUMULATIVE CAPITAL IMP (RATE)           </t>
  </si>
  <si>
    <t>0044</t>
  </si>
  <si>
    <t>BRISTOL PUBLIC LIBRARY</t>
  </si>
  <si>
    <t>0045</t>
  </si>
  <si>
    <t>ELKHART PUBLIC LIBRARY</t>
  </si>
  <si>
    <t>0046</t>
  </si>
  <si>
    <t>GOSHEN PUBLIC LIBRARY</t>
  </si>
  <si>
    <t>0047</t>
  </si>
  <si>
    <t>NAPPANEE PUBLIC LIBRARY</t>
  </si>
  <si>
    <t>0048</t>
  </si>
  <si>
    <t>WAKARUSA-OLIVE TOWNSHIP-HARRISON TOWNSHIP LIBRARY</t>
  </si>
  <si>
    <t>0259</t>
  </si>
  <si>
    <t>MIDDLEBURY PUBLIC LIBRARY</t>
  </si>
  <si>
    <t>9100</t>
  </si>
  <si>
    <t>ELKHART CNTY SW MANAGEMENT DISTRICT</t>
  </si>
  <si>
    <t>FAYETTE COUNTY</t>
  </si>
  <si>
    <t>CONNERSVILLE TOWNSHIP</t>
  </si>
  <si>
    <t>FAIRVIEW TOWNSHIP</t>
  </si>
  <si>
    <t>ORANGE TOWNSHIP</t>
  </si>
  <si>
    <t>WATERLOO TOWNSHIP</t>
  </si>
  <si>
    <t>CONNERSVILLE CIVIL CITY</t>
  </si>
  <si>
    <t>0860</t>
  </si>
  <si>
    <t>GLENWOOD CIVIL TOWN</t>
  </si>
  <si>
    <t>0049</t>
  </si>
  <si>
    <t>FAYETTE COUNTY PUBLIC LIBRARY</t>
  </si>
  <si>
    <t>FLOYD COUNTY</t>
  </si>
  <si>
    <t>GEORGETOWN TOWNSHIP</t>
  </si>
  <si>
    <t>GREENVILLE TOWNSHIP</t>
  </si>
  <si>
    <t>NEW ALBANY TOWNSHIP</t>
  </si>
  <si>
    <t>0116</t>
  </si>
  <si>
    <t>NEW ALBANY CIVIL CITY</t>
  </si>
  <si>
    <t>0203</t>
  </si>
  <si>
    <t xml:space="preserve">SELF INSURANCE                          </t>
  </si>
  <si>
    <t>0603</t>
  </si>
  <si>
    <t>GEORGETOWN CIVIL TOWN</t>
  </si>
  <si>
    <t>0604</t>
  </si>
  <si>
    <t>GREENVILLE CIVIL TOWN</t>
  </si>
  <si>
    <t>0050</t>
  </si>
  <si>
    <t>NEW ALBANY-FLOYD COUNTY PUBLIC LIBRARY</t>
  </si>
  <si>
    <t>0807</t>
  </si>
  <si>
    <t>NEW ALBANY FLOOD CONTROL</t>
  </si>
  <si>
    <t>1016</t>
  </si>
  <si>
    <t>FLOYD COUNTY SOLID WASTE</t>
  </si>
  <si>
    <t>GEORGETOWN TWP FIRE DISTRCT</t>
  </si>
  <si>
    <t>LAFAYETTE TWP FIRE DISTRICT</t>
  </si>
  <si>
    <t>NEW ALBANY TWP FIRE DISTRICT</t>
  </si>
  <si>
    <t>FOUNTAIN COUNTY</t>
  </si>
  <si>
    <t>0191</t>
  </si>
  <si>
    <t xml:space="preserve">CUMULATIVE VOTING MACHINE               </t>
  </si>
  <si>
    <t>CAIN TOWNSHIP</t>
  </si>
  <si>
    <t>DAVIS TOWNSHIP</t>
  </si>
  <si>
    <t>FULTON TOWNSHIP</t>
  </si>
  <si>
    <t>MILLCREEK TOWNSHIP</t>
  </si>
  <si>
    <t>SHAWNEE TOWNSHIP</t>
  </si>
  <si>
    <t>0443</t>
  </si>
  <si>
    <t>ATTICA CIVIL CITY</t>
  </si>
  <si>
    <t>0456</t>
  </si>
  <si>
    <t>COVINGTON CIVIL CITY</t>
  </si>
  <si>
    <t>0605</t>
  </si>
  <si>
    <t>HILLSBORO CIVIL TOWN</t>
  </si>
  <si>
    <t>0606</t>
  </si>
  <si>
    <t>KINGMAN CIVIL TOWN</t>
  </si>
  <si>
    <t>0607</t>
  </si>
  <si>
    <t>MELLOTT CIVIL TOWN</t>
  </si>
  <si>
    <t>NEWTOWN CIVIL TOWN</t>
  </si>
  <si>
    <t>0609</t>
  </si>
  <si>
    <t>VEEDERSBURG CIVIL TOWN</t>
  </si>
  <si>
    <t>1313</t>
  </si>
  <si>
    <t xml:space="preserve">SWIMMING POOL                           </t>
  </si>
  <si>
    <t>0610</t>
  </si>
  <si>
    <t>WALLACE CIVIL TOWN</t>
  </si>
  <si>
    <t>0052</t>
  </si>
  <si>
    <t>COVINGTON-VEEDERSBURG PUBLIC LIBRARY</t>
  </si>
  <si>
    <t>0271</t>
  </si>
  <si>
    <t>KINGMAN-MILLCREEK PUBLIC LIBRARY</t>
  </si>
  <si>
    <t>0300</t>
  </si>
  <si>
    <t>ATTICA PUBLIC LIBRARY</t>
  </si>
  <si>
    <t>1050</t>
  </si>
  <si>
    <t>FOUNTAIN COUNTY SOLID WASTE MANAGEMENT DISTRICT</t>
  </si>
  <si>
    <t>Allen Brown Fire Protection Territory</t>
  </si>
  <si>
    <t>FRANKLIN COUNTY</t>
  </si>
  <si>
    <t>BATH TOWNSHIP</t>
  </si>
  <si>
    <t>BLOOMING GROVE TOWNSHIP</t>
  </si>
  <si>
    <t>BROOKVILLE TOWNSHIP</t>
  </si>
  <si>
    <t>HIGHLAND TOWNSHIP</t>
  </si>
  <si>
    <t>LAUREL TOWNSHIP</t>
  </si>
  <si>
    <t>METAMORA TOWNSHIP</t>
  </si>
  <si>
    <t>RAY TOWNSHIP</t>
  </si>
  <si>
    <t>SALT CREEK TOWNSHIP</t>
  </si>
  <si>
    <t>WHITEWATER TOWNSHIP</t>
  </si>
  <si>
    <t>0447</t>
  </si>
  <si>
    <t>BATESVILLE CIVIL CITY</t>
  </si>
  <si>
    <t>0611</t>
  </si>
  <si>
    <t>CEDAR GROVE CIVIL TOWN</t>
  </si>
  <si>
    <t>0612</t>
  </si>
  <si>
    <t>LAUREL CIVIL TOWN</t>
  </si>
  <si>
    <t>0613</t>
  </si>
  <si>
    <t>MT. CARMEL CIVIL TOWN</t>
  </si>
  <si>
    <t>0614</t>
  </si>
  <si>
    <t>OLDENBURG CIVIL TOWN</t>
  </si>
  <si>
    <t>0952</t>
  </si>
  <si>
    <t>BROOKVILLE CIVIL TOWN</t>
  </si>
  <si>
    <t>0054</t>
  </si>
  <si>
    <t>FRANKLIN COUNTY PUBLIC LIBRARY DISTRICT</t>
  </si>
  <si>
    <t>0199</t>
  </si>
  <si>
    <t>BATESVILLE PUBLIC LIBRARY</t>
  </si>
  <si>
    <t>1006</t>
  </si>
  <si>
    <t>SOUTHEASTERN INDIANA SOLID WASTE MANAGEM</t>
  </si>
  <si>
    <t>FULTON COUNTY</t>
  </si>
  <si>
    <t>AUBBEENAUBBEE TOWNSHIP</t>
  </si>
  <si>
    <t>HENRY TOWNSHIP</t>
  </si>
  <si>
    <t>NEWCASTLE TOWNSHIP</t>
  </si>
  <si>
    <t xml:space="preserve">COMMUNITY BUILDING/SERVICES             </t>
  </si>
  <si>
    <t>ROCHESTER TOWNSHIP</t>
  </si>
  <si>
    <t>0440</t>
  </si>
  <si>
    <t>ROCHESTER CIVIL CITY</t>
  </si>
  <si>
    <t>AKRON CIVIL TOWN</t>
  </si>
  <si>
    <t>FULTON CIVIL TOWN</t>
  </si>
  <si>
    <t>0617</t>
  </si>
  <si>
    <t>KEWANNA CIVIL TOWN</t>
  </si>
  <si>
    <t>EASTERN PULASKI COMMUNITY SCHOOL CORPORA</t>
  </si>
  <si>
    <t>0055</t>
  </si>
  <si>
    <t>AKRON CARNEGIE PUBLIC LIBRARY</t>
  </si>
  <si>
    <t>0056</t>
  </si>
  <si>
    <t>KEWANNA PUBLIC LIBRARY</t>
  </si>
  <si>
    <t>0057</t>
  </si>
  <si>
    <t>FULTON COUNTY PUBLIC LIBRARY</t>
  </si>
  <si>
    <t>1051</t>
  </si>
  <si>
    <t>FULTON COUNTY SOLID WASTE MANAGEMENT DISTRICT</t>
  </si>
  <si>
    <t>1179</t>
  </si>
  <si>
    <t>FULTON COUNTY AIRPORT AUTHORITY</t>
  </si>
  <si>
    <t>GIBSON COUNTY</t>
  </si>
  <si>
    <t>BARTON TOWNSHIP</t>
  </si>
  <si>
    <t>MONTGOMERY TOWNSHIP</t>
  </si>
  <si>
    <t>WHITE RIVER TOWNSHIP</t>
  </si>
  <si>
    <t>0415</t>
  </si>
  <si>
    <t>PRINCETON CIVIL CITY</t>
  </si>
  <si>
    <t>2243</t>
  </si>
  <si>
    <t xml:space="preserve">PLAN COMMISSION                         </t>
  </si>
  <si>
    <t>0451</t>
  </si>
  <si>
    <t>OAKLAND CITY CIVIL CITY</t>
  </si>
  <si>
    <t>0618</t>
  </si>
  <si>
    <t>FORT BRANCH CIVIL TOWN</t>
  </si>
  <si>
    <t>0619</t>
  </si>
  <si>
    <t>FRANCISCO CIVIL TOWN</t>
  </si>
  <si>
    <t>0620</t>
  </si>
  <si>
    <t>HAUBSTADT CIVIL TOWN</t>
  </si>
  <si>
    <t>0621</t>
  </si>
  <si>
    <t>HAZLETON CIVIL TOWN</t>
  </si>
  <si>
    <t>0622</t>
  </si>
  <si>
    <t>MACKEY CIVIL TOWN</t>
  </si>
  <si>
    <t>0623</t>
  </si>
  <si>
    <t>OWENSVILLE CIVIL TOWN</t>
  </si>
  <si>
    <t>0624</t>
  </si>
  <si>
    <t>PATOKA CIVIL TOWN</t>
  </si>
  <si>
    <t>0625</t>
  </si>
  <si>
    <t>SOMERVILLE CIVIL TOWN</t>
  </si>
  <si>
    <t>0059</t>
  </si>
  <si>
    <t>OAKLAND CITY-COLUMBIA TOWNSHIP PUBLIC LIBRARY</t>
  </si>
  <si>
    <t>0060</t>
  </si>
  <si>
    <t>OWENSVILLE CARNEGIE LIBRARY</t>
  </si>
  <si>
    <t>0273</t>
  </si>
  <si>
    <t>FORT BRANCH-JOHNSON TOWNSHIP LIBRARY</t>
  </si>
  <si>
    <t>0274</t>
  </si>
  <si>
    <t>PRINCETON-PATOKA TOWNSHIP PUBLIC LIBRARY</t>
  </si>
  <si>
    <t>0932</t>
  </si>
  <si>
    <t>OWENSVILLE-MONTGOMERY TOWNSHIP FIRE</t>
  </si>
  <si>
    <t>1018</t>
  </si>
  <si>
    <t>GIBSON CO SOLID WASTE MANAGEMENT</t>
  </si>
  <si>
    <t>GRANT COUNTY</t>
  </si>
  <si>
    <t>FAIRMOUNT TOWNSHIP</t>
  </si>
  <si>
    <t>GREEN TOWNSHIP</t>
  </si>
  <si>
    <t>MILL TOWNSHIP</t>
  </si>
  <si>
    <t>SIMS TOWNSHIP</t>
  </si>
  <si>
    <t>0114</t>
  </si>
  <si>
    <t>MARION CIVIL CITY</t>
  </si>
  <si>
    <t>0422</t>
  </si>
  <si>
    <t>GAS CITY CIVIL CITY</t>
  </si>
  <si>
    <t>0626</t>
  </si>
  <si>
    <t>FAIRMOUNT CIVIL TOWN</t>
  </si>
  <si>
    <t>0627</t>
  </si>
  <si>
    <t>FOWLERTON CIVIL TOWN</t>
  </si>
  <si>
    <t>0628</t>
  </si>
  <si>
    <t>CITY OF JONESBORO</t>
  </si>
  <si>
    <t>0629</t>
  </si>
  <si>
    <t>MATTHEWS CIVIL TOWN</t>
  </si>
  <si>
    <t>SWAYZEE CIVIL TOWN</t>
  </si>
  <si>
    <t>0631</t>
  </si>
  <si>
    <t>SWEETSER CIVIL TOWN</t>
  </si>
  <si>
    <t>0632</t>
  </si>
  <si>
    <t>UPLAND CIVIL TOWN</t>
  </si>
  <si>
    <t>0633</t>
  </si>
  <si>
    <t>VAN BUREN CIVIL TOWN</t>
  </si>
  <si>
    <t>0784</t>
  </si>
  <si>
    <t>CONVERSE CIVIL TOWN</t>
  </si>
  <si>
    <t>0063</t>
  </si>
  <si>
    <t>FAIRMOUNT PUBLIC LIBRARY</t>
  </si>
  <si>
    <t>0064</t>
  </si>
  <si>
    <t>GAS CITY-MILL TOWNSHIP PUBLIC LIBRARY</t>
  </si>
  <si>
    <t>0065</t>
  </si>
  <si>
    <t>JONESBORO PUBLIC LIBRARY</t>
  </si>
  <si>
    <t>0066</t>
  </si>
  <si>
    <t>MARION PUBLIC LIBRARY</t>
  </si>
  <si>
    <t>0067</t>
  </si>
  <si>
    <t>MATTHEWS PUBLIC LIBRARY</t>
  </si>
  <si>
    <t>0068</t>
  </si>
  <si>
    <t>SWAYZEE PUBLIC LIBRARY</t>
  </si>
  <si>
    <t>0069</t>
  </si>
  <si>
    <t>BARTON-REES-POGUE MEMORIAL LIBRARY</t>
  </si>
  <si>
    <t>0070</t>
  </si>
  <si>
    <t>VAN BUREN PUBLIC LIBRARY</t>
  </si>
  <si>
    <t>0152</t>
  </si>
  <si>
    <t>CONVERSE PUBLIC LIBRARY</t>
  </si>
  <si>
    <t>GREENE COUNTY</t>
  </si>
  <si>
    <t>BEECH CREEK TOWNSHIP</t>
  </si>
  <si>
    <t>FAIRPLAY TOWNSHIP</t>
  </si>
  <si>
    <t>SMITH TOWNSHIP</t>
  </si>
  <si>
    <t>STOCKTON TOWNSHIP</t>
  </si>
  <si>
    <t>TAYLOR TOWNSHIP</t>
  </si>
  <si>
    <t>WRIGHT TOWNSHIP</t>
  </si>
  <si>
    <t>0426</t>
  </si>
  <si>
    <t>LINTON CIVIL CITY</t>
  </si>
  <si>
    <t>0461</t>
  </si>
  <si>
    <t>JASONVILLE CIVIL CITY</t>
  </si>
  <si>
    <t>0634</t>
  </si>
  <si>
    <t>BLOOMFIELD CIVIL TOWN</t>
  </si>
  <si>
    <t>0635</t>
  </si>
  <si>
    <t>LYONS CIVIL TOWN</t>
  </si>
  <si>
    <t>0636</t>
  </si>
  <si>
    <t>NEWBERRY CIVIL TOWN</t>
  </si>
  <si>
    <t>0637</t>
  </si>
  <si>
    <t>SWITZ CITY CIVIL TOWN</t>
  </si>
  <si>
    <t>0638</t>
  </si>
  <si>
    <t>WORTHINGTON CIVIL TOWN</t>
  </si>
  <si>
    <t>0072</t>
  </si>
  <si>
    <t>JASONVILLE PUBLIC LIBRARY</t>
  </si>
  <si>
    <t>0073</t>
  </si>
  <si>
    <t>LINTON PUBLIC LIBRARY</t>
  </si>
  <si>
    <t>0074</t>
  </si>
  <si>
    <t>WORTHINGTON PUBLIC LIBRARY</t>
  </si>
  <si>
    <t>0291</t>
  </si>
  <si>
    <t>BLOOMFIELD-EASTERN GREENE COUNTY PUBLIC LIBRARY</t>
  </si>
  <si>
    <t>GREENE COUNTY SOLID WASTE</t>
  </si>
  <si>
    <t>HAMILTON COUNTY</t>
  </si>
  <si>
    <t xml:space="preserve">HIGHWAY SPECIAL                         </t>
  </si>
  <si>
    <t>1215</t>
  </si>
  <si>
    <t xml:space="preserve">NON-REVERTING CAPITAL PROJECTS           </t>
  </si>
  <si>
    <t>FALL CREEK TOWNSHIP</t>
  </si>
  <si>
    <t>NOBLESVILLE TOWNSHIP</t>
  </si>
  <si>
    <t>0323</t>
  </si>
  <si>
    <t>CARMEL CIVIL CITY</t>
  </si>
  <si>
    <t>2482</t>
  </si>
  <si>
    <t xml:space="preserve">REDEVELOPMENT BOND                      </t>
  </si>
  <si>
    <t>0413</t>
  </si>
  <si>
    <t>NOBLESVILLE CIVIL CITY</t>
  </si>
  <si>
    <t>0781</t>
  </si>
  <si>
    <t xml:space="preserve">THOROUGHFARE BOND                       </t>
  </si>
  <si>
    <t>0639</t>
  </si>
  <si>
    <t>ARCADIA CIVIL TOWN</t>
  </si>
  <si>
    <t>0640</t>
  </si>
  <si>
    <t>ATLANTA CIVIL TOWN</t>
  </si>
  <si>
    <t>0641</t>
  </si>
  <si>
    <t>CICERO CIVIL TOWN</t>
  </si>
  <si>
    <t>0642</t>
  </si>
  <si>
    <t>FISHERS CIVIL CITY</t>
  </si>
  <si>
    <t>0184</t>
  </si>
  <si>
    <t xml:space="preserve">BOND #4                                 </t>
  </si>
  <si>
    <t>0185</t>
  </si>
  <si>
    <t xml:space="preserve">BOND #5                                 </t>
  </si>
  <si>
    <t>0643</t>
  </si>
  <si>
    <t>SHERIDAN CIVIL TOWN</t>
  </si>
  <si>
    <t>0986</t>
  </si>
  <si>
    <t xml:space="preserve">STORM SEWER BOND                        </t>
  </si>
  <si>
    <t>0644</t>
  </si>
  <si>
    <t>WESTFIELD CIVIL CITY</t>
  </si>
  <si>
    <t>REF EXEMPT SCH SAFETY</t>
  </si>
  <si>
    <t>0075</t>
  </si>
  <si>
    <t>HAMILTON NORTH PUBLIC LIBRARY</t>
  </si>
  <si>
    <t>0076</t>
  </si>
  <si>
    <t>CARMEL-CLAY PUBLIC LIBRARY</t>
  </si>
  <si>
    <t>0077</t>
  </si>
  <si>
    <t>HAMILTON EAST PUBLIC LIBRARY</t>
  </si>
  <si>
    <t>0078</t>
  </si>
  <si>
    <t>SHERIDAN PUBLIC LIBRARY</t>
  </si>
  <si>
    <t>0079</t>
  </si>
  <si>
    <t>WESTFIELD PUBLIC LIBRARY</t>
  </si>
  <si>
    <t>0336</t>
  </si>
  <si>
    <t>Hamilton County Airport Authority</t>
  </si>
  <si>
    <t>1053</t>
  </si>
  <si>
    <t>HAMILTON COUNTY SOLID WASTE MANAGEMENT DISTRICT</t>
  </si>
  <si>
    <t>HANCOCK COUNTY</t>
  </si>
  <si>
    <t>2380</t>
  </si>
  <si>
    <t xml:space="preserve">CAPITAL IMPROVEMENT BOND                </t>
  </si>
  <si>
    <t>BLUE RIVER TOWNSHIP</t>
  </si>
  <si>
    <t>BRANDYWINE TOWNSHIP</t>
  </si>
  <si>
    <t>BROWN TOWNSHIP</t>
  </si>
  <si>
    <t>BUCK CREEK TOWNSHIP</t>
  </si>
  <si>
    <t>VERNON TOWNSHIP</t>
  </si>
  <si>
    <t>0400</t>
  </si>
  <si>
    <t>GREENFIELD CIVIL CITY</t>
  </si>
  <si>
    <t>0645</t>
  </si>
  <si>
    <t>FORTVILLE CIVIL TOWN</t>
  </si>
  <si>
    <t>0646</t>
  </si>
  <si>
    <t>NEW PALESTINE CIVIL TOWN</t>
  </si>
  <si>
    <t>0647</t>
  </si>
  <si>
    <t>SHIRLEY CIVIL TOWN</t>
  </si>
  <si>
    <t>0648</t>
  </si>
  <si>
    <t>SPRING LAKE CIVIL TOWN</t>
  </si>
  <si>
    <t>0649</t>
  </si>
  <si>
    <t>WILKINSON CIVIL TOWN</t>
  </si>
  <si>
    <t>0762</t>
  </si>
  <si>
    <t>CUMBERLAND CIVIL TOWN</t>
  </si>
  <si>
    <t>MCCORDSVILLE CIVIL TOWN</t>
  </si>
  <si>
    <t>0080</t>
  </si>
  <si>
    <t>FORTVILLE PUBLIC LIBRARY</t>
  </si>
  <si>
    <t>0081</t>
  </si>
  <si>
    <t>HANCOCK COUNTY PUBLIC LIBRARY</t>
  </si>
  <si>
    <t>1178</t>
  </si>
  <si>
    <t>HANCOCK CO SOLID WASTE DISTRICT</t>
  </si>
  <si>
    <t>HARRISON COUNTY</t>
  </si>
  <si>
    <t>HETH TOWNSHIP</t>
  </si>
  <si>
    <t>MORGAN TOWNSHIP</t>
  </si>
  <si>
    <t>WEBSTER TOWNSHIP</t>
  </si>
  <si>
    <t>0650</t>
  </si>
  <si>
    <t>CORYDON CIVIL TOWN</t>
  </si>
  <si>
    <t>0651</t>
  </si>
  <si>
    <t>CRANDALL CIVIL TOWN</t>
  </si>
  <si>
    <t>0652</t>
  </si>
  <si>
    <t>ELIZABETH CIVIL TOWN</t>
  </si>
  <si>
    <t>0653</t>
  </si>
  <si>
    <t>LACONIA CIVIL TOWN</t>
  </si>
  <si>
    <t>0654</t>
  </si>
  <si>
    <t>LANESVILLE CIVIL TOWN</t>
  </si>
  <si>
    <t>0655</t>
  </si>
  <si>
    <t>MAUCKPORT CIVIL TOWN</t>
  </si>
  <si>
    <t>0656</t>
  </si>
  <si>
    <t>NEW AMSTERDAM CIVIL TOWN</t>
  </si>
  <si>
    <t>0657</t>
  </si>
  <si>
    <t>NEW MIDDLETOWN CIVIL TOWN</t>
  </si>
  <si>
    <t>0658</t>
  </si>
  <si>
    <t>PALMYRA CIVIL TOWN</t>
  </si>
  <si>
    <t>CRAWFORD COUNTY COMMUNITY SCHOOL CORPORA</t>
  </si>
  <si>
    <t>0082</t>
  </si>
  <si>
    <t>HARRISON COUNTY PUBLIC LIBRARY</t>
  </si>
  <si>
    <t>Harrison Township Fire Protection District</t>
  </si>
  <si>
    <t>Posey-Taylor Fire Protection District</t>
  </si>
  <si>
    <t>0973</t>
  </si>
  <si>
    <t>PALMYRA FIRE</t>
  </si>
  <si>
    <t>0980</t>
  </si>
  <si>
    <t>HETH-WASHINGTON TWP. FIRE PROTECTION DISTRICT</t>
  </si>
  <si>
    <t>0983</t>
  </si>
  <si>
    <t>BOONE TOWNSHIP FIRE DISTRICT</t>
  </si>
  <si>
    <t>1031</t>
  </si>
  <si>
    <t>HARRISON COUNTY SOLID WASTE</t>
  </si>
  <si>
    <t>1087</t>
  </si>
  <si>
    <t>WEBSTER TWP FIRE PROTECTION</t>
  </si>
  <si>
    <t>HENDRICKS COUNTY</t>
  </si>
  <si>
    <t>0281</t>
  </si>
  <si>
    <t xml:space="preserve">LOAN &amp; INTEREST PAYMENT                 </t>
  </si>
  <si>
    <t>0905</t>
  </si>
  <si>
    <t xml:space="preserve">DRAIN IMPROVEMENT                       </t>
  </si>
  <si>
    <t>GUILFORD TOWNSHIP</t>
  </si>
  <si>
    <t>LINCOLN TOWNSHIP</t>
  </si>
  <si>
    <t>MIDDLE TOWNSHIP</t>
  </si>
  <si>
    <t>0502</t>
  </si>
  <si>
    <t>BROWNSBURG CIVIL TOWN</t>
  </si>
  <si>
    <t>0503</t>
  </si>
  <si>
    <t>PLAINFIELD CIVIL TOWN</t>
  </si>
  <si>
    <t>0659</t>
  </si>
  <si>
    <t>AMO CIVIL TOWN</t>
  </si>
  <si>
    <t>0660</t>
  </si>
  <si>
    <t>CLAYTON CIVIL TOWN</t>
  </si>
  <si>
    <t>0661</t>
  </si>
  <si>
    <t>COATESVILLE CIVIL TOWN</t>
  </si>
  <si>
    <t>0907</t>
  </si>
  <si>
    <t xml:space="preserve">STORM SEWER                             </t>
  </si>
  <si>
    <t>0662</t>
  </si>
  <si>
    <t>DANVILLE CIVIL TOWN</t>
  </si>
  <si>
    <t>0663</t>
  </si>
  <si>
    <t>LIZTON CIVIL TOWN</t>
  </si>
  <si>
    <t>0664</t>
  </si>
  <si>
    <t>NORTH SALEM CIVIL TOWN</t>
  </si>
  <si>
    <t>PITTSBORO CIVIL TOWN</t>
  </si>
  <si>
    <t>0666</t>
  </si>
  <si>
    <t>STILESVILLE CIVIL TOWN</t>
  </si>
  <si>
    <t>AVON CIVIL TOWN</t>
  </si>
  <si>
    <t>0083</t>
  </si>
  <si>
    <t>AVON-WASHINGTON TOWNSHIP PUBLIC LIBRARY</t>
  </si>
  <si>
    <t>0084</t>
  </si>
  <si>
    <t>BROWNSBURG PUBLIC LIBRARY</t>
  </si>
  <si>
    <t>0085</t>
  </si>
  <si>
    <t>CLAYTON PUBLIC LIBRARY</t>
  </si>
  <si>
    <t>0086</t>
  </si>
  <si>
    <t>COATESVILLE-CLAY TOWNSHIP PUBLIC LIBRARY</t>
  </si>
  <si>
    <t>0087</t>
  </si>
  <si>
    <t>DANVILLE PUBLIC LIBRARY</t>
  </si>
  <si>
    <t>0088</t>
  </si>
  <si>
    <t>PLAINFIELD - GUILFORD TWP PUBLIC LIBRARY</t>
  </si>
  <si>
    <t>1093</t>
  </si>
  <si>
    <t>HENDRICKS COUNTY SOLID WASTE DISTRICT</t>
  </si>
  <si>
    <t>6421</t>
  </si>
  <si>
    <t xml:space="preserve">DISTRICT SOLID WASTE MANAGEMENT         </t>
  </si>
  <si>
    <t>HENRY COUNTY</t>
  </si>
  <si>
    <t>DUDLEY TOWNSHIP</t>
  </si>
  <si>
    <t>GREENSBORO TOWNSHIP</t>
  </si>
  <si>
    <t>PRAIRIE TOWNSHIP</t>
  </si>
  <si>
    <t>SPICELAND TOWNSHIP</t>
  </si>
  <si>
    <t>STONEY CREEK TOWNSHIP</t>
  </si>
  <si>
    <t>NEW CASTLE CIVIL CITY</t>
  </si>
  <si>
    <t>0667</t>
  </si>
  <si>
    <t>BLOUNTSVILLE CIVIL TOWN</t>
  </si>
  <si>
    <t>0668</t>
  </si>
  <si>
    <t>CADIZ CIVIL TOWN</t>
  </si>
  <si>
    <t>0669</t>
  </si>
  <si>
    <t>DUNREITH CIVIL TOWN</t>
  </si>
  <si>
    <t>GREENSBORO CIVIL TOWN</t>
  </si>
  <si>
    <t>0671</t>
  </si>
  <si>
    <t>KENNARD CIVIL TOWN</t>
  </si>
  <si>
    <t>0672</t>
  </si>
  <si>
    <t>KNIGHTSTOWN CIVIL TOWN</t>
  </si>
  <si>
    <t>0673</t>
  </si>
  <si>
    <t>LEWISVILLE CIVIL TOWN</t>
  </si>
  <si>
    <t>0674</t>
  </si>
  <si>
    <t>MIDDLETOWN CIVIL TOWN</t>
  </si>
  <si>
    <t>1001</t>
  </si>
  <si>
    <t xml:space="preserve">CIVIC CENTER                            </t>
  </si>
  <si>
    <t>0675</t>
  </si>
  <si>
    <t>MOORELAND CIVIL TOWN</t>
  </si>
  <si>
    <t>0676</t>
  </si>
  <si>
    <t>MOUNT SUMMIT CIVIL TOWN</t>
  </si>
  <si>
    <t>0677</t>
  </si>
  <si>
    <t>SPICELAND CIVIL TOWN</t>
  </si>
  <si>
    <t>0678</t>
  </si>
  <si>
    <t>SPRINGPORT CIVIL TOWN</t>
  </si>
  <si>
    <t>0679</t>
  </si>
  <si>
    <t>STRAUGHN CIVIL TOWN</t>
  </si>
  <si>
    <t>0680</t>
  </si>
  <si>
    <t>SULPHUR SPRINGS CIVIL TOWN</t>
  </si>
  <si>
    <t>0089</t>
  </si>
  <si>
    <t>KNIGHTSTOWN PUBLIC LIBRARY</t>
  </si>
  <si>
    <t>0090</t>
  </si>
  <si>
    <t>MIDDLETOWN-FALL CREEK TWP PUBLIC LIBRARY</t>
  </si>
  <si>
    <t>0091</t>
  </si>
  <si>
    <t>SPICELAND PUBLIC LIBRARY</t>
  </si>
  <si>
    <t>0293</t>
  </si>
  <si>
    <t>NEW CASTLE-HENRY COUNTY PUBLIC LIBRARY</t>
  </si>
  <si>
    <t>1071</t>
  </si>
  <si>
    <t>Henry County Solid Waste Management District</t>
  </si>
  <si>
    <t>HOWARD COUNTY</t>
  </si>
  <si>
    <t>COUNTY JAIL REVENUE FUND (WAYNE CO ONLY)</t>
  </si>
  <si>
    <t>ERVIN TOWNSHIP</t>
  </si>
  <si>
    <t>HONEY CREEK TOWNSHIP</t>
  </si>
  <si>
    <t>HOWARD TOWNSHIP</t>
  </si>
  <si>
    <t>0110</t>
  </si>
  <si>
    <t>KOKOMO CIVIL CITY</t>
  </si>
  <si>
    <t>0681</t>
  </si>
  <si>
    <t>GREENTOWN CIVIL TOWN</t>
  </si>
  <si>
    <t>0682</t>
  </si>
  <si>
    <t>RUSSIAVILLE CIVIL TOWN</t>
  </si>
  <si>
    <t>0094</t>
  </si>
  <si>
    <t>GREENTOWN PUBLIC LIBRARY</t>
  </si>
  <si>
    <t>KOKOMO-HOWARD COUNTY PUBLIC LIBRARY</t>
  </si>
  <si>
    <t>1027</t>
  </si>
  <si>
    <t>HOWARD COUNTY SOLID WASTE MANAGEMENT</t>
  </si>
  <si>
    <t>HUNTINGTON COUNTY</t>
  </si>
  <si>
    <t>2003</t>
  </si>
  <si>
    <t xml:space="preserve">COUNTY 4-H                              </t>
  </si>
  <si>
    <t>CLEAR CREEK TOWNSHIP</t>
  </si>
  <si>
    <t>DALLAS TOWNSHIP</t>
  </si>
  <si>
    <t>HUNTINGTON TOWNSHIP</t>
  </si>
  <si>
    <t>LANCASTER TOWNSHIP</t>
  </si>
  <si>
    <t>POLK TOWNSHIP</t>
  </si>
  <si>
    <t>SALAMONIE TOWNSHIP</t>
  </si>
  <si>
    <t>0307</t>
  </si>
  <si>
    <t>HUNTINGTON CIVIL CITY</t>
  </si>
  <si>
    <t>0683</t>
  </si>
  <si>
    <t>ANDREWS CIVIL TOWN</t>
  </si>
  <si>
    <t>0684</t>
  </si>
  <si>
    <t>MARKLE CIVIL TOWN</t>
  </si>
  <si>
    <t>0685</t>
  </si>
  <si>
    <t>MOUNT ETNA CIVIL TOWN</t>
  </si>
  <si>
    <t>0686</t>
  </si>
  <si>
    <t>ROANOKE CIVIL TOWN</t>
  </si>
  <si>
    <t>0687</t>
  </si>
  <si>
    <t>WARREN CIVIL TOWN</t>
  </si>
  <si>
    <t>0096</t>
  </si>
  <si>
    <t>ANDREWS PUBLIC LIBRARY</t>
  </si>
  <si>
    <t>0098</t>
  </si>
  <si>
    <t>ROANOKE PUBLIC LIBRARY</t>
  </si>
  <si>
    <t>0099</t>
  </si>
  <si>
    <t>WARREN PUBLIC LIBRARY</t>
  </si>
  <si>
    <t>0302</t>
  </si>
  <si>
    <t>HUNTINGTON LIBRARY</t>
  </si>
  <si>
    <t>1055</t>
  </si>
  <si>
    <t>HUNTINGTON COUNTY SOLID WASTE MANAGEMENT</t>
  </si>
  <si>
    <t>JACKSON COUNTY</t>
  </si>
  <si>
    <t>BROWNSTOWN TOWNSHIP</t>
  </si>
  <si>
    <t>DRIFTWOOD TOWNSHIP</t>
  </si>
  <si>
    <t>GRASSY FORK TOWNSHIP</t>
  </si>
  <si>
    <t>PERSHING TOWNSHIP</t>
  </si>
  <si>
    <t>REDDING TOWNSHIP</t>
  </si>
  <si>
    <t>0314</t>
  </si>
  <si>
    <t>SEYMOUR CIVIL CITY</t>
  </si>
  <si>
    <t>0688</t>
  </si>
  <si>
    <t>BROWNSTOWN CIVIL TOWN</t>
  </si>
  <si>
    <t>0689</t>
  </si>
  <si>
    <t>CROTHERSVILLE CIVIL TOWN</t>
  </si>
  <si>
    <t>0690</t>
  </si>
  <si>
    <t>MEDORA CIVIL TOWN</t>
  </si>
  <si>
    <t>BROWNSTOWN PUBLIC LIBRARY</t>
  </si>
  <si>
    <t>0289</t>
  </si>
  <si>
    <t>JACKSON COUNTY PUBLIC LIBRARY</t>
  </si>
  <si>
    <t>0339</t>
  </si>
  <si>
    <t>Vernon Township Fire Protection District</t>
  </si>
  <si>
    <t>SEYMOUR AIRPORT AUTHORITY</t>
  </si>
  <si>
    <t>1014</t>
  </si>
  <si>
    <t>JACKSON COUNTY SOLID WASTE</t>
  </si>
  <si>
    <t>1081</t>
  </si>
  <si>
    <t>PERSHING FIRE DISTRICT</t>
  </si>
  <si>
    <t>1083</t>
  </si>
  <si>
    <t>DRIFTWOOD TOWNSHIP FIRE PROTECTION DISTRICT</t>
  </si>
  <si>
    <t>1084</t>
  </si>
  <si>
    <t>BROWNSTOWN FIRE PROTECTION DISTRICT</t>
  </si>
  <si>
    <t>1085</t>
  </si>
  <si>
    <t>GRASSY FORK TOWNSHIP FIRE PROTECTION DISTRICT</t>
  </si>
  <si>
    <t>1086</t>
  </si>
  <si>
    <t>REDDING TOWNSHIP FIRE PROTECTION DISTRICT</t>
  </si>
  <si>
    <t>OWEN SALT CREEK FIRE PROTECTION DISTRICT</t>
  </si>
  <si>
    <t>1088</t>
  </si>
  <si>
    <t>HAMILTON TOWNSHIP FIRE PROTECTION DISTRICT</t>
  </si>
  <si>
    <t>1089</t>
  </si>
  <si>
    <t>JACKSON WASHINGTON FIRE PROTECTION DISTRICT</t>
  </si>
  <si>
    <t>JASPER COUNTY</t>
  </si>
  <si>
    <t>BARKLEY TOWNSHIP</t>
  </si>
  <si>
    <t>CARPENTER TOWNSHIP</t>
  </si>
  <si>
    <t>GILLAM TOWNSHIP</t>
  </si>
  <si>
    <t>HANGING GROVE TOWNSHIP</t>
  </si>
  <si>
    <t>JORDAN TOWNSHIP</t>
  </si>
  <si>
    <t>KANKAKEE TOWNSHIP</t>
  </si>
  <si>
    <t>KEENER TOWNSHIP</t>
  </si>
  <si>
    <t>MILROY TOWNSHIP</t>
  </si>
  <si>
    <t>NEWTON TOWNSHIP</t>
  </si>
  <si>
    <t>WALKER TOWNSHIP</t>
  </si>
  <si>
    <t>WHEATFIELD TOWNSHIP</t>
  </si>
  <si>
    <t>0437</t>
  </si>
  <si>
    <t>RENSSELAER CIVIL CITY</t>
  </si>
  <si>
    <t>0691</t>
  </si>
  <si>
    <t>DEMOTTE CIVIL TOWN</t>
  </si>
  <si>
    <t>0692</t>
  </si>
  <si>
    <t>REMINGTON CIVIL TOWN</t>
  </si>
  <si>
    <t>0693</t>
  </si>
  <si>
    <t>WHEATFIELD CIVIL TOWN</t>
  </si>
  <si>
    <t>0103</t>
  </si>
  <si>
    <t>REMINGTON PUBLIC LIBRARY</t>
  </si>
  <si>
    <t>0266</t>
  </si>
  <si>
    <t>JASPER COUNTY PUBLIC LIBRARY</t>
  </si>
  <si>
    <t>0328</t>
  </si>
  <si>
    <t>Jasper County Airport Authority</t>
  </si>
  <si>
    <t>JAY COUNTY</t>
  </si>
  <si>
    <t>BEARCREEK TOWNSHIP</t>
  </si>
  <si>
    <t>GREENE TOWNSHIP</t>
  </si>
  <si>
    <t>KNOX TOWNSHIP</t>
  </si>
  <si>
    <t>PENN TOWNSHIP</t>
  </si>
  <si>
    <t>PIKE TOWNSHIP</t>
  </si>
  <si>
    <t>4501</t>
  </si>
  <si>
    <t xml:space="preserve">FEDERAL REVENUE SHARING TRUST           </t>
  </si>
  <si>
    <t>0417</t>
  </si>
  <si>
    <t>PORTLAND CIVIL CITY</t>
  </si>
  <si>
    <t>0694</t>
  </si>
  <si>
    <t>BRYANT CIVIL TOWN</t>
  </si>
  <si>
    <t>0695</t>
  </si>
  <si>
    <t>PENNVILLE CIVIL TOWN</t>
  </si>
  <si>
    <t>0696</t>
  </si>
  <si>
    <t>REDKEY CIVIL TOWN</t>
  </si>
  <si>
    <t>0697</t>
  </si>
  <si>
    <t>SALAMONIA CIVIL TOWN</t>
  </si>
  <si>
    <t>PENN TOWNSHIP PUBLIC LIBRARY</t>
  </si>
  <si>
    <t>0267</t>
  </si>
  <si>
    <t>JAY COUNTY PUBLIC LIBRARY</t>
  </si>
  <si>
    <t>1090</t>
  </si>
  <si>
    <t>JAY COUNTY SOLID WASTE DISTRICT</t>
  </si>
  <si>
    <t>JEFFERSON COUNTY</t>
  </si>
  <si>
    <t>GRAHAM TOWNSHIP</t>
  </si>
  <si>
    <t>HANOVER TOWNSHIP</t>
  </si>
  <si>
    <t>MILTON TOWNSHIP</t>
  </si>
  <si>
    <t>REPUBLICAN TOWNSHIP</t>
  </si>
  <si>
    <t>SALUDA TOWNSHIP</t>
  </si>
  <si>
    <t>SHELBY TOWNSHIP</t>
  </si>
  <si>
    <t>SMYRNA TOWNSHIP</t>
  </si>
  <si>
    <t>0316</t>
  </si>
  <si>
    <t>MADISON CIVIL CITY</t>
  </si>
  <si>
    <t>0698</t>
  </si>
  <si>
    <t>BROOKSBURG CIVIL TOWN</t>
  </si>
  <si>
    <t>0699</t>
  </si>
  <si>
    <t>DUPONT CIVIL TOWN</t>
  </si>
  <si>
    <t>0700</t>
  </si>
  <si>
    <t>HANOVER CIVIL TOWN</t>
  </si>
  <si>
    <t>0109</t>
  </si>
  <si>
    <t>JEFFERSON COUNTY PUBLIC LIBRARY</t>
  </si>
  <si>
    <t>SOUTHEASTERN INDIANA SOLID WASTE MGT.</t>
  </si>
  <si>
    <t>JENNINGS COUNTY</t>
  </si>
  <si>
    <t>BIGGER TOWNSHIP</t>
  </si>
  <si>
    <t>CAMPBELL TOWNSHIP</t>
  </si>
  <si>
    <t>GENEVA TOWNSHIP</t>
  </si>
  <si>
    <t>LOVETT TOWNSHIP</t>
  </si>
  <si>
    <t>SAND CREEK TOWNSHIP</t>
  </si>
  <si>
    <t>0441</t>
  </si>
  <si>
    <t>NORTH VERNON CIVIL CITY</t>
  </si>
  <si>
    <t>0701</t>
  </si>
  <si>
    <t>VERNON CIVIL TOWN</t>
  </si>
  <si>
    <t>JENNINGS COUNTY PUBLIC LIBRARY</t>
  </si>
  <si>
    <t>JOHNSON COUNTY</t>
  </si>
  <si>
    <t xml:space="preserve">ANIMAL SHELTER                          </t>
  </si>
  <si>
    <t>CLARK TOWNSHIP</t>
  </si>
  <si>
    <t>HENSLEY TOWNSHIP</t>
  </si>
  <si>
    <t>NEEDHAM TOWNSHIP</t>
  </si>
  <si>
    <t>NINEVEH TOWNSHIP</t>
  </si>
  <si>
    <t>0317</t>
  </si>
  <si>
    <t>FRANKLIN CIVIL CITY</t>
  </si>
  <si>
    <t>0318</t>
  </si>
  <si>
    <t>GREENWOOD CIVIL CITY</t>
  </si>
  <si>
    <t>BARGERSVILLE CIVIL TOWN</t>
  </si>
  <si>
    <t>0791</t>
  </si>
  <si>
    <t xml:space="preserve">CUMULATIVE BRIDGE &amp; STREET              </t>
  </si>
  <si>
    <t>0704</t>
  </si>
  <si>
    <t>NEW WHITELAND CIVIL TOWN</t>
  </si>
  <si>
    <t>PRINCES LAKES CIVIL TOWN</t>
  </si>
  <si>
    <t>TRAFALGAR CIVIL TOWN</t>
  </si>
  <si>
    <t>0707</t>
  </si>
  <si>
    <t>WHITELAND CIVIL TOWN</t>
  </si>
  <si>
    <t>8606</t>
  </si>
  <si>
    <t>GREENWOOD PUBLIC LIBRARY</t>
  </si>
  <si>
    <t>JOHNSON COUNTY PUBLIC LIBRARY</t>
  </si>
  <si>
    <t>0970</t>
  </si>
  <si>
    <t>WHITE RIVER TOWNSHIP FIRE</t>
  </si>
  <si>
    <t>0974</t>
  </si>
  <si>
    <t>AMITY FIRE PROTECTION</t>
  </si>
  <si>
    <t>0979</t>
  </si>
  <si>
    <t>NINEVEH FIRE PROTECTION DISTRICT</t>
  </si>
  <si>
    <t>NEEDHAM FIRE PROTECTION DISTRICT</t>
  </si>
  <si>
    <t>1028</t>
  </si>
  <si>
    <t>BARGERSVILLE FIRE PROTECTION</t>
  </si>
  <si>
    <t>1029</t>
  </si>
  <si>
    <t>WHITELAND FIRE PROTECTION</t>
  </si>
  <si>
    <t>HENSLEY FIRE PROTECTION</t>
  </si>
  <si>
    <t>1035</t>
  </si>
  <si>
    <t>JOHNSON COUNTY SOLID WASTE</t>
  </si>
  <si>
    <t>KNOX COUNTY</t>
  </si>
  <si>
    <t>BUSSERON TOWNSHIP</t>
  </si>
  <si>
    <t>DECKER TOWNSHIP</t>
  </si>
  <si>
    <t>PALMYRA TOWNSHIP</t>
  </si>
  <si>
    <t>STEEN TOWNSHIP</t>
  </si>
  <si>
    <t>VIGO TOWNSHIP</t>
  </si>
  <si>
    <t>VINCENNES TOWNSHIP</t>
  </si>
  <si>
    <t>WIDNER TOWNSHIP</t>
  </si>
  <si>
    <t>VINCENNES CIVIL CITY</t>
  </si>
  <si>
    <t>1183</t>
  </si>
  <si>
    <t xml:space="preserve">FIRE EQUIPMENT BOND                     </t>
  </si>
  <si>
    <t>0448</t>
  </si>
  <si>
    <t>BICKNELL CIVIL CITY</t>
  </si>
  <si>
    <t>BRUCEVILLE CIVIL TOWN</t>
  </si>
  <si>
    <t>0709</t>
  </si>
  <si>
    <t>DECKER CIVIL TOWN</t>
  </si>
  <si>
    <t>0710</t>
  </si>
  <si>
    <t>EDWARDSPORT CIVIL TOWN</t>
  </si>
  <si>
    <t>0711</t>
  </si>
  <si>
    <t>MONROE CITY CIVIL TOWN</t>
  </si>
  <si>
    <t>0712</t>
  </si>
  <si>
    <t>OAKTOWN CIVIL TOWN</t>
  </si>
  <si>
    <t>0713</t>
  </si>
  <si>
    <t>SANDBORN CIVIL TOWN</t>
  </si>
  <si>
    <t>0714</t>
  </si>
  <si>
    <t>WHEATLAND CIVIL TOWN</t>
  </si>
  <si>
    <t>BICKNELL PUBLIC LIBRARY</t>
  </si>
  <si>
    <t>KNOX COUNTY PUBLIC LIBRARY</t>
  </si>
  <si>
    <t>0936</t>
  </si>
  <si>
    <t>VINCENNES TOWNSHIP FIRE</t>
  </si>
  <si>
    <t>SOUTH VIGO TOWNSHIP FIRE</t>
  </si>
  <si>
    <t>0953</t>
  </si>
  <si>
    <t>VIGO CENTRAL COMMUNITY FIRE</t>
  </si>
  <si>
    <t>0954</t>
  </si>
  <si>
    <t>JOHNSON TOWNSHIP COMMUNITY FIRE</t>
  </si>
  <si>
    <t>1056</t>
  </si>
  <si>
    <t>KNOX COUNTY SOLID WASTE MANAGEMENT DISTRICT</t>
  </si>
  <si>
    <t>KOSCIUSKO COUNTY</t>
  </si>
  <si>
    <t>ETNA TOWNSHIP</t>
  </si>
  <si>
    <t>PLAIN TOWNSHIP</t>
  </si>
  <si>
    <t>SCOTT TOWNSHIP</t>
  </si>
  <si>
    <t>SEWARD TOWNSHIP</t>
  </si>
  <si>
    <t>TURKEY CREEK TOWNSHIP</t>
  </si>
  <si>
    <t>0414</t>
  </si>
  <si>
    <t>WARSAW CIVIL CITY</t>
  </si>
  <si>
    <t>0715</t>
  </si>
  <si>
    <t>BURKET CIVIL TOWN</t>
  </si>
  <si>
    <t>0716</t>
  </si>
  <si>
    <t>CLAYPOOL CIVIL TOWN</t>
  </si>
  <si>
    <t>0717</t>
  </si>
  <si>
    <t>ETNA GREEN CIVIL TOWN</t>
  </si>
  <si>
    <t>0718</t>
  </si>
  <si>
    <t>LEESBURG CIVIL TOWN</t>
  </si>
  <si>
    <t>0719</t>
  </si>
  <si>
    <t>MENTONE CIVIL TOWN</t>
  </si>
  <si>
    <t>0720</t>
  </si>
  <si>
    <t>MILFORD CIVIL TOWN</t>
  </si>
  <si>
    <t>2431</t>
  </si>
  <si>
    <t xml:space="preserve">REDEVELOPMENT - CAPITAL                 </t>
  </si>
  <si>
    <t>0721</t>
  </si>
  <si>
    <t>NORTH WEBSTER CIVIL TOWN</t>
  </si>
  <si>
    <t>0722</t>
  </si>
  <si>
    <t>PIERCETON CIVIL TOWN</t>
  </si>
  <si>
    <t>0723</t>
  </si>
  <si>
    <t>SIDNEY CIVIL TOWN</t>
  </si>
  <si>
    <t>0724</t>
  </si>
  <si>
    <t>SILVER LAKE CIVIL TOWN</t>
  </si>
  <si>
    <t>0726</t>
  </si>
  <si>
    <t>WINONA LAKE CIVIL TOWN</t>
  </si>
  <si>
    <t>0118</t>
  </si>
  <si>
    <t>MILFORD PUBLIC LIBRARY</t>
  </si>
  <si>
    <t>0119</t>
  </si>
  <si>
    <t>PIERCETON PUBLIC LIBRARY</t>
  </si>
  <si>
    <t>0120</t>
  </si>
  <si>
    <t>SYRACUSE PUBLIC LIBRARY</t>
  </si>
  <si>
    <t>0121</t>
  </si>
  <si>
    <t>WARSAW COMMUNITY PUBLIC LIBRARY</t>
  </si>
  <si>
    <t>0268</t>
  </si>
  <si>
    <t>BELL MEMORIAL PUBLIC LIBRARY</t>
  </si>
  <si>
    <t>0303</t>
  </si>
  <si>
    <t>NORTH WEBSTER COMMUNITY PUBLIC LIBRARY</t>
  </si>
  <si>
    <t>1057</t>
  </si>
  <si>
    <t>KOSCIUSKO COUNTY SOLID WASTE MANAGEMENT</t>
  </si>
  <si>
    <t>LAGRANGE COUNTY</t>
  </si>
  <si>
    <t>MAJOR MOVES - TOLLROAD COUNTIES</t>
  </si>
  <si>
    <t>BLOOMFIELD TOWNSHIP</t>
  </si>
  <si>
    <t>CLEARSPRING TOWNSHIP</t>
  </si>
  <si>
    <t>EDEN TOWNSHIP</t>
  </si>
  <si>
    <t>GREENFIELD TOWNSHIP</t>
  </si>
  <si>
    <t>LIMA TOWNSHIP</t>
  </si>
  <si>
    <t>MILFORD TOWNSHIP</t>
  </si>
  <si>
    <t>NEWBURY TOWNSHIP</t>
  </si>
  <si>
    <t>0727</t>
  </si>
  <si>
    <t>LAGRANGE CIVIL TOWN</t>
  </si>
  <si>
    <t>0728</t>
  </si>
  <si>
    <t>SHIPSHEWANA CIVIL TOWN</t>
  </si>
  <si>
    <t>0729</t>
  </si>
  <si>
    <t>TOPEKA CIVIL TOWN</t>
  </si>
  <si>
    <t>2392</t>
  </si>
  <si>
    <t xml:space="preserve">GENERAL IMPROVEMENT                     </t>
  </si>
  <si>
    <t>0811</t>
  </si>
  <si>
    <t>WOLCOTTVILLE CIVIL TOWN</t>
  </si>
  <si>
    <t>PRAIRIE HEIGHTS COMMUNITY SCHOOL CORPORA</t>
  </si>
  <si>
    <t>0122</t>
  </si>
  <si>
    <t>LAGRANGE COUNTY PUBLIC LIBRARY</t>
  </si>
  <si>
    <t>LAKE COUNTY</t>
  </si>
  <si>
    <t>1157</t>
  </si>
  <si>
    <t>PSAP-OPERATING</t>
  </si>
  <si>
    <t>1387</t>
  </si>
  <si>
    <t>PARK BOND #2 EXEMPT FROM CIRCUIT BREAKERS</t>
  </si>
  <si>
    <t>CALUMET TOWNSHIP</t>
  </si>
  <si>
    <t>0844</t>
  </si>
  <si>
    <t>TWP ASSISTANCE ADMIN</t>
  </si>
  <si>
    <t>0845</t>
  </si>
  <si>
    <t>TWP ASSISTANCE BENEFITS</t>
  </si>
  <si>
    <t>EAGLE CREEK TOWNSHIP</t>
  </si>
  <si>
    <t>HOBART TOWNSHIP</t>
  </si>
  <si>
    <t>NORTH TOWNSHIP</t>
  </si>
  <si>
    <t>ST. JOHN TOWNSHIP</t>
  </si>
  <si>
    <t>WEST CREEK TOWNSHIP</t>
  </si>
  <si>
    <t>WINFIELD TOWNSHIP</t>
  </si>
  <si>
    <t>GARY CIVIL CITY</t>
  </si>
  <si>
    <t>0104</t>
  </si>
  <si>
    <t>HAMMOND CIVIL CITY</t>
  </si>
  <si>
    <t>0108</t>
  </si>
  <si>
    <t>EAST CHICAGO CIVIL CITY</t>
  </si>
  <si>
    <t>1110</t>
  </si>
  <si>
    <t xml:space="preserve">FIRE EQUIPMENT                          </t>
  </si>
  <si>
    <t>0202</t>
  </si>
  <si>
    <t>HOBART CIVIL CITY</t>
  </si>
  <si>
    <t>0321</t>
  </si>
  <si>
    <t>CROWN POINT CIVIL CITY</t>
  </si>
  <si>
    <t>0322</t>
  </si>
  <si>
    <t>WHITING CIVIL CITY</t>
  </si>
  <si>
    <t>2044</t>
  </si>
  <si>
    <t xml:space="preserve">PUBLIC LIGHTING                         </t>
  </si>
  <si>
    <t>0401</t>
  </si>
  <si>
    <t>LAKE STATION CIVIL CITY</t>
  </si>
  <si>
    <t>1386</t>
  </si>
  <si>
    <t>PARK BOND EXEMPT FROM CIRCUIT BREAKERS</t>
  </si>
  <si>
    <t>0504</t>
  </si>
  <si>
    <t>CEDAR LAKE CIVIL TOWN</t>
  </si>
  <si>
    <t>0505</t>
  </si>
  <si>
    <t>GRIFFITH CIVIL TOWN</t>
  </si>
  <si>
    <t xml:space="preserve">CUMULATIVE BUILDING &amp; EQUIP             </t>
  </si>
  <si>
    <t>0506</t>
  </si>
  <si>
    <t>HIGHLAND CIVIL TOWN</t>
  </si>
  <si>
    <t>0507</t>
  </si>
  <si>
    <t>MUNSTER CIVIL TOWN</t>
  </si>
  <si>
    <t>0512</t>
  </si>
  <si>
    <t>MERRILLVILLE CIVIL TOWN</t>
  </si>
  <si>
    <t>0783</t>
  </si>
  <si>
    <t xml:space="preserve">STREET BOND                             </t>
  </si>
  <si>
    <t>0730</t>
  </si>
  <si>
    <t>DYER CIVIL TOWN</t>
  </si>
  <si>
    <t>0731</t>
  </si>
  <si>
    <t>LOWELL CIVIL TOWN</t>
  </si>
  <si>
    <t>0732</t>
  </si>
  <si>
    <t>NEW CHICAGO CIVIL TOWN</t>
  </si>
  <si>
    <t>0733</t>
  </si>
  <si>
    <t>ST. JOHN CIVIL TOWN</t>
  </si>
  <si>
    <t>0734</t>
  </si>
  <si>
    <t>SCHERERVILLE CIVIL TOWN</t>
  </si>
  <si>
    <t>2041</t>
  </si>
  <si>
    <t xml:space="preserve">SEWER                                   </t>
  </si>
  <si>
    <t>0735</t>
  </si>
  <si>
    <t>SCHNEIDER CIVIL TOWN</t>
  </si>
  <si>
    <t>0736</t>
  </si>
  <si>
    <t>WINFIELD CIVIL TOWN</t>
  </si>
  <si>
    <t>EAST CHICAGO PUBLIC LIBRARY</t>
  </si>
  <si>
    <t>GARY PUBLIC LIBRARY</t>
  </si>
  <si>
    <t>0126</t>
  </si>
  <si>
    <t>HAMMOND PUBLIC LIBRARY</t>
  </si>
  <si>
    <t>LEASE RENTAL PAYMENT EXEMPT FROM CIRCUIT BREAKERS</t>
  </si>
  <si>
    <t>0127</t>
  </si>
  <si>
    <t>LOWELL PUBLIC LIBRARY</t>
  </si>
  <si>
    <t>0128</t>
  </si>
  <si>
    <t>WHITING PUBLIC LIBRARY</t>
  </si>
  <si>
    <t>0129</t>
  </si>
  <si>
    <t>LAKE COUNTY PUBLIC LIBRARY</t>
  </si>
  <si>
    <t>0276</t>
  </si>
  <si>
    <t>CROWN POINT COMMUNITY PUBLIC LIBRARY</t>
  </si>
  <si>
    <t>0808</t>
  </si>
  <si>
    <t>EAST CHICAGO SANITARY</t>
  </si>
  <si>
    <t>0810</t>
  </si>
  <si>
    <t>HAMMOND SANITARY</t>
  </si>
  <si>
    <t>8280</t>
  </si>
  <si>
    <t xml:space="preserve">SPECIAL SANITARY DEBT SERVICE             </t>
  </si>
  <si>
    <t>HIGHLAND SANITARY DISTRICT</t>
  </si>
  <si>
    <t>0812</t>
  </si>
  <si>
    <t>WHITING SANITARY</t>
  </si>
  <si>
    <t>0813</t>
  </si>
  <si>
    <t>GARY AIRPORT</t>
  </si>
  <si>
    <t>0814</t>
  </si>
  <si>
    <t>GARY REDEVELOPMENT</t>
  </si>
  <si>
    <t>8401</t>
  </si>
  <si>
    <t xml:space="preserve">SPECIAL REDEVELOPMENT GENERAL             </t>
  </si>
  <si>
    <t>HAMMOND REDEVELOPMENT</t>
  </si>
  <si>
    <t>0816</t>
  </si>
  <si>
    <t>GARY PUBLIC TRANSPORTATION</t>
  </si>
  <si>
    <t>0901</t>
  </si>
  <si>
    <t>HIGHLAND WATER DISTRICT</t>
  </si>
  <si>
    <t>8383</t>
  </si>
  <si>
    <t>WATER DISTRICT DEBT SERVICE</t>
  </si>
  <si>
    <t>0904</t>
  </si>
  <si>
    <t>WINFIELD WATERWORKS</t>
  </si>
  <si>
    <t>8303</t>
  </si>
  <si>
    <t xml:space="preserve">SPECIAL WATERWORKS GENERAL              </t>
  </si>
  <si>
    <t>8384</t>
  </si>
  <si>
    <t>WATER DISTRICT DEBT SERVICE EXEMPT FROM CIRCUIT BREAKERS</t>
  </si>
  <si>
    <t>0959</t>
  </si>
  <si>
    <t>ST. JOHN SANITARY</t>
  </si>
  <si>
    <t>0961</t>
  </si>
  <si>
    <t>LAKE RIDGE FIRE PROTECTION</t>
  </si>
  <si>
    <t>0995</t>
  </si>
  <si>
    <t>ST. JOHN WATER DISTRICT</t>
  </si>
  <si>
    <t>1002</t>
  </si>
  <si>
    <t>TOWN OF DYER SANITARY DISTRICT</t>
  </si>
  <si>
    <t>1058</t>
  </si>
  <si>
    <t>LAKE COUNTY SOLID WASTE MANAGEMENT DISTRICT</t>
  </si>
  <si>
    <t>1104</t>
  </si>
  <si>
    <t>Lake Station Sanitary District</t>
  </si>
  <si>
    <t>6285</t>
  </si>
  <si>
    <t>SEWER BOND EXEMPT FROM CIRCUIT BREAKERS</t>
  </si>
  <si>
    <t>9993</t>
  </si>
  <si>
    <t>DYER WATER WORKS</t>
  </si>
  <si>
    <t>LAPORTE COUNTY</t>
  </si>
  <si>
    <t>2244</t>
  </si>
  <si>
    <t xml:space="preserve">REGIONAL PLANNING                       </t>
  </si>
  <si>
    <t>COOLSPRING TOWNSHIP</t>
  </si>
  <si>
    <t>DEWEY TOWNSHIP</t>
  </si>
  <si>
    <t>GALENA TOWNSHIP</t>
  </si>
  <si>
    <t>HANNA TOWNSHIP</t>
  </si>
  <si>
    <t xml:space="preserve">FIRE &amp; POLICE EQUIP DEBT                </t>
  </si>
  <si>
    <t>HUDSON TOWNSHIP</t>
  </si>
  <si>
    <t>NEW DURHAM TOWNSHIP</t>
  </si>
  <si>
    <t>WILLS TOWNSHIP</t>
  </si>
  <si>
    <t>0115</t>
  </si>
  <si>
    <t>MICHIGAN CITY CIVIL CITY</t>
  </si>
  <si>
    <t>0990</t>
  </si>
  <si>
    <t xml:space="preserve">CUMULATIVE CHANNEL MAINTENANCE          </t>
  </si>
  <si>
    <t>0201</t>
  </si>
  <si>
    <t>LAPORTE CIVIL CITY</t>
  </si>
  <si>
    <t>KINGSBURY CIVIL TOWN</t>
  </si>
  <si>
    <t>0737</t>
  </si>
  <si>
    <t>KINGSFORD HEIGHTS CIVIL TOWN</t>
  </si>
  <si>
    <t>0738</t>
  </si>
  <si>
    <t>LACROSSE CIVIL TOWN</t>
  </si>
  <si>
    <t>0739</t>
  </si>
  <si>
    <t>LONG BEACH CIVIL TOWN</t>
  </si>
  <si>
    <t>0740</t>
  </si>
  <si>
    <t>MICHIANA SHORES CIVIL TOWN</t>
  </si>
  <si>
    <t>0741</t>
  </si>
  <si>
    <t>POTTAWATTAMIE PARK CIVIL TOWN</t>
  </si>
  <si>
    <t>0742</t>
  </si>
  <si>
    <t>TRAIL CREEK CIVIL TOWN</t>
  </si>
  <si>
    <t>0743</t>
  </si>
  <si>
    <t>WANATAH CIVIL TOWN</t>
  </si>
  <si>
    <t>0744</t>
  </si>
  <si>
    <t>WESTVILLE CIVIL TOWN</t>
  </si>
  <si>
    <t>0130</t>
  </si>
  <si>
    <t>MICHIGAN CITY PUBLIC LIBRARY</t>
  </si>
  <si>
    <t>0131</t>
  </si>
  <si>
    <t>WANATAH PUBLIC LIBRARY</t>
  </si>
  <si>
    <t>0132</t>
  </si>
  <si>
    <t>WESTVILLE PUBLIC LIBRARY</t>
  </si>
  <si>
    <t>0277</t>
  </si>
  <si>
    <t>LAPORTE COUNTY PUBLIC LIBRARY</t>
  </si>
  <si>
    <t>LACROSSE PUBLIC LIBRARY</t>
  </si>
  <si>
    <t>0817</t>
  </si>
  <si>
    <t>MICHIGAN CITY SANITARY</t>
  </si>
  <si>
    <t>6402</t>
  </si>
  <si>
    <t xml:space="preserve">TRASH / SANITATION - OPERATING          </t>
  </si>
  <si>
    <t>0978</t>
  </si>
  <si>
    <t>LAPORTE MUNICIPAL AIRPORT AUTHORITY</t>
  </si>
  <si>
    <t>1017</t>
  </si>
  <si>
    <t>LAPORTE REDEVELOPMENT</t>
  </si>
  <si>
    <t>8480</t>
  </si>
  <si>
    <t xml:space="preserve">SPECIAL REDEVELOPMENT DEBT                </t>
  </si>
  <si>
    <t>1020</t>
  </si>
  <si>
    <t>LAPORTE COUNTY SOLID WASTE MANAGEMENT</t>
  </si>
  <si>
    <t>LAWRENCE COUNTY</t>
  </si>
  <si>
    <t>1139</t>
  </si>
  <si>
    <t xml:space="preserve">CIVIL DEFENSE                           </t>
  </si>
  <si>
    <t>BONO TOWNSHIP</t>
  </si>
  <si>
    <t>GUTHRIE TOWNSHIP</t>
  </si>
  <si>
    <t>INDIAN CREEK TOWNSHIP</t>
  </si>
  <si>
    <t>MARSHALL TOWNSHIP</t>
  </si>
  <si>
    <t>PLEASANT RUN TOWNSHIP</t>
  </si>
  <si>
    <t>SHAWSWICK TOWNSHIP</t>
  </si>
  <si>
    <t>SPICE VALLEY TOWNSHIP</t>
  </si>
  <si>
    <t>0315</t>
  </si>
  <si>
    <t>BEDFORD CIVIL CITY</t>
  </si>
  <si>
    <t>0445</t>
  </si>
  <si>
    <t>MITCHELL CIVIL CITY</t>
  </si>
  <si>
    <t>0745</t>
  </si>
  <si>
    <t>OOLITIC CIVIL TOWN</t>
  </si>
  <si>
    <t>0135</t>
  </si>
  <si>
    <t>BEDFORD PUBLIC LIBRARY</t>
  </si>
  <si>
    <t>0136</t>
  </si>
  <si>
    <t>MITCHELL COMMUNITY PUBLIC LIBRARY</t>
  </si>
  <si>
    <t>LAWRENCE COUNTY SOLID WASTE MANAGEMENT DISTRICT</t>
  </si>
  <si>
    <t>MADISON COUNTY</t>
  </si>
  <si>
    <t>ANDERSON TOWNSHIP</t>
  </si>
  <si>
    <t>DUCK CREEK TOWNSHIP</t>
  </si>
  <si>
    <t>PIPE CREEK TOWNSHIP</t>
  </si>
  <si>
    <t>STONY CREEK TOWNSHIP</t>
  </si>
  <si>
    <t>0105</t>
  </si>
  <si>
    <t>ANDERSON CIVIL CITY</t>
  </si>
  <si>
    <t>0320</t>
  </si>
  <si>
    <t>ELWOOD CIVIL CITY</t>
  </si>
  <si>
    <t>0430</t>
  </si>
  <si>
    <t>ALEXANDRIA CIVIL CITY</t>
  </si>
  <si>
    <t>0747</t>
  </si>
  <si>
    <t>COUNTRY CLUB HEIGHTS CIVIL TOWN</t>
  </si>
  <si>
    <t>0748</t>
  </si>
  <si>
    <t>EDGEWOOD CIVIL TOWN</t>
  </si>
  <si>
    <t>0749</t>
  </si>
  <si>
    <t>FRANKTON CIVIL TOWN</t>
  </si>
  <si>
    <t>0751</t>
  </si>
  <si>
    <t>INGALLS CIVIL TOWN</t>
  </si>
  <si>
    <t>0752</t>
  </si>
  <si>
    <t>LAPEL CIVIL TOWN</t>
  </si>
  <si>
    <t>0753</t>
  </si>
  <si>
    <t>MARKLEVILLE CIVIL TOWN</t>
  </si>
  <si>
    <t>0754</t>
  </si>
  <si>
    <t>ORESTES CIVIL TOWN</t>
  </si>
  <si>
    <t>PENDLETON CIVIL TOWN</t>
  </si>
  <si>
    <t>0756</t>
  </si>
  <si>
    <t>RIVER FOREST CIVIL TOWN</t>
  </si>
  <si>
    <t>0757</t>
  </si>
  <si>
    <t>SUMMITVILLE CIVIL TOWN</t>
  </si>
  <si>
    <t>0758</t>
  </si>
  <si>
    <t>WOODLAWN HEIGHTS CIVIL TOWN</t>
  </si>
  <si>
    <t>0138</t>
  </si>
  <si>
    <t>ALEXANDRIA-MONROE PUBLIC LIBRARY</t>
  </si>
  <si>
    <t>0139</t>
  </si>
  <si>
    <t>Anderson City , Anderson , Stony Creek , Union Twps Pub Lib</t>
  </si>
  <si>
    <t>0141</t>
  </si>
  <si>
    <t>PENDLETON COMMUNITY PUBLIC LIBRARY</t>
  </si>
  <si>
    <t>0290</t>
  </si>
  <si>
    <t>NORTH MADISON COUNTY LIBRARY SYSTEM</t>
  </si>
  <si>
    <t>0955</t>
  </si>
  <si>
    <t>INDEPENDENCE FIRE</t>
  </si>
  <si>
    <t>MARION COUNTY</t>
  </si>
  <si>
    <t>DECATUR TOWNSHIP</t>
  </si>
  <si>
    <t>LAWRENCE TOWNSHIP</t>
  </si>
  <si>
    <t>0306</t>
  </si>
  <si>
    <t>LAWRENCE CIVIL CITY</t>
  </si>
  <si>
    <t>0312</t>
  </si>
  <si>
    <t>BEECH GROVE CIVIL CITY</t>
  </si>
  <si>
    <t>0459</t>
  </si>
  <si>
    <t>SOUTHPORT CIVIL CITY</t>
  </si>
  <si>
    <t>0508</t>
  </si>
  <si>
    <t>SPEEDWAY CIVIL TOWN</t>
  </si>
  <si>
    <t>0760</t>
  </si>
  <si>
    <t>CLERMONT CIVIL TOWN</t>
  </si>
  <si>
    <t>0764</t>
  </si>
  <si>
    <t>HOMECROFT CIVIL TOWN</t>
  </si>
  <si>
    <t>0766</t>
  </si>
  <si>
    <t>MERIDIAN HILLS CIVIL TOWN</t>
  </si>
  <si>
    <t>0769</t>
  </si>
  <si>
    <t>ROCKY RIPPLE CIVIL TOWN</t>
  </si>
  <si>
    <t>0772</t>
  </si>
  <si>
    <t>WARREN PARK CIVIL TOWN</t>
  </si>
  <si>
    <t>0773</t>
  </si>
  <si>
    <t>WILLIAMS CREEK CIVIL TOWN</t>
  </si>
  <si>
    <t>0774</t>
  </si>
  <si>
    <t>WYNNEDALE CIVIL TOWN</t>
  </si>
  <si>
    <t>SPRING HILL CIVIL TOWN</t>
  </si>
  <si>
    <t>0143</t>
  </si>
  <si>
    <t>SPEEDWAY CITY PUBLIC LIBRARY</t>
  </si>
  <si>
    <t>0144</t>
  </si>
  <si>
    <t>INDIANAPOLIS-MARION COUNTY PUBLIC LIBRARY</t>
  </si>
  <si>
    <t>0820</t>
  </si>
  <si>
    <t>INDIANAPOLIS SANITATION (SOLID)</t>
  </si>
  <si>
    <t>8208</t>
  </si>
  <si>
    <t xml:space="preserve">SPECIAL SANITATION (SOLID) GEN            </t>
  </si>
  <si>
    <t>0821</t>
  </si>
  <si>
    <t>INDIANAPOLIS POLICE SPECIAL SERVICE</t>
  </si>
  <si>
    <t>8501</t>
  </si>
  <si>
    <t xml:space="preserve">SPECIAL POLICE SERVICE GENERAL            </t>
  </si>
  <si>
    <t>8502</t>
  </si>
  <si>
    <t xml:space="preserve">SPECIAL POLICE SERVICE PENSION            </t>
  </si>
  <si>
    <t>0822</t>
  </si>
  <si>
    <t>INDIANAPOLIS FIRE SPECIAL SERVICE</t>
  </si>
  <si>
    <t>8602</t>
  </si>
  <si>
    <t xml:space="preserve">SPECIAL FIRE SERVICE PENSION              </t>
  </si>
  <si>
    <t>8605</t>
  </si>
  <si>
    <t>INDIANAPOLIS CONSOLIDATED FIRE SERVICE DIST</t>
  </si>
  <si>
    <t>8693</t>
  </si>
  <si>
    <t>INDIANAPOLIS FIRE CUM CAPITAL DEVELOPMENT</t>
  </si>
  <si>
    <t>0877</t>
  </si>
  <si>
    <t>INDIANAPOLIS PUBLIC TRANSPORTATION</t>
  </si>
  <si>
    <t>0890</t>
  </si>
  <si>
    <t>MARION COUNTY HEALTH AND HOSPITAL</t>
  </si>
  <si>
    <t>8701</t>
  </si>
  <si>
    <t xml:space="preserve">SPECIAL HEALTH/HOSPITAL GENERAL           </t>
  </si>
  <si>
    <t>8780</t>
  </si>
  <si>
    <t xml:space="preserve">SPECIAL HEALTH/HOSPITAL DEBT              </t>
  </si>
  <si>
    <t>8790</t>
  </si>
  <si>
    <t xml:space="preserve">SPECIAL HEALTH/HOSPITAL CUM BLDG          </t>
  </si>
  <si>
    <t>0894</t>
  </si>
  <si>
    <t>Indianapolis Airport Authority</t>
  </si>
  <si>
    <t>8102</t>
  </si>
  <si>
    <t xml:space="preserve">SPECIAL AIRPORT CONSTRUCTION              </t>
  </si>
  <si>
    <t>0919</t>
  </si>
  <si>
    <t>SPEEDWAY PUBLIC TRANSPORTATION</t>
  </si>
  <si>
    <t>0938</t>
  </si>
  <si>
    <t>INDIANAPOLIS CONSOLIDATED CITY</t>
  </si>
  <si>
    <t>8801</t>
  </si>
  <si>
    <t xml:space="preserve">INDIANAPOLIS CONSOLIDATED CITY REDEVELOPMENT GEN             </t>
  </si>
  <si>
    <t>8881</t>
  </si>
  <si>
    <t xml:space="preserve">INDIANAPOLIS CONSOLIDATED CITY DEBT SERVICE          </t>
  </si>
  <si>
    <t>9090</t>
  </si>
  <si>
    <t xml:space="preserve">SPECIAL CUMULATIVE CAPITAL DEVELOPMENT          </t>
  </si>
  <si>
    <t>0939</t>
  </si>
  <si>
    <t>INDIANAPOLIS CONSOLIDATED COUNTY</t>
  </si>
  <si>
    <t>8902</t>
  </si>
  <si>
    <t xml:space="preserve">SPECIAL CONSOLIDATED CO PARK GENERAL             </t>
  </si>
  <si>
    <t>8904</t>
  </si>
  <si>
    <t xml:space="preserve">SPECIAL CONSOLIDATED CO GENERAL                  </t>
  </si>
  <si>
    <t>8981</t>
  </si>
  <si>
    <t xml:space="preserve">SPECIAL CONSOLIDATED CO PARK DEBT                </t>
  </si>
  <si>
    <t>8982</t>
  </si>
  <si>
    <t xml:space="preserve">SPECIAL CONSOLIDATED CO METRO THOROUGHFARE DEBT           </t>
  </si>
  <si>
    <t>8984</t>
  </si>
  <si>
    <t>SPECIAL CONSOLIDATED CO MET EMERGENCY COMM AGENCY DEBT</t>
  </si>
  <si>
    <t>1105</t>
  </si>
  <si>
    <t>Capital Improvement Board of Managers (of Marion County , Indiana)</t>
  </si>
  <si>
    <t>MARSHALL COUNTY</t>
  </si>
  <si>
    <t>BOURBON TOWNSHIP</t>
  </si>
  <si>
    <t>WALNUT TOWNSHIP</t>
  </si>
  <si>
    <t>WEST TOWNSHIP</t>
  </si>
  <si>
    <t>0412</t>
  </si>
  <si>
    <t>PLYMOUTH CIVIL CITY</t>
  </si>
  <si>
    <t>ARGOS CIVIL TOWN</t>
  </si>
  <si>
    <t>0776</t>
  </si>
  <si>
    <t>BOURBON CIVIL TOWN</t>
  </si>
  <si>
    <t>0777</t>
  </si>
  <si>
    <t>BREMEN CIVIL TOWN</t>
  </si>
  <si>
    <t>0778</t>
  </si>
  <si>
    <t>CULVER CIVIL TOWN</t>
  </si>
  <si>
    <t>0779</t>
  </si>
  <si>
    <t>LAPAZ CIVIL TOWN</t>
  </si>
  <si>
    <t>0145</t>
  </si>
  <si>
    <t>ARGOS PUBLIC LIBRARY</t>
  </si>
  <si>
    <t>0146</t>
  </si>
  <si>
    <t>BOURBON PUBLIC LIBRARY</t>
  </si>
  <si>
    <t>0147</t>
  </si>
  <si>
    <t>BREMEN PUBLIC LIBRARY</t>
  </si>
  <si>
    <t>0148</t>
  </si>
  <si>
    <t>CULVER PUBLIC LIBRARY</t>
  </si>
  <si>
    <t>0149</t>
  </si>
  <si>
    <t>PLYMOUTH PUBLIC LIBRARY</t>
  </si>
  <si>
    <t>1004</t>
  </si>
  <si>
    <t>MARSHALL COUNTY SOLID WASTE MANAGEMENT</t>
  </si>
  <si>
    <t>MARTIN COUNTY</t>
  </si>
  <si>
    <t>HALBERT TOWNSHIP</t>
  </si>
  <si>
    <t>LOST RIVER TOWNSHIP</t>
  </si>
  <si>
    <t>MITCHELTREE TOWNSHIP</t>
  </si>
  <si>
    <t>RUTHERFORD TOWNSHIP</t>
  </si>
  <si>
    <t>0454</t>
  </si>
  <si>
    <t>LOOGOOTEE CIVIL CITY</t>
  </si>
  <si>
    <t>0780</t>
  </si>
  <si>
    <t>CRANE CIVIL TOWN</t>
  </si>
  <si>
    <t>SHOALS CIVIL TOWN</t>
  </si>
  <si>
    <t>0150</t>
  </si>
  <si>
    <t>LOOGOOTEE PUBLIC LIBRARY</t>
  </si>
  <si>
    <t>0151</t>
  </si>
  <si>
    <t>SHOALS PUBLIC LIBRARY</t>
  </si>
  <si>
    <t>1059</t>
  </si>
  <si>
    <t>MARTIN COUNTY SOLID WASTE MANAGEMENT DISTRICT</t>
  </si>
  <si>
    <t>MIAMI COUNTY</t>
  </si>
  <si>
    <t>ALLEN TOWNSHIP</t>
  </si>
  <si>
    <t>ERIE TOWNSHIP</t>
  </si>
  <si>
    <t>PERU TOWNSHIP</t>
  </si>
  <si>
    <t>0310</t>
  </si>
  <si>
    <t>PERU CIVIL CITY</t>
  </si>
  <si>
    <t>0782</t>
  </si>
  <si>
    <t>AMBOY CIVIL TOWN</t>
  </si>
  <si>
    <t>BUNKER HILL CIVIL TOWN</t>
  </si>
  <si>
    <t>0785</t>
  </si>
  <si>
    <t>DENVER CIVIL TOWN</t>
  </si>
  <si>
    <t>0786</t>
  </si>
  <si>
    <t>MACY CIVIL TOWN</t>
  </si>
  <si>
    <t>0153</t>
  </si>
  <si>
    <t>PERU PUBLIC LIBRARY</t>
  </si>
  <si>
    <t>1060</t>
  </si>
  <si>
    <t>MIAMI COUNTY SOLID WASTE MANAGEMENT DISTRICT</t>
  </si>
  <si>
    <t>MONROE COUNTY</t>
  </si>
  <si>
    <t>BEAN BLOSSOM TOWNSHIP</t>
  </si>
  <si>
    <t>BLOOMINGTON TOWNSHIP</t>
  </si>
  <si>
    <t>BLOOMINGTON CIVIL CITY</t>
  </si>
  <si>
    <t>0788</t>
  </si>
  <si>
    <t>ELLETTSVILLE CIVIL TOWN</t>
  </si>
  <si>
    <t>0789</t>
  </si>
  <si>
    <t>STINESVILLE CIVIL TOWN</t>
  </si>
  <si>
    <t>0154</t>
  </si>
  <si>
    <t>MONROE COUNTY PUBLIC LIBRARY</t>
  </si>
  <si>
    <t>BLOOMINGTON TRANSPORTATION</t>
  </si>
  <si>
    <t>Monroe Fire Protection District</t>
  </si>
  <si>
    <t>MONROE COUNTY SOLID WASTE MANAGEMENT DISTRICT</t>
  </si>
  <si>
    <t>8283</t>
  </si>
  <si>
    <t>SOLID WASTE DISTRICT DEBT SERVICE</t>
  </si>
  <si>
    <t>MONTGOMERY COUNTY</t>
  </si>
  <si>
    <t>COAL CREEK TOWNSHIP</t>
  </si>
  <si>
    <t>RIPLEY TOWNSHIP</t>
  </si>
  <si>
    <t>0311</t>
  </si>
  <si>
    <t>CRAWFORDSVILLE CIVIL CITY</t>
  </si>
  <si>
    <t>ALAMO CIVIL TOWN</t>
  </si>
  <si>
    <t>DARLINGTON CIVIL TOWN</t>
  </si>
  <si>
    <t>LADOGA CIVIL TOWN</t>
  </si>
  <si>
    <t>0793</t>
  </si>
  <si>
    <t>LINDEN CIVIL TOWN</t>
  </si>
  <si>
    <t>0794</t>
  </si>
  <si>
    <t>NEW MARKET CIVIL TOWN</t>
  </si>
  <si>
    <t>0795</t>
  </si>
  <si>
    <t>WAVELAND CIVIL TOWN</t>
  </si>
  <si>
    <t>0796</t>
  </si>
  <si>
    <t>WAYNETOWN CIVIL TOWN</t>
  </si>
  <si>
    <t>0797</t>
  </si>
  <si>
    <t>WINGATE CIVIL TOWN</t>
  </si>
  <si>
    <t>NEW RICHMOND CIVIL TOWN</t>
  </si>
  <si>
    <t>NEW ROSS CIVIL TOWN</t>
  </si>
  <si>
    <t>0155</t>
  </si>
  <si>
    <t>CRAWFORDSVILLE PUBLIC LIBRARY</t>
  </si>
  <si>
    <t>0156</t>
  </si>
  <si>
    <t>DARLINGTON PUBLIC LIBRARY</t>
  </si>
  <si>
    <t>0157</t>
  </si>
  <si>
    <t>LADOGA PUBLIC LIBRARY</t>
  </si>
  <si>
    <t>0158</t>
  </si>
  <si>
    <t>LINDEN PUBLIC LIBRARY</t>
  </si>
  <si>
    <t>0159</t>
  </si>
  <si>
    <t>WAVELAND PUBLIC LIBRARY</t>
  </si>
  <si>
    <t>1077</t>
  </si>
  <si>
    <t>WEST CENTRAL INDIANA SOLID WASTE MANAGEMENT</t>
  </si>
  <si>
    <t>MORGAN COUNTY</t>
  </si>
  <si>
    <t>1158</t>
  </si>
  <si>
    <t>PSAP-PERSONNEL</t>
  </si>
  <si>
    <t>ASHLAND TOWNSHIP</t>
  </si>
  <si>
    <t>BAKER TOWNSHIP</t>
  </si>
  <si>
    <t>GREGG TOWNSHIP</t>
  </si>
  <si>
    <t>0403</t>
  </si>
  <si>
    <t>MARTINSVILLE CIVIL CITY</t>
  </si>
  <si>
    <t>0509</t>
  </si>
  <si>
    <t>MOORESVILLE CIVIL TOWN</t>
  </si>
  <si>
    <t>0798</t>
  </si>
  <si>
    <t>BETHANY CIVIL TOWN</t>
  </si>
  <si>
    <t>0799</t>
  </si>
  <si>
    <t>BROOKLYN CIVIL TOWN</t>
  </si>
  <si>
    <t>MORGANTOWN CIVIL TOWN</t>
  </si>
  <si>
    <t>PARAGON CIVIL TOWN</t>
  </si>
  <si>
    <t>MONROVIA CIVIL TOWN</t>
  </si>
  <si>
    <t>NINEVEH-HENSLEY-JACKSON UNITED SCHOOL CO</t>
  </si>
  <si>
    <t>0160</t>
  </si>
  <si>
    <t>MORGAN COUNTY PUBLIC LIBRARY</t>
  </si>
  <si>
    <t>0161</t>
  </si>
  <si>
    <t>MOORESVILLE PUBLIC LIBRARY</t>
  </si>
  <si>
    <t>HARRISON TOWNSHIP FIRE #7</t>
  </si>
  <si>
    <t>MONROE TOWNSHIP FIRE DISTRICT</t>
  </si>
  <si>
    <t>MORGAN COUNTY SOLID WASTE MANAGEMENT DISTRICT</t>
  </si>
  <si>
    <t>NEWTON COUNTY</t>
  </si>
  <si>
    <t>BEAVER TOWNSHIP</t>
  </si>
  <si>
    <t>COLFAX TOWNSHIP</t>
  </si>
  <si>
    <t>IROQUOIS TOWNSHIP</t>
  </si>
  <si>
    <t>MCCLELLAN TOWNSHIP</t>
  </si>
  <si>
    <t>BROOK CIVIL TOWN</t>
  </si>
  <si>
    <t>0803</t>
  </si>
  <si>
    <t>GOODLAND CIVIL TOWN</t>
  </si>
  <si>
    <t>0804</t>
  </si>
  <si>
    <t>KENTLAND CIVIL TOWN</t>
  </si>
  <si>
    <t>0805</t>
  </si>
  <si>
    <t>MOROCCO CIVIL TOWN</t>
  </si>
  <si>
    <t>MT. AYR CIVIL TOWN</t>
  </si>
  <si>
    <t>0162</t>
  </si>
  <si>
    <t>BROOK PUBLIC LIBRARY</t>
  </si>
  <si>
    <t>0163</t>
  </si>
  <si>
    <t>GOODLAND PUBLIC LIBRARY</t>
  </si>
  <si>
    <t>0164</t>
  </si>
  <si>
    <t>KENTLAND PUBLIC LIBRARY</t>
  </si>
  <si>
    <t>0166</t>
  </si>
  <si>
    <t>NEWTON COUNTY PUBLIC LIBRARY</t>
  </si>
  <si>
    <t>NOBLE COUNTY</t>
  </si>
  <si>
    <t>ALBION TOWNSHIP</t>
  </si>
  <si>
    <t>SWAN TOWNSHIP</t>
  </si>
  <si>
    <t>0418</t>
  </si>
  <si>
    <t>KENDALLVILLE CIVIL CITY</t>
  </si>
  <si>
    <t>0452</t>
  </si>
  <si>
    <t>LIGONIER CIVIL CITY</t>
  </si>
  <si>
    <t>ALBION CIVIL TOWN</t>
  </si>
  <si>
    <t>AVILLA CIVIL TOWN</t>
  </si>
  <si>
    <t>0809</t>
  </si>
  <si>
    <t>CROMWELL CIVIL TOWN</t>
  </si>
  <si>
    <t>ROME CITY CIVIL TOWN</t>
  </si>
  <si>
    <t>0167</t>
  </si>
  <si>
    <t>KENDALLVILLE PUBLIC LIBRARY</t>
  </si>
  <si>
    <t>0168</t>
  </si>
  <si>
    <t>LIGONIER PUBLIC LIBRARY</t>
  </si>
  <si>
    <t>0169</t>
  </si>
  <si>
    <t>NOBLE COUNTY PUBLIC LIBRARY</t>
  </si>
  <si>
    <t>OHIO COUNTY</t>
  </si>
  <si>
    <t>RANDOLPH TOWNSHIP</t>
  </si>
  <si>
    <t>0462</t>
  </si>
  <si>
    <t>RISING SUN CIVIL CITY</t>
  </si>
  <si>
    <t>0170</t>
  </si>
  <si>
    <t>OHIO COUNTY PUBLIC LIBRARY</t>
  </si>
  <si>
    <t>ORANGE COUNTY</t>
  </si>
  <si>
    <t>FRENCH LICK TOWNSHIP</t>
  </si>
  <si>
    <t>NORTHEAST TOWNSHIP</t>
  </si>
  <si>
    <t>NORTHWEST TOWNSHIP</t>
  </si>
  <si>
    <t>ORANGEVILLE TOWNSHIP</t>
  </si>
  <si>
    <t>ORLEANS TOWNSHIP</t>
  </si>
  <si>
    <t>PAOLI TOWNSHIP</t>
  </si>
  <si>
    <t>SOUTHEAST TOWNSHIP</t>
  </si>
  <si>
    <t>STAMPERSCREEK TOWNSHIP</t>
  </si>
  <si>
    <t>FRENCH LICK CIVIL TOWN</t>
  </si>
  <si>
    <t>ORLEANS CIVIL TOWN</t>
  </si>
  <si>
    <t>PAOLI CIVIL TOWN</t>
  </si>
  <si>
    <t>TOWN OF WEST BADEN SPRINGS</t>
  </si>
  <si>
    <t>0171</t>
  </si>
  <si>
    <t>ORLEANS PUBLIC LIBRARY</t>
  </si>
  <si>
    <t>0172</t>
  </si>
  <si>
    <t>PAOLI PUBLIC LIBRARY</t>
  </si>
  <si>
    <t>0173</t>
  </si>
  <si>
    <t>FRENCH LICK-MELTON PUBLIC LIBRARY</t>
  </si>
  <si>
    <t>0992</t>
  </si>
  <si>
    <t>ORANGE COUNTY FIRE PROTECTION DISTRICT</t>
  </si>
  <si>
    <t>1063</t>
  </si>
  <si>
    <t>ORANGE COUNTY SOLID WASTE MANAGEMENT DISTRICT</t>
  </si>
  <si>
    <t>OWEN COUNTY</t>
  </si>
  <si>
    <t>GOSPORT CIVIL TOWN</t>
  </si>
  <si>
    <t>SPENCER CIVIL TOWN</t>
  </si>
  <si>
    <t>0264</t>
  </si>
  <si>
    <t>SPENCER-OWEN COUNTY PUBLIC LIBRARY</t>
  </si>
  <si>
    <t>PARKE COUNTY</t>
  </si>
  <si>
    <t>FLORIDA TOWNSHIP</t>
  </si>
  <si>
    <t>RACCOON TOWNSHIP</t>
  </si>
  <si>
    <t>RESERVE TOWNSHIP</t>
  </si>
  <si>
    <t>0818</t>
  </si>
  <si>
    <t>BLOOMINGDALE CIVIL TOWN</t>
  </si>
  <si>
    <t>MARSHALL CIVIL TOWN</t>
  </si>
  <si>
    <t>MONTEZUMA CIVIL TOWN</t>
  </si>
  <si>
    <t>ROCKVILLE CIVIL TOWN</t>
  </si>
  <si>
    <t>0823</t>
  </si>
  <si>
    <t>ROSEDALE CIVIL TOWN</t>
  </si>
  <si>
    <t>MECCA CIVIL TOWN</t>
  </si>
  <si>
    <t>0176</t>
  </si>
  <si>
    <t>MONTEZUMA PUBLIC LIBRARY</t>
  </si>
  <si>
    <t>0292</t>
  </si>
  <si>
    <t>Parke County Public Library</t>
  </si>
  <si>
    <t>WEST CENTRAL INDIANA SOLID WASTE MANAGEM</t>
  </si>
  <si>
    <t>PERRY COUNTY</t>
  </si>
  <si>
    <t>LEOPOLD TOWNSHIP</t>
  </si>
  <si>
    <t>OIL TOWNSHIP</t>
  </si>
  <si>
    <t>TOBIN TOWNSHIP</t>
  </si>
  <si>
    <t>0411</t>
  </si>
  <si>
    <t>TELL CITY CIVIL CITY</t>
  </si>
  <si>
    <t>2402</t>
  </si>
  <si>
    <t xml:space="preserve">ECONOMIC DEVELOPMENT                    </t>
  </si>
  <si>
    <t>0463</t>
  </si>
  <si>
    <t>CANNELTON CIVIL CITY</t>
  </si>
  <si>
    <t>0824</t>
  </si>
  <si>
    <t>TROY CIVIL TOWN</t>
  </si>
  <si>
    <t>0324</t>
  </si>
  <si>
    <t>PERRY COUNTY PUBLIC LIBRARY</t>
  </si>
  <si>
    <t>0993</t>
  </si>
  <si>
    <t>PERRY COUNTY AIRPORT AUTHORITY</t>
  </si>
  <si>
    <t>1064</t>
  </si>
  <si>
    <t>PERRY COUNTY SOLID WASTE MANAGEMENT DISTRICT</t>
  </si>
  <si>
    <t>PIKE COUNTY</t>
  </si>
  <si>
    <t>LOCKHART TOWNSHIP</t>
  </si>
  <si>
    <t>0455</t>
  </si>
  <si>
    <t>PETERSBURG CIVIL CITY</t>
  </si>
  <si>
    <t>0825</t>
  </si>
  <si>
    <t>SPURGEON CIVIL TOWN</t>
  </si>
  <si>
    <t>0826</t>
  </si>
  <si>
    <t>WINSLOW CIVIL TOWN</t>
  </si>
  <si>
    <t>0288</t>
  </si>
  <si>
    <t>PIKE COUNTY PUBLIC LIBRARY</t>
  </si>
  <si>
    <t>0964</t>
  </si>
  <si>
    <t>PATOKA TOWNSHIP FIRE</t>
  </si>
  <si>
    <t>JEFFERSON-MARION TOWNSHIP FIRE</t>
  </si>
  <si>
    <t>1065</t>
  </si>
  <si>
    <t>PIKE COUNTY SOLID WASTE DISTRICT</t>
  </si>
  <si>
    <t>PORTER COUNTY</t>
  </si>
  <si>
    <t>1156</t>
  </si>
  <si>
    <t xml:space="preserve">EMERGENCY TELEPHONE SYSTEM              </t>
  </si>
  <si>
    <t>PORTAGE TOWNSHIP</t>
  </si>
  <si>
    <t>PORTER TOWNSHIP</t>
  </si>
  <si>
    <t>WESTCHESTER TOWNSHIP</t>
  </si>
  <si>
    <t>0204</t>
  </si>
  <si>
    <t>VALPARAISO CIVIL CITY</t>
  </si>
  <si>
    <t>PORTAGE CIVIL CITY</t>
  </si>
  <si>
    <t>0346</t>
  </si>
  <si>
    <t xml:space="preserve">INSURANCE                               </t>
  </si>
  <si>
    <t>0351</t>
  </si>
  <si>
    <t xml:space="preserve">HEALTH INSURANCE                        </t>
  </si>
  <si>
    <t>0510</t>
  </si>
  <si>
    <t>CHESTERTON CIVIL TOWN</t>
  </si>
  <si>
    <t>0827</t>
  </si>
  <si>
    <t>BEVERLY SHORES CIVIL TOWN</t>
  </si>
  <si>
    <t>0828</t>
  </si>
  <si>
    <t>BURNS HARBOR CIVIL TOWN</t>
  </si>
  <si>
    <t>0829</t>
  </si>
  <si>
    <t>DUNE ACRES CIVIL TOWN</t>
  </si>
  <si>
    <t>0830</t>
  </si>
  <si>
    <t>HEBRON CIVIL TOWN</t>
  </si>
  <si>
    <t>0831</t>
  </si>
  <si>
    <t>KOUTS CIVIL TOWN</t>
  </si>
  <si>
    <t>0832</t>
  </si>
  <si>
    <t>OGDEN DUNES CIVIL TOWN</t>
  </si>
  <si>
    <t>0833</t>
  </si>
  <si>
    <t>PORTER CIVIL TOWN</t>
  </si>
  <si>
    <t>0834</t>
  </si>
  <si>
    <t>PINES CIVIL TOWN</t>
  </si>
  <si>
    <t>WESTCHESTER PUBLIC LIBRARY</t>
  </si>
  <si>
    <t>PORTER COUNTY PUBLIC LIBRARY</t>
  </si>
  <si>
    <t>0975</t>
  </si>
  <si>
    <t>WEST PORTER TOWNSHIP FIRE PROTECTION</t>
  </si>
  <si>
    <t>8601</t>
  </si>
  <si>
    <t xml:space="preserve">SPECIAL FIRE SERVICE GENERAL              </t>
  </si>
  <si>
    <t>1066</t>
  </si>
  <si>
    <t>PORTER CO SW DISTRICT</t>
  </si>
  <si>
    <t>PORTER CO AIRPORT AUTHORITY</t>
  </si>
  <si>
    <t>POSEY COUNTY</t>
  </si>
  <si>
    <t>BETHEL TOWNSHIP</t>
  </si>
  <si>
    <t>BLACK TOWNSHIP</t>
  </si>
  <si>
    <t>HARMONY TOWNSHIP</t>
  </si>
  <si>
    <t>LYNN TOWNSHIP</t>
  </si>
  <si>
    <t>MARRS TOWNSHIP</t>
  </si>
  <si>
    <t>POINT TOWNSHIP</t>
  </si>
  <si>
    <t>ROBB TOWNSHIP</t>
  </si>
  <si>
    <t>ROBINSON TOWNSHIP</t>
  </si>
  <si>
    <t>0419</t>
  </si>
  <si>
    <t>MOUNT VERNON CIVIL CITY</t>
  </si>
  <si>
    <t>0835</t>
  </si>
  <si>
    <t>CYNTHIANA CIVIL TOWN</t>
  </si>
  <si>
    <t>0836</t>
  </si>
  <si>
    <t>GRIFFIN CIVIL TOWN</t>
  </si>
  <si>
    <t>0837</t>
  </si>
  <si>
    <t>NEW HARMONY CIVIL TOWN</t>
  </si>
  <si>
    <t>0838</t>
  </si>
  <si>
    <t>POSEYVILLE CIVIL TOWN</t>
  </si>
  <si>
    <t>NEW HARMONY WORKINGMENS INSTITUTE</t>
  </si>
  <si>
    <t>POSEYVILLE CARNEGIE LIBRARY</t>
  </si>
  <si>
    <t>0269</t>
  </si>
  <si>
    <t>ALEXANDRIAN FREE PUBLIC LIBRARY</t>
  </si>
  <si>
    <t>0920</t>
  </si>
  <si>
    <t>GRIFFIN-BETHEL TOWNSHIP FIRE PROTECTION</t>
  </si>
  <si>
    <t>0957</t>
  </si>
  <si>
    <t>WADESVILLE-CENTER TOWNSHIP FIRE</t>
  </si>
  <si>
    <t>1067</t>
  </si>
  <si>
    <t>POSEY COUNTY SOLID WASTE MANAGEMENT DISTRICT</t>
  </si>
  <si>
    <t>PULASKI COUNTY</t>
  </si>
  <si>
    <t>RICH GROVE TOWNSHIP</t>
  </si>
  <si>
    <t>WHITE POST TOWNSHIP</t>
  </si>
  <si>
    <t>0839</t>
  </si>
  <si>
    <t>FRANCESVILLE CIVIL TOWN</t>
  </si>
  <si>
    <t>MEDARYVILLE CIVIL TOWN</t>
  </si>
  <si>
    <t>0841</t>
  </si>
  <si>
    <t>MONTEREY CIVIL TOWN</t>
  </si>
  <si>
    <t>0842</t>
  </si>
  <si>
    <t>WINAMAC CIVIL TOWN</t>
  </si>
  <si>
    <t>NORTH JUDSON-SAN PIERRE SCHOOL CORPORATI</t>
  </si>
  <si>
    <t>FRANCESVILLE PUBLIC LIBRARY</t>
  </si>
  <si>
    <t>0190</t>
  </si>
  <si>
    <t>MONTEREY PUBLIC LIBRARY</t>
  </si>
  <si>
    <t>PULASKI COUNTY PUBLIC LIBRARY</t>
  </si>
  <si>
    <t>PUTNAM COUNTY</t>
  </si>
  <si>
    <t>CLOVERDALE TOWNSHIP</t>
  </si>
  <si>
    <t>FLOYD TOWNSHIP</t>
  </si>
  <si>
    <t>GREENCASTLE TOWNSHIP</t>
  </si>
  <si>
    <t>RUSSELL TOWNSHIP</t>
  </si>
  <si>
    <t>0404</t>
  </si>
  <si>
    <t>GREENCASTLE CIVIL CITY</t>
  </si>
  <si>
    <t>0843</t>
  </si>
  <si>
    <t>BAINBRIDGE CIVIL TOWN</t>
  </si>
  <si>
    <t>CLOVERDALE CIVIL TOWN</t>
  </si>
  <si>
    <t>ROACHDALE CIVIL TOWN</t>
  </si>
  <si>
    <t>0846</t>
  </si>
  <si>
    <t>RUSSELLVILLE CIVIL TOWN</t>
  </si>
  <si>
    <t>FILLMORE CIVIL TOWN</t>
  </si>
  <si>
    <t>0192</t>
  </si>
  <si>
    <t>ROACHDALE PUBLIC LIBRARY</t>
  </si>
  <si>
    <t>0193</t>
  </si>
  <si>
    <t>PUTNAM COUNTY PUBLIC LIBRARY</t>
  </si>
  <si>
    <t>0337</t>
  </si>
  <si>
    <t>Putnam County Airport Authority</t>
  </si>
  <si>
    <t>0976</t>
  </si>
  <si>
    <t>ROACHDALE FIRE PROTECTION</t>
  </si>
  <si>
    <t>0977</t>
  </si>
  <si>
    <t>WALNUT CREEK FIRE PROTECTION</t>
  </si>
  <si>
    <t>FLOYD TWP FIRE DISTRICT</t>
  </si>
  <si>
    <t>RANDOLPH COUNTY</t>
  </si>
  <si>
    <t>GREENSFORK TOWNSHIP</t>
  </si>
  <si>
    <t>WARD TOWNSHIP</t>
  </si>
  <si>
    <t>0425</t>
  </si>
  <si>
    <t>WINCHESTER CIVIL CITY</t>
  </si>
  <si>
    <t>6501</t>
  </si>
  <si>
    <t xml:space="preserve">WATER                                   </t>
  </si>
  <si>
    <t>0446</t>
  </si>
  <si>
    <t>UNION CITY CIVIL CITY</t>
  </si>
  <si>
    <t xml:space="preserve">UTILITIES                               </t>
  </si>
  <si>
    <t>0847</t>
  </si>
  <si>
    <t>FARMLAND CIVIL TOWN</t>
  </si>
  <si>
    <t>0848</t>
  </si>
  <si>
    <t>LOSANTVILLE CIVIL TOWN</t>
  </si>
  <si>
    <t>0849</t>
  </si>
  <si>
    <t>LYNN CIVIL TOWN</t>
  </si>
  <si>
    <t>0850</t>
  </si>
  <si>
    <t>MODOC CIVIL TOWN</t>
  </si>
  <si>
    <t>0851</t>
  </si>
  <si>
    <t>PARKER CIVIL TOWN</t>
  </si>
  <si>
    <t>0852</t>
  </si>
  <si>
    <t>RIDGEVILLE CIVIL TOWN</t>
  </si>
  <si>
    <t>0853</t>
  </si>
  <si>
    <t>SARATOGA CIVIL TOWN</t>
  </si>
  <si>
    <t>0194</t>
  </si>
  <si>
    <t>FARMLAND PUBLIC LIBRARY</t>
  </si>
  <si>
    <t>0195</t>
  </si>
  <si>
    <t>RIDGEVILLE PUBLIC LIBRARY</t>
  </si>
  <si>
    <t>0196</t>
  </si>
  <si>
    <t>UNION CITY PUBLIC LIBRARY</t>
  </si>
  <si>
    <t>0197</t>
  </si>
  <si>
    <t>WINCHESTER PUBLIC LIBRARY</t>
  </si>
  <si>
    <t>0198</t>
  </si>
  <si>
    <t>WASHINGTON TOWNSHIP PUBLIC LIBRARY</t>
  </si>
  <si>
    <t>1099</t>
  </si>
  <si>
    <t>RANDOLPH CO SOLID WASTE</t>
  </si>
  <si>
    <t>RIPLEY COUNTY</t>
  </si>
  <si>
    <t>LAUGHERY TOWNSHIP</t>
  </si>
  <si>
    <t>OTTER CREEK TOWNSHIP</t>
  </si>
  <si>
    <t>0854</t>
  </si>
  <si>
    <t>MILAN CIVIL TOWN</t>
  </si>
  <si>
    <t>0855</t>
  </si>
  <si>
    <t>NAPOLEON CIVIL TOWN</t>
  </si>
  <si>
    <t>0856</t>
  </si>
  <si>
    <t>OSGOOD CIVIL TOWN</t>
  </si>
  <si>
    <t>0857</t>
  </si>
  <si>
    <t>SUNMAN CIVIL TOWN</t>
  </si>
  <si>
    <t>0858</t>
  </si>
  <si>
    <t>VERSAILLES CIVIL TOWN</t>
  </si>
  <si>
    <t>HOLTON CIVIL TOWN</t>
  </si>
  <si>
    <t>SUNMAN-DEARBORN COMMUNITY SCHOOL CORPORA</t>
  </si>
  <si>
    <t>OSGOOD PUBLIC LIBRARY</t>
  </si>
  <si>
    <t>RUSH COUNTY</t>
  </si>
  <si>
    <t>RUSHVILLE TOWNSHIP</t>
  </si>
  <si>
    <t>0420</t>
  </si>
  <si>
    <t>RUSHVILLE CIVIL CITY</t>
  </si>
  <si>
    <t>0859</t>
  </si>
  <si>
    <t>CARTHAGE CIVIL TOWN</t>
  </si>
  <si>
    <t>CHARLES A. BEARD MEMORIAL SCHOOL CORPORA</t>
  </si>
  <si>
    <t>HENRY HENLEY PUBLIC LIBRARY</t>
  </si>
  <si>
    <t>RUSHVILLE PUBLIC LIBRARY</t>
  </si>
  <si>
    <t>RUSH COUNTY SOLID WASTE DISTRICT</t>
  </si>
  <si>
    <t>ST. JOSEPH COUNTY</t>
  </si>
  <si>
    <t xml:space="preserve">MEDICAL CENTER                          </t>
  </si>
  <si>
    <t>CENTRE TOWNSHIP</t>
  </si>
  <si>
    <t>HARRIS TOWNSHIP</t>
  </si>
  <si>
    <t>SOUTH BEND CIVIL CITY</t>
  </si>
  <si>
    <t>0117</t>
  </si>
  <si>
    <t>MISHAWAKA CIVIL CITY</t>
  </si>
  <si>
    <t>0861</t>
  </si>
  <si>
    <t>INDIAN VILLAGE CIVIL TOWN</t>
  </si>
  <si>
    <t>0862</t>
  </si>
  <si>
    <t>LAKEVILLE CIVIL TOWN</t>
  </si>
  <si>
    <t>0863</t>
  </si>
  <si>
    <t>NEW CARLISLE CIVIL TOWN</t>
  </si>
  <si>
    <t>0864</t>
  </si>
  <si>
    <t>NORTH LIBERTY CIVIL TOWN</t>
  </si>
  <si>
    <t>0865</t>
  </si>
  <si>
    <t>OSCEOLA CIVIL TOWN</t>
  </si>
  <si>
    <t>0866</t>
  </si>
  <si>
    <t>ROSELAND CIVIL TOWN</t>
  </si>
  <si>
    <t>0867</t>
  </si>
  <si>
    <t>WALKERTON CIVIL TOWN</t>
  </si>
  <si>
    <t>MISHAWAKA PUBLIC LIBRARY</t>
  </si>
  <si>
    <t>NEW CARLISLE PUBLIC LIBRARY</t>
  </si>
  <si>
    <t>WALKERTON PUBLIC LIBRARY</t>
  </si>
  <si>
    <t>0206</t>
  </si>
  <si>
    <t>ST. JOSEPH COUNTY PUBLIC LIBRARY</t>
  </si>
  <si>
    <t>ST. JOSEPH AIRPORT</t>
  </si>
  <si>
    <t>SOUTH BEND PUBLIC TRANSPORTATION</t>
  </si>
  <si>
    <t>1008</t>
  </si>
  <si>
    <t>ST. JOSEPH SOLID WASTE MANAGEMENT</t>
  </si>
  <si>
    <t>SCOTT COUNTY</t>
  </si>
  <si>
    <t>FINLEY TOWNSHIP</t>
  </si>
  <si>
    <t>LEXINGTON TOWNSHIP</t>
  </si>
  <si>
    <t>VIENNA TOWNSHIP</t>
  </si>
  <si>
    <t>0435</t>
  </si>
  <si>
    <t>SCOTTSBURG CIVIL CITY</t>
  </si>
  <si>
    <t>0868</t>
  </si>
  <si>
    <t>CITY OF AUSTIN</t>
  </si>
  <si>
    <t>0207</t>
  </si>
  <si>
    <t>SCOTT COUNTY PUBLIC LIBRARY</t>
  </si>
  <si>
    <t>SHELBY COUNTY</t>
  </si>
  <si>
    <t>ADDISON TOWNSHIP</t>
  </si>
  <si>
    <t>HENDRICKS TOWNSHIP</t>
  </si>
  <si>
    <t>MORAL TOWNSHIP</t>
  </si>
  <si>
    <t>0308</t>
  </si>
  <si>
    <t>SHELBYVILLE CIVIL CITY</t>
  </si>
  <si>
    <t>0869</t>
  </si>
  <si>
    <t>MORRISTOWN CIVIL TOWN</t>
  </si>
  <si>
    <t>FAIRLAND CIVIL TOWN</t>
  </si>
  <si>
    <t>DECATUR COUNTY COMMUNITY SCHOOL CORPORAT</t>
  </si>
  <si>
    <t>0208</t>
  </si>
  <si>
    <t>SHELBY COUNTY PUBLIC LIBRARY</t>
  </si>
  <si>
    <t>1013</t>
  </si>
  <si>
    <t>SHELBY COUNTY RECYCLING DISTRICT</t>
  </si>
  <si>
    <t>SPENCER COUNTY</t>
  </si>
  <si>
    <t>CARTER TOWNSHIP</t>
  </si>
  <si>
    <t>GRASS TOWNSHIP</t>
  </si>
  <si>
    <t>HAMMOND TOWNSHIP</t>
  </si>
  <si>
    <t>HUFF TOWNSHIP</t>
  </si>
  <si>
    <t>LUCE TOWNSHIP</t>
  </si>
  <si>
    <t>0458</t>
  </si>
  <si>
    <t>ROCKPORT CIVIL CITY</t>
  </si>
  <si>
    <t>0870</t>
  </si>
  <si>
    <t>CHRISNEY CIVIL TOWN</t>
  </si>
  <si>
    <t>0871</t>
  </si>
  <si>
    <t>DALE CIVIL TOWN</t>
  </si>
  <si>
    <t>0872</t>
  </si>
  <si>
    <t>GENTRYVILLE CIVIL TOWN</t>
  </si>
  <si>
    <t>0873</t>
  </si>
  <si>
    <t>GRANDVIEW CIVIL TOWN</t>
  </si>
  <si>
    <t>0874</t>
  </si>
  <si>
    <t>SANTA CLAUS CIVIL TOWN</t>
  </si>
  <si>
    <t>RICHLAND CIVIL TOWN</t>
  </si>
  <si>
    <t>0294</t>
  </si>
  <si>
    <t>SPENCER COUNTY PUBLIC LIBRARY</t>
  </si>
  <si>
    <t>LINCOLN HERITAGE PUBLIC LIBRARY</t>
  </si>
  <si>
    <t>CARTER FIRE PROTECTION DISTRICT</t>
  </si>
  <si>
    <t>1068</t>
  </si>
  <si>
    <t>SPENCER COUNTY SOLID WASTE MANAGEMENT DISTRICT</t>
  </si>
  <si>
    <t>STARKE COUNTY</t>
  </si>
  <si>
    <t>CALIFORNIA TOWNSHIP</t>
  </si>
  <si>
    <t>NORTH BEND TOWNSHIP</t>
  </si>
  <si>
    <t>RAILROAD TOWNSHIP</t>
  </si>
  <si>
    <t>0449</t>
  </si>
  <si>
    <t>KNOX CIVIL CITY</t>
  </si>
  <si>
    <t>HAMLET CIVIL TOWN</t>
  </si>
  <si>
    <t>0876</t>
  </si>
  <si>
    <t>NORTH JUDSON CIVIL TOWN</t>
  </si>
  <si>
    <t>0213</t>
  </si>
  <si>
    <t>NORTH JUDSON PUBLIC LIBRARY</t>
  </si>
  <si>
    <t>0214</t>
  </si>
  <si>
    <t>STARKE COUNTY PUBLIC LIBRARY</t>
  </si>
  <si>
    <t>STARKE COUNTY AIRPORT AUTHORITY</t>
  </si>
  <si>
    <t>1069</t>
  </si>
  <si>
    <t>STARKE COUNTY SOLID WASTE MANAGEMENT DISTRICT</t>
  </si>
  <si>
    <t>STEUBEN COUNTY</t>
  </si>
  <si>
    <t>CLEAR LAKE TOWNSHIP</t>
  </si>
  <si>
    <t>FREMONT TOWNSHIP</t>
  </si>
  <si>
    <t>JAMESTOWN TOWNSHIP</t>
  </si>
  <si>
    <t>MILLGROVE TOWNSHIP</t>
  </si>
  <si>
    <t>OTSEGO TOWNSHIP</t>
  </si>
  <si>
    <t>STEUBEN TOWNSHIP</t>
  </si>
  <si>
    <t>0429</t>
  </si>
  <si>
    <t>ANGOLA CIVIL CITY</t>
  </si>
  <si>
    <t>CLEAR LAKE CIVIL TOWN</t>
  </si>
  <si>
    <t>0878</t>
  </si>
  <si>
    <t>FREMONT CIVIL TOWN</t>
  </si>
  <si>
    <t>0880</t>
  </si>
  <si>
    <t>HUDSON CIVIL TOWN</t>
  </si>
  <si>
    <t>0881</t>
  </si>
  <si>
    <t>ORLAND CIVIL TOWN</t>
  </si>
  <si>
    <t>0215</t>
  </si>
  <si>
    <t>CARNEGIE PUBLIC LIBRARY OF STEUBEN COUNT</t>
  </si>
  <si>
    <t>0216</t>
  </si>
  <si>
    <t>FREMONT PUBLIC LIBRARY</t>
  </si>
  <si>
    <t>SULLIVAN COUNTY</t>
  </si>
  <si>
    <t>CURRY TOWNSHIP</t>
  </si>
  <si>
    <t>FAIRBANKS TOWNSHIP</t>
  </si>
  <si>
    <t>GILL TOWNSHIP</t>
  </si>
  <si>
    <t>HADDON TOWNSHIP</t>
  </si>
  <si>
    <t>TURMAN TOWNSHIP</t>
  </si>
  <si>
    <t>0438</t>
  </si>
  <si>
    <t>SULLIVAN CIVIL CITY</t>
  </si>
  <si>
    <t>0882</t>
  </si>
  <si>
    <t>CARLISLE CIVIL TOWN</t>
  </si>
  <si>
    <t>0883</t>
  </si>
  <si>
    <t>DUGGER CIVIL TOWN</t>
  </si>
  <si>
    <t>0884</t>
  </si>
  <si>
    <t>FARMERSBURG CIVIL TOWN</t>
  </si>
  <si>
    <t>0885</t>
  </si>
  <si>
    <t>HYMERA CIVIL TOWN</t>
  </si>
  <si>
    <t>0886</t>
  </si>
  <si>
    <t>MEROM CIVIL TOWN</t>
  </si>
  <si>
    <t>0887</t>
  </si>
  <si>
    <t>SHELBURN CIVIL TOWN</t>
  </si>
  <si>
    <t>0217</t>
  </si>
  <si>
    <t>SULLIVAN COUNTY PUBLIC LIBRARY</t>
  </si>
  <si>
    <t>1070</t>
  </si>
  <si>
    <t>SULLIVAN COUNTY SOLID WASTE MANAGEMENT DSTRICT</t>
  </si>
  <si>
    <t>SWITZERLAND COUNTY</t>
  </si>
  <si>
    <t>COTTON TOWNSHIP</t>
  </si>
  <si>
    <t>CRAIG TOWNSHIP</t>
  </si>
  <si>
    <t>0888</t>
  </si>
  <si>
    <t>PATRIOT CIVIL TOWN</t>
  </si>
  <si>
    <t>0889</t>
  </si>
  <si>
    <t>VEVAY CIVIL TOWN</t>
  </si>
  <si>
    <t>0218</t>
  </si>
  <si>
    <t>SWITZERLAND COUNTY PUBLIC LIBRARY</t>
  </si>
  <si>
    <t>TIPPECANOE COUNTY</t>
  </si>
  <si>
    <t>LAURAMIE TOWNSHIP</t>
  </si>
  <si>
    <t>SHEFFIELD TOWNSHIP</t>
  </si>
  <si>
    <t>WEA TOWNSHIP</t>
  </si>
  <si>
    <t>LAFAYETTE CIVIL CITY</t>
  </si>
  <si>
    <t xml:space="preserve">BAND                                    </t>
  </si>
  <si>
    <t>WEST LAFAYETTE CIVIL CITY</t>
  </si>
  <si>
    <t>BATTLE GROUND CIVIL TOWN</t>
  </si>
  <si>
    <t>0891</t>
  </si>
  <si>
    <t>CLARKS HILL CIVIL TOWN</t>
  </si>
  <si>
    <t>DAYTON CIVIL TOWN</t>
  </si>
  <si>
    <t>SHADELAND CIVIL TOWN</t>
  </si>
  <si>
    <t>0221</t>
  </si>
  <si>
    <t>WEST LAFAYETTE PUBLIC LIBRARY</t>
  </si>
  <si>
    <t>TIPPECANOE COUNTY PUBLIC LIBRARY</t>
  </si>
  <si>
    <t>0330</t>
  </si>
  <si>
    <t>Tippecanoe County Solid Waste Mgmt District</t>
  </si>
  <si>
    <t>GREATER LAFAYETTE PUBLIC TRANSPORTATION</t>
  </si>
  <si>
    <t>TIPTON COUNTY</t>
  </si>
  <si>
    <t>CICERO TOWNSHIP</t>
  </si>
  <si>
    <t>WILDCAT TOWNSHIP</t>
  </si>
  <si>
    <t>0428</t>
  </si>
  <si>
    <t>TIPTON CIVIL CITY</t>
  </si>
  <si>
    <t>0892</t>
  </si>
  <si>
    <t>KEMPTON CIVIL TOWN</t>
  </si>
  <si>
    <t>0893</t>
  </si>
  <si>
    <t>SHARPSVILLE CIVIL TOWN</t>
  </si>
  <si>
    <t>WINDFALL CIVIL TOWN</t>
  </si>
  <si>
    <t>0222</t>
  </si>
  <si>
    <t>TIPTON COUNTY PUBLIC LIBRARY</t>
  </si>
  <si>
    <t>1037</t>
  </si>
  <si>
    <t>TIPTON COUNTY SOLID WASTE</t>
  </si>
  <si>
    <t>UNION COUNTY</t>
  </si>
  <si>
    <t>BROWNSVILLE TOWNSHIP</t>
  </si>
  <si>
    <t>0895</t>
  </si>
  <si>
    <t>LIBERTY CIVIL TOWN</t>
  </si>
  <si>
    <t>0896</t>
  </si>
  <si>
    <t>WEST COLLEGE CORNER CIVIL TOWN</t>
  </si>
  <si>
    <t>0223</t>
  </si>
  <si>
    <t>UNION COUNTY PUBLIC LIBRARY</t>
  </si>
  <si>
    <t>1074</t>
  </si>
  <si>
    <t>W. U. R. SOLID WASTE MANAGEMENT DISTRICT</t>
  </si>
  <si>
    <t>VANDERBURGH COUNTY</t>
  </si>
  <si>
    <t xml:space="preserve">MUSEUM                                  </t>
  </si>
  <si>
    <t>ARMSTRONG TOWNSHIP</t>
  </si>
  <si>
    <t>KNIGHT TOWNSHIP</t>
  </si>
  <si>
    <t>PIGEON TOWNSHIP</t>
  </si>
  <si>
    <t>EVANSVILLE CIVIL CITY</t>
  </si>
  <si>
    <t>0254</t>
  </si>
  <si>
    <t xml:space="preserve">LOCAL INCOME TAX                        </t>
  </si>
  <si>
    <t>0958</t>
  </si>
  <si>
    <t>DARMSTADT CIVIL TOWN</t>
  </si>
  <si>
    <t>0265</t>
  </si>
  <si>
    <t>EVANSVILLE-VANDERBURGH COUNTY PUBLIC LIBRARY</t>
  </si>
  <si>
    <t>1230</t>
  </si>
  <si>
    <t>SPECIAL LIBRARY FUND - WILLIARD LIBRARY VANDERBURGH</t>
  </si>
  <si>
    <t>1072</t>
  </si>
  <si>
    <t>VANDERBURGH COUNTY SOLID WASTE MANAGEMENT</t>
  </si>
  <si>
    <t>EVANSVILLE LEVEE AUTHORITY</t>
  </si>
  <si>
    <t xml:space="preserve">LEVEE AUTHORITY                         </t>
  </si>
  <si>
    <t>EVANSVILLE-VANDERBURGH AIRPORT AUTHORITY</t>
  </si>
  <si>
    <t>VERMILLION COUNTY</t>
  </si>
  <si>
    <t>EUGENE TOWNSHIP</t>
  </si>
  <si>
    <t>HELT TOWNSHIP</t>
  </si>
  <si>
    <t>VERMILLION TOWNSHIP</t>
  </si>
  <si>
    <t>0427</t>
  </si>
  <si>
    <t>CLINTON CIVIL CITY</t>
  </si>
  <si>
    <t>0897</t>
  </si>
  <si>
    <t>CAYUGA CIVIL TOWN</t>
  </si>
  <si>
    <t>0898</t>
  </si>
  <si>
    <t>DANA CIVIL TOWN</t>
  </si>
  <si>
    <t>0899</t>
  </si>
  <si>
    <t>FAIRVIEW PARK CIVIL TOWN</t>
  </si>
  <si>
    <t>0900</t>
  </si>
  <si>
    <t>NEWPORT CIVIL TOWN</t>
  </si>
  <si>
    <t>PERRYSVILLE CIVIL TOWN</t>
  </si>
  <si>
    <t>0902</t>
  </si>
  <si>
    <t>UNIVERSAL CIVIL TOWN</t>
  </si>
  <si>
    <t>0227</t>
  </si>
  <si>
    <t>CLINTON PUBLIC LIBRARY</t>
  </si>
  <si>
    <t>0228</t>
  </si>
  <si>
    <t>VERMILLION COUNTY PUBLIC LIBRARY</t>
  </si>
  <si>
    <t>1073</t>
  </si>
  <si>
    <t>VERMILLION COUNTY SOLID WASTE MANAGEMENT</t>
  </si>
  <si>
    <t>VIGO COUNTY</t>
  </si>
  <si>
    <t xml:space="preserve">COURT HOUSE BOND                        </t>
  </si>
  <si>
    <t>FAYETTE TOWNSHIP</t>
  </si>
  <si>
    <t>LINTON TOWNSHIP</t>
  </si>
  <si>
    <t>LOST CREEK TOWNSHIP</t>
  </si>
  <si>
    <t>NEVINS TOWNSHIP</t>
  </si>
  <si>
    <t>PIERSON TOWNSHIP</t>
  </si>
  <si>
    <t>PRAIRIE CREEK TOWNSHIP</t>
  </si>
  <si>
    <t>PRAIRIETON TOWNSHIP</t>
  </si>
  <si>
    <t>RILEY TOWNSHIP</t>
  </si>
  <si>
    <t>TERRE HAUTE CIVIL CITY</t>
  </si>
  <si>
    <t>0903</t>
  </si>
  <si>
    <t>RILEY CIVIL TOWN</t>
  </si>
  <si>
    <t>SEELYVILLE CIVIL TOWN</t>
  </si>
  <si>
    <t>WEST TERRE HAUTE CIVIL TOWN</t>
  </si>
  <si>
    <t>0229</t>
  </si>
  <si>
    <t>VIGO COUNTY PUBLIC LIBRARY</t>
  </si>
  <si>
    <t>0334</t>
  </si>
  <si>
    <t>Vigo County Solid Waste Management District</t>
  </si>
  <si>
    <t>TERRE HAUTE SANITARY</t>
  </si>
  <si>
    <t>TERRE HAUTE INTERNATIONAL AIRPORT</t>
  </si>
  <si>
    <t>HONEY CREEK FIRE PROTECTION</t>
  </si>
  <si>
    <t>NEW GOSHEN FIRE PROTECTION DISTRICT</t>
  </si>
  <si>
    <t>0981</t>
  </si>
  <si>
    <t>LOST CREEK FIRE PROTECTION DISTRICT</t>
  </si>
  <si>
    <t>1005</t>
  </si>
  <si>
    <t>PRAIRIETON FIRE PROTECTION DISTRICT</t>
  </si>
  <si>
    <t>1023</t>
  </si>
  <si>
    <t>RILEY FIRE PROTECTION DISTRICT</t>
  </si>
  <si>
    <t>SUGAR CREEK TOWNSHIP FIRE DISTRICT</t>
  </si>
  <si>
    <t>WABASH COUNTY</t>
  </si>
  <si>
    <t>CHESTER TOWNSHIP</t>
  </si>
  <si>
    <t>LAGRO TOWNSHIP</t>
  </si>
  <si>
    <t>PAW PAW TOWNSHIP</t>
  </si>
  <si>
    <t>WALTZ TOWNSHIP</t>
  </si>
  <si>
    <t>0313</t>
  </si>
  <si>
    <t>WABASH CIVIL CITY</t>
  </si>
  <si>
    <t>0511</t>
  </si>
  <si>
    <t>NORTH MANCHESTER CIVIL TOWN</t>
  </si>
  <si>
    <t>0906</t>
  </si>
  <si>
    <t>LAFONTAINE CIVIL TOWN</t>
  </si>
  <si>
    <t>LAGRO CIVIL TOWN</t>
  </si>
  <si>
    <t>0908</t>
  </si>
  <si>
    <t>ROANN CIVIL TOWN</t>
  </si>
  <si>
    <t>0230</t>
  </si>
  <si>
    <t>NORTH MANCHESTER PUBLIC LIBRARY</t>
  </si>
  <si>
    <t>0231</t>
  </si>
  <si>
    <t>ROANN PUBLIC LIBRARY</t>
  </si>
  <si>
    <t>0232</t>
  </si>
  <si>
    <t>WABASH PUBLIC LIBRARY</t>
  </si>
  <si>
    <t>1075</t>
  </si>
  <si>
    <t>WABASH COUNTY SOLID WASTE MANAGEMENT DISTRICT</t>
  </si>
  <si>
    <t>WARREN COUNTY</t>
  </si>
  <si>
    <t>KENT TOWNSHIP</t>
  </si>
  <si>
    <t>MEDINA TOWNSHIP</t>
  </si>
  <si>
    <t>MOUND TOWNSHIP</t>
  </si>
  <si>
    <t>0909</t>
  </si>
  <si>
    <t>PINE VILLAGE CIVIL TOWN</t>
  </si>
  <si>
    <t>0910</t>
  </si>
  <si>
    <t>STATE LINE CITY CIVIL TOWN</t>
  </si>
  <si>
    <t>0911</t>
  </si>
  <si>
    <t>WEST LEBANON CIVIL TOWN</t>
  </si>
  <si>
    <t>0912</t>
  </si>
  <si>
    <t>WILLIAMSPORT CIVIL TOWN</t>
  </si>
  <si>
    <t>0233</t>
  </si>
  <si>
    <t>WEST LEBANON PUBLIC LIBRARY</t>
  </si>
  <si>
    <t>0234</t>
  </si>
  <si>
    <t>WILLIAMSPORT PUBLIC LIBRARY</t>
  </si>
  <si>
    <t>1033</t>
  </si>
  <si>
    <t>WARREN COUNTY SOLID WASTE</t>
  </si>
  <si>
    <t>WARRICK COUNTY</t>
  </si>
  <si>
    <t>BOON TOWNSHIP</t>
  </si>
  <si>
    <t>GREER TOWNSHIP</t>
  </si>
  <si>
    <t>HART TOWNSHIP</t>
  </si>
  <si>
    <t>LANE TOWNSHIP</t>
  </si>
  <si>
    <t>SKELTON TOWNSHIP</t>
  </si>
  <si>
    <t>0423</t>
  </si>
  <si>
    <t>BOONVILLE CIVIL CITY</t>
  </si>
  <si>
    <t>2201</t>
  </si>
  <si>
    <t xml:space="preserve">BUILDING AUTHORITY                      </t>
  </si>
  <si>
    <t>0913</t>
  </si>
  <si>
    <t>CHANDLER CIVIL TOWN</t>
  </si>
  <si>
    <t>0914</t>
  </si>
  <si>
    <t>ELBERFELD CIVIL TOWN</t>
  </si>
  <si>
    <t>0915</t>
  </si>
  <si>
    <t>LYNNVILLE CIVIL TOWN</t>
  </si>
  <si>
    <t>0916</t>
  </si>
  <si>
    <t>NEWBURGH CIVIL TOWN</t>
  </si>
  <si>
    <t>0917</t>
  </si>
  <si>
    <t>TENNYSON CIVIL TOWN</t>
  </si>
  <si>
    <t>Newburgh Chandler Public Library</t>
  </si>
  <si>
    <t>0236</t>
  </si>
  <si>
    <t>BOONVILLE-WARRICK COUNTY PUBLIC LIBRARY</t>
  </si>
  <si>
    <t>1032</t>
  </si>
  <si>
    <t>WARRICK COUNTY SOLID WASTE</t>
  </si>
  <si>
    <t>WASHINGTON COUNTY</t>
  </si>
  <si>
    <t>GIBSON TOWNSHIP</t>
  </si>
  <si>
    <t>PIERCE TOWNSHIP</t>
  </si>
  <si>
    <t>0431</t>
  </si>
  <si>
    <t>SALEM CIVIL CITY</t>
  </si>
  <si>
    <t>0918</t>
  </si>
  <si>
    <t>CAMPBELLSBURG CIVIL TOWN</t>
  </si>
  <si>
    <t>HARDINSBURG CIVIL TOWN</t>
  </si>
  <si>
    <t>0921</t>
  </si>
  <si>
    <t>LITTLE YORK CIVIL TOWN</t>
  </si>
  <si>
    <t>LIVONIA CIVIL TOWN</t>
  </si>
  <si>
    <t>0923</t>
  </si>
  <si>
    <t>NEW PEKIN CIVIL TOWN</t>
  </si>
  <si>
    <t>0924</t>
  </si>
  <si>
    <t>SALTILLO CIVIL TOWN</t>
  </si>
  <si>
    <t>0237</t>
  </si>
  <si>
    <t>SALEM PUBLIC LIBRARY</t>
  </si>
  <si>
    <t>1025</t>
  </si>
  <si>
    <t>BROWN-VERNON FIRE DISTRICT</t>
  </si>
  <si>
    <t>1026</t>
  </si>
  <si>
    <t>WASHINGTON COUNTY SOLID WASTE MANAGEMENT</t>
  </si>
  <si>
    <t>BLUE RIVER FIRE PROTECTION DISTRICT</t>
  </si>
  <si>
    <t>WAYNE COUNTY</t>
  </si>
  <si>
    <t>ABINGTON TOWNSHIP</t>
  </si>
  <si>
    <t>BOSTON TOWNSHIP</t>
  </si>
  <si>
    <t>DALTON TOWNSHIP</t>
  </si>
  <si>
    <t>TOWNSHIP CUMULATIVE VEHICLE</t>
  </si>
  <si>
    <t>NEW GARDEN TOWNSHIP</t>
  </si>
  <si>
    <t>RICHMOND CIVIL CITY</t>
  </si>
  <si>
    <t>0925</t>
  </si>
  <si>
    <t>BOSTON CIVIL TOWN</t>
  </si>
  <si>
    <t>0926</t>
  </si>
  <si>
    <t>CAMBRIDGE CITY CIVIL TOWN</t>
  </si>
  <si>
    <t>0927</t>
  </si>
  <si>
    <t>CENTERVILLE CIVIL TOWN</t>
  </si>
  <si>
    <t>0928</t>
  </si>
  <si>
    <t>DUBLIN CIVIL TOWN</t>
  </si>
  <si>
    <t>0929</t>
  </si>
  <si>
    <t>EAST GERMANTOWN CIVIL TOWN</t>
  </si>
  <si>
    <t>0930</t>
  </si>
  <si>
    <t>ECONOMY CIVIL TOWN</t>
  </si>
  <si>
    <t>0931</t>
  </si>
  <si>
    <t>FOUNTAIN CITY CIVIL TOWN</t>
  </si>
  <si>
    <t>GREENS FORK CIVIL TOWN</t>
  </si>
  <si>
    <t>0933</t>
  </si>
  <si>
    <t>HAGERSTOWN CIVIL TOWN</t>
  </si>
  <si>
    <t>2103</t>
  </si>
  <si>
    <t xml:space="preserve">AIRPORT BUILDING/MAINTENANCE            </t>
  </si>
  <si>
    <t>0934</t>
  </si>
  <si>
    <t>MILTON CIVIL TOWN</t>
  </si>
  <si>
    <t>MOUNT AUBURN CIVIL TOWN</t>
  </si>
  <si>
    <t>SPRING GROVE CIVIL TOWN</t>
  </si>
  <si>
    <t>0937</t>
  </si>
  <si>
    <t>WHITEWATER CIVIL TOWN</t>
  </si>
  <si>
    <t>0238</t>
  </si>
  <si>
    <t>CAMBRIDGE CITY PUBLIC LIBRARY</t>
  </si>
  <si>
    <t>0239</t>
  </si>
  <si>
    <t>Centerville-Center Township Public Library</t>
  </si>
  <si>
    <t>0240</t>
  </si>
  <si>
    <t>DUBLIN PUBLIC LIBRARY</t>
  </si>
  <si>
    <t>0241</t>
  </si>
  <si>
    <t>HAGERSTOWN PUBLIC LIBRARY</t>
  </si>
  <si>
    <t>0242</t>
  </si>
  <si>
    <t>MORRISSON REEVES PUBLIC LIBRARY</t>
  </si>
  <si>
    <t>0243</t>
  </si>
  <si>
    <t>WAYNE COUNTY CONTRACTUAL LIBRARY</t>
  </si>
  <si>
    <t>RICHMOND SANITARY</t>
  </si>
  <si>
    <t>WELLS COUNTY</t>
  </si>
  <si>
    <t>NOTTINGHAM TOWNSHIP</t>
  </si>
  <si>
    <t>0408</t>
  </si>
  <si>
    <t>BLUFFTON CIVIL CITY</t>
  </si>
  <si>
    <t>OSSIAN CIVIL TOWN</t>
  </si>
  <si>
    <t>PONETO CIVIL TOWN</t>
  </si>
  <si>
    <t>UNIONDALE CIVIL TOWN</t>
  </si>
  <si>
    <t>0941</t>
  </si>
  <si>
    <t>VERA CRUZ CIVIL TOWN</t>
  </si>
  <si>
    <t>0244</t>
  </si>
  <si>
    <t>WELLS COUNTY PUBLIC LIBRARY</t>
  </si>
  <si>
    <t>1091</t>
  </si>
  <si>
    <t>WELLS COUNTY SOLID WASTE DISTRICT</t>
  </si>
  <si>
    <t>WHITE COUNTY</t>
  </si>
  <si>
    <t>BIG CREEK TOWNSHIP</t>
  </si>
  <si>
    <t>MONON TOWNSHIP</t>
  </si>
  <si>
    <t>PRINCETON TOWNSHIP</t>
  </si>
  <si>
    <t>ROUND GROVE TOWNSHIP</t>
  </si>
  <si>
    <t>WEST POINT TOWNSHIP</t>
  </si>
  <si>
    <t>0433</t>
  </si>
  <si>
    <t>MONTICELLO CIVIL CITY</t>
  </si>
  <si>
    <t>0942</t>
  </si>
  <si>
    <t>BROOKSTON CIVIL TOWN</t>
  </si>
  <si>
    <t>0943</t>
  </si>
  <si>
    <t>BURNETTSVILLE CIVIL TOWN</t>
  </si>
  <si>
    <t>0944</t>
  </si>
  <si>
    <t>CHALMERS CIVIL TOWN</t>
  </si>
  <si>
    <t>0945</t>
  </si>
  <si>
    <t>MONON CIVIL TOWN</t>
  </si>
  <si>
    <t>0946</t>
  </si>
  <si>
    <t>REYNOLDS CIVIL TOWN</t>
  </si>
  <si>
    <t>0947</t>
  </si>
  <si>
    <t>WOLCOTT CIVIL TOWN</t>
  </si>
  <si>
    <t>0245</t>
  </si>
  <si>
    <t>BROOKSTON PUBLIC LIBRARY</t>
  </si>
  <si>
    <t>0246</t>
  </si>
  <si>
    <t>MONON PUBLIC LIBRARY</t>
  </si>
  <si>
    <t>0247</t>
  </si>
  <si>
    <t>MONTICELLO PUBLIC LIBRARY</t>
  </si>
  <si>
    <t>0248</t>
  </si>
  <si>
    <t>WOLCOTT PUBLIC LIBRARY</t>
  </si>
  <si>
    <t>WHITLEY COUNTY</t>
  </si>
  <si>
    <t>ETNA TROY TOWNSHIP</t>
  </si>
  <si>
    <t>THORNCREEK TOWNSHIP</t>
  </si>
  <si>
    <t>0432</t>
  </si>
  <si>
    <t>COLUMBIA CITY CIVIL CITY</t>
  </si>
  <si>
    <t>0948</t>
  </si>
  <si>
    <t>CHURUBUSCO CIVIL TOWN</t>
  </si>
  <si>
    <t>0949</t>
  </si>
  <si>
    <t>LARWILL CIVIL TOWN</t>
  </si>
  <si>
    <t>0950</t>
  </si>
  <si>
    <t>SOUTH WHITLEY CIVIL TOWN</t>
  </si>
  <si>
    <t>0249</t>
  </si>
  <si>
    <t>CHURUBUSCO PUBLIC LIBRARY</t>
  </si>
  <si>
    <t>0250</t>
  </si>
  <si>
    <t>PEABODY LIBRARY</t>
  </si>
  <si>
    <t>0251</t>
  </si>
  <si>
    <t>South Whitley Community Public Library</t>
  </si>
  <si>
    <t>1078</t>
  </si>
  <si>
    <t>WHITLEY COUNTY SOLID WASTE MANAGEMENT DISTRICT</t>
  </si>
  <si>
    <t>FOR DLGF USE ONLY</t>
  </si>
  <si>
    <t xml:space="preserve"> </t>
  </si>
  <si>
    <t>Step 2: Final</t>
  </si>
  <si>
    <t>Step 1: Final</t>
  </si>
  <si>
    <t>Step 3: Final</t>
  </si>
  <si>
    <t>Sub. Date</t>
  </si>
  <si>
    <t>Co</t>
  </si>
  <si>
    <t>Descr</t>
  </si>
  <si>
    <t>Note 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</si>
</sst>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quot;$&quot;#,##0.00_);[Red]\(&quot;$&quot;#,##0.00\)"/>
    <numFmt numFmtId="44" formatCode="_(&quot;$&quot;* #,##0.00_);_(&quot;$&quot;* \(#,##0.00\);_(&quot;$&quot;* &quot;-&quot;??_);_(@_)"/>
    <numFmt numFmtId="43" formatCode="_(* #,##0.00_);_(* \(#,##0.00\);_(* &quot;-&quot;??_);_(@_)"/>
    <numFmt numFmtId="164" formatCode="\$#,##0.00;\(\$#,##0.00\)"/>
    <numFmt numFmtId="165" formatCode="_(* #,##0.0000_);_(* \(#,##0.0000\);_(* &quot;-&quot;??_);_(@_)"/>
    <numFmt numFmtId="166" formatCode="_(* #,##0_);_(* \(#,##0\);_(* &quot;-&quot;??_);_(@_)"/>
    <numFmt numFmtId="167" formatCode="0.0000%"/>
    <numFmt numFmtId="168" formatCode="_(&quot;$&quot;* #,##0_);_(&quot;$&quot;* \(#,##0\);_(&quot;$&quot;* &quot;-&quot;??_);_(@_)"/>
    <numFmt numFmtId="169" formatCode="0.0000"/>
  </numFmts>
  <fonts count="12" x14ac:knownFonts="1">
    <font>
      <sz val="11"/>
      <color theme="1"/>
      <name val="Calibri"/>
      <family val="2"/>
      <scheme val="minor"/>
    </font>
    <font>
      <b/>
      <sz val="11"/>
      <color rgb="FF000000"/>
      <name val="Calibri"/>
    </font>
    <font>
      <sz val="11"/>
      <color rgb="FF000000"/>
      <name val="Calibri"/>
    </font>
    <font>
      <sz val="11"/>
      <color rgb="FF000000"/>
      <name val="Calibri"/>
    </font>
    <font>
      <sz val="11"/>
      <color rgb="FF000000"/>
      <name val="Calibri"/>
    </font>
    <font>
      <sz val="11"/>
      <color theme="1"/>
      <name val="Calibri"/>
      <family val="2"/>
      <scheme val="minor"/>
    </font>
    <font>
      <sz val="10"/>
      <color theme="1"/>
      <name val="Calibri"/>
      <family val="2"/>
      <scheme val="minor"/>
    </font>
    <font>
      <b/>
      <sz val="11"/>
      <color theme="1"/>
      <name val="Calibri"/>
      <family val="2"/>
      <scheme val="minor"/>
    </font>
    <font>
      <b/>
      <sz val="11"/>
      <color rgb="FF000000"/>
      <name val="Calibri"/>
      <family val="2"/>
    </font>
    <font>
      <sz val="11"/>
      <color theme="1"/>
      <name val="Times New Roman"/>
      <family val="1"/>
    </font>
    <font>
      <b/>
      <sz val="11"/>
      <color theme="1"/>
      <name val="Times New Roman"/>
      <family val="1"/>
    </font>
    <font>
      <sz val="11"/>
      <color theme="0"/>
      <name val="Times New Roman"/>
      <family val="1"/>
    </font>
  </fonts>
  <fills count="12">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0" tint="-0.14999847407452621"/>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s>
  <cellStyleXfs count="4">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cellStyleXfs>
  <cellXfs count="135">
    <xf numFmtId="0" fontId="0" fillId="0" borderId="0" xfId="0"/>
    <xf numFmtId="0" fontId="1" fillId="2" borderId="1" xfId="0" applyFont="1" applyFill="1" applyBorder="1" applyAlignment="1" applyProtection="1">
      <alignment horizontal="center" vertical="center"/>
    </xf>
    <xf numFmtId="0" fontId="2" fillId="3" borderId="2" xfId="0" applyFont="1" applyFill="1" applyBorder="1" applyAlignment="1" applyProtection="1">
      <alignment vertical="center" wrapText="1"/>
    </xf>
    <xf numFmtId="164" fontId="3" fillId="4" borderId="3" xfId="0" applyNumberFormat="1" applyFont="1" applyFill="1" applyBorder="1" applyAlignment="1" applyProtection="1">
      <alignment horizontal="right" vertical="center" wrapText="1"/>
    </xf>
    <xf numFmtId="0" fontId="4" fillId="5" borderId="4" xfId="0" applyNumberFormat="1" applyFont="1" applyFill="1" applyBorder="1" applyAlignment="1" applyProtection="1">
      <alignment horizontal="right" vertical="center" wrapText="1"/>
    </xf>
    <xf numFmtId="0" fontId="2" fillId="3" borderId="4" xfId="0" applyFont="1" applyFill="1" applyBorder="1" applyAlignment="1" applyProtection="1">
      <alignment vertical="center" wrapText="1"/>
    </xf>
    <xf numFmtId="44" fontId="0" fillId="0" borderId="0" xfId="2" applyFont="1"/>
    <xf numFmtId="165" fontId="1" fillId="2" borderId="1" xfId="1" applyNumberFormat="1" applyFont="1" applyFill="1" applyBorder="1" applyAlignment="1" applyProtection="1">
      <alignment horizontal="center" vertical="center"/>
    </xf>
    <xf numFmtId="165" fontId="4" fillId="5" borderId="4" xfId="1" applyNumberFormat="1" applyFont="1" applyFill="1" applyBorder="1" applyAlignment="1" applyProtection="1">
      <alignment horizontal="right" vertical="center" wrapText="1"/>
    </xf>
    <xf numFmtId="165" fontId="0" fillId="0" borderId="0" xfId="1" applyNumberFormat="1" applyFont="1"/>
    <xf numFmtId="49" fontId="6" fillId="0" borderId="0" xfId="0" applyNumberFormat="1" applyFont="1" applyAlignment="1">
      <alignment horizontal="center"/>
    </xf>
    <xf numFmtId="49" fontId="6" fillId="0" borderId="0" xfId="0" applyNumberFormat="1" applyFont="1"/>
    <xf numFmtId="166" fontId="6" fillId="0" borderId="0" xfId="1" applyNumberFormat="1" applyFont="1"/>
    <xf numFmtId="165" fontId="6" fillId="0" borderId="0" xfId="1" applyNumberFormat="1" applyFont="1"/>
    <xf numFmtId="0" fontId="7" fillId="0" borderId="0" xfId="0" applyFont="1"/>
    <xf numFmtId="0" fontId="8" fillId="3" borderId="2" xfId="0" applyFont="1" applyFill="1" applyBorder="1" applyAlignment="1" applyProtection="1">
      <alignment vertical="center" wrapText="1"/>
    </xf>
    <xf numFmtId="164" fontId="8" fillId="4" borderId="3" xfId="0" applyNumberFormat="1" applyFont="1" applyFill="1" applyBorder="1" applyAlignment="1" applyProtection="1">
      <alignment horizontal="right" vertical="center" wrapText="1"/>
    </xf>
    <xf numFmtId="0" fontId="8" fillId="5" borderId="4" xfId="0" applyNumberFormat="1" applyFont="1" applyFill="1" applyBorder="1" applyAlignment="1" applyProtection="1">
      <alignment horizontal="right" vertical="center" wrapText="1"/>
    </xf>
    <xf numFmtId="43" fontId="0" fillId="0" borderId="0" xfId="1" applyFont="1"/>
    <xf numFmtId="43" fontId="6" fillId="0" borderId="0" xfId="1" applyFont="1" applyAlignment="1">
      <alignment horizontal="center"/>
    </xf>
    <xf numFmtId="165" fontId="6" fillId="0" borderId="0" xfId="1" applyNumberFormat="1" applyFont="1" applyAlignment="1">
      <alignment horizontal="center"/>
    </xf>
    <xf numFmtId="0" fontId="0" fillId="0" borderId="0" xfId="0" applyAlignment="1">
      <alignment horizontal="center"/>
    </xf>
    <xf numFmtId="165" fontId="6" fillId="0" borderId="0" xfId="1" applyNumberFormat="1" applyFont="1" applyAlignment="1">
      <alignment horizontal="center" wrapText="1"/>
    </xf>
    <xf numFmtId="166" fontId="6" fillId="0" borderId="0" xfId="1" applyNumberFormat="1" applyFont="1" applyAlignment="1">
      <alignment horizontal="center"/>
    </xf>
    <xf numFmtId="166" fontId="0" fillId="0" borderId="0" xfId="1" applyNumberFormat="1" applyFont="1"/>
    <xf numFmtId="166" fontId="6" fillId="0" borderId="0" xfId="1" applyNumberFormat="1" applyFont="1" applyAlignment="1">
      <alignment horizontal="center" wrapText="1"/>
    </xf>
    <xf numFmtId="166" fontId="6" fillId="6" borderId="0" xfId="1" applyNumberFormat="1" applyFont="1" applyFill="1" applyAlignment="1">
      <alignment horizontal="center"/>
    </xf>
    <xf numFmtId="165" fontId="6" fillId="6" borderId="0" xfId="1" applyNumberFormat="1" applyFont="1" applyFill="1" applyAlignment="1">
      <alignment horizontal="center"/>
    </xf>
    <xf numFmtId="166" fontId="6" fillId="6" borderId="0" xfId="1" applyNumberFormat="1" applyFont="1" applyFill="1" applyAlignment="1">
      <alignment horizontal="center" wrapText="1"/>
    </xf>
    <xf numFmtId="165" fontId="6" fillId="6" borderId="0" xfId="1" applyNumberFormat="1" applyFont="1" applyFill="1" applyAlignment="1">
      <alignment horizontal="center" wrapText="1"/>
    </xf>
    <xf numFmtId="166" fontId="6" fillId="7" borderId="0" xfId="1" applyNumberFormat="1" applyFont="1" applyFill="1" applyAlignment="1">
      <alignment horizontal="center"/>
    </xf>
    <xf numFmtId="165" fontId="6" fillId="7" borderId="0" xfId="1" applyNumberFormat="1" applyFont="1" applyFill="1" applyAlignment="1">
      <alignment horizontal="center"/>
    </xf>
    <xf numFmtId="166" fontId="6" fillId="7" borderId="0" xfId="1" applyNumberFormat="1" applyFont="1" applyFill="1" applyAlignment="1">
      <alignment horizontal="center" wrapText="1"/>
    </xf>
    <xf numFmtId="165" fontId="6" fillId="7" borderId="0" xfId="1" applyNumberFormat="1" applyFont="1" applyFill="1" applyAlignment="1">
      <alignment horizontal="center" wrapText="1"/>
    </xf>
    <xf numFmtId="0" fontId="0" fillId="0" borderId="0" xfId="0" applyFont="1"/>
    <xf numFmtId="0" fontId="0" fillId="0" borderId="0" xfId="0" applyFont="1" applyAlignment="1">
      <alignment horizontal="center" wrapText="1"/>
    </xf>
    <xf numFmtId="0" fontId="6" fillId="0" borderId="0" xfId="0" applyFont="1" applyAlignment="1">
      <alignment horizontal="center" textRotation="90"/>
    </xf>
    <xf numFmtId="49" fontId="0" fillId="0" borderId="0" xfId="0" applyNumberFormat="1"/>
    <xf numFmtId="0" fontId="0" fillId="0" borderId="0" xfId="0" applyNumberFormat="1"/>
    <xf numFmtId="44" fontId="5" fillId="0" borderId="0" xfId="2" applyFont="1"/>
    <xf numFmtId="0" fontId="8" fillId="2" borderId="1" xfId="0" applyFont="1" applyFill="1" applyBorder="1" applyAlignment="1" applyProtection="1">
      <alignment horizontal="center" vertical="center"/>
    </xf>
    <xf numFmtId="9" fontId="0" fillId="0" borderId="0" xfId="3" applyFont="1"/>
    <xf numFmtId="43" fontId="6" fillId="0" borderId="0" xfId="1" applyFont="1"/>
    <xf numFmtId="0" fontId="6" fillId="0" borderId="0" xfId="0" applyFont="1"/>
    <xf numFmtId="0" fontId="0" fillId="0" borderId="0" xfId="0" applyAlignment="1">
      <alignment horizontal="center"/>
    </xf>
    <xf numFmtId="0" fontId="9" fillId="0" borderId="0" xfId="0" applyFont="1" applyAlignment="1">
      <alignment horizontal="right"/>
    </xf>
    <xf numFmtId="0" fontId="9" fillId="6" borderId="5" xfId="0" applyFont="1" applyFill="1" applyBorder="1" applyAlignment="1">
      <alignment horizontal="center"/>
    </xf>
    <xf numFmtId="0" fontId="9" fillId="6" borderId="6" xfId="0" applyFont="1" applyFill="1" applyBorder="1" applyAlignment="1">
      <alignment horizontal="center"/>
    </xf>
    <xf numFmtId="0" fontId="9" fillId="6" borderId="7" xfId="0" applyFont="1" applyFill="1" applyBorder="1" applyAlignment="1">
      <alignment horizontal="center"/>
    </xf>
    <xf numFmtId="0" fontId="9" fillId="0" borderId="0" xfId="0" applyFont="1"/>
    <xf numFmtId="0" fontId="9" fillId="0" borderId="0" xfId="0" applyFont="1" applyAlignment="1">
      <alignment horizontal="center"/>
    </xf>
    <xf numFmtId="0" fontId="9" fillId="11" borderId="9" xfId="0" applyFont="1" applyFill="1" applyBorder="1" applyAlignment="1">
      <alignment horizontal="left"/>
    </xf>
    <xf numFmtId="0" fontId="9" fillId="11" borderId="13" xfId="0" applyFont="1" applyFill="1" applyBorder="1" applyAlignment="1">
      <alignment horizontal="left"/>
    </xf>
    <xf numFmtId="0" fontId="9" fillId="11" borderId="10" xfId="0" applyFont="1" applyFill="1" applyBorder="1" applyAlignment="1">
      <alignment horizontal="left"/>
    </xf>
    <xf numFmtId="0" fontId="9" fillId="0" borderId="13" xfId="0" applyFont="1" applyBorder="1"/>
    <xf numFmtId="0" fontId="9" fillId="0" borderId="14" xfId="0" applyFont="1" applyBorder="1" applyAlignment="1">
      <alignment horizontal="right" vertical="center"/>
    </xf>
    <xf numFmtId="0" fontId="9" fillId="0" borderId="14" xfId="0" applyFont="1" applyBorder="1" applyAlignment="1">
      <alignment horizontal="left" vertical="top" wrapText="1"/>
    </xf>
    <xf numFmtId="0" fontId="9" fillId="0" borderId="0" xfId="0" applyFont="1" applyBorder="1" applyAlignment="1">
      <alignment horizontal="left" vertical="top" wrapText="1"/>
    </xf>
    <xf numFmtId="0" fontId="9" fillId="6" borderId="9"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0" borderId="0" xfId="0" applyFont="1" applyBorder="1"/>
    <xf numFmtId="0" fontId="9" fillId="6" borderId="11"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9" fillId="0" borderId="14" xfId="0" applyFont="1" applyBorder="1"/>
    <xf numFmtId="0" fontId="9" fillId="0" borderId="15" xfId="0" applyFont="1" applyBorder="1"/>
    <xf numFmtId="0" fontId="9" fillId="0" borderId="14" xfId="0" applyFont="1" applyBorder="1" applyAlignment="1">
      <alignment vertical="top" wrapText="1"/>
    </xf>
    <xf numFmtId="0" fontId="9" fillId="0" borderId="0" xfId="0" applyFont="1" applyBorder="1" applyAlignment="1">
      <alignment vertical="top" wrapText="1"/>
    </xf>
    <xf numFmtId="0" fontId="10" fillId="0" borderId="14" xfId="0" applyFont="1" applyBorder="1"/>
    <xf numFmtId="0" fontId="10" fillId="0" borderId="5"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10" fillId="0" borderId="0" xfId="0" applyFont="1" applyBorder="1"/>
    <xf numFmtId="0" fontId="10" fillId="0" borderId="15" xfId="0" applyFont="1" applyBorder="1"/>
    <xf numFmtId="0" fontId="10" fillId="0" borderId="0" xfId="0" applyFont="1"/>
    <xf numFmtId="0" fontId="10" fillId="0" borderId="0" xfId="0" applyFont="1" applyBorder="1" applyAlignment="1">
      <alignment horizontal="center" wrapText="1"/>
    </xf>
    <xf numFmtId="0" fontId="11" fillId="0" borderId="0" xfId="0" applyFont="1" applyFill="1" applyBorder="1" applyAlignment="1">
      <alignment horizontal="center"/>
    </xf>
    <xf numFmtId="168" fontId="9" fillId="0" borderId="14" xfId="2" applyNumberFormat="1" applyFont="1" applyBorder="1"/>
    <xf numFmtId="169" fontId="9" fillId="0" borderId="0" xfId="0" applyNumberFormat="1" applyFont="1" applyBorder="1"/>
    <xf numFmtId="168" fontId="9" fillId="0" borderId="0" xfId="2" applyNumberFormat="1" applyFont="1" applyBorder="1"/>
    <xf numFmtId="0" fontId="9" fillId="0" borderId="0" xfId="0" applyFont="1" applyBorder="1" applyAlignment="1">
      <alignment horizontal="center"/>
    </xf>
    <xf numFmtId="0" fontId="11" fillId="10" borderId="15" xfId="0" applyFont="1" applyFill="1" applyBorder="1"/>
    <xf numFmtId="0" fontId="9" fillId="0" borderId="0" xfId="0" applyFont="1" applyBorder="1" applyAlignment="1">
      <alignment horizontal="right"/>
    </xf>
    <xf numFmtId="0" fontId="9" fillId="0" borderId="5" xfId="0" applyFont="1" applyBorder="1" applyAlignment="1">
      <alignment horizontal="center" vertical="top" wrapText="1"/>
    </xf>
    <xf numFmtId="0" fontId="9" fillId="0" borderId="6" xfId="0" applyFont="1" applyBorder="1" applyAlignment="1">
      <alignment horizontal="center" vertical="top" wrapText="1"/>
    </xf>
    <xf numFmtId="0" fontId="9" fillId="0" borderId="7" xfId="0" applyFont="1" applyBorder="1" applyAlignment="1">
      <alignment horizontal="center" vertical="top" wrapText="1"/>
    </xf>
    <xf numFmtId="0" fontId="9" fillId="0" borderId="8" xfId="0" applyFont="1" applyBorder="1" applyAlignment="1">
      <alignment horizontal="right"/>
    </xf>
    <xf numFmtId="0" fontId="9" fillId="0" borderId="8" xfId="0" applyFont="1" applyBorder="1" applyAlignment="1">
      <alignment horizontal="center" vertical="top" wrapText="1"/>
    </xf>
    <xf numFmtId="0" fontId="9" fillId="0" borderId="8" xfId="0" applyFont="1" applyBorder="1"/>
    <xf numFmtId="0" fontId="9" fillId="0" borderId="0" xfId="0" applyFont="1" applyAlignment="1">
      <alignment horizontal="right" vertical="center"/>
    </xf>
    <xf numFmtId="0" fontId="9" fillId="0" borderId="15" xfId="0" applyFont="1" applyBorder="1" applyAlignment="1">
      <alignment horizontal="left" vertical="top" wrapText="1"/>
    </xf>
    <xf numFmtId="0" fontId="10" fillId="0" borderId="14" xfId="0" applyFont="1" applyBorder="1" applyAlignment="1">
      <alignment horizontal="center"/>
    </xf>
    <xf numFmtId="0" fontId="10" fillId="0" borderId="0" xfId="0" applyFont="1" applyBorder="1" applyAlignment="1">
      <alignment horizontal="center"/>
    </xf>
    <xf numFmtId="0" fontId="10" fillId="0" borderId="0" xfId="0" applyFont="1" applyBorder="1" applyAlignment="1">
      <alignment horizontal="center" wrapText="1"/>
    </xf>
    <xf numFmtId="0" fontId="10" fillId="0" borderId="15" xfId="0" applyFont="1" applyBorder="1" applyAlignment="1">
      <alignment horizontal="center" wrapText="1"/>
    </xf>
    <xf numFmtId="0" fontId="9" fillId="0" borderId="14" xfId="0" applyFont="1" applyBorder="1" applyAlignment="1">
      <alignment horizontal="center"/>
    </xf>
    <xf numFmtId="0" fontId="9" fillId="0" borderId="0" xfId="0" applyFont="1" applyBorder="1" applyAlignment="1">
      <alignment horizontal="left"/>
    </xf>
    <xf numFmtId="0" fontId="9" fillId="0" borderId="0" xfId="0" applyFont="1" applyBorder="1" applyAlignment="1">
      <alignment horizontal="center"/>
    </xf>
    <xf numFmtId="0" fontId="9" fillId="0" borderId="15" xfId="0" applyFont="1" applyBorder="1" applyAlignment="1">
      <alignment horizontal="center"/>
    </xf>
    <xf numFmtId="0" fontId="9" fillId="0" borderId="8" xfId="0" applyFont="1" applyBorder="1" applyAlignment="1">
      <alignment horizontal="center"/>
    </xf>
    <xf numFmtId="0" fontId="9" fillId="0" borderId="11" xfId="0" applyFont="1" applyBorder="1" applyAlignment="1">
      <alignment horizontal="center"/>
    </xf>
    <xf numFmtId="0" fontId="9" fillId="0" borderId="8" xfId="0" applyFont="1" applyBorder="1" applyAlignment="1">
      <alignment horizontal="left"/>
    </xf>
    <xf numFmtId="0" fontId="9" fillId="0" borderId="8" xfId="0" applyFont="1" applyBorder="1" applyAlignment="1">
      <alignment horizontal="center"/>
    </xf>
    <xf numFmtId="0" fontId="9" fillId="0" borderId="12" xfId="0" applyFont="1" applyBorder="1" applyAlignment="1">
      <alignment horizontal="center"/>
    </xf>
    <xf numFmtId="0" fontId="9" fillId="0" borderId="14" xfId="0" applyFont="1" applyBorder="1" applyAlignment="1">
      <alignment horizontal="left"/>
    </xf>
    <xf numFmtId="0" fontId="9" fillId="0" borderId="0" xfId="0" applyFont="1" applyBorder="1" applyAlignment="1">
      <alignment horizontal="right"/>
    </xf>
    <xf numFmtId="168" fontId="9" fillId="6" borderId="0" xfId="2" applyNumberFormat="1" applyFont="1" applyFill="1" applyBorder="1" applyAlignment="1">
      <alignment horizontal="center"/>
    </xf>
    <xf numFmtId="0" fontId="9" fillId="0" borderId="0" xfId="0" applyFont="1" applyBorder="1" applyAlignment="1">
      <alignment horizontal="right" wrapText="1"/>
    </xf>
    <xf numFmtId="168" fontId="9" fillId="0" borderId="0" xfId="2" applyNumberFormat="1" applyFont="1" applyBorder="1" applyAlignment="1">
      <alignment horizontal="center"/>
    </xf>
    <xf numFmtId="0" fontId="9" fillId="0" borderId="14" xfId="0" applyFont="1" applyBorder="1" applyAlignment="1">
      <alignment horizontal="right"/>
    </xf>
    <xf numFmtId="168" fontId="9" fillId="0" borderId="0" xfId="0" applyNumberFormat="1" applyFont="1" applyBorder="1" applyAlignment="1">
      <alignment horizontal="center"/>
    </xf>
    <xf numFmtId="167" fontId="9" fillId="0" borderId="0" xfId="3" applyNumberFormat="1" applyFont="1" applyBorder="1" applyAlignment="1">
      <alignment horizontal="right"/>
    </xf>
    <xf numFmtId="167" fontId="9" fillId="0" borderId="0" xfId="3" applyNumberFormat="1" applyFont="1" applyBorder="1" applyAlignment="1">
      <alignment horizontal="right"/>
    </xf>
    <xf numFmtId="0" fontId="9" fillId="0" borderId="11" xfId="0" applyFont="1" applyBorder="1" applyAlignment="1">
      <alignment horizontal="right"/>
    </xf>
    <xf numFmtId="0" fontId="9" fillId="0" borderId="8" xfId="0" applyFont="1" applyBorder="1" applyAlignment="1">
      <alignment horizontal="right"/>
    </xf>
    <xf numFmtId="167" fontId="9" fillId="0" borderId="0" xfId="0" applyNumberFormat="1" applyFont="1" applyBorder="1" applyAlignment="1">
      <alignment horizontal="right"/>
    </xf>
    <xf numFmtId="165" fontId="9" fillId="0" borderId="0" xfId="1" applyNumberFormat="1" applyFont="1" applyBorder="1" applyAlignment="1">
      <alignment horizontal="center"/>
    </xf>
    <xf numFmtId="0" fontId="9" fillId="0" borderId="11" xfId="0" applyFont="1" applyBorder="1"/>
    <xf numFmtId="168" fontId="9" fillId="0" borderId="8" xfId="2" applyNumberFormat="1" applyFont="1" applyBorder="1" applyAlignment="1">
      <alignment horizontal="center"/>
    </xf>
    <xf numFmtId="0" fontId="9" fillId="0" borderId="12" xfId="0" applyFont="1" applyBorder="1"/>
    <xf numFmtId="0" fontId="9" fillId="0" borderId="10" xfId="0" applyFont="1" applyBorder="1"/>
    <xf numFmtId="0" fontId="9" fillId="0" borderId="0" xfId="0" applyFont="1" applyBorder="1" applyAlignment="1">
      <alignment horizontal="center" wrapText="1"/>
    </xf>
    <xf numFmtId="0" fontId="9" fillId="0" borderId="15" xfId="0" applyFont="1" applyBorder="1" applyAlignment="1">
      <alignment horizontal="center"/>
    </xf>
    <xf numFmtId="0" fontId="9" fillId="0" borderId="11" xfId="0" applyFont="1" applyBorder="1" applyAlignment="1">
      <alignment horizontal="left"/>
    </xf>
    <xf numFmtId="0" fontId="9" fillId="0" borderId="8" xfId="0" applyFont="1" applyBorder="1" applyAlignment="1">
      <alignment horizontal="left"/>
    </xf>
    <xf numFmtId="168" fontId="9" fillId="0" borderId="8" xfId="0" applyNumberFormat="1" applyFont="1" applyBorder="1" applyAlignment="1">
      <alignment horizontal="left"/>
    </xf>
    <xf numFmtId="8" fontId="9" fillId="0" borderId="8" xfId="0" applyNumberFormat="1" applyFont="1" applyBorder="1" applyAlignment="1">
      <alignment horizontal="left"/>
    </xf>
    <xf numFmtId="166" fontId="10" fillId="9" borderId="5" xfId="1" applyNumberFormat="1" applyFont="1" applyFill="1" applyBorder="1" applyAlignment="1">
      <alignment horizontal="center" wrapText="1"/>
    </xf>
    <xf numFmtId="165" fontId="10" fillId="9" borderId="6" xfId="1" applyNumberFormat="1" applyFont="1" applyFill="1" applyBorder="1" applyAlignment="1">
      <alignment horizontal="center" wrapText="1"/>
    </xf>
    <xf numFmtId="166" fontId="10" fillId="9" borderId="6" xfId="1" applyNumberFormat="1" applyFont="1" applyFill="1" applyBorder="1" applyAlignment="1">
      <alignment horizontal="center" wrapText="1"/>
    </xf>
    <xf numFmtId="165" fontId="10" fillId="9" borderId="7" xfId="1" applyNumberFormat="1" applyFont="1" applyFill="1" applyBorder="1" applyAlignment="1">
      <alignment horizontal="center" wrapText="1"/>
    </xf>
    <xf numFmtId="166" fontId="10" fillId="8" borderId="5" xfId="1" applyNumberFormat="1" applyFont="1" applyFill="1" applyBorder="1" applyAlignment="1">
      <alignment horizontal="center" wrapText="1"/>
    </xf>
    <xf numFmtId="165" fontId="10" fillId="8" borderId="6" xfId="1" applyNumberFormat="1" applyFont="1" applyFill="1" applyBorder="1" applyAlignment="1">
      <alignment horizontal="center" wrapText="1"/>
    </xf>
    <xf numFmtId="166" fontId="10" fillId="8" borderId="6" xfId="1" applyNumberFormat="1" applyFont="1" applyFill="1" applyBorder="1" applyAlignment="1">
      <alignment horizontal="center" wrapText="1"/>
    </xf>
    <xf numFmtId="165" fontId="10" fillId="8" borderId="7" xfId="1" applyNumberFormat="1" applyFont="1" applyFill="1" applyBorder="1" applyAlignment="1">
      <alignment horizontal="center" wrapText="1"/>
    </xf>
    <xf numFmtId="0" fontId="10" fillId="0" borderId="15" xfId="0" applyFont="1" applyBorder="1" applyAlignment="1">
      <alignment horizontal="center" textRotation="90"/>
    </xf>
  </cellXfs>
  <cellStyles count="4">
    <cellStyle name="Comma" xfId="1" builtinId="3"/>
    <cellStyle name="Currency" xfId="2" builtinId="4"/>
    <cellStyle name="Normal" xfId="0" builtinId="0"/>
    <cellStyle name="Percent" xfId="3" builtinId="5"/>
  </cellStyles>
  <dxfs count="5">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00"/>
  <sheetViews>
    <sheetView zoomScale="70" zoomScaleNormal="70" workbookViewId="0">
      <selection activeCell="K1" sqref="K1:N1"/>
    </sheetView>
  </sheetViews>
  <sheetFormatPr defaultColWidth="53.81640625" defaultRowHeight="14.5" x14ac:dyDescent="0.35"/>
  <cols>
    <col min="1" max="1" width="4.26953125" bestFit="1" customWidth="1"/>
    <col min="2" max="2" width="3.81640625" bestFit="1" customWidth="1"/>
    <col min="3" max="4" width="6.26953125" bestFit="1" customWidth="1"/>
    <col min="5" max="5" width="5.453125" bestFit="1" customWidth="1"/>
    <col min="6" max="6" width="10" bestFit="1" customWidth="1"/>
    <col min="7" max="7" width="20.7265625" style="18" bestFit="1" customWidth="1"/>
    <col min="8" max="8" width="27.7265625" bestFit="1" customWidth="1"/>
    <col min="9" max="9" width="9.453125" customWidth="1"/>
    <col min="10" max="10" width="10" bestFit="1" customWidth="1"/>
    <col min="11" max="11" width="20.7265625" style="24" bestFit="1" customWidth="1"/>
    <col min="12" max="12" width="27.7265625" style="9" bestFit="1" customWidth="1"/>
    <col min="13" max="13" width="20" style="24" bestFit="1" customWidth="1"/>
    <col min="14" max="14" width="26.81640625" style="9" bestFit="1" customWidth="1"/>
  </cols>
  <sheetData>
    <row r="1" spans="1:14" s="21" customFormat="1" ht="26.5" x14ac:dyDescent="0.35">
      <c r="A1" s="10" t="s">
        <v>406</v>
      </c>
      <c r="B1" s="10" t="s">
        <v>407</v>
      </c>
      <c r="C1" s="10" t="s">
        <v>408</v>
      </c>
      <c r="D1" s="10" t="s">
        <v>1020</v>
      </c>
      <c r="E1" s="10" t="s">
        <v>1019</v>
      </c>
      <c r="F1" s="10" t="s">
        <v>729</v>
      </c>
      <c r="G1" s="19" t="s">
        <v>7</v>
      </c>
      <c r="H1" s="20" t="s">
        <v>8</v>
      </c>
      <c r="J1" s="10" t="s">
        <v>729</v>
      </c>
      <c r="K1" s="23" t="s">
        <v>7</v>
      </c>
      <c r="L1" s="20" t="s">
        <v>8</v>
      </c>
      <c r="M1" s="25" t="s">
        <v>1021</v>
      </c>
      <c r="N1" s="22" t="s">
        <v>1022</v>
      </c>
    </row>
    <row r="2" spans="1:14" x14ac:dyDescent="0.35">
      <c r="A2" t="s">
        <v>34</v>
      </c>
      <c r="B2" t="s">
        <v>11</v>
      </c>
      <c r="C2" t="s">
        <v>35</v>
      </c>
      <c r="D2" t="s">
        <v>13</v>
      </c>
      <c r="E2" t="str">
        <f>IF(MID(D2,3,1)="8","8","")</f>
        <v/>
      </c>
      <c r="F2" t="s">
        <v>730</v>
      </c>
      <c r="G2" s="18">
        <v>0</v>
      </c>
      <c r="H2">
        <v>0</v>
      </c>
      <c r="J2" t="s">
        <v>730</v>
      </c>
      <c r="K2" s="24">
        <f>SUMIF(F:F,J2,G:G)</f>
        <v>3193169</v>
      </c>
      <c r="L2" s="9">
        <f>SUMIF(F:F,J2,H:H)</f>
        <v>0.73229999999999995</v>
      </c>
      <c r="M2" s="24">
        <f>SUMIFS(G:G,F:F,J2,E:E,"8")</f>
        <v>1203924</v>
      </c>
      <c r="N2" s="9">
        <f>SUMIFS(H:H,F:F,J2,E:E,"8")</f>
        <v>0.27610000000000001</v>
      </c>
    </row>
    <row r="3" spans="1:14" x14ac:dyDescent="0.35">
      <c r="A3" t="s">
        <v>34</v>
      </c>
      <c r="B3" t="s">
        <v>11</v>
      </c>
      <c r="C3" t="s">
        <v>35</v>
      </c>
      <c r="D3" t="s">
        <v>416</v>
      </c>
      <c r="E3" t="str">
        <f t="shared" ref="E3:E66" si="0">IF(MID(D3,3,1)="8","8","")</f>
        <v/>
      </c>
      <c r="F3" t="s">
        <v>730</v>
      </c>
      <c r="G3" s="18">
        <v>0</v>
      </c>
      <c r="H3">
        <v>0</v>
      </c>
      <c r="J3" t="s">
        <v>731</v>
      </c>
      <c r="K3" s="24">
        <f t="shared" ref="K3:K66" si="1">SUMIF(F:F,J3,G:G)</f>
        <v>7378779</v>
      </c>
      <c r="L3" s="9">
        <f t="shared" ref="L3:L66" si="2">SUMIF(F:F,J3,H:H)</f>
        <v>1.1415</v>
      </c>
      <c r="M3" s="24">
        <f t="shared" ref="M3:M66" si="3">SUMIFS(G:G,F:F,J3,E:E,"8")</f>
        <v>3923067</v>
      </c>
      <c r="N3" s="9">
        <f t="shared" ref="N3:N66" si="4">SUMIFS(H:H,F:F,J3,E:E,"8")</f>
        <v>0.6069</v>
      </c>
    </row>
    <row r="4" spans="1:14" x14ac:dyDescent="0.35">
      <c r="A4" t="s">
        <v>34</v>
      </c>
      <c r="B4" t="s">
        <v>11</v>
      </c>
      <c r="C4" t="s">
        <v>35</v>
      </c>
      <c r="D4" t="s">
        <v>15</v>
      </c>
      <c r="E4" t="str">
        <f t="shared" si="0"/>
        <v>8</v>
      </c>
      <c r="F4" t="s">
        <v>730</v>
      </c>
      <c r="G4" s="18">
        <v>1203924</v>
      </c>
      <c r="H4">
        <v>0.27610000000000001</v>
      </c>
      <c r="J4" t="s">
        <v>732</v>
      </c>
      <c r="K4" s="24">
        <f t="shared" si="1"/>
        <v>4117710</v>
      </c>
      <c r="L4" s="9">
        <f t="shared" si="2"/>
        <v>1.0164</v>
      </c>
      <c r="M4" s="24">
        <f t="shared" si="3"/>
        <v>1663856</v>
      </c>
      <c r="N4" s="9">
        <f t="shared" si="4"/>
        <v>0.41070000000000001</v>
      </c>
    </row>
    <row r="5" spans="1:14" x14ac:dyDescent="0.35">
      <c r="A5" t="s">
        <v>34</v>
      </c>
      <c r="B5" t="s">
        <v>11</v>
      </c>
      <c r="C5" t="s">
        <v>35</v>
      </c>
      <c r="D5" t="s">
        <v>419</v>
      </c>
      <c r="E5" t="str">
        <f t="shared" si="0"/>
        <v/>
      </c>
      <c r="F5" t="s">
        <v>730</v>
      </c>
      <c r="G5" s="18">
        <v>1055233</v>
      </c>
      <c r="H5">
        <v>0.24199999999999999</v>
      </c>
      <c r="J5" t="s">
        <v>733</v>
      </c>
      <c r="K5" s="24">
        <f t="shared" si="1"/>
        <v>24169964</v>
      </c>
      <c r="L5" s="9">
        <f t="shared" si="2"/>
        <v>0.91900000000000004</v>
      </c>
      <c r="M5" s="24">
        <f t="shared" si="3"/>
        <v>9368162</v>
      </c>
      <c r="N5" s="9">
        <f t="shared" si="4"/>
        <v>0.35620000000000002</v>
      </c>
    </row>
    <row r="6" spans="1:14" x14ac:dyDescent="0.35">
      <c r="A6" t="s">
        <v>34</v>
      </c>
      <c r="B6" t="s">
        <v>11</v>
      </c>
      <c r="C6" t="s">
        <v>35</v>
      </c>
      <c r="D6" t="s">
        <v>421</v>
      </c>
      <c r="E6" t="str">
        <f t="shared" si="0"/>
        <v/>
      </c>
      <c r="F6" t="s">
        <v>730</v>
      </c>
      <c r="G6" s="18">
        <v>732122</v>
      </c>
      <c r="H6">
        <v>0.16789999999999999</v>
      </c>
      <c r="J6" t="s">
        <v>734</v>
      </c>
      <c r="K6" s="24">
        <f t="shared" si="1"/>
        <v>23460579</v>
      </c>
      <c r="L6" s="9">
        <f t="shared" si="2"/>
        <v>1.3124</v>
      </c>
      <c r="M6" s="24">
        <f t="shared" si="3"/>
        <v>14935472</v>
      </c>
      <c r="N6" s="9">
        <f t="shared" si="4"/>
        <v>0.83550000000000002</v>
      </c>
    </row>
    <row r="7" spans="1:14" x14ac:dyDescent="0.35">
      <c r="A7" t="s">
        <v>34</v>
      </c>
      <c r="B7" t="s">
        <v>11</v>
      </c>
      <c r="C7" t="s">
        <v>35</v>
      </c>
      <c r="D7" t="s">
        <v>423</v>
      </c>
      <c r="E7" t="str">
        <f t="shared" si="0"/>
        <v/>
      </c>
      <c r="F7" t="s">
        <v>730</v>
      </c>
      <c r="G7" s="18">
        <v>201890</v>
      </c>
      <c r="H7">
        <v>4.6300000000000001E-2</v>
      </c>
      <c r="J7" t="s">
        <v>735</v>
      </c>
      <c r="K7" s="24">
        <f t="shared" si="1"/>
        <v>67226584</v>
      </c>
      <c r="L7" s="9">
        <f t="shared" si="2"/>
        <v>0.97720000000000007</v>
      </c>
      <c r="M7" s="24">
        <f t="shared" si="3"/>
        <v>22530752</v>
      </c>
      <c r="N7" s="9">
        <f t="shared" si="4"/>
        <v>0.32350000000000001</v>
      </c>
    </row>
    <row r="8" spans="1:14" x14ac:dyDescent="0.35">
      <c r="A8" t="s">
        <v>34</v>
      </c>
      <c r="B8" t="s">
        <v>11</v>
      </c>
      <c r="C8" t="s">
        <v>36</v>
      </c>
      <c r="D8" t="s">
        <v>13</v>
      </c>
      <c r="E8" t="str">
        <f t="shared" si="0"/>
        <v/>
      </c>
      <c r="F8" t="s">
        <v>731</v>
      </c>
      <c r="G8" s="18">
        <v>0</v>
      </c>
      <c r="H8">
        <v>0</v>
      </c>
      <c r="J8" t="s">
        <v>736</v>
      </c>
      <c r="K8" s="24">
        <f t="shared" si="1"/>
        <v>20836456</v>
      </c>
      <c r="L8" s="9">
        <f t="shared" si="2"/>
        <v>0.86980000000000013</v>
      </c>
      <c r="M8" s="24">
        <f t="shared" si="3"/>
        <v>6362569</v>
      </c>
      <c r="N8" s="9">
        <f t="shared" si="4"/>
        <v>0.2656</v>
      </c>
    </row>
    <row r="9" spans="1:14" x14ac:dyDescent="0.35">
      <c r="A9" t="s">
        <v>34</v>
      </c>
      <c r="B9" t="s">
        <v>11</v>
      </c>
      <c r="C9" t="s">
        <v>36</v>
      </c>
      <c r="D9" t="s">
        <v>416</v>
      </c>
      <c r="E9" t="str">
        <f t="shared" si="0"/>
        <v/>
      </c>
      <c r="F9" t="s">
        <v>731</v>
      </c>
      <c r="G9" s="18">
        <v>0</v>
      </c>
      <c r="H9">
        <v>0</v>
      </c>
      <c r="J9" t="s">
        <v>737</v>
      </c>
      <c r="K9" s="24">
        <f t="shared" si="1"/>
        <v>33068273</v>
      </c>
      <c r="L9" s="9">
        <f t="shared" si="2"/>
        <v>0.85660000000000014</v>
      </c>
      <c r="M9" s="24">
        <f t="shared" si="3"/>
        <v>17035990</v>
      </c>
      <c r="N9" s="9">
        <f t="shared" si="4"/>
        <v>0.44130000000000003</v>
      </c>
    </row>
    <row r="10" spans="1:14" x14ac:dyDescent="0.35">
      <c r="A10" t="s">
        <v>34</v>
      </c>
      <c r="B10" t="s">
        <v>11</v>
      </c>
      <c r="C10" t="s">
        <v>36</v>
      </c>
      <c r="D10" t="s">
        <v>15</v>
      </c>
      <c r="E10" t="str">
        <f t="shared" si="0"/>
        <v>8</v>
      </c>
      <c r="F10" t="s">
        <v>731</v>
      </c>
      <c r="G10" s="18">
        <v>3343883</v>
      </c>
      <c r="H10">
        <v>0.51729999999999998</v>
      </c>
      <c r="J10" t="s">
        <v>738</v>
      </c>
      <c r="K10" s="24">
        <f t="shared" si="1"/>
        <v>2701928</v>
      </c>
      <c r="L10" s="9">
        <f t="shared" si="2"/>
        <v>1.2839</v>
      </c>
      <c r="M10" s="24">
        <f t="shared" si="3"/>
        <v>1747551</v>
      </c>
      <c r="N10" s="9">
        <f t="shared" si="4"/>
        <v>0.83040000000000003</v>
      </c>
    </row>
    <row r="11" spans="1:14" x14ac:dyDescent="0.35">
      <c r="A11" t="s">
        <v>34</v>
      </c>
      <c r="B11" t="s">
        <v>11</v>
      </c>
      <c r="C11" t="s">
        <v>36</v>
      </c>
      <c r="D11" t="s">
        <v>16</v>
      </c>
      <c r="E11" t="str">
        <f t="shared" si="0"/>
        <v>8</v>
      </c>
      <c r="F11" t="s">
        <v>731</v>
      </c>
      <c r="G11" s="18">
        <v>579184</v>
      </c>
      <c r="H11">
        <v>8.9599999999999999E-2</v>
      </c>
      <c r="J11" t="s">
        <v>850</v>
      </c>
      <c r="K11" s="24">
        <f t="shared" si="1"/>
        <v>1782258</v>
      </c>
      <c r="L11" s="9">
        <f t="shared" si="2"/>
        <v>1.0706</v>
      </c>
      <c r="M11" s="24">
        <f t="shared" si="3"/>
        <v>1142341</v>
      </c>
      <c r="N11" s="9">
        <f t="shared" si="4"/>
        <v>0.68620000000000003</v>
      </c>
    </row>
    <row r="12" spans="1:14" x14ac:dyDescent="0.35">
      <c r="A12" t="s">
        <v>34</v>
      </c>
      <c r="B12" t="s">
        <v>11</v>
      </c>
      <c r="C12" t="s">
        <v>36</v>
      </c>
      <c r="D12" t="s">
        <v>419</v>
      </c>
      <c r="E12" t="str">
        <f t="shared" si="0"/>
        <v/>
      </c>
      <c r="F12" t="s">
        <v>731</v>
      </c>
      <c r="G12" s="18">
        <v>2308333</v>
      </c>
      <c r="H12">
        <v>0.35709999999999997</v>
      </c>
      <c r="J12" t="s">
        <v>739</v>
      </c>
      <c r="K12" s="24">
        <f t="shared" si="1"/>
        <v>6816049</v>
      </c>
      <c r="L12" s="9">
        <f t="shared" si="2"/>
        <v>0.56830000000000003</v>
      </c>
      <c r="M12" s="24">
        <f t="shared" si="3"/>
        <v>2306857</v>
      </c>
      <c r="N12" s="9">
        <f t="shared" si="4"/>
        <v>0.192</v>
      </c>
    </row>
    <row r="13" spans="1:14" x14ac:dyDescent="0.35">
      <c r="A13" t="s">
        <v>34</v>
      </c>
      <c r="B13" t="s">
        <v>11</v>
      </c>
      <c r="C13" t="s">
        <v>36</v>
      </c>
      <c r="D13" t="s">
        <v>421</v>
      </c>
      <c r="E13" t="str">
        <f t="shared" si="0"/>
        <v/>
      </c>
      <c r="F13" t="s">
        <v>731</v>
      </c>
      <c r="G13" s="18">
        <v>861019</v>
      </c>
      <c r="H13">
        <v>0.13320000000000001</v>
      </c>
      <c r="J13" t="s">
        <v>925</v>
      </c>
      <c r="K13" s="24">
        <f t="shared" si="1"/>
        <v>3452491</v>
      </c>
      <c r="L13" s="9">
        <f t="shared" si="2"/>
        <v>0.73549999999999993</v>
      </c>
      <c r="M13" s="24">
        <f t="shared" si="3"/>
        <v>1389215</v>
      </c>
      <c r="N13" s="9">
        <f t="shared" si="4"/>
        <v>0.2959</v>
      </c>
    </row>
    <row r="14" spans="1:14" x14ac:dyDescent="0.35">
      <c r="A14" t="s">
        <v>34</v>
      </c>
      <c r="B14" t="s">
        <v>11</v>
      </c>
      <c r="C14" t="s">
        <v>36</v>
      </c>
      <c r="D14" t="s">
        <v>423</v>
      </c>
      <c r="E14" t="str">
        <f t="shared" si="0"/>
        <v/>
      </c>
      <c r="F14" t="s">
        <v>731</v>
      </c>
      <c r="G14" s="18">
        <v>286360</v>
      </c>
      <c r="H14">
        <v>4.4299999999999999E-2</v>
      </c>
      <c r="J14" t="s">
        <v>1015</v>
      </c>
      <c r="K14" s="24">
        <f t="shared" si="1"/>
        <v>4316678</v>
      </c>
      <c r="L14" s="9">
        <f t="shared" si="2"/>
        <v>0.70169999999999988</v>
      </c>
      <c r="M14" s="24">
        <f t="shared" si="3"/>
        <v>2177341</v>
      </c>
      <c r="N14" s="9">
        <f t="shared" si="4"/>
        <v>0.35389999999999999</v>
      </c>
    </row>
    <row r="15" spans="1:14" x14ac:dyDescent="0.35">
      <c r="A15" t="s">
        <v>34</v>
      </c>
      <c r="B15" t="s">
        <v>11</v>
      </c>
      <c r="C15" t="s">
        <v>37</v>
      </c>
      <c r="D15" t="s">
        <v>13</v>
      </c>
      <c r="E15" t="str">
        <f t="shared" si="0"/>
        <v/>
      </c>
      <c r="F15" t="s">
        <v>732</v>
      </c>
      <c r="G15" s="18">
        <v>0</v>
      </c>
      <c r="H15">
        <v>0</v>
      </c>
      <c r="J15" t="s">
        <v>740</v>
      </c>
      <c r="K15" s="24">
        <f t="shared" si="1"/>
        <v>5008511</v>
      </c>
      <c r="L15" s="9">
        <f t="shared" si="2"/>
        <v>1.1704999999999999</v>
      </c>
      <c r="M15" s="24">
        <f t="shared" si="3"/>
        <v>2869036</v>
      </c>
      <c r="N15" s="9">
        <f t="shared" si="4"/>
        <v>0.67049999999999998</v>
      </c>
    </row>
    <row r="16" spans="1:14" x14ac:dyDescent="0.35">
      <c r="A16" t="s">
        <v>34</v>
      </c>
      <c r="B16" t="s">
        <v>11</v>
      </c>
      <c r="C16" t="s">
        <v>37</v>
      </c>
      <c r="D16" t="s">
        <v>416</v>
      </c>
      <c r="E16" t="str">
        <f t="shared" si="0"/>
        <v/>
      </c>
      <c r="F16" t="s">
        <v>732</v>
      </c>
      <c r="G16" s="18">
        <v>0</v>
      </c>
      <c r="H16">
        <v>0</v>
      </c>
      <c r="J16" t="s">
        <v>844</v>
      </c>
      <c r="K16" s="24">
        <f t="shared" si="1"/>
        <v>9417914</v>
      </c>
      <c r="L16" s="9">
        <f t="shared" si="2"/>
        <v>1.0128999999999999</v>
      </c>
      <c r="M16" s="24">
        <f t="shared" si="3"/>
        <v>4406312</v>
      </c>
      <c r="N16" s="9">
        <f t="shared" si="4"/>
        <v>0.47389999999999999</v>
      </c>
    </row>
    <row r="17" spans="1:14" x14ac:dyDescent="0.35">
      <c r="A17" t="s">
        <v>34</v>
      </c>
      <c r="B17" t="s">
        <v>11</v>
      </c>
      <c r="C17" t="s">
        <v>37</v>
      </c>
      <c r="D17" t="s">
        <v>15</v>
      </c>
      <c r="E17" t="str">
        <f t="shared" si="0"/>
        <v>8</v>
      </c>
      <c r="F17" t="s">
        <v>732</v>
      </c>
      <c r="G17" s="18">
        <v>1663856</v>
      </c>
      <c r="H17">
        <v>0.41070000000000001</v>
      </c>
      <c r="J17" t="s">
        <v>741</v>
      </c>
      <c r="K17" s="24">
        <f t="shared" si="1"/>
        <v>5921127</v>
      </c>
      <c r="L17" s="9">
        <f t="shared" si="2"/>
        <v>0.9003000000000001</v>
      </c>
      <c r="M17" s="24">
        <f t="shared" si="3"/>
        <v>2965496</v>
      </c>
      <c r="N17" s="9">
        <f t="shared" si="4"/>
        <v>0.45090000000000002</v>
      </c>
    </row>
    <row r="18" spans="1:14" x14ac:dyDescent="0.35">
      <c r="A18" t="s">
        <v>34</v>
      </c>
      <c r="B18" t="s">
        <v>11</v>
      </c>
      <c r="C18" t="s">
        <v>37</v>
      </c>
      <c r="D18" t="s">
        <v>419</v>
      </c>
      <c r="E18" t="str">
        <f t="shared" si="0"/>
        <v/>
      </c>
      <c r="F18" t="s">
        <v>732</v>
      </c>
      <c r="G18" s="18">
        <v>1290734</v>
      </c>
      <c r="H18">
        <v>0.31859999999999999</v>
      </c>
      <c r="J18" t="s">
        <v>742</v>
      </c>
      <c r="K18" s="24">
        <f t="shared" si="1"/>
        <v>31268796</v>
      </c>
      <c r="L18" s="9">
        <f t="shared" si="2"/>
        <v>1.2785</v>
      </c>
      <c r="M18" s="24">
        <f t="shared" si="3"/>
        <v>17982166</v>
      </c>
      <c r="N18" s="9">
        <f t="shared" si="4"/>
        <v>0.74659999999999993</v>
      </c>
    </row>
    <row r="19" spans="1:14" x14ac:dyDescent="0.35">
      <c r="A19" t="s">
        <v>34</v>
      </c>
      <c r="B19" t="s">
        <v>11</v>
      </c>
      <c r="C19" t="s">
        <v>37</v>
      </c>
      <c r="D19" t="s">
        <v>421</v>
      </c>
      <c r="E19" t="str">
        <f t="shared" si="0"/>
        <v/>
      </c>
      <c r="F19" t="s">
        <v>732</v>
      </c>
      <c r="G19" s="18">
        <v>971900</v>
      </c>
      <c r="H19">
        <v>0.2399</v>
      </c>
      <c r="J19" t="s">
        <v>743</v>
      </c>
      <c r="K19" s="24">
        <f t="shared" si="1"/>
        <v>13318633</v>
      </c>
      <c r="L19" s="9">
        <f t="shared" si="2"/>
        <v>0.97019999999999995</v>
      </c>
      <c r="M19" s="24">
        <f t="shared" si="3"/>
        <v>8287688</v>
      </c>
      <c r="N19" s="9">
        <f t="shared" si="4"/>
        <v>0.58679999999999999</v>
      </c>
    </row>
    <row r="20" spans="1:14" x14ac:dyDescent="0.35">
      <c r="A20" t="s">
        <v>34</v>
      </c>
      <c r="B20" t="s">
        <v>11</v>
      </c>
      <c r="C20" t="s">
        <v>37</v>
      </c>
      <c r="D20" t="s">
        <v>423</v>
      </c>
      <c r="E20" t="str">
        <f t="shared" si="0"/>
        <v/>
      </c>
      <c r="F20" t="s">
        <v>732</v>
      </c>
      <c r="G20" s="18">
        <v>191220</v>
      </c>
      <c r="H20">
        <v>4.7199999999999999E-2</v>
      </c>
      <c r="J20" t="s">
        <v>811</v>
      </c>
      <c r="K20" s="24">
        <f t="shared" si="1"/>
        <v>4731992</v>
      </c>
      <c r="L20" s="9">
        <f t="shared" si="2"/>
        <v>1.2786999999999999</v>
      </c>
      <c r="M20" s="24">
        <f t="shared" si="3"/>
        <v>2315554</v>
      </c>
      <c r="N20" s="9">
        <f t="shared" si="4"/>
        <v>0.62790000000000001</v>
      </c>
    </row>
    <row r="21" spans="1:14" x14ac:dyDescent="0.35">
      <c r="A21" t="s">
        <v>330</v>
      </c>
      <c r="B21" t="s">
        <v>11</v>
      </c>
      <c r="C21" t="s">
        <v>331</v>
      </c>
      <c r="D21" t="s">
        <v>368</v>
      </c>
      <c r="E21" t="str">
        <f t="shared" si="0"/>
        <v/>
      </c>
      <c r="F21" t="s">
        <v>733</v>
      </c>
      <c r="G21" s="18">
        <v>3298056</v>
      </c>
      <c r="H21">
        <v>0.12540000000000001</v>
      </c>
      <c r="J21" t="s">
        <v>744</v>
      </c>
      <c r="K21" s="24">
        <f t="shared" si="1"/>
        <v>7074534</v>
      </c>
      <c r="L21" s="9">
        <f t="shared" si="2"/>
        <v>0.56969999999999998</v>
      </c>
      <c r="M21" s="24">
        <f t="shared" si="3"/>
        <v>2632616</v>
      </c>
      <c r="N21" s="9">
        <f t="shared" si="4"/>
        <v>0.21199999999999999</v>
      </c>
    </row>
    <row r="22" spans="1:14" x14ac:dyDescent="0.35">
      <c r="A22" t="s">
        <v>330</v>
      </c>
      <c r="B22" t="s">
        <v>11</v>
      </c>
      <c r="C22" t="s">
        <v>331</v>
      </c>
      <c r="D22" t="s">
        <v>416</v>
      </c>
      <c r="E22" t="str">
        <f t="shared" si="0"/>
        <v/>
      </c>
      <c r="F22" t="s">
        <v>733</v>
      </c>
      <c r="G22" s="18">
        <v>0</v>
      </c>
      <c r="H22">
        <v>0</v>
      </c>
      <c r="J22" t="s">
        <v>745</v>
      </c>
      <c r="K22" s="24">
        <f t="shared" si="1"/>
        <v>2494511</v>
      </c>
      <c r="L22" s="9">
        <f t="shared" si="2"/>
        <v>0.65190000000000003</v>
      </c>
      <c r="M22" s="24">
        <f t="shared" si="3"/>
        <v>870534</v>
      </c>
      <c r="N22" s="9">
        <f t="shared" si="4"/>
        <v>0.22750000000000001</v>
      </c>
    </row>
    <row r="23" spans="1:14" x14ac:dyDescent="0.35">
      <c r="A23" t="s">
        <v>330</v>
      </c>
      <c r="B23" t="s">
        <v>11</v>
      </c>
      <c r="C23" t="s">
        <v>331</v>
      </c>
      <c r="D23" t="s">
        <v>15</v>
      </c>
      <c r="E23" t="str">
        <f t="shared" si="0"/>
        <v>8</v>
      </c>
      <c r="F23" t="s">
        <v>733</v>
      </c>
      <c r="G23" s="18">
        <v>8968398</v>
      </c>
      <c r="H23">
        <v>0.34100000000000003</v>
      </c>
      <c r="J23" t="s">
        <v>746</v>
      </c>
      <c r="K23" s="24">
        <f t="shared" si="1"/>
        <v>3787726</v>
      </c>
      <c r="L23" s="9">
        <f t="shared" si="2"/>
        <v>0.84639999999999993</v>
      </c>
      <c r="M23" s="24">
        <f t="shared" si="3"/>
        <v>1411447</v>
      </c>
      <c r="N23" s="9">
        <f t="shared" si="4"/>
        <v>0.31539999999999996</v>
      </c>
    </row>
    <row r="24" spans="1:14" x14ac:dyDescent="0.35">
      <c r="A24" t="s">
        <v>330</v>
      </c>
      <c r="B24" t="s">
        <v>11</v>
      </c>
      <c r="C24" t="s">
        <v>331</v>
      </c>
      <c r="D24" t="s">
        <v>16</v>
      </c>
      <c r="E24" t="str">
        <f t="shared" si="0"/>
        <v>8</v>
      </c>
      <c r="F24" t="s">
        <v>733</v>
      </c>
      <c r="G24" s="18">
        <v>399764</v>
      </c>
      <c r="H24">
        <v>1.52E-2</v>
      </c>
      <c r="J24" t="s">
        <v>757</v>
      </c>
      <c r="K24" s="24">
        <f t="shared" si="1"/>
        <v>2089421</v>
      </c>
      <c r="L24" s="9">
        <f t="shared" si="2"/>
        <v>0.84499999999999997</v>
      </c>
      <c r="M24" s="24">
        <f t="shared" si="3"/>
        <v>979161</v>
      </c>
      <c r="N24" s="9">
        <f t="shared" si="4"/>
        <v>0.39600000000000002</v>
      </c>
    </row>
    <row r="25" spans="1:14" x14ac:dyDescent="0.35">
      <c r="A25" t="s">
        <v>330</v>
      </c>
      <c r="B25" t="s">
        <v>11</v>
      </c>
      <c r="C25" t="s">
        <v>331</v>
      </c>
      <c r="D25" t="s">
        <v>419</v>
      </c>
      <c r="E25" t="str">
        <f t="shared" si="0"/>
        <v/>
      </c>
      <c r="F25" t="s">
        <v>733</v>
      </c>
      <c r="G25" s="18">
        <v>8026848</v>
      </c>
      <c r="H25">
        <v>0.30520000000000003</v>
      </c>
      <c r="J25" t="s">
        <v>1016</v>
      </c>
      <c r="K25" s="24">
        <f t="shared" si="1"/>
        <v>5689198</v>
      </c>
      <c r="L25" s="9">
        <f t="shared" si="2"/>
        <v>0.56170000000000009</v>
      </c>
      <c r="M25" s="24">
        <f t="shared" si="3"/>
        <v>1983534</v>
      </c>
      <c r="N25" s="9">
        <f t="shared" si="4"/>
        <v>0.1956</v>
      </c>
    </row>
    <row r="26" spans="1:14" x14ac:dyDescent="0.35">
      <c r="A26" t="s">
        <v>330</v>
      </c>
      <c r="B26" t="s">
        <v>11</v>
      </c>
      <c r="C26" t="s">
        <v>331</v>
      </c>
      <c r="D26" t="s">
        <v>421</v>
      </c>
      <c r="E26" t="str">
        <f t="shared" si="0"/>
        <v/>
      </c>
      <c r="F26" t="s">
        <v>733</v>
      </c>
      <c r="G26" s="18">
        <v>3098174</v>
      </c>
      <c r="H26">
        <v>0.1178</v>
      </c>
      <c r="J26" t="s">
        <v>747</v>
      </c>
      <c r="K26" s="24">
        <f t="shared" si="1"/>
        <v>2328186</v>
      </c>
      <c r="L26" s="9">
        <f t="shared" si="2"/>
        <v>0.84130000000000005</v>
      </c>
      <c r="M26" s="24">
        <f t="shared" si="3"/>
        <v>654066</v>
      </c>
      <c r="N26" s="9">
        <f t="shared" si="4"/>
        <v>0.2364</v>
      </c>
    </row>
    <row r="27" spans="1:14" x14ac:dyDescent="0.35">
      <c r="A27" t="s">
        <v>330</v>
      </c>
      <c r="B27" t="s">
        <v>11</v>
      </c>
      <c r="C27" t="s">
        <v>331</v>
      </c>
      <c r="D27" t="s">
        <v>423</v>
      </c>
      <c r="E27" t="str">
        <f t="shared" si="0"/>
        <v/>
      </c>
      <c r="F27" t="s">
        <v>733</v>
      </c>
      <c r="G27" s="18">
        <v>378724</v>
      </c>
      <c r="H27">
        <v>1.44E-2</v>
      </c>
      <c r="J27" t="s">
        <v>748</v>
      </c>
      <c r="K27" s="24">
        <f t="shared" si="1"/>
        <v>3547442</v>
      </c>
      <c r="L27" s="9">
        <f t="shared" si="2"/>
        <v>0.85240000000000005</v>
      </c>
      <c r="M27" s="24">
        <f t="shared" si="3"/>
        <v>1230202</v>
      </c>
      <c r="N27" s="9">
        <f t="shared" si="4"/>
        <v>0.29559999999999997</v>
      </c>
    </row>
    <row r="28" spans="1:14" x14ac:dyDescent="0.35">
      <c r="A28" t="s">
        <v>330</v>
      </c>
      <c r="B28" t="s">
        <v>11</v>
      </c>
      <c r="C28" t="s">
        <v>332</v>
      </c>
      <c r="D28" t="s">
        <v>416</v>
      </c>
      <c r="E28" t="str">
        <f t="shared" si="0"/>
        <v/>
      </c>
      <c r="F28" t="s">
        <v>734</v>
      </c>
      <c r="G28" s="18">
        <v>0</v>
      </c>
      <c r="H28">
        <v>0</v>
      </c>
      <c r="J28" t="s">
        <v>749</v>
      </c>
      <c r="K28" s="24">
        <f t="shared" si="1"/>
        <v>8904528</v>
      </c>
      <c r="L28" s="9">
        <f t="shared" si="2"/>
        <v>1.6350000000000002</v>
      </c>
      <c r="M28" s="24">
        <f t="shared" si="3"/>
        <v>5467979</v>
      </c>
      <c r="N28" s="9">
        <f t="shared" si="4"/>
        <v>1.004</v>
      </c>
    </row>
    <row r="29" spans="1:14" x14ac:dyDescent="0.35">
      <c r="A29" t="s">
        <v>330</v>
      </c>
      <c r="B29" t="s">
        <v>11</v>
      </c>
      <c r="C29" t="s">
        <v>332</v>
      </c>
      <c r="D29" t="s">
        <v>15</v>
      </c>
      <c r="E29" t="str">
        <f t="shared" si="0"/>
        <v>8</v>
      </c>
      <c r="F29" t="s">
        <v>734</v>
      </c>
      <c r="G29" s="18">
        <v>14935472</v>
      </c>
      <c r="H29">
        <v>0.83550000000000002</v>
      </c>
      <c r="J29" t="s">
        <v>795</v>
      </c>
      <c r="K29" s="24">
        <f t="shared" si="1"/>
        <v>1913944</v>
      </c>
      <c r="L29" s="9">
        <f t="shared" si="2"/>
        <v>0.59680000000000011</v>
      </c>
      <c r="M29" s="24">
        <f t="shared" si="3"/>
        <v>285824</v>
      </c>
      <c r="N29" s="9">
        <f t="shared" si="4"/>
        <v>8.9099999999999999E-2</v>
      </c>
    </row>
    <row r="30" spans="1:14" x14ac:dyDescent="0.35">
      <c r="A30" t="s">
        <v>330</v>
      </c>
      <c r="B30" t="s">
        <v>11</v>
      </c>
      <c r="C30" t="s">
        <v>332</v>
      </c>
      <c r="D30" t="s">
        <v>419</v>
      </c>
      <c r="E30" t="str">
        <f t="shared" si="0"/>
        <v/>
      </c>
      <c r="F30" t="s">
        <v>734</v>
      </c>
      <c r="G30" s="18">
        <v>4383217</v>
      </c>
      <c r="H30">
        <v>0.2452</v>
      </c>
      <c r="J30" t="s">
        <v>750</v>
      </c>
      <c r="K30" s="24">
        <f t="shared" si="1"/>
        <v>11705010</v>
      </c>
      <c r="L30" s="9">
        <f t="shared" si="2"/>
        <v>1.0233000000000001</v>
      </c>
      <c r="M30" s="24">
        <f t="shared" si="3"/>
        <v>6905419</v>
      </c>
      <c r="N30" s="9">
        <f t="shared" si="4"/>
        <v>0.60370000000000001</v>
      </c>
    </row>
    <row r="31" spans="1:14" x14ac:dyDescent="0.35">
      <c r="A31" t="s">
        <v>330</v>
      </c>
      <c r="B31" t="s">
        <v>11</v>
      </c>
      <c r="C31" t="s">
        <v>332</v>
      </c>
      <c r="D31" t="s">
        <v>421</v>
      </c>
      <c r="E31" t="str">
        <f t="shared" si="0"/>
        <v/>
      </c>
      <c r="F31" t="s">
        <v>734</v>
      </c>
      <c r="G31" s="18">
        <v>3214121</v>
      </c>
      <c r="H31">
        <v>0.17979999999999999</v>
      </c>
      <c r="J31" t="s">
        <v>751</v>
      </c>
      <c r="K31" s="24">
        <f t="shared" si="1"/>
        <v>4640527</v>
      </c>
      <c r="L31" s="9">
        <f t="shared" si="2"/>
        <v>1.2769999999999999</v>
      </c>
      <c r="M31" s="24">
        <f t="shared" si="3"/>
        <v>2843912</v>
      </c>
      <c r="N31" s="9">
        <f t="shared" si="4"/>
        <v>0.78259999999999996</v>
      </c>
    </row>
    <row r="32" spans="1:14" x14ac:dyDescent="0.35">
      <c r="A32" t="s">
        <v>330</v>
      </c>
      <c r="B32" t="s">
        <v>11</v>
      </c>
      <c r="C32" t="s">
        <v>332</v>
      </c>
      <c r="D32" t="s">
        <v>423</v>
      </c>
      <c r="E32" t="str">
        <f t="shared" si="0"/>
        <v/>
      </c>
      <c r="F32" t="s">
        <v>734</v>
      </c>
      <c r="G32" s="18">
        <v>927769</v>
      </c>
      <c r="H32">
        <v>5.1900000000000002E-2</v>
      </c>
      <c r="J32" t="s">
        <v>752</v>
      </c>
      <c r="K32" s="24">
        <f t="shared" si="1"/>
        <v>24123405</v>
      </c>
      <c r="L32" s="9">
        <f t="shared" si="2"/>
        <v>0.99170000000000003</v>
      </c>
      <c r="M32" s="24">
        <f t="shared" si="3"/>
        <v>11265049</v>
      </c>
      <c r="N32" s="9">
        <f t="shared" si="4"/>
        <v>0.46309999999999996</v>
      </c>
    </row>
    <row r="33" spans="1:14" x14ac:dyDescent="0.35">
      <c r="A33" t="s">
        <v>330</v>
      </c>
      <c r="B33" t="s">
        <v>11</v>
      </c>
      <c r="C33" t="s">
        <v>333</v>
      </c>
      <c r="D33" t="s">
        <v>416</v>
      </c>
      <c r="E33" t="str">
        <f t="shared" si="0"/>
        <v/>
      </c>
      <c r="F33" t="s">
        <v>735</v>
      </c>
      <c r="G33" s="18">
        <v>0</v>
      </c>
      <c r="H33">
        <v>0</v>
      </c>
      <c r="J33" t="s">
        <v>753</v>
      </c>
      <c r="K33" s="24">
        <f t="shared" si="1"/>
        <v>8642954</v>
      </c>
      <c r="L33" s="9">
        <f t="shared" si="2"/>
        <v>0.9143</v>
      </c>
      <c r="M33" s="24">
        <f t="shared" si="3"/>
        <v>3462817</v>
      </c>
      <c r="N33" s="9">
        <f t="shared" si="4"/>
        <v>0.36629999999999996</v>
      </c>
    </row>
    <row r="34" spans="1:14" x14ac:dyDescent="0.35">
      <c r="A34" t="s">
        <v>330</v>
      </c>
      <c r="B34" t="s">
        <v>11</v>
      </c>
      <c r="C34" t="s">
        <v>333</v>
      </c>
      <c r="D34" t="s">
        <v>15</v>
      </c>
      <c r="E34" t="str">
        <f t="shared" si="0"/>
        <v>8</v>
      </c>
      <c r="F34" t="s">
        <v>735</v>
      </c>
      <c r="G34" s="18">
        <v>11938033</v>
      </c>
      <c r="H34">
        <v>0.17460000000000001</v>
      </c>
      <c r="J34" t="s">
        <v>806</v>
      </c>
      <c r="K34" s="24">
        <f t="shared" si="1"/>
        <v>1195584</v>
      </c>
      <c r="L34" s="9">
        <f t="shared" si="2"/>
        <v>0.83200000000000007</v>
      </c>
      <c r="M34" s="24">
        <f t="shared" si="3"/>
        <v>505088</v>
      </c>
      <c r="N34" s="9">
        <f t="shared" si="4"/>
        <v>0.34899999999999998</v>
      </c>
    </row>
    <row r="35" spans="1:14" x14ac:dyDescent="0.35">
      <c r="A35" t="s">
        <v>330</v>
      </c>
      <c r="B35" t="s">
        <v>11</v>
      </c>
      <c r="C35" t="s">
        <v>333</v>
      </c>
      <c r="D35" t="s">
        <v>16</v>
      </c>
      <c r="E35" t="str">
        <f t="shared" si="0"/>
        <v>8</v>
      </c>
      <c r="F35" t="s">
        <v>735</v>
      </c>
      <c r="G35" s="18">
        <v>3425518</v>
      </c>
      <c r="H35">
        <v>5.0099999999999999E-2</v>
      </c>
      <c r="J35" t="s">
        <v>754</v>
      </c>
      <c r="K35" s="24">
        <f t="shared" si="1"/>
        <v>3077400</v>
      </c>
      <c r="L35" s="9">
        <f t="shared" si="2"/>
        <v>0.71740000000000004</v>
      </c>
      <c r="M35" s="24">
        <f t="shared" si="3"/>
        <v>1414300</v>
      </c>
      <c r="N35" s="9">
        <f t="shared" si="4"/>
        <v>0.32969999999999999</v>
      </c>
    </row>
    <row r="36" spans="1:14" x14ac:dyDescent="0.35">
      <c r="A36" t="s">
        <v>330</v>
      </c>
      <c r="B36" t="s">
        <v>11</v>
      </c>
      <c r="C36" t="s">
        <v>333</v>
      </c>
      <c r="D36" t="s">
        <v>30</v>
      </c>
      <c r="E36" t="str">
        <f t="shared" si="0"/>
        <v>8</v>
      </c>
      <c r="F36" t="s">
        <v>735</v>
      </c>
      <c r="G36" s="18">
        <v>7167201</v>
      </c>
      <c r="H36">
        <v>9.8799999999999999E-2</v>
      </c>
      <c r="J36" t="s">
        <v>755</v>
      </c>
      <c r="K36" s="24">
        <f t="shared" si="1"/>
        <v>3045369</v>
      </c>
      <c r="L36" s="9">
        <f t="shared" si="2"/>
        <v>0.754</v>
      </c>
      <c r="M36" s="24">
        <f t="shared" si="3"/>
        <v>1475833</v>
      </c>
      <c r="N36" s="9">
        <f t="shared" si="4"/>
        <v>0.36540000000000006</v>
      </c>
    </row>
    <row r="37" spans="1:14" x14ac:dyDescent="0.35">
      <c r="A37" t="s">
        <v>330</v>
      </c>
      <c r="B37" t="s">
        <v>11</v>
      </c>
      <c r="C37" t="s">
        <v>333</v>
      </c>
      <c r="D37" t="s">
        <v>419</v>
      </c>
      <c r="E37" t="str">
        <f t="shared" si="0"/>
        <v/>
      </c>
      <c r="F37" t="s">
        <v>735</v>
      </c>
      <c r="G37" s="18">
        <v>18030122</v>
      </c>
      <c r="H37">
        <v>0.26369999999999999</v>
      </c>
      <c r="J37" t="s">
        <v>756</v>
      </c>
      <c r="K37" s="24">
        <f t="shared" si="1"/>
        <v>8604508</v>
      </c>
      <c r="L37" s="9">
        <f t="shared" si="2"/>
        <v>1.5365999999999997</v>
      </c>
      <c r="M37" s="24">
        <f t="shared" si="3"/>
        <v>6267809</v>
      </c>
      <c r="N37" s="9">
        <f t="shared" si="4"/>
        <v>1.1145999999999998</v>
      </c>
    </row>
    <row r="38" spans="1:14" x14ac:dyDescent="0.35">
      <c r="A38" t="s">
        <v>330</v>
      </c>
      <c r="B38" t="s">
        <v>11</v>
      </c>
      <c r="C38" t="s">
        <v>333</v>
      </c>
      <c r="D38" t="s">
        <v>433</v>
      </c>
      <c r="E38" t="str">
        <f t="shared" si="0"/>
        <v/>
      </c>
      <c r="F38" t="s">
        <v>735</v>
      </c>
      <c r="G38" s="18">
        <v>6085252</v>
      </c>
      <c r="H38">
        <v>8.8999999999999996E-2</v>
      </c>
      <c r="J38" t="s">
        <v>758</v>
      </c>
      <c r="K38" s="24">
        <f t="shared" si="1"/>
        <v>4065418</v>
      </c>
      <c r="L38" s="9">
        <f t="shared" si="2"/>
        <v>1.3431000000000002</v>
      </c>
      <c r="M38" s="24">
        <f t="shared" si="3"/>
        <v>1807855</v>
      </c>
      <c r="N38" s="9">
        <f t="shared" si="4"/>
        <v>0.59720000000000006</v>
      </c>
    </row>
    <row r="39" spans="1:14" x14ac:dyDescent="0.35">
      <c r="A39" t="s">
        <v>330</v>
      </c>
      <c r="B39" t="s">
        <v>11</v>
      </c>
      <c r="C39" t="s">
        <v>333</v>
      </c>
      <c r="D39" t="s">
        <v>412</v>
      </c>
      <c r="E39" t="str">
        <f t="shared" si="0"/>
        <v/>
      </c>
      <c r="F39" t="s">
        <v>735</v>
      </c>
      <c r="G39" s="18">
        <v>177771</v>
      </c>
      <c r="H39">
        <v>2.5999999999999999E-3</v>
      </c>
      <c r="J39" t="s">
        <v>759</v>
      </c>
      <c r="K39" s="24">
        <f t="shared" si="1"/>
        <v>2382773</v>
      </c>
      <c r="L39" s="9">
        <f t="shared" si="2"/>
        <v>0.80259999999999998</v>
      </c>
      <c r="M39" s="24">
        <f t="shared" si="3"/>
        <v>345867</v>
      </c>
      <c r="N39" s="9">
        <f t="shared" si="4"/>
        <v>0.11649999999999999</v>
      </c>
    </row>
    <row r="40" spans="1:14" x14ac:dyDescent="0.35">
      <c r="A40" t="s">
        <v>330</v>
      </c>
      <c r="B40" t="s">
        <v>11</v>
      </c>
      <c r="C40" t="s">
        <v>333</v>
      </c>
      <c r="D40" t="s">
        <v>421</v>
      </c>
      <c r="E40" t="str">
        <f t="shared" si="0"/>
        <v/>
      </c>
      <c r="F40" t="s">
        <v>735</v>
      </c>
      <c r="G40" s="18">
        <v>18645485</v>
      </c>
      <c r="H40">
        <v>0.2727</v>
      </c>
      <c r="J40" t="s">
        <v>760</v>
      </c>
      <c r="K40" s="24">
        <f t="shared" si="1"/>
        <v>3450392</v>
      </c>
      <c r="L40" s="9">
        <f t="shared" si="2"/>
        <v>0.78599999999999992</v>
      </c>
      <c r="M40" s="24">
        <f t="shared" si="3"/>
        <v>1240561</v>
      </c>
      <c r="N40" s="9">
        <f t="shared" si="4"/>
        <v>0.28260000000000002</v>
      </c>
    </row>
    <row r="41" spans="1:14" x14ac:dyDescent="0.35">
      <c r="A41" t="s">
        <v>330</v>
      </c>
      <c r="B41" t="s">
        <v>11</v>
      </c>
      <c r="C41" t="s">
        <v>333</v>
      </c>
      <c r="D41" t="s">
        <v>423</v>
      </c>
      <c r="E41" t="str">
        <f t="shared" si="0"/>
        <v/>
      </c>
      <c r="F41" t="s">
        <v>735</v>
      </c>
      <c r="G41" s="18">
        <v>1757202</v>
      </c>
      <c r="H41">
        <v>2.5700000000000001E-2</v>
      </c>
      <c r="J41" t="s">
        <v>761</v>
      </c>
      <c r="K41" s="24">
        <f t="shared" si="1"/>
        <v>4924477</v>
      </c>
      <c r="L41" s="9">
        <f t="shared" si="2"/>
        <v>0.89030000000000009</v>
      </c>
      <c r="M41" s="24">
        <f t="shared" si="3"/>
        <v>3312116</v>
      </c>
      <c r="N41" s="9">
        <f t="shared" si="4"/>
        <v>0.5988</v>
      </c>
    </row>
    <row r="42" spans="1:14" x14ac:dyDescent="0.35">
      <c r="A42" t="s">
        <v>330</v>
      </c>
      <c r="B42" t="s">
        <v>11</v>
      </c>
      <c r="C42" t="s">
        <v>334</v>
      </c>
      <c r="D42" t="s">
        <v>416</v>
      </c>
      <c r="E42" t="str">
        <f t="shared" si="0"/>
        <v/>
      </c>
      <c r="F42" t="s">
        <v>736</v>
      </c>
      <c r="G42" s="18">
        <v>0</v>
      </c>
      <c r="H42">
        <v>0</v>
      </c>
      <c r="J42" t="s">
        <v>762</v>
      </c>
      <c r="K42" s="24">
        <f t="shared" si="1"/>
        <v>11949447</v>
      </c>
      <c r="L42" s="9">
        <f t="shared" si="2"/>
        <v>1.1988999999999999</v>
      </c>
      <c r="M42" s="24">
        <f t="shared" si="3"/>
        <v>6245570</v>
      </c>
      <c r="N42" s="9">
        <f t="shared" si="4"/>
        <v>0.62619999999999998</v>
      </c>
    </row>
    <row r="43" spans="1:14" x14ac:dyDescent="0.35">
      <c r="A43" t="s">
        <v>330</v>
      </c>
      <c r="B43" t="s">
        <v>11</v>
      </c>
      <c r="C43" t="s">
        <v>334</v>
      </c>
      <c r="D43" t="s">
        <v>15</v>
      </c>
      <c r="E43" t="str">
        <f t="shared" si="0"/>
        <v>8</v>
      </c>
      <c r="F43" t="s">
        <v>736</v>
      </c>
      <c r="G43" s="18">
        <v>5699003</v>
      </c>
      <c r="H43">
        <v>0.2379</v>
      </c>
      <c r="J43" t="s">
        <v>763</v>
      </c>
      <c r="K43" s="24">
        <f t="shared" si="1"/>
        <v>6628796</v>
      </c>
      <c r="L43" s="9">
        <f t="shared" si="2"/>
        <v>1.2348999999999999</v>
      </c>
      <c r="M43" s="24">
        <f t="shared" si="3"/>
        <v>3705985</v>
      </c>
      <c r="N43" s="9">
        <f t="shared" si="4"/>
        <v>0.69040000000000001</v>
      </c>
    </row>
    <row r="44" spans="1:14" x14ac:dyDescent="0.35">
      <c r="A44" t="s">
        <v>330</v>
      </c>
      <c r="B44" t="s">
        <v>11</v>
      </c>
      <c r="C44" t="s">
        <v>334</v>
      </c>
      <c r="D44" t="s">
        <v>16</v>
      </c>
      <c r="E44" t="str">
        <f t="shared" si="0"/>
        <v>8</v>
      </c>
      <c r="F44" t="s">
        <v>736</v>
      </c>
      <c r="G44" s="18">
        <v>663566</v>
      </c>
      <c r="H44">
        <v>2.7699999999999999E-2</v>
      </c>
      <c r="J44" t="s">
        <v>764</v>
      </c>
      <c r="K44" s="24">
        <f t="shared" si="1"/>
        <v>6027083</v>
      </c>
      <c r="L44" s="9">
        <f t="shared" si="2"/>
        <v>0.80609999999999993</v>
      </c>
      <c r="M44" s="24">
        <f t="shared" si="3"/>
        <v>3002700</v>
      </c>
      <c r="N44" s="9">
        <f t="shared" si="4"/>
        <v>0.40160000000000001</v>
      </c>
    </row>
    <row r="45" spans="1:14" x14ac:dyDescent="0.35">
      <c r="A45" t="s">
        <v>330</v>
      </c>
      <c r="B45" t="s">
        <v>11</v>
      </c>
      <c r="C45" t="s">
        <v>334</v>
      </c>
      <c r="D45" t="s">
        <v>419</v>
      </c>
      <c r="E45" t="str">
        <f t="shared" si="0"/>
        <v/>
      </c>
      <c r="F45" t="s">
        <v>736</v>
      </c>
      <c r="G45" s="18">
        <v>7428587</v>
      </c>
      <c r="H45">
        <v>0.31009999999999999</v>
      </c>
      <c r="J45" t="s">
        <v>765</v>
      </c>
      <c r="K45" s="24">
        <f t="shared" si="1"/>
        <v>4528365</v>
      </c>
      <c r="L45" s="9">
        <f t="shared" si="2"/>
        <v>0.60089999999999999</v>
      </c>
      <c r="M45" s="24">
        <f t="shared" si="3"/>
        <v>1661688</v>
      </c>
      <c r="N45" s="9">
        <f t="shared" si="4"/>
        <v>0.2205</v>
      </c>
    </row>
    <row r="46" spans="1:14" x14ac:dyDescent="0.35">
      <c r="A46" t="s">
        <v>330</v>
      </c>
      <c r="B46" t="s">
        <v>11</v>
      </c>
      <c r="C46" t="s">
        <v>334</v>
      </c>
      <c r="D46" t="s">
        <v>412</v>
      </c>
      <c r="E46" t="str">
        <f t="shared" si="0"/>
        <v/>
      </c>
      <c r="F46" t="s">
        <v>736</v>
      </c>
      <c r="G46" s="18">
        <v>45515</v>
      </c>
      <c r="H46">
        <v>1.9E-3</v>
      </c>
      <c r="J46" t="s">
        <v>766</v>
      </c>
      <c r="K46" s="24">
        <f t="shared" si="1"/>
        <v>5824504</v>
      </c>
      <c r="L46" s="9">
        <f t="shared" si="2"/>
        <v>0.90689999999999993</v>
      </c>
      <c r="M46" s="24">
        <f t="shared" si="3"/>
        <v>2423184</v>
      </c>
      <c r="N46" s="9">
        <f t="shared" si="4"/>
        <v>0.37730000000000002</v>
      </c>
    </row>
    <row r="47" spans="1:14" x14ac:dyDescent="0.35">
      <c r="A47" t="s">
        <v>330</v>
      </c>
      <c r="B47" t="s">
        <v>11</v>
      </c>
      <c r="C47" t="s">
        <v>334</v>
      </c>
      <c r="D47" t="s">
        <v>421</v>
      </c>
      <c r="E47" t="str">
        <f t="shared" si="0"/>
        <v/>
      </c>
      <c r="F47" t="s">
        <v>736</v>
      </c>
      <c r="G47" s="18">
        <v>6238001</v>
      </c>
      <c r="H47">
        <v>0.26040000000000002</v>
      </c>
      <c r="J47" t="s">
        <v>767</v>
      </c>
      <c r="K47" s="24">
        <f t="shared" si="1"/>
        <v>7105280</v>
      </c>
      <c r="L47" s="9">
        <f t="shared" si="2"/>
        <v>0.92999999999999994</v>
      </c>
      <c r="M47" s="24">
        <f t="shared" si="3"/>
        <v>3166816</v>
      </c>
      <c r="N47" s="9">
        <f t="shared" si="4"/>
        <v>0.41449999999999998</v>
      </c>
    </row>
    <row r="48" spans="1:14" x14ac:dyDescent="0.35">
      <c r="A48" t="s">
        <v>330</v>
      </c>
      <c r="B48" t="s">
        <v>11</v>
      </c>
      <c r="C48" t="s">
        <v>334</v>
      </c>
      <c r="D48" t="s">
        <v>423</v>
      </c>
      <c r="E48" t="str">
        <f t="shared" si="0"/>
        <v/>
      </c>
      <c r="F48" t="s">
        <v>736</v>
      </c>
      <c r="G48" s="18">
        <v>761784</v>
      </c>
      <c r="H48">
        <v>3.1800000000000002E-2</v>
      </c>
      <c r="J48" t="s">
        <v>768</v>
      </c>
      <c r="K48" s="24">
        <f t="shared" si="1"/>
        <v>4240194</v>
      </c>
      <c r="L48" s="9">
        <f t="shared" si="2"/>
        <v>1.2117000000000002</v>
      </c>
      <c r="M48" s="24">
        <f t="shared" si="3"/>
        <v>2305739</v>
      </c>
      <c r="N48" s="9">
        <f t="shared" si="4"/>
        <v>0.65890000000000004</v>
      </c>
    </row>
    <row r="49" spans="1:14" x14ac:dyDescent="0.35">
      <c r="A49" t="s">
        <v>49</v>
      </c>
      <c r="B49" t="s">
        <v>11</v>
      </c>
      <c r="C49" t="s">
        <v>50</v>
      </c>
      <c r="D49" t="s">
        <v>416</v>
      </c>
      <c r="E49" t="str">
        <f t="shared" si="0"/>
        <v/>
      </c>
      <c r="F49" t="s">
        <v>737</v>
      </c>
      <c r="G49" s="18">
        <v>0</v>
      </c>
      <c r="H49">
        <v>0</v>
      </c>
      <c r="J49" t="s">
        <v>769</v>
      </c>
      <c r="K49" s="24">
        <f t="shared" si="1"/>
        <v>8400423</v>
      </c>
      <c r="L49" s="9">
        <f t="shared" si="2"/>
        <v>0.83010000000000006</v>
      </c>
      <c r="M49" s="24">
        <f t="shared" si="3"/>
        <v>2592687</v>
      </c>
      <c r="N49" s="9">
        <f t="shared" si="4"/>
        <v>0.25619999999999998</v>
      </c>
    </row>
    <row r="50" spans="1:14" x14ac:dyDescent="0.35">
      <c r="A50" t="s">
        <v>49</v>
      </c>
      <c r="B50" t="s">
        <v>11</v>
      </c>
      <c r="C50" t="s">
        <v>50</v>
      </c>
      <c r="D50" t="s">
        <v>15</v>
      </c>
      <c r="E50" t="str">
        <f t="shared" si="0"/>
        <v>8</v>
      </c>
      <c r="F50" t="s">
        <v>737</v>
      </c>
      <c r="G50" s="18">
        <v>8280580</v>
      </c>
      <c r="H50">
        <v>0.2145</v>
      </c>
      <c r="J50" t="s">
        <v>982</v>
      </c>
      <c r="K50" s="24">
        <f t="shared" si="1"/>
        <v>3181833</v>
      </c>
      <c r="L50" s="9">
        <f t="shared" si="2"/>
        <v>0.8579</v>
      </c>
      <c r="M50" s="24">
        <f t="shared" si="3"/>
        <v>245207</v>
      </c>
      <c r="N50" s="9">
        <f t="shared" si="4"/>
        <v>6.6400000000000001E-2</v>
      </c>
    </row>
    <row r="51" spans="1:14" x14ac:dyDescent="0.35">
      <c r="A51" t="s">
        <v>49</v>
      </c>
      <c r="B51" t="s">
        <v>11</v>
      </c>
      <c r="C51" t="s">
        <v>50</v>
      </c>
      <c r="D51" t="s">
        <v>16</v>
      </c>
      <c r="E51" t="str">
        <f t="shared" si="0"/>
        <v>8</v>
      </c>
      <c r="F51" t="s">
        <v>737</v>
      </c>
      <c r="G51" s="18">
        <v>1355004</v>
      </c>
      <c r="H51">
        <v>3.5099999999999999E-2</v>
      </c>
      <c r="J51" t="s">
        <v>770</v>
      </c>
      <c r="K51" s="24">
        <f t="shared" si="1"/>
        <v>6169224</v>
      </c>
      <c r="L51" s="9">
        <f t="shared" si="2"/>
        <v>1.1437999999999999</v>
      </c>
      <c r="M51" s="24">
        <f t="shared" si="3"/>
        <v>2667685</v>
      </c>
      <c r="N51" s="9">
        <f t="shared" si="4"/>
        <v>0.49459999999999998</v>
      </c>
    </row>
    <row r="52" spans="1:14" x14ac:dyDescent="0.35">
      <c r="A52" t="s">
        <v>49</v>
      </c>
      <c r="B52" t="s">
        <v>11</v>
      </c>
      <c r="C52" t="s">
        <v>50</v>
      </c>
      <c r="D52" t="s">
        <v>51</v>
      </c>
      <c r="E52" t="str">
        <f t="shared" si="0"/>
        <v>8</v>
      </c>
      <c r="F52" t="s">
        <v>737</v>
      </c>
      <c r="G52" s="18">
        <v>7400406</v>
      </c>
      <c r="H52">
        <v>0.19170000000000001</v>
      </c>
      <c r="J52" t="s">
        <v>771</v>
      </c>
      <c r="K52" s="24">
        <f t="shared" si="1"/>
        <v>2051255</v>
      </c>
      <c r="L52" s="9">
        <f t="shared" si="2"/>
        <v>0.73870000000000002</v>
      </c>
      <c r="M52" s="24">
        <f t="shared" si="3"/>
        <v>732531</v>
      </c>
      <c r="N52" s="9">
        <f t="shared" si="4"/>
        <v>0.26379999999999998</v>
      </c>
    </row>
    <row r="53" spans="1:14" x14ac:dyDescent="0.35">
      <c r="A53" t="s">
        <v>49</v>
      </c>
      <c r="B53" t="s">
        <v>11</v>
      </c>
      <c r="C53" t="s">
        <v>50</v>
      </c>
      <c r="D53" t="s">
        <v>419</v>
      </c>
      <c r="E53" t="str">
        <f t="shared" si="0"/>
        <v/>
      </c>
      <c r="F53" t="s">
        <v>737</v>
      </c>
      <c r="G53" s="18">
        <v>10569803</v>
      </c>
      <c r="H53">
        <v>0.27379999999999999</v>
      </c>
      <c r="J53" t="s">
        <v>772</v>
      </c>
      <c r="K53" s="24">
        <f t="shared" si="1"/>
        <v>2012891</v>
      </c>
      <c r="L53" s="9">
        <f t="shared" si="2"/>
        <v>0.92050000000000021</v>
      </c>
      <c r="M53" s="24">
        <f t="shared" si="3"/>
        <v>830085</v>
      </c>
      <c r="N53" s="9">
        <f t="shared" si="4"/>
        <v>0.37960000000000005</v>
      </c>
    </row>
    <row r="54" spans="1:14" x14ac:dyDescent="0.35">
      <c r="A54" t="s">
        <v>49</v>
      </c>
      <c r="B54" t="s">
        <v>11</v>
      </c>
      <c r="C54" t="s">
        <v>50</v>
      </c>
      <c r="D54" t="s">
        <v>421</v>
      </c>
      <c r="E54" t="str">
        <f t="shared" si="0"/>
        <v/>
      </c>
      <c r="F54" t="s">
        <v>737</v>
      </c>
      <c r="G54" s="18">
        <v>4624771</v>
      </c>
      <c r="H54">
        <v>0.1198</v>
      </c>
      <c r="J54" t="s">
        <v>773</v>
      </c>
      <c r="K54" s="24">
        <f t="shared" si="1"/>
        <v>1441660</v>
      </c>
      <c r="L54" s="9">
        <f t="shared" si="2"/>
        <v>1.1501999999999999</v>
      </c>
      <c r="M54" s="24">
        <f t="shared" si="3"/>
        <v>601882</v>
      </c>
      <c r="N54" s="9">
        <f t="shared" si="4"/>
        <v>0.48020000000000002</v>
      </c>
    </row>
    <row r="55" spans="1:14" x14ac:dyDescent="0.35">
      <c r="A55" t="s">
        <v>49</v>
      </c>
      <c r="B55" t="s">
        <v>11</v>
      </c>
      <c r="C55" t="s">
        <v>50</v>
      </c>
      <c r="D55" t="s">
        <v>423</v>
      </c>
      <c r="E55" t="str">
        <f t="shared" si="0"/>
        <v/>
      </c>
      <c r="F55" t="s">
        <v>737</v>
      </c>
      <c r="G55" s="18">
        <v>837709</v>
      </c>
      <c r="H55">
        <v>2.1700000000000001E-2</v>
      </c>
      <c r="J55" t="s">
        <v>774</v>
      </c>
      <c r="K55" s="24">
        <f t="shared" si="1"/>
        <v>5617355</v>
      </c>
      <c r="L55" s="9">
        <f t="shared" si="2"/>
        <v>1.1678999999999997</v>
      </c>
      <c r="M55" s="24">
        <f t="shared" si="3"/>
        <v>2729076</v>
      </c>
      <c r="N55" s="9">
        <f t="shared" si="4"/>
        <v>0.56740000000000002</v>
      </c>
    </row>
    <row r="56" spans="1:14" x14ac:dyDescent="0.35">
      <c r="A56" t="s">
        <v>49</v>
      </c>
      <c r="B56" t="s">
        <v>11</v>
      </c>
      <c r="C56" t="s">
        <v>52</v>
      </c>
      <c r="D56" t="s">
        <v>416</v>
      </c>
      <c r="E56" t="str">
        <f t="shared" si="0"/>
        <v/>
      </c>
      <c r="F56" t="s">
        <v>738</v>
      </c>
      <c r="G56" s="18">
        <v>0</v>
      </c>
      <c r="H56">
        <v>0</v>
      </c>
      <c r="J56" t="s">
        <v>775</v>
      </c>
      <c r="K56" s="24">
        <f t="shared" si="1"/>
        <v>1783877</v>
      </c>
      <c r="L56" s="9">
        <f t="shared" si="2"/>
        <v>1.0833000000000002</v>
      </c>
      <c r="M56" s="24">
        <f t="shared" si="3"/>
        <v>922814</v>
      </c>
      <c r="N56" s="9">
        <f t="shared" si="4"/>
        <v>0.56040000000000001</v>
      </c>
    </row>
    <row r="57" spans="1:14" x14ac:dyDescent="0.35">
      <c r="A57" t="s">
        <v>49</v>
      </c>
      <c r="B57" t="s">
        <v>11</v>
      </c>
      <c r="C57" t="s">
        <v>52</v>
      </c>
      <c r="D57" t="s">
        <v>15</v>
      </c>
      <c r="E57" t="str">
        <f t="shared" si="0"/>
        <v>8</v>
      </c>
      <c r="F57" t="s">
        <v>738</v>
      </c>
      <c r="G57" s="18">
        <v>247696</v>
      </c>
      <c r="H57">
        <v>0.1177</v>
      </c>
      <c r="J57" t="s">
        <v>776</v>
      </c>
      <c r="K57" s="24">
        <f t="shared" si="1"/>
        <v>17304997</v>
      </c>
      <c r="L57" s="9">
        <f t="shared" si="2"/>
        <v>1.0691999999999999</v>
      </c>
      <c r="M57" s="24">
        <f t="shared" si="3"/>
        <v>6831686</v>
      </c>
      <c r="N57" s="9">
        <f t="shared" si="4"/>
        <v>0.42209999999999998</v>
      </c>
    </row>
    <row r="58" spans="1:14" x14ac:dyDescent="0.35">
      <c r="A58" t="s">
        <v>49</v>
      </c>
      <c r="B58" t="s">
        <v>11</v>
      </c>
      <c r="C58" t="s">
        <v>52</v>
      </c>
      <c r="D58" t="s">
        <v>51</v>
      </c>
      <c r="E58" t="str">
        <f t="shared" si="0"/>
        <v>8</v>
      </c>
      <c r="F58" t="s">
        <v>738</v>
      </c>
      <c r="G58" s="18">
        <v>1499855</v>
      </c>
      <c r="H58">
        <v>0.7127</v>
      </c>
      <c r="J58" t="s">
        <v>777</v>
      </c>
      <c r="K58" s="24">
        <f t="shared" si="1"/>
        <v>2433002</v>
      </c>
      <c r="L58" s="9">
        <f t="shared" si="2"/>
        <v>0.79749999999999988</v>
      </c>
      <c r="M58" s="24">
        <f t="shared" si="3"/>
        <v>704426</v>
      </c>
      <c r="N58" s="9">
        <f t="shared" si="4"/>
        <v>0.23089999999999999</v>
      </c>
    </row>
    <row r="59" spans="1:14" x14ac:dyDescent="0.35">
      <c r="A59" t="s">
        <v>49</v>
      </c>
      <c r="B59" t="s">
        <v>11</v>
      </c>
      <c r="C59" t="s">
        <v>52</v>
      </c>
      <c r="D59" t="s">
        <v>419</v>
      </c>
      <c r="E59" t="str">
        <f t="shared" si="0"/>
        <v/>
      </c>
      <c r="F59" t="s">
        <v>738</v>
      </c>
      <c r="G59" s="18">
        <v>468244</v>
      </c>
      <c r="H59">
        <v>0.2225</v>
      </c>
      <c r="J59" t="s">
        <v>778</v>
      </c>
      <c r="K59" s="24">
        <f t="shared" si="1"/>
        <v>3507500</v>
      </c>
      <c r="L59" s="9">
        <f t="shared" si="2"/>
        <v>0.98639999999999994</v>
      </c>
      <c r="M59" s="24">
        <f t="shared" si="3"/>
        <v>1451502</v>
      </c>
      <c r="N59" s="9">
        <f t="shared" si="4"/>
        <v>0.40820000000000001</v>
      </c>
    </row>
    <row r="60" spans="1:14" x14ac:dyDescent="0.35">
      <c r="A60" t="s">
        <v>49</v>
      </c>
      <c r="B60" t="s">
        <v>11</v>
      </c>
      <c r="C60" t="s">
        <v>52</v>
      </c>
      <c r="D60" t="s">
        <v>421</v>
      </c>
      <c r="E60" t="str">
        <f t="shared" si="0"/>
        <v/>
      </c>
      <c r="F60" t="s">
        <v>738</v>
      </c>
      <c r="G60" s="18">
        <v>401533</v>
      </c>
      <c r="H60">
        <v>0.1908</v>
      </c>
      <c r="J60" t="s">
        <v>779</v>
      </c>
      <c r="K60" s="24">
        <f t="shared" si="1"/>
        <v>4461648</v>
      </c>
      <c r="L60" s="9">
        <f t="shared" si="2"/>
        <v>1.2327999999999999</v>
      </c>
      <c r="M60" s="24">
        <f t="shared" si="3"/>
        <v>2477232</v>
      </c>
      <c r="N60" s="9">
        <f t="shared" si="4"/>
        <v>0.66810000000000003</v>
      </c>
    </row>
    <row r="61" spans="1:14" x14ac:dyDescent="0.35">
      <c r="A61" t="s">
        <v>49</v>
      </c>
      <c r="B61" t="s">
        <v>11</v>
      </c>
      <c r="C61" t="s">
        <v>52</v>
      </c>
      <c r="D61" t="s">
        <v>423</v>
      </c>
      <c r="E61" t="str">
        <f t="shared" si="0"/>
        <v/>
      </c>
      <c r="F61" t="s">
        <v>738</v>
      </c>
      <c r="G61" s="18">
        <v>84600</v>
      </c>
      <c r="H61">
        <v>4.02E-2</v>
      </c>
      <c r="J61" t="s">
        <v>780</v>
      </c>
      <c r="K61" s="24">
        <f t="shared" si="1"/>
        <v>13163940</v>
      </c>
      <c r="L61" s="9">
        <f t="shared" si="2"/>
        <v>1.1246</v>
      </c>
      <c r="M61" s="24">
        <f t="shared" si="3"/>
        <v>8093143</v>
      </c>
      <c r="N61" s="9">
        <f t="shared" si="4"/>
        <v>0.69140000000000001</v>
      </c>
    </row>
    <row r="62" spans="1:14" x14ac:dyDescent="0.35">
      <c r="A62" t="s">
        <v>54</v>
      </c>
      <c r="B62" t="s">
        <v>11</v>
      </c>
      <c r="C62" t="s">
        <v>53</v>
      </c>
      <c r="D62" t="s">
        <v>13</v>
      </c>
      <c r="E62" t="str">
        <f t="shared" si="0"/>
        <v/>
      </c>
      <c r="F62" t="s">
        <v>850</v>
      </c>
      <c r="G62" s="18">
        <v>0</v>
      </c>
      <c r="H62">
        <v>0</v>
      </c>
      <c r="J62" t="s">
        <v>781</v>
      </c>
      <c r="K62" s="24">
        <f t="shared" si="1"/>
        <v>5802450</v>
      </c>
      <c r="L62" s="9">
        <f t="shared" si="2"/>
        <v>0.96179999999999999</v>
      </c>
      <c r="M62" s="24">
        <f t="shared" si="3"/>
        <v>2786600</v>
      </c>
      <c r="N62" s="9">
        <f t="shared" si="4"/>
        <v>0.46189999999999998</v>
      </c>
    </row>
    <row r="63" spans="1:14" x14ac:dyDescent="0.35">
      <c r="A63" t="s">
        <v>54</v>
      </c>
      <c r="B63" t="s">
        <v>11</v>
      </c>
      <c r="C63" t="s">
        <v>53</v>
      </c>
      <c r="D63" t="s">
        <v>416</v>
      </c>
      <c r="E63" t="str">
        <f t="shared" si="0"/>
        <v/>
      </c>
      <c r="F63" t="s">
        <v>850</v>
      </c>
      <c r="G63" s="18">
        <v>0</v>
      </c>
      <c r="H63">
        <v>0</v>
      </c>
      <c r="J63" t="s">
        <v>782</v>
      </c>
      <c r="K63" s="24">
        <f t="shared" si="1"/>
        <v>5596159</v>
      </c>
      <c r="L63" s="9">
        <f t="shared" si="2"/>
        <v>1.4387000000000003</v>
      </c>
      <c r="M63" s="24">
        <f t="shared" si="3"/>
        <v>3164298</v>
      </c>
      <c r="N63" s="9">
        <f t="shared" si="4"/>
        <v>0.8135</v>
      </c>
    </row>
    <row r="64" spans="1:14" x14ac:dyDescent="0.35">
      <c r="A64" t="s">
        <v>54</v>
      </c>
      <c r="B64" t="s">
        <v>11</v>
      </c>
      <c r="C64" t="s">
        <v>53</v>
      </c>
      <c r="D64" t="s">
        <v>15</v>
      </c>
      <c r="E64" t="str">
        <f t="shared" si="0"/>
        <v>8</v>
      </c>
      <c r="F64" t="s">
        <v>850</v>
      </c>
      <c r="G64" s="18">
        <v>933081</v>
      </c>
      <c r="H64">
        <v>0.5605</v>
      </c>
      <c r="J64" t="s">
        <v>783</v>
      </c>
      <c r="K64" s="24">
        <f t="shared" si="1"/>
        <v>20642635</v>
      </c>
      <c r="L64" s="9">
        <f t="shared" si="2"/>
        <v>1.9843000000000002</v>
      </c>
      <c r="M64" s="24">
        <f t="shared" si="3"/>
        <v>11238813</v>
      </c>
      <c r="N64" s="9">
        <f t="shared" si="4"/>
        <v>1.0949000000000002</v>
      </c>
    </row>
    <row r="65" spans="1:14" x14ac:dyDescent="0.35">
      <c r="A65" t="s">
        <v>54</v>
      </c>
      <c r="B65" t="s">
        <v>11</v>
      </c>
      <c r="C65" t="s">
        <v>53</v>
      </c>
      <c r="D65" t="s">
        <v>16</v>
      </c>
      <c r="E65" t="str">
        <f t="shared" si="0"/>
        <v>8</v>
      </c>
      <c r="F65" t="s">
        <v>850</v>
      </c>
      <c r="G65" s="18">
        <v>209260</v>
      </c>
      <c r="H65">
        <v>0.12570000000000001</v>
      </c>
      <c r="J65" t="s">
        <v>784</v>
      </c>
      <c r="K65" s="24">
        <f t="shared" si="1"/>
        <v>14939701</v>
      </c>
      <c r="L65" s="9">
        <f t="shared" si="2"/>
        <v>1.2954000000000001</v>
      </c>
      <c r="M65" s="24">
        <f t="shared" si="3"/>
        <v>9117900</v>
      </c>
      <c r="N65" s="9">
        <f t="shared" si="4"/>
        <v>0.79059999999999997</v>
      </c>
    </row>
    <row r="66" spans="1:14" x14ac:dyDescent="0.35">
      <c r="A66" t="s">
        <v>54</v>
      </c>
      <c r="B66" t="s">
        <v>11</v>
      </c>
      <c r="C66" t="s">
        <v>53</v>
      </c>
      <c r="D66" t="s">
        <v>419</v>
      </c>
      <c r="E66" t="str">
        <f t="shared" si="0"/>
        <v/>
      </c>
      <c r="F66" t="s">
        <v>850</v>
      </c>
      <c r="G66" s="18">
        <v>465623</v>
      </c>
      <c r="H66">
        <v>0.2797</v>
      </c>
      <c r="J66" t="s">
        <v>785</v>
      </c>
      <c r="K66" s="24">
        <f t="shared" si="1"/>
        <v>9654622</v>
      </c>
      <c r="L66" s="9">
        <f t="shared" si="2"/>
        <v>1.0397000000000001</v>
      </c>
      <c r="M66" s="24">
        <f t="shared" si="3"/>
        <v>4806837</v>
      </c>
      <c r="N66" s="9">
        <f t="shared" si="4"/>
        <v>0.51719999999999999</v>
      </c>
    </row>
    <row r="67" spans="1:14" x14ac:dyDescent="0.35">
      <c r="A67" t="s">
        <v>54</v>
      </c>
      <c r="B67" t="s">
        <v>11</v>
      </c>
      <c r="C67" t="s">
        <v>53</v>
      </c>
      <c r="D67" t="s">
        <v>421</v>
      </c>
      <c r="E67" t="str">
        <f t="shared" ref="E67:E130" si="5">IF(MID(D67,3,1)="8","8","")</f>
        <v/>
      </c>
      <c r="F67" t="s">
        <v>850</v>
      </c>
      <c r="G67" s="18">
        <v>174294</v>
      </c>
      <c r="H67">
        <v>0.1047</v>
      </c>
      <c r="J67" t="s">
        <v>786</v>
      </c>
      <c r="K67" s="24">
        <f t="shared" ref="K67:K130" si="6">SUMIF(F:F,J67,G:G)</f>
        <v>33480594</v>
      </c>
      <c r="L67" s="9">
        <f t="shared" ref="L67:L130" si="7">SUMIF(F:F,J67,H:H)</f>
        <v>1.1902999999999999</v>
      </c>
      <c r="M67" s="24">
        <f t="shared" ref="M67:M130" si="8">SUMIFS(G:G,F:F,J67,E:E,"8")</f>
        <v>14551262</v>
      </c>
      <c r="N67" s="9">
        <f t="shared" ref="N67:N130" si="9">SUMIFS(H:H,F:F,J67,E:E,"8")</f>
        <v>0.51919999999999999</v>
      </c>
    </row>
    <row r="68" spans="1:14" x14ac:dyDescent="0.35">
      <c r="A68" t="s">
        <v>54</v>
      </c>
      <c r="B68" t="s">
        <v>11</v>
      </c>
      <c r="C68" t="s">
        <v>53</v>
      </c>
      <c r="D68" t="s">
        <v>423</v>
      </c>
      <c r="E68" t="str">
        <f t="shared" si="5"/>
        <v/>
      </c>
      <c r="F68" t="s">
        <v>850</v>
      </c>
      <c r="G68" s="18">
        <v>0</v>
      </c>
      <c r="H68">
        <v>0</v>
      </c>
      <c r="J68" t="s">
        <v>787</v>
      </c>
      <c r="K68" s="24">
        <f t="shared" si="6"/>
        <v>19951238</v>
      </c>
      <c r="L68" s="9">
        <f t="shared" si="7"/>
        <v>1.7048999999999999</v>
      </c>
      <c r="M68" s="24">
        <f t="shared" si="8"/>
        <v>12566037</v>
      </c>
      <c r="N68" s="9">
        <f t="shared" si="9"/>
        <v>1.0697999999999999</v>
      </c>
    </row>
    <row r="69" spans="1:14" x14ac:dyDescent="0.35">
      <c r="A69" t="s">
        <v>72</v>
      </c>
      <c r="B69" t="s">
        <v>11</v>
      </c>
      <c r="C69" t="s">
        <v>73</v>
      </c>
      <c r="D69" t="s">
        <v>13</v>
      </c>
      <c r="E69" t="str">
        <f t="shared" si="5"/>
        <v/>
      </c>
      <c r="F69" t="s">
        <v>739</v>
      </c>
      <c r="G69" s="18">
        <v>0</v>
      </c>
      <c r="H69">
        <v>0</v>
      </c>
      <c r="J69" t="s">
        <v>788</v>
      </c>
      <c r="K69" s="24">
        <f t="shared" si="6"/>
        <v>7870216</v>
      </c>
      <c r="L69" s="9">
        <f t="shared" si="7"/>
        <v>1.133</v>
      </c>
      <c r="M69" s="24">
        <f t="shared" si="8"/>
        <v>2188101</v>
      </c>
      <c r="N69" s="9">
        <f t="shared" si="9"/>
        <v>0.315</v>
      </c>
    </row>
    <row r="70" spans="1:14" x14ac:dyDescent="0.35">
      <c r="A70" t="s">
        <v>72</v>
      </c>
      <c r="B70" t="s">
        <v>11</v>
      </c>
      <c r="C70" t="s">
        <v>73</v>
      </c>
      <c r="D70" t="s">
        <v>416</v>
      </c>
      <c r="E70" t="str">
        <f t="shared" si="5"/>
        <v/>
      </c>
      <c r="F70" t="s">
        <v>739</v>
      </c>
      <c r="G70" s="18">
        <v>0</v>
      </c>
      <c r="H70">
        <v>0</v>
      </c>
      <c r="J70" t="s">
        <v>789</v>
      </c>
      <c r="K70" s="24">
        <f t="shared" si="6"/>
        <v>32690848</v>
      </c>
      <c r="L70" s="9">
        <f t="shared" si="7"/>
        <v>1.1069</v>
      </c>
      <c r="M70" s="24">
        <f t="shared" si="8"/>
        <v>15971823</v>
      </c>
      <c r="N70" s="9">
        <f t="shared" si="9"/>
        <v>0.54079999999999995</v>
      </c>
    </row>
    <row r="71" spans="1:14" x14ac:dyDescent="0.35">
      <c r="A71" t="s">
        <v>72</v>
      </c>
      <c r="B71" t="s">
        <v>11</v>
      </c>
      <c r="C71" t="s">
        <v>73</v>
      </c>
      <c r="D71" t="s">
        <v>15</v>
      </c>
      <c r="E71" t="str">
        <f t="shared" si="5"/>
        <v>8</v>
      </c>
      <c r="F71" t="s">
        <v>739</v>
      </c>
      <c r="G71" s="18">
        <v>2077716</v>
      </c>
      <c r="H71">
        <v>0.17330000000000001</v>
      </c>
      <c r="J71" t="s">
        <v>790</v>
      </c>
      <c r="K71" s="24">
        <f t="shared" si="6"/>
        <v>1607211</v>
      </c>
      <c r="L71" s="9">
        <f t="shared" si="7"/>
        <v>0.68100000000000005</v>
      </c>
      <c r="M71" s="24">
        <f t="shared" si="8"/>
        <v>845851</v>
      </c>
      <c r="N71" s="9">
        <f t="shared" si="9"/>
        <v>0.3584</v>
      </c>
    </row>
    <row r="72" spans="1:14" x14ac:dyDescent="0.35">
      <c r="A72" t="s">
        <v>72</v>
      </c>
      <c r="B72" t="s">
        <v>11</v>
      </c>
      <c r="C72" t="s">
        <v>73</v>
      </c>
      <c r="D72" t="s">
        <v>16</v>
      </c>
      <c r="E72" t="str">
        <f t="shared" si="5"/>
        <v>8</v>
      </c>
      <c r="F72" t="s">
        <v>739</v>
      </c>
      <c r="G72" s="18">
        <v>229141</v>
      </c>
      <c r="H72">
        <v>1.8700000000000001E-2</v>
      </c>
      <c r="J72" t="s">
        <v>791</v>
      </c>
      <c r="K72" s="24">
        <f t="shared" si="6"/>
        <v>2214716</v>
      </c>
      <c r="L72" s="9">
        <f t="shared" si="7"/>
        <v>0.84370000000000001</v>
      </c>
      <c r="M72" s="24">
        <f t="shared" si="8"/>
        <v>1004385</v>
      </c>
      <c r="N72" s="9">
        <f t="shared" si="9"/>
        <v>0.3826</v>
      </c>
    </row>
    <row r="73" spans="1:14" x14ac:dyDescent="0.35">
      <c r="A73" t="s">
        <v>72</v>
      </c>
      <c r="B73" t="s">
        <v>11</v>
      </c>
      <c r="C73" t="s">
        <v>73</v>
      </c>
      <c r="D73" t="s">
        <v>419</v>
      </c>
      <c r="E73" t="str">
        <f t="shared" si="5"/>
        <v/>
      </c>
      <c r="F73" t="s">
        <v>739</v>
      </c>
      <c r="G73" s="18">
        <v>2420649</v>
      </c>
      <c r="H73">
        <v>0.20180000000000001</v>
      </c>
      <c r="J73" t="s">
        <v>792</v>
      </c>
      <c r="K73" s="24">
        <f t="shared" si="6"/>
        <v>2696415</v>
      </c>
      <c r="L73" s="9">
        <f t="shared" si="7"/>
        <v>0.63670000000000004</v>
      </c>
      <c r="M73" s="24">
        <f t="shared" si="8"/>
        <v>670398</v>
      </c>
      <c r="N73" s="9">
        <f t="shared" si="9"/>
        <v>0.1583</v>
      </c>
    </row>
    <row r="74" spans="1:14" x14ac:dyDescent="0.35">
      <c r="A74" t="s">
        <v>72</v>
      </c>
      <c r="B74" t="s">
        <v>11</v>
      </c>
      <c r="C74" t="s">
        <v>73</v>
      </c>
      <c r="D74" t="s">
        <v>421</v>
      </c>
      <c r="E74" t="str">
        <f t="shared" si="5"/>
        <v/>
      </c>
      <c r="F74" t="s">
        <v>739</v>
      </c>
      <c r="G74" s="18">
        <v>1729626</v>
      </c>
      <c r="H74">
        <v>0.1444</v>
      </c>
      <c r="J74" t="s">
        <v>793</v>
      </c>
      <c r="K74" s="24">
        <f t="shared" si="6"/>
        <v>6115234</v>
      </c>
      <c r="L74" s="9">
        <f t="shared" si="7"/>
        <v>0.87250000000000005</v>
      </c>
      <c r="M74" s="24">
        <f t="shared" si="8"/>
        <v>1548959</v>
      </c>
      <c r="N74" s="9">
        <f t="shared" si="9"/>
        <v>0.221</v>
      </c>
    </row>
    <row r="75" spans="1:14" x14ac:dyDescent="0.35">
      <c r="A75" t="s">
        <v>72</v>
      </c>
      <c r="B75" t="s">
        <v>11</v>
      </c>
      <c r="C75" t="s">
        <v>73</v>
      </c>
      <c r="D75" t="s">
        <v>423</v>
      </c>
      <c r="E75" t="str">
        <f t="shared" si="5"/>
        <v/>
      </c>
      <c r="F75" t="s">
        <v>739</v>
      </c>
      <c r="G75" s="18">
        <v>358917</v>
      </c>
      <c r="H75">
        <v>3.0099999999999998E-2</v>
      </c>
      <c r="J75" t="s">
        <v>961</v>
      </c>
      <c r="K75" s="24">
        <f t="shared" si="6"/>
        <v>5167568</v>
      </c>
      <c r="L75" s="9">
        <f t="shared" si="7"/>
        <v>0.77889999999999993</v>
      </c>
      <c r="M75" s="24">
        <f t="shared" si="8"/>
        <v>1642729</v>
      </c>
      <c r="N75" s="9">
        <f t="shared" si="9"/>
        <v>0.24759999999999999</v>
      </c>
    </row>
    <row r="76" spans="1:14" x14ac:dyDescent="0.35">
      <c r="A76" t="s">
        <v>75</v>
      </c>
      <c r="B76" t="s">
        <v>11</v>
      </c>
      <c r="C76" t="s">
        <v>74</v>
      </c>
      <c r="D76" t="s">
        <v>13</v>
      </c>
      <c r="E76" t="str">
        <f t="shared" si="5"/>
        <v/>
      </c>
      <c r="F76" t="s">
        <v>925</v>
      </c>
      <c r="G76" s="18">
        <v>0</v>
      </c>
      <c r="H76">
        <v>0</v>
      </c>
      <c r="J76" t="s">
        <v>992</v>
      </c>
      <c r="K76" s="24">
        <f t="shared" si="6"/>
        <v>4161482</v>
      </c>
      <c r="L76" s="9">
        <f t="shared" si="7"/>
        <v>1.0723</v>
      </c>
      <c r="M76" s="24">
        <f t="shared" si="8"/>
        <v>1813665</v>
      </c>
      <c r="N76" s="9">
        <f t="shared" si="9"/>
        <v>0.46729999999999999</v>
      </c>
    </row>
    <row r="77" spans="1:14" x14ac:dyDescent="0.35">
      <c r="A77" t="s">
        <v>75</v>
      </c>
      <c r="B77" t="s">
        <v>11</v>
      </c>
      <c r="C77" t="s">
        <v>74</v>
      </c>
      <c r="D77" t="s">
        <v>416</v>
      </c>
      <c r="E77" t="str">
        <f t="shared" si="5"/>
        <v/>
      </c>
      <c r="F77" t="s">
        <v>925</v>
      </c>
      <c r="G77" s="18">
        <v>0</v>
      </c>
      <c r="H77">
        <v>0</v>
      </c>
      <c r="J77" t="s">
        <v>794</v>
      </c>
      <c r="K77" s="24">
        <f t="shared" si="6"/>
        <v>5418868</v>
      </c>
      <c r="L77" s="9">
        <f t="shared" si="7"/>
        <v>0.91079999999999994</v>
      </c>
      <c r="M77" s="24">
        <f t="shared" si="8"/>
        <v>3034876</v>
      </c>
      <c r="N77" s="9">
        <f t="shared" si="9"/>
        <v>0.5101</v>
      </c>
    </row>
    <row r="78" spans="1:14" x14ac:dyDescent="0.35">
      <c r="A78" t="s">
        <v>75</v>
      </c>
      <c r="B78" t="s">
        <v>11</v>
      </c>
      <c r="C78" t="s">
        <v>74</v>
      </c>
      <c r="D78" t="s">
        <v>15</v>
      </c>
      <c r="E78" t="str">
        <f t="shared" si="5"/>
        <v>8</v>
      </c>
      <c r="F78" t="s">
        <v>925</v>
      </c>
      <c r="G78" s="18">
        <v>1178128</v>
      </c>
      <c r="H78">
        <v>0.251</v>
      </c>
      <c r="J78" t="s">
        <v>859</v>
      </c>
      <c r="K78" s="24">
        <f t="shared" si="6"/>
        <v>5160043</v>
      </c>
      <c r="L78" s="9">
        <f t="shared" si="7"/>
        <v>0.97419999999999995</v>
      </c>
      <c r="M78" s="24">
        <f t="shared" si="8"/>
        <v>2201591</v>
      </c>
      <c r="N78" s="9">
        <f t="shared" si="9"/>
        <v>0.41560000000000002</v>
      </c>
    </row>
    <row r="79" spans="1:14" x14ac:dyDescent="0.35">
      <c r="A79" t="s">
        <v>75</v>
      </c>
      <c r="B79" t="s">
        <v>11</v>
      </c>
      <c r="C79" t="s">
        <v>74</v>
      </c>
      <c r="D79" t="s">
        <v>16</v>
      </c>
      <c r="E79" t="str">
        <f t="shared" si="5"/>
        <v>8</v>
      </c>
      <c r="F79" t="s">
        <v>925</v>
      </c>
      <c r="G79" s="18">
        <v>211087</v>
      </c>
      <c r="H79">
        <v>4.4900000000000002E-2</v>
      </c>
      <c r="J79" t="s">
        <v>904</v>
      </c>
      <c r="K79" s="24">
        <f t="shared" si="6"/>
        <v>3718557</v>
      </c>
      <c r="L79" s="9">
        <f t="shared" si="7"/>
        <v>0.44570000000000004</v>
      </c>
      <c r="M79" s="24">
        <f t="shared" si="8"/>
        <v>1804692</v>
      </c>
      <c r="N79" s="9">
        <f t="shared" si="9"/>
        <v>0.21630000000000002</v>
      </c>
    </row>
    <row r="80" spans="1:14" x14ac:dyDescent="0.35">
      <c r="A80" t="s">
        <v>75</v>
      </c>
      <c r="B80" t="s">
        <v>11</v>
      </c>
      <c r="C80" t="s">
        <v>74</v>
      </c>
      <c r="D80" t="s">
        <v>419</v>
      </c>
      <c r="E80" t="str">
        <f t="shared" si="5"/>
        <v/>
      </c>
      <c r="F80" t="s">
        <v>925</v>
      </c>
      <c r="G80" s="18">
        <v>981993</v>
      </c>
      <c r="H80">
        <v>0.2092</v>
      </c>
      <c r="J80" t="s">
        <v>949</v>
      </c>
      <c r="K80" s="24">
        <f t="shared" si="6"/>
        <v>3197949</v>
      </c>
      <c r="L80" s="9">
        <f t="shared" si="7"/>
        <v>0.67820000000000003</v>
      </c>
      <c r="M80" s="24">
        <f t="shared" si="8"/>
        <v>1366127</v>
      </c>
      <c r="N80" s="9">
        <f t="shared" si="9"/>
        <v>0.28970000000000001</v>
      </c>
    </row>
    <row r="81" spans="1:14" x14ac:dyDescent="0.35">
      <c r="A81" t="s">
        <v>75</v>
      </c>
      <c r="B81" t="s">
        <v>11</v>
      </c>
      <c r="C81" t="s">
        <v>74</v>
      </c>
      <c r="D81" t="s">
        <v>421</v>
      </c>
      <c r="E81" t="str">
        <f t="shared" si="5"/>
        <v/>
      </c>
      <c r="F81" t="s">
        <v>925</v>
      </c>
      <c r="G81" s="18">
        <v>867753</v>
      </c>
      <c r="H81">
        <v>0.18490000000000001</v>
      </c>
      <c r="J81" t="s">
        <v>796</v>
      </c>
      <c r="K81" s="24">
        <f t="shared" si="6"/>
        <v>2113373</v>
      </c>
      <c r="L81" s="9">
        <f t="shared" si="7"/>
        <v>0.75129999999999986</v>
      </c>
      <c r="M81" s="24">
        <f t="shared" si="8"/>
        <v>376655</v>
      </c>
      <c r="N81" s="9">
        <f t="shared" si="9"/>
        <v>0.13389999999999999</v>
      </c>
    </row>
    <row r="82" spans="1:14" x14ac:dyDescent="0.35">
      <c r="A82" t="s">
        <v>75</v>
      </c>
      <c r="B82" t="s">
        <v>11</v>
      </c>
      <c r="C82" t="s">
        <v>74</v>
      </c>
      <c r="D82" t="s">
        <v>423</v>
      </c>
      <c r="E82" t="str">
        <f t="shared" si="5"/>
        <v/>
      </c>
      <c r="F82" t="s">
        <v>925</v>
      </c>
      <c r="G82" s="18">
        <v>213530</v>
      </c>
      <c r="H82">
        <v>4.5499999999999999E-2</v>
      </c>
      <c r="J82" t="s">
        <v>797</v>
      </c>
      <c r="K82" s="24">
        <f t="shared" si="6"/>
        <v>10062256</v>
      </c>
      <c r="L82" s="9">
        <f t="shared" si="7"/>
        <v>1.2633000000000001</v>
      </c>
      <c r="M82" s="24">
        <f t="shared" si="8"/>
        <v>5066572</v>
      </c>
      <c r="N82" s="9">
        <f t="shared" si="9"/>
        <v>0.6361</v>
      </c>
    </row>
    <row r="83" spans="1:14" x14ac:dyDescent="0.35">
      <c r="A83" t="s">
        <v>77</v>
      </c>
      <c r="B83" t="s">
        <v>11</v>
      </c>
      <c r="C83" t="s">
        <v>76</v>
      </c>
      <c r="D83" t="s">
        <v>13</v>
      </c>
      <c r="E83" t="str">
        <f t="shared" si="5"/>
        <v/>
      </c>
      <c r="F83" t="s">
        <v>1015</v>
      </c>
      <c r="G83" s="18">
        <v>0</v>
      </c>
      <c r="H83">
        <v>0</v>
      </c>
      <c r="J83" t="s">
        <v>798</v>
      </c>
      <c r="K83" s="24">
        <f t="shared" si="6"/>
        <v>6456812</v>
      </c>
      <c r="L83" s="9">
        <f t="shared" si="7"/>
        <v>0.64770000000000005</v>
      </c>
      <c r="M83" s="24">
        <f t="shared" si="8"/>
        <v>2825167</v>
      </c>
      <c r="N83" s="9">
        <f t="shared" si="9"/>
        <v>0.28339999999999999</v>
      </c>
    </row>
    <row r="84" spans="1:14" x14ac:dyDescent="0.35">
      <c r="A84" t="s">
        <v>77</v>
      </c>
      <c r="B84" t="s">
        <v>11</v>
      </c>
      <c r="C84" t="s">
        <v>76</v>
      </c>
      <c r="D84" t="s">
        <v>416</v>
      </c>
      <c r="E84" t="str">
        <f t="shared" si="5"/>
        <v/>
      </c>
      <c r="F84" t="s">
        <v>1015</v>
      </c>
      <c r="G84" s="18">
        <v>0</v>
      </c>
      <c r="H84">
        <v>0</v>
      </c>
      <c r="J84" t="s">
        <v>799</v>
      </c>
      <c r="K84" s="24">
        <f t="shared" si="6"/>
        <v>2758105</v>
      </c>
      <c r="L84" s="9">
        <f t="shared" si="7"/>
        <v>0.74579999999999991</v>
      </c>
      <c r="M84" s="24">
        <f t="shared" si="8"/>
        <v>1232235</v>
      </c>
      <c r="N84" s="9">
        <f t="shared" si="9"/>
        <v>0.3332</v>
      </c>
    </row>
    <row r="85" spans="1:14" x14ac:dyDescent="0.35">
      <c r="A85" t="s">
        <v>77</v>
      </c>
      <c r="B85" t="s">
        <v>11</v>
      </c>
      <c r="C85" t="s">
        <v>76</v>
      </c>
      <c r="D85" t="s">
        <v>15</v>
      </c>
      <c r="E85" t="str">
        <f t="shared" si="5"/>
        <v>8</v>
      </c>
      <c r="F85" t="s">
        <v>1015</v>
      </c>
      <c r="G85" s="18">
        <v>2177341</v>
      </c>
      <c r="H85">
        <v>0.35389999999999999</v>
      </c>
      <c r="J85" t="s">
        <v>800</v>
      </c>
      <c r="K85" s="24">
        <f t="shared" si="6"/>
        <v>3597557</v>
      </c>
      <c r="L85" s="9">
        <f t="shared" si="7"/>
        <v>0.79960000000000009</v>
      </c>
      <c r="M85" s="24">
        <f t="shared" si="8"/>
        <v>1555821</v>
      </c>
      <c r="N85" s="9">
        <f t="shared" si="9"/>
        <v>0.3458</v>
      </c>
    </row>
    <row r="86" spans="1:14" x14ac:dyDescent="0.35">
      <c r="A86" t="s">
        <v>77</v>
      </c>
      <c r="B86" t="s">
        <v>11</v>
      </c>
      <c r="C86" t="s">
        <v>76</v>
      </c>
      <c r="D86" t="s">
        <v>419</v>
      </c>
      <c r="E86" t="str">
        <f t="shared" si="5"/>
        <v/>
      </c>
      <c r="F86" t="s">
        <v>1015</v>
      </c>
      <c r="G86" s="18">
        <v>1274314</v>
      </c>
      <c r="H86">
        <v>0.2072</v>
      </c>
      <c r="J86" t="s">
        <v>801</v>
      </c>
      <c r="K86" s="24">
        <f t="shared" si="6"/>
        <v>3001262</v>
      </c>
      <c r="L86" s="9">
        <f t="shared" si="7"/>
        <v>1.4156</v>
      </c>
      <c r="M86" s="24">
        <f t="shared" si="8"/>
        <v>1301339</v>
      </c>
      <c r="N86" s="9">
        <f t="shared" si="9"/>
        <v>0.61380000000000001</v>
      </c>
    </row>
    <row r="87" spans="1:14" x14ac:dyDescent="0.35">
      <c r="A87" t="s">
        <v>77</v>
      </c>
      <c r="B87" t="s">
        <v>11</v>
      </c>
      <c r="C87" t="s">
        <v>76</v>
      </c>
      <c r="D87" t="s">
        <v>421</v>
      </c>
      <c r="E87" t="str">
        <f t="shared" si="5"/>
        <v/>
      </c>
      <c r="F87" t="s">
        <v>1015</v>
      </c>
      <c r="G87" s="18">
        <v>646569</v>
      </c>
      <c r="H87">
        <v>0.1051</v>
      </c>
      <c r="J87" t="s">
        <v>802</v>
      </c>
      <c r="K87" s="24">
        <f t="shared" si="6"/>
        <v>8499021</v>
      </c>
      <c r="L87" s="9">
        <f t="shared" si="7"/>
        <v>0.8912000000000001</v>
      </c>
      <c r="M87" s="24">
        <f t="shared" si="8"/>
        <v>2488100</v>
      </c>
      <c r="N87" s="9">
        <f t="shared" si="9"/>
        <v>0.26090000000000002</v>
      </c>
    </row>
    <row r="88" spans="1:14" x14ac:dyDescent="0.35">
      <c r="A88" t="s">
        <v>77</v>
      </c>
      <c r="B88" t="s">
        <v>11</v>
      </c>
      <c r="C88" t="s">
        <v>76</v>
      </c>
      <c r="D88" t="s">
        <v>423</v>
      </c>
      <c r="E88" t="str">
        <f t="shared" si="5"/>
        <v/>
      </c>
      <c r="F88" t="s">
        <v>1015</v>
      </c>
      <c r="G88" s="18">
        <v>218454</v>
      </c>
      <c r="H88">
        <v>3.5499999999999997E-2</v>
      </c>
      <c r="J88" t="s">
        <v>913</v>
      </c>
      <c r="K88" s="24">
        <f t="shared" si="6"/>
        <v>4732399</v>
      </c>
      <c r="L88" s="9">
        <f t="shared" si="7"/>
        <v>1.4002999999999999</v>
      </c>
      <c r="M88" s="24">
        <f t="shared" si="8"/>
        <v>2819229</v>
      </c>
      <c r="N88" s="9">
        <f t="shared" si="9"/>
        <v>0.83420000000000005</v>
      </c>
    </row>
    <row r="89" spans="1:14" x14ac:dyDescent="0.35">
      <c r="A89" t="s">
        <v>94</v>
      </c>
      <c r="B89" t="s">
        <v>11</v>
      </c>
      <c r="C89" t="s">
        <v>95</v>
      </c>
      <c r="D89" t="s">
        <v>416</v>
      </c>
      <c r="E89" t="str">
        <f t="shared" si="5"/>
        <v/>
      </c>
      <c r="F89" t="s">
        <v>740</v>
      </c>
      <c r="G89" s="18">
        <v>0</v>
      </c>
      <c r="H89">
        <v>0</v>
      </c>
      <c r="J89" t="s">
        <v>803</v>
      </c>
      <c r="K89" s="24">
        <f t="shared" si="6"/>
        <v>1899446</v>
      </c>
      <c r="L89" s="9">
        <f t="shared" si="7"/>
        <v>0.91180000000000005</v>
      </c>
      <c r="M89" s="24">
        <f t="shared" si="8"/>
        <v>782444</v>
      </c>
      <c r="N89" s="9">
        <f t="shared" si="9"/>
        <v>0.37559999999999999</v>
      </c>
    </row>
    <row r="90" spans="1:14" x14ac:dyDescent="0.35">
      <c r="A90" t="s">
        <v>94</v>
      </c>
      <c r="B90" t="s">
        <v>11</v>
      </c>
      <c r="C90" t="s">
        <v>95</v>
      </c>
      <c r="D90" t="s">
        <v>15</v>
      </c>
      <c r="E90" t="str">
        <f t="shared" si="5"/>
        <v>8</v>
      </c>
      <c r="F90" t="s">
        <v>740</v>
      </c>
      <c r="G90" s="18">
        <v>2493344</v>
      </c>
      <c r="H90">
        <v>0.5827</v>
      </c>
      <c r="J90" t="s">
        <v>804</v>
      </c>
      <c r="K90" s="24">
        <f t="shared" si="6"/>
        <v>3164975</v>
      </c>
      <c r="L90" s="9">
        <f t="shared" si="7"/>
        <v>1.6409</v>
      </c>
      <c r="M90" s="24">
        <f t="shared" si="8"/>
        <v>1591071</v>
      </c>
      <c r="N90" s="9">
        <f t="shared" si="9"/>
        <v>0.82490000000000008</v>
      </c>
    </row>
    <row r="91" spans="1:14" x14ac:dyDescent="0.35">
      <c r="A91" t="s">
        <v>94</v>
      </c>
      <c r="B91" t="s">
        <v>11</v>
      </c>
      <c r="C91" t="s">
        <v>95</v>
      </c>
      <c r="D91" t="s">
        <v>16</v>
      </c>
      <c r="E91" t="str">
        <f t="shared" si="5"/>
        <v>8</v>
      </c>
      <c r="F91" t="s">
        <v>740</v>
      </c>
      <c r="G91" s="18">
        <v>375692</v>
      </c>
      <c r="H91">
        <v>8.7800000000000003E-2</v>
      </c>
      <c r="J91" t="s">
        <v>805</v>
      </c>
      <c r="K91" s="24">
        <f t="shared" si="6"/>
        <v>2653418</v>
      </c>
      <c r="L91" s="9">
        <f t="shared" si="7"/>
        <v>1.4020999999999999</v>
      </c>
      <c r="M91" s="24">
        <f t="shared" si="8"/>
        <v>1484635</v>
      </c>
      <c r="N91" s="9">
        <f t="shared" si="9"/>
        <v>0.78449999999999998</v>
      </c>
    </row>
    <row r="92" spans="1:14" x14ac:dyDescent="0.35">
      <c r="A92" t="s">
        <v>94</v>
      </c>
      <c r="B92" t="s">
        <v>11</v>
      </c>
      <c r="C92" t="s">
        <v>95</v>
      </c>
      <c r="D92" t="s">
        <v>419</v>
      </c>
      <c r="E92" t="str">
        <f t="shared" si="5"/>
        <v/>
      </c>
      <c r="F92" t="s">
        <v>740</v>
      </c>
      <c r="G92" s="18">
        <v>1142052</v>
      </c>
      <c r="H92">
        <v>0.26690000000000003</v>
      </c>
      <c r="J92" t="s">
        <v>807</v>
      </c>
      <c r="K92" s="24">
        <f t="shared" si="6"/>
        <v>3610988</v>
      </c>
      <c r="L92" s="9">
        <f t="shared" si="7"/>
        <v>0.97260000000000002</v>
      </c>
      <c r="M92" s="24">
        <f t="shared" si="8"/>
        <v>423619</v>
      </c>
      <c r="N92" s="9">
        <f t="shared" si="9"/>
        <v>0.1173</v>
      </c>
    </row>
    <row r="93" spans="1:14" x14ac:dyDescent="0.35">
      <c r="A93" t="s">
        <v>94</v>
      </c>
      <c r="B93" t="s">
        <v>11</v>
      </c>
      <c r="C93" t="s">
        <v>95</v>
      </c>
      <c r="D93" t="s">
        <v>421</v>
      </c>
      <c r="E93" t="str">
        <f t="shared" si="5"/>
        <v/>
      </c>
      <c r="F93" t="s">
        <v>740</v>
      </c>
      <c r="G93" s="18">
        <v>769355</v>
      </c>
      <c r="H93">
        <v>0.17979999999999999</v>
      </c>
      <c r="J93" t="s">
        <v>808</v>
      </c>
      <c r="K93" s="24">
        <f t="shared" si="6"/>
        <v>72864534</v>
      </c>
      <c r="L93" s="9">
        <f t="shared" si="7"/>
        <v>1.1341999999999999</v>
      </c>
      <c r="M93" s="24">
        <f t="shared" si="8"/>
        <v>38112710</v>
      </c>
      <c r="N93" s="9">
        <f t="shared" si="9"/>
        <v>0.59349999999999992</v>
      </c>
    </row>
    <row r="94" spans="1:14" x14ac:dyDescent="0.35">
      <c r="A94" t="s">
        <v>94</v>
      </c>
      <c r="B94" t="s">
        <v>11</v>
      </c>
      <c r="C94" t="s">
        <v>95</v>
      </c>
      <c r="D94" t="s">
        <v>423</v>
      </c>
      <c r="E94" t="str">
        <f t="shared" si="5"/>
        <v/>
      </c>
      <c r="F94" t="s">
        <v>740</v>
      </c>
      <c r="G94" s="18">
        <v>228068</v>
      </c>
      <c r="H94">
        <v>5.33E-2</v>
      </c>
      <c r="J94" t="s">
        <v>809</v>
      </c>
      <c r="K94" s="24">
        <f t="shared" si="6"/>
        <v>7890466</v>
      </c>
      <c r="L94" s="9">
        <f t="shared" si="7"/>
        <v>1.0461</v>
      </c>
      <c r="M94" s="24">
        <f t="shared" si="8"/>
        <v>4576184</v>
      </c>
      <c r="N94" s="9">
        <f t="shared" si="9"/>
        <v>0.60670000000000002</v>
      </c>
    </row>
    <row r="95" spans="1:14" x14ac:dyDescent="0.35">
      <c r="A95" t="s">
        <v>97</v>
      </c>
      <c r="B95" t="s">
        <v>11</v>
      </c>
      <c r="C95" t="s">
        <v>96</v>
      </c>
      <c r="D95" t="s">
        <v>416</v>
      </c>
      <c r="E95" t="str">
        <f t="shared" si="5"/>
        <v/>
      </c>
      <c r="F95" t="s">
        <v>844</v>
      </c>
      <c r="G95" s="18">
        <v>0</v>
      </c>
      <c r="H95">
        <v>0</v>
      </c>
      <c r="J95" t="s">
        <v>810</v>
      </c>
      <c r="K95" s="24">
        <f t="shared" si="6"/>
        <v>40499490</v>
      </c>
      <c r="L95" s="9">
        <f t="shared" si="7"/>
        <v>1.7403000000000002</v>
      </c>
      <c r="M95" s="24">
        <f t="shared" si="8"/>
        <v>25664874</v>
      </c>
      <c r="N95" s="9">
        <f t="shared" si="9"/>
        <v>1.115</v>
      </c>
    </row>
    <row r="96" spans="1:14" x14ac:dyDescent="0.35">
      <c r="A96" t="s">
        <v>97</v>
      </c>
      <c r="B96" t="s">
        <v>11</v>
      </c>
      <c r="C96" t="s">
        <v>96</v>
      </c>
      <c r="D96" t="s">
        <v>15</v>
      </c>
      <c r="E96" t="str">
        <f t="shared" si="5"/>
        <v>8</v>
      </c>
      <c r="F96" t="s">
        <v>844</v>
      </c>
      <c r="G96" s="18">
        <v>3568559</v>
      </c>
      <c r="H96">
        <v>0.38379999999999997</v>
      </c>
      <c r="J96" t="s">
        <v>812</v>
      </c>
      <c r="K96" s="24">
        <f t="shared" si="6"/>
        <v>57946832</v>
      </c>
      <c r="L96" s="9">
        <f t="shared" si="7"/>
        <v>0.80530000000000013</v>
      </c>
      <c r="M96" s="24">
        <f t="shared" si="8"/>
        <v>20374430</v>
      </c>
      <c r="N96" s="9">
        <f t="shared" si="9"/>
        <v>0.2964</v>
      </c>
    </row>
    <row r="97" spans="1:14" x14ac:dyDescent="0.35">
      <c r="A97" t="s">
        <v>97</v>
      </c>
      <c r="B97" t="s">
        <v>11</v>
      </c>
      <c r="C97" t="s">
        <v>96</v>
      </c>
      <c r="D97" t="s">
        <v>16</v>
      </c>
      <c r="E97" t="str">
        <f t="shared" si="5"/>
        <v>8</v>
      </c>
      <c r="F97" t="s">
        <v>844</v>
      </c>
      <c r="G97" s="18">
        <v>837753</v>
      </c>
      <c r="H97">
        <v>9.01E-2</v>
      </c>
      <c r="J97" t="s">
        <v>813</v>
      </c>
      <c r="K97" s="24">
        <f t="shared" si="6"/>
        <v>35710555</v>
      </c>
      <c r="L97" s="9">
        <f t="shared" si="7"/>
        <v>1.2881999999999998</v>
      </c>
      <c r="M97" s="24">
        <f t="shared" si="8"/>
        <v>18737773</v>
      </c>
      <c r="N97" s="9">
        <f t="shared" si="9"/>
        <v>0.67859999999999998</v>
      </c>
    </row>
    <row r="98" spans="1:14" x14ac:dyDescent="0.35">
      <c r="A98" t="s">
        <v>97</v>
      </c>
      <c r="B98" t="s">
        <v>11</v>
      </c>
      <c r="C98" t="s">
        <v>96</v>
      </c>
      <c r="D98" t="s">
        <v>419</v>
      </c>
      <c r="E98" t="str">
        <f t="shared" si="5"/>
        <v/>
      </c>
      <c r="F98" t="s">
        <v>844</v>
      </c>
      <c r="G98" s="18">
        <v>2777302</v>
      </c>
      <c r="H98">
        <v>0.29870000000000002</v>
      </c>
      <c r="J98" t="s">
        <v>814</v>
      </c>
      <c r="K98" s="24">
        <f t="shared" si="6"/>
        <v>8719817</v>
      </c>
      <c r="L98" s="9">
        <f t="shared" si="7"/>
        <v>1.1768999999999998</v>
      </c>
      <c r="M98" s="24">
        <f t="shared" si="8"/>
        <v>4598853</v>
      </c>
      <c r="N98" s="9">
        <f t="shared" si="9"/>
        <v>0.62069999999999992</v>
      </c>
    </row>
    <row r="99" spans="1:14" x14ac:dyDescent="0.35">
      <c r="A99" t="s">
        <v>97</v>
      </c>
      <c r="B99" t="s">
        <v>11</v>
      </c>
      <c r="C99" t="s">
        <v>96</v>
      </c>
      <c r="D99" t="s">
        <v>421</v>
      </c>
      <c r="E99" t="str">
        <f t="shared" si="5"/>
        <v/>
      </c>
      <c r="F99" t="s">
        <v>844</v>
      </c>
      <c r="G99" s="18">
        <v>2234300</v>
      </c>
      <c r="H99">
        <v>0.24030000000000001</v>
      </c>
      <c r="J99" t="s">
        <v>815</v>
      </c>
      <c r="K99" s="24">
        <f t="shared" si="6"/>
        <v>15997558</v>
      </c>
      <c r="L99" s="9">
        <f t="shared" si="7"/>
        <v>1.306</v>
      </c>
      <c r="M99" s="24">
        <f t="shared" si="8"/>
        <v>10204874</v>
      </c>
      <c r="N99" s="9">
        <f t="shared" si="9"/>
        <v>0.83309999999999995</v>
      </c>
    </row>
    <row r="100" spans="1:14" x14ac:dyDescent="0.35">
      <c r="A100" t="s">
        <v>97</v>
      </c>
      <c r="B100" t="s">
        <v>11</v>
      </c>
      <c r="C100" t="s">
        <v>96</v>
      </c>
      <c r="D100" t="s">
        <v>423</v>
      </c>
      <c r="E100" t="str">
        <f t="shared" si="5"/>
        <v/>
      </c>
      <c r="F100" t="s">
        <v>844</v>
      </c>
      <c r="G100" s="18">
        <v>0</v>
      </c>
      <c r="H100">
        <v>0</v>
      </c>
      <c r="J100" t="s">
        <v>816</v>
      </c>
      <c r="K100" s="24">
        <f t="shared" si="6"/>
        <v>16558435</v>
      </c>
      <c r="L100" s="9">
        <f t="shared" si="7"/>
        <v>1.7627000000000002</v>
      </c>
      <c r="M100" s="24">
        <f t="shared" si="8"/>
        <v>11452465</v>
      </c>
      <c r="N100" s="9">
        <f t="shared" si="9"/>
        <v>1.2261</v>
      </c>
    </row>
    <row r="101" spans="1:14" x14ac:dyDescent="0.35">
      <c r="A101" t="s">
        <v>335</v>
      </c>
      <c r="B101" t="s">
        <v>11</v>
      </c>
      <c r="C101" t="s">
        <v>336</v>
      </c>
      <c r="D101" t="s">
        <v>13</v>
      </c>
      <c r="E101" t="str">
        <f t="shared" si="5"/>
        <v/>
      </c>
      <c r="F101" t="s">
        <v>741</v>
      </c>
      <c r="G101" s="18">
        <v>0</v>
      </c>
      <c r="H101">
        <v>0</v>
      </c>
      <c r="J101" t="s">
        <v>817</v>
      </c>
      <c r="K101" s="24">
        <f t="shared" si="6"/>
        <v>3031795</v>
      </c>
      <c r="L101" s="9">
        <f t="shared" si="7"/>
        <v>0.99019999999999986</v>
      </c>
      <c r="M101" s="24">
        <f t="shared" si="8"/>
        <v>1222883</v>
      </c>
      <c r="N101" s="9">
        <f t="shared" si="9"/>
        <v>0.39939999999999998</v>
      </c>
    </row>
    <row r="102" spans="1:14" x14ac:dyDescent="0.35">
      <c r="A102" t="s">
        <v>335</v>
      </c>
      <c r="B102" t="s">
        <v>11</v>
      </c>
      <c r="C102" t="s">
        <v>336</v>
      </c>
      <c r="D102" t="s">
        <v>416</v>
      </c>
      <c r="E102" t="str">
        <f t="shared" si="5"/>
        <v/>
      </c>
      <c r="F102" t="s">
        <v>741</v>
      </c>
      <c r="G102" s="18">
        <v>0</v>
      </c>
      <c r="H102">
        <v>0</v>
      </c>
      <c r="J102" t="s">
        <v>818</v>
      </c>
      <c r="K102" s="24">
        <f t="shared" si="6"/>
        <v>1001969</v>
      </c>
      <c r="L102" s="9">
        <f t="shared" si="7"/>
        <v>0.62809999999999999</v>
      </c>
      <c r="M102" s="24">
        <f t="shared" si="8"/>
        <v>113900</v>
      </c>
      <c r="N102" s="9">
        <f t="shared" si="9"/>
        <v>7.1400000000000005E-2</v>
      </c>
    </row>
    <row r="103" spans="1:14" x14ac:dyDescent="0.35">
      <c r="A103" t="s">
        <v>335</v>
      </c>
      <c r="B103" t="s">
        <v>11</v>
      </c>
      <c r="C103" t="s">
        <v>336</v>
      </c>
      <c r="D103" t="s">
        <v>15</v>
      </c>
      <c r="E103" t="str">
        <f t="shared" si="5"/>
        <v>8</v>
      </c>
      <c r="F103" t="s">
        <v>741</v>
      </c>
      <c r="G103" s="18">
        <v>2965496</v>
      </c>
      <c r="H103">
        <v>0.45090000000000002</v>
      </c>
      <c r="J103" t="s">
        <v>819</v>
      </c>
      <c r="K103" s="24">
        <f t="shared" si="6"/>
        <v>2845589</v>
      </c>
      <c r="L103" s="9">
        <f t="shared" si="7"/>
        <v>0.61929999999999996</v>
      </c>
      <c r="M103" s="24">
        <f t="shared" si="8"/>
        <v>757231</v>
      </c>
      <c r="N103" s="9">
        <f t="shared" si="9"/>
        <v>0.1648</v>
      </c>
    </row>
    <row r="104" spans="1:14" x14ac:dyDescent="0.35">
      <c r="A104" t="s">
        <v>335</v>
      </c>
      <c r="B104" t="s">
        <v>11</v>
      </c>
      <c r="C104" t="s">
        <v>336</v>
      </c>
      <c r="D104" t="s">
        <v>419</v>
      </c>
      <c r="E104" t="str">
        <f t="shared" si="5"/>
        <v/>
      </c>
      <c r="F104" t="s">
        <v>741</v>
      </c>
      <c r="G104" s="18">
        <v>1280510</v>
      </c>
      <c r="H104">
        <v>0.19470000000000001</v>
      </c>
      <c r="J104" t="s">
        <v>820</v>
      </c>
      <c r="K104" s="24">
        <f t="shared" si="6"/>
        <v>6692481</v>
      </c>
      <c r="L104" s="9">
        <f t="shared" si="7"/>
        <v>0.64090000000000003</v>
      </c>
      <c r="M104" s="24">
        <f t="shared" si="8"/>
        <v>2944734</v>
      </c>
      <c r="N104" s="9">
        <f t="shared" si="9"/>
        <v>0.28200000000000003</v>
      </c>
    </row>
    <row r="105" spans="1:14" x14ac:dyDescent="0.35">
      <c r="A105" t="s">
        <v>335</v>
      </c>
      <c r="B105" t="s">
        <v>11</v>
      </c>
      <c r="C105" t="s">
        <v>336</v>
      </c>
      <c r="D105" t="s">
        <v>421</v>
      </c>
      <c r="E105" t="str">
        <f t="shared" si="5"/>
        <v/>
      </c>
      <c r="F105" t="s">
        <v>741</v>
      </c>
      <c r="G105" s="18">
        <v>1266699</v>
      </c>
      <c r="H105">
        <v>0.19259999999999999</v>
      </c>
      <c r="J105" t="s">
        <v>821</v>
      </c>
      <c r="K105" s="24">
        <f t="shared" si="6"/>
        <v>10203491</v>
      </c>
      <c r="L105" s="9">
        <f t="shared" si="7"/>
        <v>1.8307</v>
      </c>
      <c r="M105" s="24">
        <f t="shared" si="8"/>
        <v>7082863</v>
      </c>
      <c r="N105" s="9">
        <f t="shared" si="9"/>
        <v>1.2707999999999999</v>
      </c>
    </row>
    <row r="106" spans="1:14" x14ac:dyDescent="0.35">
      <c r="A106" t="s">
        <v>335</v>
      </c>
      <c r="B106" t="s">
        <v>11</v>
      </c>
      <c r="C106" t="s">
        <v>336</v>
      </c>
      <c r="D106" t="s">
        <v>423</v>
      </c>
      <c r="E106" t="str">
        <f t="shared" si="5"/>
        <v/>
      </c>
      <c r="F106" t="s">
        <v>741</v>
      </c>
      <c r="G106" s="18">
        <v>408422</v>
      </c>
      <c r="H106">
        <v>6.2100000000000002E-2</v>
      </c>
      <c r="J106" t="s">
        <v>822</v>
      </c>
      <c r="K106" s="24">
        <f t="shared" si="6"/>
        <v>29987508</v>
      </c>
      <c r="L106" s="9">
        <f t="shared" si="7"/>
        <v>1.4747000000000001</v>
      </c>
      <c r="M106" s="24">
        <f t="shared" si="8"/>
        <v>20816581</v>
      </c>
      <c r="N106" s="9">
        <f t="shared" si="9"/>
        <v>1.0237000000000001</v>
      </c>
    </row>
    <row r="107" spans="1:14" x14ac:dyDescent="0.35">
      <c r="A107" t="s">
        <v>335</v>
      </c>
      <c r="B107" t="s">
        <v>11</v>
      </c>
      <c r="C107" t="s">
        <v>338</v>
      </c>
      <c r="D107" t="s">
        <v>25</v>
      </c>
      <c r="E107" t="str">
        <f t="shared" si="5"/>
        <v/>
      </c>
      <c r="F107" t="s">
        <v>742</v>
      </c>
      <c r="G107" s="18">
        <v>5779208</v>
      </c>
      <c r="H107">
        <v>0.22020000000000001</v>
      </c>
      <c r="J107" t="s">
        <v>823</v>
      </c>
      <c r="K107" s="24">
        <f t="shared" si="6"/>
        <v>38859419</v>
      </c>
      <c r="L107" s="9">
        <f t="shared" si="7"/>
        <v>1.7409000000000001</v>
      </c>
      <c r="M107" s="24">
        <f t="shared" si="8"/>
        <v>26774584</v>
      </c>
      <c r="N107" s="9">
        <f t="shared" si="9"/>
        <v>1.1995</v>
      </c>
    </row>
    <row r="108" spans="1:14" x14ac:dyDescent="0.35">
      <c r="A108" t="s">
        <v>335</v>
      </c>
      <c r="B108" t="s">
        <v>11</v>
      </c>
      <c r="C108" t="s">
        <v>338</v>
      </c>
      <c r="D108" t="s">
        <v>13</v>
      </c>
      <c r="E108" t="str">
        <f t="shared" si="5"/>
        <v/>
      </c>
      <c r="F108" t="s">
        <v>742</v>
      </c>
      <c r="G108" s="18">
        <v>0</v>
      </c>
      <c r="H108">
        <v>0</v>
      </c>
      <c r="J108" t="s">
        <v>824</v>
      </c>
      <c r="K108" s="24">
        <f t="shared" si="6"/>
        <v>9749493</v>
      </c>
      <c r="L108" s="9">
        <f t="shared" si="7"/>
        <v>1.3702999999999999</v>
      </c>
      <c r="M108" s="24">
        <f t="shared" si="8"/>
        <v>6637453</v>
      </c>
      <c r="N108" s="9">
        <f t="shared" si="9"/>
        <v>0.93289999999999995</v>
      </c>
    </row>
    <row r="109" spans="1:14" x14ac:dyDescent="0.35">
      <c r="A109" t="s">
        <v>335</v>
      </c>
      <c r="B109" t="s">
        <v>11</v>
      </c>
      <c r="C109" t="s">
        <v>338</v>
      </c>
      <c r="D109" t="s">
        <v>416</v>
      </c>
      <c r="E109" t="str">
        <f t="shared" si="5"/>
        <v/>
      </c>
      <c r="F109" t="s">
        <v>742</v>
      </c>
      <c r="G109" s="18">
        <v>0</v>
      </c>
      <c r="H109">
        <v>0</v>
      </c>
      <c r="J109" t="s">
        <v>825</v>
      </c>
      <c r="K109" s="24">
        <f t="shared" si="6"/>
        <v>20352688</v>
      </c>
      <c r="L109" s="9">
        <f t="shared" si="7"/>
        <v>0.98369999999999991</v>
      </c>
      <c r="M109" s="24">
        <f t="shared" si="8"/>
        <v>13597425</v>
      </c>
      <c r="N109" s="9">
        <f t="shared" si="9"/>
        <v>0.65720000000000001</v>
      </c>
    </row>
    <row r="110" spans="1:14" x14ac:dyDescent="0.35">
      <c r="A110" t="s">
        <v>335</v>
      </c>
      <c r="B110" t="s">
        <v>11</v>
      </c>
      <c r="C110" t="s">
        <v>338</v>
      </c>
      <c r="D110" t="s">
        <v>15</v>
      </c>
      <c r="E110" t="str">
        <f t="shared" si="5"/>
        <v>8</v>
      </c>
      <c r="F110" t="s">
        <v>742</v>
      </c>
      <c r="G110" s="18">
        <v>17266829</v>
      </c>
      <c r="H110">
        <v>0.71689999999999998</v>
      </c>
      <c r="J110" t="s">
        <v>826</v>
      </c>
      <c r="K110" s="24">
        <f t="shared" si="6"/>
        <v>4813406</v>
      </c>
      <c r="L110" s="9">
        <f t="shared" si="7"/>
        <v>0.9474999999999999</v>
      </c>
      <c r="M110" s="24">
        <f t="shared" si="8"/>
        <v>2802698</v>
      </c>
      <c r="N110" s="9">
        <f t="shared" si="9"/>
        <v>0.55169999999999997</v>
      </c>
    </row>
    <row r="111" spans="1:14" x14ac:dyDescent="0.35">
      <c r="A111" t="s">
        <v>335</v>
      </c>
      <c r="B111" t="s">
        <v>11</v>
      </c>
      <c r="C111" t="s">
        <v>338</v>
      </c>
      <c r="D111" t="s">
        <v>16</v>
      </c>
      <c r="E111" t="str">
        <f t="shared" si="5"/>
        <v>8</v>
      </c>
      <c r="F111" t="s">
        <v>742</v>
      </c>
      <c r="G111" s="18">
        <v>715337</v>
      </c>
      <c r="H111">
        <v>2.9700000000000001E-2</v>
      </c>
      <c r="J111" t="s">
        <v>827</v>
      </c>
      <c r="K111" s="24">
        <f t="shared" si="6"/>
        <v>2030253</v>
      </c>
      <c r="L111" s="9">
        <f t="shared" si="7"/>
        <v>1.3064</v>
      </c>
      <c r="M111" s="24">
        <f t="shared" si="8"/>
        <v>816359</v>
      </c>
      <c r="N111" s="9">
        <f t="shared" si="9"/>
        <v>0.52529999999999999</v>
      </c>
    </row>
    <row r="112" spans="1:14" x14ac:dyDescent="0.35">
      <c r="A112" t="s">
        <v>335</v>
      </c>
      <c r="B112" t="s">
        <v>11</v>
      </c>
      <c r="C112" t="s">
        <v>338</v>
      </c>
      <c r="D112" t="s">
        <v>419</v>
      </c>
      <c r="E112" t="str">
        <f t="shared" si="5"/>
        <v/>
      </c>
      <c r="F112" t="s">
        <v>742</v>
      </c>
      <c r="G112" s="18">
        <v>4080068</v>
      </c>
      <c r="H112">
        <v>0.1694</v>
      </c>
      <c r="J112" t="s">
        <v>828</v>
      </c>
      <c r="K112" s="24">
        <f t="shared" si="6"/>
        <v>1726681</v>
      </c>
      <c r="L112" s="9">
        <f t="shared" si="7"/>
        <v>0.85409999999999997</v>
      </c>
      <c r="M112" s="24">
        <f t="shared" si="8"/>
        <v>709393</v>
      </c>
      <c r="N112" s="9">
        <f t="shared" si="9"/>
        <v>0.35089999999999999</v>
      </c>
    </row>
    <row r="113" spans="1:14" x14ac:dyDescent="0.35">
      <c r="A113" t="s">
        <v>335</v>
      </c>
      <c r="B113" t="s">
        <v>11</v>
      </c>
      <c r="C113" t="s">
        <v>338</v>
      </c>
      <c r="D113" t="s">
        <v>421</v>
      </c>
      <c r="E113" t="str">
        <f t="shared" si="5"/>
        <v/>
      </c>
      <c r="F113" t="s">
        <v>742</v>
      </c>
      <c r="G113" s="18">
        <v>3316561</v>
      </c>
      <c r="H113">
        <v>0.13769999999999999</v>
      </c>
      <c r="J113" t="s">
        <v>829</v>
      </c>
      <c r="K113" s="24">
        <f t="shared" si="6"/>
        <v>3041856</v>
      </c>
      <c r="L113" s="9">
        <f t="shared" si="7"/>
        <v>0.93940000000000012</v>
      </c>
      <c r="M113" s="24">
        <f t="shared" si="8"/>
        <v>1709384</v>
      </c>
      <c r="N113" s="9">
        <f t="shared" si="9"/>
        <v>0.52790000000000004</v>
      </c>
    </row>
    <row r="114" spans="1:14" x14ac:dyDescent="0.35">
      <c r="A114" t="s">
        <v>335</v>
      </c>
      <c r="B114" t="s">
        <v>11</v>
      </c>
      <c r="C114" t="s">
        <v>338</v>
      </c>
      <c r="D114" t="s">
        <v>423</v>
      </c>
      <c r="E114" t="str">
        <f t="shared" si="5"/>
        <v/>
      </c>
      <c r="F114" t="s">
        <v>742</v>
      </c>
      <c r="G114" s="18">
        <v>110793</v>
      </c>
      <c r="H114">
        <v>4.5999999999999999E-3</v>
      </c>
      <c r="J114" t="s">
        <v>830</v>
      </c>
      <c r="K114" s="24">
        <f t="shared" si="6"/>
        <v>7136732</v>
      </c>
      <c r="L114" s="9">
        <f t="shared" si="7"/>
        <v>1.2146000000000001</v>
      </c>
      <c r="M114" s="24">
        <f t="shared" si="8"/>
        <v>2459017</v>
      </c>
      <c r="N114" s="9">
        <f t="shared" si="9"/>
        <v>0.41849999999999998</v>
      </c>
    </row>
    <row r="115" spans="1:14" x14ac:dyDescent="0.35">
      <c r="A115" t="s">
        <v>335</v>
      </c>
      <c r="B115" t="s">
        <v>11</v>
      </c>
      <c r="C115" t="s">
        <v>337</v>
      </c>
      <c r="D115" t="s">
        <v>13</v>
      </c>
      <c r="E115" t="str">
        <f t="shared" si="5"/>
        <v/>
      </c>
      <c r="F115" t="s">
        <v>743</v>
      </c>
      <c r="G115" s="18">
        <v>0</v>
      </c>
      <c r="H115">
        <v>0</v>
      </c>
      <c r="J115" t="s">
        <v>831</v>
      </c>
      <c r="K115" s="24">
        <f t="shared" si="6"/>
        <v>3829621</v>
      </c>
      <c r="L115" s="9">
        <f t="shared" si="7"/>
        <v>1.3431999999999997</v>
      </c>
      <c r="M115" s="24">
        <f t="shared" si="8"/>
        <v>2041675</v>
      </c>
      <c r="N115" s="9">
        <f t="shared" si="9"/>
        <v>0.71609999999999996</v>
      </c>
    </row>
    <row r="116" spans="1:14" x14ac:dyDescent="0.35">
      <c r="A116" t="s">
        <v>335</v>
      </c>
      <c r="B116" t="s">
        <v>11</v>
      </c>
      <c r="C116" t="s">
        <v>337</v>
      </c>
      <c r="D116" t="s">
        <v>416</v>
      </c>
      <c r="E116" t="str">
        <f t="shared" si="5"/>
        <v/>
      </c>
      <c r="F116" t="s">
        <v>743</v>
      </c>
      <c r="G116" s="18">
        <v>0</v>
      </c>
      <c r="H116">
        <v>0</v>
      </c>
      <c r="J116" t="s">
        <v>955</v>
      </c>
      <c r="K116" s="24">
        <f t="shared" si="6"/>
        <v>1333349</v>
      </c>
      <c r="L116" s="9">
        <f t="shared" si="7"/>
        <v>0.7429</v>
      </c>
      <c r="M116" s="24">
        <f t="shared" si="8"/>
        <v>500619</v>
      </c>
      <c r="N116" s="9">
        <f t="shared" si="9"/>
        <v>0.27790000000000004</v>
      </c>
    </row>
    <row r="117" spans="1:14" x14ac:dyDescent="0.35">
      <c r="A117" t="s">
        <v>335</v>
      </c>
      <c r="B117" t="s">
        <v>11</v>
      </c>
      <c r="C117" t="s">
        <v>337</v>
      </c>
      <c r="D117" t="s">
        <v>15</v>
      </c>
      <c r="E117" t="str">
        <f t="shared" si="5"/>
        <v>8</v>
      </c>
      <c r="F117" t="s">
        <v>743</v>
      </c>
      <c r="G117" s="18">
        <v>4746198</v>
      </c>
      <c r="H117">
        <v>0.36170000000000002</v>
      </c>
      <c r="J117" t="s">
        <v>1005</v>
      </c>
      <c r="K117" s="24">
        <f t="shared" si="6"/>
        <v>2369875</v>
      </c>
      <c r="L117" s="9">
        <f t="shared" si="7"/>
        <v>0.84909999999999997</v>
      </c>
      <c r="M117" s="24">
        <f t="shared" si="8"/>
        <v>892683</v>
      </c>
      <c r="N117" s="9">
        <f t="shared" si="9"/>
        <v>0.31969999999999998</v>
      </c>
    </row>
    <row r="118" spans="1:14" x14ac:dyDescent="0.35">
      <c r="A118" t="s">
        <v>335</v>
      </c>
      <c r="B118" t="s">
        <v>11</v>
      </c>
      <c r="C118" t="s">
        <v>337</v>
      </c>
      <c r="D118" t="s">
        <v>16</v>
      </c>
      <c r="E118" t="str">
        <f t="shared" si="5"/>
        <v>8</v>
      </c>
      <c r="F118" t="s">
        <v>743</v>
      </c>
      <c r="G118" s="18">
        <v>276872</v>
      </c>
      <c r="H118">
        <v>2.1100000000000001E-2</v>
      </c>
      <c r="J118" t="s">
        <v>832</v>
      </c>
      <c r="K118" s="24">
        <f t="shared" si="6"/>
        <v>3774554</v>
      </c>
      <c r="L118" s="9">
        <f t="shared" si="7"/>
        <v>1.4818</v>
      </c>
      <c r="M118" s="24">
        <f t="shared" si="8"/>
        <v>2235490</v>
      </c>
      <c r="N118" s="9">
        <f t="shared" si="9"/>
        <v>0.87759999999999994</v>
      </c>
    </row>
    <row r="119" spans="1:14" x14ac:dyDescent="0.35">
      <c r="A119" t="s">
        <v>335</v>
      </c>
      <c r="B119" t="s">
        <v>11</v>
      </c>
      <c r="C119" t="s">
        <v>337</v>
      </c>
      <c r="D119" t="s">
        <v>30</v>
      </c>
      <c r="E119" t="str">
        <f t="shared" si="5"/>
        <v>8</v>
      </c>
      <c r="F119" t="s">
        <v>743</v>
      </c>
      <c r="G119" s="18">
        <v>3264618</v>
      </c>
      <c r="H119">
        <v>0.20399999999999999</v>
      </c>
      <c r="J119" t="s">
        <v>833</v>
      </c>
      <c r="K119" s="24">
        <f t="shared" si="6"/>
        <v>6287490</v>
      </c>
      <c r="L119" s="9">
        <f t="shared" si="7"/>
        <v>1.0166999999999999</v>
      </c>
      <c r="M119" s="24">
        <f t="shared" si="8"/>
        <v>2911528</v>
      </c>
      <c r="N119" s="9">
        <f t="shared" si="9"/>
        <v>0.4708</v>
      </c>
    </row>
    <row r="120" spans="1:14" x14ac:dyDescent="0.35">
      <c r="A120" t="s">
        <v>335</v>
      </c>
      <c r="B120" t="s">
        <v>11</v>
      </c>
      <c r="C120" t="s">
        <v>337</v>
      </c>
      <c r="D120" t="s">
        <v>419</v>
      </c>
      <c r="E120" t="str">
        <f t="shared" si="5"/>
        <v/>
      </c>
      <c r="F120" t="s">
        <v>743</v>
      </c>
      <c r="G120" s="18">
        <v>2731984</v>
      </c>
      <c r="H120">
        <v>0.2082</v>
      </c>
      <c r="J120" t="s">
        <v>834</v>
      </c>
      <c r="K120" s="24">
        <f t="shared" si="6"/>
        <v>4461794</v>
      </c>
      <c r="L120" s="9">
        <f t="shared" si="7"/>
        <v>1.6460999999999999</v>
      </c>
      <c r="M120" s="24">
        <f t="shared" si="8"/>
        <v>2855808</v>
      </c>
      <c r="N120" s="9">
        <f t="shared" si="9"/>
        <v>1.0535999999999999</v>
      </c>
    </row>
    <row r="121" spans="1:14" x14ac:dyDescent="0.35">
      <c r="A121" t="s">
        <v>335</v>
      </c>
      <c r="B121" t="s">
        <v>11</v>
      </c>
      <c r="C121" t="s">
        <v>337</v>
      </c>
      <c r="D121" t="s">
        <v>421</v>
      </c>
      <c r="E121" t="str">
        <f t="shared" si="5"/>
        <v/>
      </c>
      <c r="F121" t="s">
        <v>743</v>
      </c>
      <c r="G121" s="18">
        <v>1918425</v>
      </c>
      <c r="H121">
        <v>0.1462</v>
      </c>
      <c r="J121" t="s">
        <v>835</v>
      </c>
      <c r="K121" s="24">
        <f t="shared" si="6"/>
        <v>6047577</v>
      </c>
      <c r="L121" s="9">
        <f t="shared" si="7"/>
        <v>1.2734000000000001</v>
      </c>
      <c r="M121" s="24">
        <f t="shared" si="8"/>
        <v>3446939</v>
      </c>
      <c r="N121" s="9">
        <f t="shared" si="9"/>
        <v>0.7258</v>
      </c>
    </row>
    <row r="122" spans="1:14" x14ac:dyDescent="0.35">
      <c r="A122" t="s">
        <v>335</v>
      </c>
      <c r="B122" t="s">
        <v>11</v>
      </c>
      <c r="C122" t="s">
        <v>337</v>
      </c>
      <c r="D122" t="s">
        <v>423</v>
      </c>
      <c r="E122" t="str">
        <f t="shared" si="5"/>
        <v/>
      </c>
      <c r="F122" t="s">
        <v>743</v>
      </c>
      <c r="G122" s="18">
        <v>380536</v>
      </c>
      <c r="H122">
        <v>2.9000000000000001E-2</v>
      </c>
      <c r="J122" t="s">
        <v>836</v>
      </c>
      <c r="K122" s="24">
        <f t="shared" si="6"/>
        <v>17680062</v>
      </c>
      <c r="L122" s="9">
        <f t="shared" si="7"/>
        <v>1.0224</v>
      </c>
      <c r="M122" s="24">
        <f t="shared" si="8"/>
        <v>8015169</v>
      </c>
      <c r="N122" s="9">
        <f t="shared" si="9"/>
        <v>0.46349999999999997</v>
      </c>
    </row>
    <row r="123" spans="1:14" x14ac:dyDescent="0.35">
      <c r="A123" t="s">
        <v>340</v>
      </c>
      <c r="B123" t="s">
        <v>11</v>
      </c>
      <c r="C123" t="s">
        <v>339</v>
      </c>
      <c r="D123" t="s">
        <v>25</v>
      </c>
      <c r="E123" t="str">
        <f t="shared" si="5"/>
        <v/>
      </c>
      <c r="F123" t="s">
        <v>811</v>
      </c>
      <c r="G123" s="18">
        <v>717111</v>
      </c>
      <c r="H123">
        <v>0.19</v>
      </c>
      <c r="J123" t="s">
        <v>837</v>
      </c>
      <c r="K123" s="24">
        <f t="shared" si="6"/>
        <v>12641418</v>
      </c>
      <c r="L123" s="9">
        <f t="shared" si="7"/>
        <v>0.8781000000000001</v>
      </c>
      <c r="M123" s="24">
        <f t="shared" si="8"/>
        <v>4734953</v>
      </c>
      <c r="N123" s="9">
        <f t="shared" si="9"/>
        <v>0.32890000000000003</v>
      </c>
    </row>
    <row r="124" spans="1:14" x14ac:dyDescent="0.35">
      <c r="A124" t="s">
        <v>340</v>
      </c>
      <c r="B124" t="s">
        <v>11</v>
      </c>
      <c r="C124" t="s">
        <v>339</v>
      </c>
      <c r="D124" t="s">
        <v>416</v>
      </c>
      <c r="E124" t="str">
        <f t="shared" si="5"/>
        <v/>
      </c>
      <c r="F124" t="s">
        <v>811</v>
      </c>
      <c r="G124" s="18">
        <v>0</v>
      </c>
      <c r="H124">
        <v>0</v>
      </c>
      <c r="J124" t="s">
        <v>838</v>
      </c>
      <c r="K124" s="24">
        <f t="shared" si="6"/>
        <v>806792</v>
      </c>
      <c r="L124" s="9">
        <f t="shared" si="7"/>
        <v>1.8822000000000001</v>
      </c>
      <c r="M124" s="24">
        <f t="shared" si="8"/>
        <v>514029</v>
      </c>
      <c r="N124" s="9">
        <f t="shared" si="9"/>
        <v>1.1992</v>
      </c>
    </row>
    <row r="125" spans="1:14" x14ac:dyDescent="0.35">
      <c r="A125" t="s">
        <v>340</v>
      </c>
      <c r="B125" t="s">
        <v>11</v>
      </c>
      <c r="C125" t="s">
        <v>339</v>
      </c>
      <c r="D125" t="s">
        <v>15</v>
      </c>
      <c r="E125" t="str">
        <f t="shared" si="5"/>
        <v>8</v>
      </c>
      <c r="F125" t="s">
        <v>811</v>
      </c>
      <c r="G125" s="18">
        <v>2245855</v>
      </c>
      <c r="H125">
        <v>0.60899999999999999</v>
      </c>
      <c r="J125" t="s">
        <v>839</v>
      </c>
      <c r="K125" s="24">
        <f t="shared" si="6"/>
        <v>9214968</v>
      </c>
      <c r="L125" s="9">
        <f t="shared" si="7"/>
        <v>0.71539999999999992</v>
      </c>
      <c r="M125" s="24">
        <f t="shared" si="8"/>
        <v>3874563</v>
      </c>
      <c r="N125" s="9">
        <f t="shared" si="9"/>
        <v>0.30080000000000001</v>
      </c>
    </row>
    <row r="126" spans="1:14" x14ac:dyDescent="0.35">
      <c r="A126" t="s">
        <v>340</v>
      </c>
      <c r="B126" t="s">
        <v>11</v>
      </c>
      <c r="C126" t="s">
        <v>339</v>
      </c>
      <c r="D126" t="s">
        <v>16</v>
      </c>
      <c r="E126" t="str">
        <f t="shared" si="5"/>
        <v>8</v>
      </c>
      <c r="F126" t="s">
        <v>811</v>
      </c>
      <c r="G126" s="18">
        <v>69699</v>
      </c>
      <c r="H126">
        <v>1.89E-2</v>
      </c>
      <c r="J126" t="s">
        <v>840</v>
      </c>
      <c r="K126" s="24">
        <f t="shared" si="6"/>
        <v>3525094</v>
      </c>
      <c r="L126" s="9">
        <f t="shared" si="7"/>
        <v>0.86069999999999991</v>
      </c>
      <c r="M126" s="24">
        <f t="shared" si="8"/>
        <v>1152915</v>
      </c>
      <c r="N126" s="9">
        <f t="shared" si="9"/>
        <v>0.28149999999999997</v>
      </c>
    </row>
    <row r="127" spans="1:14" x14ac:dyDescent="0.35">
      <c r="A127" t="s">
        <v>340</v>
      </c>
      <c r="B127" t="s">
        <v>11</v>
      </c>
      <c r="C127" t="s">
        <v>339</v>
      </c>
      <c r="D127" t="s">
        <v>419</v>
      </c>
      <c r="E127" t="str">
        <f t="shared" si="5"/>
        <v/>
      </c>
      <c r="F127" t="s">
        <v>811</v>
      </c>
      <c r="G127" s="18">
        <v>835650</v>
      </c>
      <c r="H127">
        <v>0.2266</v>
      </c>
      <c r="J127" t="s">
        <v>841</v>
      </c>
      <c r="K127" s="24">
        <f t="shared" si="6"/>
        <v>1265736</v>
      </c>
      <c r="L127" s="9">
        <f t="shared" si="7"/>
        <v>0.93169999999999997</v>
      </c>
      <c r="M127" s="24">
        <f t="shared" si="8"/>
        <v>716077</v>
      </c>
      <c r="N127" s="9">
        <f t="shared" si="9"/>
        <v>0.52710000000000001</v>
      </c>
    </row>
    <row r="128" spans="1:14" x14ac:dyDescent="0.35">
      <c r="A128" t="s">
        <v>340</v>
      </c>
      <c r="B128" t="s">
        <v>11</v>
      </c>
      <c r="C128" t="s">
        <v>339</v>
      </c>
      <c r="D128" t="s">
        <v>421</v>
      </c>
      <c r="E128" t="str">
        <f t="shared" si="5"/>
        <v/>
      </c>
      <c r="F128" t="s">
        <v>811</v>
      </c>
      <c r="G128" s="18">
        <v>736080</v>
      </c>
      <c r="H128">
        <v>0.1996</v>
      </c>
      <c r="J128" t="s">
        <v>842</v>
      </c>
      <c r="K128" s="24">
        <f t="shared" si="6"/>
        <v>11187937</v>
      </c>
      <c r="L128" s="9">
        <f t="shared" si="7"/>
        <v>0.8236</v>
      </c>
      <c r="M128" s="24">
        <f t="shared" si="8"/>
        <v>5693133</v>
      </c>
      <c r="N128" s="9">
        <f t="shared" si="9"/>
        <v>0.41909999999999997</v>
      </c>
    </row>
    <row r="129" spans="1:14" x14ac:dyDescent="0.35">
      <c r="A129" t="s">
        <v>340</v>
      </c>
      <c r="B129" t="s">
        <v>11</v>
      </c>
      <c r="C129" t="s">
        <v>339</v>
      </c>
      <c r="D129" t="s">
        <v>423</v>
      </c>
      <c r="E129" t="str">
        <f t="shared" si="5"/>
        <v/>
      </c>
      <c r="F129" t="s">
        <v>811</v>
      </c>
      <c r="G129" s="18">
        <v>127597</v>
      </c>
      <c r="H129">
        <v>3.4599999999999999E-2</v>
      </c>
      <c r="J129" t="s">
        <v>843</v>
      </c>
      <c r="K129" s="24">
        <f t="shared" si="6"/>
        <v>4672414</v>
      </c>
      <c r="L129" s="9">
        <f t="shared" si="7"/>
        <v>0.61860000000000004</v>
      </c>
      <c r="M129" s="24">
        <f t="shared" si="8"/>
        <v>2181366</v>
      </c>
      <c r="N129" s="9">
        <f t="shared" si="9"/>
        <v>0.2888</v>
      </c>
    </row>
    <row r="130" spans="1:14" x14ac:dyDescent="0.35">
      <c r="A130" t="s">
        <v>98</v>
      </c>
      <c r="B130" t="s">
        <v>11</v>
      </c>
      <c r="C130" t="s">
        <v>99</v>
      </c>
      <c r="D130" t="s">
        <v>368</v>
      </c>
      <c r="E130" t="str">
        <f t="shared" si="5"/>
        <v/>
      </c>
      <c r="F130" t="s">
        <v>744</v>
      </c>
      <c r="G130" s="18">
        <v>124180</v>
      </c>
      <c r="H130">
        <v>0.01</v>
      </c>
      <c r="J130" t="s">
        <v>950</v>
      </c>
      <c r="K130" s="24">
        <f t="shared" si="6"/>
        <v>1727169</v>
      </c>
      <c r="L130" s="9">
        <f t="shared" si="7"/>
        <v>0.42809999999999998</v>
      </c>
      <c r="M130" s="24">
        <f t="shared" si="8"/>
        <v>455731</v>
      </c>
      <c r="N130" s="9">
        <f t="shared" si="9"/>
        <v>0.113</v>
      </c>
    </row>
    <row r="131" spans="1:14" x14ac:dyDescent="0.35">
      <c r="A131" t="s">
        <v>98</v>
      </c>
      <c r="B131" t="s">
        <v>11</v>
      </c>
      <c r="C131" t="s">
        <v>99</v>
      </c>
      <c r="D131" t="s">
        <v>13</v>
      </c>
      <c r="E131" t="str">
        <f t="shared" ref="E131:E194" si="10">IF(MID(D131,3,1)="8","8","")</f>
        <v/>
      </c>
      <c r="F131" t="s">
        <v>744</v>
      </c>
      <c r="G131" s="18">
        <v>0</v>
      </c>
      <c r="H131">
        <v>0</v>
      </c>
      <c r="J131" t="s">
        <v>845</v>
      </c>
      <c r="K131" s="24">
        <f t="shared" ref="K131:K194" si="11">SUMIF(F:F,J131,G:G)</f>
        <v>8523367</v>
      </c>
      <c r="L131" s="9">
        <f t="shared" ref="L131:L194" si="12">SUMIF(F:F,J131,H:H)</f>
        <v>0.86119999999999997</v>
      </c>
      <c r="M131" s="24">
        <f t="shared" ref="M131:M194" si="13">SUMIFS(G:G,F:F,J131,E:E,"8")</f>
        <v>3276924</v>
      </c>
      <c r="N131" s="9">
        <f t="shared" ref="N131:N194" si="14">SUMIFS(H:H,F:F,J131,E:E,"8")</f>
        <v>0.33110000000000001</v>
      </c>
    </row>
    <row r="132" spans="1:14" x14ac:dyDescent="0.35">
      <c r="A132" t="s">
        <v>98</v>
      </c>
      <c r="B132" t="s">
        <v>11</v>
      </c>
      <c r="C132" t="s">
        <v>99</v>
      </c>
      <c r="D132" t="s">
        <v>416</v>
      </c>
      <c r="E132" t="str">
        <f t="shared" si="10"/>
        <v/>
      </c>
      <c r="F132" t="s">
        <v>744</v>
      </c>
      <c r="G132" s="18">
        <v>0</v>
      </c>
      <c r="H132">
        <v>0</v>
      </c>
      <c r="J132" t="s">
        <v>846</v>
      </c>
      <c r="K132" s="24">
        <f t="shared" si="11"/>
        <v>2907911</v>
      </c>
      <c r="L132" s="9">
        <f t="shared" si="12"/>
        <v>1.1047</v>
      </c>
      <c r="M132" s="24">
        <f t="shared" si="13"/>
        <v>701773</v>
      </c>
      <c r="N132" s="9">
        <f t="shared" si="14"/>
        <v>0.2666</v>
      </c>
    </row>
    <row r="133" spans="1:14" x14ac:dyDescent="0.35">
      <c r="A133" t="s">
        <v>98</v>
      </c>
      <c r="B133" t="s">
        <v>11</v>
      </c>
      <c r="C133" t="s">
        <v>99</v>
      </c>
      <c r="D133" t="s">
        <v>15</v>
      </c>
      <c r="E133" t="str">
        <f t="shared" si="10"/>
        <v>8</v>
      </c>
      <c r="F133" t="s">
        <v>744</v>
      </c>
      <c r="G133" s="18">
        <v>2632616</v>
      </c>
      <c r="H133">
        <v>0.21199999999999999</v>
      </c>
      <c r="J133" t="s">
        <v>847</v>
      </c>
      <c r="K133" s="24">
        <f t="shared" si="11"/>
        <v>9779198</v>
      </c>
      <c r="L133" s="9">
        <f t="shared" si="12"/>
        <v>1.1532</v>
      </c>
      <c r="M133" s="24">
        <f t="shared" si="13"/>
        <v>3049427</v>
      </c>
      <c r="N133" s="9">
        <f t="shared" si="14"/>
        <v>0.35960000000000003</v>
      </c>
    </row>
    <row r="134" spans="1:14" x14ac:dyDescent="0.35">
      <c r="A134" t="s">
        <v>98</v>
      </c>
      <c r="B134" t="s">
        <v>11</v>
      </c>
      <c r="C134" t="s">
        <v>99</v>
      </c>
      <c r="D134" t="s">
        <v>419</v>
      </c>
      <c r="E134" t="str">
        <f t="shared" si="10"/>
        <v/>
      </c>
      <c r="F134" t="s">
        <v>744</v>
      </c>
      <c r="G134" s="18">
        <v>1700024</v>
      </c>
      <c r="H134">
        <v>0.13689999999999999</v>
      </c>
      <c r="J134" t="s">
        <v>848</v>
      </c>
      <c r="K134" s="24">
        <f t="shared" si="11"/>
        <v>22675058</v>
      </c>
      <c r="L134" s="9">
        <f t="shared" si="12"/>
        <v>1.8910999999999998</v>
      </c>
      <c r="M134" s="24">
        <f t="shared" si="13"/>
        <v>15770982</v>
      </c>
      <c r="N134" s="9">
        <f t="shared" si="14"/>
        <v>1.3152999999999999</v>
      </c>
    </row>
    <row r="135" spans="1:14" x14ac:dyDescent="0.35">
      <c r="A135" t="s">
        <v>98</v>
      </c>
      <c r="B135" t="s">
        <v>11</v>
      </c>
      <c r="C135" t="s">
        <v>99</v>
      </c>
      <c r="D135" t="s">
        <v>421</v>
      </c>
      <c r="E135" t="str">
        <f t="shared" si="10"/>
        <v/>
      </c>
      <c r="F135" t="s">
        <v>744</v>
      </c>
      <c r="G135" s="18">
        <v>2483600</v>
      </c>
      <c r="H135">
        <v>0.2</v>
      </c>
      <c r="J135" t="s">
        <v>849</v>
      </c>
      <c r="K135" s="24">
        <f t="shared" si="11"/>
        <v>22607300</v>
      </c>
      <c r="L135" s="9">
        <f t="shared" si="12"/>
        <v>0.99019999999999997</v>
      </c>
      <c r="M135" s="24">
        <f t="shared" si="13"/>
        <v>12618718</v>
      </c>
      <c r="N135" s="9">
        <f t="shared" si="14"/>
        <v>0.55269999999999997</v>
      </c>
    </row>
    <row r="136" spans="1:14" x14ac:dyDescent="0.35">
      <c r="A136" t="s">
        <v>98</v>
      </c>
      <c r="B136" t="s">
        <v>11</v>
      </c>
      <c r="C136" t="s">
        <v>99</v>
      </c>
      <c r="D136" t="s">
        <v>423</v>
      </c>
      <c r="E136" t="str">
        <f t="shared" si="10"/>
        <v/>
      </c>
      <c r="F136" t="s">
        <v>744</v>
      </c>
      <c r="G136" s="18">
        <v>134114</v>
      </c>
      <c r="H136">
        <v>1.0800000000000001E-2</v>
      </c>
      <c r="J136" t="s">
        <v>851</v>
      </c>
      <c r="K136" s="24">
        <f t="shared" si="11"/>
        <v>19436949</v>
      </c>
      <c r="L136" s="9">
        <f t="shared" si="12"/>
        <v>1.5735000000000001</v>
      </c>
      <c r="M136" s="24">
        <f t="shared" si="13"/>
        <v>13663304</v>
      </c>
      <c r="N136" s="9">
        <f t="shared" si="14"/>
        <v>1.1061000000000001</v>
      </c>
    </row>
    <row r="137" spans="1:14" x14ac:dyDescent="0.35">
      <c r="A137" t="s">
        <v>134</v>
      </c>
      <c r="B137" t="s">
        <v>11</v>
      </c>
      <c r="C137" t="s">
        <v>135</v>
      </c>
      <c r="D137" t="s">
        <v>13</v>
      </c>
      <c r="E137" t="str">
        <f t="shared" si="10"/>
        <v/>
      </c>
      <c r="F137" t="s">
        <v>745</v>
      </c>
      <c r="G137" s="18">
        <v>0</v>
      </c>
      <c r="H137">
        <v>0</v>
      </c>
      <c r="J137" t="s">
        <v>852</v>
      </c>
      <c r="K137" s="24">
        <f t="shared" si="11"/>
        <v>7514863</v>
      </c>
      <c r="L137" s="9">
        <f t="shared" si="12"/>
        <v>0.8548</v>
      </c>
      <c r="M137" s="24">
        <f t="shared" si="13"/>
        <v>3033023</v>
      </c>
      <c r="N137" s="9">
        <f t="shared" si="14"/>
        <v>0.34499999999999997</v>
      </c>
    </row>
    <row r="138" spans="1:14" x14ac:dyDescent="0.35">
      <c r="A138" t="s">
        <v>134</v>
      </c>
      <c r="B138" t="s">
        <v>11</v>
      </c>
      <c r="C138" t="s">
        <v>135</v>
      </c>
      <c r="D138" t="s">
        <v>416</v>
      </c>
      <c r="E138" t="str">
        <f t="shared" si="10"/>
        <v/>
      </c>
      <c r="F138" t="s">
        <v>745</v>
      </c>
      <c r="G138" s="18">
        <v>0</v>
      </c>
      <c r="H138">
        <v>0</v>
      </c>
      <c r="J138" t="s">
        <v>853</v>
      </c>
      <c r="K138" s="24">
        <f t="shared" si="11"/>
        <v>4443521</v>
      </c>
      <c r="L138" s="9">
        <f t="shared" si="12"/>
        <v>0.77760000000000007</v>
      </c>
      <c r="M138" s="24">
        <f t="shared" si="13"/>
        <v>2234443</v>
      </c>
      <c r="N138" s="9">
        <f t="shared" si="14"/>
        <v>0.39090000000000003</v>
      </c>
    </row>
    <row r="139" spans="1:14" x14ac:dyDescent="0.35">
      <c r="A139" t="s">
        <v>134</v>
      </c>
      <c r="B139" t="s">
        <v>11</v>
      </c>
      <c r="C139" t="s">
        <v>135</v>
      </c>
      <c r="D139" t="s">
        <v>15</v>
      </c>
      <c r="E139" t="str">
        <f t="shared" si="10"/>
        <v>8</v>
      </c>
      <c r="F139" t="s">
        <v>745</v>
      </c>
      <c r="G139" s="18">
        <v>870534</v>
      </c>
      <c r="H139">
        <v>0.22750000000000001</v>
      </c>
      <c r="J139" t="s">
        <v>854</v>
      </c>
      <c r="K139" s="24">
        <f t="shared" si="11"/>
        <v>3319611</v>
      </c>
      <c r="L139" s="9">
        <f t="shared" si="12"/>
        <v>0.57820000000000005</v>
      </c>
      <c r="M139" s="24">
        <f t="shared" si="13"/>
        <v>1192465</v>
      </c>
      <c r="N139" s="9">
        <f t="shared" si="14"/>
        <v>0.2077</v>
      </c>
    </row>
    <row r="140" spans="1:14" x14ac:dyDescent="0.35">
      <c r="A140" t="s">
        <v>134</v>
      </c>
      <c r="B140" t="s">
        <v>11</v>
      </c>
      <c r="C140" t="s">
        <v>135</v>
      </c>
      <c r="D140" t="s">
        <v>419</v>
      </c>
      <c r="E140" t="str">
        <f t="shared" si="10"/>
        <v/>
      </c>
      <c r="F140" t="s">
        <v>745</v>
      </c>
      <c r="G140" s="18">
        <v>913392</v>
      </c>
      <c r="H140">
        <v>0.2387</v>
      </c>
      <c r="J140" t="s">
        <v>855</v>
      </c>
      <c r="K140" s="24">
        <f t="shared" si="11"/>
        <v>3774666</v>
      </c>
      <c r="L140" s="9">
        <f t="shared" si="12"/>
        <v>0.66560000000000008</v>
      </c>
      <c r="M140" s="24">
        <f t="shared" si="13"/>
        <v>979394</v>
      </c>
      <c r="N140" s="9">
        <f t="shared" si="14"/>
        <v>0.17269999999999999</v>
      </c>
    </row>
    <row r="141" spans="1:14" x14ac:dyDescent="0.35">
      <c r="A141" t="s">
        <v>134</v>
      </c>
      <c r="B141" t="s">
        <v>11</v>
      </c>
      <c r="C141" t="s">
        <v>135</v>
      </c>
      <c r="D141" t="s">
        <v>421</v>
      </c>
      <c r="E141" t="str">
        <f t="shared" si="10"/>
        <v/>
      </c>
      <c r="F141" t="s">
        <v>745</v>
      </c>
      <c r="G141" s="18">
        <v>506249</v>
      </c>
      <c r="H141">
        <v>0.1323</v>
      </c>
      <c r="J141" t="s">
        <v>856</v>
      </c>
      <c r="K141" s="24">
        <f t="shared" si="11"/>
        <v>9124614</v>
      </c>
      <c r="L141" s="9">
        <f t="shared" si="12"/>
        <v>1.2843</v>
      </c>
      <c r="M141" s="24">
        <f t="shared" si="13"/>
        <v>5879170</v>
      </c>
      <c r="N141" s="9">
        <f t="shared" si="14"/>
        <v>0.82750000000000001</v>
      </c>
    </row>
    <row r="142" spans="1:14" x14ac:dyDescent="0.35">
      <c r="A142" t="s">
        <v>134</v>
      </c>
      <c r="B142" t="s">
        <v>11</v>
      </c>
      <c r="C142" t="s">
        <v>135</v>
      </c>
      <c r="D142" t="s">
        <v>423</v>
      </c>
      <c r="E142" t="str">
        <f t="shared" si="10"/>
        <v/>
      </c>
      <c r="F142" t="s">
        <v>745</v>
      </c>
      <c r="G142" s="18">
        <v>204336</v>
      </c>
      <c r="H142">
        <v>5.3400000000000003E-2</v>
      </c>
      <c r="J142" t="s">
        <v>857</v>
      </c>
      <c r="K142" s="24">
        <f t="shared" si="11"/>
        <v>10777147</v>
      </c>
      <c r="L142" s="9">
        <f t="shared" si="12"/>
        <v>0.47249999999999998</v>
      </c>
      <c r="M142" s="24">
        <f t="shared" si="13"/>
        <v>4787562</v>
      </c>
      <c r="N142" s="9">
        <f t="shared" si="14"/>
        <v>0.2099</v>
      </c>
    </row>
    <row r="143" spans="1:14" x14ac:dyDescent="0.35">
      <c r="A143" t="s">
        <v>134</v>
      </c>
      <c r="B143" t="s">
        <v>11</v>
      </c>
      <c r="C143" t="s">
        <v>136</v>
      </c>
      <c r="D143" t="s">
        <v>13</v>
      </c>
      <c r="E143" t="str">
        <f t="shared" si="10"/>
        <v/>
      </c>
      <c r="F143" t="s">
        <v>746</v>
      </c>
      <c r="G143" s="18">
        <v>0</v>
      </c>
      <c r="H143">
        <v>0</v>
      </c>
      <c r="J143" t="s">
        <v>858</v>
      </c>
      <c r="K143" s="24">
        <f t="shared" si="11"/>
        <v>19604315</v>
      </c>
      <c r="L143" s="9">
        <f t="shared" si="12"/>
        <v>0.89989999999999992</v>
      </c>
      <c r="M143" s="24">
        <f t="shared" si="13"/>
        <v>9925184</v>
      </c>
      <c r="N143" s="9">
        <f t="shared" si="14"/>
        <v>0.45179999999999998</v>
      </c>
    </row>
    <row r="144" spans="1:14" x14ac:dyDescent="0.35">
      <c r="A144" t="s">
        <v>134</v>
      </c>
      <c r="B144" t="s">
        <v>11</v>
      </c>
      <c r="C144" t="s">
        <v>136</v>
      </c>
      <c r="D144" t="s">
        <v>416</v>
      </c>
      <c r="E144" t="str">
        <f t="shared" si="10"/>
        <v/>
      </c>
      <c r="F144" t="s">
        <v>746</v>
      </c>
      <c r="G144" s="18">
        <v>0</v>
      </c>
      <c r="H144">
        <v>0</v>
      </c>
      <c r="J144" t="s">
        <v>860</v>
      </c>
      <c r="K144" s="24">
        <f t="shared" si="11"/>
        <v>5889599</v>
      </c>
      <c r="L144" s="9">
        <f t="shared" si="12"/>
        <v>1.2607999999999999</v>
      </c>
      <c r="M144" s="24">
        <f t="shared" si="13"/>
        <v>3110453</v>
      </c>
      <c r="N144" s="9">
        <f t="shared" si="14"/>
        <v>0.6663</v>
      </c>
    </row>
    <row r="145" spans="1:14" x14ac:dyDescent="0.35">
      <c r="A145" t="s">
        <v>134</v>
      </c>
      <c r="B145" t="s">
        <v>11</v>
      </c>
      <c r="C145" t="s">
        <v>136</v>
      </c>
      <c r="D145" t="s">
        <v>15</v>
      </c>
      <c r="E145" t="str">
        <f t="shared" si="10"/>
        <v>8</v>
      </c>
      <c r="F145" t="s">
        <v>746</v>
      </c>
      <c r="G145" s="18">
        <v>1273166</v>
      </c>
      <c r="H145">
        <v>0.28449999999999998</v>
      </c>
      <c r="J145" t="s">
        <v>908</v>
      </c>
      <c r="K145" s="24">
        <f t="shared" si="11"/>
        <v>2351484</v>
      </c>
      <c r="L145" s="9">
        <f t="shared" si="12"/>
        <v>0.86569999999999991</v>
      </c>
      <c r="M145" s="24">
        <f t="shared" si="13"/>
        <v>918641</v>
      </c>
      <c r="N145" s="9">
        <f t="shared" si="14"/>
        <v>0.3382</v>
      </c>
    </row>
    <row r="146" spans="1:14" x14ac:dyDescent="0.35">
      <c r="A146" t="s">
        <v>134</v>
      </c>
      <c r="B146" t="s">
        <v>11</v>
      </c>
      <c r="C146" t="s">
        <v>136</v>
      </c>
      <c r="D146" t="s">
        <v>16</v>
      </c>
      <c r="E146" t="str">
        <f t="shared" si="10"/>
        <v>8</v>
      </c>
      <c r="F146" t="s">
        <v>746</v>
      </c>
      <c r="G146" s="18">
        <v>138281</v>
      </c>
      <c r="H146">
        <v>3.09E-2</v>
      </c>
      <c r="J146" t="s">
        <v>861</v>
      </c>
      <c r="K146" s="24">
        <f t="shared" si="11"/>
        <v>3962849</v>
      </c>
      <c r="L146" s="9">
        <f t="shared" si="12"/>
        <v>0.56809999999999994</v>
      </c>
      <c r="M146" s="24">
        <f t="shared" si="13"/>
        <v>769501</v>
      </c>
      <c r="N146" s="9">
        <f t="shared" si="14"/>
        <v>0.1103</v>
      </c>
    </row>
    <row r="147" spans="1:14" x14ac:dyDescent="0.35">
      <c r="A147" t="s">
        <v>134</v>
      </c>
      <c r="B147" t="s">
        <v>11</v>
      </c>
      <c r="C147" t="s">
        <v>136</v>
      </c>
      <c r="D147" t="s">
        <v>419</v>
      </c>
      <c r="E147" t="str">
        <f t="shared" si="10"/>
        <v/>
      </c>
      <c r="F147" t="s">
        <v>746</v>
      </c>
      <c r="G147" s="18">
        <v>909788</v>
      </c>
      <c r="H147">
        <v>0.20330000000000001</v>
      </c>
      <c r="J147" t="s">
        <v>862</v>
      </c>
      <c r="K147" s="24">
        <f t="shared" si="11"/>
        <v>7775065</v>
      </c>
      <c r="L147" s="9">
        <f t="shared" si="12"/>
        <v>0.77890000000000004</v>
      </c>
      <c r="M147" s="24">
        <f t="shared" si="13"/>
        <v>3418872</v>
      </c>
      <c r="N147" s="9">
        <f t="shared" si="14"/>
        <v>0.34249999999999997</v>
      </c>
    </row>
    <row r="148" spans="1:14" x14ac:dyDescent="0.35">
      <c r="A148" t="s">
        <v>134</v>
      </c>
      <c r="B148" t="s">
        <v>11</v>
      </c>
      <c r="C148" t="s">
        <v>136</v>
      </c>
      <c r="D148" t="s">
        <v>421</v>
      </c>
      <c r="E148" t="str">
        <f t="shared" si="10"/>
        <v/>
      </c>
      <c r="F148" t="s">
        <v>746</v>
      </c>
      <c r="G148" s="18">
        <v>1336713</v>
      </c>
      <c r="H148">
        <v>0.29870000000000002</v>
      </c>
      <c r="J148" t="s">
        <v>863</v>
      </c>
      <c r="K148" s="24">
        <f t="shared" si="11"/>
        <v>4688944</v>
      </c>
      <c r="L148" s="9">
        <f t="shared" si="12"/>
        <v>0.58540000000000003</v>
      </c>
      <c r="M148" s="24">
        <f t="shared" si="13"/>
        <v>1009577</v>
      </c>
      <c r="N148" s="9">
        <f t="shared" si="14"/>
        <v>0.126</v>
      </c>
    </row>
    <row r="149" spans="1:14" x14ac:dyDescent="0.35">
      <c r="A149" t="s">
        <v>134</v>
      </c>
      <c r="B149" t="s">
        <v>11</v>
      </c>
      <c r="C149" t="s">
        <v>136</v>
      </c>
      <c r="D149" t="s">
        <v>423</v>
      </c>
      <c r="E149" t="str">
        <f t="shared" si="10"/>
        <v/>
      </c>
      <c r="F149" t="s">
        <v>746</v>
      </c>
      <c r="G149" s="18">
        <v>129778</v>
      </c>
      <c r="H149">
        <v>2.9000000000000001E-2</v>
      </c>
      <c r="J149" t="s">
        <v>864</v>
      </c>
      <c r="K149" s="24">
        <f t="shared" si="11"/>
        <v>10566903</v>
      </c>
      <c r="L149" s="9">
        <f t="shared" si="12"/>
        <v>1.5043000000000002</v>
      </c>
      <c r="M149" s="24">
        <f t="shared" si="13"/>
        <v>6928966</v>
      </c>
      <c r="N149" s="9">
        <f t="shared" si="14"/>
        <v>0.99330000000000007</v>
      </c>
    </row>
    <row r="150" spans="1:14" x14ac:dyDescent="0.35">
      <c r="A150" t="s">
        <v>26</v>
      </c>
      <c r="B150" t="s">
        <v>11</v>
      </c>
      <c r="C150" t="s">
        <v>31</v>
      </c>
      <c r="D150" t="s">
        <v>13</v>
      </c>
      <c r="E150" t="str">
        <f t="shared" si="10"/>
        <v/>
      </c>
      <c r="F150" t="s">
        <v>757</v>
      </c>
      <c r="G150" s="18">
        <v>0</v>
      </c>
      <c r="H150">
        <v>0</v>
      </c>
      <c r="J150" t="s">
        <v>865</v>
      </c>
      <c r="K150" s="24">
        <f t="shared" si="11"/>
        <v>3254893</v>
      </c>
      <c r="L150" s="9">
        <f t="shared" si="12"/>
        <v>2.1638000000000002</v>
      </c>
      <c r="M150" s="24">
        <f t="shared" si="13"/>
        <v>1401659</v>
      </c>
      <c r="N150" s="9">
        <f t="shared" si="14"/>
        <v>0.93179999999999996</v>
      </c>
    </row>
    <row r="151" spans="1:14" x14ac:dyDescent="0.35">
      <c r="A151" t="s">
        <v>26</v>
      </c>
      <c r="B151" t="s">
        <v>11</v>
      </c>
      <c r="C151" t="s">
        <v>31</v>
      </c>
      <c r="D151" t="s">
        <v>416</v>
      </c>
      <c r="E151" t="str">
        <f t="shared" si="10"/>
        <v/>
      </c>
      <c r="F151" t="s">
        <v>757</v>
      </c>
      <c r="G151" s="18">
        <v>0</v>
      </c>
      <c r="H151">
        <v>0</v>
      </c>
      <c r="J151" t="s">
        <v>866</v>
      </c>
      <c r="K151" s="24">
        <f t="shared" si="11"/>
        <v>26990865</v>
      </c>
      <c r="L151" s="9">
        <f t="shared" si="12"/>
        <v>0.94310000000000005</v>
      </c>
      <c r="M151" s="24">
        <f t="shared" si="13"/>
        <v>16401723</v>
      </c>
      <c r="N151" s="9">
        <f t="shared" si="14"/>
        <v>0.57309999999999994</v>
      </c>
    </row>
    <row r="152" spans="1:14" x14ac:dyDescent="0.35">
      <c r="A152" t="s">
        <v>26</v>
      </c>
      <c r="B152" t="s">
        <v>11</v>
      </c>
      <c r="C152" t="s">
        <v>31</v>
      </c>
      <c r="D152" t="s">
        <v>15</v>
      </c>
      <c r="E152" t="str">
        <f t="shared" si="10"/>
        <v>8</v>
      </c>
      <c r="F152" t="s">
        <v>757</v>
      </c>
      <c r="G152" s="18">
        <v>979161</v>
      </c>
      <c r="H152">
        <v>0.39600000000000002</v>
      </c>
      <c r="J152" t="s">
        <v>867</v>
      </c>
      <c r="K152" s="24">
        <f t="shared" si="11"/>
        <v>31414626</v>
      </c>
      <c r="L152" s="9">
        <f t="shared" si="12"/>
        <v>0.79730000000000012</v>
      </c>
      <c r="M152" s="24">
        <f t="shared" si="13"/>
        <v>18942488</v>
      </c>
      <c r="N152" s="9">
        <f t="shared" si="14"/>
        <v>0.47120000000000006</v>
      </c>
    </row>
    <row r="153" spans="1:14" x14ac:dyDescent="0.35">
      <c r="A153" t="s">
        <v>26</v>
      </c>
      <c r="B153" t="s">
        <v>11</v>
      </c>
      <c r="C153" t="s">
        <v>31</v>
      </c>
      <c r="D153" t="s">
        <v>419</v>
      </c>
      <c r="E153" t="str">
        <f t="shared" si="10"/>
        <v/>
      </c>
      <c r="F153" t="s">
        <v>757</v>
      </c>
      <c r="G153" s="18">
        <v>608309</v>
      </c>
      <c r="H153">
        <v>0.246</v>
      </c>
      <c r="J153" t="s">
        <v>868</v>
      </c>
      <c r="K153" s="24">
        <f t="shared" si="11"/>
        <v>12453747</v>
      </c>
      <c r="L153" s="9">
        <f t="shared" si="12"/>
        <v>1.0601999999999998</v>
      </c>
      <c r="M153" s="24">
        <f t="shared" si="13"/>
        <v>8389423</v>
      </c>
      <c r="N153" s="9">
        <f t="shared" si="14"/>
        <v>0.71419999999999995</v>
      </c>
    </row>
    <row r="154" spans="1:14" x14ac:dyDescent="0.35">
      <c r="A154" t="s">
        <v>26</v>
      </c>
      <c r="B154" t="s">
        <v>11</v>
      </c>
      <c r="C154" t="s">
        <v>31</v>
      </c>
      <c r="D154" t="s">
        <v>421</v>
      </c>
      <c r="E154" t="str">
        <f t="shared" si="10"/>
        <v/>
      </c>
      <c r="F154" t="s">
        <v>757</v>
      </c>
      <c r="G154" s="18">
        <v>372905</v>
      </c>
      <c r="H154">
        <v>0.15079999999999999</v>
      </c>
      <c r="J154" t="s">
        <v>869</v>
      </c>
      <c r="K154" s="24">
        <f t="shared" si="11"/>
        <v>6572255</v>
      </c>
      <c r="L154" s="9">
        <f t="shared" si="12"/>
        <v>2.552</v>
      </c>
      <c r="M154" s="24">
        <f t="shared" si="13"/>
        <v>3949792</v>
      </c>
      <c r="N154" s="9">
        <f t="shared" si="14"/>
        <v>1.5337000000000001</v>
      </c>
    </row>
    <row r="155" spans="1:14" x14ac:dyDescent="0.35">
      <c r="A155" t="s">
        <v>26</v>
      </c>
      <c r="B155" t="s">
        <v>11</v>
      </c>
      <c r="C155" t="s">
        <v>31</v>
      </c>
      <c r="D155" t="s">
        <v>423</v>
      </c>
      <c r="E155" t="str">
        <f t="shared" si="10"/>
        <v/>
      </c>
      <c r="F155" t="s">
        <v>757</v>
      </c>
      <c r="G155" s="18">
        <v>129046</v>
      </c>
      <c r="H155">
        <v>5.2200000000000003E-2</v>
      </c>
      <c r="J155" t="s">
        <v>870</v>
      </c>
      <c r="K155" s="24">
        <f t="shared" si="11"/>
        <v>32048634</v>
      </c>
      <c r="L155" s="9">
        <f t="shared" si="12"/>
        <v>1.3214999999999999</v>
      </c>
      <c r="M155" s="24">
        <f t="shared" si="13"/>
        <v>18672320</v>
      </c>
      <c r="N155" s="9">
        <f t="shared" si="14"/>
        <v>0.77410000000000001</v>
      </c>
    </row>
    <row r="156" spans="1:14" x14ac:dyDescent="0.35">
      <c r="A156" t="s">
        <v>77</v>
      </c>
      <c r="B156" t="s">
        <v>11</v>
      </c>
      <c r="C156" t="s">
        <v>153</v>
      </c>
      <c r="D156" t="s">
        <v>13</v>
      </c>
      <c r="E156" t="str">
        <f t="shared" si="10"/>
        <v/>
      </c>
      <c r="F156" t="s">
        <v>1016</v>
      </c>
      <c r="G156" s="18">
        <v>0</v>
      </c>
      <c r="H156">
        <v>0</v>
      </c>
      <c r="J156" t="s">
        <v>871</v>
      </c>
      <c r="K156" s="24">
        <f t="shared" si="11"/>
        <v>12556590</v>
      </c>
      <c r="L156" s="9">
        <f t="shared" si="12"/>
        <v>0.73239999999999994</v>
      </c>
      <c r="M156" s="24">
        <f t="shared" si="13"/>
        <v>4251822</v>
      </c>
      <c r="N156" s="9">
        <f t="shared" si="14"/>
        <v>0.248</v>
      </c>
    </row>
    <row r="157" spans="1:14" x14ac:dyDescent="0.35">
      <c r="A157" t="s">
        <v>77</v>
      </c>
      <c r="B157" t="s">
        <v>11</v>
      </c>
      <c r="C157" t="s">
        <v>153</v>
      </c>
      <c r="D157" t="s">
        <v>416</v>
      </c>
      <c r="E157" t="str">
        <f t="shared" si="10"/>
        <v/>
      </c>
      <c r="F157" t="s">
        <v>1016</v>
      </c>
      <c r="G157" s="18">
        <v>0</v>
      </c>
      <c r="H157">
        <v>0</v>
      </c>
      <c r="J157" t="s">
        <v>872</v>
      </c>
      <c r="K157" s="24">
        <f t="shared" si="11"/>
        <v>2637714</v>
      </c>
      <c r="L157" s="9">
        <f t="shared" si="12"/>
        <v>1.4530999999999998</v>
      </c>
      <c r="M157" s="24">
        <f t="shared" si="13"/>
        <v>1974428</v>
      </c>
      <c r="N157" s="9">
        <f t="shared" si="14"/>
        <v>1.0876999999999999</v>
      </c>
    </row>
    <row r="158" spans="1:14" x14ac:dyDescent="0.35">
      <c r="A158" t="s">
        <v>77</v>
      </c>
      <c r="B158" t="s">
        <v>11</v>
      </c>
      <c r="C158" t="s">
        <v>153</v>
      </c>
      <c r="D158" t="s">
        <v>15</v>
      </c>
      <c r="E158" t="str">
        <f t="shared" si="10"/>
        <v>8</v>
      </c>
      <c r="F158" t="s">
        <v>1016</v>
      </c>
      <c r="G158" s="18">
        <v>1456647</v>
      </c>
      <c r="H158">
        <v>0.1439</v>
      </c>
      <c r="J158" t="s">
        <v>873</v>
      </c>
      <c r="K158" s="24">
        <f t="shared" si="11"/>
        <v>29934616</v>
      </c>
      <c r="L158" s="9">
        <f t="shared" si="12"/>
        <v>1.5848</v>
      </c>
      <c r="M158" s="24">
        <f t="shared" si="13"/>
        <v>6584558</v>
      </c>
      <c r="N158" s="9">
        <f t="shared" si="14"/>
        <v>0.34859999999999997</v>
      </c>
    </row>
    <row r="159" spans="1:14" x14ac:dyDescent="0.35">
      <c r="A159" t="s">
        <v>77</v>
      </c>
      <c r="B159" t="s">
        <v>11</v>
      </c>
      <c r="C159" t="s">
        <v>153</v>
      </c>
      <c r="D159" t="s">
        <v>16</v>
      </c>
      <c r="E159" t="str">
        <f t="shared" si="10"/>
        <v>8</v>
      </c>
      <c r="F159" t="s">
        <v>1016</v>
      </c>
      <c r="G159" s="18">
        <v>526887</v>
      </c>
      <c r="H159">
        <v>5.1700000000000003E-2</v>
      </c>
      <c r="J159" t="s">
        <v>874</v>
      </c>
      <c r="K159" s="24">
        <f t="shared" si="11"/>
        <v>5133260</v>
      </c>
      <c r="L159" s="9">
        <f t="shared" si="12"/>
        <v>1.0093999999999999</v>
      </c>
      <c r="M159" s="24">
        <f t="shared" si="13"/>
        <v>3713909</v>
      </c>
      <c r="N159" s="9">
        <f t="shared" si="14"/>
        <v>0.73029999999999995</v>
      </c>
    </row>
    <row r="160" spans="1:14" x14ac:dyDescent="0.35">
      <c r="A160" t="s">
        <v>77</v>
      </c>
      <c r="B160" t="s">
        <v>11</v>
      </c>
      <c r="C160" t="s">
        <v>153</v>
      </c>
      <c r="D160" t="s">
        <v>419</v>
      </c>
      <c r="E160" t="str">
        <f t="shared" si="10"/>
        <v/>
      </c>
      <c r="F160" t="s">
        <v>1016</v>
      </c>
      <c r="G160" s="18">
        <v>2362626</v>
      </c>
      <c r="H160">
        <v>0.2334</v>
      </c>
      <c r="J160" t="s">
        <v>875</v>
      </c>
      <c r="K160" s="24">
        <f t="shared" si="11"/>
        <v>31998120</v>
      </c>
      <c r="L160" s="9">
        <f t="shared" si="12"/>
        <v>1.4610000000000001</v>
      </c>
      <c r="M160" s="24">
        <f t="shared" si="13"/>
        <v>20587429</v>
      </c>
      <c r="N160" s="9">
        <f t="shared" si="14"/>
        <v>0.94</v>
      </c>
    </row>
    <row r="161" spans="1:14" x14ac:dyDescent="0.35">
      <c r="A161" t="s">
        <v>77</v>
      </c>
      <c r="B161" t="s">
        <v>11</v>
      </c>
      <c r="C161" t="s">
        <v>153</v>
      </c>
      <c r="D161" t="s">
        <v>421</v>
      </c>
      <c r="E161" t="str">
        <f t="shared" si="10"/>
        <v/>
      </c>
      <c r="F161" t="s">
        <v>1016</v>
      </c>
      <c r="G161" s="18">
        <v>1162968</v>
      </c>
      <c r="H161">
        <v>0.1149</v>
      </c>
      <c r="J161" t="s">
        <v>876</v>
      </c>
      <c r="K161" s="24">
        <f t="shared" si="11"/>
        <v>8300409</v>
      </c>
      <c r="L161" s="9">
        <f t="shared" si="12"/>
        <v>0.7833</v>
      </c>
      <c r="M161" s="24">
        <f t="shared" si="13"/>
        <v>4942309</v>
      </c>
      <c r="N161" s="9">
        <f t="shared" si="14"/>
        <v>0.46639999999999998</v>
      </c>
    </row>
    <row r="162" spans="1:14" x14ac:dyDescent="0.35">
      <c r="A162" t="s">
        <v>77</v>
      </c>
      <c r="B162" t="s">
        <v>11</v>
      </c>
      <c r="C162" t="s">
        <v>153</v>
      </c>
      <c r="D162" t="s">
        <v>423</v>
      </c>
      <c r="E162" t="str">
        <f t="shared" si="10"/>
        <v/>
      </c>
      <c r="F162" t="s">
        <v>1016</v>
      </c>
      <c r="G162" s="18">
        <v>180070</v>
      </c>
      <c r="H162">
        <v>1.78E-2</v>
      </c>
      <c r="J162" t="s">
        <v>877</v>
      </c>
      <c r="K162" s="24">
        <f t="shared" si="11"/>
        <v>12202039</v>
      </c>
      <c r="L162" s="9">
        <f t="shared" si="12"/>
        <v>1.6870999999999998</v>
      </c>
      <c r="M162" s="24">
        <f t="shared" si="13"/>
        <v>8941604</v>
      </c>
      <c r="N162" s="9">
        <f t="shared" si="14"/>
        <v>1.2363</v>
      </c>
    </row>
    <row r="163" spans="1:14" x14ac:dyDescent="0.35">
      <c r="A163" t="s">
        <v>10</v>
      </c>
      <c r="B163" t="s">
        <v>11</v>
      </c>
      <c r="C163" t="s">
        <v>12</v>
      </c>
      <c r="D163" t="s">
        <v>13</v>
      </c>
      <c r="E163" t="str">
        <f t="shared" si="10"/>
        <v/>
      </c>
      <c r="F163" t="s">
        <v>747</v>
      </c>
      <c r="G163" s="18">
        <v>0</v>
      </c>
      <c r="H163">
        <v>0</v>
      </c>
      <c r="J163" t="s">
        <v>878</v>
      </c>
      <c r="K163" s="24">
        <f t="shared" si="11"/>
        <v>17661640</v>
      </c>
      <c r="L163" s="9">
        <f t="shared" si="12"/>
        <v>1.1684999999999999</v>
      </c>
      <c r="M163" s="24">
        <f t="shared" si="13"/>
        <v>10047187</v>
      </c>
      <c r="N163" s="9">
        <f t="shared" si="14"/>
        <v>0.67680000000000007</v>
      </c>
    </row>
    <row r="164" spans="1:14" x14ac:dyDescent="0.35">
      <c r="A164" t="s">
        <v>10</v>
      </c>
      <c r="B164" t="s">
        <v>11</v>
      </c>
      <c r="C164" t="s">
        <v>12</v>
      </c>
      <c r="D164" t="s">
        <v>416</v>
      </c>
      <c r="E164" t="str">
        <f t="shared" si="10"/>
        <v/>
      </c>
      <c r="F164" t="s">
        <v>747</v>
      </c>
      <c r="G164" s="18">
        <v>0</v>
      </c>
      <c r="H164">
        <v>0</v>
      </c>
      <c r="J164" t="s">
        <v>879</v>
      </c>
      <c r="K164" s="24">
        <f t="shared" si="11"/>
        <v>2569232</v>
      </c>
      <c r="L164" s="9">
        <f t="shared" si="12"/>
        <v>0.57699999999999996</v>
      </c>
      <c r="M164" s="24">
        <f t="shared" si="13"/>
        <v>545461</v>
      </c>
      <c r="N164" s="9">
        <f t="shared" si="14"/>
        <v>0.1225</v>
      </c>
    </row>
    <row r="165" spans="1:14" x14ac:dyDescent="0.35">
      <c r="A165" t="s">
        <v>10</v>
      </c>
      <c r="B165" t="s">
        <v>11</v>
      </c>
      <c r="C165" t="s">
        <v>12</v>
      </c>
      <c r="D165" t="s">
        <v>15</v>
      </c>
      <c r="E165" t="str">
        <f t="shared" si="10"/>
        <v>8</v>
      </c>
      <c r="F165" t="s">
        <v>747</v>
      </c>
      <c r="G165" s="18">
        <v>512718</v>
      </c>
      <c r="H165">
        <v>0.18540000000000001</v>
      </c>
      <c r="J165" t="s">
        <v>880</v>
      </c>
      <c r="K165" s="24">
        <f t="shared" si="11"/>
        <v>10528763</v>
      </c>
      <c r="L165" s="9">
        <f t="shared" si="12"/>
        <v>1.2678</v>
      </c>
      <c r="M165" s="24">
        <f t="shared" si="13"/>
        <v>5545518</v>
      </c>
      <c r="N165" s="9">
        <f t="shared" si="14"/>
        <v>0.66759999999999997</v>
      </c>
    </row>
    <row r="166" spans="1:14" x14ac:dyDescent="0.35">
      <c r="A166" t="s">
        <v>10</v>
      </c>
      <c r="B166" t="s">
        <v>11</v>
      </c>
      <c r="C166" t="s">
        <v>12</v>
      </c>
      <c r="D166" t="s">
        <v>16</v>
      </c>
      <c r="E166" t="str">
        <f t="shared" si="10"/>
        <v>8</v>
      </c>
      <c r="F166" t="s">
        <v>747</v>
      </c>
      <c r="G166" s="18">
        <v>141348</v>
      </c>
      <c r="H166">
        <v>5.0999999999999997E-2</v>
      </c>
      <c r="J166" t="s">
        <v>881</v>
      </c>
      <c r="K166" s="24">
        <f t="shared" si="11"/>
        <v>2383290</v>
      </c>
      <c r="L166" s="9">
        <f t="shared" si="12"/>
        <v>1.1289999999999998</v>
      </c>
      <c r="M166" s="24">
        <f t="shared" si="13"/>
        <v>1403798</v>
      </c>
      <c r="N166" s="9">
        <f t="shared" si="14"/>
        <v>0.66499999999999992</v>
      </c>
    </row>
    <row r="167" spans="1:14" x14ac:dyDescent="0.35">
      <c r="A167" t="s">
        <v>10</v>
      </c>
      <c r="B167" t="s">
        <v>11</v>
      </c>
      <c r="C167" t="s">
        <v>12</v>
      </c>
      <c r="D167" t="s">
        <v>419</v>
      </c>
      <c r="E167" t="str">
        <f t="shared" si="10"/>
        <v/>
      </c>
      <c r="F167" t="s">
        <v>747</v>
      </c>
      <c r="G167" s="18">
        <v>812631</v>
      </c>
      <c r="H167">
        <v>0.29360000000000003</v>
      </c>
      <c r="J167" t="s">
        <v>882</v>
      </c>
      <c r="K167" s="24">
        <f t="shared" si="11"/>
        <v>1221055</v>
      </c>
      <c r="L167" s="9">
        <f t="shared" si="12"/>
        <v>0.54049999999999998</v>
      </c>
      <c r="M167" s="24">
        <f t="shared" si="13"/>
        <v>214842</v>
      </c>
      <c r="N167" s="9">
        <f t="shared" si="14"/>
        <v>9.5100000000000004E-2</v>
      </c>
    </row>
    <row r="168" spans="1:14" x14ac:dyDescent="0.35">
      <c r="A168" t="s">
        <v>10</v>
      </c>
      <c r="B168" t="s">
        <v>11</v>
      </c>
      <c r="C168" t="s">
        <v>12</v>
      </c>
      <c r="D168" t="s">
        <v>421</v>
      </c>
      <c r="E168" t="str">
        <f t="shared" si="10"/>
        <v/>
      </c>
      <c r="F168" t="s">
        <v>747</v>
      </c>
      <c r="G168" s="18">
        <v>795513</v>
      </c>
      <c r="H168">
        <v>0.28739999999999999</v>
      </c>
      <c r="J168" t="s">
        <v>883</v>
      </c>
      <c r="K168" s="24">
        <f t="shared" si="11"/>
        <v>22008769</v>
      </c>
      <c r="L168" s="9">
        <f t="shared" si="12"/>
        <v>0.86870000000000014</v>
      </c>
      <c r="M168" s="24">
        <f t="shared" si="13"/>
        <v>13469623</v>
      </c>
      <c r="N168" s="9">
        <f t="shared" si="14"/>
        <v>0.53100000000000003</v>
      </c>
    </row>
    <row r="169" spans="1:14" x14ac:dyDescent="0.35">
      <c r="A169" t="s">
        <v>10</v>
      </c>
      <c r="B169" t="s">
        <v>11</v>
      </c>
      <c r="C169" t="s">
        <v>12</v>
      </c>
      <c r="D169" t="s">
        <v>423</v>
      </c>
      <c r="E169" t="str">
        <f t="shared" si="10"/>
        <v/>
      </c>
      <c r="F169" t="s">
        <v>747</v>
      </c>
      <c r="G169" s="18">
        <v>65976</v>
      </c>
      <c r="H169">
        <v>2.3900000000000001E-2</v>
      </c>
      <c r="J169" t="s">
        <v>884</v>
      </c>
      <c r="K169" s="24">
        <f t="shared" si="11"/>
        <v>2360428</v>
      </c>
      <c r="L169" s="9">
        <f t="shared" si="12"/>
        <v>0.88459999999999994</v>
      </c>
      <c r="M169" s="24">
        <f t="shared" si="13"/>
        <v>1209299</v>
      </c>
      <c r="N169" s="9">
        <f t="shared" si="14"/>
        <v>0.45319999999999999</v>
      </c>
    </row>
    <row r="170" spans="1:14" x14ac:dyDescent="0.35">
      <c r="A170" t="s">
        <v>10</v>
      </c>
      <c r="B170" t="s">
        <v>11</v>
      </c>
      <c r="C170" t="s">
        <v>19</v>
      </c>
      <c r="D170" t="s">
        <v>416</v>
      </c>
      <c r="E170" t="str">
        <f t="shared" si="10"/>
        <v/>
      </c>
      <c r="F170" t="s">
        <v>748</v>
      </c>
      <c r="G170" s="18">
        <v>0</v>
      </c>
      <c r="H170">
        <v>0</v>
      </c>
      <c r="J170" t="s">
        <v>885</v>
      </c>
      <c r="K170" s="24">
        <f t="shared" si="11"/>
        <v>13274746</v>
      </c>
      <c r="L170" s="9">
        <f t="shared" si="12"/>
        <v>0.9214</v>
      </c>
      <c r="M170" s="24">
        <f t="shared" si="13"/>
        <v>6362196</v>
      </c>
      <c r="N170" s="9">
        <f t="shared" si="14"/>
        <v>0.44159999999999999</v>
      </c>
    </row>
    <row r="171" spans="1:14" x14ac:dyDescent="0.35">
      <c r="A171" t="s">
        <v>10</v>
      </c>
      <c r="B171" t="s">
        <v>11</v>
      </c>
      <c r="C171" t="s">
        <v>19</v>
      </c>
      <c r="D171" t="s">
        <v>15</v>
      </c>
      <c r="E171" t="str">
        <f t="shared" si="10"/>
        <v>8</v>
      </c>
      <c r="F171" t="s">
        <v>748</v>
      </c>
      <c r="G171" s="18">
        <v>1230202</v>
      </c>
      <c r="H171">
        <v>0.29559999999999997</v>
      </c>
      <c r="J171" t="s">
        <v>965</v>
      </c>
      <c r="K171" s="24">
        <f t="shared" si="11"/>
        <v>3801124</v>
      </c>
      <c r="L171" s="9">
        <f t="shared" si="12"/>
        <v>0.96209999999999996</v>
      </c>
      <c r="M171" s="24">
        <f t="shared" si="13"/>
        <v>1947146</v>
      </c>
      <c r="N171" s="9">
        <f t="shared" si="14"/>
        <v>0.49260000000000004</v>
      </c>
    </row>
    <row r="172" spans="1:14" x14ac:dyDescent="0.35">
      <c r="A172" t="s">
        <v>10</v>
      </c>
      <c r="B172" t="s">
        <v>11</v>
      </c>
      <c r="C172" t="s">
        <v>19</v>
      </c>
      <c r="D172" t="s">
        <v>419</v>
      </c>
      <c r="E172" t="str">
        <f t="shared" si="10"/>
        <v/>
      </c>
      <c r="F172" t="s">
        <v>748</v>
      </c>
      <c r="G172" s="18">
        <v>1209393</v>
      </c>
      <c r="H172">
        <v>0.29060000000000002</v>
      </c>
      <c r="J172" t="s">
        <v>886</v>
      </c>
      <c r="K172" s="24">
        <f t="shared" si="11"/>
        <v>10646252</v>
      </c>
      <c r="L172" s="9">
        <f t="shared" si="12"/>
        <v>1.0174000000000001</v>
      </c>
      <c r="M172" s="24">
        <f t="shared" si="13"/>
        <v>4154278</v>
      </c>
      <c r="N172" s="9">
        <f t="shared" si="14"/>
        <v>0.39700000000000002</v>
      </c>
    </row>
    <row r="173" spans="1:14" x14ac:dyDescent="0.35">
      <c r="A173" t="s">
        <v>10</v>
      </c>
      <c r="B173" t="s">
        <v>11</v>
      </c>
      <c r="C173" t="s">
        <v>19</v>
      </c>
      <c r="D173" t="s">
        <v>421</v>
      </c>
      <c r="E173" t="str">
        <f t="shared" si="10"/>
        <v/>
      </c>
      <c r="F173" t="s">
        <v>748</v>
      </c>
      <c r="G173" s="18">
        <v>868965</v>
      </c>
      <c r="H173">
        <v>0.20880000000000001</v>
      </c>
      <c r="J173" t="s">
        <v>887</v>
      </c>
      <c r="K173" s="24">
        <f t="shared" si="11"/>
        <v>4601700</v>
      </c>
      <c r="L173" s="9">
        <f t="shared" si="12"/>
        <v>1.2387999999999999</v>
      </c>
      <c r="M173" s="24">
        <f t="shared" si="13"/>
        <v>2183467</v>
      </c>
      <c r="N173" s="9">
        <f t="shared" si="14"/>
        <v>0.58779999999999999</v>
      </c>
    </row>
    <row r="174" spans="1:14" x14ac:dyDescent="0.35">
      <c r="A174" t="s">
        <v>10</v>
      </c>
      <c r="B174" t="s">
        <v>11</v>
      </c>
      <c r="C174" t="s">
        <v>19</v>
      </c>
      <c r="D174" t="s">
        <v>423</v>
      </c>
      <c r="E174" t="str">
        <f t="shared" si="10"/>
        <v/>
      </c>
      <c r="F174" t="s">
        <v>748</v>
      </c>
      <c r="G174" s="18">
        <v>238882</v>
      </c>
      <c r="H174">
        <v>5.74E-2</v>
      </c>
      <c r="J174" t="s">
        <v>888</v>
      </c>
      <c r="K174" s="24">
        <f t="shared" si="11"/>
        <v>7433300</v>
      </c>
      <c r="L174" s="9">
        <f t="shared" si="12"/>
        <v>1.5362</v>
      </c>
      <c r="M174" s="24">
        <f t="shared" si="13"/>
        <v>5099567</v>
      </c>
      <c r="N174" s="9">
        <f t="shared" si="14"/>
        <v>1.0539000000000001</v>
      </c>
    </row>
    <row r="175" spans="1:14" x14ac:dyDescent="0.35">
      <c r="A175" t="s">
        <v>10</v>
      </c>
      <c r="B175" t="s">
        <v>11</v>
      </c>
      <c r="C175" t="s">
        <v>22</v>
      </c>
      <c r="D175" t="s">
        <v>416</v>
      </c>
      <c r="E175" t="str">
        <f t="shared" si="10"/>
        <v/>
      </c>
      <c r="F175" t="s">
        <v>749</v>
      </c>
      <c r="G175" s="18">
        <v>0</v>
      </c>
      <c r="H175">
        <v>0</v>
      </c>
      <c r="J175" t="s">
        <v>889</v>
      </c>
      <c r="K175" s="24">
        <f t="shared" si="11"/>
        <v>11569253</v>
      </c>
      <c r="L175" s="9">
        <f t="shared" si="12"/>
        <v>1.4265000000000001</v>
      </c>
      <c r="M175" s="24">
        <f t="shared" si="13"/>
        <v>7502780</v>
      </c>
      <c r="N175" s="9">
        <f t="shared" si="14"/>
        <v>0.92510000000000003</v>
      </c>
    </row>
    <row r="176" spans="1:14" x14ac:dyDescent="0.35">
      <c r="A176" t="s">
        <v>10</v>
      </c>
      <c r="B176" t="s">
        <v>11</v>
      </c>
      <c r="C176" t="s">
        <v>22</v>
      </c>
      <c r="D176" t="s">
        <v>15</v>
      </c>
      <c r="E176" t="str">
        <f t="shared" si="10"/>
        <v>8</v>
      </c>
      <c r="F176" t="s">
        <v>749</v>
      </c>
      <c r="G176" s="18">
        <v>4960394</v>
      </c>
      <c r="H176">
        <v>0.91080000000000005</v>
      </c>
      <c r="J176" t="s">
        <v>890</v>
      </c>
      <c r="K176" s="24">
        <f t="shared" si="11"/>
        <v>2015682</v>
      </c>
      <c r="L176" s="9">
        <f t="shared" si="12"/>
        <v>0.65310000000000001</v>
      </c>
      <c r="M176" s="24">
        <f t="shared" si="13"/>
        <v>450295</v>
      </c>
      <c r="N176" s="9">
        <f t="shared" si="14"/>
        <v>0.1459</v>
      </c>
    </row>
    <row r="177" spans="1:14" x14ac:dyDescent="0.35">
      <c r="A177" t="s">
        <v>10</v>
      </c>
      <c r="B177" t="s">
        <v>11</v>
      </c>
      <c r="C177" t="s">
        <v>22</v>
      </c>
      <c r="D177" t="s">
        <v>16</v>
      </c>
      <c r="E177" t="str">
        <f t="shared" si="10"/>
        <v>8</v>
      </c>
      <c r="F177" t="s">
        <v>749</v>
      </c>
      <c r="G177" s="18">
        <v>507585</v>
      </c>
      <c r="H177">
        <v>9.3200000000000005E-2</v>
      </c>
      <c r="J177" t="s">
        <v>891</v>
      </c>
      <c r="K177" s="24">
        <f t="shared" si="11"/>
        <v>24310322</v>
      </c>
      <c r="L177" s="9">
        <f t="shared" si="12"/>
        <v>1.5985</v>
      </c>
      <c r="M177" s="24">
        <f t="shared" si="13"/>
        <v>15811975</v>
      </c>
      <c r="N177" s="9">
        <f t="shared" si="14"/>
        <v>1.0397000000000001</v>
      </c>
    </row>
    <row r="178" spans="1:14" x14ac:dyDescent="0.35">
      <c r="A178" t="s">
        <v>10</v>
      </c>
      <c r="B178" t="s">
        <v>11</v>
      </c>
      <c r="C178" t="s">
        <v>22</v>
      </c>
      <c r="D178" t="s">
        <v>419</v>
      </c>
      <c r="E178" t="str">
        <f t="shared" si="10"/>
        <v/>
      </c>
      <c r="F178" t="s">
        <v>749</v>
      </c>
      <c r="G178" s="18">
        <v>1950827</v>
      </c>
      <c r="H178">
        <v>0.35820000000000002</v>
      </c>
      <c r="J178" t="s">
        <v>892</v>
      </c>
      <c r="K178" s="24">
        <f t="shared" si="11"/>
        <v>3142175</v>
      </c>
      <c r="L178" s="9">
        <f t="shared" si="12"/>
        <v>1.3512999999999999</v>
      </c>
      <c r="M178" s="24">
        <f t="shared" si="13"/>
        <v>1845124</v>
      </c>
      <c r="N178" s="9">
        <f t="shared" si="14"/>
        <v>0.79349999999999998</v>
      </c>
    </row>
    <row r="179" spans="1:14" x14ac:dyDescent="0.35">
      <c r="A179" t="s">
        <v>10</v>
      </c>
      <c r="B179" t="s">
        <v>11</v>
      </c>
      <c r="C179" t="s">
        <v>22</v>
      </c>
      <c r="D179" t="s">
        <v>421</v>
      </c>
      <c r="E179" t="str">
        <f t="shared" si="10"/>
        <v/>
      </c>
      <c r="F179" t="s">
        <v>749</v>
      </c>
      <c r="G179" s="18">
        <v>1271142</v>
      </c>
      <c r="H179">
        <v>0.2334</v>
      </c>
      <c r="J179" t="s">
        <v>893</v>
      </c>
      <c r="K179" s="24">
        <f t="shared" si="11"/>
        <v>26863116</v>
      </c>
      <c r="L179" s="9">
        <f t="shared" si="12"/>
        <v>2.0513999999999997</v>
      </c>
      <c r="M179" s="24">
        <f t="shared" si="13"/>
        <v>16496983</v>
      </c>
      <c r="N179" s="9">
        <f t="shared" si="14"/>
        <v>1.2852999999999999</v>
      </c>
    </row>
    <row r="180" spans="1:14" x14ac:dyDescent="0.35">
      <c r="A180" t="s">
        <v>10</v>
      </c>
      <c r="B180" t="s">
        <v>11</v>
      </c>
      <c r="C180" t="s">
        <v>22</v>
      </c>
      <c r="D180" t="s">
        <v>423</v>
      </c>
      <c r="E180" t="str">
        <f t="shared" si="10"/>
        <v/>
      </c>
      <c r="F180" t="s">
        <v>749</v>
      </c>
      <c r="G180" s="18">
        <v>214580</v>
      </c>
      <c r="H180">
        <v>3.9399999999999998E-2</v>
      </c>
      <c r="J180" t="s">
        <v>894</v>
      </c>
      <c r="K180" s="24">
        <f t="shared" si="11"/>
        <v>31563891</v>
      </c>
      <c r="L180" s="9">
        <f t="shared" si="12"/>
        <v>1.5497000000000001</v>
      </c>
      <c r="M180" s="24">
        <f t="shared" si="13"/>
        <v>21993089</v>
      </c>
      <c r="N180" s="9">
        <f t="shared" si="14"/>
        <v>1.0798000000000001</v>
      </c>
    </row>
    <row r="181" spans="1:14" x14ac:dyDescent="0.35">
      <c r="A181" t="s">
        <v>110</v>
      </c>
      <c r="B181" t="s">
        <v>11</v>
      </c>
      <c r="C181" t="s">
        <v>111</v>
      </c>
      <c r="D181" t="s">
        <v>13</v>
      </c>
      <c r="E181" t="str">
        <f t="shared" si="10"/>
        <v/>
      </c>
      <c r="F181" t="s">
        <v>795</v>
      </c>
      <c r="G181" s="18">
        <v>0</v>
      </c>
      <c r="H181">
        <v>0</v>
      </c>
      <c r="J181" t="s">
        <v>895</v>
      </c>
      <c r="K181" s="24">
        <f t="shared" si="11"/>
        <v>50049954</v>
      </c>
      <c r="L181" s="9">
        <f t="shared" si="12"/>
        <v>1.0698000000000001</v>
      </c>
      <c r="M181" s="24">
        <f t="shared" si="13"/>
        <v>25876453</v>
      </c>
      <c r="N181" s="9">
        <f t="shared" si="14"/>
        <v>0.55310000000000004</v>
      </c>
    </row>
    <row r="182" spans="1:14" x14ac:dyDescent="0.35">
      <c r="A182" t="s">
        <v>110</v>
      </c>
      <c r="B182" t="s">
        <v>11</v>
      </c>
      <c r="C182" t="s">
        <v>111</v>
      </c>
      <c r="D182" t="s">
        <v>416</v>
      </c>
      <c r="E182" t="str">
        <f t="shared" si="10"/>
        <v/>
      </c>
      <c r="F182" t="s">
        <v>795</v>
      </c>
      <c r="G182" s="18">
        <v>0</v>
      </c>
      <c r="H182">
        <v>0</v>
      </c>
      <c r="J182" t="s">
        <v>896</v>
      </c>
      <c r="K182" s="24">
        <f t="shared" si="11"/>
        <v>48162932</v>
      </c>
      <c r="L182" s="9">
        <f t="shared" si="12"/>
        <v>1.5188999999999999</v>
      </c>
      <c r="M182" s="24">
        <f t="shared" si="13"/>
        <v>16958020</v>
      </c>
      <c r="N182" s="9">
        <f t="shared" si="14"/>
        <v>0.53479999999999994</v>
      </c>
    </row>
    <row r="183" spans="1:14" x14ac:dyDescent="0.35">
      <c r="A183" t="s">
        <v>110</v>
      </c>
      <c r="B183" t="s">
        <v>11</v>
      </c>
      <c r="C183" t="s">
        <v>111</v>
      </c>
      <c r="D183" t="s">
        <v>15</v>
      </c>
      <c r="E183" t="str">
        <f t="shared" si="10"/>
        <v>8</v>
      </c>
      <c r="F183" t="s">
        <v>795</v>
      </c>
      <c r="G183" s="18">
        <v>285824</v>
      </c>
      <c r="H183">
        <v>8.9099999999999999E-2</v>
      </c>
      <c r="J183" t="s">
        <v>897</v>
      </c>
      <c r="K183" s="24">
        <f t="shared" si="11"/>
        <v>37038646</v>
      </c>
      <c r="L183" s="9">
        <f t="shared" si="12"/>
        <v>0.83100000000000007</v>
      </c>
      <c r="M183" s="24">
        <f t="shared" si="13"/>
        <v>13090554</v>
      </c>
      <c r="N183" s="9">
        <f t="shared" si="14"/>
        <v>0.29370000000000002</v>
      </c>
    </row>
    <row r="184" spans="1:14" x14ac:dyDescent="0.35">
      <c r="A184" t="s">
        <v>110</v>
      </c>
      <c r="B184" t="s">
        <v>11</v>
      </c>
      <c r="C184" t="s">
        <v>111</v>
      </c>
      <c r="D184" t="s">
        <v>419</v>
      </c>
      <c r="E184" t="str">
        <f t="shared" si="10"/>
        <v/>
      </c>
      <c r="F184" t="s">
        <v>795</v>
      </c>
      <c r="G184" s="18">
        <v>746641</v>
      </c>
      <c r="H184">
        <v>0.23280000000000001</v>
      </c>
      <c r="J184" t="s">
        <v>898</v>
      </c>
      <c r="K184" s="24">
        <f t="shared" si="11"/>
        <v>29669052</v>
      </c>
      <c r="L184" s="9">
        <f t="shared" si="12"/>
        <v>1.2634999999999998</v>
      </c>
      <c r="M184" s="24">
        <f t="shared" si="13"/>
        <v>12078956</v>
      </c>
      <c r="N184" s="9">
        <f t="shared" si="14"/>
        <v>0.51439999999999997</v>
      </c>
    </row>
    <row r="185" spans="1:14" x14ac:dyDescent="0.35">
      <c r="A185" t="s">
        <v>110</v>
      </c>
      <c r="B185" t="s">
        <v>11</v>
      </c>
      <c r="C185" t="s">
        <v>111</v>
      </c>
      <c r="D185" t="s">
        <v>421</v>
      </c>
      <c r="E185" t="str">
        <f t="shared" si="10"/>
        <v/>
      </c>
      <c r="F185" t="s">
        <v>795</v>
      </c>
      <c r="G185" s="18">
        <v>717408</v>
      </c>
      <c r="H185">
        <v>0.22370000000000001</v>
      </c>
      <c r="J185" t="s">
        <v>899</v>
      </c>
      <c r="K185" s="24">
        <f t="shared" si="11"/>
        <v>28737765</v>
      </c>
      <c r="L185" s="9">
        <f t="shared" si="12"/>
        <v>0.51349999999999996</v>
      </c>
      <c r="M185" s="24">
        <f t="shared" si="13"/>
        <v>7499042</v>
      </c>
      <c r="N185" s="9">
        <f t="shared" si="14"/>
        <v>0.13400000000000001</v>
      </c>
    </row>
    <row r="186" spans="1:14" x14ac:dyDescent="0.35">
      <c r="A186" t="s">
        <v>110</v>
      </c>
      <c r="B186" t="s">
        <v>11</v>
      </c>
      <c r="C186" t="s">
        <v>111</v>
      </c>
      <c r="D186" t="s">
        <v>423</v>
      </c>
      <c r="E186" t="str">
        <f t="shared" si="10"/>
        <v/>
      </c>
      <c r="F186" t="s">
        <v>795</v>
      </c>
      <c r="G186" s="18">
        <v>164071</v>
      </c>
      <c r="H186">
        <v>5.1200000000000002E-2</v>
      </c>
      <c r="J186" t="s">
        <v>900</v>
      </c>
      <c r="K186" s="24">
        <f t="shared" si="11"/>
        <v>54125355</v>
      </c>
      <c r="L186" s="9">
        <f t="shared" si="12"/>
        <v>2.0884999999999998</v>
      </c>
      <c r="M186" s="24">
        <f t="shared" si="13"/>
        <v>30369556</v>
      </c>
      <c r="N186" s="9">
        <f t="shared" si="14"/>
        <v>1.1928000000000001</v>
      </c>
    </row>
    <row r="187" spans="1:14" x14ac:dyDescent="0.35">
      <c r="A187" t="s">
        <v>165</v>
      </c>
      <c r="B187" t="s">
        <v>11</v>
      </c>
      <c r="C187" t="s">
        <v>166</v>
      </c>
      <c r="D187" t="s">
        <v>416</v>
      </c>
      <c r="E187" t="str">
        <f t="shared" si="10"/>
        <v/>
      </c>
      <c r="F187" t="s">
        <v>750</v>
      </c>
      <c r="G187" s="18">
        <v>0</v>
      </c>
      <c r="H187">
        <v>0</v>
      </c>
      <c r="J187" t="s">
        <v>901</v>
      </c>
      <c r="K187" s="24">
        <f t="shared" si="11"/>
        <v>9910247</v>
      </c>
      <c r="L187" s="9">
        <f t="shared" si="12"/>
        <v>2.5211000000000001</v>
      </c>
      <c r="M187" s="24">
        <f t="shared" si="13"/>
        <v>6364310</v>
      </c>
      <c r="N187" s="9">
        <f t="shared" si="14"/>
        <v>1.6296999999999999</v>
      </c>
    </row>
    <row r="188" spans="1:14" x14ac:dyDescent="0.35">
      <c r="A188" t="s">
        <v>165</v>
      </c>
      <c r="B188" t="s">
        <v>11</v>
      </c>
      <c r="C188" t="s">
        <v>166</v>
      </c>
      <c r="D188" t="s">
        <v>15</v>
      </c>
      <c r="E188" t="str">
        <f t="shared" si="10"/>
        <v>8</v>
      </c>
      <c r="F188" t="s">
        <v>750</v>
      </c>
      <c r="G188" s="18">
        <v>6319768</v>
      </c>
      <c r="H188">
        <v>0.55249999999999999</v>
      </c>
      <c r="J188" t="s">
        <v>902</v>
      </c>
      <c r="K188" s="24">
        <f t="shared" si="11"/>
        <v>136984267</v>
      </c>
      <c r="L188" s="9">
        <f t="shared" si="12"/>
        <v>1.417</v>
      </c>
      <c r="M188" s="24">
        <f t="shared" si="13"/>
        <v>68066777</v>
      </c>
      <c r="N188" s="9">
        <f t="shared" si="14"/>
        <v>0.70409999999999995</v>
      </c>
    </row>
    <row r="189" spans="1:14" x14ac:dyDescent="0.35">
      <c r="A189" t="s">
        <v>165</v>
      </c>
      <c r="B189" t="s">
        <v>11</v>
      </c>
      <c r="C189" t="s">
        <v>166</v>
      </c>
      <c r="D189" t="s">
        <v>16</v>
      </c>
      <c r="E189" t="str">
        <f t="shared" si="10"/>
        <v>8</v>
      </c>
      <c r="F189" t="s">
        <v>750</v>
      </c>
      <c r="G189" s="18">
        <v>585651</v>
      </c>
      <c r="H189">
        <v>5.1200000000000002E-2</v>
      </c>
      <c r="J189" t="s">
        <v>903</v>
      </c>
      <c r="K189" s="24">
        <f t="shared" si="11"/>
        <v>5519476</v>
      </c>
      <c r="L189" s="9">
        <f t="shared" si="12"/>
        <v>0.85489999999999999</v>
      </c>
      <c r="M189" s="24">
        <f t="shared" si="13"/>
        <v>22648</v>
      </c>
      <c r="N189" s="9">
        <f t="shared" si="14"/>
        <v>4.0000000000000001E-3</v>
      </c>
    </row>
    <row r="190" spans="1:14" x14ac:dyDescent="0.35">
      <c r="A190" t="s">
        <v>165</v>
      </c>
      <c r="B190" t="s">
        <v>11</v>
      </c>
      <c r="C190" t="s">
        <v>166</v>
      </c>
      <c r="D190" t="s">
        <v>419</v>
      </c>
      <c r="E190" t="str">
        <f t="shared" si="10"/>
        <v/>
      </c>
      <c r="F190" t="s">
        <v>750</v>
      </c>
      <c r="G190" s="18">
        <v>2327733</v>
      </c>
      <c r="H190">
        <v>0.20349999999999999</v>
      </c>
      <c r="J190" t="s">
        <v>905</v>
      </c>
      <c r="K190" s="24">
        <f t="shared" si="11"/>
        <v>1746909</v>
      </c>
      <c r="L190" s="9">
        <f t="shared" si="12"/>
        <v>1.0822000000000001</v>
      </c>
      <c r="M190" s="24">
        <f t="shared" si="13"/>
        <v>871840</v>
      </c>
      <c r="N190" s="9">
        <f t="shared" si="14"/>
        <v>0.54010000000000002</v>
      </c>
    </row>
    <row r="191" spans="1:14" x14ac:dyDescent="0.35">
      <c r="A191" t="s">
        <v>165</v>
      </c>
      <c r="B191" t="s">
        <v>11</v>
      </c>
      <c r="C191" t="s">
        <v>166</v>
      </c>
      <c r="D191" t="s">
        <v>421</v>
      </c>
      <c r="E191" t="str">
        <f t="shared" si="10"/>
        <v/>
      </c>
      <c r="F191" t="s">
        <v>750</v>
      </c>
      <c r="G191" s="18">
        <v>1994873</v>
      </c>
      <c r="H191">
        <v>0.1744</v>
      </c>
      <c r="J191" t="s">
        <v>906</v>
      </c>
      <c r="K191" s="24">
        <f t="shared" si="11"/>
        <v>3024385</v>
      </c>
      <c r="L191" s="9">
        <f t="shared" si="12"/>
        <v>0.71700000000000008</v>
      </c>
      <c r="M191" s="24">
        <f t="shared" si="13"/>
        <v>1210176</v>
      </c>
      <c r="N191" s="9">
        <f t="shared" si="14"/>
        <v>0.28690000000000004</v>
      </c>
    </row>
    <row r="192" spans="1:14" x14ac:dyDescent="0.35">
      <c r="A192" t="s">
        <v>165</v>
      </c>
      <c r="B192" t="s">
        <v>11</v>
      </c>
      <c r="C192" t="s">
        <v>166</v>
      </c>
      <c r="D192" t="s">
        <v>423</v>
      </c>
      <c r="E192" t="str">
        <f t="shared" si="10"/>
        <v/>
      </c>
      <c r="F192" t="s">
        <v>750</v>
      </c>
      <c r="G192" s="18">
        <v>476985</v>
      </c>
      <c r="H192">
        <v>4.1700000000000001E-2</v>
      </c>
      <c r="J192" t="s">
        <v>907</v>
      </c>
      <c r="K192" s="24">
        <f t="shared" si="11"/>
        <v>7831821</v>
      </c>
      <c r="L192" s="9">
        <f t="shared" si="12"/>
        <v>0.9333999999999999</v>
      </c>
      <c r="M192" s="24">
        <f t="shared" si="13"/>
        <v>3877314</v>
      </c>
      <c r="N192" s="9">
        <f t="shared" si="14"/>
        <v>0.46209999999999996</v>
      </c>
    </row>
    <row r="193" spans="1:14" x14ac:dyDescent="0.35">
      <c r="A193" t="s">
        <v>165</v>
      </c>
      <c r="B193" t="s">
        <v>11</v>
      </c>
      <c r="C193" t="s">
        <v>167</v>
      </c>
      <c r="D193" t="s">
        <v>13</v>
      </c>
      <c r="E193" t="str">
        <f t="shared" si="10"/>
        <v/>
      </c>
      <c r="F193" t="s">
        <v>751</v>
      </c>
      <c r="G193" s="18">
        <v>0</v>
      </c>
      <c r="H193">
        <v>0</v>
      </c>
      <c r="J193" t="s">
        <v>969</v>
      </c>
      <c r="K193" s="24">
        <f t="shared" si="11"/>
        <v>2485985</v>
      </c>
      <c r="L193" s="9">
        <f t="shared" si="12"/>
        <v>0.86609999999999998</v>
      </c>
      <c r="M193" s="24">
        <f t="shared" si="13"/>
        <v>1055387</v>
      </c>
      <c r="N193" s="9">
        <f t="shared" si="14"/>
        <v>0.36770000000000003</v>
      </c>
    </row>
    <row r="194" spans="1:14" x14ac:dyDescent="0.35">
      <c r="A194" t="s">
        <v>165</v>
      </c>
      <c r="B194" t="s">
        <v>11</v>
      </c>
      <c r="C194" t="s">
        <v>167</v>
      </c>
      <c r="D194" t="s">
        <v>416</v>
      </c>
      <c r="E194" t="str">
        <f t="shared" si="10"/>
        <v/>
      </c>
      <c r="F194" t="s">
        <v>751</v>
      </c>
      <c r="G194" s="18">
        <v>0</v>
      </c>
      <c r="H194">
        <v>0</v>
      </c>
      <c r="J194" t="s">
        <v>909</v>
      </c>
      <c r="K194" s="24">
        <f t="shared" si="11"/>
        <v>1497600</v>
      </c>
      <c r="L194" s="9">
        <f t="shared" si="12"/>
        <v>0.83460000000000001</v>
      </c>
      <c r="M194" s="24">
        <f t="shared" si="13"/>
        <v>456314</v>
      </c>
      <c r="N194" s="9">
        <f t="shared" si="14"/>
        <v>0.25429999999999997</v>
      </c>
    </row>
    <row r="195" spans="1:14" x14ac:dyDescent="0.35">
      <c r="A195" t="s">
        <v>165</v>
      </c>
      <c r="B195" t="s">
        <v>11</v>
      </c>
      <c r="C195" t="s">
        <v>167</v>
      </c>
      <c r="D195" t="s">
        <v>15</v>
      </c>
      <c r="E195" t="str">
        <f t="shared" ref="E195:E258" si="15">IF(MID(D195,3,1)="8","8","")</f>
        <v>8</v>
      </c>
      <c r="F195" t="s">
        <v>751</v>
      </c>
      <c r="G195" s="18">
        <v>2571367</v>
      </c>
      <c r="H195">
        <v>0.70760000000000001</v>
      </c>
      <c r="J195" t="s">
        <v>910</v>
      </c>
      <c r="K195" s="24">
        <f t="shared" ref="K195:K258" si="16">SUMIF(F:F,J195,G:G)</f>
        <v>1726985</v>
      </c>
      <c r="L195" s="9">
        <f t="shared" ref="L195:L258" si="17">SUMIF(F:F,J195,H:H)</f>
        <v>0.88700000000000001</v>
      </c>
      <c r="M195" s="24">
        <f t="shared" ref="M195:M258" si="18">SUMIFS(G:G,F:F,J195,E:E,"8")</f>
        <v>702476</v>
      </c>
      <c r="N195" s="9">
        <f t="shared" ref="N195:N258" si="19">SUMIFS(H:H,F:F,J195,E:E,"8")</f>
        <v>0.36080000000000001</v>
      </c>
    </row>
    <row r="196" spans="1:14" x14ac:dyDescent="0.35">
      <c r="A196" t="s">
        <v>165</v>
      </c>
      <c r="B196" t="s">
        <v>11</v>
      </c>
      <c r="C196" t="s">
        <v>167</v>
      </c>
      <c r="D196" t="s">
        <v>16</v>
      </c>
      <c r="E196" t="str">
        <f t="shared" si="15"/>
        <v>8</v>
      </c>
      <c r="F196" t="s">
        <v>751</v>
      </c>
      <c r="G196" s="18">
        <v>272545</v>
      </c>
      <c r="H196">
        <v>7.4999999999999997E-2</v>
      </c>
      <c r="J196" t="s">
        <v>911</v>
      </c>
      <c r="K196" s="24">
        <f t="shared" si="16"/>
        <v>3934007</v>
      </c>
      <c r="L196" s="9">
        <f t="shared" si="17"/>
        <v>0.95050000000000001</v>
      </c>
      <c r="M196" s="24">
        <f t="shared" si="18"/>
        <v>1283467</v>
      </c>
      <c r="N196" s="9">
        <f t="shared" si="19"/>
        <v>0.31009999999999999</v>
      </c>
    </row>
    <row r="197" spans="1:14" x14ac:dyDescent="0.35">
      <c r="A197" t="s">
        <v>165</v>
      </c>
      <c r="B197" t="s">
        <v>11</v>
      </c>
      <c r="C197" t="s">
        <v>167</v>
      </c>
      <c r="D197" t="s">
        <v>419</v>
      </c>
      <c r="E197" t="str">
        <f t="shared" si="15"/>
        <v/>
      </c>
      <c r="F197" t="s">
        <v>751</v>
      </c>
      <c r="G197" s="18">
        <v>1193019</v>
      </c>
      <c r="H197">
        <v>0.32829999999999998</v>
      </c>
      <c r="J197" t="s">
        <v>912</v>
      </c>
      <c r="K197" s="24">
        <f t="shared" si="16"/>
        <v>2050911</v>
      </c>
      <c r="L197" s="9">
        <f t="shared" si="17"/>
        <v>0.70350000000000001</v>
      </c>
      <c r="M197" s="24">
        <f t="shared" si="18"/>
        <v>732614</v>
      </c>
      <c r="N197" s="9">
        <f t="shared" si="19"/>
        <v>0.25130000000000002</v>
      </c>
    </row>
    <row r="198" spans="1:14" x14ac:dyDescent="0.35">
      <c r="A198" t="s">
        <v>165</v>
      </c>
      <c r="B198" t="s">
        <v>11</v>
      </c>
      <c r="C198" t="s">
        <v>167</v>
      </c>
      <c r="D198" t="s">
        <v>421</v>
      </c>
      <c r="E198" t="str">
        <f t="shared" si="15"/>
        <v/>
      </c>
      <c r="F198" t="s">
        <v>751</v>
      </c>
      <c r="G198" s="18">
        <v>498575</v>
      </c>
      <c r="H198">
        <v>0.13719999999999999</v>
      </c>
      <c r="J198" t="s">
        <v>914</v>
      </c>
      <c r="K198" s="24">
        <f t="shared" si="16"/>
        <v>3935426</v>
      </c>
      <c r="L198" s="9">
        <f t="shared" si="17"/>
        <v>1.2086000000000001</v>
      </c>
      <c r="M198" s="24">
        <f t="shared" si="18"/>
        <v>2253606</v>
      </c>
      <c r="N198" s="9">
        <f t="shared" si="19"/>
        <v>0.69210000000000005</v>
      </c>
    </row>
    <row r="199" spans="1:14" x14ac:dyDescent="0.35">
      <c r="A199" t="s">
        <v>165</v>
      </c>
      <c r="B199" t="s">
        <v>11</v>
      </c>
      <c r="C199" t="s">
        <v>167</v>
      </c>
      <c r="D199" t="s">
        <v>423</v>
      </c>
      <c r="E199" t="str">
        <f t="shared" si="15"/>
        <v/>
      </c>
      <c r="F199" t="s">
        <v>751</v>
      </c>
      <c r="G199" s="18">
        <v>105021</v>
      </c>
      <c r="H199">
        <v>2.8899999999999999E-2</v>
      </c>
      <c r="J199" t="s">
        <v>915</v>
      </c>
      <c r="K199" s="24">
        <f t="shared" si="16"/>
        <v>8028614</v>
      </c>
      <c r="L199" s="9">
        <f t="shared" si="17"/>
        <v>1.0173999999999999</v>
      </c>
      <c r="M199" s="24">
        <f t="shared" si="18"/>
        <v>4363892</v>
      </c>
      <c r="N199" s="9">
        <f t="shared" si="19"/>
        <v>0.55299999999999994</v>
      </c>
    </row>
    <row r="200" spans="1:14" x14ac:dyDescent="0.35">
      <c r="A200" t="s">
        <v>165</v>
      </c>
      <c r="B200" t="s">
        <v>11</v>
      </c>
      <c r="C200" t="s">
        <v>168</v>
      </c>
      <c r="D200" t="s">
        <v>13</v>
      </c>
      <c r="E200" t="str">
        <f t="shared" si="15"/>
        <v/>
      </c>
      <c r="F200" t="s">
        <v>752</v>
      </c>
      <c r="G200" s="18">
        <v>0</v>
      </c>
      <c r="H200">
        <v>0</v>
      </c>
      <c r="J200" t="s">
        <v>916</v>
      </c>
      <c r="K200" s="24">
        <f t="shared" si="16"/>
        <v>38645309</v>
      </c>
      <c r="L200" s="9">
        <f t="shared" si="17"/>
        <v>0.65479999999999994</v>
      </c>
      <c r="M200" s="24">
        <f t="shared" si="18"/>
        <v>11272135</v>
      </c>
      <c r="N200" s="9">
        <f t="shared" si="19"/>
        <v>0.1938</v>
      </c>
    </row>
    <row r="201" spans="1:14" x14ac:dyDescent="0.35">
      <c r="A201" t="s">
        <v>165</v>
      </c>
      <c r="B201" t="s">
        <v>11</v>
      </c>
      <c r="C201" t="s">
        <v>168</v>
      </c>
      <c r="D201" t="s">
        <v>416</v>
      </c>
      <c r="E201" t="str">
        <f t="shared" si="15"/>
        <v/>
      </c>
      <c r="F201" t="s">
        <v>752</v>
      </c>
      <c r="G201" s="18">
        <v>0</v>
      </c>
      <c r="H201">
        <v>0</v>
      </c>
      <c r="J201" t="s">
        <v>917</v>
      </c>
      <c r="K201" s="24">
        <f t="shared" si="16"/>
        <v>6892061</v>
      </c>
      <c r="L201" s="9">
        <f t="shared" si="17"/>
        <v>0.83009999999999995</v>
      </c>
      <c r="M201" s="24">
        <f t="shared" si="18"/>
        <v>2045782</v>
      </c>
      <c r="N201" s="9">
        <f t="shared" si="19"/>
        <v>0.24640000000000001</v>
      </c>
    </row>
    <row r="202" spans="1:14" x14ac:dyDescent="0.35">
      <c r="A202" t="s">
        <v>165</v>
      </c>
      <c r="B202" t="s">
        <v>11</v>
      </c>
      <c r="C202" t="s">
        <v>168</v>
      </c>
      <c r="D202" t="s">
        <v>15</v>
      </c>
      <c r="E202" t="str">
        <f t="shared" si="15"/>
        <v>8</v>
      </c>
      <c r="F202" t="s">
        <v>752</v>
      </c>
      <c r="G202" s="18">
        <v>9970943</v>
      </c>
      <c r="H202">
        <v>0.40989999999999999</v>
      </c>
      <c r="J202" t="s">
        <v>918</v>
      </c>
      <c r="K202" s="24">
        <f t="shared" si="16"/>
        <v>8948596</v>
      </c>
      <c r="L202" s="9">
        <f t="shared" si="17"/>
        <v>1.0481</v>
      </c>
      <c r="M202" s="24">
        <f t="shared" si="18"/>
        <v>4857224</v>
      </c>
      <c r="N202" s="9">
        <f t="shared" si="19"/>
        <v>0.56889999999999996</v>
      </c>
    </row>
    <row r="203" spans="1:14" x14ac:dyDescent="0.35">
      <c r="A203" t="s">
        <v>165</v>
      </c>
      <c r="B203" t="s">
        <v>11</v>
      </c>
      <c r="C203" t="s">
        <v>168</v>
      </c>
      <c r="D203" t="s">
        <v>16</v>
      </c>
      <c r="E203" t="str">
        <f t="shared" si="15"/>
        <v>8</v>
      </c>
      <c r="F203" t="s">
        <v>752</v>
      </c>
      <c r="G203" s="18">
        <v>1294106</v>
      </c>
      <c r="H203">
        <v>5.3199999999999997E-2</v>
      </c>
      <c r="J203" t="s">
        <v>919</v>
      </c>
      <c r="K203" s="24">
        <f t="shared" si="16"/>
        <v>7125190</v>
      </c>
      <c r="L203" s="9">
        <f t="shared" si="17"/>
        <v>1.7482</v>
      </c>
      <c r="M203" s="24">
        <f t="shared" si="18"/>
        <v>4960498</v>
      </c>
      <c r="N203" s="9">
        <f t="shared" si="19"/>
        <v>1.2075</v>
      </c>
    </row>
    <row r="204" spans="1:14" x14ac:dyDescent="0.35">
      <c r="A204" t="s">
        <v>165</v>
      </c>
      <c r="B204" t="s">
        <v>11</v>
      </c>
      <c r="C204" t="s">
        <v>168</v>
      </c>
      <c r="D204" t="s">
        <v>419</v>
      </c>
      <c r="E204" t="str">
        <f t="shared" si="15"/>
        <v/>
      </c>
      <c r="F204" t="s">
        <v>752</v>
      </c>
      <c r="G204" s="18">
        <v>6584860</v>
      </c>
      <c r="H204">
        <v>0.2707</v>
      </c>
      <c r="J204" t="s">
        <v>920</v>
      </c>
      <c r="K204" s="24">
        <f t="shared" si="16"/>
        <v>3690446</v>
      </c>
      <c r="L204" s="9">
        <f t="shared" si="17"/>
        <v>1.0499999999999998</v>
      </c>
      <c r="M204" s="24">
        <f t="shared" si="18"/>
        <v>1953125</v>
      </c>
      <c r="N204" s="9">
        <f t="shared" si="19"/>
        <v>0.55569999999999997</v>
      </c>
    </row>
    <row r="205" spans="1:14" x14ac:dyDescent="0.35">
      <c r="A205" t="s">
        <v>165</v>
      </c>
      <c r="B205" t="s">
        <v>11</v>
      </c>
      <c r="C205" t="s">
        <v>168</v>
      </c>
      <c r="D205" t="s">
        <v>421</v>
      </c>
      <c r="E205" t="str">
        <f t="shared" si="15"/>
        <v/>
      </c>
      <c r="F205" t="s">
        <v>752</v>
      </c>
      <c r="G205" s="18">
        <v>4935604</v>
      </c>
      <c r="H205">
        <v>0.2029</v>
      </c>
      <c r="J205" t="s">
        <v>921</v>
      </c>
      <c r="K205" s="24">
        <f t="shared" si="16"/>
        <v>1652082</v>
      </c>
      <c r="L205" s="9">
        <f t="shared" si="17"/>
        <v>1.0139</v>
      </c>
      <c r="M205" s="24">
        <f t="shared" si="18"/>
        <v>369067</v>
      </c>
      <c r="N205" s="9">
        <f t="shared" si="19"/>
        <v>0.22650000000000001</v>
      </c>
    </row>
    <row r="206" spans="1:14" x14ac:dyDescent="0.35">
      <c r="A206" t="s">
        <v>165</v>
      </c>
      <c r="B206" t="s">
        <v>11</v>
      </c>
      <c r="C206" t="s">
        <v>168</v>
      </c>
      <c r="D206" t="s">
        <v>423</v>
      </c>
      <c r="E206" t="str">
        <f t="shared" si="15"/>
        <v/>
      </c>
      <c r="F206" t="s">
        <v>752</v>
      </c>
      <c r="G206" s="18">
        <v>1337892</v>
      </c>
      <c r="H206">
        <v>5.5E-2</v>
      </c>
      <c r="J206" t="s">
        <v>922</v>
      </c>
      <c r="K206" s="24">
        <f t="shared" si="16"/>
        <v>7322180</v>
      </c>
      <c r="L206" s="9">
        <f t="shared" si="17"/>
        <v>0.59020000000000006</v>
      </c>
      <c r="M206" s="24">
        <f t="shared" si="18"/>
        <v>1842331</v>
      </c>
      <c r="N206" s="9">
        <f t="shared" si="19"/>
        <v>0.14850000000000002</v>
      </c>
    </row>
    <row r="207" spans="1:14" x14ac:dyDescent="0.35">
      <c r="A207" t="s">
        <v>138</v>
      </c>
      <c r="B207" t="s">
        <v>11</v>
      </c>
      <c r="C207" t="s">
        <v>246</v>
      </c>
      <c r="D207" t="s">
        <v>13</v>
      </c>
      <c r="E207" t="str">
        <f t="shared" si="15"/>
        <v/>
      </c>
      <c r="F207" t="s">
        <v>753</v>
      </c>
      <c r="G207" s="18">
        <v>0</v>
      </c>
      <c r="H207">
        <v>0</v>
      </c>
      <c r="J207" t="s">
        <v>923</v>
      </c>
      <c r="K207" s="24">
        <f t="shared" si="16"/>
        <v>8123659</v>
      </c>
      <c r="L207" s="9">
        <f t="shared" si="17"/>
        <v>0.78739999999999999</v>
      </c>
      <c r="M207" s="24">
        <f t="shared" si="18"/>
        <v>3768825</v>
      </c>
      <c r="N207" s="9">
        <f t="shared" si="19"/>
        <v>0.36530000000000001</v>
      </c>
    </row>
    <row r="208" spans="1:14" x14ac:dyDescent="0.35">
      <c r="A208" t="s">
        <v>138</v>
      </c>
      <c r="B208" t="s">
        <v>11</v>
      </c>
      <c r="C208" t="s">
        <v>246</v>
      </c>
      <c r="D208" t="s">
        <v>416</v>
      </c>
      <c r="E208" t="str">
        <f t="shared" si="15"/>
        <v/>
      </c>
      <c r="F208" t="s">
        <v>753</v>
      </c>
      <c r="G208" s="18">
        <v>0</v>
      </c>
      <c r="H208">
        <v>0</v>
      </c>
      <c r="J208" t="s">
        <v>924</v>
      </c>
      <c r="K208" s="24">
        <f t="shared" si="16"/>
        <v>4756653</v>
      </c>
      <c r="L208" s="9">
        <f t="shared" si="17"/>
        <v>0.87069999999999992</v>
      </c>
      <c r="M208" s="24">
        <f t="shared" si="18"/>
        <v>2104356</v>
      </c>
      <c r="N208" s="9">
        <f t="shared" si="19"/>
        <v>0.38519999999999999</v>
      </c>
    </row>
    <row r="209" spans="1:14" x14ac:dyDescent="0.35">
      <c r="A209" t="s">
        <v>138</v>
      </c>
      <c r="B209" t="s">
        <v>11</v>
      </c>
      <c r="C209" t="s">
        <v>246</v>
      </c>
      <c r="D209" t="s">
        <v>15</v>
      </c>
      <c r="E209" t="str">
        <f t="shared" si="15"/>
        <v>8</v>
      </c>
      <c r="F209" t="s">
        <v>753</v>
      </c>
      <c r="G209" s="18">
        <v>3156294</v>
      </c>
      <c r="H209">
        <v>0.33389999999999997</v>
      </c>
      <c r="J209" t="s">
        <v>926</v>
      </c>
      <c r="K209" s="24">
        <f t="shared" si="16"/>
        <v>3428275</v>
      </c>
      <c r="L209" s="9">
        <f t="shared" si="17"/>
        <v>0.86150000000000004</v>
      </c>
      <c r="M209" s="24">
        <f t="shared" si="18"/>
        <v>1532875</v>
      </c>
      <c r="N209" s="9">
        <f t="shared" si="19"/>
        <v>0.38519999999999999</v>
      </c>
    </row>
    <row r="210" spans="1:14" x14ac:dyDescent="0.35">
      <c r="A210" t="s">
        <v>138</v>
      </c>
      <c r="B210" t="s">
        <v>11</v>
      </c>
      <c r="C210" t="s">
        <v>246</v>
      </c>
      <c r="D210" t="s">
        <v>16</v>
      </c>
      <c r="E210" t="str">
        <f t="shared" si="15"/>
        <v>8</v>
      </c>
      <c r="F210" t="s">
        <v>753</v>
      </c>
      <c r="G210" s="18">
        <v>306523</v>
      </c>
      <c r="H210">
        <v>3.2399999999999998E-2</v>
      </c>
      <c r="J210" t="s">
        <v>927</v>
      </c>
      <c r="K210" s="24">
        <f t="shared" si="16"/>
        <v>10108946</v>
      </c>
      <c r="L210" s="9">
        <f t="shared" si="17"/>
        <v>0.98039999999999994</v>
      </c>
      <c r="M210" s="24">
        <f t="shared" si="18"/>
        <v>5114277</v>
      </c>
      <c r="N210" s="9">
        <f t="shared" si="19"/>
        <v>0.496</v>
      </c>
    </row>
    <row r="211" spans="1:14" x14ac:dyDescent="0.35">
      <c r="A211" t="s">
        <v>138</v>
      </c>
      <c r="B211" t="s">
        <v>11</v>
      </c>
      <c r="C211" t="s">
        <v>246</v>
      </c>
      <c r="D211" t="s">
        <v>419</v>
      </c>
      <c r="E211" t="str">
        <f t="shared" si="15"/>
        <v/>
      </c>
      <c r="F211" t="s">
        <v>753</v>
      </c>
      <c r="G211" s="18">
        <v>2747906</v>
      </c>
      <c r="H211">
        <v>0.29070000000000001</v>
      </c>
      <c r="J211" t="s">
        <v>928</v>
      </c>
      <c r="K211" s="24">
        <f t="shared" si="16"/>
        <v>5731357</v>
      </c>
      <c r="L211" s="9">
        <f t="shared" si="17"/>
        <v>1.0793000000000001</v>
      </c>
      <c r="M211" s="24">
        <f t="shared" si="18"/>
        <v>2196852</v>
      </c>
      <c r="N211" s="9">
        <f t="shared" si="19"/>
        <v>0.41369999999999996</v>
      </c>
    </row>
    <row r="212" spans="1:14" x14ac:dyDescent="0.35">
      <c r="A212" t="s">
        <v>138</v>
      </c>
      <c r="B212" t="s">
        <v>11</v>
      </c>
      <c r="C212" t="s">
        <v>246</v>
      </c>
      <c r="D212" t="s">
        <v>421</v>
      </c>
      <c r="E212" t="str">
        <f t="shared" si="15"/>
        <v/>
      </c>
      <c r="F212" t="s">
        <v>753</v>
      </c>
      <c r="G212" s="18">
        <v>2176035</v>
      </c>
      <c r="H212">
        <v>0.23019999999999999</v>
      </c>
      <c r="J212" t="s">
        <v>1017</v>
      </c>
      <c r="K212" s="24">
        <f t="shared" si="16"/>
        <v>2279478</v>
      </c>
      <c r="L212" s="9">
        <f t="shared" si="17"/>
        <v>0.78960000000000008</v>
      </c>
      <c r="M212" s="24">
        <f t="shared" si="18"/>
        <v>884903</v>
      </c>
      <c r="N212" s="9">
        <f t="shared" si="19"/>
        <v>0.30649999999999999</v>
      </c>
    </row>
    <row r="213" spans="1:14" x14ac:dyDescent="0.35">
      <c r="A213" t="s">
        <v>138</v>
      </c>
      <c r="B213" t="s">
        <v>11</v>
      </c>
      <c r="C213" t="s">
        <v>246</v>
      </c>
      <c r="D213" t="s">
        <v>423</v>
      </c>
      <c r="E213" t="str">
        <f t="shared" si="15"/>
        <v/>
      </c>
      <c r="F213" t="s">
        <v>753</v>
      </c>
      <c r="G213" s="18">
        <v>256196</v>
      </c>
      <c r="H213">
        <v>2.7099999999999999E-2</v>
      </c>
      <c r="J213" t="s">
        <v>929</v>
      </c>
      <c r="K213" s="24">
        <f t="shared" si="16"/>
        <v>2032464</v>
      </c>
      <c r="L213" s="9">
        <f t="shared" si="17"/>
        <v>0.90270000000000006</v>
      </c>
      <c r="M213" s="24">
        <f t="shared" si="18"/>
        <v>340658</v>
      </c>
      <c r="N213" s="9">
        <f t="shared" si="19"/>
        <v>0.15129999999999999</v>
      </c>
    </row>
    <row r="214" spans="1:14" x14ac:dyDescent="0.35">
      <c r="A214" t="s">
        <v>138</v>
      </c>
      <c r="B214" t="s">
        <v>11</v>
      </c>
      <c r="C214" t="s">
        <v>137</v>
      </c>
      <c r="D214" t="s">
        <v>416</v>
      </c>
      <c r="E214" t="str">
        <f t="shared" si="15"/>
        <v/>
      </c>
      <c r="F214" t="s">
        <v>806</v>
      </c>
      <c r="G214" s="18">
        <v>0</v>
      </c>
      <c r="H214">
        <v>0</v>
      </c>
      <c r="J214" t="s">
        <v>930</v>
      </c>
      <c r="K214" s="24">
        <f t="shared" si="16"/>
        <v>1932074</v>
      </c>
      <c r="L214" s="9">
        <f t="shared" si="17"/>
        <v>0.83960000000000001</v>
      </c>
      <c r="M214" s="24">
        <f t="shared" si="18"/>
        <v>1010910</v>
      </c>
      <c r="N214" s="9">
        <f t="shared" si="19"/>
        <v>0.43929999999999997</v>
      </c>
    </row>
    <row r="215" spans="1:14" x14ac:dyDescent="0.35">
      <c r="A215" t="s">
        <v>138</v>
      </c>
      <c r="B215" t="s">
        <v>11</v>
      </c>
      <c r="C215" t="s">
        <v>137</v>
      </c>
      <c r="D215" t="s">
        <v>15</v>
      </c>
      <c r="E215" t="str">
        <f t="shared" si="15"/>
        <v>8</v>
      </c>
      <c r="F215" t="s">
        <v>806</v>
      </c>
      <c r="G215" s="18">
        <v>348968</v>
      </c>
      <c r="H215">
        <v>0.24410000000000001</v>
      </c>
      <c r="J215" t="s">
        <v>931</v>
      </c>
      <c r="K215" s="24">
        <f t="shared" si="16"/>
        <v>2575238</v>
      </c>
      <c r="L215" s="9">
        <f t="shared" si="17"/>
        <v>0.87580000000000002</v>
      </c>
      <c r="M215" s="24">
        <f t="shared" si="18"/>
        <v>988576</v>
      </c>
      <c r="N215" s="9">
        <f t="shared" si="19"/>
        <v>0.3362</v>
      </c>
    </row>
    <row r="216" spans="1:14" x14ac:dyDescent="0.35">
      <c r="A216" t="s">
        <v>138</v>
      </c>
      <c r="B216" t="s">
        <v>11</v>
      </c>
      <c r="C216" t="s">
        <v>137</v>
      </c>
      <c r="D216" t="s">
        <v>16</v>
      </c>
      <c r="E216" t="str">
        <f t="shared" si="15"/>
        <v>8</v>
      </c>
      <c r="F216" t="s">
        <v>806</v>
      </c>
      <c r="G216" s="18">
        <v>156120</v>
      </c>
      <c r="H216">
        <v>0.10489999999999999</v>
      </c>
      <c r="J216" t="s">
        <v>932</v>
      </c>
      <c r="K216" s="24">
        <f t="shared" si="16"/>
        <v>2108558</v>
      </c>
      <c r="L216" s="9">
        <f t="shared" si="17"/>
        <v>0.88340000000000007</v>
      </c>
      <c r="M216" s="24">
        <f t="shared" si="18"/>
        <v>707706</v>
      </c>
      <c r="N216" s="9">
        <f t="shared" si="19"/>
        <v>0.29649999999999999</v>
      </c>
    </row>
    <row r="217" spans="1:14" x14ac:dyDescent="0.35">
      <c r="A217" t="s">
        <v>138</v>
      </c>
      <c r="B217" t="s">
        <v>11</v>
      </c>
      <c r="C217" t="s">
        <v>137</v>
      </c>
      <c r="D217" t="s">
        <v>419</v>
      </c>
      <c r="E217" t="str">
        <f t="shared" si="15"/>
        <v/>
      </c>
      <c r="F217" t="s">
        <v>806</v>
      </c>
      <c r="G217" s="18">
        <v>373150</v>
      </c>
      <c r="H217">
        <v>0.26100000000000001</v>
      </c>
      <c r="J217" t="s">
        <v>933</v>
      </c>
      <c r="K217" s="24">
        <f t="shared" si="16"/>
        <v>7152343</v>
      </c>
      <c r="L217" s="9">
        <f t="shared" si="17"/>
        <v>1.1795</v>
      </c>
      <c r="M217" s="24">
        <f t="shared" si="18"/>
        <v>3074386</v>
      </c>
      <c r="N217" s="9">
        <f t="shared" si="19"/>
        <v>0.50700000000000001</v>
      </c>
    </row>
    <row r="218" spans="1:14" x14ac:dyDescent="0.35">
      <c r="A218" t="s">
        <v>138</v>
      </c>
      <c r="B218" t="s">
        <v>11</v>
      </c>
      <c r="C218" t="s">
        <v>137</v>
      </c>
      <c r="D218" t="s">
        <v>421</v>
      </c>
      <c r="E218" t="str">
        <f t="shared" si="15"/>
        <v/>
      </c>
      <c r="F218" t="s">
        <v>806</v>
      </c>
      <c r="G218" s="18">
        <v>257448</v>
      </c>
      <c r="H218">
        <v>0.18010000000000001</v>
      </c>
      <c r="J218" t="s">
        <v>953</v>
      </c>
      <c r="K218" s="24">
        <f t="shared" si="16"/>
        <v>3525620</v>
      </c>
      <c r="L218" s="9">
        <f t="shared" si="17"/>
        <v>1.3813000000000002</v>
      </c>
      <c r="M218" s="24">
        <f t="shared" si="18"/>
        <v>1753173</v>
      </c>
      <c r="N218" s="9">
        <f t="shared" si="19"/>
        <v>0.68680000000000008</v>
      </c>
    </row>
    <row r="219" spans="1:14" x14ac:dyDescent="0.35">
      <c r="A219" t="s">
        <v>138</v>
      </c>
      <c r="B219" t="s">
        <v>11</v>
      </c>
      <c r="C219" t="s">
        <v>137</v>
      </c>
      <c r="D219" t="s">
        <v>423</v>
      </c>
      <c r="E219" t="str">
        <f t="shared" si="15"/>
        <v/>
      </c>
      <c r="F219" t="s">
        <v>806</v>
      </c>
      <c r="G219" s="18">
        <v>59898</v>
      </c>
      <c r="H219">
        <v>4.19E-2</v>
      </c>
      <c r="J219" t="s">
        <v>934</v>
      </c>
      <c r="K219" s="24">
        <f t="shared" si="16"/>
        <v>2076621</v>
      </c>
      <c r="L219" s="9">
        <f t="shared" si="17"/>
        <v>0.97449999999999992</v>
      </c>
      <c r="M219" s="24">
        <f t="shared" si="18"/>
        <v>891381</v>
      </c>
      <c r="N219" s="9">
        <f t="shared" si="19"/>
        <v>0.41830000000000001</v>
      </c>
    </row>
    <row r="220" spans="1:14" x14ac:dyDescent="0.35">
      <c r="A220" t="s">
        <v>26</v>
      </c>
      <c r="B220" t="s">
        <v>11</v>
      </c>
      <c r="C220" t="s">
        <v>27</v>
      </c>
      <c r="D220" t="s">
        <v>13</v>
      </c>
      <c r="E220" t="str">
        <f t="shared" si="15"/>
        <v/>
      </c>
      <c r="F220" t="s">
        <v>754</v>
      </c>
      <c r="G220" s="18">
        <v>0</v>
      </c>
      <c r="H220">
        <v>0</v>
      </c>
      <c r="J220" t="s">
        <v>938</v>
      </c>
      <c r="K220" s="24">
        <f t="shared" si="16"/>
        <v>4176342</v>
      </c>
      <c r="L220" s="9">
        <f t="shared" si="17"/>
        <v>1.0142</v>
      </c>
      <c r="M220" s="24">
        <f t="shared" si="18"/>
        <v>1370997</v>
      </c>
      <c r="N220" s="9">
        <f t="shared" si="19"/>
        <v>0.50229999999999997</v>
      </c>
    </row>
    <row r="221" spans="1:14" x14ac:dyDescent="0.35">
      <c r="A221" t="s">
        <v>26</v>
      </c>
      <c r="B221" t="s">
        <v>11</v>
      </c>
      <c r="C221" t="s">
        <v>27</v>
      </c>
      <c r="D221" t="s">
        <v>416</v>
      </c>
      <c r="E221" t="str">
        <f t="shared" si="15"/>
        <v/>
      </c>
      <c r="F221" t="s">
        <v>754</v>
      </c>
      <c r="G221" s="18">
        <v>0</v>
      </c>
      <c r="H221">
        <v>0</v>
      </c>
      <c r="J221" t="s">
        <v>935</v>
      </c>
      <c r="K221" s="24">
        <f t="shared" si="16"/>
        <v>2031941</v>
      </c>
      <c r="L221" s="9">
        <f t="shared" si="17"/>
        <v>0.87249999999999994</v>
      </c>
      <c r="M221" s="24">
        <f t="shared" si="18"/>
        <v>568944</v>
      </c>
      <c r="N221" s="9">
        <f t="shared" si="19"/>
        <v>0.24429999999999999</v>
      </c>
    </row>
    <row r="222" spans="1:14" x14ac:dyDescent="0.35">
      <c r="A222" t="s">
        <v>26</v>
      </c>
      <c r="B222" t="s">
        <v>11</v>
      </c>
      <c r="C222" t="s">
        <v>27</v>
      </c>
      <c r="D222" t="s">
        <v>15</v>
      </c>
      <c r="E222" t="str">
        <f t="shared" si="15"/>
        <v>8</v>
      </c>
      <c r="F222" t="s">
        <v>754</v>
      </c>
      <c r="G222" s="18">
        <v>1321214</v>
      </c>
      <c r="H222">
        <v>0.308</v>
      </c>
      <c r="J222" t="s">
        <v>936</v>
      </c>
      <c r="K222" s="24">
        <f t="shared" si="16"/>
        <v>540740</v>
      </c>
      <c r="L222" s="9">
        <f t="shared" si="17"/>
        <v>2.4228999999999998</v>
      </c>
      <c r="M222" s="24">
        <f t="shared" si="18"/>
        <v>279978</v>
      </c>
      <c r="N222" s="9">
        <f t="shared" si="19"/>
        <v>1.2544999999999999</v>
      </c>
    </row>
    <row r="223" spans="1:14" x14ac:dyDescent="0.35">
      <c r="A223" t="s">
        <v>26</v>
      </c>
      <c r="B223" t="s">
        <v>11</v>
      </c>
      <c r="C223" t="s">
        <v>27</v>
      </c>
      <c r="D223" t="s">
        <v>16</v>
      </c>
      <c r="E223" t="str">
        <f t="shared" si="15"/>
        <v>8</v>
      </c>
      <c r="F223" t="s">
        <v>754</v>
      </c>
      <c r="G223" s="18">
        <v>93086</v>
      </c>
      <c r="H223">
        <v>2.1700000000000001E-2</v>
      </c>
      <c r="J223" t="s">
        <v>937</v>
      </c>
      <c r="K223" s="24">
        <f t="shared" si="16"/>
        <v>4099278</v>
      </c>
      <c r="L223" s="9">
        <f t="shared" si="17"/>
        <v>1.3885000000000001</v>
      </c>
      <c r="M223" s="24">
        <f t="shared" si="18"/>
        <v>2576773</v>
      </c>
      <c r="N223" s="9">
        <f t="shared" si="19"/>
        <v>0.87280000000000002</v>
      </c>
    </row>
    <row r="224" spans="1:14" x14ac:dyDescent="0.35">
      <c r="A224" t="s">
        <v>26</v>
      </c>
      <c r="B224" t="s">
        <v>11</v>
      </c>
      <c r="C224" t="s">
        <v>27</v>
      </c>
      <c r="D224" t="s">
        <v>419</v>
      </c>
      <c r="E224" t="str">
        <f t="shared" si="15"/>
        <v/>
      </c>
      <c r="F224" t="s">
        <v>754</v>
      </c>
      <c r="G224" s="18">
        <v>911552</v>
      </c>
      <c r="H224">
        <v>0.21249999999999999</v>
      </c>
      <c r="J224" t="s">
        <v>939</v>
      </c>
      <c r="K224" s="24">
        <f t="shared" si="16"/>
        <v>6808748</v>
      </c>
      <c r="L224" s="9">
        <f t="shared" si="17"/>
        <v>0.95269999999999999</v>
      </c>
      <c r="M224" s="24">
        <f t="shared" si="18"/>
        <v>2059705</v>
      </c>
      <c r="N224" s="9">
        <f t="shared" si="19"/>
        <v>0.28820000000000001</v>
      </c>
    </row>
    <row r="225" spans="1:14" x14ac:dyDescent="0.35">
      <c r="A225" t="s">
        <v>26</v>
      </c>
      <c r="B225" t="s">
        <v>11</v>
      </c>
      <c r="C225" t="s">
        <v>27</v>
      </c>
      <c r="D225" t="s">
        <v>421</v>
      </c>
      <c r="E225" t="str">
        <f t="shared" si="15"/>
        <v/>
      </c>
      <c r="F225" t="s">
        <v>754</v>
      </c>
      <c r="G225" s="18">
        <v>522051</v>
      </c>
      <c r="H225">
        <v>0.1217</v>
      </c>
      <c r="J225" t="s">
        <v>940</v>
      </c>
      <c r="K225" s="24">
        <f t="shared" si="16"/>
        <v>4805461</v>
      </c>
      <c r="L225" s="9">
        <f t="shared" si="17"/>
        <v>2.0537999999999998</v>
      </c>
      <c r="M225" s="24">
        <f t="shared" si="18"/>
        <v>3143007</v>
      </c>
      <c r="N225" s="9">
        <f t="shared" si="19"/>
        <v>1.3465</v>
      </c>
    </row>
    <row r="226" spans="1:14" x14ac:dyDescent="0.35">
      <c r="A226" t="s">
        <v>26</v>
      </c>
      <c r="B226" t="s">
        <v>11</v>
      </c>
      <c r="C226" t="s">
        <v>27</v>
      </c>
      <c r="D226" t="s">
        <v>423</v>
      </c>
      <c r="E226" t="str">
        <f t="shared" si="15"/>
        <v/>
      </c>
      <c r="F226" t="s">
        <v>754</v>
      </c>
      <c r="G226" s="18">
        <v>229497</v>
      </c>
      <c r="H226">
        <v>5.3499999999999999E-2</v>
      </c>
      <c r="J226" t="s">
        <v>941</v>
      </c>
      <c r="K226" s="24">
        <f t="shared" si="16"/>
        <v>25990438</v>
      </c>
      <c r="L226" s="9">
        <f t="shared" si="17"/>
        <v>0.98799999999999999</v>
      </c>
      <c r="M226" s="24">
        <f t="shared" si="18"/>
        <v>8117502</v>
      </c>
      <c r="N226" s="9">
        <f t="shared" si="19"/>
        <v>0.31259999999999999</v>
      </c>
    </row>
    <row r="227" spans="1:14" x14ac:dyDescent="0.35">
      <c r="A227" t="s">
        <v>26</v>
      </c>
      <c r="B227" t="s">
        <v>11</v>
      </c>
      <c r="C227" t="s">
        <v>28</v>
      </c>
      <c r="D227" t="s">
        <v>13</v>
      </c>
      <c r="E227" t="str">
        <f t="shared" si="15"/>
        <v/>
      </c>
      <c r="F227" t="s">
        <v>755</v>
      </c>
      <c r="G227" s="18">
        <v>0</v>
      </c>
      <c r="H227">
        <v>0</v>
      </c>
      <c r="J227" t="s">
        <v>942</v>
      </c>
      <c r="K227" s="24">
        <f t="shared" si="16"/>
        <v>8410407</v>
      </c>
      <c r="L227" s="9">
        <f t="shared" si="17"/>
        <v>0.93870000000000009</v>
      </c>
      <c r="M227" s="24">
        <f t="shared" si="18"/>
        <v>5081008</v>
      </c>
      <c r="N227" s="9">
        <f t="shared" si="19"/>
        <v>0.56710000000000005</v>
      </c>
    </row>
    <row r="228" spans="1:14" x14ac:dyDescent="0.35">
      <c r="A228" t="s">
        <v>26</v>
      </c>
      <c r="B228" t="s">
        <v>11</v>
      </c>
      <c r="C228" t="s">
        <v>28</v>
      </c>
      <c r="D228" t="s">
        <v>416</v>
      </c>
      <c r="E228" t="str">
        <f t="shared" si="15"/>
        <v/>
      </c>
      <c r="F228" t="s">
        <v>755</v>
      </c>
      <c r="G228" s="18">
        <v>0</v>
      </c>
      <c r="H228">
        <v>0</v>
      </c>
      <c r="J228" t="s">
        <v>943</v>
      </c>
      <c r="K228" s="24">
        <f t="shared" si="16"/>
        <v>4969963</v>
      </c>
      <c r="L228" s="9">
        <f t="shared" si="17"/>
        <v>0.97610000000000008</v>
      </c>
      <c r="M228" s="24">
        <f t="shared" si="18"/>
        <v>2671081</v>
      </c>
      <c r="N228" s="9">
        <f t="shared" si="19"/>
        <v>0.52459999999999996</v>
      </c>
    </row>
    <row r="229" spans="1:14" x14ac:dyDescent="0.35">
      <c r="A229" t="s">
        <v>26</v>
      </c>
      <c r="B229" t="s">
        <v>11</v>
      </c>
      <c r="C229" t="s">
        <v>28</v>
      </c>
      <c r="D229" t="s">
        <v>15</v>
      </c>
      <c r="E229" t="str">
        <f t="shared" si="15"/>
        <v>8</v>
      </c>
      <c r="F229" t="s">
        <v>755</v>
      </c>
      <c r="G229" s="18">
        <v>1183817</v>
      </c>
      <c r="H229">
        <v>0.29310000000000003</v>
      </c>
      <c r="J229" t="s">
        <v>944</v>
      </c>
      <c r="K229" s="24">
        <f t="shared" si="16"/>
        <v>5589323</v>
      </c>
      <c r="L229" s="9">
        <f t="shared" si="17"/>
        <v>1.0216999999999998</v>
      </c>
      <c r="M229" s="24">
        <f t="shared" si="18"/>
        <v>1873684</v>
      </c>
      <c r="N229" s="9">
        <f t="shared" si="19"/>
        <v>0.34249999999999997</v>
      </c>
    </row>
    <row r="230" spans="1:14" x14ac:dyDescent="0.35">
      <c r="A230" t="s">
        <v>26</v>
      </c>
      <c r="B230" t="s">
        <v>11</v>
      </c>
      <c r="C230" t="s">
        <v>28</v>
      </c>
      <c r="D230" t="s">
        <v>16</v>
      </c>
      <c r="E230" t="str">
        <f t="shared" si="15"/>
        <v>8</v>
      </c>
      <c r="F230" t="s">
        <v>755</v>
      </c>
      <c r="G230" s="18">
        <v>292016</v>
      </c>
      <c r="H230">
        <v>7.2300000000000003E-2</v>
      </c>
      <c r="J230" t="s">
        <v>945</v>
      </c>
      <c r="K230" s="24">
        <f t="shared" si="16"/>
        <v>15962478</v>
      </c>
      <c r="L230" s="9">
        <f t="shared" si="17"/>
        <v>0.92330000000000001</v>
      </c>
      <c r="M230" s="24">
        <f t="shared" si="18"/>
        <v>7003574</v>
      </c>
      <c r="N230" s="9">
        <f t="shared" si="19"/>
        <v>0.40510000000000002</v>
      </c>
    </row>
    <row r="231" spans="1:14" x14ac:dyDescent="0.35">
      <c r="A231" t="s">
        <v>26</v>
      </c>
      <c r="B231" t="s">
        <v>11</v>
      </c>
      <c r="C231" t="s">
        <v>28</v>
      </c>
      <c r="D231" t="s">
        <v>419</v>
      </c>
      <c r="E231" t="str">
        <f t="shared" si="15"/>
        <v/>
      </c>
      <c r="F231" t="s">
        <v>755</v>
      </c>
      <c r="G231" s="18">
        <v>900282</v>
      </c>
      <c r="H231">
        <v>0.22289999999999999</v>
      </c>
      <c r="J231" t="s">
        <v>946</v>
      </c>
      <c r="K231" s="24">
        <f t="shared" si="16"/>
        <v>28362169</v>
      </c>
      <c r="L231" s="9">
        <f t="shared" si="17"/>
        <v>1.2583</v>
      </c>
      <c r="M231" s="24">
        <f t="shared" si="18"/>
        <v>15983051</v>
      </c>
      <c r="N231" s="9">
        <f t="shared" si="19"/>
        <v>0.70989999999999998</v>
      </c>
    </row>
    <row r="232" spans="1:14" x14ac:dyDescent="0.35">
      <c r="A232" t="s">
        <v>26</v>
      </c>
      <c r="B232" t="s">
        <v>11</v>
      </c>
      <c r="C232" t="s">
        <v>28</v>
      </c>
      <c r="D232" t="s">
        <v>421</v>
      </c>
      <c r="E232" t="str">
        <f t="shared" si="15"/>
        <v/>
      </c>
      <c r="F232" t="s">
        <v>755</v>
      </c>
      <c r="G232" s="18">
        <v>480231</v>
      </c>
      <c r="H232">
        <v>0.11890000000000001</v>
      </c>
      <c r="J232" t="s">
        <v>947</v>
      </c>
      <c r="K232" s="24">
        <f t="shared" si="16"/>
        <v>11656848</v>
      </c>
      <c r="L232" s="9">
        <f t="shared" si="17"/>
        <v>0.75560000000000005</v>
      </c>
      <c r="M232" s="24">
        <f t="shared" si="18"/>
        <v>2830905</v>
      </c>
      <c r="N232" s="9">
        <f t="shared" si="19"/>
        <v>0.1835</v>
      </c>
    </row>
    <row r="233" spans="1:14" x14ac:dyDescent="0.35">
      <c r="A233" t="s">
        <v>26</v>
      </c>
      <c r="B233" t="s">
        <v>11</v>
      </c>
      <c r="C233" t="s">
        <v>28</v>
      </c>
      <c r="D233" t="s">
        <v>423</v>
      </c>
      <c r="E233" t="str">
        <f t="shared" si="15"/>
        <v/>
      </c>
      <c r="F233" t="s">
        <v>755</v>
      </c>
      <c r="G233" s="18">
        <v>189023</v>
      </c>
      <c r="H233">
        <v>4.6800000000000001E-2</v>
      </c>
      <c r="J233" t="s">
        <v>948</v>
      </c>
      <c r="K233" s="24">
        <f t="shared" si="16"/>
        <v>3691581</v>
      </c>
      <c r="L233" s="9">
        <f t="shared" si="17"/>
        <v>0.78269999999999995</v>
      </c>
      <c r="M233" s="24">
        <f t="shared" si="18"/>
        <v>1220835</v>
      </c>
      <c r="N233" s="9">
        <f t="shared" si="19"/>
        <v>0.28129999999999999</v>
      </c>
    </row>
    <row r="234" spans="1:14" x14ac:dyDescent="0.35">
      <c r="A234" t="s">
        <v>26</v>
      </c>
      <c r="B234" t="s">
        <v>11</v>
      </c>
      <c r="C234" t="s">
        <v>29</v>
      </c>
      <c r="D234" t="s">
        <v>416</v>
      </c>
      <c r="E234" t="str">
        <f t="shared" si="15"/>
        <v/>
      </c>
      <c r="F234" t="s">
        <v>756</v>
      </c>
      <c r="G234" s="18">
        <v>0</v>
      </c>
      <c r="H234">
        <v>0</v>
      </c>
      <c r="J234" t="s">
        <v>979</v>
      </c>
      <c r="K234" s="24">
        <f t="shared" si="16"/>
        <v>2596820</v>
      </c>
      <c r="L234" s="9">
        <f t="shared" si="17"/>
        <v>0.86419999999999986</v>
      </c>
      <c r="M234" s="24">
        <f t="shared" si="18"/>
        <v>958910</v>
      </c>
      <c r="N234" s="9">
        <f t="shared" si="19"/>
        <v>0.31909999999999999</v>
      </c>
    </row>
    <row r="235" spans="1:14" x14ac:dyDescent="0.35">
      <c r="A235" t="s">
        <v>26</v>
      </c>
      <c r="B235" t="s">
        <v>11</v>
      </c>
      <c r="C235" t="s">
        <v>29</v>
      </c>
      <c r="D235" t="s">
        <v>15</v>
      </c>
      <c r="E235" t="str">
        <f t="shared" si="15"/>
        <v>8</v>
      </c>
      <c r="F235" t="s">
        <v>756</v>
      </c>
      <c r="G235" s="18">
        <v>3551006</v>
      </c>
      <c r="H235">
        <v>0.64129999999999998</v>
      </c>
      <c r="J235" t="s">
        <v>951</v>
      </c>
      <c r="K235" s="24">
        <f t="shared" si="16"/>
        <v>4006503</v>
      </c>
      <c r="L235" s="9">
        <f t="shared" si="17"/>
        <v>1.1487000000000001</v>
      </c>
      <c r="M235" s="24">
        <f t="shared" si="18"/>
        <v>2174680</v>
      </c>
      <c r="N235" s="9">
        <f t="shared" si="19"/>
        <v>0.62349999999999994</v>
      </c>
    </row>
    <row r="236" spans="1:14" x14ac:dyDescent="0.35">
      <c r="A236" t="s">
        <v>26</v>
      </c>
      <c r="B236" t="s">
        <v>11</v>
      </c>
      <c r="C236" t="s">
        <v>29</v>
      </c>
      <c r="D236" t="s">
        <v>16</v>
      </c>
      <c r="E236" t="str">
        <f t="shared" si="15"/>
        <v>8</v>
      </c>
      <c r="F236" t="s">
        <v>756</v>
      </c>
      <c r="G236" s="18">
        <v>437993</v>
      </c>
      <c r="H236">
        <v>7.9100000000000004E-2</v>
      </c>
      <c r="J236" t="s">
        <v>952</v>
      </c>
      <c r="K236" s="24">
        <f t="shared" si="16"/>
        <v>3880611</v>
      </c>
      <c r="L236" s="9">
        <f t="shared" si="17"/>
        <v>0.65569999999999995</v>
      </c>
      <c r="M236" s="24">
        <f t="shared" si="18"/>
        <v>1364162</v>
      </c>
      <c r="N236" s="9">
        <f t="shared" si="19"/>
        <v>0.23050000000000001</v>
      </c>
    </row>
    <row r="237" spans="1:14" x14ac:dyDescent="0.35">
      <c r="A237" t="s">
        <v>26</v>
      </c>
      <c r="B237" t="s">
        <v>11</v>
      </c>
      <c r="C237" t="s">
        <v>29</v>
      </c>
      <c r="D237" t="s">
        <v>30</v>
      </c>
      <c r="E237" t="str">
        <f t="shared" si="15"/>
        <v>8</v>
      </c>
      <c r="F237" t="s">
        <v>756</v>
      </c>
      <c r="G237" s="18">
        <v>2278810</v>
      </c>
      <c r="H237">
        <v>0.39419999999999999</v>
      </c>
      <c r="J237" t="s">
        <v>954</v>
      </c>
      <c r="K237" s="24">
        <f t="shared" si="16"/>
        <v>5999684</v>
      </c>
      <c r="L237" s="9">
        <f t="shared" si="17"/>
        <v>1.1991000000000001</v>
      </c>
      <c r="M237" s="24">
        <f t="shared" si="18"/>
        <v>3177716</v>
      </c>
      <c r="N237" s="9">
        <f t="shared" si="19"/>
        <v>0.6351</v>
      </c>
    </row>
    <row r="238" spans="1:14" x14ac:dyDescent="0.35">
      <c r="A238" t="s">
        <v>26</v>
      </c>
      <c r="B238" t="s">
        <v>11</v>
      </c>
      <c r="C238" t="s">
        <v>29</v>
      </c>
      <c r="D238" t="s">
        <v>419</v>
      </c>
      <c r="E238" t="str">
        <f t="shared" si="15"/>
        <v/>
      </c>
      <c r="F238" t="s">
        <v>756</v>
      </c>
      <c r="G238" s="18">
        <v>1250300</v>
      </c>
      <c r="H238">
        <v>0.2258</v>
      </c>
      <c r="J238" t="s">
        <v>956</v>
      </c>
      <c r="K238" s="24">
        <f t="shared" si="16"/>
        <v>1484450</v>
      </c>
      <c r="L238" s="9">
        <f t="shared" si="17"/>
        <v>0.74040000000000006</v>
      </c>
      <c r="M238" s="24">
        <f t="shared" si="18"/>
        <v>495819</v>
      </c>
      <c r="N238" s="9">
        <f t="shared" si="19"/>
        <v>0.24729999999999999</v>
      </c>
    </row>
    <row r="239" spans="1:14" x14ac:dyDescent="0.35">
      <c r="A239" t="s">
        <v>26</v>
      </c>
      <c r="B239" t="s">
        <v>11</v>
      </c>
      <c r="C239" t="s">
        <v>29</v>
      </c>
      <c r="D239" t="s">
        <v>421</v>
      </c>
      <c r="E239" t="str">
        <f t="shared" si="15"/>
        <v/>
      </c>
      <c r="F239" t="s">
        <v>756</v>
      </c>
      <c r="G239" s="18">
        <v>841101</v>
      </c>
      <c r="H239">
        <v>0.15190000000000001</v>
      </c>
      <c r="J239" t="s">
        <v>957</v>
      </c>
      <c r="K239" s="24">
        <f t="shared" si="16"/>
        <v>2431151</v>
      </c>
      <c r="L239" s="9">
        <f t="shared" si="17"/>
        <v>1.2035</v>
      </c>
      <c r="M239" s="24">
        <f t="shared" si="18"/>
        <v>972663</v>
      </c>
      <c r="N239" s="9">
        <f t="shared" si="19"/>
        <v>0.48150000000000004</v>
      </c>
    </row>
    <row r="240" spans="1:14" x14ac:dyDescent="0.35">
      <c r="A240" t="s">
        <v>26</v>
      </c>
      <c r="B240" t="s">
        <v>11</v>
      </c>
      <c r="C240" t="s">
        <v>29</v>
      </c>
      <c r="D240" t="s">
        <v>423</v>
      </c>
      <c r="E240" t="str">
        <f t="shared" si="15"/>
        <v/>
      </c>
      <c r="F240" t="s">
        <v>756</v>
      </c>
      <c r="G240" s="18">
        <v>245298</v>
      </c>
      <c r="H240">
        <v>4.4299999999999999E-2</v>
      </c>
      <c r="J240" t="s">
        <v>958</v>
      </c>
      <c r="K240" s="24">
        <f t="shared" si="16"/>
        <v>3679098</v>
      </c>
      <c r="L240" s="9">
        <f t="shared" si="17"/>
        <v>0.94689999999999996</v>
      </c>
      <c r="M240" s="24">
        <f t="shared" si="18"/>
        <v>1516477</v>
      </c>
      <c r="N240" s="9">
        <f t="shared" si="19"/>
        <v>0.39029999999999998</v>
      </c>
    </row>
    <row r="241" spans="1:14" x14ac:dyDescent="0.35">
      <c r="A241" t="s">
        <v>32</v>
      </c>
      <c r="B241" t="s">
        <v>11</v>
      </c>
      <c r="C241" t="s">
        <v>33</v>
      </c>
      <c r="D241" t="s">
        <v>13</v>
      </c>
      <c r="E241" t="str">
        <f t="shared" si="15"/>
        <v/>
      </c>
      <c r="F241" t="s">
        <v>758</v>
      </c>
      <c r="G241" s="18">
        <v>0</v>
      </c>
      <c r="H241">
        <v>0</v>
      </c>
      <c r="J241" t="s">
        <v>959</v>
      </c>
      <c r="K241" s="24">
        <f t="shared" si="16"/>
        <v>2119916</v>
      </c>
      <c r="L241" s="9">
        <f t="shared" si="17"/>
        <v>1.0891999999999999</v>
      </c>
      <c r="M241" s="24">
        <f t="shared" si="18"/>
        <v>812193</v>
      </c>
      <c r="N241" s="9">
        <f t="shared" si="19"/>
        <v>0.4173</v>
      </c>
    </row>
    <row r="242" spans="1:14" x14ac:dyDescent="0.35">
      <c r="A242" t="s">
        <v>32</v>
      </c>
      <c r="B242" t="s">
        <v>11</v>
      </c>
      <c r="C242" t="s">
        <v>33</v>
      </c>
      <c r="D242" t="s">
        <v>416</v>
      </c>
      <c r="E242" t="str">
        <f t="shared" si="15"/>
        <v/>
      </c>
      <c r="F242" t="s">
        <v>758</v>
      </c>
      <c r="G242" s="18">
        <v>0</v>
      </c>
      <c r="H242">
        <v>0</v>
      </c>
      <c r="J242" t="s">
        <v>960</v>
      </c>
      <c r="K242" s="24">
        <f t="shared" si="16"/>
        <v>3244016</v>
      </c>
      <c r="L242" s="9">
        <f t="shared" si="17"/>
        <v>0.95079999999999998</v>
      </c>
      <c r="M242" s="24">
        <f t="shared" si="18"/>
        <v>1277749</v>
      </c>
      <c r="N242" s="9">
        <f t="shared" si="19"/>
        <v>0.3745</v>
      </c>
    </row>
    <row r="243" spans="1:14" x14ac:dyDescent="0.35">
      <c r="A243" t="s">
        <v>32</v>
      </c>
      <c r="B243" t="s">
        <v>11</v>
      </c>
      <c r="C243" t="s">
        <v>33</v>
      </c>
      <c r="D243" t="s">
        <v>15</v>
      </c>
      <c r="E243" t="str">
        <f t="shared" si="15"/>
        <v>8</v>
      </c>
      <c r="F243" t="s">
        <v>758</v>
      </c>
      <c r="G243" s="18">
        <v>1375234</v>
      </c>
      <c r="H243">
        <v>0.45440000000000003</v>
      </c>
      <c r="J243" t="s">
        <v>962</v>
      </c>
      <c r="K243" s="24">
        <f t="shared" si="16"/>
        <v>1661758</v>
      </c>
      <c r="L243" s="9">
        <f t="shared" si="17"/>
        <v>0.72660000000000002</v>
      </c>
      <c r="M243" s="24">
        <f t="shared" si="18"/>
        <v>433621</v>
      </c>
      <c r="N243" s="9">
        <f t="shared" si="19"/>
        <v>0.18959999999999999</v>
      </c>
    </row>
    <row r="244" spans="1:14" x14ac:dyDescent="0.35">
      <c r="A244" t="s">
        <v>32</v>
      </c>
      <c r="B244" t="s">
        <v>11</v>
      </c>
      <c r="C244" t="s">
        <v>33</v>
      </c>
      <c r="D244" t="s">
        <v>16</v>
      </c>
      <c r="E244" t="str">
        <f t="shared" si="15"/>
        <v>8</v>
      </c>
      <c r="F244" t="s">
        <v>758</v>
      </c>
      <c r="G244" s="18">
        <v>432621</v>
      </c>
      <c r="H244">
        <v>0.14280000000000001</v>
      </c>
      <c r="J244" t="s">
        <v>963</v>
      </c>
      <c r="K244" s="24">
        <f t="shared" si="16"/>
        <v>2338771</v>
      </c>
      <c r="L244" s="9">
        <f t="shared" si="17"/>
        <v>1.0863</v>
      </c>
      <c r="M244" s="24">
        <f t="shared" si="18"/>
        <v>738899</v>
      </c>
      <c r="N244" s="9">
        <f t="shared" si="19"/>
        <v>0.34320000000000001</v>
      </c>
    </row>
    <row r="245" spans="1:14" x14ac:dyDescent="0.35">
      <c r="A245" t="s">
        <v>32</v>
      </c>
      <c r="B245" t="s">
        <v>11</v>
      </c>
      <c r="C245" t="s">
        <v>33</v>
      </c>
      <c r="D245" t="s">
        <v>419</v>
      </c>
      <c r="E245" t="str">
        <f t="shared" si="15"/>
        <v/>
      </c>
      <c r="F245" t="s">
        <v>758</v>
      </c>
      <c r="G245" s="18">
        <v>1020337</v>
      </c>
      <c r="H245">
        <v>0.33710000000000001</v>
      </c>
      <c r="J245" t="s">
        <v>964</v>
      </c>
      <c r="K245" s="24">
        <f t="shared" si="16"/>
        <v>6806121</v>
      </c>
      <c r="L245" s="9">
        <f t="shared" si="17"/>
        <v>0.71730000000000005</v>
      </c>
      <c r="M245" s="24">
        <f t="shared" si="18"/>
        <v>1938506</v>
      </c>
      <c r="N245" s="9">
        <f t="shared" si="19"/>
        <v>0.20430000000000001</v>
      </c>
    </row>
    <row r="246" spans="1:14" x14ac:dyDescent="0.35">
      <c r="A246" t="s">
        <v>32</v>
      </c>
      <c r="B246" t="s">
        <v>11</v>
      </c>
      <c r="C246" t="s">
        <v>33</v>
      </c>
      <c r="D246" t="s">
        <v>421</v>
      </c>
      <c r="E246" t="str">
        <f t="shared" si="15"/>
        <v/>
      </c>
      <c r="F246" t="s">
        <v>758</v>
      </c>
      <c r="G246" s="18">
        <v>1237226</v>
      </c>
      <c r="H246">
        <v>0.4088</v>
      </c>
      <c r="J246" t="s">
        <v>966</v>
      </c>
      <c r="K246" s="24">
        <f t="shared" si="16"/>
        <v>25204040</v>
      </c>
      <c r="L246" s="9">
        <f t="shared" si="17"/>
        <v>1.0316000000000001</v>
      </c>
      <c r="M246" s="24">
        <f t="shared" si="18"/>
        <v>11952129</v>
      </c>
      <c r="N246" s="9">
        <f t="shared" si="19"/>
        <v>0.48920000000000002</v>
      </c>
    </row>
    <row r="247" spans="1:14" x14ac:dyDescent="0.35">
      <c r="A247" t="s">
        <v>32</v>
      </c>
      <c r="B247" t="s">
        <v>11</v>
      </c>
      <c r="C247" t="s">
        <v>33</v>
      </c>
      <c r="D247" t="s">
        <v>423</v>
      </c>
      <c r="E247" t="str">
        <f t="shared" si="15"/>
        <v/>
      </c>
      <c r="F247" t="s">
        <v>758</v>
      </c>
      <c r="G247" s="18">
        <v>0</v>
      </c>
      <c r="H247">
        <v>0</v>
      </c>
      <c r="J247" t="s">
        <v>967</v>
      </c>
      <c r="K247" s="24">
        <f t="shared" si="16"/>
        <v>9680717</v>
      </c>
      <c r="L247" s="9">
        <f t="shared" si="17"/>
        <v>1.3875</v>
      </c>
      <c r="M247" s="24">
        <f t="shared" si="18"/>
        <v>6600331</v>
      </c>
      <c r="N247" s="9">
        <f t="shared" si="19"/>
        <v>0.94599999999999995</v>
      </c>
    </row>
    <row r="248" spans="1:14" x14ac:dyDescent="0.35">
      <c r="A248" t="s">
        <v>38</v>
      </c>
      <c r="B248" t="s">
        <v>11</v>
      </c>
      <c r="C248" t="s">
        <v>39</v>
      </c>
      <c r="D248" t="s">
        <v>25</v>
      </c>
      <c r="E248" t="str">
        <f t="shared" si="15"/>
        <v/>
      </c>
      <c r="F248" t="s">
        <v>759</v>
      </c>
      <c r="G248" s="18">
        <v>1014742</v>
      </c>
      <c r="H248">
        <v>0.34179999999999999</v>
      </c>
      <c r="J248" t="s">
        <v>968</v>
      </c>
      <c r="K248" s="24">
        <f t="shared" si="16"/>
        <v>51986128</v>
      </c>
      <c r="L248" s="9">
        <f t="shared" si="17"/>
        <v>1.2682</v>
      </c>
      <c r="M248" s="24">
        <f t="shared" si="18"/>
        <v>21828271</v>
      </c>
      <c r="N248" s="9">
        <f t="shared" si="19"/>
        <v>0.53249999999999997</v>
      </c>
    </row>
    <row r="249" spans="1:14" x14ac:dyDescent="0.35">
      <c r="A249" t="s">
        <v>38</v>
      </c>
      <c r="B249" t="s">
        <v>11</v>
      </c>
      <c r="C249" t="s">
        <v>39</v>
      </c>
      <c r="D249" t="s">
        <v>13</v>
      </c>
      <c r="E249" t="str">
        <f t="shared" si="15"/>
        <v/>
      </c>
      <c r="F249" t="s">
        <v>759</v>
      </c>
      <c r="G249" s="18">
        <v>0</v>
      </c>
      <c r="H249">
        <v>0</v>
      </c>
      <c r="J249" t="s">
        <v>970</v>
      </c>
      <c r="K249" s="24">
        <f t="shared" si="16"/>
        <v>2485821</v>
      </c>
      <c r="L249" s="9">
        <f t="shared" si="17"/>
        <v>1.6341000000000001</v>
      </c>
      <c r="M249" s="24">
        <f t="shared" si="18"/>
        <v>1487750</v>
      </c>
      <c r="N249" s="9">
        <f t="shared" si="19"/>
        <v>0.97800000000000009</v>
      </c>
    </row>
    <row r="250" spans="1:14" x14ac:dyDescent="0.35">
      <c r="A250" t="s">
        <v>38</v>
      </c>
      <c r="B250" t="s">
        <v>11</v>
      </c>
      <c r="C250" t="s">
        <v>39</v>
      </c>
      <c r="D250" t="s">
        <v>416</v>
      </c>
      <c r="E250" t="str">
        <f t="shared" si="15"/>
        <v/>
      </c>
      <c r="F250" t="s">
        <v>759</v>
      </c>
      <c r="G250" s="18">
        <v>0</v>
      </c>
      <c r="H250">
        <v>0</v>
      </c>
      <c r="J250" t="s">
        <v>971</v>
      </c>
      <c r="K250" s="24">
        <f t="shared" si="16"/>
        <v>6175121</v>
      </c>
      <c r="L250" s="9">
        <f t="shared" si="17"/>
        <v>1.1476</v>
      </c>
      <c r="M250" s="24">
        <f t="shared" si="18"/>
        <v>2433243</v>
      </c>
      <c r="N250" s="9">
        <f t="shared" si="19"/>
        <v>0.45219999999999999</v>
      </c>
    </row>
    <row r="251" spans="1:14" x14ac:dyDescent="0.35">
      <c r="A251" t="s">
        <v>38</v>
      </c>
      <c r="B251" t="s">
        <v>11</v>
      </c>
      <c r="C251" t="s">
        <v>39</v>
      </c>
      <c r="D251" t="s">
        <v>15</v>
      </c>
      <c r="E251" t="str">
        <f t="shared" si="15"/>
        <v>8</v>
      </c>
      <c r="F251" t="s">
        <v>759</v>
      </c>
      <c r="G251" s="18">
        <v>145769</v>
      </c>
      <c r="H251">
        <v>4.9099999999999998E-2</v>
      </c>
      <c r="J251" t="s">
        <v>972</v>
      </c>
      <c r="K251" s="24">
        <f t="shared" si="16"/>
        <v>4511074</v>
      </c>
      <c r="L251" s="9">
        <f t="shared" si="17"/>
        <v>0.89869999999999994</v>
      </c>
      <c r="M251" s="24">
        <f t="shared" si="18"/>
        <v>2420932</v>
      </c>
      <c r="N251" s="9">
        <f t="shared" si="19"/>
        <v>0.48229999999999995</v>
      </c>
    </row>
    <row r="252" spans="1:14" x14ac:dyDescent="0.35">
      <c r="A252" t="s">
        <v>38</v>
      </c>
      <c r="B252" t="s">
        <v>11</v>
      </c>
      <c r="C252" t="s">
        <v>39</v>
      </c>
      <c r="D252" t="s">
        <v>16</v>
      </c>
      <c r="E252" t="str">
        <f t="shared" si="15"/>
        <v>8</v>
      </c>
      <c r="F252" t="s">
        <v>759</v>
      </c>
      <c r="G252" s="18">
        <v>200098</v>
      </c>
      <c r="H252">
        <v>6.7400000000000002E-2</v>
      </c>
      <c r="J252" t="s">
        <v>973</v>
      </c>
      <c r="K252" s="24">
        <f t="shared" si="16"/>
        <v>3658526</v>
      </c>
      <c r="L252" s="9">
        <f t="shared" si="17"/>
        <v>0.8002999999999999</v>
      </c>
      <c r="M252" s="24">
        <f t="shared" si="18"/>
        <v>1776005</v>
      </c>
      <c r="N252" s="9">
        <f t="shared" si="19"/>
        <v>0.38850000000000001</v>
      </c>
    </row>
    <row r="253" spans="1:14" x14ac:dyDescent="0.35">
      <c r="A253" t="s">
        <v>38</v>
      </c>
      <c r="B253" t="s">
        <v>11</v>
      </c>
      <c r="C253" t="s">
        <v>39</v>
      </c>
      <c r="D253" t="s">
        <v>419</v>
      </c>
      <c r="E253" t="str">
        <f t="shared" si="15"/>
        <v/>
      </c>
      <c r="F253" t="s">
        <v>759</v>
      </c>
      <c r="G253" s="18">
        <v>549528</v>
      </c>
      <c r="H253">
        <v>0.18509999999999999</v>
      </c>
      <c r="J253" t="s">
        <v>974</v>
      </c>
      <c r="K253" s="24">
        <f t="shared" si="16"/>
        <v>1914278</v>
      </c>
      <c r="L253" s="9">
        <f t="shared" si="17"/>
        <v>0.67310000000000003</v>
      </c>
      <c r="M253" s="24">
        <f t="shared" si="18"/>
        <v>592115</v>
      </c>
      <c r="N253" s="9">
        <f t="shared" si="19"/>
        <v>0.2082</v>
      </c>
    </row>
    <row r="254" spans="1:14" x14ac:dyDescent="0.35">
      <c r="A254" t="s">
        <v>38</v>
      </c>
      <c r="B254" t="s">
        <v>11</v>
      </c>
      <c r="C254" t="s">
        <v>39</v>
      </c>
      <c r="D254" t="s">
        <v>421</v>
      </c>
      <c r="E254" t="str">
        <f t="shared" si="15"/>
        <v/>
      </c>
      <c r="F254" t="s">
        <v>759</v>
      </c>
      <c r="G254" s="18">
        <v>472636</v>
      </c>
      <c r="H254">
        <v>0.15920000000000001</v>
      </c>
      <c r="J254" t="s">
        <v>975</v>
      </c>
      <c r="K254" s="24">
        <f t="shared" si="16"/>
        <v>10631695</v>
      </c>
      <c r="L254" s="9">
        <f t="shared" si="17"/>
        <v>1.0981000000000001</v>
      </c>
      <c r="M254" s="24">
        <f t="shared" si="18"/>
        <v>5368614</v>
      </c>
      <c r="N254" s="9">
        <f t="shared" si="19"/>
        <v>0.55449999999999999</v>
      </c>
    </row>
    <row r="255" spans="1:14" x14ac:dyDescent="0.35">
      <c r="A255" t="s">
        <v>38</v>
      </c>
      <c r="B255" t="s">
        <v>11</v>
      </c>
      <c r="C255" t="s">
        <v>39</v>
      </c>
      <c r="D255" t="s">
        <v>423</v>
      </c>
      <c r="E255" t="str">
        <f t="shared" si="15"/>
        <v/>
      </c>
      <c r="F255" t="s">
        <v>759</v>
      </c>
      <c r="G255" s="18">
        <v>0</v>
      </c>
      <c r="H255">
        <v>0</v>
      </c>
      <c r="J255" t="s">
        <v>976</v>
      </c>
      <c r="K255" s="24">
        <f t="shared" si="16"/>
        <v>5875275</v>
      </c>
      <c r="L255" s="9">
        <f t="shared" si="17"/>
        <v>0.82600000000000007</v>
      </c>
      <c r="M255" s="24">
        <f t="shared" si="18"/>
        <v>2293918</v>
      </c>
      <c r="N255" s="9">
        <f t="shared" si="19"/>
        <v>0.32250000000000001</v>
      </c>
    </row>
    <row r="256" spans="1:14" x14ac:dyDescent="0.35">
      <c r="A256" t="s">
        <v>38</v>
      </c>
      <c r="B256" t="s">
        <v>11</v>
      </c>
      <c r="C256" t="s">
        <v>40</v>
      </c>
      <c r="D256" t="s">
        <v>13</v>
      </c>
      <c r="E256" t="str">
        <f t="shared" si="15"/>
        <v/>
      </c>
      <c r="F256" t="s">
        <v>760</v>
      </c>
      <c r="G256" s="18">
        <v>0</v>
      </c>
      <c r="H256">
        <v>0</v>
      </c>
      <c r="J256" t="s">
        <v>977</v>
      </c>
      <c r="K256" s="24">
        <f t="shared" si="16"/>
        <v>4897305</v>
      </c>
      <c r="L256" s="9">
        <f t="shared" si="17"/>
        <v>0.68159999999999998</v>
      </c>
      <c r="M256" s="24">
        <f t="shared" si="18"/>
        <v>1446343</v>
      </c>
      <c r="N256" s="9">
        <f t="shared" si="19"/>
        <v>0.20130000000000001</v>
      </c>
    </row>
    <row r="257" spans="1:14" x14ac:dyDescent="0.35">
      <c r="A257" t="s">
        <v>38</v>
      </c>
      <c r="B257" t="s">
        <v>11</v>
      </c>
      <c r="C257" t="s">
        <v>40</v>
      </c>
      <c r="D257" t="s">
        <v>416</v>
      </c>
      <c r="E257" t="str">
        <f t="shared" si="15"/>
        <v/>
      </c>
      <c r="F257" t="s">
        <v>760</v>
      </c>
      <c r="G257" s="18">
        <v>0</v>
      </c>
      <c r="H257">
        <v>0</v>
      </c>
      <c r="J257" t="s">
        <v>978</v>
      </c>
      <c r="K257" s="24">
        <f t="shared" si="16"/>
        <v>2248576</v>
      </c>
      <c r="L257" s="9">
        <f t="shared" si="17"/>
        <v>1.0366</v>
      </c>
      <c r="M257" s="24">
        <f t="shared" si="18"/>
        <v>893561</v>
      </c>
      <c r="N257" s="9">
        <f t="shared" si="19"/>
        <v>0.41199999999999998</v>
      </c>
    </row>
    <row r="258" spans="1:14" x14ac:dyDescent="0.35">
      <c r="A258" t="s">
        <v>38</v>
      </c>
      <c r="B258" t="s">
        <v>11</v>
      </c>
      <c r="C258" t="s">
        <v>40</v>
      </c>
      <c r="D258" t="s">
        <v>15</v>
      </c>
      <c r="E258" t="str">
        <f t="shared" si="15"/>
        <v>8</v>
      </c>
      <c r="F258" t="s">
        <v>760</v>
      </c>
      <c r="G258" s="18">
        <v>1240561</v>
      </c>
      <c r="H258">
        <v>0.28260000000000002</v>
      </c>
      <c r="J258" t="s">
        <v>980</v>
      </c>
      <c r="K258" s="24">
        <f t="shared" si="16"/>
        <v>5282203</v>
      </c>
      <c r="L258" s="9">
        <f t="shared" si="17"/>
        <v>1.2545000000000002</v>
      </c>
      <c r="M258" s="24">
        <f t="shared" si="18"/>
        <v>3112900</v>
      </c>
      <c r="N258" s="9">
        <f t="shared" si="19"/>
        <v>0.73930000000000007</v>
      </c>
    </row>
    <row r="259" spans="1:14" x14ac:dyDescent="0.35">
      <c r="A259" t="s">
        <v>38</v>
      </c>
      <c r="B259" t="s">
        <v>11</v>
      </c>
      <c r="C259" t="s">
        <v>40</v>
      </c>
      <c r="D259" t="s">
        <v>419</v>
      </c>
      <c r="E259" t="str">
        <f t="shared" ref="E259:E322" si="20">IF(MID(D259,3,1)="8","8","")</f>
        <v/>
      </c>
      <c r="F259" t="s">
        <v>760</v>
      </c>
      <c r="G259" s="18">
        <v>1345916</v>
      </c>
      <c r="H259">
        <v>0.30659999999999998</v>
      </c>
      <c r="J259" t="s">
        <v>981</v>
      </c>
      <c r="K259" s="24">
        <f t="shared" ref="K259:K290" si="21">SUMIF(F:F,J259,G:G)</f>
        <v>6474733</v>
      </c>
      <c r="L259" s="9">
        <f t="shared" ref="L259:L290" si="22">SUMIF(F:F,J259,H:H)</f>
        <v>0.63239999999999996</v>
      </c>
      <c r="M259" s="24">
        <f t="shared" ref="M259:M290" si="23">SUMIFS(G:G,F:F,J259,E:E,"8")</f>
        <v>2005054</v>
      </c>
      <c r="N259" s="9">
        <f t="shared" ref="N259:N290" si="24">SUMIFS(H:H,F:F,J259,E:E,"8")</f>
        <v>0.19670000000000001</v>
      </c>
    </row>
    <row r="260" spans="1:14" x14ac:dyDescent="0.35">
      <c r="A260" t="s">
        <v>38</v>
      </c>
      <c r="B260" t="s">
        <v>11</v>
      </c>
      <c r="C260" t="s">
        <v>40</v>
      </c>
      <c r="D260" t="s">
        <v>421</v>
      </c>
      <c r="E260" t="str">
        <f t="shared" si="20"/>
        <v/>
      </c>
      <c r="F260" t="s">
        <v>760</v>
      </c>
      <c r="G260" s="18">
        <v>831430</v>
      </c>
      <c r="H260">
        <v>0.18940000000000001</v>
      </c>
      <c r="J260" t="s">
        <v>983</v>
      </c>
      <c r="K260" s="24">
        <f t="shared" si="21"/>
        <v>6598132</v>
      </c>
      <c r="L260" s="9">
        <f t="shared" si="22"/>
        <v>0.54120000000000013</v>
      </c>
      <c r="M260" s="24">
        <f t="shared" si="23"/>
        <v>2133542</v>
      </c>
      <c r="N260" s="9">
        <f t="shared" si="24"/>
        <v>0.17499999999999999</v>
      </c>
    </row>
    <row r="261" spans="1:14" x14ac:dyDescent="0.35">
      <c r="A261" t="s">
        <v>38</v>
      </c>
      <c r="B261" t="s">
        <v>11</v>
      </c>
      <c r="C261" t="s">
        <v>40</v>
      </c>
      <c r="D261" t="s">
        <v>423</v>
      </c>
      <c r="E261" t="str">
        <f t="shared" si="20"/>
        <v/>
      </c>
      <c r="F261" t="s">
        <v>760</v>
      </c>
      <c r="G261" s="18">
        <v>32485</v>
      </c>
      <c r="H261">
        <v>7.4000000000000003E-3</v>
      </c>
      <c r="J261" t="s">
        <v>984</v>
      </c>
      <c r="K261" s="24">
        <f t="shared" si="21"/>
        <v>3048376</v>
      </c>
      <c r="L261" s="9">
        <f t="shared" si="22"/>
        <v>0.82240000000000002</v>
      </c>
      <c r="M261" s="24">
        <f t="shared" si="23"/>
        <v>1160933</v>
      </c>
      <c r="N261" s="9">
        <f t="shared" si="24"/>
        <v>0.31319999999999998</v>
      </c>
    </row>
    <row r="262" spans="1:14" x14ac:dyDescent="0.35">
      <c r="A262" t="s">
        <v>38</v>
      </c>
      <c r="B262" t="s">
        <v>11</v>
      </c>
      <c r="C262" t="s">
        <v>41</v>
      </c>
      <c r="D262" t="s">
        <v>13</v>
      </c>
      <c r="E262" t="str">
        <f t="shared" si="20"/>
        <v/>
      </c>
      <c r="F262" t="s">
        <v>761</v>
      </c>
      <c r="G262" s="18">
        <v>0</v>
      </c>
      <c r="H262">
        <v>0</v>
      </c>
      <c r="J262" t="s">
        <v>985</v>
      </c>
      <c r="K262" s="24">
        <f t="shared" si="21"/>
        <v>6585107</v>
      </c>
      <c r="L262" s="9">
        <f t="shared" si="22"/>
        <v>0.98619999999999997</v>
      </c>
      <c r="M262" s="24">
        <f t="shared" si="23"/>
        <v>3005432</v>
      </c>
      <c r="N262" s="9">
        <f t="shared" si="24"/>
        <v>0.4501</v>
      </c>
    </row>
    <row r="263" spans="1:14" x14ac:dyDescent="0.35">
      <c r="A263" t="s">
        <v>38</v>
      </c>
      <c r="B263" t="s">
        <v>11</v>
      </c>
      <c r="C263" t="s">
        <v>41</v>
      </c>
      <c r="D263" t="s">
        <v>416</v>
      </c>
      <c r="E263" t="str">
        <f t="shared" si="20"/>
        <v/>
      </c>
      <c r="F263" t="s">
        <v>761</v>
      </c>
      <c r="G263" s="18">
        <v>0</v>
      </c>
      <c r="H263">
        <v>0</v>
      </c>
      <c r="J263" t="s">
        <v>986</v>
      </c>
      <c r="K263" s="24">
        <f t="shared" si="21"/>
        <v>3060813</v>
      </c>
      <c r="L263" s="9">
        <f t="shared" si="22"/>
        <v>0.65529999999999999</v>
      </c>
      <c r="M263" s="24">
        <f t="shared" si="23"/>
        <v>0</v>
      </c>
      <c r="N263" s="9">
        <f t="shared" si="24"/>
        <v>0</v>
      </c>
    </row>
    <row r="264" spans="1:14" x14ac:dyDescent="0.35">
      <c r="A264" t="s">
        <v>38</v>
      </c>
      <c r="B264" t="s">
        <v>11</v>
      </c>
      <c r="C264" t="s">
        <v>41</v>
      </c>
      <c r="D264" t="s">
        <v>15</v>
      </c>
      <c r="E264" t="str">
        <f t="shared" si="20"/>
        <v>8</v>
      </c>
      <c r="F264" t="s">
        <v>761</v>
      </c>
      <c r="G264" s="18">
        <v>2343593</v>
      </c>
      <c r="H264">
        <v>0.42370000000000002</v>
      </c>
      <c r="J264" t="s">
        <v>987</v>
      </c>
      <c r="K264" s="24">
        <f t="shared" si="21"/>
        <v>18467516</v>
      </c>
      <c r="L264" s="9">
        <f t="shared" si="22"/>
        <v>0.87279999999999991</v>
      </c>
      <c r="M264" s="24">
        <f t="shared" si="23"/>
        <v>7828805</v>
      </c>
      <c r="N264" s="9">
        <f t="shared" si="24"/>
        <v>0.37</v>
      </c>
    </row>
    <row r="265" spans="1:14" x14ac:dyDescent="0.35">
      <c r="A265" t="s">
        <v>38</v>
      </c>
      <c r="B265" t="s">
        <v>11</v>
      </c>
      <c r="C265" t="s">
        <v>41</v>
      </c>
      <c r="D265" t="s">
        <v>16</v>
      </c>
      <c r="E265" t="str">
        <f t="shared" si="20"/>
        <v>8</v>
      </c>
      <c r="F265" t="s">
        <v>761</v>
      </c>
      <c r="G265" s="18">
        <v>968523</v>
      </c>
      <c r="H265">
        <v>0.17510000000000001</v>
      </c>
      <c r="J265" t="s">
        <v>988</v>
      </c>
      <c r="K265" s="24">
        <f t="shared" si="21"/>
        <v>36922608</v>
      </c>
      <c r="L265" s="9">
        <f t="shared" si="22"/>
        <v>0.92459999999999998</v>
      </c>
      <c r="M265" s="24">
        <f t="shared" si="23"/>
        <v>18369457</v>
      </c>
      <c r="N265" s="9">
        <f t="shared" si="24"/>
        <v>0.46</v>
      </c>
    </row>
    <row r="266" spans="1:14" x14ac:dyDescent="0.35">
      <c r="A266" t="s">
        <v>38</v>
      </c>
      <c r="B266" t="s">
        <v>11</v>
      </c>
      <c r="C266" t="s">
        <v>41</v>
      </c>
      <c r="D266" t="s">
        <v>419</v>
      </c>
      <c r="E266" t="str">
        <f t="shared" si="20"/>
        <v/>
      </c>
      <c r="F266" t="s">
        <v>761</v>
      </c>
      <c r="G266" s="18">
        <v>745060</v>
      </c>
      <c r="H266">
        <v>0.13469999999999999</v>
      </c>
      <c r="J266" t="s">
        <v>989</v>
      </c>
      <c r="K266" s="24">
        <f t="shared" si="21"/>
        <v>12885914</v>
      </c>
      <c r="L266" s="9">
        <f t="shared" si="22"/>
        <v>1.2586000000000002</v>
      </c>
      <c r="M266" s="24">
        <f t="shared" si="23"/>
        <v>5028442</v>
      </c>
      <c r="N266" s="9">
        <f t="shared" si="24"/>
        <v>0.53749999999999998</v>
      </c>
    </row>
    <row r="267" spans="1:14" x14ac:dyDescent="0.35">
      <c r="A267" t="s">
        <v>38</v>
      </c>
      <c r="B267" t="s">
        <v>11</v>
      </c>
      <c r="C267" t="s">
        <v>41</v>
      </c>
      <c r="D267" t="s">
        <v>421</v>
      </c>
      <c r="E267" t="str">
        <f t="shared" si="20"/>
        <v/>
      </c>
      <c r="F267" t="s">
        <v>761</v>
      </c>
      <c r="G267" s="18">
        <v>867301</v>
      </c>
      <c r="H267">
        <v>0.15679999999999999</v>
      </c>
      <c r="J267" t="s">
        <v>990</v>
      </c>
      <c r="K267" s="24">
        <f t="shared" si="21"/>
        <v>3365922</v>
      </c>
      <c r="L267" s="9">
        <f t="shared" si="22"/>
        <v>1.0270999999999999</v>
      </c>
      <c r="M267" s="24">
        <f t="shared" si="23"/>
        <v>2012147</v>
      </c>
      <c r="N267" s="9">
        <f t="shared" si="24"/>
        <v>0.61399999999999999</v>
      </c>
    </row>
    <row r="268" spans="1:14" x14ac:dyDescent="0.35">
      <c r="A268" t="s">
        <v>38</v>
      </c>
      <c r="B268" t="s">
        <v>11</v>
      </c>
      <c r="C268" t="s">
        <v>41</v>
      </c>
      <c r="D268" t="s">
        <v>423</v>
      </c>
      <c r="E268" t="str">
        <f t="shared" si="20"/>
        <v/>
      </c>
      <c r="F268" t="s">
        <v>761</v>
      </c>
      <c r="G268" s="18">
        <v>0</v>
      </c>
      <c r="H268">
        <v>0</v>
      </c>
      <c r="J268" t="s">
        <v>991</v>
      </c>
      <c r="K268" s="24">
        <f t="shared" si="21"/>
        <v>4679204</v>
      </c>
      <c r="L268" s="9">
        <f t="shared" si="22"/>
        <v>0.77070000000000005</v>
      </c>
      <c r="M268" s="24">
        <f t="shared" si="23"/>
        <v>1724876</v>
      </c>
      <c r="N268" s="9">
        <f t="shared" si="24"/>
        <v>0.28410000000000002</v>
      </c>
    </row>
    <row r="269" spans="1:14" x14ac:dyDescent="0.35">
      <c r="A269" t="s">
        <v>42</v>
      </c>
      <c r="B269" t="s">
        <v>11</v>
      </c>
      <c r="C269" t="s">
        <v>43</v>
      </c>
      <c r="D269" t="s">
        <v>416</v>
      </c>
      <c r="E269" t="str">
        <f t="shared" si="20"/>
        <v/>
      </c>
      <c r="F269" t="s">
        <v>762</v>
      </c>
      <c r="G269" s="18">
        <v>0</v>
      </c>
      <c r="H269">
        <v>0</v>
      </c>
      <c r="J269" t="s">
        <v>993</v>
      </c>
      <c r="K269" s="24">
        <f t="shared" si="21"/>
        <v>62018021</v>
      </c>
      <c r="L269" s="9">
        <f t="shared" si="22"/>
        <v>0.93469999999999998</v>
      </c>
      <c r="M269" s="24">
        <f t="shared" si="23"/>
        <v>25226545</v>
      </c>
      <c r="N269" s="9">
        <f t="shared" si="24"/>
        <v>0.38019999999999998</v>
      </c>
    </row>
    <row r="270" spans="1:14" x14ac:dyDescent="0.35">
      <c r="A270" t="s">
        <v>42</v>
      </c>
      <c r="B270" t="s">
        <v>11</v>
      </c>
      <c r="C270" t="s">
        <v>43</v>
      </c>
      <c r="D270" t="s">
        <v>15</v>
      </c>
      <c r="E270" t="str">
        <f t="shared" si="20"/>
        <v>8</v>
      </c>
      <c r="F270" t="s">
        <v>762</v>
      </c>
      <c r="G270" s="18">
        <v>5376034</v>
      </c>
      <c r="H270">
        <v>0.53979999999999995</v>
      </c>
      <c r="J270" t="s">
        <v>994</v>
      </c>
      <c r="K270" s="24">
        <f t="shared" si="21"/>
        <v>3110566</v>
      </c>
      <c r="L270" s="9">
        <f t="shared" si="22"/>
        <v>0.8206</v>
      </c>
      <c r="M270" s="24">
        <f t="shared" si="23"/>
        <v>1433605</v>
      </c>
      <c r="N270" s="9">
        <f t="shared" si="24"/>
        <v>0.37819999999999998</v>
      </c>
    </row>
    <row r="271" spans="1:14" x14ac:dyDescent="0.35">
      <c r="A271" t="s">
        <v>42</v>
      </c>
      <c r="B271" t="s">
        <v>11</v>
      </c>
      <c r="C271" t="s">
        <v>43</v>
      </c>
      <c r="D271" t="s">
        <v>16</v>
      </c>
      <c r="E271" t="str">
        <f t="shared" si="20"/>
        <v>8</v>
      </c>
      <c r="F271" t="s">
        <v>762</v>
      </c>
      <c r="G271" s="18">
        <v>869536</v>
      </c>
      <c r="H271">
        <v>8.6400000000000005E-2</v>
      </c>
      <c r="J271" t="s">
        <v>995</v>
      </c>
      <c r="K271" s="24">
        <f t="shared" si="21"/>
        <v>4676857</v>
      </c>
      <c r="L271" s="9">
        <f t="shared" si="22"/>
        <v>1.0606</v>
      </c>
      <c r="M271" s="24">
        <f t="shared" si="23"/>
        <v>1667282</v>
      </c>
      <c r="N271" s="9">
        <f t="shared" si="24"/>
        <v>0.37809999999999999</v>
      </c>
    </row>
    <row r="272" spans="1:14" x14ac:dyDescent="0.35">
      <c r="A272" t="s">
        <v>42</v>
      </c>
      <c r="B272" t="s">
        <v>11</v>
      </c>
      <c r="C272" t="s">
        <v>43</v>
      </c>
      <c r="D272" t="s">
        <v>419</v>
      </c>
      <c r="E272" t="str">
        <f t="shared" si="20"/>
        <v/>
      </c>
      <c r="F272" t="s">
        <v>762</v>
      </c>
      <c r="G272" s="18">
        <v>2304781</v>
      </c>
      <c r="H272">
        <v>0.23139999999999999</v>
      </c>
      <c r="J272" t="s">
        <v>996</v>
      </c>
      <c r="K272" s="24">
        <f t="shared" si="21"/>
        <v>28117926</v>
      </c>
      <c r="L272" s="9">
        <f t="shared" si="22"/>
        <v>0.77239999999999998</v>
      </c>
      <c r="M272" s="24">
        <f t="shared" si="23"/>
        <v>7757548</v>
      </c>
      <c r="N272" s="9">
        <f t="shared" si="24"/>
        <v>0.21310000000000001</v>
      </c>
    </row>
    <row r="273" spans="1:14" x14ac:dyDescent="0.35">
      <c r="A273" t="s">
        <v>42</v>
      </c>
      <c r="B273" t="s">
        <v>11</v>
      </c>
      <c r="C273" t="s">
        <v>43</v>
      </c>
      <c r="D273" t="s">
        <v>421</v>
      </c>
      <c r="E273" t="str">
        <f t="shared" si="20"/>
        <v/>
      </c>
      <c r="F273" t="s">
        <v>762</v>
      </c>
      <c r="G273" s="18">
        <v>2617230</v>
      </c>
      <c r="H273">
        <v>0.26279999999999998</v>
      </c>
      <c r="J273" t="s">
        <v>997</v>
      </c>
      <c r="K273" s="24">
        <f t="shared" si="21"/>
        <v>2979578</v>
      </c>
      <c r="L273" s="9">
        <f t="shared" si="22"/>
        <v>0.77</v>
      </c>
      <c r="M273" s="24">
        <f t="shared" si="23"/>
        <v>1276188</v>
      </c>
      <c r="N273" s="9">
        <f t="shared" si="24"/>
        <v>0.32980000000000004</v>
      </c>
    </row>
    <row r="274" spans="1:14" x14ac:dyDescent="0.35">
      <c r="A274" t="s">
        <v>42</v>
      </c>
      <c r="B274" t="s">
        <v>11</v>
      </c>
      <c r="C274" t="s">
        <v>43</v>
      </c>
      <c r="D274" t="s">
        <v>423</v>
      </c>
      <c r="E274" t="str">
        <f t="shared" si="20"/>
        <v/>
      </c>
      <c r="F274" t="s">
        <v>762</v>
      </c>
      <c r="G274" s="18">
        <v>781866</v>
      </c>
      <c r="H274">
        <v>7.85E-2</v>
      </c>
      <c r="J274" t="s">
        <v>998</v>
      </c>
      <c r="K274" s="24">
        <f t="shared" si="21"/>
        <v>6235180</v>
      </c>
      <c r="L274" s="9">
        <f t="shared" si="22"/>
        <v>0.86040000000000005</v>
      </c>
      <c r="M274" s="24">
        <f t="shared" si="23"/>
        <v>2908156</v>
      </c>
      <c r="N274" s="9">
        <f t="shared" si="24"/>
        <v>0.40129999999999999</v>
      </c>
    </row>
    <row r="275" spans="1:14" x14ac:dyDescent="0.35">
      <c r="A275" t="s">
        <v>42</v>
      </c>
      <c r="B275" t="s">
        <v>11</v>
      </c>
      <c r="C275" t="s">
        <v>44</v>
      </c>
      <c r="D275" t="s">
        <v>13</v>
      </c>
      <c r="E275" t="str">
        <f t="shared" si="20"/>
        <v/>
      </c>
      <c r="F275" t="s">
        <v>763</v>
      </c>
      <c r="G275" s="18">
        <v>0</v>
      </c>
      <c r="H275">
        <v>0</v>
      </c>
      <c r="J275" t="s">
        <v>999</v>
      </c>
      <c r="K275" s="24">
        <f t="shared" si="21"/>
        <v>2323922</v>
      </c>
      <c r="L275" s="9">
        <f t="shared" si="22"/>
        <v>1.1583999999999999</v>
      </c>
      <c r="M275" s="24">
        <f t="shared" si="23"/>
        <v>868863</v>
      </c>
      <c r="N275" s="9">
        <f t="shared" si="24"/>
        <v>0.43309999999999998</v>
      </c>
    </row>
    <row r="276" spans="1:14" x14ac:dyDescent="0.35">
      <c r="A276" t="s">
        <v>42</v>
      </c>
      <c r="B276" t="s">
        <v>11</v>
      </c>
      <c r="C276" t="s">
        <v>44</v>
      </c>
      <c r="D276" t="s">
        <v>416</v>
      </c>
      <c r="E276" t="str">
        <f t="shared" si="20"/>
        <v/>
      </c>
      <c r="F276" t="s">
        <v>763</v>
      </c>
      <c r="G276" s="18">
        <v>0</v>
      </c>
      <c r="H276">
        <v>0</v>
      </c>
      <c r="J276" t="s">
        <v>1000</v>
      </c>
      <c r="K276" s="24">
        <f t="shared" si="21"/>
        <v>3384282</v>
      </c>
      <c r="L276" s="9">
        <f t="shared" si="22"/>
        <v>0.67149999999999999</v>
      </c>
      <c r="M276" s="24">
        <f t="shared" si="23"/>
        <v>1076519</v>
      </c>
      <c r="N276" s="9">
        <f t="shared" si="24"/>
        <v>0.21360000000000001</v>
      </c>
    </row>
    <row r="277" spans="1:14" x14ac:dyDescent="0.35">
      <c r="A277" t="s">
        <v>42</v>
      </c>
      <c r="B277" t="s">
        <v>11</v>
      </c>
      <c r="C277" t="s">
        <v>44</v>
      </c>
      <c r="D277" t="s">
        <v>15</v>
      </c>
      <c r="E277" t="str">
        <f t="shared" si="20"/>
        <v>8</v>
      </c>
      <c r="F277" t="s">
        <v>763</v>
      </c>
      <c r="G277" s="18">
        <v>3510594</v>
      </c>
      <c r="H277">
        <v>0.65400000000000003</v>
      </c>
      <c r="J277" t="s">
        <v>1001</v>
      </c>
      <c r="K277" s="24">
        <f t="shared" si="21"/>
        <v>21890530</v>
      </c>
      <c r="L277" s="9">
        <f t="shared" si="22"/>
        <v>0.74399999999999999</v>
      </c>
      <c r="M277" s="24">
        <f t="shared" si="23"/>
        <v>5319634</v>
      </c>
      <c r="N277" s="9">
        <f t="shared" si="24"/>
        <v>0.18079999999999999</v>
      </c>
    </row>
    <row r="278" spans="1:14" x14ac:dyDescent="0.35">
      <c r="A278" t="s">
        <v>42</v>
      </c>
      <c r="B278" t="s">
        <v>11</v>
      </c>
      <c r="C278" t="s">
        <v>44</v>
      </c>
      <c r="D278" t="s">
        <v>16</v>
      </c>
      <c r="E278" t="str">
        <f t="shared" si="20"/>
        <v>8</v>
      </c>
      <c r="F278" t="s">
        <v>763</v>
      </c>
      <c r="G278" s="18">
        <v>195391</v>
      </c>
      <c r="H278">
        <v>3.6400000000000002E-2</v>
      </c>
      <c r="J278" t="s">
        <v>1002</v>
      </c>
      <c r="K278" s="24">
        <f t="shared" si="21"/>
        <v>4193328</v>
      </c>
      <c r="L278" s="9">
        <f t="shared" si="22"/>
        <v>0.96199999999999997</v>
      </c>
      <c r="M278" s="24">
        <f t="shared" si="23"/>
        <v>1948023</v>
      </c>
      <c r="N278" s="9">
        <f t="shared" si="24"/>
        <v>0.44689999999999996</v>
      </c>
    </row>
    <row r="279" spans="1:14" x14ac:dyDescent="0.35">
      <c r="A279" t="s">
        <v>42</v>
      </c>
      <c r="B279" t="s">
        <v>11</v>
      </c>
      <c r="C279" t="s">
        <v>44</v>
      </c>
      <c r="D279" t="s">
        <v>419</v>
      </c>
      <c r="E279" t="str">
        <f t="shared" si="20"/>
        <v/>
      </c>
      <c r="F279" t="s">
        <v>763</v>
      </c>
      <c r="G279" s="18">
        <v>1350559</v>
      </c>
      <c r="H279">
        <v>0.25159999999999999</v>
      </c>
      <c r="J279" t="s">
        <v>1003</v>
      </c>
      <c r="K279" s="24">
        <f t="shared" si="21"/>
        <v>3121457</v>
      </c>
      <c r="L279" s="9">
        <f t="shared" si="22"/>
        <v>1.0135000000000001</v>
      </c>
      <c r="M279" s="24">
        <f t="shared" si="23"/>
        <v>1379169</v>
      </c>
      <c r="N279" s="9">
        <f t="shared" si="24"/>
        <v>0.44779999999999998</v>
      </c>
    </row>
    <row r="280" spans="1:14" x14ac:dyDescent="0.35">
      <c r="A280" t="s">
        <v>42</v>
      </c>
      <c r="B280" t="s">
        <v>11</v>
      </c>
      <c r="C280" t="s">
        <v>44</v>
      </c>
      <c r="D280" t="s">
        <v>421</v>
      </c>
      <c r="E280" t="str">
        <f t="shared" si="20"/>
        <v/>
      </c>
      <c r="F280" t="s">
        <v>763</v>
      </c>
      <c r="G280" s="18">
        <v>1572252</v>
      </c>
      <c r="H280">
        <v>0.29289999999999999</v>
      </c>
      <c r="J280" t="s">
        <v>1004</v>
      </c>
      <c r="K280" s="24">
        <f t="shared" si="21"/>
        <v>2293117</v>
      </c>
      <c r="L280" s="9">
        <f t="shared" si="22"/>
        <v>0.88300000000000001</v>
      </c>
      <c r="M280" s="24">
        <f t="shared" si="23"/>
        <v>924519</v>
      </c>
      <c r="N280" s="9">
        <f t="shared" si="24"/>
        <v>0.35599999999999998</v>
      </c>
    </row>
    <row r="281" spans="1:14" x14ac:dyDescent="0.35">
      <c r="A281" t="s">
        <v>42</v>
      </c>
      <c r="B281" t="s">
        <v>11</v>
      </c>
      <c r="C281" t="s">
        <v>44</v>
      </c>
      <c r="D281" t="s">
        <v>423</v>
      </c>
      <c r="E281" t="str">
        <f t="shared" si="20"/>
        <v/>
      </c>
      <c r="F281" t="s">
        <v>763</v>
      </c>
      <c r="G281" s="18">
        <v>0</v>
      </c>
      <c r="H281">
        <v>0</v>
      </c>
      <c r="J281" t="s">
        <v>1006</v>
      </c>
      <c r="K281" s="24">
        <f t="shared" si="21"/>
        <v>1755912</v>
      </c>
      <c r="L281" s="9">
        <f t="shared" si="22"/>
        <v>0.89330000000000009</v>
      </c>
      <c r="M281" s="24">
        <f t="shared" si="23"/>
        <v>692497</v>
      </c>
      <c r="N281" s="9">
        <f t="shared" si="24"/>
        <v>0.3523</v>
      </c>
    </row>
    <row r="282" spans="1:14" x14ac:dyDescent="0.35">
      <c r="A282" t="s">
        <v>42</v>
      </c>
      <c r="B282" t="s">
        <v>11</v>
      </c>
      <c r="C282" t="s">
        <v>45</v>
      </c>
      <c r="D282" t="s">
        <v>13</v>
      </c>
      <c r="E282" t="str">
        <f t="shared" si="20"/>
        <v/>
      </c>
      <c r="F282" t="s">
        <v>764</v>
      </c>
      <c r="G282" s="18">
        <v>0</v>
      </c>
      <c r="H282">
        <v>0</v>
      </c>
      <c r="J282" t="s">
        <v>1007</v>
      </c>
      <c r="K282" s="24">
        <f t="shared" si="21"/>
        <v>3985305</v>
      </c>
      <c r="L282" s="9">
        <f t="shared" si="22"/>
        <v>1.4167999999999998</v>
      </c>
      <c r="M282" s="24">
        <f t="shared" si="23"/>
        <v>2086041</v>
      </c>
      <c r="N282" s="9">
        <f t="shared" si="24"/>
        <v>0.74159999999999993</v>
      </c>
    </row>
    <row r="283" spans="1:14" x14ac:dyDescent="0.35">
      <c r="A283" t="s">
        <v>42</v>
      </c>
      <c r="B283" t="s">
        <v>11</v>
      </c>
      <c r="C283" t="s">
        <v>45</v>
      </c>
      <c r="D283" t="s">
        <v>416</v>
      </c>
      <c r="E283" t="str">
        <f t="shared" si="20"/>
        <v/>
      </c>
      <c r="F283" t="s">
        <v>764</v>
      </c>
      <c r="G283" s="18">
        <v>0</v>
      </c>
      <c r="H283">
        <v>0</v>
      </c>
      <c r="J283" t="s">
        <v>1008</v>
      </c>
      <c r="K283" s="24">
        <f t="shared" si="21"/>
        <v>2390186</v>
      </c>
      <c r="L283" s="9">
        <f t="shared" si="22"/>
        <v>1.0019</v>
      </c>
      <c r="M283" s="24">
        <f t="shared" si="23"/>
        <v>1110044</v>
      </c>
      <c r="N283" s="9">
        <f t="shared" si="24"/>
        <v>0.46529999999999999</v>
      </c>
    </row>
    <row r="284" spans="1:14" x14ac:dyDescent="0.35">
      <c r="A284" t="s">
        <v>42</v>
      </c>
      <c r="B284" t="s">
        <v>11</v>
      </c>
      <c r="C284" t="s">
        <v>45</v>
      </c>
      <c r="D284" t="s">
        <v>15</v>
      </c>
      <c r="E284" t="str">
        <f t="shared" si="20"/>
        <v>8</v>
      </c>
      <c r="F284" t="s">
        <v>764</v>
      </c>
      <c r="G284" s="18">
        <v>3002700</v>
      </c>
      <c r="H284">
        <v>0.40160000000000001</v>
      </c>
      <c r="J284" t="s">
        <v>1009</v>
      </c>
      <c r="K284" s="24">
        <f t="shared" si="21"/>
        <v>8490416</v>
      </c>
      <c r="L284" s="9">
        <f t="shared" si="22"/>
        <v>0.58749999999999991</v>
      </c>
      <c r="M284" s="24">
        <f t="shared" si="23"/>
        <v>2916368</v>
      </c>
      <c r="N284" s="9">
        <f t="shared" si="24"/>
        <v>0.20180000000000001</v>
      </c>
    </row>
    <row r="285" spans="1:14" x14ac:dyDescent="0.35">
      <c r="A285" t="s">
        <v>42</v>
      </c>
      <c r="B285" t="s">
        <v>11</v>
      </c>
      <c r="C285" t="s">
        <v>45</v>
      </c>
      <c r="D285" t="s">
        <v>419</v>
      </c>
      <c r="E285" t="str">
        <f t="shared" si="20"/>
        <v/>
      </c>
      <c r="F285" t="s">
        <v>764</v>
      </c>
      <c r="G285" s="18">
        <v>2160060</v>
      </c>
      <c r="H285">
        <v>0.28889999999999999</v>
      </c>
      <c r="J285" t="s">
        <v>1010</v>
      </c>
      <c r="K285" s="24">
        <f t="shared" si="21"/>
        <v>1849800</v>
      </c>
      <c r="L285" s="9">
        <f t="shared" si="22"/>
        <v>0.55589999999999995</v>
      </c>
      <c r="M285" s="24">
        <f t="shared" si="23"/>
        <v>175363</v>
      </c>
      <c r="N285" s="9">
        <f t="shared" si="24"/>
        <v>5.2699999999999997E-2</v>
      </c>
    </row>
    <row r="286" spans="1:14" x14ac:dyDescent="0.35">
      <c r="A286" t="s">
        <v>42</v>
      </c>
      <c r="B286" t="s">
        <v>11</v>
      </c>
      <c r="C286" t="s">
        <v>45</v>
      </c>
      <c r="D286" t="s">
        <v>421</v>
      </c>
      <c r="E286" t="str">
        <f t="shared" si="20"/>
        <v/>
      </c>
      <c r="F286" t="s">
        <v>764</v>
      </c>
      <c r="G286" s="18">
        <v>779087</v>
      </c>
      <c r="H286">
        <v>0.1042</v>
      </c>
      <c r="J286" t="s">
        <v>1011</v>
      </c>
      <c r="K286" s="24">
        <f t="shared" si="21"/>
        <v>6169105</v>
      </c>
      <c r="L286" s="9">
        <f t="shared" si="22"/>
        <v>0.86220000000000008</v>
      </c>
      <c r="M286" s="24">
        <f t="shared" si="23"/>
        <v>3033950</v>
      </c>
      <c r="N286" s="9">
        <f t="shared" si="24"/>
        <v>0.42360000000000003</v>
      </c>
    </row>
    <row r="287" spans="1:14" x14ac:dyDescent="0.35">
      <c r="A287" t="s">
        <v>42</v>
      </c>
      <c r="B287" t="s">
        <v>11</v>
      </c>
      <c r="C287" t="s">
        <v>45</v>
      </c>
      <c r="D287" t="s">
        <v>423</v>
      </c>
      <c r="E287" t="str">
        <f t="shared" si="20"/>
        <v/>
      </c>
      <c r="F287" t="s">
        <v>764</v>
      </c>
      <c r="G287" s="18">
        <v>85236</v>
      </c>
      <c r="H287">
        <v>1.14E-2</v>
      </c>
      <c r="J287" t="s">
        <v>1012</v>
      </c>
      <c r="K287" s="24">
        <f t="shared" si="21"/>
        <v>5035916</v>
      </c>
      <c r="L287" s="9">
        <f t="shared" si="22"/>
        <v>1.2581000000000002</v>
      </c>
      <c r="M287" s="24">
        <f t="shared" si="23"/>
        <v>2935650</v>
      </c>
      <c r="N287" s="9">
        <f t="shared" si="24"/>
        <v>0.73340000000000005</v>
      </c>
    </row>
    <row r="288" spans="1:14" x14ac:dyDescent="0.35">
      <c r="A288" t="s">
        <v>46</v>
      </c>
      <c r="B288" t="s">
        <v>11</v>
      </c>
      <c r="C288" t="s">
        <v>47</v>
      </c>
      <c r="D288" t="s">
        <v>416</v>
      </c>
      <c r="E288" t="str">
        <f t="shared" si="20"/>
        <v/>
      </c>
      <c r="F288" t="s">
        <v>765</v>
      </c>
      <c r="G288" s="18">
        <v>0</v>
      </c>
      <c r="H288">
        <v>0</v>
      </c>
      <c r="J288" t="s">
        <v>1013</v>
      </c>
      <c r="K288" s="24">
        <f t="shared" si="21"/>
        <v>3461559</v>
      </c>
      <c r="L288" s="9">
        <f t="shared" si="22"/>
        <v>0.73090000000000011</v>
      </c>
      <c r="M288" s="24">
        <f t="shared" si="23"/>
        <v>1553889</v>
      </c>
      <c r="N288" s="9">
        <f t="shared" si="24"/>
        <v>0.3281</v>
      </c>
    </row>
    <row r="289" spans="1:14" x14ac:dyDescent="0.35">
      <c r="A289" t="s">
        <v>46</v>
      </c>
      <c r="B289" t="s">
        <v>11</v>
      </c>
      <c r="C289" t="s">
        <v>47</v>
      </c>
      <c r="D289" t="s">
        <v>15</v>
      </c>
      <c r="E289" t="str">
        <f t="shared" si="20"/>
        <v>8</v>
      </c>
      <c r="F289" t="s">
        <v>765</v>
      </c>
      <c r="G289" s="18">
        <v>1464991</v>
      </c>
      <c r="H289">
        <v>0.19439999999999999</v>
      </c>
      <c r="J289" t="s">
        <v>1014</v>
      </c>
      <c r="K289" s="24">
        <f t="shared" si="21"/>
        <v>2773276</v>
      </c>
      <c r="L289" s="9">
        <f t="shared" si="22"/>
        <v>0.76329999999999998</v>
      </c>
      <c r="M289" s="24">
        <f t="shared" si="23"/>
        <v>1543050</v>
      </c>
      <c r="N289" s="9">
        <f t="shared" si="24"/>
        <v>0.42470000000000002</v>
      </c>
    </row>
    <row r="290" spans="1:14" x14ac:dyDescent="0.35">
      <c r="A290" t="s">
        <v>46</v>
      </c>
      <c r="B290" t="s">
        <v>11</v>
      </c>
      <c r="C290" t="s">
        <v>47</v>
      </c>
      <c r="D290" t="s">
        <v>16</v>
      </c>
      <c r="E290" t="str">
        <f t="shared" si="20"/>
        <v>8</v>
      </c>
      <c r="F290" t="s">
        <v>765</v>
      </c>
      <c r="G290" s="18">
        <v>196697</v>
      </c>
      <c r="H290">
        <v>2.6100000000000002E-2</v>
      </c>
      <c r="J290" t="s">
        <v>1018</v>
      </c>
      <c r="K290" s="24">
        <f t="shared" si="21"/>
        <v>9788090</v>
      </c>
      <c r="L290" s="9">
        <f t="shared" si="22"/>
        <v>0.92369999999999997</v>
      </c>
      <c r="M290" s="24">
        <f t="shared" si="23"/>
        <v>5171146</v>
      </c>
      <c r="N290" s="9">
        <f t="shared" si="24"/>
        <v>0.48800000000000004</v>
      </c>
    </row>
    <row r="291" spans="1:14" x14ac:dyDescent="0.35">
      <c r="A291" t="s">
        <v>46</v>
      </c>
      <c r="B291" t="s">
        <v>11</v>
      </c>
      <c r="C291" t="s">
        <v>47</v>
      </c>
      <c r="D291" t="s">
        <v>419</v>
      </c>
      <c r="E291" t="str">
        <f t="shared" si="20"/>
        <v/>
      </c>
      <c r="F291" t="s">
        <v>765</v>
      </c>
      <c r="G291" s="18">
        <v>1577276</v>
      </c>
      <c r="H291">
        <v>0.20930000000000001</v>
      </c>
    </row>
    <row r="292" spans="1:14" x14ac:dyDescent="0.35">
      <c r="A292" t="s">
        <v>46</v>
      </c>
      <c r="B292" t="s">
        <v>11</v>
      </c>
      <c r="C292" t="s">
        <v>47</v>
      </c>
      <c r="D292" t="s">
        <v>421</v>
      </c>
      <c r="E292" t="str">
        <f t="shared" si="20"/>
        <v/>
      </c>
      <c r="F292" t="s">
        <v>765</v>
      </c>
      <c r="G292" s="18">
        <v>1218563</v>
      </c>
      <c r="H292">
        <v>0.16170000000000001</v>
      </c>
    </row>
    <row r="293" spans="1:14" x14ac:dyDescent="0.35">
      <c r="A293" t="s">
        <v>46</v>
      </c>
      <c r="B293" t="s">
        <v>11</v>
      </c>
      <c r="C293" t="s">
        <v>47</v>
      </c>
      <c r="D293" t="s">
        <v>423</v>
      </c>
      <c r="E293" t="str">
        <f t="shared" si="20"/>
        <v/>
      </c>
      <c r="F293" t="s">
        <v>765</v>
      </c>
      <c r="G293" s="18">
        <v>70838</v>
      </c>
      <c r="H293">
        <v>9.4000000000000004E-3</v>
      </c>
    </row>
    <row r="294" spans="1:14" x14ac:dyDescent="0.35">
      <c r="A294" t="s">
        <v>46</v>
      </c>
      <c r="B294" t="s">
        <v>11</v>
      </c>
      <c r="C294" t="s">
        <v>48</v>
      </c>
      <c r="D294" t="s">
        <v>13</v>
      </c>
      <c r="E294" t="str">
        <f t="shared" si="20"/>
        <v/>
      </c>
      <c r="F294" t="s">
        <v>766</v>
      </c>
      <c r="G294" s="18">
        <v>0</v>
      </c>
      <c r="H294">
        <v>0</v>
      </c>
    </row>
    <row r="295" spans="1:14" x14ac:dyDescent="0.35">
      <c r="A295" t="s">
        <v>46</v>
      </c>
      <c r="B295" t="s">
        <v>11</v>
      </c>
      <c r="C295" t="s">
        <v>48</v>
      </c>
      <c r="D295" t="s">
        <v>416</v>
      </c>
      <c r="E295" t="str">
        <f t="shared" si="20"/>
        <v/>
      </c>
      <c r="F295" t="s">
        <v>766</v>
      </c>
      <c r="G295" s="18">
        <v>0</v>
      </c>
      <c r="H295">
        <v>0</v>
      </c>
    </row>
    <row r="296" spans="1:14" x14ac:dyDescent="0.35">
      <c r="A296" t="s">
        <v>46</v>
      </c>
      <c r="B296" t="s">
        <v>11</v>
      </c>
      <c r="C296" t="s">
        <v>48</v>
      </c>
      <c r="D296" t="s">
        <v>15</v>
      </c>
      <c r="E296" t="str">
        <f t="shared" si="20"/>
        <v>8</v>
      </c>
      <c r="F296" t="s">
        <v>766</v>
      </c>
      <c r="G296" s="18">
        <v>2423184</v>
      </c>
      <c r="H296">
        <v>0.37730000000000002</v>
      </c>
    </row>
    <row r="297" spans="1:14" x14ac:dyDescent="0.35">
      <c r="A297" t="s">
        <v>46</v>
      </c>
      <c r="B297" t="s">
        <v>11</v>
      </c>
      <c r="C297" t="s">
        <v>48</v>
      </c>
      <c r="D297" t="s">
        <v>419</v>
      </c>
      <c r="E297" t="str">
        <f t="shared" si="20"/>
        <v/>
      </c>
      <c r="F297" t="s">
        <v>766</v>
      </c>
      <c r="G297" s="18">
        <v>1972329</v>
      </c>
      <c r="H297">
        <v>0.30709999999999998</v>
      </c>
    </row>
    <row r="298" spans="1:14" x14ac:dyDescent="0.35">
      <c r="A298" t="s">
        <v>46</v>
      </c>
      <c r="B298" t="s">
        <v>11</v>
      </c>
      <c r="C298" t="s">
        <v>48</v>
      </c>
      <c r="D298" t="s">
        <v>421</v>
      </c>
      <c r="E298" t="str">
        <f t="shared" si="20"/>
        <v/>
      </c>
      <c r="F298" t="s">
        <v>766</v>
      </c>
      <c r="G298" s="18">
        <v>1232465</v>
      </c>
      <c r="H298">
        <v>0.19189999999999999</v>
      </c>
    </row>
    <row r="299" spans="1:14" x14ac:dyDescent="0.35">
      <c r="A299" t="s">
        <v>46</v>
      </c>
      <c r="B299" t="s">
        <v>11</v>
      </c>
      <c r="C299" t="s">
        <v>48</v>
      </c>
      <c r="D299" t="s">
        <v>423</v>
      </c>
      <c r="E299" t="str">
        <f t="shared" si="20"/>
        <v/>
      </c>
      <c r="F299" t="s">
        <v>766</v>
      </c>
      <c r="G299" s="18">
        <v>196526</v>
      </c>
      <c r="H299">
        <v>3.0599999999999999E-2</v>
      </c>
    </row>
    <row r="300" spans="1:14" x14ac:dyDescent="0.35">
      <c r="A300" t="s">
        <v>55</v>
      </c>
      <c r="B300" t="s">
        <v>11</v>
      </c>
      <c r="C300" t="s">
        <v>56</v>
      </c>
      <c r="D300" t="s">
        <v>13</v>
      </c>
      <c r="E300" t="str">
        <f t="shared" si="20"/>
        <v/>
      </c>
      <c r="F300" t="s">
        <v>767</v>
      </c>
      <c r="G300" s="18">
        <v>0</v>
      </c>
      <c r="H300">
        <v>0</v>
      </c>
    </row>
    <row r="301" spans="1:14" x14ac:dyDescent="0.35">
      <c r="A301" t="s">
        <v>55</v>
      </c>
      <c r="B301" t="s">
        <v>11</v>
      </c>
      <c r="C301" t="s">
        <v>56</v>
      </c>
      <c r="D301" t="s">
        <v>416</v>
      </c>
      <c r="E301" t="str">
        <f t="shared" si="20"/>
        <v/>
      </c>
      <c r="F301" t="s">
        <v>767</v>
      </c>
      <c r="G301" s="18">
        <v>0</v>
      </c>
      <c r="H301">
        <v>0</v>
      </c>
    </row>
    <row r="302" spans="1:14" x14ac:dyDescent="0.35">
      <c r="A302" t="s">
        <v>55</v>
      </c>
      <c r="B302" t="s">
        <v>11</v>
      </c>
      <c r="C302" t="s">
        <v>56</v>
      </c>
      <c r="D302" t="s">
        <v>15</v>
      </c>
      <c r="E302" t="str">
        <f t="shared" si="20"/>
        <v>8</v>
      </c>
      <c r="F302" t="s">
        <v>767</v>
      </c>
      <c r="G302" s="18">
        <v>3166816</v>
      </c>
      <c r="H302">
        <v>0.41449999999999998</v>
      </c>
    </row>
    <row r="303" spans="1:14" x14ac:dyDescent="0.35">
      <c r="A303" t="s">
        <v>55</v>
      </c>
      <c r="B303" t="s">
        <v>11</v>
      </c>
      <c r="C303" t="s">
        <v>56</v>
      </c>
      <c r="D303" t="s">
        <v>419</v>
      </c>
      <c r="E303" t="str">
        <f t="shared" si="20"/>
        <v/>
      </c>
      <c r="F303" t="s">
        <v>767</v>
      </c>
      <c r="G303" s="18">
        <v>2443299</v>
      </c>
      <c r="H303">
        <v>0.31979999999999997</v>
      </c>
    </row>
    <row r="304" spans="1:14" x14ac:dyDescent="0.35">
      <c r="A304" t="s">
        <v>55</v>
      </c>
      <c r="B304" t="s">
        <v>11</v>
      </c>
      <c r="C304" t="s">
        <v>56</v>
      </c>
      <c r="D304" t="s">
        <v>421</v>
      </c>
      <c r="E304" t="str">
        <f t="shared" si="20"/>
        <v/>
      </c>
      <c r="F304" t="s">
        <v>767</v>
      </c>
      <c r="G304" s="18">
        <v>1260614</v>
      </c>
      <c r="H304">
        <v>0.16500000000000001</v>
      </c>
    </row>
    <row r="305" spans="1:8" x14ac:dyDescent="0.35">
      <c r="A305" t="s">
        <v>55</v>
      </c>
      <c r="B305" t="s">
        <v>11</v>
      </c>
      <c r="C305" t="s">
        <v>56</v>
      </c>
      <c r="D305" t="s">
        <v>423</v>
      </c>
      <c r="E305" t="str">
        <f t="shared" si="20"/>
        <v/>
      </c>
      <c r="F305" t="s">
        <v>767</v>
      </c>
      <c r="G305" s="18">
        <v>234551</v>
      </c>
      <c r="H305">
        <v>3.0700000000000002E-2</v>
      </c>
    </row>
    <row r="306" spans="1:8" x14ac:dyDescent="0.35">
      <c r="A306" t="s">
        <v>55</v>
      </c>
      <c r="B306" t="s">
        <v>11</v>
      </c>
      <c r="C306" t="s">
        <v>57</v>
      </c>
      <c r="D306" t="s">
        <v>13</v>
      </c>
      <c r="E306" t="str">
        <f t="shared" si="20"/>
        <v/>
      </c>
      <c r="F306" t="s">
        <v>768</v>
      </c>
      <c r="G306" s="18">
        <v>0</v>
      </c>
      <c r="H306">
        <v>0</v>
      </c>
    </row>
    <row r="307" spans="1:8" x14ac:dyDescent="0.35">
      <c r="A307" t="s">
        <v>55</v>
      </c>
      <c r="B307" t="s">
        <v>11</v>
      </c>
      <c r="C307" t="s">
        <v>57</v>
      </c>
      <c r="D307" t="s">
        <v>416</v>
      </c>
      <c r="E307" t="str">
        <f t="shared" si="20"/>
        <v/>
      </c>
      <c r="F307" t="s">
        <v>768</v>
      </c>
      <c r="G307" s="18">
        <v>0</v>
      </c>
      <c r="H307">
        <v>0</v>
      </c>
    </row>
    <row r="308" spans="1:8" x14ac:dyDescent="0.35">
      <c r="A308" t="s">
        <v>55</v>
      </c>
      <c r="B308" t="s">
        <v>11</v>
      </c>
      <c r="C308" t="s">
        <v>57</v>
      </c>
      <c r="D308" t="s">
        <v>15</v>
      </c>
      <c r="E308" t="str">
        <f t="shared" si="20"/>
        <v>8</v>
      </c>
      <c r="F308" t="s">
        <v>768</v>
      </c>
      <c r="G308" s="18">
        <v>2305739</v>
      </c>
      <c r="H308">
        <v>0.65890000000000004</v>
      </c>
    </row>
    <row r="309" spans="1:8" x14ac:dyDescent="0.35">
      <c r="A309" t="s">
        <v>55</v>
      </c>
      <c r="B309" t="s">
        <v>11</v>
      </c>
      <c r="C309" t="s">
        <v>57</v>
      </c>
      <c r="D309" t="s">
        <v>419</v>
      </c>
      <c r="E309" t="str">
        <f t="shared" si="20"/>
        <v/>
      </c>
      <c r="F309" t="s">
        <v>768</v>
      </c>
      <c r="G309" s="18">
        <v>957079</v>
      </c>
      <c r="H309">
        <v>0.27350000000000002</v>
      </c>
    </row>
    <row r="310" spans="1:8" x14ac:dyDescent="0.35">
      <c r="A310" t="s">
        <v>55</v>
      </c>
      <c r="B310" t="s">
        <v>11</v>
      </c>
      <c r="C310" t="s">
        <v>57</v>
      </c>
      <c r="D310" t="s">
        <v>421</v>
      </c>
      <c r="E310" t="str">
        <f t="shared" si="20"/>
        <v/>
      </c>
      <c r="F310" t="s">
        <v>768</v>
      </c>
      <c r="G310" s="18">
        <v>746417</v>
      </c>
      <c r="H310">
        <v>0.21329999999999999</v>
      </c>
    </row>
    <row r="311" spans="1:8" x14ac:dyDescent="0.35">
      <c r="A311" t="s">
        <v>55</v>
      </c>
      <c r="B311" t="s">
        <v>11</v>
      </c>
      <c r="C311" t="s">
        <v>57</v>
      </c>
      <c r="D311" t="s">
        <v>423</v>
      </c>
      <c r="E311" t="str">
        <f t="shared" si="20"/>
        <v/>
      </c>
      <c r="F311" t="s">
        <v>768</v>
      </c>
      <c r="G311" s="18">
        <v>230959</v>
      </c>
      <c r="H311">
        <v>6.6000000000000003E-2</v>
      </c>
    </row>
    <row r="312" spans="1:8" x14ac:dyDescent="0.35">
      <c r="A312" t="s">
        <v>55</v>
      </c>
      <c r="B312" t="s">
        <v>11</v>
      </c>
      <c r="C312" t="s">
        <v>58</v>
      </c>
      <c r="D312" t="s">
        <v>13</v>
      </c>
      <c r="E312" t="str">
        <f t="shared" si="20"/>
        <v/>
      </c>
      <c r="F312" t="s">
        <v>769</v>
      </c>
      <c r="G312" s="18">
        <v>0</v>
      </c>
      <c r="H312">
        <v>0</v>
      </c>
    </row>
    <row r="313" spans="1:8" x14ac:dyDescent="0.35">
      <c r="A313" t="s">
        <v>55</v>
      </c>
      <c r="B313" t="s">
        <v>11</v>
      </c>
      <c r="C313" t="s">
        <v>58</v>
      </c>
      <c r="D313" t="s">
        <v>416</v>
      </c>
      <c r="E313" t="str">
        <f t="shared" si="20"/>
        <v/>
      </c>
      <c r="F313" t="s">
        <v>769</v>
      </c>
      <c r="G313" s="18">
        <v>0</v>
      </c>
      <c r="H313">
        <v>0</v>
      </c>
    </row>
    <row r="314" spans="1:8" x14ac:dyDescent="0.35">
      <c r="A314" t="s">
        <v>55</v>
      </c>
      <c r="B314" t="s">
        <v>11</v>
      </c>
      <c r="C314" t="s">
        <v>58</v>
      </c>
      <c r="D314" t="s">
        <v>15</v>
      </c>
      <c r="E314" t="str">
        <f t="shared" si="20"/>
        <v>8</v>
      </c>
      <c r="F314" t="s">
        <v>769</v>
      </c>
      <c r="G314" s="18">
        <v>2592687</v>
      </c>
      <c r="H314">
        <v>0.25619999999999998</v>
      </c>
    </row>
    <row r="315" spans="1:8" x14ac:dyDescent="0.35">
      <c r="A315" t="s">
        <v>55</v>
      </c>
      <c r="B315" t="s">
        <v>11</v>
      </c>
      <c r="C315" t="s">
        <v>58</v>
      </c>
      <c r="D315" t="s">
        <v>419</v>
      </c>
      <c r="E315" t="str">
        <f t="shared" si="20"/>
        <v/>
      </c>
      <c r="F315" t="s">
        <v>769</v>
      </c>
      <c r="G315" s="18">
        <v>2769786</v>
      </c>
      <c r="H315">
        <v>0.2737</v>
      </c>
    </row>
    <row r="316" spans="1:8" x14ac:dyDescent="0.35">
      <c r="A316" t="s">
        <v>55</v>
      </c>
      <c r="B316" t="s">
        <v>11</v>
      </c>
      <c r="C316" t="s">
        <v>58</v>
      </c>
      <c r="D316" t="s">
        <v>421</v>
      </c>
      <c r="E316" t="str">
        <f t="shared" si="20"/>
        <v/>
      </c>
      <c r="F316" t="s">
        <v>769</v>
      </c>
      <c r="G316" s="18">
        <v>2551193</v>
      </c>
      <c r="H316">
        <v>0.25209999999999999</v>
      </c>
    </row>
    <row r="317" spans="1:8" x14ac:dyDescent="0.35">
      <c r="A317" t="s">
        <v>55</v>
      </c>
      <c r="B317" t="s">
        <v>11</v>
      </c>
      <c r="C317" t="s">
        <v>58</v>
      </c>
      <c r="D317" t="s">
        <v>423</v>
      </c>
      <c r="E317" t="str">
        <f t="shared" si="20"/>
        <v/>
      </c>
      <c r="F317" t="s">
        <v>769</v>
      </c>
      <c r="G317" s="18">
        <v>486757</v>
      </c>
      <c r="H317">
        <v>4.8099999999999997E-2</v>
      </c>
    </row>
    <row r="318" spans="1:8" x14ac:dyDescent="0.35">
      <c r="A318" t="s">
        <v>60</v>
      </c>
      <c r="B318" t="s">
        <v>11</v>
      </c>
      <c r="C318" t="s">
        <v>59</v>
      </c>
      <c r="D318" t="s">
        <v>25</v>
      </c>
      <c r="E318" t="str">
        <f t="shared" si="20"/>
        <v/>
      </c>
      <c r="F318" t="s">
        <v>982</v>
      </c>
      <c r="G318" s="18">
        <v>1638775</v>
      </c>
      <c r="H318">
        <v>0.44</v>
      </c>
    </row>
    <row r="319" spans="1:8" x14ac:dyDescent="0.35">
      <c r="A319" t="s">
        <v>60</v>
      </c>
      <c r="B319" t="s">
        <v>11</v>
      </c>
      <c r="C319" t="s">
        <v>59</v>
      </c>
      <c r="D319" t="s">
        <v>13</v>
      </c>
      <c r="E319" t="str">
        <f t="shared" si="20"/>
        <v/>
      </c>
      <c r="F319" t="s">
        <v>982</v>
      </c>
      <c r="G319" s="18">
        <v>0</v>
      </c>
      <c r="H319">
        <v>0</v>
      </c>
    </row>
    <row r="320" spans="1:8" x14ac:dyDescent="0.35">
      <c r="A320" t="s">
        <v>60</v>
      </c>
      <c r="B320" t="s">
        <v>11</v>
      </c>
      <c r="C320" t="s">
        <v>59</v>
      </c>
      <c r="D320" t="s">
        <v>416</v>
      </c>
      <c r="E320" t="str">
        <f t="shared" si="20"/>
        <v/>
      </c>
      <c r="F320" t="s">
        <v>982</v>
      </c>
      <c r="G320" s="18">
        <v>0</v>
      </c>
      <c r="H320">
        <v>0</v>
      </c>
    </row>
    <row r="321" spans="1:8" x14ac:dyDescent="0.35">
      <c r="A321" t="s">
        <v>60</v>
      </c>
      <c r="B321" t="s">
        <v>11</v>
      </c>
      <c r="C321" t="s">
        <v>59</v>
      </c>
      <c r="D321" t="s">
        <v>15</v>
      </c>
      <c r="E321" t="str">
        <f t="shared" si="20"/>
        <v>8</v>
      </c>
      <c r="F321" t="s">
        <v>982</v>
      </c>
      <c r="G321" s="18">
        <v>245207</v>
      </c>
      <c r="H321">
        <v>6.6400000000000001E-2</v>
      </c>
    </row>
    <row r="322" spans="1:8" x14ac:dyDescent="0.35">
      <c r="A322" t="s">
        <v>60</v>
      </c>
      <c r="B322" t="s">
        <v>11</v>
      </c>
      <c r="C322" t="s">
        <v>59</v>
      </c>
      <c r="D322" t="s">
        <v>419</v>
      </c>
      <c r="E322" t="str">
        <f t="shared" si="20"/>
        <v/>
      </c>
      <c r="F322" t="s">
        <v>982</v>
      </c>
      <c r="G322" s="18">
        <v>674229</v>
      </c>
      <c r="H322">
        <v>0.18260000000000001</v>
      </c>
    </row>
    <row r="323" spans="1:8" x14ac:dyDescent="0.35">
      <c r="A323" t="s">
        <v>60</v>
      </c>
      <c r="B323" t="s">
        <v>11</v>
      </c>
      <c r="C323" t="s">
        <v>59</v>
      </c>
      <c r="D323" t="s">
        <v>421</v>
      </c>
      <c r="E323" t="str">
        <f t="shared" ref="E323:E386" si="25">IF(MID(D323,3,1)="8","8","")</f>
        <v/>
      </c>
      <c r="F323" t="s">
        <v>982</v>
      </c>
      <c r="G323" s="18">
        <v>491081</v>
      </c>
      <c r="H323">
        <v>0.13300000000000001</v>
      </c>
    </row>
    <row r="324" spans="1:8" x14ac:dyDescent="0.35">
      <c r="A324" t="s">
        <v>60</v>
      </c>
      <c r="B324" t="s">
        <v>11</v>
      </c>
      <c r="C324" t="s">
        <v>59</v>
      </c>
      <c r="D324" t="s">
        <v>423</v>
      </c>
      <c r="E324" t="str">
        <f t="shared" si="25"/>
        <v/>
      </c>
      <c r="F324" t="s">
        <v>982</v>
      </c>
      <c r="G324" s="18">
        <v>132541</v>
      </c>
      <c r="H324">
        <v>3.5900000000000001E-2</v>
      </c>
    </row>
    <row r="325" spans="1:8" x14ac:dyDescent="0.35">
      <c r="A325" t="s">
        <v>61</v>
      </c>
      <c r="B325" t="s">
        <v>11</v>
      </c>
      <c r="C325" t="s">
        <v>62</v>
      </c>
      <c r="D325" t="s">
        <v>13</v>
      </c>
      <c r="E325" t="str">
        <f t="shared" si="25"/>
        <v/>
      </c>
      <c r="F325" t="s">
        <v>770</v>
      </c>
      <c r="G325" s="18">
        <v>0</v>
      </c>
      <c r="H325">
        <v>0</v>
      </c>
    </row>
    <row r="326" spans="1:8" x14ac:dyDescent="0.35">
      <c r="A326" t="s">
        <v>61</v>
      </c>
      <c r="B326" t="s">
        <v>11</v>
      </c>
      <c r="C326" t="s">
        <v>62</v>
      </c>
      <c r="D326" t="s">
        <v>416</v>
      </c>
      <c r="E326" t="str">
        <f t="shared" si="25"/>
        <v/>
      </c>
      <c r="F326" t="s">
        <v>770</v>
      </c>
      <c r="G326" s="18">
        <v>0</v>
      </c>
      <c r="H326">
        <v>0</v>
      </c>
    </row>
    <row r="327" spans="1:8" x14ac:dyDescent="0.35">
      <c r="A327" t="s">
        <v>61</v>
      </c>
      <c r="B327" t="s">
        <v>11</v>
      </c>
      <c r="C327" t="s">
        <v>62</v>
      </c>
      <c r="D327" t="s">
        <v>15</v>
      </c>
      <c r="E327" t="str">
        <f t="shared" si="25"/>
        <v>8</v>
      </c>
      <c r="F327" t="s">
        <v>770</v>
      </c>
      <c r="G327" s="18">
        <v>2322493</v>
      </c>
      <c r="H327">
        <v>0.43059999999999998</v>
      </c>
    </row>
    <row r="328" spans="1:8" x14ac:dyDescent="0.35">
      <c r="A328" t="s">
        <v>61</v>
      </c>
      <c r="B328" t="s">
        <v>11</v>
      </c>
      <c r="C328" t="s">
        <v>62</v>
      </c>
      <c r="D328" t="s">
        <v>16</v>
      </c>
      <c r="E328" t="str">
        <f t="shared" si="25"/>
        <v>8</v>
      </c>
      <c r="F328" t="s">
        <v>770</v>
      </c>
      <c r="G328" s="18">
        <v>345192</v>
      </c>
      <c r="H328">
        <v>6.4000000000000001E-2</v>
      </c>
    </row>
    <row r="329" spans="1:8" x14ac:dyDescent="0.35">
      <c r="A329" t="s">
        <v>61</v>
      </c>
      <c r="B329" t="s">
        <v>11</v>
      </c>
      <c r="C329" t="s">
        <v>62</v>
      </c>
      <c r="D329" t="s">
        <v>419</v>
      </c>
      <c r="E329" t="str">
        <f t="shared" si="25"/>
        <v/>
      </c>
      <c r="F329" t="s">
        <v>770</v>
      </c>
      <c r="G329" s="18">
        <v>1754545</v>
      </c>
      <c r="H329">
        <v>0.32529999999999998</v>
      </c>
    </row>
    <row r="330" spans="1:8" x14ac:dyDescent="0.35">
      <c r="A330" t="s">
        <v>61</v>
      </c>
      <c r="B330" t="s">
        <v>11</v>
      </c>
      <c r="C330" t="s">
        <v>62</v>
      </c>
      <c r="D330" t="s">
        <v>421</v>
      </c>
      <c r="E330" t="str">
        <f t="shared" si="25"/>
        <v/>
      </c>
      <c r="F330" t="s">
        <v>770</v>
      </c>
      <c r="G330" s="18">
        <v>1325752</v>
      </c>
      <c r="H330">
        <v>0.24579999999999999</v>
      </c>
    </row>
    <row r="331" spans="1:8" x14ac:dyDescent="0.35">
      <c r="A331" t="s">
        <v>61</v>
      </c>
      <c r="B331" t="s">
        <v>11</v>
      </c>
      <c r="C331" t="s">
        <v>62</v>
      </c>
      <c r="D331" t="s">
        <v>423</v>
      </c>
      <c r="E331" t="str">
        <f t="shared" si="25"/>
        <v/>
      </c>
      <c r="F331" t="s">
        <v>770</v>
      </c>
      <c r="G331" s="18">
        <v>421242</v>
      </c>
      <c r="H331">
        <v>7.8100000000000003E-2</v>
      </c>
    </row>
    <row r="332" spans="1:8" x14ac:dyDescent="0.35">
      <c r="A332" t="s">
        <v>61</v>
      </c>
      <c r="B332" t="s">
        <v>11</v>
      </c>
      <c r="C332" t="s">
        <v>63</v>
      </c>
      <c r="D332" t="s">
        <v>13</v>
      </c>
      <c r="E332" t="str">
        <f t="shared" si="25"/>
        <v/>
      </c>
      <c r="F332" t="s">
        <v>771</v>
      </c>
      <c r="G332" s="18">
        <v>0</v>
      </c>
      <c r="H332">
        <v>0</v>
      </c>
    </row>
    <row r="333" spans="1:8" x14ac:dyDescent="0.35">
      <c r="A333" t="s">
        <v>61</v>
      </c>
      <c r="B333" t="s">
        <v>11</v>
      </c>
      <c r="C333" t="s">
        <v>63</v>
      </c>
      <c r="D333" t="s">
        <v>416</v>
      </c>
      <c r="E333" t="str">
        <f t="shared" si="25"/>
        <v/>
      </c>
      <c r="F333" t="s">
        <v>771</v>
      </c>
      <c r="G333" s="18">
        <v>0</v>
      </c>
      <c r="H333">
        <v>0</v>
      </c>
    </row>
    <row r="334" spans="1:8" x14ac:dyDescent="0.35">
      <c r="A334" t="s">
        <v>61</v>
      </c>
      <c r="B334" t="s">
        <v>11</v>
      </c>
      <c r="C334" t="s">
        <v>63</v>
      </c>
      <c r="D334" t="s">
        <v>15</v>
      </c>
      <c r="E334" t="str">
        <f t="shared" si="25"/>
        <v>8</v>
      </c>
      <c r="F334" t="s">
        <v>771</v>
      </c>
      <c r="G334" s="18">
        <v>732531</v>
      </c>
      <c r="H334">
        <v>0.26379999999999998</v>
      </c>
    </row>
    <row r="335" spans="1:8" x14ac:dyDescent="0.35">
      <c r="A335" t="s">
        <v>61</v>
      </c>
      <c r="B335" t="s">
        <v>11</v>
      </c>
      <c r="C335" t="s">
        <v>63</v>
      </c>
      <c r="D335" t="s">
        <v>419</v>
      </c>
      <c r="E335" t="str">
        <f t="shared" si="25"/>
        <v/>
      </c>
      <c r="F335" t="s">
        <v>771</v>
      </c>
      <c r="G335" s="18">
        <v>656724</v>
      </c>
      <c r="H335">
        <v>0.23649999999999999</v>
      </c>
    </row>
    <row r="336" spans="1:8" x14ac:dyDescent="0.35">
      <c r="A336" t="s">
        <v>61</v>
      </c>
      <c r="B336" t="s">
        <v>11</v>
      </c>
      <c r="C336" t="s">
        <v>63</v>
      </c>
      <c r="D336" t="s">
        <v>421</v>
      </c>
      <c r="E336" t="str">
        <f t="shared" si="25"/>
        <v/>
      </c>
      <c r="F336" t="s">
        <v>771</v>
      </c>
      <c r="G336" s="18">
        <v>457624</v>
      </c>
      <c r="H336">
        <v>0.1648</v>
      </c>
    </row>
    <row r="337" spans="1:8" x14ac:dyDescent="0.35">
      <c r="A337" t="s">
        <v>61</v>
      </c>
      <c r="B337" t="s">
        <v>11</v>
      </c>
      <c r="C337" t="s">
        <v>63</v>
      </c>
      <c r="D337" t="s">
        <v>423</v>
      </c>
      <c r="E337" t="str">
        <f t="shared" si="25"/>
        <v/>
      </c>
      <c r="F337" t="s">
        <v>771</v>
      </c>
      <c r="G337" s="18">
        <v>204376</v>
      </c>
      <c r="H337">
        <v>7.3599999999999999E-2</v>
      </c>
    </row>
    <row r="338" spans="1:8" x14ac:dyDescent="0.35">
      <c r="A338" t="s">
        <v>61</v>
      </c>
      <c r="B338" t="s">
        <v>11</v>
      </c>
      <c r="C338" t="s">
        <v>64</v>
      </c>
      <c r="D338" t="s">
        <v>13</v>
      </c>
      <c r="E338" t="str">
        <f t="shared" si="25"/>
        <v/>
      </c>
      <c r="F338" t="s">
        <v>772</v>
      </c>
      <c r="G338" s="18">
        <v>0</v>
      </c>
      <c r="H338">
        <v>0</v>
      </c>
    </row>
    <row r="339" spans="1:8" x14ac:dyDescent="0.35">
      <c r="A339" t="s">
        <v>61</v>
      </c>
      <c r="B339" t="s">
        <v>11</v>
      </c>
      <c r="C339" t="s">
        <v>64</v>
      </c>
      <c r="D339" t="s">
        <v>416</v>
      </c>
      <c r="E339" t="str">
        <f t="shared" si="25"/>
        <v/>
      </c>
      <c r="F339" t="s">
        <v>772</v>
      </c>
      <c r="G339" s="18">
        <v>0</v>
      </c>
      <c r="H339">
        <v>0</v>
      </c>
    </row>
    <row r="340" spans="1:8" x14ac:dyDescent="0.35">
      <c r="A340" t="s">
        <v>61</v>
      </c>
      <c r="B340" t="s">
        <v>11</v>
      </c>
      <c r="C340" t="s">
        <v>64</v>
      </c>
      <c r="D340" t="s">
        <v>15</v>
      </c>
      <c r="E340" t="str">
        <f t="shared" si="25"/>
        <v>8</v>
      </c>
      <c r="F340" t="s">
        <v>772</v>
      </c>
      <c r="G340" s="18">
        <v>545372</v>
      </c>
      <c r="H340">
        <v>0.24940000000000001</v>
      </c>
    </row>
    <row r="341" spans="1:8" x14ac:dyDescent="0.35">
      <c r="A341" t="s">
        <v>61</v>
      </c>
      <c r="B341" t="s">
        <v>11</v>
      </c>
      <c r="C341" t="s">
        <v>64</v>
      </c>
      <c r="D341" t="s">
        <v>16</v>
      </c>
      <c r="E341" t="str">
        <f t="shared" si="25"/>
        <v>8</v>
      </c>
      <c r="F341" t="s">
        <v>772</v>
      </c>
      <c r="G341" s="18">
        <v>284713</v>
      </c>
      <c r="H341">
        <v>0.13020000000000001</v>
      </c>
    </row>
    <row r="342" spans="1:8" x14ac:dyDescent="0.35">
      <c r="A342" t="s">
        <v>61</v>
      </c>
      <c r="B342" t="s">
        <v>11</v>
      </c>
      <c r="C342" t="s">
        <v>64</v>
      </c>
      <c r="D342" t="s">
        <v>419</v>
      </c>
      <c r="E342" t="str">
        <f t="shared" si="25"/>
        <v/>
      </c>
      <c r="F342" t="s">
        <v>772</v>
      </c>
      <c r="G342" s="18">
        <v>622564</v>
      </c>
      <c r="H342">
        <v>0.28470000000000001</v>
      </c>
    </row>
    <row r="343" spans="1:8" x14ac:dyDescent="0.35">
      <c r="A343" t="s">
        <v>61</v>
      </c>
      <c r="B343" t="s">
        <v>11</v>
      </c>
      <c r="C343" t="s">
        <v>64</v>
      </c>
      <c r="D343" t="s">
        <v>421</v>
      </c>
      <c r="E343" t="str">
        <f t="shared" si="25"/>
        <v/>
      </c>
      <c r="F343" t="s">
        <v>772</v>
      </c>
      <c r="G343" s="18">
        <v>474959</v>
      </c>
      <c r="H343">
        <v>0.2172</v>
      </c>
    </row>
    <row r="344" spans="1:8" x14ac:dyDescent="0.35">
      <c r="A344" t="s">
        <v>61</v>
      </c>
      <c r="B344" t="s">
        <v>11</v>
      </c>
      <c r="C344" t="s">
        <v>64</v>
      </c>
      <c r="D344" t="s">
        <v>423</v>
      </c>
      <c r="E344" t="str">
        <f t="shared" si="25"/>
        <v/>
      </c>
      <c r="F344" t="s">
        <v>772</v>
      </c>
      <c r="G344" s="18">
        <v>85283</v>
      </c>
      <c r="H344">
        <v>3.9E-2</v>
      </c>
    </row>
    <row r="345" spans="1:8" x14ac:dyDescent="0.35">
      <c r="A345" t="s">
        <v>61</v>
      </c>
      <c r="B345" t="s">
        <v>11</v>
      </c>
      <c r="C345" t="s">
        <v>65</v>
      </c>
      <c r="D345" t="s">
        <v>13</v>
      </c>
      <c r="E345" t="str">
        <f t="shared" si="25"/>
        <v/>
      </c>
      <c r="F345" t="s">
        <v>773</v>
      </c>
      <c r="G345" s="18">
        <v>0</v>
      </c>
      <c r="H345">
        <v>0</v>
      </c>
    </row>
    <row r="346" spans="1:8" x14ac:dyDescent="0.35">
      <c r="A346" t="s">
        <v>61</v>
      </c>
      <c r="B346" t="s">
        <v>11</v>
      </c>
      <c r="C346" t="s">
        <v>65</v>
      </c>
      <c r="D346" t="s">
        <v>416</v>
      </c>
      <c r="E346" t="str">
        <f t="shared" si="25"/>
        <v/>
      </c>
      <c r="F346" t="s">
        <v>773</v>
      </c>
      <c r="G346" s="18">
        <v>0</v>
      </c>
      <c r="H346">
        <v>0</v>
      </c>
    </row>
    <row r="347" spans="1:8" x14ac:dyDescent="0.35">
      <c r="A347" t="s">
        <v>61</v>
      </c>
      <c r="B347" t="s">
        <v>11</v>
      </c>
      <c r="C347" t="s">
        <v>65</v>
      </c>
      <c r="D347" t="s">
        <v>15</v>
      </c>
      <c r="E347" t="str">
        <f t="shared" si="25"/>
        <v>8</v>
      </c>
      <c r="F347" t="s">
        <v>773</v>
      </c>
      <c r="G347" s="18">
        <v>601882</v>
      </c>
      <c r="H347">
        <v>0.48020000000000002</v>
      </c>
    </row>
    <row r="348" spans="1:8" x14ac:dyDescent="0.35">
      <c r="A348" t="s">
        <v>61</v>
      </c>
      <c r="B348" t="s">
        <v>11</v>
      </c>
      <c r="C348" t="s">
        <v>65</v>
      </c>
      <c r="D348" t="s">
        <v>419</v>
      </c>
      <c r="E348" t="str">
        <f t="shared" si="25"/>
        <v/>
      </c>
      <c r="F348" t="s">
        <v>773</v>
      </c>
      <c r="G348" s="18">
        <v>359224</v>
      </c>
      <c r="H348">
        <v>0.28660000000000002</v>
      </c>
    </row>
    <row r="349" spans="1:8" x14ac:dyDescent="0.35">
      <c r="A349" t="s">
        <v>61</v>
      </c>
      <c r="B349" t="s">
        <v>11</v>
      </c>
      <c r="C349" t="s">
        <v>65</v>
      </c>
      <c r="D349" t="s">
        <v>421</v>
      </c>
      <c r="E349" t="str">
        <f t="shared" si="25"/>
        <v/>
      </c>
      <c r="F349" t="s">
        <v>773</v>
      </c>
      <c r="G349" s="18">
        <v>365617</v>
      </c>
      <c r="H349">
        <v>0.29170000000000001</v>
      </c>
    </row>
    <row r="350" spans="1:8" x14ac:dyDescent="0.35">
      <c r="A350" t="s">
        <v>61</v>
      </c>
      <c r="B350" t="s">
        <v>11</v>
      </c>
      <c r="C350" t="s">
        <v>65</v>
      </c>
      <c r="D350" t="s">
        <v>423</v>
      </c>
      <c r="E350" t="str">
        <f t="shared" si="25"/>
        <v/>
      </c>
      <c r="F350" t="s">
        <v>773</v>
      </c>
      <c r="G350" s="18">
        <v>114937</v>
      </c>
      <c r="H350">
        <v>9.1700000000000004E-2</v>
      </c>
    </row>
    <row r="351" spans="1:8" x14ac:dyDescent="0.35">
      <c r="A351" t="s">
        <v>61</v>
      </c>
      <c r="B351" t="s">
        <v>11</v>
      </c>
      <c r="C351" t="s">
        <v>66</v>
      </c>
      <c r="D351" t="s">
        <v>13</v>
      </c>
      <c r="E351" t="str">
        <f t="shared" si="25"/>
        <v/>
      </c>
      <c r="F351" t="s">
        <v>774</v>
      </c>
      <c r="G351" s="18">
        <v>0</v>
      </c>
      <c r="H351">
        <v>0</v>
      </c>
    </row>
    <row r="352" spans="1:8" x14ac:dyDescent="0.35">
      <c r="A352" t="s">
        <v>61</v>
      </c>
      <c r="B352" t="s">
        <v>11</v>
      </c>
      <c r="C352" t="s">
        <v>66</v>
      </c>
      <c r="D352" t="s">
        <v>416</v>
      </c>
      <c r="E352" t="str">
        <f t="shared" si="25"/>
        <v/>
      </c>
      <c r="F352" t="s">
        <v>774</v>
      </c>
      <c r="G352" s="18">
        <v>0</v>
      </c>
      <c r="H352">
        <v>0</v>
      </c>
    </row>
    <row r="353" spans="1:8" x14ac:dyDescent="0.35">
      <c r="A353" t="s">
        <v>61</v>
      </c>
      <c r="B353" t="s">
        <v>11</v>
      </c>
      <c r="C353" t="s">
        <v>66</v>
      </c>
      <c r="D353" t="s">
        <v>15</v>
      </c>
      <c r="E353" t="str">
        <f t="shared" si="25"/>
        <v>8</v>
      </c>
      <c r="F353" t="s">
        <v>774</v>
      </c>
      <c r="G353" s="18">
        <v>2425097</v>
      </c>
      <c r="H353">
        <v>0.50419999999999998</v>
      </c>
    </row>
    <row r="354" spans="1:8" x14ac:dyDescent="0.35">
      <c r="A354" t="s">
        <v>61</v>
      </c>
      <c r="B354" t="s">
        <v>11</v>
      </c>
      <c r="C354" t="s">
        <v>66</v>
      </c>
      <c r="D354" t="s">
        <v>16</v>
      </c>
      <c r="E354" t="str">
        <f t="shared" si="25"/>
        <v>8</v>
      </c>
      <c r="F354" t="s">
        <v>774</v>
      </c>
      <c r="G354" s="18">
        <v>303979</v>
      </c>
      <c r="H354">
        <v>6.3200000000000006E-2</v>
      </c>
    </row>
    <row r="355" spans="1:8" x14ac:dyDescent="0.35">
      <c r="A355" t="s">
        <v>61</v>
      </c>
      <c r="B355" t="s">
        <v>11</v>
      </c>
      <c r="C355" t="s">
        <v>66</v>
      </c>
      <c r="D355" t="s">
        <v>419</v>
      </c>
      <c r="E355" t="str">
        <f t="shared" si="25"/>
        <v/>
      </c>
      <c r="F355" t="s">
        <v>774</v>
      </c>
      <c r="G355" s="18">
        <v>1540576</v>
      </c>
      <c r="H355">
        <v>0.32029999999999997</v>
      </c>
    </row>
    <row r="356" spans="1:8" x14ac:dyDescent="0.35">
      <c r="A356" t="s">
        <v>61</v>
      </c>
      <c r="B356" t="s">
        <v>11</v>
      </c>
      <c r="C356" t="s">
        <v>66</v>
      </c>
      <c r="D356" t="s">
        <v>421</v>
      </c>
      <c r="E356" t="str">
        <f t="shared" si="25"/>
        <v/>
      </c>
      <c r="F356" t="s">
        <v>774</v>
      </c>
      <c r="G356" s="18">
        <v>1081241</v>
      </c>
      <c r="H356">
        <v>0.2248</v>
      </c>
    </row>
    <row r="357" spans="1:8" x14ac:dyDescent="0.35">
      <c r="A357" t="s">
        <v>61</v>
      </c>
      <c r="B357" t="s">
        <v>11</v>
      </c>
      <c r="C357" t="s">
        <v>66</v>
      </c>
      <c r="D357" t="s">
        <v>423</v>
      </c>
      <c r="E357" t="str">
        <f t="shared" si="25"/>
        <v/>
      </c>
      <c r="F357" t="s">
        <v>774</v>
      </c>
      <c r="G357" s="18">
        <v>266462</v>
      </c>
      <c r="H357">
        <v>5.5399999999999998E-2</v>
      </c>
    </row>
    <row r="358" spans="1:8" x14ac:dyDescent="0.35">
      <c r="A358" t="s">
        <v>61</v>
      </c>
      <c r="B358" t="s">
        <v>11</v>
      </c>
      <c r="C358" t="s">
        <v>68</v>
      </c>
      <c r="D358" t="s">
        <v>13</v>
      </c>
      <c r="E358" t="str">
        <f t="shared" si="25"/>
        <v/>
      </c>
      <c r="F358" t="s">
        <v>775</v>
      </c>
      <c r="G358" s="18">
        <v>0</v>
      </c>
      <c r="H358">
        <v>0</v>
      </c>
    </row>
    <row r="359" spans="1:8" x14ac:dyDescent="0.35">
      <c r="A359" t="s">
        <v>61</v>
      </c>
      <c r="B359" t="s">
        <v>11</v>
      </c>
      <c r="C359" t="s">
        <v>68</v>
      </c>
      <c r="D359" t="s">
        <v>416</v>
      </c>
      <c r="E359" t="str">
        <f t="shared" si="25"/>
        <v/>
      </c>
      <c r="F359" t="s">
        <v>775</v>
      </c>
      <c r="G359" s="18">
        <v>0</v>
      </c>
      <c r="H359">
        <v>0</v>
      </c>
    </row>
    <row r="360" spans="1:8" x14ac:dyDescent="0.35">
      <c r="A360" t="s">
        <v>61</v>
      </c>
      <c r="B360" t="s">
        <v>11</v>
      </c>
      <c r="C360" t="s">
        <v>68</v>
      </c>
      <c r="D360" t="s">
        <v>15</v>
      </c>
      <c r="E360" t="str">
        <f t="shared" si="25"/>
        <v>8</v>
      </c>
      <c r="F360" t="s">
        <v>775</v>
      </c>
      <c r="G360" s="18">
        <v>896302</v>
      </c>
      <c r="H360">
        <v>0.54430000000000001</v>
      </c>
    </row>
    <row r="361" spans="1:8" x14ac:dyDescent="0.35">
      <c r="A361" t="s">
        <v>61</v>
      </c>
      <c r="B361" t="s">
        <v>11</v>
      </c>
      <c r="C361" t="s">
        <v>68</v>
      </c>
      <c r="D361" t="s">
        <v>16</v>
      </c>
      <c r="E361" t="str">
        <f t="shared" si="25"/>
        <v>8</v>
      </c>
      <c r="F361" t="s">
        <v>775</v>
      </c>
      <c r="G361" s="18">
        <v>26512</v>
      </c>
      <c r="H361">
        <v>1.61E-2</v>
      </c>
    </row>
    <row r="362" spans="1:8" x14ac:dyDescent="0.35">
      <c r="A362" t="s">
        <v>61</v>
      </c>
      <c r="B362" t="s">
        <v>11</v>
      </c>
      <c r="C362" t="s">
        <v>68</v>
      </c>
      <c r="D362" t="s">
        <v>419</v>
      </c>
      <c r="E362" t="str">
        <f t="shared" si="25"/>
        <v/>
      </c>
      <c r="F362" t="s">
        <v>775</v>
      </c>
      <c r="G362" s="18">
        <v>381048</v>
      </c>
      <c r="H362">
        <v>0.23139999999999999</v>
      </c>
    </row>
    <row r="363" spans="1:8" x14ac:dyDescent="0.35">
      <c r="A363" t="s">
        <v>61</v>
      </c>
      <c r="B363" t="s">
        <v>11</v>
      </c>
      <c r="C363" t="s">
        <v>68</v>
      </c>
      <c r="D363" t="s">
        <v>421</v>
      </c>
      <c r="E363" t="str">
        <f t="shared" si="25"/>
        <v/>
      </c>
      <c r="F363" t="s">
        <v>775</v>
      </c>
      <c r="G363" s="18">
        <v>404596</v>
      </c>
      <c r="H363">
        <v>0.2457</v>
      </c>
    </row>
    <row r="364" spans="1:8" x14ac:dyDescent="0.35">
      <c r="A364" t="s">
        <v>61</v>
      </c>
      <c r="B364" t="s">
        <v>11</v>
      </c>
      <c r="C364" t="s">
        <v>68</v>
      </c>
      <c r="D364" t="s">
        <v>423</v>
      </c>
      <c r="E364" t="str">
        <f t="shared" si="25"/>
        <v/>
      </c>
      <c r="F364" t="s">
        <v>775</v>
      </c>
      <c r="G364" s="18">
        <v>75419</v>
      </c>
      <c r="H364">
        <v>4.58E-2</v>
      </c>
    </row>
    <row r="365" spans="1:8" x14ac:dyDescent="0.35">
      <c r="A365" t="s">
        <v>61</v>
      </c>
      <c r="B365" t="s">
        <v>11</v>
      </c>
      <c r="C365" t="s">
        <v>67</v>
      </c>
      <c r="D365" t="s">
        <v>416</v>
      </c>
      <c r="E365" t="str">
        <f t="shared" si="25"/>
        <v/>
      </c>
      <c r="F365" t="s">
        <v>776</v>
      </c>
      <c r="G365" s="18">
        <v>0</v>
      </c>
      <c r="H365">
        <v>0</v>
      </c>
    </row>
    <row r="366" spans="1:8" x14ac:dyDescent="0.35">
      <c r="A366" t="s">
        <v>61</v>
      </c>
      <c r="B366" t="s">
        <v>11</v>
      </c>
      <c r="C366" t="s">
        <v>67</v>
      </c>
      <c r="D366" t="s">
        <v>15</v>
      </c>
      <c r="E366" t="str">
        <f t="shared" si="25"/>
        <v>8</v>
      </c>
      <c r="F366" t="s">
        <v>776</v>
      </c>
      <c r="G366" s="18">
        <v>6831686</v>
      </c>
      <c r="H366">
        <v>0.42209999999999998</v>
      </c>
    </row>
    <row r="367" spans="1:8" x14ac:dyDescent="0.35">
      <c r="A367" t="s">
        <v>61</v>
      </c>
      <c r="B367" t="s">
        <v>11</v>
      </c>
      <c r="C367" t="s">
        <v>67</v>
      </c>
      <c r="D367" t="s">
        <v>419</v>
      </c>
      <c r="E367" t="str">
        <f t="shared" si="25"/>
        <v/>
      </c>
      <c r="F367" t="s">
        <v>776</v>
      </c>
      <c r="G367" s="18">
        <v>6077466</v>
      </c>
      <c r="H367">
        <v>0.3755</v>
      </c>
    </row>
    <row r="368" spans="1:8" x14ac:dyDescent="0.35">
      <c r="A368" t="s">
        <v>61</v>
      </c>
      <c r="B368" t="s">
        <v>11</v>
      </c>
      <c r="C368" t="s">
        <v>67</v>
      </c>
      <c r="D368" t="s">
        <v>421</v>
      </c>
      <c r="E368" t="str">
        <f t="shared" si="25"/>
        <v/>
      </c>
      <c r="F368" t="s">
        <v>776</v>
      </c>
      <c r="G368" s="18">
        <v>4334342</v>
      </c>
      <c r="H368">
        <v>0.26779999999999998</v>
      </c>
    </row>
    <row r="369" spans="1:8" x14ac:dyDescent="0.35">
      <c r="A369" t="s">
        <v>61</v>
      </c>
      <c r="B369" t="s">
        <v>11</v>
      </c>
      <c r="C369" t="s">
        <v>67</v>
      </c>
      <c r="D369" t="s">
        <v>423</v>
      </c>
      <c r="E369" t="str">
        <f t="shared" si="25"/>
        <v/>
      </c>
      <c r="F369" t="s">
        <v>776</v>
      </c>
      <c r="G369" s="18">
        <v>61503</v>
      </c>
      <c r="H369">
        <v>3.8E-3</v>
      </c>
    </row>
    <row r="370" spans="1:8" x14ac:dyDescent="0.35">
      <c r="A370" t="s">
        <v>23</v>
      </c>
      <c r="B370" t="s">
        <v>11</v>
      </c>
      <c r="C370" t="s">
        <v>24</v>
      </c>
      <c r="D370" t="s">
        <v>13</v>
      </c>
      <c r="E370" t="str">
        <f t="shared" si="25"/>
        <v/>
      </c>
      <c r="F370" t="s">
        <v>777</v>
      </c>
      <c r="G370" s="18">
        <v>0</v>
      </c>
      <c r="H370">
        <v>0</v>
      </c>
    </row>
    <row r="371" spans="1:8" x14ac:dyDescent="0.35">
      <c r="A371" t="s">
        <v>23</v>
      </c>
      <c r="B371" t="s">
        <v>11</v>
      </c>
      <c r="C371" t="s">
        <v>24</v>
      </c>
      <c r="D371" t="s">
        <v>416</v>
      </c>
      <c r="E371" t="str">
        <f t="shared" si="25"/>
        <v/>
      </c>
      <c r="F371" t="s">
        <v>777</v>
      </c>
      <c r="G371" s="18">
        <v>0</v>
      </c>
      <c r="H371">
        <v>0</v>
      </c>
    </row>
    <row r="372" spans="1:8" x14ac:dyDescent="0.35">
      <c r="A372" t="s">
        <v>23</v>
      </c>
      <c r="B372" t="s">
        <v>11</v>
      </c>
      <c r="C372" t="s">
        <v>24</v>
      </c>
      <c r="D372" t="s">
        <v>15</v>
      </c>
      <c r="E372" t="str">
        <f t="shared" si="25"/>
        <v>8</v>
      </c>
      <c r="F372" t="s">
        <v>777</v>
      </c>
      <c r="G372" s="18">
        <v>568056</v>
      </c>
      <c r="H372">
        <v>0.1862</v>
      </c>
    </row>
    <row r="373" spans="1:8" x14ac:dyDescent="0.35">
      <c r="A373" t="s">
        <v>23</v>
      </c>
      <c r="B373" t="s">
        <v>11</v>
      </c>
      <c r="C373" t="s">
        <v>24</v>
      </c>
      <c r="D373" t="s">
        <v>16</v>
      </c>
      <c r="E373" t="str">
        <f t="shared" si="25"/>
        <v>8</v>
      </c>
      <c r="F373" t="s">
        <v>777</v>
      </c>
      <c r="G373" s="18">
        <v>136370</v>
      </c>
      <c r="H373">
        <v>4.4699999999999997E-2</v>
      </c>
    </row>
    <row r="374" spans="1:8" x14ac:dyDescent="0.35">
      <c r="A374" t="s">
        <v>23</v>
      </c>
      <c r="B374" t="s">
        <v>11</v>
      </c>
      <c r="C374" t="s">
        <v>24</v>
      </c>
      <c r="D374" t="s">
        <v>419</v>
      </c>
      <c r="E374" t="str">
        <f t="shared" si="25"/>
        <v/>
      </c>
      <c r="F374" t="s">
        <v>777</v>
      </c>
      <c r="G374" s="18">
        <v>884118</v>
      </c>
      <c r="H374">
        <v>0.2898</v>
      </c>
    </row>
    <row r="375" spans="1:8" x14ac:dyDescent="0.35">
      <c r="A375" t="s">
        <v>23</v>
      </c>
      <c r="B375" t="s">
        <v>11</v>
      </c>
      <c r="C375" t="s">
        <v>24</v>
      </c>
      <c r="D375" t="s">
        <v>421</v>
      </c>
      <c r="E375" t="str">
        <f t="shared" si="25"/>
        <v/>
      </c>
      <c r="F375" t="s">
        <v>777</v>
      </c>
      <c r="G375" s="18">
        <v>750799</v>
      </c>
      <c r="H375">
        <v>0.24610000000000001</v>
      </c>
    </row>
    <row r="376" spans="1:8" x14ac:dyDescent="0.35">
      <c r="A376" t="s">
        <v>23</v>
      </c>
      <c r="B376" t="s">
        <v>11</v>
      </c>
      <c r="C376" t="s">
        <v>24</v>
      </c>
      <c r="D376" t="s">
        <v>423</v>
      </c>
      <c r="E376" t="str">
        <f t="shared" si="25"/>
        <v/>
      </c>
      <c r="F376" t="s">
        <v>777</v>
      </c>
      <c r="G376" s="18">
        <v>93659</v>
      </c>
      <c r="H376">
        <v>3.0700000000000002E-2</v>
      </c>
    </row>
    <row r="377" spans="1:8" x14ac:dyDescent="0.35">
      <c r="A377" t="s">
        <v>23</v>
      </c>
      <c r="B377" t="s">
        <v>11</v>
      </c>
      <c r="C377" t="s">
        <v>69</v>
      </c>
      <c r="D377" t="s">
        <v>13</v>
      </c>
      <c r="E377" t="str">
        <f t="shared" si="25"/>
        <v/>
      </c>
      <c r="F377" t="s">
        <v>778</v>
      </c>
      <c r="G377" s="18">
        <v>0</v>
      </c>
      <c r="H377">
        <v>0</v>
      </c>
    </row>
    <row r="378" spans="1:8" x14ac:dyDescent="0.35">
      <c r="A378" t="s">
        <v>23</v>
      </c>
      <c r="B378" t="s">
        <v>11</v>
      </c>
      <c r="C378" t="s">
        <v>69</v>
      </c>
      <c r="D378" t="s">
        <v>416</v>
      </c>
      <c r="E378" t="str">
        <f t="shared" si="25"/>
        <v/>
      </c>
      <c r="F378" t="s">
        <v>778</v>
      </c>
      <c r="G378" s="18">
        <v>0</v>
      </c>
      <c r="H378">
        <v>0</v>
      </c>
    </row>
    <row r="379" spans="1:8" x14ac:dyDescent="0.35">
      <c r="A379" t="s">
        <v>23</v>
      </c>
      <c r="B379" t="s">
        <v>11</v>
      </c>
      <c r="C379" t="s">
        <v>69</v>
      </c>
      <c r="D379" t="s">
        <v>15</v>
      </c>
      <c r="E379" t="str">
        <f t="shared" si="25"/>
        <v>8</v>
      </c>
      <c r="F379" t="s">
        <v>778</v>
      </c>
      <c r="G379" s="18">
        <v>1251307</v>
      </c>
      <c r="H379">
        <v>0.35189999999999999</v>
      </c>
    </row>
    <row r="380" spans="1:8" x14ac:dyDescent="0.35">
      <c r="A380" t="s">
        <v>23</v>
      </c>
      <c r="B380" t="s">
        <v>11</v>
      </c>
      <c r="C380" t="s">
        <v>69</v>
      </c>
      <c r="D380" t="s">
        <v>16</v>
      </c>
      <c r="E380" t="str">
        <f t="shared" si="25"/>
        <v>8</v>
      </c>
      <c r="F380" t="s">
        <v>778</v>
      </c>
      <c r="G380" s="18">
        <v>200195</v>
      </c>
      <c r="H380">
        <v>5.6300000000000003E-2</v>
      </c>
    </row>
    <row r="381" spans="1:8" x14ac:dyDescent="0.35">
      <c r="A381" t="s">
        <v>23</v>
      </c>
      <c r="B381" t="s">
        <v>11</v>
      </c>
      <c r="C381" t="s">
        <v>69</v>
      </c>
      <c r="D381" t="s">
        <v>419</v>
      </c>
      <c r="E381" t="str">
        <f t="shared" si="25"/>
        <v/>
      </c>
      <c r="F381" t="s">
        <v>778</v>
      </c>
      <c r="G381" s="18">
        <v>1231039</v>
      </c>
      <c r="H381">
        <v>0.34620000000000001</v>
      </c>
    </row>
    <row r="382" spans="1:8" x14ac:dyDescent="0.35">
      <c r="A382" t="s">
        <v>23</v>
      </c>
      <c r="B382" t="s">
        <v>11</v>
      </c>
      <c r="C382" t="s">
        <v>69</v>
      </c>
      <c r="D382" t="s">
        <v>421</v>
      </c>
      <c r="E382" t="str">
        <f t="shared" si="25"/>
        <v/>
      </c>
      <c r="F382" t="s">
        <v>778</v>
      </c>
      <c r="G382" s="18">
        <v>663879</v>
      </c>
      <c r="H382">
        <v>0.1867</v>
      </c>
    </row>
    <row r="383" spans="1:8" x14ac:dyDescent="0.35">
      <c r="A383" t="s">
        <v>23</v>
      </c>
      <c r="B383" t="s">
        <v>11</v>
      </c>
      <c r="C383" t="s">
        <v>69</v>
      </c>
      <c r="D383" t="s">
        <v>423</v>
      </c>
      <c r="E383" t="str">
        <f t="shared" si="25"/>
        <v/>
      </c>
      <c r="F383" t="s">
        <v>778</v>
      </c>
      <c r="G383" s="18">
        <v>161080</v>
      </c>
      <c r="H383">
        <v>4.53E-2</v>
      </c>
    </row>
    <row r="384" spans="1:8" x14ac:dyDescent="0.35">
      <c r="A384" t="s">
        <v>23</v>
      </c>
      <c r="B384" t="s">
        <v>11</v>
      </c>
      <c r="C384" t="s">
        <v>70</v>
      </c>
      <c r="D384" t="s">
        <v>13</v>
      </c>
      <c r="E384" t="str">
        <f t="shared" si="25"/>
        <v/>
      </c>
      <c r="F384" t="s">
        <v>779</v>
      </c>
      <c r="G384" s="18">
        <v>0</v>
      </c>
      <c r="H384">
        <v>0</v>
      </c>
    </row>
    <row r="385" spans="1:8" x14ac:dyDescent="0.35">
      <c r="A385" t="s">
        <v>23</v>
      </c>
      <c r="B385" t="s">
        <v>11</v>
      </c>
      <c r="C385" t="s">
        <v>70</v>
      </c>
      <c r="D385" t="s">
        <v>416</v>
      </c>
      <c r="E385" t="str">
        <f t="shared" si="25"/>
        <v/>
      </c>
      <c r="F385" t="s">
        <v>779</v>
      </c>
      <c r="G385" s="18">
        <v>0</v>
      </c>
      <c r="H385">
        <v>0</v>
      </c>
    </row>
    <row r="386" spans="1:8" x14ac:dyDescent="0.35">
      <c r="A386" t="s">
        <v>23</v>
      </c>
      <c r="B386" t="s">
        <v>11</v>
      </c>
      <c r="C386" t="s">
        <v>70</v>
      </c>
      <c r="D386" t="s">
        <v>15</v>
      </c>
      <c r="E386" t="str">
        <f t="shared" si="25"/>
        <v>8</v>
      </c>
      <c r="F386" t="s">
        <v>779</v>
      </c>
      <c r="G386" s="18">
        <v>1083399</v>
      </c>
      <c r="H386">
        <v>0.30830000000000002</v>
      </c>
    </row>
    <row r="387" spans="1:8" x14ac:dyDescent="0.35">
      <c r="A387" t="s">
        <v>23</v>
      </c>
      <c r="B387" t="s">
        <v>11</v>
      </c>
      <c r="C387" t="s">
        <v>70</v>
      </c>
      <c r="D387" t="s">
        <v>16</v>
      </c>
      <c r="E387" t="str">
        <f t="shared" ref="E387:E450" si="26">IF(MID(D387,3,1)="8","8","")</f>
        <v>8</v>
      </c>
      <c r="F387" t="s">
        <v>779</v>
      </c>
      <c r="G387" s="18">
        <v>309944</v>
      </c>
      <c r="H387">
        <v>8.8200000000000001E-2</v>
      </c>
    </row>
    <row r="388" spans="1:8" x14ac:dyDescent="0.35">
      <c r="A388" t="s">
        <v>23</v>
      </c>
      <c r="B388" t="s">
        <v>11</v>
      </c>
      <c r="C388" t="s">
        <v>70</v>
      </c>
      <c r="D388" t="s">
        <v>30</v>
      </c>
      <c r="E388" t="str">
        <f t="shared" si="26"/>
        <v>8</v>
      </c>
      <c r="F388" t="s">
        <v>779</v>
      </c>
      <c r="G388" s="18">
        <v>1083889</v>
      </c>
      <c r="H388">
        <v>0.27160000000000001</v>
      </c>
    </row>
    <row r="389" spans="1:8" x14ac:dyDescent="0.35">
      <c r="A389" t="s">
        <v>23</v>
      </c>
      <c r="B389" t="s">
        <v>11</v>
      </c>
      <c r="C389" t="s">
        <v>70</v>
      </c>
      <c r="D389" t="s">
        <v>419</v>
      </c>
      <c r="E389" t="str">
        <f t="shared" si="26"/>
        <v/>
      </c>
      <c r="F389" t="s">
        <v>779</v>
      </c>
      <c r="G389" s="18">
        <v>1360662</v>
      </c>
      <c r="H389">
        <v>0.38719999999999999</v>
      </c>
    </row>
    <row r="390" spans="1:8" x14ac:dyDescent="0.35">
      <c r="A390" t="s">
        <v>23</v>
      </c>
      <c r="B390" t="s">
        <v>11</v>
      </c>
      <c r="C390" t="s">
        <v>70</v>
      </c>
      <c r="D390" t="s">
        <v>421</v>
      </c>
      <c r="E390" t="str">
        <f t="shared" si="26"/>
        <v/>
      </c>
      <c r="F390" t="s">
        <v>779</v>
      </c>
      <c r="G390" s="18">
        <v>623754</v>
      </c>
      <c r="H390">
        <v>0.17749999999999999</v>
      </c>
    </row>
    <row r="391" spans="1:8" x14ac:dyDescent="0.35">
      <c r="A391" t="s">
        <v>23</v>
      </c>
      <c r="B391" t="s">
        <v>11</v>
      </c>
      <c r="C391" t="s">
        <v>70</v>
      </c>
      <c r="D391" t="s">
        <v>423</v>
      </c>
      <c r="E391" t="str">
        <f t="shared" si="26"/>
        <v/>
      </c>
      <c r="F391" t="s">
        <v>779</v>
      </c>
      <c r="G391" s="18">
        <v>0</v>
      </c>
      <c r="H391">
        <v>0</v>
      </c>
    </row>
    <row r="392" spans="1:8" x14ac:dyDescent="0.35">
      <c r="A392" t="s">
        <v>23</v>
      </c>
      <c r="B392" t="s">
        <v>11</v>
      </c>
      <c r="C392" t="s">
        <v>71</v>
      </c>
      <c r="D392" t="s">
        <v>13</v>
      </c>
      <c r="E392" t="str">
        <f t="shared" si="26"/>
        <v/>
      </c>
      <c r="F392" t="s">
        <v>780</v>
      </c>
      <c r="G392" s="18">
        <v>0</v>
      </c>
      <c r="H392">
        <v>0</v>
      </c>
    </row>
    <row r="393" spans="1:8" x14ac:dyDescent="0.35">
      <c r="A393" t="s">
        <v>23</v>
      </c>
      <c r="B393" t="s">
        <v>11</v>
      </c>
      <c r="C393" t="s">
        <v>71</v>
      </c>
      <c r="D393" t="s">
        <v>416</v>
      </c>
      <c r="E393" t="str">
        <f t="shared" si="26"/>
        <v/>
      </c>
      <c r="F393" t="s">
        <v>780</v>
      </c>
      <c r="G393" s="18">
        <v>0</v>
      </c>
      <c r="H393">
        <v>0</v>
      </c>
    </row>
    <row r="394" spans="1:8" x14ac:dyDescent="0.35">
      <c r="A394" t="s">
        <v>23</v>
      </c>
      <c r="B394" t="s">
        <v>11</v>
      </c>
      <c r="C394" t="s">
        <v>71</v>
      </c>
      <c r="D394" t="s">
        <v>15</v>
      </c>
      <c r="E394" t="str">
        <f t="shared" si="26"/>
        <v>8</v>
      </c>
      <c r="F394" t="s">
        <v>780</v>
      </c>
      <c r="G394" s="18">
        <v>7147343</v>
      </c>
      <c r="H394">
        <v>0.61060000000000003</v>
      </c>
    </row>
    <row r="395" spans="1:8" x14ac:dyDescent="0.35">
      <c r="A395" t="s">
        <v>23</v>
      </c>
      <c r="B395" t="s">
        <v>11</v>
      </c>
      <c r="C395" t="s">
        <v>71</v>
      </c>
      <c r="D395" t="s">
        <v>16</v>
      </c>
      <c r="E395" t="str">
        <f t="shared" si="26"/>
        <v>8</v>
      </c>
      <c r="F395" t="s">
        <v>780</v>
      </c>
      <c r="G395" s="18">
        <v>945800</v>
      </c>
      <c r="H395">
        <v>8.0799999999999997E-2</v>
      </c>
    </row>
    <row r="396" spans="1:8" x14ac:dyDescent="0.35">
      <c r="A396" t="s">
        <v>23</v>
      </c>
      <c r="B396" t="s">
        <v>11</v>
      </c>
      <c r="C396" t="s">
        <v>71</v>
      </c>
      <c r="D396" t="s">
        <v>419</v>
      </c>
      <c r="E396" t="str">
        <f t="shared" si="26"/>
        <v/>
      </c>
      <c r="F396" t="s">
        <v>780</v>
      </c>
      <c r="G396" s="18">
        <v>3377020</v>
      </c>
      <c r="H396">
        <v>0.28849999999999998</v>
      </c>
    </row>
    <row r="397" spans="1:8" x14ac:dyDescent="0.35">
      <c r="A397" t="s">
        <v>23</v>
      </c>
      <c r="B397" t="s">
        <v>11</v>
      </c>
      <c r="C397" t="s">
        <v>71</v>
      </c>
      <c r="D397" t="s">
        <v>421</v>
      </c>
      <c r="E397" t="str">
        <f t="shared" si="26"/>
        <v/>
      </c>
      <c r="F397" t="s">
        <v>780</v>
      </c>
      <c r="G397" s="18">
        <v>1693777</v>
      </c>
      <c r="H397">
        <v>0.1447</v>
      </c>
    </row>
    <row r="398" spans="1:8" x14ac:dyDescent="0.35">
      <c r="A398" t="s">
        <v>23</v>
      </c>
      <c r="B398" t="s">
        <v>11</v>
      </c>
      <c r="C398" t="s">
        <v>71</v>
      </c>
      <c r="D398" t="s">
        <v>423</v>
      </c>
      <c r="E398" t="str">
        <f t="shared" si="26"/>
        <v/>
      </c>
      <c r="F398" t="s">
        <v>780</v>
      </c>
      <c r="G398" s="18">
        <v>0</v>
      </c>
      <c r="H398">
        <v>0</v>
      </c>
    </row>
    <row r="399" spans="1:8" x14ac:dyDescent="0.35">
      <c r="A399" t="s">
        <v>78</v>
      </c>
      <c r="B399" t="s">
        <v>11</v>
      </c>
      <c r="C399" t="s">
        <v>285</v>
      </c>
      <c r="D399" t="s">
        <v>13</v>
      </c>
      <c r="E399" t="str">
        <f t="shared" si="26"/>
        <v/>
      </c>
      <c r="F399" t="s">
        <v>781</v>
      </c>
      <c r="G399" s="18">
        <v>0</v>
      </c>
      <c r="H399">
        <v>0</v>
      </c>
    </row>
    <row r="400" spans="1:8" x14ac:dyDescent="0.35">
      <c r="A400" t="s">
        <v>78</v>
      </c>
      <c r="B400" t="s">
        <v>11</v>
      </c>
      <c r="C400" t="s">
        <v>285</v>
      </c>
      <c r="D400" t="s">
        <v>416</v>
      </c>
      <c r="E400" t="str">
        <f t="shared" si="26"/>
        <v/>
      </c>
      <c r="F400" t="s">
        <v>781</v>
      </c>
      <c r="G400" s="18">
        <v>0</v>
      </c>
      <c r="H400">
        <v>0</v>
      </c>
    </row>
    <row r="401" spans="1:8" x14ac:dyDescent="0.35">
      <c r="A401" t="s">
        <v>78</v>
      </c>
      <c r="B401" t="s">
        <v>11</v>
      </c>
      <c r="C401" t="s">
        <v>285</v>
      </c>
      <c r="D401" t="s">
        <v>15</v>
      </c>
      <c r="E401" t="str">
        <f t="shared" si="26"/>
        <v>8</v>
      </c>
      <c r="F401" t="s">
        <v>781</v>
      </c>
      <c r="G401" s="18">
        <v>2786600</v>
      </c>
      <c r="H401">
        <v>0.46189999999999998</v>
      </c>
    </row>
    <row r="402" spans="1:8" x14ac:dyDescent="0.35">
      <c r="A402" t="s">
        <v>78</v>
      </c>
      <c r="B402" t="s">
        <v>11</v>
      </c>
      <c r="C402" t="s">
        <v>285</v>
      </c>
      <c r="D402" t="s">
        <v>419</v>
      </c>
      <c r="E402" t="str">
        <f t="shared" si="26"/>
        <v/>
      </c>
      <c r="F402" t="s">
        <v>781</v>
      </c>
      <c r="G402" s="18">
        <v>1660256</v>
      </c>
      <c r="H402">
        <v>0.2752</v>
      </c>
    </row>
    <row r="403" spans="1:8" x14ac:dyDescent="0.35">
      <c r="A403" t="s">
        <v>78</v>
      </c>
      <c r="B403" t="s">
        <v>11</v>
      </c>
      <c r="C403" t="s">
        <v>285</v>
      </c>
      <c r="D403" t="s">
        <v>421</v>
      </c>
      <c r="E403" t="str">
        <f t="shared" si="26"/>
        <v/>
      </c>
      <c r="F403" t="s">
        <v>781</v>
      </c>
      <c r="G403" s="18">
        <v>1133583</v>
      </c>
      <c r="H403">
        <v>0.18790000000000001</v>
      </c>
    </row>
    <row r="404" spans="1:8" x14ac:dyDescent="0.35">
      <c r="A404" t="s">
        <v>78</v>
      </c>
      <c r="B404" t="s">
        <v>11</v>
      </c>
      <c r="C404" t="s">
        <v>285</v>
      </c>
      <c r="D404" t="s">
        <v>423</v>
      </c>
      <c r="E404" t="str">
        <f t="shared" si="26"/>
        <v/>
      </c>
      <c r="F404" t="s">
        <v>781</v>
      </c>
      <c r="G404" s="18">
        <v>222011</v>
      </c>
      <c r="H404">
        <v>3.6799999999999999E-2</v>
      </c>
    </row>
    <row r="405" spans="1:8" x14ac:dyDescent="0.35">
      <c r="A405" t="s">
        <v>78</v>
      </c>
      <c r="B405" t="s">
        <v>11</v>
      </c>
      <c r="C405" t="s">
        <v>79</v>
      </c>
      <c r="D405" t="s">
        <v>13</v>
      </c>
      <c r="E405" t="str">
        <f t="shared" si="26"/>
        <v/>
      </c>
      <c r="F405" t="s">
        <v>782</v>
      </c>
      <c r="G405" s="18">
        <v>0</v>
      </c>
      <c r="H405">
        <v>0</v>
      </c>
    </row>
    <row r="406" spans="1:8" x14ac:dyDescent="0.35">
      <c r="A406" t="s">
        <v>78</v>
      </c>
      <c r="B406" t="s">
        <v>11</v>
      </c>
      <c r="C406" t="s">
        <v>79</v>
      </c>
      <c r="D406" t="s">
        <v>416</v>
      </c>
      <c r="E406" t="str">
        <f t="shared" si="26"/>
        <v/>
      </c>
      <c r="F406" t="s">
        <v>782</v>
      </c>
      <c r="G406" s="18">
        <v>0</v>
      </c>
      <c r="H406">
        <v>0</v>
      </c>
    </row>
    <row r="407" spans="1:8" x14ac:dyDescent="0.35">
      <c r="A407" t="s">
        <v>78</v>
      </c>
      <c r="B407" t="s">
        <v>11</v>
      </c>
      <c r="C407" t="s">
        <v>79</v>
      </c>
      <c r="D407" t="s">
        <v>15</v>
      </c>
      <c r="E407" t="str">
        <f t="shared" si="26"/>
        <v>8</v>
      </c>
      <c r="F407" t="s">
        <v>782</v>
      </c>
      <c r="G407" s="18">
        <v>2997817</v>
      </c>
      <c r="H407">
        <v>0.77070000000000005</v>
      </c>
    </row>
    <row r="408" spans="1:8" x14ac:dyDescent="0.35">
      <c r="A408" t="s">
        <v>78</v>
      </c>
      <c r="B408" t="s">
        <v>11</v>
      </c>
      <c r="C408" t="s">
        <v>79</v>
      </c>
      <c r="D408" t="s">
        <v>16</v>
      </c>
      <c r="E408" t="str">
        <f t="shared" si="26"/>
        <v>8</v>
      </c>
      <c r="F408" t="s">
        <v>782</v>
      </c>
      <c r="G408" s="18">
        <v>166481</v>
      </c>
      <c r="H408">
        <v>4.2799999999999998E-2</v>
      </c>
    </row>
    <row r="409" spans="1:8" x14ac:dyDescent="0.35">
      <c r="A409" t="s">
        <v>78</v>
      </c>
      <c r="B409" t="s">
        <v>11</v>
      </c>
      <c r="C409" t="s">
        <v>79</v>
      </c>
      <c r="D409" t="s">
        <v>419</v>
      </c>
      <c r="E409" t="str">
        <f t="shared" si="26"/>
        <v/>
      </c>
      <c r="F409" t="s">
        <v>782</v>
      </c>
      <c r="G409" s="18">
        <v>1522442</v>
      </c>
      <c r="H409">
        <v>0.39140000000000003</v>
      </c>
    </row>
    <row r="410" spans="1:8" x14ac:dyDescent="0.35">
      <c r="A410" t="s">
        <v>78</v>
      </c>
      <c r="B410" t="s">
        <v>11</v>
      </c>
      <c r="C410" t="s">
        <v>79</v>
      </c>
      <c r="D410" t="s">
        <v>421</v>
      </c>
      <c r="E410" t="str">
        <f t="shared" si="26"/>
        <v/>
      </c>
      <c r="F410" t="s">
        <v>782</v>
      </c>
      <c r="G410" s="18">
        <v>779891</v>
      </c>
      <c r="H410">
        <v>0.20050000000000001</v>
      </c>
    </row>
    <row r="411" spans="1:8" x14ac:dyDescent="0.35">
      <c r="A411" t="s">
        <v>78</v>
      </c>
      <c r="B411" t="s">
        <v>11</v>
      </c>
      <c r="C411" t="s">
        <v>79</v>
      </c>
      <c r="D411" t="s">
        <v>423</v>
      </c>
      <c r="E411" t="str">
        <f t="shared" si="26"/>
        <v/>
      </c>
      <c r="F411" t="s">
        <v>782</v>
      </c>
      <c r="G411" s="18">
        <v>129528</v>
      </c>
      <c r="H411">
        <v>3.3300000000000003E-2</v>
      </c>
    </row>
    <row r="412" spans="1:8" x14ac:dyDescent="0.35">
      <c r="A412" t="s">
        <v>78</v>
      </c>
      <c r="B412" t="s">
        <v>11</v>
      </c>
      <c r="C412" t="s">
        <v>80</v>
      </c>
      <c r="D412" t="s">
        <v>25</v>
      </c>
      <c r="E412" t="str">
        <f t="shared" si="26"/>
        <v/>
      </c>
      <c r="F412" t="s">
        <v>783</v>
      </c>
      <c r="G412" s="18">
        <v>3986116</v>
      </c>
      <c r="H412">
        <v>0.36159999999999998</v>
      </c>
    </row>
    <row r="413" spans="1:8" x14ac:dyDescent="0.35">
      <c r="A413" t="s">
        <v>78</v>
      </c>
      <c r="B413" t="s">
        <v>11</v>
      </c>
      <c r="C413" t="s">
        <v>80</v>
      </c>
      <c r="D413" t="s">
        <v>13</v>
      </c>
      <c r="E413" t="str">
        <f t="shared" si="26"/>
        <v/>
      </c>
      <c r="F413" t="s">
        <v>783</v>
      </c>
      <c r="G413" s="18">
        <v>0</v>
      </c>
      <c r="H413">
        <v>0</v>
      </c>
    </row>
    <row r="414" spans="1:8" x14ac:dyDescent="0.35">
      <c r="A414" t="s">
        <v>78</v>
      </c>
      <c r="B414" t="s">
        <v>11</v>
      </c>
      <c r="C414" t="s">
        <v>80</v>
      </c>
      <c r="D414" t="s">
        <v>416</v>
      </c>
      <c r="E414" t="str">
        <f t="shared" si="26"/>
        <v/>
      </c>
      <c r="F414" t="s">
        <v>783</v>
      </c>
      <c r="G414" s="18">
        <v>0</v>
      </c>
      <c r="H414">
        <v>0</v>
      </c>
    </row>
    <row r="415" spans="1:8" x14ac:dyDescent="0.35">
      <c r="A415" t="s">
        <v>78</v>
      </c>
      <c r="B415" t="s">
        <v>11</v>
      </c>
      <c r="C415" t="s">
        <v>80</v>
      </c>
      <c r="D415" t="s">
        <v>15</v>
      </c>
      <c r="E415" t="str">
        <f t="shared" si="26"/>
        <v>8</v>
      </c>
      <c r="F415" t="s">
        <v>783</v>
      </c>
      <c r="G415" s="18">
        <v>10834384</v>
      </c>
      <c r="H415">
        <v>1.0555000000000001</v>
      </c>
    </row>
    <row r="416" spans="1:8" x14ac:dyDescent="0.35">
      <c r="A416" t="s">
        <v>78</v>
      </c>
      <c r="B416" t="s">
        <v>11</v>
      </c>
      <c r="C416" t="s">
        <v>80</v>
      </c>
      <c r="D416" t="s">
        <v>16</v>
      </c>
      <c r="E416" t="str">
        <f t="shared" si="26"/>
        <v>8</v>
      </c>
      <c r="F416" t="s">
        <v>783</v>
      </c>
      <c r="G416" s="18">
        <v>404429</v>
      </c>
      <c r="H416">
        <v>3.9399999999999998E-2</v>
      </c>
    </row>
    <row r="417" spans="1:8" x14ac:dyDescent="0.35">
      <c r="A417" t="s">
        <v>78</v>
      </c>
      <c r="B417" t="s">
        <v>11</v>
      </c>
      <c r="C417" t="s">
        <v>80</v>
      </c>
      <c r="D417" t="s">
        <v>419</v>
      </c>
      <c r="E417" t="str">
        <f t="shared" si="26"/>
        <v/>
      </c>
      <c r="F417" t="s">
        <v>783</v>
      </c>
      <c r="G417" s="18">
        <v>3213876</v>
      </c>
      <c r="H417">
        <v>0.31309999999999999</v>
      </c>
    </row>
    <row r="418" spans="1:8" x14ac:dyDescent="0.35">
      <c r="A418" t="s">
        <v>78</v>
      </c>
      <c r="B418" t="s">
        <v>11</v>
      </c>
      <c r="C418" t="s">
        <v>80</v>
      </c>
      <c r="D418" t="s">
        <v>421</v>
      </c>
      <c r="E418" t="str">
        <f t="shared" si="26"/>
        <v/>
      </c>
      <c r="F418" t="s">
        <v>783</v>
      </c>
      <c r="G418" s="18">
        <v>1978007</v>
      </c>
      <c r="H418">
        <v>0.19270000000000001</v>
      </c>
    </row>
    <row r="419" spans="1:8" x14ac:dyDescent="0.35">
      <c r="A419" t="s">
        <v>78</v>
      </c>
      <c r="B419" t="s">
        <v>11</v>
      </c>
      <c r="C419" t="s">
        <v>80</v>
      </c>
      <c r="D419" t="s">
        <v>423</v>
      </c>
      <c r="E419" t="str">
        <f t="shared" si="26"/>
        <v/>
      </c>
      <c r="F419" t="s">
        <v>783</v>
      </c>
      <c r="G419" s="18">
        <v>225823</v>
      </c>
      <c r="H419">
        <v>2.1999999999999999E-2</v>
      </c>
    </row>
    <row r="420" spans="1:8" x14ac:dyDescent="0.35">
      <c r="A420" t="s">
        <v>78</v>
      </c>
      <c r="B420" t="s">
        <v>11</v>
      </c>
      <c r="C420" t="s">
        <v>82</v>
      </c>
      <c r="D420" t="s">
        <v>416</v>
      </c>
      <c r="E420" t="str">
        <f t="shared" si="26"/>
        <v/>
      </c>
      <c r="F420" t="s">
        <v>784</v>
      </c>
      <c r="G420" s="18">
        <v>0</v>
      </c>
      <c r="H420">
        <v>0</v>
      </c>
    </row>
    <row r="421" spans="1:8" x14ac:dyDescent="0.35">
      <c r="A421" t="s">
        <v>78</v>
      </c>
      <c r="B421" t="s">
        <v>11</v>
      </c>
      <c r="C421" t="s">
        <v>82</v>
      </c>
      <c r="D421" t="s">
        <v>15</v>
      </c>
      <c r="E421" t="str">
        <f t="shared" si="26"/>
        <v>8</v>
      </c>
      <c r="F421" t="s">
        <v>784</v>
      </c>
      <c r="G421" s="18">
        <v>9117900</v>
      </c>
      <c r="H421">
        <v>0.79059999999999997</v>
      </c>
    </row>
    <row r="422" spans="1:8" x14ac:dyDescent="0.35">
      <c r="A422" t="s">
        <v>78</v>
      </c>
      <c r="B422" t="s">
        <v>11</v>
      </c>
      <c r="C422" t="s">
        <v>82</v>
      </c>
      <c r="D422" t="s">
        <v>419</v>
      </c>
      <c r="E422" t="str">
        <f t="shared" si="26"/>
        <v/>
      </c>
      <c r="F422" t="s">
        <v>784</v>
      </c>
      <c r="G422" s="18">
        <v>3243048</v>
      </c>
      <c r="H422">
        <v>0.28120000000000001</v>
      </c>
    </row>
    <row r="423" spans="1:8" x14ac:dyDescent="0.35">
      <c r="A423" t="s">
        <v>78</v>
      </c>
      <c r="B423" t="s">
        <v>11</v>
      </c>
      <c r="C423" t="s">
        <v>82</v>
      </c>
      <c r="D423" t="s">
        <v>421</v>
      </c>
      <c r="E423" t="str">
        <f t="shared" si="26"/>
        <v/>
      </c>
      <c r="F423" t="s">
        <v>784</v>
      </c>
      <c r="G423" s="18">
        <v>2126664</v>
      </c>
      <c r="H423">
        <v>0.18440000000000001</v>
      </c>
    </row>
    <row r="424" spans="1:8" x14ac:dyDescent="0.35">
      <c r="A424" t="s">
        <v>78</v>
      </c>
      <c r="B424" t="s">
        <v>11</v>
      </c>
      <c r="C424" t="s">
        <v>82</v>
      </c>
      <c r="D424" t="s">
        <v>423</v>
      </c>
      <c r="E424" t="str">
        <f t="shared" si="26"/>
        <v/>
      </c>
      <c r="F424" t="s">
        <v>784</v>
      </c>
      <c r="G424" s="18">
        <v>452089</v>
      </c>
      <c r="H424">
        <v>3.9199999999999999E-2</v>
      </c>
    </row>
    <row r="425" spans="1:8" x14ac:dyDescent="0.35">
      <c r="A425" t="s">
        <v>78</v>
      </c>
      <c r="B425" t="s">
        <v>11</v>
      </c>
      <c r="C425" t="s">
        <v>83</v>
      </c>
      <c r="D425" t="s">
        <v>13</v>
      </c>
      <c r="E425" t="str">
        <f t="shared" si="26"/>
        <v/>
      </c>
      <c r="F425" t="s">
        <v>785</v>
      </c>
      <c r="G425" s="18">
        <v>0</v>
      </c>
      <c r="H425">
        <v>0</v>
      </c>
    </row>
    <row r="426" spans="1:8" x14ac:dyDescent="0.35">
      <c r="A426" t="s">
        <v>78</v>
      </c>
      <c r="B426" t="s">
        <v>11</v>
      </c>
      <c r="C426" t="s">
        <v>83</v>
      </c>
      <c r="D426" t="s">
        <v>416</v>
      </c>
      <c r="E426" t="str">
        <f t="shared" si="26"/>
        <v/>
      </c>
      <c r="F426" t="s">
        <v>785</v>
      </c>
      <c r="G426" s="18">
        <v>0</v>
      </c>
      <c r="H426">
        <v>0</v>
      </c>
    </row>
    <row r="427" spans="1:8" x14ac:dyDescent="0.35">
      <c r="A427" t="s">
        <v>78</v>
      </c>
      <c r="B427" t="s">
        <v>11</v>
      </c>
      <c r="C427" t="s">
        <v>83</v>
      </c>
      <c r="D427" t="s">
        <v>15</v>
      </c>
      <c r="E427" t="str">
        <f t="shared" si="26"/>
        <v>8</v>
      </c>
      <c r="F427" t="s">
        <v>785</v>
      </c>
      <c r="G427" s="18">
        <v>4567105</v>
      </c>
      <c r="H427">
        <v>0.49209999999999998</v>
      </c>
    </row>
    <row r="428" spans="1:8" x14ac:dyDescent="0.35">
      <c r="A428" t="s">
        <v>78</v>
      </c>
      <c r="B428" t="s">
        <v>11</v>
      </c>
      <c r="C428" t="s">
        <v>83</v>
      </c>
      <c r="D428" t="s">
        <v>16</v>
      </c>
      <c r="E428" t="str">
        <f t="shared" si="26"/>
        <v>8</v>
      </c>
      <c r="F428" t="s">
        <v>785</v>
      </c>
      <c r="G428" s="18">
        <v>239732</v>
      </c>
      <c r="H428">
        <v>2.5100000000000001E-2</v>
      </c>
    </row>
    <row r="429" spans="1:8" x14ac:dyDescent="0.35">
      <c r="A429" t="s">
        <v>78</v>
      </c>
      <c r="B429" t="s">
        <v>11</v>
      </c>
      <c r="C429" t="s">
        <v>83</v>
      </c>
      <c r="D429" t="s">
        <v>419</v>
      </c>
      <c r="E429" t="str">
        <f t="shared" si="26"/>
        <v/>
      </c>
      <c r="F429" t="s">
        <v>785</v>
      </c>
      <c r="G429" s="18">
        <v>2565114</v>
      </c>
      <c r="H429">
        <v>0.27650000000000002</v>
      </c>
    </row>
    <row r="430" spans="1:8" x14ac:dyDescent="0.35">
      <c r="A430" t="s">
        <v>78</v>
      </c>
      <c r="B430" t="s">
        <v>11</v>
      </c>
      <c r="C430" t="s">
        <v>83</v>
      </c>
      <c r="D430" t="s">
        <v>421</v>
      </c>
      <c r="E430" t="str">
        <f t="shared" si="26"/>
        <v/>
      </c>
      <c r="F430" t="s">
        <v>785</v>
      </c>
      <c r="G430" s="18">
        <v>1934028</v>
      </c>
      <c r="H430">
        <v>0.2084</v>
      </c>
    </row>
    <row r="431" spans="1:8" x14ac:dyDescent="0.35">
      <c r="A431" t="s">
        <v>78</v>
      </c>
      <c r="B431" t="s">
        <v>11</v>
      </c>
      <c r="C431" t="s">
        <v>83</v>
      </c>
      <c r="D431" t="s">
        <v>423</v>
      </c>
      <c r="E431" t="str">
        <f t="shared" si="26"/>
        <v/>
      </c>
      <c r="F431" t="s">
        <v>785</v>
      </c>
      <c r="G431" s="18">
        <v>348643</v>
      </c>
      <c r="H431">
        <v>3.7600000000000001E-2</v>
      </c>
    </row>
    <row r="432" spans="1:8" x14ac:dyDescent="0.35">
      <c r="A432" t="s">
        <v>78</v>
      </c>
      <c r="B432" t="s">
        <v>11</v>
      </c>
      <c r="C432" t="s">
        <v>84</v>
      </c>
      <c r="D432" t="s">
        <v>25</v>
      </c>
      <c r="E432" t="str">
        <f t="shared" si="26"/>
        <v/>
      </c>
      <c r="F432" t="s">
        <v>786</v>
      </c>
      <c r="G432" s="18">
        <v>3501095</v>
      </c>
      <c r="H432">
        <v>0.1162</v>
      </c>
    </row>
    <row r="433" spans="1:8" x14ac:dyDescent="0.35">
      <c r="A433" t="s">
        <v>78</v>
      </c>
      <c r="B433" t="s">
        <v>11</v>
      </c>
      <c r="C433" t="s">
        <v>84</v>
      </c>
      <c r="D433" t="s">
        <v>416</v>
      </c>
      <c r="E433" t="str">
        <f t="shared" si="26"/>
        <v/>
      </c>
      <c r="F433" t="s">
        <v>786</v>
      </c>
      <c r="G433" s="18">
        <v>0</v>
      </c>
      <c r="H433">
        <v>0</v>
      </c>
    </row>
    <row r="434" spans="1:8" x14ac:dyDescent="0.35">
      <c r="A434" t="s">
        <v>78</v>
      </c>
      <c r="B434" t="s">
        <v>11</v>
      </c>
      <c r="C434" t="s">
        <v>84</v>
      </c>
      <c r="D434" t="s">
        <v>15</v>
      </c>
      <c r="E434" t="str">
        <f t="shared" si="26"/>
        <v>8</v>
      </c>
      <c r="F434" t="s">
        <v>786</v>
      </c>
      <c r="G434" s="18">
        <v>9083447</v>
      </c>
      <c r="H434">
        <v>0.32669999999999999</v>
      </c>
    </row>
    <row r="435" spans="1:8" x14ac:dyDescent="0.35">
      <c r="A435" t="s">
        <v>78</v>
      </c>
      <c r="B435" t="s">
        <v>11</v>
      </c>
      <c r="C435" t="s">
        <v>84</v>
      </c>
      <c r="D435" t="s">
        <v>16</v>
      </c>
      <c r="E435" t="str">
        <f t="shared" si="26"/>
        <v>8</v>
      </c>
      <c r="F435" t="s">
        <v>786</v>
      </c>
      <c r="G435" s="18">
        <v>3970359</v>
      </c>
      <c r="H435">
        <v>0.14280000000000001</v>
      </c>
    </row>
    <row r="436" spans="1:8" x14ac:dyDescent="0.35">
      <c r="A436" t="s">
        <v>78</v>
      </c>
      <c r="B436" t="s">
        <v>11</v>
      </c>
      <c r="C436" t="s">
        <v>84</v>
      </c>
      <c r="D436" t="s">
        <v>30</v>
      </c>
      <c r="E436" t="str">
        <f t="shared" si="26"/>
        <v>8</v>
      </c>
      <c r="F436" t="s">
        <v>786</v>
      </c>
      <c r="G436" s="18">
        <v>1497456</v>
      </c>
      <c r="H436">
        <v>4.9700000000000001E-2</v>
      </c>
    </row>
    <row r="437" spans="1:8" x14ac:dyDescent="0.35">
      <c r="A437" t="s">
        <v>78</v>
      </c>
      <c r="B437" t="s">
        <v>11</v>
      </c>
      <c r="C437" t="s">
        <v>84</v>
      </c>
      <c r="D437" t="s">
        <v>419</v>
      </c>
      <c r="E437" t="str">
        <f t="shared" si="26"/>
        <v/>
      </c>
      <c r="F437" t="s">
        <v>786</v>
      </c>
      <c r="G437" s="18">
        <v>9489381</v>
      </c>
      <c r="H437">
        <v>0.34129999999999999</v>
      </c>
    </row>
    <row r="438" spans="1:8" x14ac:dyDescent="0.35">
      <c r="A438" t="s">
        <v>78</v>
      </c>
      <c r="B438" t="s">
        <v>11</v>
      </c>
      <c r="C438" t="s">
        <v>84</v>
      </c>
      <c r="D438" t="s">
        <v>421</v>
      </c>
      <c r="E438" t="str">
        <f t="shared" si="26"/>
        <v/>
      </c>
      <c r="F438" t="s">
        <v>786</v>
      </c>
      <c r="G438" s="18">
        <v>4743300</v>
      </c>
      <c r="H438">
        <v>0.1706</v>
      </c>
    </row>
    <row r="439" spans="1:8" x14ac:dyDescent="0.35">
      <c r="A439" t="s">
        <v>78</v>
      </c>
      <c r="B439" t="s">
        <v>11</v>
      </c>
      <c r="C439" t="s">
        <v>84</v>
      </c>
      <c r="D439" t="s">
        <v>423</v>
      </c>
      <c r="E439" t="str">
        <f t="shared" si="26"/>
        <v/>
      </c>
      <c r="F439" t="s">
        <v>786</v>
      </c>
      <c r="G439" s="18">
        <v>1195556</v>
      </c>
      <c r="H439">
        <v>4.2999999999999997E-2</v>
      </c>
    </row>
    <row r="440" spans="1:8" x14ac:dyDescent="0.35">
      <c r="A440" t="s">
        <v>78</v>
      </c>
      <c r="B440" t="s">
        <v>11</v>
      </c>
      <c r="C440" t="s">
        <v>81</v>
      </c>
      <c r="D440" t="s">
        <v>13</v>
      </c>
      <c r="E440" t="str">
        <f t="shared" si="26"/>
        <v/>
      </c>
      <c r="F440" t="s">
        <v>787</v>
      </c>
      <c r="G440" s="18">
        <v>0</v>
      </c>
      <c r="H440">
        <v>0</v>
      </c>
    </row>
    <row r="441" spans="1:8" x14ac:dyDescent="0.35">
      <c r="A441" t="s">
        <v>78</v>
      </c>
      <c r="B441" t="s">
        <v>11</v>
      </c>
      <c r="C441" t="s">
        <v>81</v>
      </c>
      <c r="D441" t="s">
        <v>416</v>
      </c>
      <c r="E441" t="str">
        <f t="shared" si="26"/>
        <v/>
      </c>
      <c r="F441" t="s">
        <v>787</v>
      </c>
      <c r="G441" s="18">
        <v>0</v>
      </c>
      <c r="H441">
        <v>0</v>
      </c>
    </row>
    <row r="442" spans="1:8" x14ac:dyDescent="0.35">
      <c r="A442" t="s">
        <v>78</v>
      </c>
      <c r="B442" t="s">
        <v>11</v>
      </c>
      <c r="C442" t="s">
        <v>81</v>
      </c>
      <c r="D442" t="s">
        <v>15</v>
      </c>
      <c r="E442" t="str">
        <f t="shared" si="26"/>
        <v>8</v>
      </c>
      <c r="F442" t="s">
        <v>787</v>
      </c>
      <c r="G442" s="18">
        <v>11163272</v>
      </c>
      <c r="H442">
        <v>0.96</v>
      </c>
    </row>
    <row r="443" spans="1:8" x14ac:dyDescent="0.35">
      <c r="A443" t="s">
        <v>78</v>
      </c>
      <c r="B443" t="s">
        <v>11</v>
      </c>
      <c r="C443" t="s">
        <v>81</v>
      </c>
      <c r="D443" t="s">
        <v>30</v>
      </c>
      <c r="E443" t="str">
        <f t="shared" si="26"/>
        <v>8</v>
      </c>
      <c r="F443" t="s">
        <v>787</v>
      </c>
      <c r="G443" s="18">
        <v>1402765</v>
      </c>
      <c r="H443">
        <v>0.10979999999999999</v>
      </c>
    </row>
    <row r="444" spans="1:8" x14ac:dyDescent="0.35">
      <c r="A444" t="s">
        <v>78</v>
      </c>
      <c r="B444" t="s">
        <v>11</v>
      </c>
      <c r="C444" t="s">
        <v>81</v>
      </c>
      <c r="D444" t="s">
        <v>419</v>
      </c>
      <c r="E444" t="str">
        <f t="shared" si="26"/>
        <v/>
      </c>
      <c r="F444" t="s">
        <v>787</v>
      </c>
      <c r="G444" s="18">
        <v>4132736</v>
      </c>
      <c r="H444">
        <v>0.35539999999999999</v>
      </c>
    </row>
    <row r="445" spans="1:8" x14ac:dyDescent="0.35">
      <c r="A445" t="s">
        <v>78</v>
      </c>
      <c r="B445" t="s">
        <v>11</v>
      </c>
      <c r="C445" t="s">
        <v>81</v>
      </c>
      <c r="D445" t="s">
        <v>421</v>
      </c>
      <c r="E445" t="str">
        <f t="shared" si="26"/>
        <v/>
      </c>
      <c r="F445" t="s">
        <v>787</v>
      </c>
      <c r="G445" s="18">
        <v>2684999</v>
      </c>
      <c r="H445">
        <v>0.23089999999999999</v>
      </c>
    </row>
    <row r="446" spans="1:8" x14ac:dyDescent="0.35">
      <c r="A446" t="s">
        <v>78</v>
      </c>
      <c r="B446" t="s">
        <v>11</v>
      </c>
      <c r="C446" t="s">
        <v>81</v>
      </c>
      <c r="D446" t="s">
        <v>423</v>
      </c>
      <c r="E446" t="str">
        <f t="shared" si="26"/>
        <v/>
      </c>
      <c r="F446" t="s">
        <v>787</v>
      </c>
      <c r="G446" s="18">
        <v>567466</v>
      </c>
      <c r="H446">
        <v>4.8800000000000003E-2</v>
      </c>
    </row>
    <row r="447" spans="1:8" x14ac:dyDescent="0.35">
      <c r="A447" t="s">
        <v>85</v>
      </c>
      <c r="B447" t="s">
        <v>11</v>
      </c>
      <c r="C447" t="s">
        <v>86</v>
      </c>
      <c r="D447" t="s">
        <v>13</v>
      </c>
      <c r="E447" t="str">
        <f t="shared" si="26"/>
        <v/>
      </c>
      <c r="F447" t="s">
        <v>788</v>
      </c>
      <c r="G447" s="18">
        <v>0</v>
      </c>
      <c r="H447">
        <v>0</v>
      </c>
    </row>
    <row r="448" spans="1:8" x14ac:dyDescent="0.35">
      <c r="A448" t="s">
        <v>85</v>
      </c>
      <c r="B448" t="s">
        <v>11</v>
      </c>
      <c r="C448" t="s">
        <v>86</v>
      </c>
      <c r="D448" t="s">
        <v>416</v>
      </c>
      <c r="E448" t="str">
        <f t="shared" si="26"/>
        <v/>
      </c>
      <c r="F448" t="s">
        <v>788</v>
      </c>
      <c r="G448" s="18">
        <v>0</v>
      </c>
      <c r="H448">
        <v>0</v>
      </c>
    </row>
    <row r="449" spans="1:8" x14ac:dyDescent="0.35">
      <c r="A449" t="s">
        <v>85</v>
      </c>
      <c r="B449" t="s">
        <v>11</v>
      </c>
      <c r="C449" t="s">
        <v>86</v>
      </c>
      <c r="D449" t="s">
        <v>15</v>
      </c>
      <c r="E449" t="str">
        <f t="shared" si="26"/>
        <v>8</v>
      </c>
      <c r="F449" t="s">
        <v>788</v>
      </c>
      <c r="G449" s="18">
        <v>1980405</v>
      </c>
      <c r="H449">
        <v>0.28510000000000002</v>
      </c>
    </row>
    <row r="450" spans="1:8" x14ac:dyDescent="0.35">
      <c r="A450" t="s">
        <v>85</v>
      </c>
      <c r="B450" t="s">
        <v>11</v>
      </c>
      <c r="C450" t="s">
        <v>86</v>
      </c>
      <c r="D450" t="s">
        <v>16</v>
      </c>
      <c r="E450" t="str">
        <f t="shared" si="26"/>
        <v>8</v>
      </c>
      <c r="F450" t="s">
        <v>788</v>
      </c>
      <c r="G450" s="18">
        <v>207696</v>
      </c>
      <c r="H450">
        <v>2.9899999999999999E-2</v>
      </c>
    </row>
    <row r="451" spans="1:8" x14ac:dyDescent="0.35">
      <c r="A451" t="s">
        <v>85</v>
      </c>
      <c r="B451" t="s">
        <v>11</v>
      </c>
      <c r="C451" t="s">
        <v>86</v>
      </c>
      <c r="D451" t="s">
        <v>419</v>
      </c>
      <c r="E451" t="str">
        <f t="shared" ref="E451:E514" si="27">IF(MID(D451,3,1)="8","8","")</f>
        <v/>
      </c>
      <c r="F451" t="s">
        <v>788</v>
      </c>
      <c r="G451" s="18">
        <v>2906353</v>
      </c>
      <c r="H451">
        <v>0.41839999999999999</v>
      </c>
    </row>
    <row r="452" spans="1:8" x14ac:dyDescent="0.35">
      <c r="A452" t="s">
        <v>85</v>
      </c>
      <c r="B452" t="s">
        <v>11</v>
      </c>
      <c r="C452" t="s">
        <v>86</v>
      </c>
      <c r="D452" t="s">
        <v>421</v>
      </c>
      <c r="E452" t="str">
        <f t="shared" si="27"/>
        <v/>
      </c>
      <c r="F452" t="s">
        <v>788</v>
      </c>
      <c r="G452" s="18">
        <v>2477764</v>
      </c>
      <c r="H452">
        <v>0.35670000000000002</v>
      </c>
    </row>
    <row r="453" spans="1:8" x14ac:dyDescent="0.35">
      <c r="A453" t="s">
        <v>85</v>
      </c>
      <c r="B453" t="s">
        <v>11</v>
      </c>
      <c r="C453" t="s">
        <v>86</v>
      </c>
      <c r="D453" t="s">
        <v>423</v>
      </c>
      <c r="E453" t="str">
        <f t="shared" si="27"/>
        <v/>
      </c>
      <c r="F453" t="s">
        <v>788</v>
      </c>
      <c r="G453" s="18">
        <v>297998</v>
      </c>
      <c r="H453">
        <v>4.2900000000000001E-2</v>
      </c>
    </row>
    <row r="454" spans="1:8" x14ac:dyDescent="0.35">
      <c r="A454" t="s">
        <v>92</v>
      </c>
      <c r="B454" t="s">
        <v>11</v>
      </c>
      <c r="C454" t="s">
        <v>93</v>
      </c>
      <c r="D454" t="s">
        <v>13</v>
      </c>
      <c r="E454" t="str">
        <f t="shared" si="27"/>
        <v/>
      </c>
      <c r="F454" t="s">
        <v>789</v>
      </c>
      <c r="G454" s="18">
        <v>0</v>
      </c>
      <c r="H454">
        <v>0</v>
      </c>
    </row>
    <row r="455" spans="1:8" x14ac:dyDescent="0.35">
      <c r="A455" t="s">
        <v>92</v>
      </c>
      <c r="B455" t="s">
        <v>11</v>
      </c>
      <c r="C455" t="s">
        <v>93</v>
      </c>
      <c r="D455" t="s">
        <v>416</v>
      </c>
      <c r="E455" t="str">
        <f t="shared" si="27"/>
        <v/>
      </c>
      <c r="F455" t="s">
        <v>789</v>
      </c>
      <c r="G455" s="18">
        <v>0</v>
      </c>
      <c r="H455">
        <v>0</v>
      </c>
    </row>
    <row r="456" spans="1:8" x14ac:dyDescent="0.35">
      <c r="A456" t="s">
        <v>92</v>
      </c>
      <c r="B456" t="s">
        <v>11</v>
      </c>
      <c r="C456" t="s">
        <v>93</v>
      </c>
      <c r="D456" t="s">
        <v>15</v>
      </c>
      <c r="E456" t="str">
        <f t="shared" si="27"/>
        <v>8</v>
      </c>
      <c r="F456" t="s">
        <v>789</v>
      </c>
      <c r="G456" s="18">
        <v>15971823</v>
      </c>
      <c r="H456">
        <v>0.54079999999999995</v>
      </c>
    </row>
    <row r="457" spans="1:8" x14ac:dyDescent="0.35">
      <c r="A457" t="s">
        <v>92</v>
      </c>
      <c r="B457" t="s">
        <v>11</v>
      </c>
      <c r="C457" t="s">
        <v>93</v>
      </c>
      <c r="D457" t="s">
        <v>419</v>
      </c>
      <c r="E457" t="str">
        <f t="shared" si="27"/>
        <v/>
      </c>
      <c r="F457" t="s">
        <v>789</v>
      </c>
      <c r="G457" s="18">
        <v>10026690</v>
      </c>
      <c r="H457">
        <v>0.33950000000000002</v>
      </c>
    </row>
    <row r="458" spans="1:8" x14ac:dyDescent="0.35">
      <c r="A458" t="s">
        <v>92</v>
      </c>
      <c r="B458" t="s">
        <v>11</v>
      </c>
      <c r="C458" t="s">
        <v>93</v>
      </c>
      <c r="D458" t="s">
        <v>421</v>
      </c>
      <c r="E458" t="str">
        <f t="shared" si="27"/>
        <v/>
      </c>
      <c r="F458" t="s">
        <v>789</v>
      </c>
      <c r="G458" s="18">
        <v>5555288</v>
      </c>
      <c r="H458">
        <v>0.18809999999999999</v>
      </c>
    </row>
    <row r="459" spans="1:8" x14ac:dyDescent="0.35">
      <c r="A459" t="s">
        <v>92</v>
      </c>
      <c r="B459" t="s">
        <v>11</v>
      </c>
      <c r="C459" t="s">
        <v>93</v>
      </c>
      <c r="D459" t="s">
        <v>423</v>
      </c>
      <c r="E459" t="str">
        <f t="shared" si="27"/>
        <v/>
      </c>
      <c r="F459" t="s">
        <v>789</v>
      </c>
      <c r="G459" s="18">
        <v>1137047</v>
      </c>
      <c r="H459">
        <v>3.85E-2</v>
      </c>
    </row>
    <row r="460" spans="1:8" x14ac:dyDescent="0.35">
      <c r="A460" t="s">
        <v>100</v>
      </c>
      <c r="B460" t="s">
        <v>11</v>
      </c>
      <c r="C460" t="s">
        <v>101</v>
      </c>
      <c r="D460" t="s">
        <v>13</v>
      </c>
      <c r="E460" t="str">
        <f t="shared" si="27"/>
        <v/>
      </c>
      <c r="F460" t="s">
        <v>790</v>
      </c>
      <c r="G460" s="18">
        <v>0</v>
      </c>
      <c r="H460">
        <v>0</v>
      </c>
    </row>
    <row r="461" spans="1:8" x14ac:dyDescent="0.35">
      <c r="A461" t="s">
        <v>100</v>
      </c>
      <c r="B461" t="s">
        <v>11</v>
      </c>
      <c r="C461" t="s">
        <v>101</v>
      </c>
      <c r="D461" t="s">
        <v>416</v>
      </c>
      <c r="E461" t="str">
        <f t="shared" si="27"/>
        <v/>
      </c>
      <c r="F461" t="s">
        <v>790</v>
      </c>
      <c r="G461" s="18">
        <v>0</v>
      </c>
      <c r="H461">
        <v>0</v>
      </c>
    </row>
    <row r="462" spans="1:8" x14ac:dyDescent="0.35">
      <c r="A462" t="s">
        <v>100</v>
      </c>
      <c r="B462" t="s">
        <v>11</v>
      </c>
      <c r="C462" t="s">
        <v>101</v>
      </c>
      <c r="D462" t="s">
        <v>15</v>
      </c>
      <c r="E462" t="str">
        <f t="shared" si="27"/>
        <v>8</v>
      </c>
      <c r="F462" t="s">
        <v>790</v>
      </c>
      <c r="G462" s="18">
        <v>733039</v>
      </c>
      <c r="H462">
        <v>0.31059999999999999</v>
      </c>
    </row>
    <row r="463" spans="1:8" x14ac:dyDescent="0.35">
      <c r="A463" t="s">
        <v>100</v>
      </c>
      <c r="B463" t="s">
        <v>11</v>
      </c>
      <c r="C463" t="s">
        <v>101</v>
      </c>
      <c r="D463" t="s">
        <v>16</v>
      </c>
      <c r="E463" t="str">
        <f t="shared" si="27"/>
        <v>8</v>
      </c>
      <c r="F463" t="s">
        <v>790</v>
      </c>
      <c r="G463" s="18">
        <v>112812</v>
      </c>
      <c r="H463">
        <v>4.7800000000000002E-2</v>
      </c>
    </row>
    <row r="464" spans="1:8" x14ac:dyDescent="0.35">
      <c r="A464" t="s">
        <v>100</v>
      </c>
      <c r="B464" t="s">
        <v>11</v>
      </c>
      <c r="C464" t="s">
        <v>101</v>
      </c>
      <c r="D464" t="s">
        <v>419</v>
      </c>
      <c r="E464" t="str">
        <f t="shared" si="27"/>
        <v/>
      </c>
      <c r="F464" t="s">
        <v>790</v>
      </c>
      <c r="G464" s="18">
        <v>380916</v>
      </c>
      <c r="H464">
        <v>0.16139999999999999</v>
      </c>
    </row>
    <row r="465" spans="1:8" x14ac:dyDescent="0.35">
      <c r="A465" t="s">
        <v>100</v>
      </c>
      <c r="B465" t="s">
        <v>11</v>
      </c>
      <c r="C465" t="s">
        <v>101</v>
      </c>
      <c r="D465" t="s">
        <v>421</v>
      </c>
      <c r="E465" t="str">
        <f t="shared" si="27"/>
        <v/>
      </c>
      <c r="F465" t="s">
        <v>790</v>
      </c>
      <c r="G465" s="18">
        <v>279197</v>
      </c>
      <c r="H465">
        <v>0.1183</v>
      </c>
    </row>
    <row r="466" spans="1:8" x14ac:dyDescent="0.35">
      <c r="A466" t="s">
        <v>100</v>
      </c>
      <c r="B466" t="s">
        <v>11</v>
      </c>
      <c r="C466" t="s">
        <v>101</v>
      </c>
      <c r="D466" t="s">
        <v>423</v>
      </c>
      <c r="E466" t="str">
        <f t="shared" si="27"/>
        <v/>
      </c>
      <c r="F466" t="s">
        <v>790</v>
      </c>
      <c r="G466" s="18">
        <v>101247</v>
      </c>
      <c r="H466">
        <v>4.2900000000000001E-2</v>
      </c>
    </row>
    <row r="467" spans="1:8" x14ac:dyDescent="0.35">
      <c r="A467" t="s">
        <v>100</v>
      </c>
      <c r="B467" t="s">
        <v>11</v>
      </c>
      <c r="C467" t="s">
        <v>102</v>
      </c>
      <c r="D467" t="s">
        <v>13</v>
      </c>
      <c r="E467" t="str">
        <f t="shared" si="27"/>
        <v/>
      </c>
      <c r="F467" t="s">
        <v>791</v>
      </c>
      <c r="G467" s="18">
        <v>0</v>
      </c>
      <c r="H467">
        <v>0</v>
      </c>
    </row>
    <row r="468" spans="1:8" x14ac:dyDescent="0.35">
      <c r="A468" t="s">
        <v>100</v>
      </c>
      <c r="B468" t="s">
        <v>11</v>
      </c>
      <c r="C468" t="s">
        <v>102</v>
      </c>
      <c r="D468" t="s">
        <v>416</v>
      </c>
      <c r="E468" t="str">
        <f t="shared" si="27"/>
        <v/>
      </c>
      <c r="F468" t="s">
        <v>791</v>
      </c>
      <c r="G468" s="18">
        <v>0</v>
      </c>
      <c r="H468">
        <v>0</v>
      </c>
    </row>
    <row r="469" spans="1:8" x14ac:dyDescent="0.35">
      <c r="A469" t="s">
        <v>100</v>
      </c>
      <c r="B469" t="s">
        <v>11</v>
      </c>
      <c r="C469" t="s">
        <v>102</v>
      </c>
      <c r="D469" t="s">
        <v>15</v>
      </c>
      <c r="E469" t="str">
        <f t="shared" si="27"/>
        <v>8</v>
      </c>
      <c r="F469" t="s">
        <v>791</v>
      </c>
      <c r="G469" s="18">
        <v>1004385</v>
      </c>
      <c r="H469">
        <v>0.3826</v>
      </c>
    </row>
    <row r="470" spans="1:8" x14ac:dyDescent="0.35">
      <c r="A470" t="s">
        <v>100</v>
      </c>
      <c r="B470" t="s">
        <v>11</v>
      </c>
      <c r="C470" t="s">
        <v>102</v>
      </c>
      <c r="D470" t="s">
        <v>419</v>
      </c>
      <c r="E470" t="str">
        <f t="shared" si="27"/>
        <v/>
      </c>
      <c r="F470" t="s">
        <v>791</v>
      </c>
      <c r="G470" s="18">
        <v>685350</v>
      </c>
      <c r="H470">
        <v>0.2611</v>
      </c>
    </row>
    <row r="471" spans="1:8" x14ac:dyDescent="0.35">
      <c r="A471" t="s">
        <v>100</v>
      </c>
      <c r="B471" t="s">
        <v>11</v>
      </c>
      <c r="C471" t="s">
        <v>102</v>
      </c>
      <c r="D471" t="s">
        <v>421</v>
      </c>
      <c r="E471" t="str">
        <f t="shared" si="27"/>
        <v/>
      </c>
      <c r="F471" t="s">
        <v>791</v>
      </c>
      <c r="G471" s="18">
        <v>372239</v>
      </c>
      <c r="H471">
        <v>0.14180000000000001</v>
      </c>
    </row>
    <row r="472" spans="1:8" x14ac:dyDescent="0.35">
      <c r="A472" t="s">
        <v>100</v>
      </c>
      <c r="B472" t="s">
        <v>11</v>
      </c>
      <c r="C472" t="s">
        <v>102</v>
      </c>
      <c r="D472" t="s">
        <v>423</v>
      </c>
      <c r="E472" t="str">
        <f t="shared" si="27"/>
        <v/>
      </c>
      <c r="F472" t="s">
        <v>791</v>
      </c>
      <c r="G472" s="18">
        <v>152742</v>
      </c>
      <c r="H472">
        <v>5.8200000000000002E-2</v>
      </c>
    </row>
    <row r="473" spans="1:8" x14ac:dyDescent="0.35">
      <c r="A473" t="s">
        <v>100</v>
      </c>
      <c r="B473" t="s">
        <v>11</v>
      </c>
      <c r="C473" t="s">
        <v>103</v>
      </c>
      <c r="D473" t="s">
        <v>13</v>
      </c>
      <c r="E473" t="str">
        <f t="shared" si="27"/>
        <v/>
      </c>
      <c r="F473" t="s">
        <v>792</v>
      </c>
      <c r="G473" s="18">
        <v>0</v>
      </c>
      <c r="H473">
        <v>0</v>
      </c>
    </row>
    <row r="474" spans="1:8" x14ac:dyDescent="0.35">
      <c r="A474" t="s">
        <v>100</v>
      </c>
      <c r="B474" t="s">
        <v>11</v>
      </c>
      <c r="C474" t="s">
        <v>103</v>
      </c>
      <c r="D474" t="s">
        <v>416</v>
      </c>
      <c r="E474" t="str">
        <f t="shared" si="27"/>
        <v/>
      </c>
      <c r="F474" t="s">
        <v>792</v>
      </c>
      <c r="G474" s="18">
        <v>0</v>
      </c>
      <c r="H474">
        <v>0</v>
      </c>
    </row>
    <row r="475" spans="1:8" x14ac:dyDescent="0.35">
      <c r="A475" t="s">
        <v>100</v>
      </c>
      <c r="B475" t="s">
        <v>11</v>
      </c>
      <c r="C475" t="s">
        <v>103</v>
      </c>
      <c r="D475" t="s">
        <v>15</v>
      </c>
      <c r="E475" t="str">
        <f t="shared" si="27"/>
        <v>8</v>
      </c>
      <c r="F475" t="s">
        <v>792</v>
      </c>
      <c r="G475" s="18">
        <v>670398</v>
      </c>
      <c r="H475">
        <v>0.1583</v>
      </c>
    </row>
    <row r="476" spans="1:8" x14ac:dyDescent="0.35">
      <c r="A476" t="s">
        <v>100</v>
      </c>
      <c r="B476" t="s">
        <v>11</v>
      </c>
      <c r="C476" t="s">
        <v>103</v>
      </c>
      <c r="D476" t="s">
        <v>419</v>
      </c>
      <c r="E476" t="str">
        <f t="shared" si="27"/>
        <v/>
      </c>
      <c r="F476" t="s">
        <v>792</v>
      </c>
      <c r="G476" s="18">
        <v>990563</v>
      </c>
      <c r="H476">
        <v>0.2339</v>
      </c>
    </row>
    <row r="477" spans="1:8" x14ac:dyDescent="0.35">
      <c r="A477" t="s">
        <v>100</v>
      </c>
      <c r="B477" t="s">
        <v>11</v>
      </c>
      <c r="C477" t="s">
        <v>103</v>
      </c>
      <c r="D477" t="s">
        <v>421</v>
      </c>
      <c r="E477" t="str">
        <f t="shared" si="27"/>
        <v/>
      </c>
      <c r="F477" t="s">
        <v>792</v>
      </c>
      <c r="G477" s="18">
        <v>795754</v>
      </c>
      <c r="H477">
        <v>0.18790000000000001</v>
      </c>
    </row>
    <row r="478" spans="1:8" x14ac:dyDescent="0.35">
      <c r="A478" t="s">
        <v>100</v>
      </c>
      <c r="B478" t="s">
        <v>11</v>
      </c>
      <c r="C478" t="s">
        <v>103</v>
      </c>
      <c r="D478" t="s">
        <v>423</v>
      </c>
      <c r="E478" t="str">
        <f t="shared" si="27"/>
        <v/>
      </c>
      <c r="F478" t="s">
        <v>792</v>
      </c>
      <c r="G478" s="18">
        <v>239700</v>
      </c>
      <c r="H478">
        <v>5.6599999999999998E-2</v>
      </c>
    </row>
    <row r="479" spans="1:8" x14ac:dyDescent="0.35">
      <c r="A479" t="s">
        <v>104</v>
      </c>
      <c r="B479" t="s">
        <v>11</v>
      </c>
      <c r="C479" t="s">
        <v>105</v>
      </c>
      <c r="D479" t="s">
        <v>416</v>
      </c>
      <c r="E479" t="str">
        <f t="shared" si="27"/>
        <v/>
      </c>
      <c r="F479" t="s">
        <v>793</v>
      </c>
      <c r="G479" s="18">
        <v>0</v>
      </c>
      <c r="H479">
        <v>0</v>
      </c>
    </row>
    <row r="480" spans="1:8" x14ac:dyDescent="0.35">
      <c r="A480" t="s">
        <v>104</v>
      </c>
      <c r="B480" t="s">
        <v>11</v>
      </c>
      <c r="C480" t="s">
        <v>105</v>
      </c>
      <c r="D480" t="s">
        <v>15</v>
      </c>
      <c r="E480" t="str">
        <f t="shared" si="27"/>
        <v>8</v>
      </c>
      <c r="F480" t="s">
        <v>793</v>
      </c>
      <c r="G480" s="18">
        <v>1548959</v>
      </c>
      <c r="H480">
        <v>0.221</v>
      </c>
    </row>
    <row r="481" spans="1:8" x14ac:dyDescent="0.35">
      <c r="A481" t="s">
        <v>104</v>
      </c>
      <c r="B481" t="s">
        <v>11</v>
      </c>
      <c r="C481" t="s">
        <v>105</v>
      </c>
      <c r="D481" t="s">
        <v>419</v>
      </c>
      <c r="E481" t="str">
        <f t="shared" si="27"/>
        <v/>
      </c>
      <c r="F481" t="s">
        <v>793</v>
      </c>
      <c r="G481" s="18">
        <v>1909215</v>
      </c>
      <c r="H481">
        <v>0.27239999999999998</v>
      </c>
    </row>
    <row r="482" spans="1:8" x14ac:dyDescent="0.35">
      <c r="A482" t="s">
        <v>104</v>
      </c>
      <c r="B482" t="s">
        <v>11</v>
      </c>
      <c r="C482" t="s">
        <v>105</v>
      </c>
      <c r="D482" t="s">
        <v>421</v>
      </c>
      <c r="E482" t="str">
        <f t="shared" si="27"/>
        <v/>
      </c>
      <c r="F482" t="s">
        <v>793</v>
      </c>
      <c r="G482" s="18">
        <v>2504968</v>
      </c>
      <c r="H482">
        <v>0.3574</v>
      </c>
    </row>
    <row r="483" spans="1:8" x14ac:dyDescent="0.35">
      <c r="A483" t="s">
        <v>104</v>
      </c>
      <c r="B483" t="s">
        <v>11</v>
      </c>
      <c r="C483" t="s">
        <v>105</v>
      </c>
      <c r="D483" t="s">
        <v>423</v>
      </c>
      <c r="E483" t="str">
        <f t="shared" si="27"/>
        <v/>
      </c>
      <c r="F483" t="s">
        <v>793</v>
      </c>
      <c r="G483" s="18">
        <v>152092</v>
      </c>
      <c r="H483">
        <v>2.1700000000000001E-2</v>
      </c>
    </row>
    <row r="484" spans="1:8" x14ac:dyDescent="0.35">
      <c r="A484" t="s">
        <v>107</v>
      </c>
      <c r="B484" t="s">
        <v>11</v>
      </c>
      <c r="C484" t="s">
        <v>106</v>
      </c>
      <c r="D484" t="s">
        <v>416</v>
      </c>
      <c r="E484" t="str">
        <f t="shared" si="27"/>
        <v/>
      </c>
      <c r="F484" t="s">
        <v>961</v>
      </c>
      <c r="G484" s="18">
        <v>0</v>
      </c>
      <c r="H484">
        <v>0</v>
      </c>
    </row>
    <row r="485" spans="1:8" x14ac:dyDescent="0.35">
      <c r="A485" t="s">
        <v>107</v>
      </c>
      <c r="B485" t="s">
        <v>11</v>
      </c>
      <c r="C485" t="s">
        <v>106</v>
      </c>
      <c r="D485" t="s">
        <v>15</v>
      </c>
      <c r="E485" t="str">
        <f t="shared" si="27"/>
        <v>8</v>
      </c>
      <c r="F485" t="s">
        <v>961</v>
      </c>
      <c r="G485" s="18">
        <v>1642729</v>
      </c>
      <c r="H485">
        <v>0.24759999999999999</v>
      </c>
    </row>
    <row r="486" spans="1:8" x14ac:dyDescent="0.35">
      <c r="A486" t="s">
        <v>107</v>
      </c>
      <c r="B486" t="s">
        <v>11</v>
      </c>
      <c r="C486" t="s">
        <v>106</v>
      </c>
      <c r="D486" t="s">
        <v>419</v>
      </c>
      <c r="E486" t="str">
        <f t="shared" si="27"/>
        <v/>
      </c>
      <c r="F486" t="s">
        <v>961</v>
      </c>
      <c r="G486" s="18">
        <v>2216423</v>
      </c>
      <c r="H486">
        <v>0.33410000000000001</v>
      </c>
    </row>
    <row r="487" spans="1:8" x14ac:dyDescent="0.35">
      <c r="A487" t="s">
        <v>107</v>
      </c>
      <c r="B487" t="s">
        <v>11</v>
      </c>
      <c r="C487" t="s">
        <v>106</v>
      </c>
      <c r="D487" t="s">
        <v>421</v>
      </c>
      <c r="E487" t="str">
        <f t="shared" si="27"/>
        <v/>
      </c>
      <c r="F487" t="s">
        <v>961</v>
      </c>
      <c r="G487" s="18">
        <v>1165023</v>
      </c>
      <c r="H487">
        <v>0.17560000000000001</v>
      </c>
    </row>
    <row r="488" spans="1:8" x14ac:dyDescent="0.35">
      <c r="A488" t="s">
        <v>107</v>
      </c>
      <c r="B488" t="s">
        <v>11</v>
      </c>
      <c r="C488" t="s">
        <v>106</v>
      </c>
      <c r="D488" t="s">
        <v>423</v>
      </c>
      <c r="E488" t="str">
        <f t="shared" si="27"/>
        <v/>
      </c>
      <c r="F488" t="s">
        <v>961</v>
      </c>
      <c r="G488" s="18">
        <v>143393</v>
      </c>
      <c r="H488">
        <v>2.1600000000000001E-2</v>
      </c>
    </row>
    <row r="489" spans="1:8" x14ac:dyDescent="0.35">
      <c r="A489" t="s">
        <v>109</v>
      </c>
      <c r="B489" t="s">
        <v>11</v>
      </c>
      <c r="C489" t="s">
        <v>108</v>
      </c>
      <c r="D489" t="s">
        <v>13</v>
      </c>
      <c r="E489" t="str">
        <f t="shared" si="27"/>
        <v/>
      </c>
      <c r="F489" t="s">
        <v>992</v>
      </c>
      <c r="G489" s="18">
        <v>0</v>
      </c>
      <c r="H489">
        <v>0</v>
      </c>
    </row>
    <row r="490" spans="1:8" x14ac:dyDescent="0.35">
      <c r="A490" t="s">
        <v>109</v>
      </c>
      <c r="B490" t="s">
        <v>11</v>
      </c>
      <c r="C490" t="s">
        <v>108</v>
      </c>
      <c r="D490" t="s">
        <v>416</v>
      </c>
      <c r="E490" t="str">
        <f t="shared" si="27"/>
        <v/>
      </c>
      <c r="F490" t="s">
        <v>992</v>
      </c>
      <c r="G490" s="18">
        <v>0</v>
      </c>
      <c r="H490">
        <v>0</v>
      </c>
    </row>
    <row r="491" spans="1:8" x14ac:dyDescent="0.35">
      <c r="A491" t="s">
        <v>109</v>
      </c>
      <c r="B491" t="s">
        <v>11</v>
      </c>
      <c r="C491" t="s">
        <v>108</v>
      </c>
      <c r="D491" t="s">
        <v>15</v>
      </c>
      <c r="E491" t="str">
        <f t="shared" si="27"/>
        <v>8</v>
      </c>
      <c r="F491" t="s">
        <v>992</v>
      </c>
      <c r="G491" s="18">
        <v>1750971</v>
      </c>
      <c r="H491">
        <v>0.45119999999999999</v>
      </c>
    </row>
    <row r="492" spans="1:8" x14ac:dyDescent="0.35">
      <c r="A492" t="s">
        <v>109</v>
      </c>
      <c r="B492" t="s">
        <v>11</v>
      </c>
      <c r="C492" t="s">
        <v>108</v>
      </c>
      <c r="D492" t="s">
        <v>16</v>
      </c>
      <c r="E492" t="str">
        <f t="shared" si="27"/>
        <v>8</v>
      </c>
      <c r="F492" t="s">
        <v>992</v>
      </c>
      <c r="G492" s="18">
        <v>62694</v>
      </c>
      <c r="H492">
        <v>1.61E-2</v>
      </c>
    </row>
    <row r="493" spans="1:8" x14ac:dyDescent="0.35">
      <c r="A493" t="s">
        <v>109</v>
      </c>
      <c r="B493" t="s">
        <v>11</v>
      </c>
      <c r="C493" t="s">
        <v>108</v>
      </c>
      <c r="D493" t="s">
        <v>419</v>
      </c>
      <c r="E493" t="str">
        <f t="shared" si="27"/>
        <v/>
      </c>
      <c r="F493" t="s">
        <v>992</v>
      </c>
      <c r="G493" s="18">
        <v>1406750</v>
      </c>
      <c r="H493">
        <v>0.36249999999999999</v>
      </c>
    </row>
    <row r="494" spans="1:8" x14ac:dyDescent="0.35">
      <c r="A494" t="s">
        <v>109</v>
      </c>
      <c r="B494" t="s">
        <v>11</v>
      </c>
      <c r="C494" t="s">
        <v>108</v>
      </c>
      <c r="D494" t="s">
        <v>421</v>
      </c>
      <c r="E494" t="str">
        <f t="shared" si="27"/>
        <v/>
      </c>
      <c r="F494" t="s">
        <v>992</v>
      </c>
      <c r="G494" s="18">
        <v>776141</v>
      </c>
      <c r="H494">
        <v>0.2</v>
      </c>
    </row>
    <row r="495" spans="1:8" x14ac:dyDescent="0.35">
      <c r="A495" t="s">
        <v>109</v>
      </c>
      <c r="B495" t="s">
        <v>11</v>
      </c>
      <c r="C495" t="s">
        <v>108</v>
      </c>
      <c r="D495" t="s">
        <v>423</v>
      </c>
      <c r="E495" t="str">
        <f t="shared" si="27"/>
        <v/>
      </c>
      <c r="F495" t="s">
        <v>992</v>
      </c>
      <c r="G495" s="18">
        <v>164926</v>
      </c>
      <c r="H495">
        <v>4.2500000000000003E-2</v>
      </c>
    </row>
    <row r="496" spans="1:8" x14ac:dyDescent="0.35">
      <c r="A496" t="s">
        <v>110</v>
      </c>
      <c r="B496" t="s">
        <v>11</v>
      </c>
      <c r="C496" t="s">
        <v>112</v>
      </c>
      <c r="D496" t="s">
        <v>13</v>
      </c>
      <c r="E496" t="str">
        <f t="shared" si="27"/>
        <v/>
      </c>
      <c r="F496" t="s">
        <v>794</v>
      </c>
      <c r="G496" s="18">
        <v>0</v>
      </c>
      <c r="H496">
        <v>0</v>
      </c>
    </row>
    <row r="497" spans="1:8" x14ac:dyDescent="0.35">
      <c r="A497" t="s">
        <v>110</v>
      </c>
      <c r="B497" t="s">
        <v>11</v>
      </c>
      <c r="C497" t="s">
        <v>112</v>
      </c>
      <c r="D497" t="s">
        <v>416</v>
      </c>
      <c r="E497" t="str">
        <f t="shared" si="27"/>
        <v/>
      </c>
      <c r="F497" t="s">
        <v>794</v>
      </c>
      <c r="G497" s="18">
        <v>0</v>
      </c>
      <c r="H497">
        <v>0</v>
      </c>
    </row>
    <row r="498" spans="1:8" x14ac:dyDescent="0.35">
      <c r="A498" t="s">
        <v>110</v>
      </c>
      <c r="B498" t="s">
        <v>11</v>
      </c>
      <c r="C498" t="s">
        <v>112</v>
      </c>
      <c r="D498" t="s">
        <v>15</v>
      </c>
      <c r="E498" t="str">
        <f t="shared" si="27"/>
        <v>8</v>
      </c>
      <c r="F498" t="s">
        <v>794</v>
      </c>
      <c r="G498" s="18">
        <v>3034876</v>
      </c>
      <c r="H498">
        <v>0.5101</v>
      </c>
    </row>
    <row r="499" spans="1:8" x14ac:dyDescent="0.35">
      <c r="A499" t="s">
        <v>110</v>
      </c>
      <c r="B499" t="s">
        <v>11</v>
      </c>
      <c r="C499" t="s">
        <v>112</v>
      </c>
      <c r="D499" t="s">
        <v>419</v>
      </c>
      <c r="E499" t="str">
        <f t="shared" si="27"/>
        <v/>
      </c>
      <c r="F499" t="s">
        <v>794</v>
      </c>
      <c r="G499" s="18">
        <v>1465379</v>
      </c>
      <c r="H499">
        <v>0.24629999999999999</v>
      </c>
    </row>
    <row r="500" spans="1:8" x14ac:dyDescent="0.35">
      <c r="A500" t="s">
        <v>110</v>
      </c>
      <c r="B500" t="s">
        <v>11</v>
      </c>
      <c r="C500" t="s">
        <v>112</v>
      </c>
      <c r="D500" t="s">
        <v>421</v>
      </c>
      <c r="E500" t="str">
        <f t="shared" si="27"/>
        <v/>
      </c>
      <c r="F500" t="s">
        <v>794</v>
      </c>
      <c r="G500" s="18">
        <v>730607</v>
      </c>
      <c r="H500">
        <v>0.12280000000000001</v>
      </c>
    </row>
    <row r="501" spans="1:8" x14ac:dyDescent="0.35">
      <c r="A501" t="s">
        <v>110</v>
      </c>
      <c r="B501" t="s">
        <v>11</v>
      </c>
      <c r="C501" t="s">
        <v>112</v>
      </c>
      <c r="D501" t="s">
        <v>423</v>
      </c>
      <c r="E501" t="str">
        <f t="shared" si="27"/>
        <v/>
      </c>
      <c r="F501" t="s">
        <v>794</v>
      </c>
      <c r="G501" s="18">
        <v>188006</v>
      </c>
      <c r="H501">
        <v>3.1600000000000003E-2</v>
      </c>
    </row>
    <row r="502" spans="1:8" x14ac:dyDescent="0.35">
      <c r="A502" t="s">
        <v>114</v>
      </c>
      <c r="B502" t="s">
        <v>11</v>
      </c>
      <c r="C502" t="s">
        <v>113</v>
      </c>
      <c r="D502" t="s">
        <v>416</v>
      </c>
      <c r="E502" t="str">
        <f t="shared" si="27"/>
        <v/>
      </c>
      <c r="F502" t="s">
        <v>859</v>
      </c>
      <c r="G502" s="18">
        <v>0</v>
      </c>
      <c r="H502">
        <v>0</v>
      </c>
    </row>
    <row r="503" spans="1:8" x14ac:dyDescent="0.35">
      <c r="A503" t="s">
        <v>114</v>
      </c>
      <c r="B503" t="s">
        <v>11</v>
      </c>
      <c r="C503" t="s">
        <v>113</v>
      </c>
      <c r="D503" t="s">
        <v>15</v>
      </c>
      <c r="E503" t="str">
        <f t="shared" si="27"/>
        <v>8</v>
      </c>
      <c r="F503" t="s">
        <v>859</v>
      </c>
      <c r="G503" s="18">
        <v>2201591</v>
      </c>
      <c r="H503">
        <v>0.41560000000000002</v>
      </c>
    </row>
    <row r="504" spans="1:8" x14ac:dyDescent="0.35">
      <c r="A504" t="s">
        <v>114</v>
      </c>
      <c r="B504" t="s">
        <v>11</v>
      </c>
      <c r="C504" t="s">
        <v>113</v>
      </c>
      <c r="D504" t="s">
        <v>419</v>
      </c>
      <c r="E504" t="str">
        <f t="shared" si="27"/>
        <v/>
      </c>
      <c r="F504" t="s">
        <v>859</v>
      </c>
      <c r="G504" s="18">
        <v>1451758</v>
      </c>
      <c r="H504">
        <v>0.27410000000000001</v>
      </c>
    </row>
    <row r="505" spans="1:8" x14ac:dyDescent="0.35">
      <c r="A505" t="s">
        <v>114</v>
      </c>
      <c r="B505" t="s">
        <v>11</v>
      </c>
      <c r="C505" t="s">
        <v>113</v>
      </c>
      <c r="D505" t="s">
        <v>421</v>
      </c>
      <c r="E505" t="str">
        <f t="shared" si="27"/>
        <v/>
      </c>
      <c r="F505" t="s">
        <v>859</v>
      </c>
      <c r="G505" s="18">
        <v>1205823</v>
      </c>
      <c r="H505">
        <v>0.22770000000000001</v>
      </c>
    </row>
    <row r="506" spans="1:8" x14ac:dyDescent="0.35">
      <c r="A506" t="s">
        <v>114</v>
      </c>
      <c r="B506" t="s">
        <v>11</v>
      </c>
      <c r="C506" t="s">
        <v>113</v>
      </c>
      <c r="D506" t="s">
        <v>423</v>
      </c>
      <c r="E506" t="str">
        <f t="shared" si="27"/>
        <v/>
      </c>
      <c r="F506" t="s">
        <v>859</v>
      </c>
      <c r="G506" s="18">
        <v>300871</v>
      </c>
      <c r="H506">
        <v>5.6800000000000003E-2</v>
      </c>
    </row>
    <row r="507" spans="1:8" x14ac:dyDescent="0.35">
      <c r="A507" t="s">
        <v>116</v>
      </c>
      <c r="B507" t="s">
        <v>11</v>
      </c>
      <c r="C507" t="s">
        <v>115</v>
      </c>
      <c r="D507" t="s">
        <v>13</v>
      </c>
      <c r="E507" t="str">
        <f t="shared" si="27"/>
        <v/>
      </c>
      <c r="F507" t="s">
        <v>904</v>
      </c>
      <c r="G507" s="18">
        <v>0</v>
      </c>
      <c r="H507">
        <v>0</v>
      </c>
    </row>
    <row r="508" spans="1:8" x14ac:dyDescent="0.35">
      <c r="A508" t="s">
        <v>116</v>
      </c>
      <c r="B508" t="s">
        <v>11</v>
      </c>
      <c r="C508" t="s">
        <v>115</v>
      </c>
      <c r="D508" t="s">
        <v>416</v>
      </c>
      <c r="E508" t="str">
        <f t="shared" si="27"/>
        <v/>
      </c>
      <c r="F508" t="s">
        <v>904</v>
      </c>
      <c r="G508" s="18">
        <v>0</v>
      </c>
      <c r="H508">
        <v>0</v>
      </c>
    </row>
    <row r="509" spans="1:8" x14ac:dyDescent="0.35">
      <c r="A509" t="s">
        <v>116</v>
      </c>
      <c r="B509" t="s">
        <v>11</v>
      </c>
      <c r="C509" t="s">
        <v>115</v>
      </c>
      <c r="D509" t="s">
        <v>15</v>
      </c>
      <c r="E509" t="str">
        <f t="shared" si="27"/>
        <v>8</v>
      </c>
      <c r="F509" t="s">
        <v>904</v>
      </c>
      <c r="G509" s="18">
        <v>1555076</v>
      </c>
      <c r="H509">
        <v>0.18640000000000001</v>
      </c>
    </row>
    <row r="510" spans="1:8" x14ac:dyDescent="0.35">
      <c r="A510" t="s">
        <v>116</v>
      </c>
      <c r="B510" t="s">
        <v>11</v>
      </c>
      <c r="C510" t="s">
        <v>115</v>
      </c>
      <c r="D510" t="s">
        <v>16</v>
      </c>
      <c r="E510" t="str">
        <f t="shared" si="27"/>
        <v>8</v>
      </c>
      <c r="F510" t="s">
        <v>904</v>
      </c>
      <c r="G510" s="18">
        <v>249616</v>
      </c>
      <c r="H510">
        <v>2.9899999999999999E-2</v>
      </c>
    </row>
    <row r="511" spans="1:8" x14ac:dyDescent="0.35">
      <c r="A511" t="s">
        <v>116</v>
      </c>
      <c r="B511" t="s">
        <v>11</v>
      </c>
      <c r="C511" t="s">
        <v>115</v>
      </c>
      <c r="D511" t="s">
        <v>419</v>
      </c>
      <c r="E511" t="str">
        <f t="shared" si="27"/>
        <v/>
      </c>
      <c r="F511" t="s">
        <v>904</v>
      </c>
      <c r="G511" s="18">
        <v>889253</v>
      </c>
      <c r="H511">
        <v>0.1066</v>
      </c>
    </row>
    <row r="512" spans="1:8" x14ac:dyDescent="0.35">
      <c r="A512" t="s">
        <v>116</v>
      </c>
      <c r="B512" t="s">
        <v>11</v>
      </c>
      <c r="C512" t="s">
        <v>115</v>
      </c>
      <c r="D512" t="s">
        <v>421</v>
      </c>
      <c r="E512" t="str">
        <f t="shared" si="27"/>
        <v/>
      </c>
      <c r="F512" t="s">
        <v>904</v>
      </c>
      <c r="G512" s="18">
        <v>816033</v>
      </c>
      <c r="H512">
        <v>9.7799999999999998E-2</v>
      </c>
    </row>
    <row r="513" spans="1:8" x14ac:dyDescent="0.35">
      <c r="A513" t="s">
        <v>116</v>
      </c>
      <c r="B513" t="s">
        <v>11</v>
      </c>
      <c r="C513" t="s">
        <v>115</v>
      </c>
      <c r="D513" t="s">
        <v>423</v>
      </c>
      <c r="E513" t="str">
        <f t="shared" si="27"/>
        <v/>
      </c>
      <c r="F513" t="s">
        <v>904</v>
      </c>
      <c r="G513" s="18">
        <v>208579</v>
      </c>
      <c r="H513">
        <v>2.5000000000000001E-2</v>
      </c>
    </row>
    <row r="514" spans="1:8" x14ac:dyDescent="0.35">
      <c r="A514" t="s">
        <v>118</v>
      </c>
      <c r="B514" t="s">
        <v>11</v>
      </c>
      <c r="C514" t="s">
        <v>117</v>
      </c>
      <c r="D514" t="s">
        <v>416</v>
      </c>
      <c r="E514" t="str">
        <f t="shared" si="27"/>
        <v/>
      </c>
      <c r="F514" t="s">
        <v>949</v>
      </c>
      <c r="G514" s="18">
        <v>0</v>
      </c>
      <c r="H514">
        <v>0</v>
      </c>
    </row>
    <row r="515" spans="1:8" x14ac:dyDescent="0.35">
      <c r="A515" t="s">
        <v>118</v>
      </c>
      <c r="B515" t="s">
        <v>11</v>
      </c>
      <c r="C515" t="s">
        <v>117</v>
      </c>
      <c r="D515" t="s">
        <v>15</v>
      </c>
      <c r="E515" t="str">
        <f t="shared" ref="E515:E578" si="28">IF(MID(D515,3,1)="8","8","")</f>
        <v>8</v>
      </c>
      <c r="F515" t="s">
        <v>949</v>
      </c>
      <c r="G515" s="18">
        <v>1106630</v>
      </c>
      <c r="H515">
        <v>0.23469999999999999</v>
      </c>
    </row>
    <row r="516" spans="1:8" x14ac:dyDescent="0.35">
      <c r="A516" t="s">
        <v>118</v>
      </c>
      <c r="B516" t="s">
        <v>11</v>
      </c>
      <c r="C516" t="s">
        <v>117</v>
      </c>
      <c r="D516" t="s">
        <v>16</v>
      </c>
      <c r="E516" t="str">
        <f t="shared" si="28"/>
        <v>8</v>
      </c>
      <c r="F516" t="s">
        <v>949</v>
      </c>
      <c r="G516" s="18">
        <v>259497</v>
      </c>
      <c r="H516">
        <v>5.5E-2</v>
      </c>
    </row>
    <row r="517" spans="1:8" x14ac:dyDescent="0.35">
      <c r="A517" t="s">
        <v>118</v>
      </c>
      <c r="B517" t="s">
        <v>11</v>
      </c>
      <c r="C517" t="s">
        <v>117</v>
      </c>
      <c r="D517" t="s">
        <v>419</v>
      </c>
      <c r="E517" t="str">
        <f t="shared" si="28"/>
        <v/>
      </c>
      <c r="F517" t="s">
        <v>949</v>
      </c>
      <c r="G517" s="18">
        <v>720945</v>
      </c>
      <c r="H517">
        <v>0.15290000000000001</v>
      </c>
    </row>
    <row r="518" spans="1:8" x14ac:dyDescent="0.35">
      <c r="A518" t="s">
        <v>118</v>
      </c>
      <c r="B518" t="s">
        <v>11</v>
      </c>
      <c r="C518" t="s">
        <v>117</v>
      </c>
      <c r="D518" t="s">
        <v>421</v>
      </c>
      <c r="E518" t="str">
        <f t="shared" si="28"/>
        <v/>
      </c>
      <c r="F518" t="s">
        <v>949</v>
      </c>
      <c r="G518" s="18">
        <v>887380</v>
      </c>
      <c r="H518">
        <v>0.18820000000000001</v>
      </c>
    </row>
    <row r="519" spans="1:8" x14ac:dyDescent="0.35">
      <c r="A519" t="s">
        <v>118</v>
      </c>
      <c r="B519" t="s">
        <v>11</v>
      </c>
      <c r="C519" t="s">
        <v>117</v>
      </c>
      <c r="D519" t="s">
        <v>423</v>
      </c>
      <c r="E519" t="str">
        <f t="shared" si="28"/>
        <v/>
      </c>
      <c r="F519" t="s">
        <v>949</v>
      </c>
      <c r="G519" s="18">
        <v>223497</v>
      </c>
      <c r="H519">
        <v>4.7399999999999998E-2</v>
      </c>
    </row>
    <row r="520" spans="1:8" x14ac:dyDescent="0.35">
      <c r="A520" t="s">
        <v>119</v>
      </c>
      <c r="B520" t="s">
        <v>11</v>
      </c>
      <c r="C520" t="s">
        <v>120</v>
      </c>
      <c r="D520" t="s">
        <v>13</v>
      </c>
      <c r="E520" t="str">
        <f t="shared" si="28"/>
        <v/>
      </c>
      <c r="F520" t="s">
        <v>796</v>
      </c>
      <c r="G520" s="18">
        <v>0</v>
      </c>
      <c r="H520">
        <v>0</v>
      </c>
    </row>
    <row r="521" spans="1:8" x14ac:dyDescent="0.35">
      <c r="A521" t="s">
        <v>119</v>
      </c>
      <c r="B521" t="s">
        <v>11</v>
      </c>
      <c r="C521" t="s">
        <v>120</v>
      </c>
      <c r="D521" t="s">
        <v>416</v>
      </c>
      <c r="E521" t="str">
        <f t="shared" si="28"/>
        <v/>
      </c>
      <c r="F521" t="s">
        <v>796</v>
      </c>
      <c r="G521" s="18">
        <v>0</v>
      </c>
      <c r="H521">
        <v>0</v>
      </c>
    </row>
    <row r="522" spans="1:8" x14ac:dyDescent="0.35">
      <c r="A522" t="s">
        <v>119</v>
      </c>
      <c r="B522" t="s">
        <v>11</v>
      </c>
      <c r="C522" t="s">
        <v>120</v>
      </c>
      <c r="D522" t="s">
        <v>15</v>
      </c>
      <c r="E522" t="str">
        <f t="shared" si="28"/>
        <v>8</v>
      </c>
      <c r="F522" t="s">
        <v>796</v>
      </c>
      <c r="G522" s="18">
        <v>299580</v>
      </c>
      <c r="H522">
        <v>0.1065</v>
      </c>
    </row>
    <row r="523" spans="1:8" x14ac:dyDescent="0.35">
      <c r="A523" t="s">
        <v>119</v>
      </c>
      <c r="B523" t="s">
        <v>11</v>
      </c>
      <c r="C523" t="s">
        <v>120</v>
      </c>
      <c r="D523" t="s">
        <v>16</v>
      </c>
      <c r="E523" t="str">
        <f t="shared" si="28"/>
        <v>8</v>
      </c>
      <c r="F523" t="s">
        <v>796</v>
      </c>
      <c r="G523" s="18">
        <v>77075</v>
      </c>
      <c r="H523">
        <v>2.7400000000000001E-2</v>
      </c>
    </row>
    <row r="524" spans="1:8" x14ac:dyDescent="0.35">
      <c r="A524" t="s">
        <v>119</v>
      </c>
      <c r="B524" t="s">
        <v>11</v>
      </c>
      <c r="C524" t="s">
        <v>120</v>
      </c>
      <c r="D524" t="s">
        <v>419</v>
      </c>
      <c r="E524" t="str">
        <f t="shared" si="28"/>
        <v/>
      </c>
      <c r="F524" t="s">
        <v>796</v>
      </c>
      <c r="G524" s="18">
        <v>861045</v>
      </c>
      <c r="H524">
        <v>0.30609999999999998</v>
      </c>
    </row>
    <row r="525" spans="1:8" x14ac:dyDescent="0.35">
      <c r="A525" t="s">
        <v>119</v>
      </c>
      <c r="B525" t="s">
        <v>11</v>
      </c>
      <c r="C525" t="s">
        <v>120</v>
      </c>
      <c r="D525" t="s">
        <v>421</v>
      </c>
      <c r="E525" t="str">
        <f t="shared" si="28"/>
        <v/>
      </c>
      <c r="F525" t="s">
        <v>796</v>
      </c>
      <c r="G525" s="18">
        <v>875110</v>
      </c>
      <c r="H525">
        <v>0.31109999999999999</v>
      </c>
    </row>
    <row r="526" spans="1:8" x14ac:dyDescent="0.35">
      <c r="A526" t="s">
        <v>119</v>
      </c>
      <c r="B526" t="s">
        <v>11</v>
      </c>
      <c r="C526" t="s">
        <v>120</v>
      </c>
      <c r="D526" t="s">
        <v>423</v>
      </c>
      <c r="E526" t="str">
        <f t="shared" si="28"/>
        <v/>
      </c>
      <c r="F526" t="s">
        <v>796</v>
      </c>
      <c r="G526" s="18">
        <v>563</v>
      </c>
      <c r="H526">
        <v>2.0000000000000001E-4</v>
      </c>
    </row>
    <row r="527" spans="1:8" x14ac:dyDescent="0.35">
      <c r="A527" t="s">
        <v>119</v>
      </c>
      <c r="B527" t="s">
        <v>11</v>
      </c>
      <c r="C527" t="s">
        <v>121</v>
      </c>
      <c r="D527" t="s">
        <v>13</v>
      </c>
      <c r="E527" t="str">
        <f t="shared" si="28"/>
        <v/>
      </c>
      <c r="F527" t="s">
        <v>797</v>
      </c>
      <c r="G527" s="18">
        <v>0</v>
      </c>
      <c r="H527">
        <v>0</v>
      </c>
    </row>
    <row r="528" spans="1:8" x14ac:dyDescent="0.35">
      <c r="A528" t="s">
        <v>119</v>
      </c>
      <c r="B528" t="s">
        <v>11</v>
      </c>
      <c r="C528" t="s">
        <v>121</v>
      </c>
      <c r="D528" t="s">
        <v>416</v>
      </c>
      <c r="E528" t="str">
        <f t="shared" si="28"/>
        <v/>
      </c>
      <c r="F528" t="s">
        <v>797</v>
      </c>
      <c r="G528" s="18">
        <v>0</v>
      </c>
      <c r="H528">
        <v>0</v>
      </c>
    </row>
    <row r="529" spans="1:8" x14ac:dyDescent="0.35">
      <c r="A529" t="s">
        <v>119</v>
      </c>
      <c r="B529" t="s">
        <v>11</v>
      </c>
      <c r="C529" t="s">
        <v>121</v>
      </c>
      <c r="D529" t="s">
        <v>15</v>
      </c>
      <c r="E529" t="str">
        <f t="shared" si="28"/>
        <v>8</v>
      </c>
      <c r="F529" t="s">
        <v>797</v>
      </c>
      <c r="G529" s="18">
        <v>4604599</v>
      </c>
      <c r="H529">
        <v>0.57809999999999995</v>
      </c>
    </row>
    <row r="530" spans="1:8" x14ac:dyDescent="0.35">
      <c r="A530" t="s">
        <v>119</v>
      </c>
      <c r="B530" t="s">
        <v>11</v>
      </c>
      <c r="C530" t="s">
        <v>121</v>
      </c>
      <c r="D530" t="s">
        <v>16</v>
      </c>
      <c r="E530" t="str">
        <f t="shared" si="28"/>
        <v>8</v>
      </c>
      <c r="F530" t="s">
        <v>797</v>
      </c>
      <c r="G530" s="18">
        <v>461973</v>
      </c>
      <c r="H530">
        <v>5.8000000000000003E-2</v>
      </c>
    </row>
    <row r="531" spans="1:8" x14ac:dyDescent="0.35">
      <c r="A531" t="s">
        <v>119</v>
      </c>
      <c r="B531" t="s">
        <v>11</v>
      </c>
      <c r="C531" t="s">
        <v>121</v>
      </c>
      <c r="D531" t="s">
        <v>419</v>
      </c>
      <c r="E531" t="str">
        <f t="shared" si="28"/>
        <v/>
      </c>
      <c r="F531" t="s">
        <v>797</v>
      </c>
      <c r="G531" s="18">
        <v>2789363</v>
      </c>
      <c r="H531">
        <v>0.35020000000000001</v>
      </c>
    </row>
    <row r="532" spans="1:8" x14ac:dyDescent="0.35">
      <c r="A532" t="s">
        <v>119</v>
      </c>
      <c r="B532" t="s">
        <v>11</v>
      </c>
      <c r="C532" t="s">
        <v>121</v>
      </c>
      <c r="D532" t="s">
        <v>421</v>
      </c>
      <c r="E532" t="str">
        <f t="shared" si="28"/>
        <v/>
      </c>
      <c r="F532" t="s">
        <v>797</v>
      </c>
      <c r="G532" s="18">
        <v>2206321</v>
      </c>
      <c r="H532">
        <v>0.27700000000000002</v>
      </c>
    </row>
    <row r="533" spans="1:8" x14ac:dyDescent="0.35">
      <c r="A533" t="s">
        <v>119</v>
      </c>
      <c r="B533" t="s">
        <v>11</v>
      </c>
      <c r="C533" t="s">
        <v>121</v>
      </c>
      <c r="D533" t="s">
        <v>423</v>
      </c>
      <c r="E533" t="str">
        <f t="shared" si="28"/>
        <v/>
      </c>
      <c r="F533" t="s">
        <v>797</v>
      </c>
      <c r="G533" s="18">
        <v>0</v>
      </c>
      <c r="H533">
        <v>0</v>
      </c>
    </row>
    <row r="534" spans="1:8" x14ac:dyDescent="0.35">
      <c r="A534" t="s">
        <v>119</v>
      </c>
      <c r="B534" t="s">
        <v>11</v>
      </c>
      <c r="C534" t="s">
        <v>122</v>
      </c>
      <c r="D534" t="s">
        <v>13</v>
      </c>
      <c r="E534" t="str">
        <f t="shared" si="28"/>
        <v/>
      </c>
      <c r="F534" t="s">
        <v>798</v>
      </c>
      <c r="G534" s="18">
        <v>0</v>
      </c>
      <c r="H534">
        <v>0</v>
      </c>
    </row>
    <row r="535" spans="1:8" x14ac:dyDescent="0.35">
      <c r="A535" t="s">
        <v>119</v>
      </c>
      <c r="B535" t="s">
        <v>11</v>
      </c>
      <c r="C535" t="s">
        <v>122</v>
      </c>
      <c r="D535" t="s">
        <v>416</v>
      </c>
      <c r="E535" t="str">
        <f t="shared" si="28"/>
        <v/>
      </c>
      <c r="F535" t="s">
        <v>798</v>
      </c>
      <c r="G535" s="18">
        <v>0</v>
      </c>
      <c r="H535">
        <v>0</v>
      </c>
    </row>
    <row r="536" spans="1:8" x14ac:dyDescent="0.35">
      <c r="A536" t="s">
        <v>119</v>
      </c>
      <c r="B536" t="s">
        <v>11</v>
      </c>
      <c r="C536" t="s">
        <v>122</v>
      </c>
      <c r="D536" t="s">
        <v>15</v>
      </c>
      <c r="E536" t="str">
        <f t="shared" si="28"/>
        <v>8</v>
      </c>
      <c r="F536" t="s">
        <v>798</v>
      </c>
      <c r="G536" s="18">
        <v>2685603</v>
      </c>
      <c r="H536">
        <v>0.26939999999999997</v>
      </c>
    </row>
    <row r="537" spans="1:8" x14ac:dyDescent="0.35">
      <c r="A537" t="s">
        <v>119</v>
      </c>
      <c r="B537" t="s">
        <v>11</v>
      </c>
      <c r="C537" t="s">
        <v>122</v>
      </c>
      <c r="D537" t="s">
        <v>16</v>
      </c>
      <c r="E537" t="str">
        <f t="shared" si="28"/>
        <v>8</v>
      </c>
      <c r="F537" t="s">
        <v>798</v>
      </c>
      <c r="G537" s="18">
        <v>139564</v>
      </c>
      <c r="H537">
        <v>1.4E-2</v>
      </c>
    </row>
    <row r="538" spans="1:8" x14ac:dyDescent="0.35">
      <c r="A538" t="s">
        <v>119</v>
      </c>
      <c r="B538" t="s">
        <v>11</v>
      </c>
      <c r="C538" t="s">
        <v>122</v>
      </c>
      <c r="D538" t="s">
        <v>419</v>
      </c>
      <c r="E538" t="str">
        <f t="shared" si="28"/>
        <v/>
      </c>
      <c r="F538" t="s">
        <v>798</v>
      </c>
      <c r="G538" s="18">
        <v>2598874</v>
      </c>
      <c r="H538">
        <v>0.26069999999999999</v>
      </c>
    </row>
    <row r="539" spans="1:8" x14ac:dyDescent="0.35">
      <c r="A539" t="s">
        <v>119</v>
      </c>
      <c r="B539" t="s">
        <v>11</v>
      </c>
      <c r="C539" t="s">
        <v>122</v>
      </c>
      <c r="D539" t="s">
        <v>421</v>
      </c>
      <c r="E539" t="str">
        <f t="shared" si="28"/>
        <v/>
      </c>
      <c r="F539" t="s">
        <v>798</v>
      </c>
      <c r="G539" s="18">
        <v>1032771</v>
      </c>
      <c r="H539">
        <v>0.1036</v>
      </c>
    </row>
    <row r="540" spans="1:8" x14ac:dyDescent="0.35">
      <c r="A540" t="s">
        <v>119</v>
      </c>
      <c r="B540" t="s">
        <v>11</v>
      </c>
      <c r="C540" t="s">
        <v>122</v>
      </c>
      <c r="D540" t="s">
        <v>423</v>
      </c>
      <c r="E540" t="str">
        <f t="shared" si="28"/>
        <v/>
      </c>
      <c r="F540" t="s">
        <v>798</v>
      </c>
      <c r="G540" s="18">
        <v>0</v>
      </c>
      <c r="H540">
        <v>0</v>
      </c>
    </row>
    <row r="541" spans="1:8" x14ac:dyDescent="0.35">
      <c r="A541" t="s">
        <v>123</v>
      </c>
      <c r="B541" t="s">
        <v>11</v>
      </c>
      <c r="C541" t="s">
        <v>124</v>
      </c>
      <c r="D541" t="s">
        <v>13</v>
      </c>
      <c r="E541" t="str">
        <f t="shared" si="28"/>
        <v/>
      </c>
      <c r="F541" t="s">
        <v>799</v>
      </c>
      <c r="G541" s="18">
        <v>0</v>
      </c>
      <c r="H541">
        <v>0</v>
      </c>
    </row>
    <row r="542" spans="1:8" x14ac:dyDescent="0.35">
      <c r="A542" t="s">
        <v>123</v>
      </c>
      <c r="B542" t="s">
        <v>11</v>
      </c>
      <c r="C542" t="s">
        <v>124</v>
      </c>
      <c r="D542" t="s">
        <v>416</v>
      </c>
      <c r="E542" t="str">
        <f t="shared" si="28"/>
        <v/>
      </c>
      <c r="F542" t="s">
        <v>799</v>
      </c>
      <c r="G542" s="18">
        <v>0</v>
      </c>
      <c r="H542">
        <v>0</v>
      </c>
    </row>
    <row r="543" spans="1:8" x14ac:dyDescent="0.35">
      <c r="A543" t="s">
        <v>123</v>
      </c>
      <c r="B543" t="s">
        <v>11</v>
      </c>
      <c r="C543" t="s">
        <v>124</v>
      </c>
      <c r="D543" t="s">
        <v>15</v>
      </c>
      <c r="E543" t="str">
        <f t="shared" si="28"/>
        <v>8</v>
      </c>
      <c r="F543" t="s">
        <v>799</v>
      </c>
      <c r="G543" s="18">
        <v>859088</v>
      </c>
      <c r="H543">
        <v>0.23230000000000001</v>
      </c>
    </row>
    <row r="544" spans="1:8" x14ac:dyDescent="0.35">
      <c r="A544" t="s">
        <v>123</v>
      </c>
      <c r="B544" t="s">
        <v>11</v>
      </c>
      <c r="C544" t="s">
        <v>124</v>
      </c>
      <c r="D544" t="s">
        <v>16</v>
      </c>
      <c r="E544" t="str">
        <f t="shared" si="28"/>
        <v>8</v>
      </c>
      <c r="F544" t="s">
        <v>799</v>
      </c>
      <c r="G544" s="18">
        <v>373147</v>
      </c>
      <c r="H544">
        <v>0.1009</v>
      </c>
    </row>
    <row r="545" spans="1:8" x14ac:dyDescent="0.35">
      <c r="A545" t="s">
        <v>123</v>
      </c>
      <c r="B545" t="s">
        <v>11</v>
      </c>
      <c r="C545" t="s">
        <v>124</v>
      </c>
      <c r="D545" t="s">
        <v>419</v>
      </c>
      <c r="E545" t="str">
        <f t="shared" si="28"/>
        <v/>
      </c>
      <c r="F545" t="s">
        <v>799</v>
      </c>
      <c r="G545" s="18">
        <v>962267</v>
      </c>
      <c r="H545">
        <v>0.26019999999999999</v>
      </c>
    </row>
    <row r="546" spans="1:8" x14ac:dyDescent="0.35">
      <c r="A546" t="s">
        <v>123</v>
      </c>
      <c r="B546" t="s">
        <v>11</v>
      </c>
      <c r="C546" t="s">
        <v>124</v>
      </c>
      <c r="D546" t="s">
        <v>421</v>
      </c>
      <c r="E546" t="str">
        <f t="shared" si="28"/>
        <v/>
      </c>
      <c r="F546" t="s">
        <v>799</v>
      </c>
      <c r="G546" s="18">
        <v>457465</v>
      </c>
      <c r="H546">
        <v>0.1237</v>
      </c>
    </row>
    <row r="547" spans="1:8" x14ac:dyDescent="0.35">
      <c r="A547" t="s">
        <v>123</v>
      </c>
      <c r="B547" t="s">
        <v>11</v>
      </c>
      <c r="C547" t="s">
        <v>124</v>
      </c>
      <c r="D547" t="s">
        <v>423</v>
      </c>
      <c r="E547" t="str">
        <f t="shared" si="28"/>
        <v/>
      </c>
      <c r="F547" t="s">
        <v>799</v>
      </c>
      <c r="G547" s="18">
        <v>106138</v>
      </c>
      <c r="H547">
        <v>2.87E-2</v>
      </c>
    </row>
    <row r="548" spans="1:8" x14ac:dyDescent="0.35">
      <c r="A548" t="s">
        <v>123</v>
      </c>
      <c r="B548" t="s">
        <v>11</v>
      </c>
      <c r="C548" t="s">
        <v>125</v>
      </c>
      <c r="D548" t="s">
        <v>416</v>
      </c>
      <c r="E548" t="str">
        <f t="shared" si="28"/>
        <v/>
      </c>
      <c r="F548" t="s">
        <v>800</v>
      </c>
      <c r="G548" s="18">
        <v>0</v>
      </c>
      <c r="H548">
        <v>0</v>
      </c>
    </row>
    <row r="549" spans="1:8" x14ac:dyDescent="0.35">
      <c r="A549" t="s">
        <v>123</v>
      </c>
      <c r="B549" t="s">
        <v>11</v>
      </c>
      <c r="C549" t="s">
        <v>125</v>
      </c>
      <c r="D549" t="s">
        <v>15</v>
      </c>
      <c r="E549" t="str">
        <f t="shared" si="28"/>
        <v>8</v>
      </c>
      <c r="F549" t="s">
        <v>800</v>
      </c>
      <c r="G549" s="18">
        <v>1251226</v>
      </c>
      <c r="H549">
        <v>0.27810000000000001</v>
      </c>
    </row>
    <row r="550" spans="1:8" x14ac:dyDescent="0.35">
      <c r="A550" t="s">
        <v>123</v>
      </c>
      <c r="B550" t="s">
        <v>11</v>
      </c>
      <c r="C550" t="s">
        <v>125</v>
      </c>
      <c r="D550" t="s">
        <v>16</v>
      </c>
      <c r="E550" t="str">
        <f t="shared" si="28"/>
        <v>8</v>
      </c>
      <c r="F550" t="s">
        <v>800</v>
      </c>
      <c r="G550" s="18">
        <v>304595</v>
      </c>
      <c r="H550">
        <v>6.7699999999999996E-2</v>
      </c>
    </row>
    <row r="551" spans="1:8" x14ac:dyDescent="0.35">
      <c r="A551" t="s">
        <v>123</v>
      </c>
      <c r="B551" t="s">
        <v>11</v>
      </c>
      <c r="C551" t="s">
        <v>125</v>
      </c>
      <c r="D551" t="s">
        <v>419</v>
      </c>
      <c r="E551" t="str">
        <f t="shared" si="28"/>
        <v/>
      </c>
      <c r="F551" t="s">
        <v>800</v>
      </c>
      <c r="G551" s="18">
        <v>1127498</v>
      </c>
      <c r="H551">
        <v>0.25059999999999999</v>
      </c>
    </row>
    <row r="552" spans="1:8" x14ac:dyDescent="0.35">
      <c r="A552" t="s">
        <v>123</v>
      </c>
      <c r="B552" t="s">
        <v>11</v>
      </c>
      <c r="C552" t="s">
        <v>125</v>
      </c>
      <c r="D552" t="s">
        <v>421</v>
      </c>
      <c r="E552" t="str">
        <f t="shared" si="28"/>
        <v/>
      </c>
      <c r="F552" t="s">
        <v>800</v>
      </c>
      <c r="G552" s="18">
        <v>741468</v>
      </c>
      <c r="H552">
        <v>0.1648</v>
      </c>
    </row>
    <row r="553" spans="1:8" x14ac:dyDescent="0.35">
      <c r="A553" t="s">
        <v>123</v>
      </c>
      <c r="B553" t="s">
        <v>11</v>
      </c>
      <c r="C553" t="s">
        <v>125</v>
      </c>
      <c r="D553" t="s">
        <v>423</v>
      </c>
      <c r="E553" t="str">
        <f t="shared" si="28"/>
        <v/>
      </c>
      <c r="F553" t="s">
        <v>800</v>
      </c>
      <c r="G553" s="18">
        <v>172770</v>
      </c>
      <c r="H553">
        <v>3.8399999999999997E-2</v>
      </c>
    </row>
    <row r="554" spans="1:8" x14ac:dyDescent="0.35">
      <c r="A554" t="s">
        <v>123</v>
      </c>
      <c r="B554" t="s">
        <v>11</v>
      </c>
      <c r="C554" t="s">
        <v>126</v>
      </c>
      <c r="D554" t="s">
        <v>416</v>
      </c>
      <c r="E554" t="str">
        <f t="shared" si="28"/>
        <v/>
      </c>
      <c r="F554" t="s">
        <v>801</v>
      </c>
      <c r="G554" s="18">
        <v>0</v>
      </c>
      <c r="H554">
        <v>0</v>
      </c>
    </row>
    <row r="555" spans="1:8" x14ac:dyDescent="0.35">
      <c r="A555" t="s">
        <v>123</v>
      </c>
      <c r="B555" t="s">
        <v>11</v>
      </c>
      <c r="C555" t="s">
        <v>126</v>
      </c>
      <c r="D555" t="s">
        <v>15</v>
      </c>
      <c r="E555" t="str">
        <f t="shared" si="28"/>
        <v>8</v>
      </c>
      <c r="F555" t="s">
        <v>801</v>
      </c>
      <c r="G555" s="18">
        <v>1301339</v>
      </c>
      <c r="H555">
        <v>0.61380000000000001</v>
      </c>
    </row>
    <row r="556" spans="1:8" x14ac:dyDescent="0.35">
      <c r="A556" t="s">
        <v>123</v>
      </c>
      <c r="B556" t="s">
        <v>11</v>
      </c>
      <c r="C556" t="s">
        <v>126</v>
      </c>
      <c r="D556" t="s">
        <v>419</v>
      </c>
      <c r="E556" t="str">
        <f t="shared" si="28"/>
        <v/>
      </c>
      <c r="F556" t="s">
        <v>801</v>
      </c>
      <c r="G556" s="18">
        <v>984166</v>
      </c>
      <c r="H556">
        <v>0.4642</v>
      </c>
    </row>
    <row r="557" spans="1:8" x14ac:dyDescent="0.35">
      <c r="A557" t="s">
        <v>123</v>
      </c>
      <c r="B557" t="s">
        <v>11</v>
      </c>
      <c r="C557" t="s">
        <v>126</v>
      </c>
      <c r="D557" t="s">
        <v>421</v>
      </c>
      <c r="E557" t="str">
        <f t="shared" si="28"/>
        <v/>
      </c>
      <c r="F557" t="s">
        <v>801</v>
      </c>
      <c r="G557" s="18">
        <v>649609</v>
      </c>
      <c r="H557">
        <v>0.30640000000000001</v>
      </c>
    </row>
    <row r="558" spans="1:8" x14ac:dyDescent="0.35">
      <c r="A558" t="s">
        <v>123</v>
      </c>
      <c r="B558" t="s">
        <v>11</v>
      </c>
      <c r="C558" t="s">
        <v>126</v>
      </c>
      <c r="D558" t="s">
        <v>423</v>
      </c>
      <c r="E558" t="str">
        <f t="shared" si="28"/>
        <v/>
      </c>
      <c r="F558" t="s">
        <v>801</v>
      </c>
      <c r="G558" s="18">
        <v>66148</v>
      </c>
      <c r="H558">
        <v>3.1199999999999999E-2</v>
      </c>
    </row>
    <row r="559" spans="1:8" x14ac:dyDescent="0.35">
      <c r="A559" t="s">
        <v>123</v>
      </c>
      <c r="B559" t="s">
        <v>11</v>
      </c>
      <c r="C559" t="s">
        <v>127</v>
      </c>
      <c r="D559" t="s">
        <v>416</v>
      </c>
      <c r="E559" t="str">
        <f t="shared" si="28"/>
        <v/>
      </c>
      <c r="F559" t="s">
        <v>802</v>
      </c>
      <c r="G559" s="18">
        <v>0</v>
      </c>
      <c r="H559">
        <v>0</v>
      </c>
    </row>
    <row r="560" spans="1:8" x14ac:dyDescent="0.35">
      <c r="A560" t="s">
        <v>123</v>
      </c>
      <c r="B560" t="s">
        <v>11</v>
      </c>
      <c r="C560" t="s">
        <v>127</v>
      </c>
      <c r="D560" t="s">
        <v>15</v>
      </c>
      <c r="E560" t="str">
        <f t="shared" si="28"/>
        <v>8</v>
      </c>
      <c r="F560" t="s">
        <v>802</v>
      </c>
      <c r="G560" s="18">
        <v>1799557</v>
      </c>
      <c r="H560">
        <v>0.18870000000000001</v>
      </c>
    </row>
    <row r="561" spans="1:8" x14ac:dyDescent="0.35">
      <c r="A561" t="s">
        <v>123</v>
      </c>
      <c r="B561" t="s">
        <v>11</v>
      </c>
      <c r="C561" t="s">
        <v>127</v>
      </c>
      <c r="D561" t="s">
        <v>16</v>
      </c>
      <c r="E561" t="str">
        <f t="shared" si="28"/>
        <v>8</v>
      </c>
      <c r="F561" t="s">
        <v>802</v>
      </c>
      <c r="G561" s="18">
        <v>688543</v>
      </c>
      <c r="H561">
        <v>7.22E-2</v>
      </c>
    </row>
    <row r="562" spans="1:8" x14ac:dyDescent="0.35">
      <c r="A562" t="s">
        <v>123</v>
      </c>
      <c r="B562" t="s">
        <v>11</v>
      </c>
      <c r="C562" t="s">
        <v>127</v>
      </c>
      <c r="D562" t="s">
        <v>419</v>
      </c>
      <c r="E562" t="str">
        <f t="shared" si="28"/>
        <v/>
      </c>
      <c r="F562" t="s">
        <v>802</v>
      </c>
      <c r="G562" s="18">
        <v>3599114</v>
      </c>
      <c r="H562">
        <v>0.37740000000000001</v>
      </c>
    </row>
    <row r="563" spans="1:8" x14ac:dyDescent="0.35">
      <c r="A563" t="s">
        <v>123</v>
      </c>
      <c r="B563" t="s">
        <v>11</v>
      </c>
      <c r="C563" t="s">
        <v>127</v>
      </c>
      <c r="D563" t="s">
        <v>421</v>
      </c>
      <c r="E563" t="str">
        <f t="shared" si="28"/>
        <v/>
      </c>
      <c r="F563" t="s">
        <v>802</v>
      </c>
      <c r="G563" s="18">
        <v>2257314</v>
      </c>
      <c r="H563">
        <v>0.23669999999999999</v>
      </c>
    </row>
    <row r="564" spans="1:8" x14ac:dyDescent="0.35">
      <c r="A564" t="s">
        <v>123</v>
      </c>
      <c r="B564" t="s">
        <v>11</v>
      </c>
      <c r="C564" t="s">
        <v>127</v>
      </c>
      <c r="D564" t="s">
        <v>423</v>
      </c>
      <c r="E564" t="str">
        <f t="shared" si="28"/>
        <v/>
      </c>
      <c r="F564" t="s">
        <v>802</v>
      </c>
      <c r="G564" s="18">
        <v>154493</v>
      </c>
      <c r="H564">
        <v>1.6199999999999999E-2</v>
      </c>
    </row>
    <row r="565" spans="1:8" x14ac:dyDescent="0.35">
      <c r="A565" t="s">
        <v>123</v>
      </c>
      <c r="B565" t="s">
        <v>11</v>
      </c>
      <c r="C565" t="s">
        <v>128</v>
      </c>
      <c r="D565" t="s">
        <v>13</v>
      </c>
      <c r="E565" t="str">
        <f t="shared" si="28"/>
        <v/>
      </c>
      <c r="F565" t="s">
        <v>913</v>
      </c>
      <c r="G565" s="18">
        <v>0</v>
      </c>
      <c r="H565">
        <v>0</v>
      </c>
    </row>
    <row r="566" spans="1:8" x14ac:dyDescent="0.35">
      <c r="A566" t="s">
        <v>123</v>
      </c>
      <c r="B566" t="s">
        <v>11</v>
      </c>
      <c r="C566" t="s">
        <v>128</v>
      </c>
      <c r="D566" t="s">
        <v>416</v>
      </c>
      <c r="E566" t="str">
        <f t="shared" si="28"/>
        <v/>
      </c>
      <c r="F566" t="s">
        <v>913</v>
      </c>
      <c r="G566" s="18">
        <v>0</v>
      </c>
      <c r="H566">
        <v>0</v>
      </c>
    </row>
    <row r="567" spans="1:8" x14ac:dyDescent="0.35">
      <c r="A567" t="s">
        <v>123</v>
      </c>
      <c r="B567" t="s">
        <v>11</v>
      </c>
      <c r="C567" t="s">
        <v>128</v>
      </c>
      <c r="D567" t="s">
        <v>15</v>
      </c>
      <c r="E567" t="str">
        <f t="shared" si="28"/>
        <v>8</v>
      </c>
      <c r="F567" t="s">
        <v>913</v>
      </c>
      <c r="G567" s="18">
        <v>2819229</v>
      </c>
      <c r="H567">
        <v>0.83420000000000005</v>
      </c>
    </row>
    <row r="568" spans="1:8" x14ac:dyDescent="0.35">
      <c r="A568" t="s">
        <v>123</v>
      </c>
      <c r="B568" t="s">
        <v>11</v>
      </c>
      <c r="C568" t="s">
        <v>128</v>
      </c>
      <c r="D568" t="s">
        <v>419</v>
      </c>
      <c r="E568" t="str">
        <f t="shared" si="28"/>
        <v/>
      </c>
      <c r="F568" t="s">
        <v>913</v>
      </c>
      <c r="G568" s="18">
        <v>963513</v>
      </c>
      <c r="H568">
        <v>0.28510000000000002</v>
      </c>
    </row>
    <row r="569" spans="1:8" x14ac:dyDescent="0.35">
      <c r="A569" t="s">
        <v>123</v>
      </c>
      <c r="B569" t="s">
        <v>11</v>
      </c>
      <c r="C569" t="s">
        <v>128</v>
      </c>
      <c r="D569" t="s">
        <v>421</v>
      </c>
      <c r="E569" t="str">
        <f t="shared" si="28"/>
        <v/>
      </c>
      <c r="F569" t="s">
        <v>913</v>
      </c>
      <c r="G569" s="18">
        <v>715791</v>
      </c>
      <c r="H569">
        <v>0.21179999999999999</v>
      </c>
    </row>
    <row r="570" spans="1:8" x14ac:dyDescent="0.35">
      <c r="A570" t="s">
        <v>123</v>
      </c>
      <c r="B570" t="s">
        <v>11</v>
      </c>
      <c r="C570" t="s">
        <v>128</v>
      </c>
      <c r="D570" t="s">
        <v>423</v>
      </c>
      <c r="E570" t="str">
        <f t="shared" si="28"/>
        <v/>
      </c>
      <c r="F570" t="s">
        <v>913</v>
      </c>
      <c r="G570" s="18">
        <v>233866</v>
      </c>
      <c r="H570">
        <v>6.9199999999999998E-2</v>
      </c>
    </row>
    <row r="571" spans="1:8" x14ac:dyDescent="0.35">
      <c r="A571" t="s">
        <v>129</v>
      </c>
      <c r="B571" t="s">
        <v>11</v>
      </c>
      <c r="C571" t="s">
        <v>133</v>
      </c>
      <c r="D571" t="s">
        <v>416</v>
      </c>
      <c r="E571" t="str">
        <f t="shared" si="28"/>
        <v/>
      </c>
      <c r="F571" t="s">
        <v>803</v>
      </c>
      <c r="G571" s="18">
        <v>0</v>
      </c>
      <c r="H571">
        <v>0</v>
      </c>
    </row>
    <row r="572" spans="1:8" x14ac:dyDescent="0.35">
      <c r="A572" t="s">
        <v>129</v>
      </c>
      <c r="B572" t="s">
        <v>11</v>
      </c>
      <c r="C572" t="s">
        <v>133</v>
      </c>
      <c r="D572" t="s">
        <v>15</v>
      </c>
      <c r="E572" t="str">
        <f t="shared" si="28"/>
        <v>8</v>
      </c>
      <c r="F572" t="s">
        <v>803</v>
      </c>
      <c r="G572" s="18">
        <v>562043</v>
      </c>
      <c r="H572">
        <v>0.26979999999999998</v>
      </c>
    </row>
    <row r="573" spans="1:8" x14ac:dyDescent="0.35">
      <c r="A573" t="s">
        <v>129</v>
      </c>
      <c r="B573" t="s">
        <v>11</v>
      </c>
      <c r="C573" t="s">
        <v>133</v>
      </c>
      <c r="D573" t="s">
        <v>16</v>
      </c>
      <c r="E573" t="str">
        <f t="shared" si="28"/>
        <v>8</v>
      </c>
      <c r="F573" t="s">
        <v>803</v>
      </c>
      <c r="G573" s="18">
        <v>220401</v>
      </c>
      <c r="H573">
        <v>0.10580000000000001</v>
      </c>
    </row>
    <row r="574" spans="1:8" x14ac:dyDescent="0.35">
      <c r="A574" t="s">
        <v>129</v>
      </c>
      <c r="B574" t="s">
        <v>11</v>
      </c>
      <c r="C574" t="s">
        <v>133</v>
      </c>
      <c r="D574" t="s">
        <v>419</v>
      </c>
      <c r="E574" t="str">
        <f t="shared" si="28"/>
        <v/>
      </c>
      <c r="F574" t="s">
        <v>803</v>
      </c>
      <c r="G574" s="18">
        <v>513296</v>
      </c>
      <c r="H574">
        <v>0.24640000000000001</v>
      </c>
    </row>
    <row r="575" spans="1:8" x14ac:dyDescent="0.35">
      <c r="A575" t="s">
        <v>129</v>
      </c>
      <c r="B575" t="s">
        <v>11</v>
      </c>
      <c r="C575" t="s">
        <v>133</v>
      </c>
      <c r="D575" t="s">
        <v>421</v>
      </c>
      <c r="E575" t="str">
        <f t="shared" si="28"/>
        <v/>
      </c>
      <c r="F575" t="s">
        <v>803</v>
      </c>
      <c r="G575" s="18">
        <v>493089</v>
      </c>
      <c r="H575">
        <v>0.23669999999999999</v>
      </c>
    </row>
    <row r="576" spans="1:8" x14ac:dyDescent="0.35">
      <c r="A576" t="s">
        <v>129</v>
      </c>
      <c r="B576" t="s">
        <v>11</v>
      </c>
      <c r="C576" t="s">
        <v>133</v>
      </c>
      <c r="D576" t="s">
        <v>423</v>
      </c>
      <c r="E576" t="str">
        <f t="shared" si="28"/>
        <v/>
      </c>
      <c r="F576" t="s">
        <v>803</v>
      </c>
      <c r="G576" s="18">
        <v>110617</v>
      </c>
      <c r="H576">
        <v>5.3100000000000001E-2</v>
      </c>
    </row>
    <row r="577" spans="1:8" x14ac:dyDescent="0.35">
      <c r="A577" t="s">
        <v>129</v>
      </c>
      <c r="B577" t="s">
        <v>11</v>
      </c>
      <c r="C577" t="s">
        <v>130</v>
      </c>
      <c r="D577" t="s">
        <v>13</v>
      </c>
      <c r="E577" t="str">
        <f t="shared" si="28"/>
        <v/>
      </c>
      <c r="F577" t="s">
        <v>804</v>
      </c>
      <c r="G577" s="18">
        <v>0</v>
      </c>
      <c r="H577">
        <v>0</v>
      </c>
    </row>
    <row r="578" spans="1:8" x14ac:dyDescent="0.35">
      <c r="A578" t="s">
        <v>129</v>
      </c>
      <c r="B578" t="s">
        <v>11</v>
      </c>
      <c r="C578" t="s">
        <v>130</v>
      </c>
      <c r="D578" t="s">
        <v>416</v>
      </c>
      <c r="E578" t="str">
        <f t="shared" si="28"/>
        <v/>
      </c>
      <c r="F578" t="s">
        <v>804</v>
      </c>
      <c r="G578" s="18">
        <v>0</v>
      </c>
      <c r="H578">
        <v>0</v>
      </c>
    </row>
    <row r="579" spans="1:8" x14ac:dyDescent="0.35">
      <c r="A579" t="s">
        <v>129</v>
      </c>
      <c r="B579" t="s">
        <v>11</v>
      </c>
      <c r="C579" t="s">
        <v>130</v>
      </c>
      <c r="D579" t="s">
        <v>15</v>
      </c>
      <c r="E579" t="str">
        <f t="shared" ref="E579:E642" si="29">IF(MID(D579,3,1)="8","8","")</f>
        <v>8</v>
      </c>
      <c r="F579" t="s">
        <v>804</v>
      </c>
      <c r="G579" s="18">
        <v>1469363</v>
      </c>
      <c r="H579">
        <v>0.76180000000000003</v>
      </c>
    </row>
    <row r="580" spans="1:8" x14ac:dyDescent="0.35">
      <c r="A580" t="s">
        <v>129</v>
      </c>
      <c r="B580" t="s">
        <v>11</v>
      </c>
      <c r="C580" t="s">
        <v>130</v>
      </c>
      <c r="D580" t="s">
        <v>16</v>
      </c>
      <c r="E580" t="str">
        <f t="shared" si="29"/>
        <v>8</v>
      </c>
      <c r="F580" t="s">
        <v>804</v>
      </c>
      <c r="G580" s="18">
        <v>121708</v>
      </c>
      <c r="H580">
        <v>6.3100000000000003E-2</v>
      </c>
    </row>
    <row r="581" spans="1:8" x14ac:dyDescent="0.35">
      <c r="A581" t="s">
        <v>129</v>
      </c>
      <c r="B581" t="s">
        <v>11</v>
      </c>
      <c r="C581" t="s">
        <v>130</v>
      </c>
      <c r="D581" t="s">
        <v>419</v>
      </c>
      <c r="E581" t="str">
        <f t="shared" si="29"/>
        <v/>
      </c>
      <c r="F581" t="s">
        <v>804</v>
      </c>
      <c r="G581" s="18">
        <v>580184</v>
      </c>
      <c r="H581">
        <v>0.30080000000000001</v>
      </c>
    </row>
    <row r="582" spans="1:8" x14ac:dyDescent="0.35">
      <c r="A582" t="s">
        <v>129</v>
      </c>
      <c r="B582" t="s">
        <v>11</v>
      </c>
      <c r="C582" t="s">
        <v>130</v>
      </c>
      <c r="D582" t="s">
        <v>421</v>
      </c>
      <c r="E582" t="str">
        <f t="shared" si="29"/>
        <v/>
      </c>
      <c r="F582" t="s">
        <v>804</v>
      </c>
      <c r="G582" s="18">
        <v>970767</v>
      </c>
      <c r="H582">
        <v>0.50329999999999997</v>
      </c>
    </row>
    <row r="583" spans="1:8" x14ac:dyDescent="0.35">
      <c r="A583" t="s">
        <v>129</v>
      </c>
      <c r="B583" t="s">
        <v>11</v>
      </c>
      <c r="C583" t="s">
        <v>130</v>
      </c>
      <c r="D583" t="s">
        <v>423</v>
      </c>
      <c r="E583" t="str">
        <f t="shared" si="29"/>
        <v/>
      </c>
      <c r="F583" t="s">
        <v>804</v>
      </c>
      <c r="G583" s="18">
        <v>22953</v>
      </c>
      <c r="H583">
        <v>1.1900000000000001E-2</v>
      </c>
    </row>
    <row r="584" spans="1:8" x14ac:dyDescent="0.35">
      <c r="A584" t="s">
        <v>129</v>
      </c>
      <c r="B584" t="s">
        <v>11</v>
      </c>
      <c r="C584" t="s">
        <v>131</v>
      </c>
      <c r="D584" t="s">
        <v>13</v>
      </c>
      <c r="E584" t="str">
        <f t="shared" si="29"/>
        <v/>
      </c>
      <c r="F584" t="s">
        <v>805</v>
      </c>
      <c r="G584" s="18">
        <v>0</v>
      </c>
      <c r="H584">
        <v>0</v>
      </c>
    </row>
    <row r="585" spans="1:8" x14ac:dyDescent="0.35">
      <c r="A585" t="s">
        <v>129</v>
      </c>
      <c r="B585" t="s">
        <v>11</v>
      </c>
      <c r="C585" t="s">
        <v>131</v>
      </c>
      <c r="D585" t="s">
        <v>416</v>
      </c>
      <c r="E585" t="str">
        <f t="shared" si="29"/>
        <v/>
      </c>
      <c r="F585" t="s">
        <v>805</v>
      </c>
      <c r="G585" s="18">
        <v>0</v>
      </c>
      <c r="H585">
        <v>0</v>
      </c>
    </row>
    <row r="586" spans="1:8" x14ac:dyDescent="0.35">
      <c r="A586" t="s">
        <v>129</v>
      </c>
      <c r="B586" t="s">
        <v>11</v>
      </c>
      <c r="C586" t="s">
        <v>131</v>
      </c>
      <c r="D586" t="s">
        <v>15</v>
      </c>
      <c r="E586" t="str">
        <f t="shared" si="29"/>
        <v>8</v>
      </c>
      <c r="F586" t="s">
        <v>805</v>
      </c>
      <c r="G586" s="18">
        <v>1330021</v>
      </c>
      <c r="H586">
        <v>0.70279999999999998</v>
      </c>
    </row>
    <row r="587" spans="1:8" x14ac:dyDescent="0.35">
      <c r="A587" t="s">
        <v>129</v>
      </c>
      <c r="B587" t="s">
        <v>11</v>
      </c>
      <c r="C587" t="s">
        <v>131</v>
      </c>
      <c r="D587" t="s">
        <v>16</v>
      </c>
      <c r="E587" t="str">
        <f t="shared" si="29"/>
        <v>8</v>
      </c>
      <c r="F587" t="s">
        <v>805</v>
      </c>
      <c r="G587" s="18">
        <v>154614</v>
      </c>
      <c r="H587">
        <v>8.1699999999999995E-2</v>
      </c>
    </row>
    <row r="588" spans="1:8" x14ac:dyDescent="0.35">
      <c r="A588" t="s">
        <v>129</v>
      </c>
      <c r="B588" t="s">
        <v>11</v>
      </c>
      <c r="C588" t="s">
        <v>131</v>
      </c>
      <c r="D588" t="s">
        <v>419</v>
      </c>
      <c r="E588" t="str">
        <f t="shared" si="29"/>
        <v/>
      </c>
      <c r="F588" t="s">
        <v>805</v>
      </c>
      <c r="G588" s="18">
        <v>667092</v>
      </c>
      <c r="H588">
        <v>0.35249999999999998</v>
      </c>
    </row>
    <row r="589" spans="1:8" x14ac:dyDescent="0.35">
      <c r="A589" t="s">
        <v>129</v>
      </c>
      <c r="B589" t="s">
        <v>11</v>
      </c>
      <c r="C589" t="s">
        <v>131</v>
      </c>
      <c r="D589" t="s">
        <v>421</v>
      </c>
      <c r="E589" t="str">
        <f t="shared" si="29"/>
        <v/>
      </c>
      <c r="F589" t="s">
        <v>805</v>
      </c>
      <c r="G589" s="18">
        <v>442646</v>
      </c>
      <c r="H589">
        <v>0.2339</v>
      </c>
    </row>
    <row r="590" spans="1:8" x14ac:dyDescent="0.35">
      <c r="A590" t="s">
        <v>129</v>
      </c>
      <c r="B590" t="s">
        <v>11</v>
      </c>
      <c r="C590" t="s">
        <v>131</v>
      </c>
      <c r="D590" t="s">
        <v>423</v>
      </c>
      <c r="E590" t="str">
        <f t="shared" si="29"/>
        <v/>
      </c>
      <c r="F590" t="s">
        <v>805</v>
      </c>
      <c r="G590" s="18">
        <v>59045</v>
      </c>
      <c r="H590">
        <v>3.1199999999999999E-2</v>
      </c>
    </row>
    <row r="591" spans="1:8" x14ac:dyDescent="0.35">
      <c r="A591" t="s">
        <v>129</v>
      </c>
      <c r="B591" t="s">
        <v>11</v>
      </c>
      <c r="C591" t="s">
        <v>132</v>
      </c>
      <c r="D591" t="s">
        <v>25</v>
      </c>
      <c r="E591" t="str">
        <f t="shared" si="29"/>
        <v/>
      </c>
      <c r="F591" t="s">
        <v>807</v>
      </c>
      <c r="G591" s="18">
        <v>1499755</v>
      </c>
      <c r="H591">
        <v>0.38800000000000001</v>
      </c>
    </row>
    <row r="592" spans="1:8" x14ac:dyDescent="0.35">
      <c r="A592" t="s">
        <v>129</v>
      </c>
      <c r="B592" t="s">
        <v>11</v>
      </c>
      <c r="C592" t="s">
        <v>132</v>
      </c>
      <c r="D592" t="s">
        <v>13</v>
      </c>
      <c r="E592" t="str">
        <f t="shared" si="29"/>
        <v/>
      </c>
      <c r="F592" t="s">
        <v>807</v>
      </c>
      <c r="G592" s="18">
        <v>0</v>
      </c>
      <c r="H592">
        <v>0</v>
      </c>
    </row>
    <row r="593" spans="1:8" x14ac:dyDescent="0.35">
      <c r="A593" t="s">
        <v>129</v>
      </c>
      <c r="B593" t="s">
        <v>11</v>
      </c>
      <c r="C593" t="s">
        <v>132</v>
      </c>
      <c r="D593" t="s">
        <v>416</v>
      </c>
      <c r="E593" t="str">
        <f t="shared" si="29"/>
        <v/>
      </c>
      <c r="F593" t="s">
        <v>807</v>
      </c>
      <c r="G593" s="18">
        <v>0</v>
      </c>
      <c r="H593">
        <v>0</v>
      </c>
    </row>
    <row r="594" spans="1:8" x14ac:dyDescent="0.35">
      <c r="A594" t="s">
        <v>129</v>
      </c>
      <c r="B594" t="s">
        <v>11</v>
      </c>
      <c r="C594" t="s">
        <v>132</v>
      </c>
      <c r="D594" t="s">
        <v>15</v>
      </c>
      <c r="E594" t="str">
        <f t="shared" si="29"/>
        <v>8</v>
      </c>
      <c r="F594" t="s">
        <v>807</v>
      </c>
      <c r="G594" s="18">
        <v>155291</v>
      </c>
      <c r="H594">
        <v>4.2999999999999997E-2</v>
      </c>
    </row>
    <row r="595" spans="1:8" x14ac:dyDescent="0.35">
      <c r="A595" t="s">
        <v>129</v>
      </c>
      <c r="B595" t="s">
        <v>11</v>
      </c>
      <c r="C595" t="s">
        <v>132</v>
      </c>
      <c r="D595" t="s">
        <v>16</v>
      </c>
      <c r="E595" t="str">
        <f t="shared" si="29"/>
        <v>8</v>
      </c>
      <c r="F595" t="s">
        <v>807</v>
      </c>
      <c r="G595" s="18">
        <v>268328</v>
      </c>
      <c r="H595">
        <v>7.4300000000000005E-2</v>
      </c>
    </row>
    <row r="596" spans="1:8" x14ac:dyDescent="0.35">
      <c r="A596" t="s">
        <v>129</v>
      </c>
      <c r="B596" t="s">
        <v>11</v>
      </c>
      <c r="C596" t="s">
        <v>132</v>
      </c>
      <c r="D596" t="s">
        <v>419</v>
      </c>
      <c r="E596" t="str">
        <f t="shared" si="29"/>
        <v/>
      </c>
      <c r="F596" t="s">
        <v>807</v>
      </c>
      <c r="G596" s="18">
        <v>998556</v>
      </c>
      <c r="H596">
        <v>0.27650000000000002</v>
      </c>
    </row>
    <row r="597" spans="1:8" x14ac:dyDescent="0.35">
      <c r="A597" t="s">
        <v>129</v>
      </c>
      <c r="B597" t="s">
        <v>11</v>
      </c>
      <c r="C597" t="s">
        <v>132</v>
      </c>
      <c r="D597" t="s">
        <v>421</v>
      </c>
      <c r="E597" t="str">
        <f t="shared" si="29"/>
        <v/>
      </c>
      <c r="F597" t="s">
        <v>807</v>
      </c>
      <c r="G597" s="18">
        <v>689058</v>
      </c>
      <c r="H597">
        <v>0.1908</v>
      </c>
    </row>
    <row r="598" spans="1:8" x14ac:dyDescent="0.35">
      <c r="A598" t="s">
        <v>129</v>
      </c>
      <c r="B598" t="s">
        <v>11</v>
      </c>
      <c r="C598" t="s">
        <v>132</v>
      </c>
      <c r="D598" t="s">
        <v>423</v>
      </c>
      <c r="E598" t="str">
        <f t="shared" si="29"/>
        <v/>
      </c>
      <c r="F598" t="s">
        <v>807</v>
      </c>
      <c r="G598" s="18">
        <v>0</v>
      </c>
      <c r="H598">
        <v>0</v>
      </c>
    </row>
    <row r="599" spans="1:8" x14ac:dyDescent="0.35">
      <c r="A599" t="s">
        <v>340</v>
      </c>
      <c r="B599" t="s">
        <v>11</v>
      </c>
      <c r="C599" t="s">
        <v>386</v>
      </c>
      <c r="D599" t="s">
        <v>25</v>
      </c>
      <c r="E599" t="str">
        <f t="shared" si="29"/>
        <v/>
      </c>
      <c r="F599" t="s">
        <v>808</v>
      </c>
      <c r="G599" s="18">
        <v>6873597</v>
      </c>
      <c r="H599">
        <v>0.1</v>
      </c>
    </row>
    <row r="600" spans="1:8" x14ac:dyDescent="0.35">
      <c r="A600" t="s">
        <v>340</v>
      </c>
      <c r="B600" t="s">
        <v>11</v>
      </c>
      <c r="C600" t="s">
        <v>386</v>
      </c>
      <c r="D600" t="s">
        <v>13</v>
      </c>
      <c r="E600" t="str">
        <f t="shared" si="29"/>
        <v/>
      </c>
      <c r="F600" t="s">
        <v>808</v>
      </c>
      <c r="G600" s="18">
        <v>0</v>
      </c>
      <c r="H600">
        <v>0</v>
      </c>
    </row>
    <row r="601" spans="1:8" x14ac:dyDescent="0.35">
      <c r="A601" t="s">
        <v>340</v>
      </c>
      <c r="B601" t="s">
        <v>11</v>
      </c>
      <c r="C601" t="s">
        <v>386</v>
      </c>
      <c r="D601" t="s">
        <v>416</v>
      </c>
      <c r="E601" t="str">
        <f t="shared" si="29"/>
        <v/>
      </c>
      <c r="F601" t="s">
        <v>808</v>
      </c>
      <c r="G601" s="18">
        <v>0</v>
      </c>
      <c r="H601">
        <v>0</v>
      </c>
    </row>
    <row r="602" spans="1:8" x14ac:dyDescent="0.35">
      <c r="A602" t="s">
        <v>340</v>
      </c>
      <c r="B602" t="s">
        <v>11</v>
      </c>
      <c r="C602" t="s">
        <v>386</v>
      </c>
      <c r="D602" t="s">
        <v>15</v>
      </c>
      <c r="E602" t="str">
        <f t="shared" si="29"/>
        <v>8</v>
      </c>
      <c r="F602" t="s">
        <v>808</v>
      </c>
      <c r="G602" s="18">
        <v>30743858</v>
      </c>
      <c r="H602">
        <v>0.48599999999999999</v>
      </c>
    </row>
    <row r="603" spans="1:8" x14ac:dyDescent="0.35">
      <c r="A603" t="s">
        <v>340</v>
      </c>
      <c r="B603" t="s">
        <v>11</v>
      </c>
      <c r="C603" t="s">
        <v>386</v>
      </c>
      <c r="D603" t="s">
        <v>16</v>
      </c>
      <c r="E603" t="str">
        <f t="shared" si="29"/>
        <v>8</v>
      </c>
      <c r="F603" t="s">
        <v>808</v>
      </c>
      <c r="G603" s="18">
        <v>234058</v>
      </c>
      <c r="H603">
        <v>3.7000000000000002E-3</v>
      </c>
    </row>
    <row r="604" spans="1:8" x14ac:dyDescent="0.35">
      <c r="A604" t="s">
        <v>340</v>
      </c>
      <c r="B604" t="s">
        <v>11</v>
      </c>
      <c r="C604" t="s">
        <v>386</v>
      </c>
      <c r="D604" t="s">
        <v>30</v>
      </c>
      <c r="E604" t="str">
        <f t="shared" si="29"/>
        <v>8</v>
      </c>
      <c r="F604" t="s">
        <v>808</v>
      </c>
      <c r="G604" s="18">
        <v>7134794</v>
      </c>
      <c r="H604">
        <v>0.1038</v>
      </c>
    </row>
    <row r="605" spans="1:8" x14ac:dyDescent="0.35">
      <c r="A605" t="s">
        <v>340</v>
      </c>
      <c r="B605" t="s">
        <v>11</v>
      </c>
      <c r="C605" t="s">
        <v>386</v>
      </c>
      <c r="D605" t="s">
        <v>419</v>
      </c>
      <c r="E605" t="str">
        <f t="shared" si="29"/>
        <v/>
      </c>
      <c r="F605" t="s">
        <v>808</v>
      </c>
      <c r="G605" s="18">
        <v>13904321</v>
      </c>
      <c r="H605">
        <v>0.2198</v>
      </c>
    </row>
    <row r="606" spans="1:8" x14ac:dyDescent="0.35">
      <c r="A606" t="s">
        <v>340</v>
      </c>
      <c r="B606" t="s">
        <v>11</v>
      </c>
      <c r="C606" t="s">
        <v>386</v>
      </c>
      <c r="D606" t="s">
        <v>421</v>
      </c>
      <c r="E606" t="str">
        <f t="shared" si="29"/>
        <v/>
      </c>
      <c r="F606" t="s">
        <v>808</v>
      </c>
      <c r="G606" s="18">
        <v>11778820</v>
      </c>
      <c r="H606">
        <v>0.1862</v>
      </c>
    </row>
    <row r="607" spans="1:8" x14ac:dyDescent="0.35">
      <c r="A607" t="s">
        <v>340</v>
      </c>
      <c r="B607" t="s">
        <v>11</v>
      </c>
      <c r="C607" t="s">
        <v>386</v>
      </c>
      <c r="D607" t="s">
        <v>423</v>
      </c>
      <c r="E607" t="str">
        <f t="shared" si="29"/>
        <v/>
      </c>
      <c r="F607" t="s">
        <v>808</v>
      </c>
      <c r="G607" s="18">
        <v>2195086</v>
      </c>
      <c r="H607">
        <v>3.4700000000000002E-2</v>
      </c>
    </row>
    <row r="608" spans="1:8" x14ac:dyDescent="0.35">
      <c r="A608" t="s">
        <v>340</v>
      </c>
      <c r="B608" t="s">
        <v>11</v>
      </c>
      <c r="C608" t="s">
        <v>387</v>
      </c>
      <c r="D608" t="s">
        <v>13</v>
      </c>
      <c r="E608" t="str">
        <f t="shared" si="29"/>
        <v/>
      </c>
      <c r="F608" t="s">
        <v>809</v>
      </c>
      <c r="G608" s="18">
        <v>0</v>
      </c>
      <c r="H608">
        <v>0</v>
      </c>
    </row>
    <row r="609" spans="1:8" x14ac:dyDescent="0.35">
      <c r="A609" t="s">
        <v>340</v>
      </c>
      <c r="B609" t="s">
        <v>11</v>
      </c>
      <c r="C609" t="s">
        <v>387</v>
      </c>
      <c r="D609" t="s">
        <v>416</v>
      </c>
      <c r="E609" t="str">
        <f t="shared" si="29"/>
        <v/>
      </c>
      <c r="F609" t="s">
        <v>809</v>
      </c>
      <c r="G609" s="18">
        <v>0</v>
      </c>
      <c r="H609">
        <v>0</v>
      </c>
    </row>
    <row r="610" spans="1:8" x14ac:dyDescent="0.35">
      <c r="A610" t="s">
        <v>340</v>
      </c>
      <c r="B610" t="s">
        <v>11</v>
      </c>
      <c r="C610" t="s">
        <v>387</v>
      </c>
      <c r="D610" t="s">
        <v>15</v>
      </c>
      <c r="E610" t="str">
        <f t="shared" si="29"/>
        <v>8</v>
      </c>
      <c r="F610" t="s">
        <v>809</v>
      </c>
      <c r="G610" s="18">
        <v>4456254</v>
      </c>
      <c r="H610">
        <v>0.59079999999999999</v>
      </c>
    </row>
    <row r="611" spans="1:8" x14ac:dyDescent="0.35">
      <c r="A611" t="s">
        <v>340</v>
      </c>
      <c r="B611" t="s">
        <v>11</v>
      </c>
      <c r="C611" t="s">
        <v>387</v>
      </c>
      <c r="D611" t="s">
        <v>16</v>
      </c>
      <c r="E611" t="str">
        <f t="shared" si="29"/>
        <v>8</v>
      </c>
      <c r="F611" t="s">
        <v>809</v>
      </c>
      <c r="G611" s="18">
        <v>119930</v>
      </c>
      <c r="H611">
        <v>1.5900000000000001E-2</v>
      </c>
    </row>
    <row r="612" spans="1:8" x14ac:dyDescent="0.35">
      <c r="A612" t="s">
        <v>340</v>
      </c>
      <c r="B612" t="s">
        <v>11</v>
      </c>
      <c r="C612" t="s">
        <v>387</v>
      </c>
      <c r="D612" t="s">
        <v>419</v>
      </c>
      <c r="E612" t="str">
        <f t="shared" si="29"/>
        <v/>
      </c>
      <c r="F612" t="s">
        <v>809</v>
      </c>
      <c r="G612" s="18">
        <v>1576434</v>
      </c>
      <c r="H612">
        <v>0.20899999999999999</v>
      </c>
    </row>
    <row r="613" spans="1:8" x14ac:dyDescent="0.35">
      <c r="A613" t="s">
        <v>340</v>
      </c>
      <c r="B613" t="s">
        <v>11</v>
      </c>
      <c r="C613" t="s">
        <v>387</v>
      </c>
      <c r="D613" t="s">
        <v>421</v>
      </c>
      <c r="E613" t="str">
        <f t="shared" si="29"/>
        <v/>
      </c>
      <c r="F613" t="s">
        <v>809</v>
      </c>
      <c r="G613" s="18">
        <v>1558331</v>
      </c>
      <c r="H613">
        <v>0.20660000000000001</v>
      </c>
    </row>
    <row r="614" spans="1:8" x14ac:dyDescent="0.35">
      <c r="A614" t="s">
        <v>340</v>
      </c>
      <c r="B614" t="s">
        <v>11</v>
      </c>
      <c r="C614" t="s">
        <v>387</v>
      </c>
      <c r="D614" t="s">
        <v>423</v>
      </c>
      <c r="E614" t="str">
        <f t="shared" si="29"/>
        <v/>
      </c>
      <c r="F614" t="s">
        <v>809</v>
      </c>
      <c r="G614" s="18">
        <v>179517</v>
      </c>
      <c r="H614">
        <v>2.3800000000000002E-2</v>
      </c>
    </row>
    <row r="615" spans="1:8" x14ac:dyDescent="0.35">
      <c r="A615" t="s">
        <v>340</v>
      </c>
      <c r="B615" t="s">
        <v>11</v>
      </c>
      <c r="C615" t="s">
        <v>388</v>
      </c>
      <c r="D615" t="s">
        <v>25</v>
      </c>
      <c r="E615" t="str">
        <f t="shared" si="29"/>
        <v/>
      </c>
      <c r="F615" t="s">
        <v>810</v>
      </c>
      <c r="G615" s="18">
        <v>5252295</v>
      </c>
      <c r="H615">
        <v>0.20899999999999999</v>
      </c>
    </row>
    <row r="616" spans="1:8" x14ac:dyDescent="0.35">
      <c r="A616" t="s">
        <v>340</v>
      </c>
      <c r="B616" t="s">
        <v>11</v>
      </c>
      <c r="C616" t="s">
        <v>388</v>
      </c>
      <c r="D616" t="s">
        <v>13</v>
      </c>
      <c r="E616" t="str">
        <f t="shared" si="29"/>
        <v/>
      </c>
      <c r="F616" t="s">
        <v>810</v>
      </c>
      <c r="G616" s="18">
        <v>0</v>
      </c>
      <c r="H616">
        <v>0</v>
      </c>
    </row>
    <row r="617" spans="1:8" x14ac:dyDescent="0.35">
      <c r="A617" t="s">
        <v>340</v>
      </c>
      <c r="B617" t="s">
        <v>11</v>
      </c>
      <c r="C617" t="s">
        <v>388</v>
      </c>
      <c r="D617" t="s">
        <v>416</v>
      </c>
      <c r="E617" t="str">
        <f t="shared" si="29"/>
        <v/>
      </c>
      <c r="F617" t="s">
        <v>810</v>
      </c>
      <c r="G617" s="18">
        <v>0</v>
      </c>
      <c r="H617">
        <v>0</v>
      </c>
    </row>
    <row r="618" spans="1:8" x14ac:dyDescent="0.35">
      <c r="A618" t="s">
        <v>340</v>
      </c>
      <c r="B618" t="s">
        <v>11</v>
      </c>
      <c r="C618" t="s">
        <v>388</v>
      </c>
      <c r="D618" t="s">
        <v>15</v>
      </c>
      <c r="E618" t="str">
        <f t="shared" si="29"/>
        <v>8</v>
      </c>
      <c r="F618" t="s">
        <v>810</v>
      </c>
      <c r="G618" s="18">
        <v>25204518</v>
      </c>
      <c r="H618">
        <v>1.095</v>
      </c>
    </row>
    <row r="619" spans="1:8" x14ac:dyDescent="0.35">
      <c r="A619" t="s">
        <v>340</v>
      </c>
      <c r="B619" t="s">
        <v>11</v>
      </c>
      <c r="C619" t="s">
        <v>388</v>
      </c>
      <c r="D619" t="s">
        <v>16</v>
      </c>
      <c r="E619" t="str">
        <f t="shared" si="29"/>
        <v>8</v>
      </c>
      <c r="F619" t="s">
        <v>810</v>
      </c>
      <c r="G619" s="18">
        <v>460356</v>
      </c>
      <c r="H619">
        <v>0.02</v>
      </c>
    </row>
    <row r="620" spans="1:8" x14ac:dyDescent="0.35">
      <c r="A620" t="s">
        <v>340</v>
      </c>
      <c r="B620" t="s">
        <v>11</v>
      </c>
      <c r="C620" t="s">
        <v>388</v>
      </c>
      <c r="D620" t="s">
        <v>419</v>
      </c>
      <c r="E620" t="str">
        <f t="shared" si="29"/>
        <v/>
      </c>
      <c r="F620" t="s">
        <v>810</v>
      </c>
      <c r="G620" s="18">
        <v>5411491</v>
      </c>
      <c r="H620">
        <v>0.2351</v>
      </c>
    </row>
    <row r="621" spans="1:8" x14ac:dyDescent="0.35">
      <c r="A621" t="s">
        <v>340</v>
      </c>
      <c r="B621" t="s">
        <v>11</v>
      </c>
      <c r="C621" t="s">
        <v>388</v>
      </c>
      <c r="D621" t="s">
        <v>421</v>
      </c>
      <c r="E621" t="str">
        <f t="shared" si="29"/>
        <v/>
      </c>
      <c r="F621" t="s">
        <v>810</v>
      </c>
      <c r="G621" s="18">
        <v>3899220</v>
      </c>
      <c r="H621">
        <v>0.1694</v>
      </c>
    </row>
    <row r="622" spans="1:8" x14ac:dyDescent="0.35">
      <c r="A622" t="s">
        <v>340</v>
      </c>
      <c r="B622" t="s">
        <v>11</v>
      </c>
      <c r="C622" t="s">
        <v>388</v>
      </c>
      <c r="D622" t="s">
        <v>423</v>
      </c>
      <c r="E622" t="str">
        <f t="shared" si="29"/>
        <v/>
      </c>
      <c r="F622" t="s">
        <v>810</v>
      </c>
      <c r="G622" s="18">
        <v>271610</v>
      </c>
      <c r="H622">
        <v>1.18E-2</v>
      </c>
    </row>
    <row r="623" spans="1:8" x14ac:dyDescent="0.35">
      <c r="A623" t="s">
        <v>340</v>
      </c>
      <c r="B623" t="s">
        <v>11</v>
      </c>
      <c r="C623" t="s">
        <v>341</v>
      </c>
      <c r="D623" t="s">
        <v>25</v>
      </c>
      <c r="E623" t="str">
        <f t="shared" si="29"/>
        <v/>
      </c>
      <c r="F623" t="s">
        <v>812</v>
      </c>
      <c r="G623" s="18">
        <v>13589141</v>
      </c>
      <c r="H623">
        <v>0.16</v>
      </c>
    </row>
    <row r="624" spans="1:8" x14ac:dyDescent="0.35">
      <c r="A624" t="s">
        <v>340</v>
      </c>
      <c r="B624" t="s">
        <v>11</v>
      </c>
      <c r="C624" t="s">
        <v>341</v>
      </c>
      <c r="D624" t="s">
        <v>416</v>
      </c>
      <c r="E624" t="str">
        <f t="shared" si="29"/>
        <v/>
      </c>
      <c r="F624" t="s">
        <v>812</v>
      </c>
      <c r="G624" s="18">
        <v>0</v>
      </c>
      <c r="H624">
        <v>0</v>
      </c>
    </row>
    <row r="625" spans="1:8" x14ac:dyDescent="0.35">
      <c r="A625" t="s">
        <v>340</v>
      </c>
      <c r="B625" t="s">
        <v>11</v>
      </c>
      <c r="C625" t="s">
        <v>341</v>
      </c>
      <c r="D625" t="s">
        <v>15</v>
      </c>
      <c r="E625" t="str">
        <f t="shared" si="29"/>
        <v>8</v>
      </c>
      <c r="F625" t="s">
        <v>812</v>
      </c>
      <c r="G625" s="18">
        <v>20374430</v>
      </c>
      <c r="H625">
        <v>0.2964</v>
      </c>
    </row>
    <row r="626" spans="1:8" x14ac:dyDescent="0.35">
      <c r="A626" t="s">
        <v>340</v>
      </c>
      <c r="B626" t="s">
        <v>11</v>
      </c>
      <c r="C626" t="s">
        <v>341</v>
      </c>
      <c r="D626" t="s">
        <v>419</v>
      </c>
      <c r="E626" t="str">
        <f t="shared" si="29"/>
        <v/>
      </c>
      <c r="F626" t="s">
        <v>812</v>
      </c>
      <c r="G626" s="18">
        <v>14586552</v>
      </c>
      <c r="H626">
        <v>0.2122</v>
      </c>
    </row>
    <row r="627" spans="1:8" x14ac:dyDescent="0.35">
      <c r="A627" t="s">
        <v>340</v>
      </c>
      <c r="B627" t="s">
        <v>11</v>
      </c>
      <c r="C627" t="s">
        <v>341</v>
      </c>
      <c r="D627" t="s">
        <v>421</v>
      </c>
      <c r="E627" t="str">
        <f t="shared" si="29"/>
        <v/>
      </c>
      <c r="F627" t="s">
        <v>812</v>
      </c>
      <c r="G627" s="18">
        <v>7630100</v>
      </c>
      <c r="H627">
        <v>0.111</v>
      </c>
    </row>
    <row r="628" spans="1:8" x14ac:dyDescent="0.35">
      <c r="A628" t="s">
        <v>340</v>
      </c>
      <c r="B628" t="s">
        <v>11</v>
      </c>
      <c r="C628" t="s">
        <v>341</v>
      </c>
      <c r="D628" t="s">
        <v>423</v>
      </c>
      <c r="E628" t="str">
        <f t="shared" si="29"/>
        <v/>
      </c>
      <c r="F628" t="s">
        <v>812</v>
      </c>
      <c r="G628" s="18">
        <v>1766609</v>
      </c>
      <c r="H628">
        <v>2.5700000000000001E-2</v>
      </c>
    </row>
    <row r="629" spans="1:8" x14ac:dyDescent="0.35">
      <c r="A629" t="s">
        <v>340</v>
      </c>
      <c r="B629" t="s">
        <v>11</v>
      </c>
      <c r="C629" t="s">
        <v>342</v>
      </c>
      <c r="D629" t="s">
        <v>25</v>
      </c>
      <c r="E629" t="str">
        <f t="shared" si="29"/>
        <v/>
      </c>
      <c r="F629" t="s">
        <v>813</v>
      </c>
      <c r="G629" s="18">
        <v>6395660</v>
      </c>
      <c r="H629">
        <v>0.21149999999999999</v>
      </c>
    </row>
    <row r="630" spans="1:8" x14ac:dyDescent="0.35">
      <c r="A630" t="s">
        <v>340</v>
      </c>
      <c r="B630" t="s">
        <v>11</v>
      </c>
      <c r="C630" t="s">
        <v>342</v>
      </c>
      <c r="D630" t="s">
        <v>13</v>
      </c>
      <c r="E630" t="str">
        <f t="shared" si="29"/>
        <v/>
      </c>
      <c r="F630" t="s">
        <v>813</v>
      </c>
      <c r="G630" s="18">
        <v>0</v>
      </c>
      <c r="H630">
        <v>0</v>
      </c>
    </row>
    <row r="631" spans="1:8" x14ac:dyDescent="0.35">
      <c r="A631" t="s">
        <v>340</v>
      </c>
      <c r="B631" t="s">
        <v>11</v>
      </c>
      <c r="C631" t="s">
        <v>342</v>
      </c>
      <c r="D631" t="s">
        <v>416</v>
      </c>
      <c r="E631" t="str">
        <f t="shared" si="29"/>
        <v/>
      </c>
      <c r="F631" t="s">
        <v>813</v>
      </c>
      <c r="G631" s="18">
        <v>0</v>
      </c>
      <c r="H631">
        <v>0</v>
      </c>
    </row>
    <row r="632" spans="1:8" x14ac:dyDescent="0.35">
      <c r="A632" t="s">
        <v>340</v>
      </c>
      <c r="B632" t="s">
        <v>11</v>
      </c>
      <c r="C632" t="s">
        <v>342</v>
      </c>
      <c r="D632" t="s">
        <v>15</v>
      </c>
      <c r="E632" t="str">
        <f t="shared" si="29"/>
        <v>8</v>
      </c>
      <c r="F632" t="s">
        <v>813</v>
      </c>
      <c r="G632" s="18">
        <v>12904568</v>
      </c>
      <c r="H632">
        <v>0.48570000000000002</v>
      </c>
    </row>
    <row r="633" spans="1:8" x14ac:dyDescent="0.35">
      <c r="A633" t="s">
        <v>340</v>
      </c>
      <c r="B633" t="s">
        <v>11</v>
      </c>
      <c r="C633" t="s">
        <v>342</v>
      </c>
      <c r="D633" t="s">
        <v>30</v>
      </c>
      <c r="E633" t="str">
        <f t="shared" si="29"/>
        <v>8</v>
      </c>
      <c r="F633" t="s">
        <v>813</v>
      </c>
      <c r="G633" s="18">
        <v>5833205</v>
      </c>
      <c r="H633">
        <v>0.19289999999999999</v>
      </c>
    </row>
    <row r="634" spans="1:8" x14ac:dyDescent="0.35">
      <c r="A634" t="s">
        <v>340</v>
      </c>
      <c r="B634" t="s">
        <v>11</v>
      </c>
      <c r="C634" t="s">
        <v>342</v>
      </c>
      <c r="D634" t="s">
        <v>419</v>
      </c>
      <c r="E634" t="str">
        <f t="shared" si="29"/>
        <v/>
      </c>
      <c r="F634" t="s">
        <v>813</v>
      </c>
      <c r="G634" s="18">
        <v>4931208</v>
      </c>
      <c r="H634">
        <v>0.18559999999999999</v>
      </c>
    </row>
    <row r="635" spans="1:8" x14ac:dyDescent="0.35">
      <c r="A635" t="s">
        <v>340</v>
      </c>
      <c r="B635" t="s">
        <v>11</v>
      </c>
      <c r="C635" t="s">
        <v>342</v>
      </c>
      <c r="D635" t="s">
        <v>421</v>
      </c>
      <c r="E635" t="str">
        <f t="shared" si="29"/>
        <v/>
      </c>
      <c r="F635" t="s">
        <v>813</v>
      </c>
      <c r="G635" s="18">
        <v>4601752</v>
      </c>
      <c r="H635">
        <v>0.17319999999999999</v>
      </c>
    </row>
    <row r="636" spans="1:8" x14ac:dyDescent="0.35">
      <c r="A636" t="s">
        <v>340</v>
      </c>
      <c r="B636" t="s">
        <v>11</v>
      </c>
      <c r="C636" t="s">
        <v>342</v>
      </c>
      <c r="D636" t="s">
        <v>423</v>
      </c>
      <c r="E636" t="str">
        <f t="shared" si="29"/>
        <v/>
      </c>
      <c r="F636" t="s">
        <v>813</v>
      </c>
      <c r="G636" s="18">
        <v>1044162</v>
      </c>
      <c r="H636">
        <v>3.9300000000000002E-2</v>
      </c>
    </row>
    <row r="637" spans="1:8" x14ac:dyDescent="0.35">
      <c r="A637" t="s">
        <v>345</v>
      </c>
      <c r="B637" t="s">
        <v>11</v>
      </c>
      <c r="C637" t="s">
        <v>346</v>
      </c>
      <c r="D637" t="s">
        <v>416</v>
      </c>
      <c r="E637" t="str">
        <f t="shared" si="29"/>
        <v/>
      </c>
      <c r="F637" t="s">
        <v>814</v>
      </c>
      <c r="G637" s="18">
        <v>0</v>
      </c>
      <c r="H637">
        <v>0</v>
      </c>
    </row>
    <row r="638" spans="1:8" x14ac:dyDescent="0.35">
      <c r="A638" t="s">
        <v>345</v>
      </c>
      <c r="B638" t="s">
        <v>11</v>
      </c>
      <c r="C638" t="s">
        <v>346</v>
      </c>
      <c r="D638" t="s">
        <v>15</v>
      </c>
      <c r="E638" t="str">
        <f t="shared" si="29"/>
        <v>8</v>
      </c>
      <c r="F638" t="s">
        <v>814</v>
      </c>
      <c r="G638" s="18">
        <v>4409179</v>
      </c>
      <c r="H638">
        <v>0.59509999999999996</v>
      </c>
    </row>
    <row r="639" spans="1:8" x14ac:dyDescent="0.35">
      <c r="A639" t="s">
        <v>345</v>
      </c>
      <c r="B639" t="s">
        <v>11</v>
      </c>
      <c r="C639" t="s">
        <v>346</v>
      </c>
      <c r="D639" t="s">
        <v>16</v>
      </c>
      <c r="E639" t="str">
        <f t="shared" si="29"/>
        <v>8</v>
      </c>
      <c r="F639" t="s">
        <v>814</v>
      </c>
      <c r="G639" s="18">
        <v>189674</v>
      </c>
      <c r="H639">
        <v>2.5600000000000001E-2</v>
      </c>
    </row>
    <row r="640" spans="1:8" x14ac:dyDescent="0.35">
      <c r="A640" t="s">
        <v>345</v>
      </c>
      <c r="B640" t="s">
        <v>11</v>
      </c>
      <c r="C640" t="s">
        <v>346</v>
      </c>
      <c r="D640" t="s">
        <v>419</v>
      </c>
      <c r="E640" t="str">
        <f t="shared" si="29"/>
        <v/>
      </c>
      <c r="F640" t="s">
        <v>814</v>
      </c>
      <c r="G640" s="18">
        <v>2293129</v>
      </c>
      <c r="H640">
        <v>0.3095</v>
      </c>
    </row>
    <row r="641" spans="1:8" x14ac:dyDescent="0.35">
      <c r="A641" t="s">
        <v>345</v>
      </c>
      <c r="B641" t="s">
        <v>11</v>
      </c>
      <c r="C641" t="s">
        <v>346</v>
      </c>
      <c r="D641" t="s">
        <v>421</v>
      </c>
      <c r="E641" t="str">
        <f t="shared" si="29"/>
        <v/>
      </c>
      <c r="F641" t="s">
        <v>814</v>
      </c>
      <c r="G641" s="18">
        <v>1484051</v>
      </c>
      <c r="H641">
        <v>0.20030000000000001</v>
      </c>
    </row>
    <row r="642" spans="1:8" x14ac:dyDescent="0.35">
      <c r="A642" t="s">
        <v>345</v>
      </c>
      <c r="B642" t="s">
        <v>11</v>
      </c>
      <c r="C642" t="s">
        <v>346</v>
      </c>
      <c r="D642" t="s">
        <v>423</v>
      </c>
      <c r="E642" t="str">
        <f t="shared" si="29"/>
        <v/>
      </c>
      <c r="F642" t="s">
        <v>814</v>
      </c>
      <c r="G642" s="18">
        <v>343784</v>
      </c>
      <c r="H642">
        <v>4.6399999999999997E-2</v>
      </c>
    </row>
    <row r="643" spans="1:8" x14ac:dyDescent="0.35">
      <c r="A643" t="s">
        <v>345</v>
      </c>
      <c r="B643" t="s">
        <v>11</v>
      </c>
      <c r="C643" t="s">
        <v>349</v>
      </c>
      <c r="D643" t="s">
        <v>13</v>
      </c>
      <c r="E643" t="str">
        <f t="shared" ref="E643:E706" si="30">IF(MID(D643,3,1)="8","8","")</f>
        <v/>
      </c>
      <c r="F643" t="s">
        <v>815</v>
      </c>
      <c r="G643" s="18">
        <v>0</v>
      </c>
      <c r="H643">
        <v>0</v>
      </c>
    </row>
    <row r="644" spans="1:8" x14ac:dyDescent="0.35">
      <c r="A644" t="s">
        <v>345</v>
      </c>
      <c r="B644" t="s">
        <v>11</v>
      </c>
      <c r="C644" t="s">
        <v>349</v>
      </c>
      <c r="D644" t="s">
        <v>416</v>
      </c>
      <c r="E644" t="str">
        <f t="shared" si="30"/>
        <v/>
      </c>
      <c r="F644" t="s">
        <v>815</v>
      </c>
      <c r="G644" s="18">
        <v>0</v>
      </c>
      <c r="H644">
        <v>0</v>
      </c>
    </row>
    <row r="645" spans="1:8" x14ac:dyDescent="0.35">
      <c r="A645" t="s">
        <v>345</v>
      </c>
      <c r="B645" t="s">
        <v>11</v>
      </c>
      <c r="C645" t="s">
        <v>349</v>
      </c>
      <c r="D645" t="s">
        <v>15</v>
      </c>
      <c r="E645" t="str">
        <f t="shared" si="30"/>
        <v>8</v>
      </c>
      <c r="F645" t="s">
        <v>815</v>
      </c>
      <c r="G645" s="18">
        <v>10204874</v>
      </c>
      <c r="H645">
        <v>0.83309999999999995</v>
      </c>
    </row>
    <row r="646" spans="1:8" x14ac:dyDescent="0.35">
      <c r="A646" t="s">
        <v>345</v>
      </c>
      <c r="B646" t="s">
        <v>11</v>
      </c>
      <c r="C646" t="s">
        <v>349</v>
      </c>
      <c r="D646" t="s">
        <v>419</v>
      </c>
      <c r="E646" t="str">
        <f t="shared" si="30"/>
        <v/>
      </c>
      <c r="F646" t="s">
        <v>815</v>
      </c>
      <c r="G646" s="18">
        <v>3754404</v>
      </c>
      <c r="H646">
        <v>0.30649999999999999</v>
      </c>
    </row>
    <row r="647" spans="1:8" x14ac:dyDescent="0.35">
      <c r="A647" t="s">
        <v>345</v>
      </c>
      <c r="B647" t="s">
        <v>11</v>
      </c>
      <c r="C647" t="s">
        <v>349</v>
      </c>
      <c r="D647" t="s">
        <v>421</v>
      </c>
      <c r="E647" t="str">
        <f t="shared" si="30"/>
        <v/>
      </c>
      <c r="F647" t="s">
        <v>815</v>
      </c>
      <c r="G647" s="18">
        <v>1580157</v>
      </c>
      <c r="H647">
        <v>0.129</v>
      </c>
    </row>
    <row r="648" spans="1:8" x14ac:dyDescent="0.35">
      <c r="A648" t="s">
        <v>345</v>
      </c>
      <c r="B648" t="s">
        <v>11</v>
      </c>
      <c r="C648" t="s">
        <v>349</v>
      </c>
      <c r="D648" t="s">
        <v>423</v>
      </c>
      <c r="E648" t="str">
        <f t="shared" si="30"/>
        <v/>
      </c>
      <c r="F648" t="s">
        <v>815</v>
      </c>
      <c r="G648" s="18">
        <v>458123</v>
      </c>
      <c r="H648">
        <v>3.7400000000000003E-2</v>
      </c>
    </row>
    <row r="649" spans="1:8" x14ac:dyDescent="0.35">
      <c r="A649" t="s">
        <v>345</v>
      </c>
      <c r="B649" t="s">
        <v>11</v>
      </c>
      <c r="C649" t="s">
        <v>347</v>
      </c>
      <c r="D649" t="s">
        <v>25</v>
      </c>
      <c r="E649" t="str">
        <f t="shared" si="30"/>
        <v/>
      </c>
      <c r="F649" t="s">
        <v>816</v>
      </c>
      <c r="G649" s="18">
        <v>1121286</v>
      </c>
      <c r="H649">
        <v>0.11</v>
      </c>
    </row>
    <row r="650" spans="1:8" x14ac:dyDescent="0.35">
      <c r="A650" t="s">
        <v>345</v>
      </c>
      <c r="B650" t="s">
        <v>11</v>
      </c>
      <c r="C650" t="s">
        <v>347</v>
      </c>
      <c r="D650" t="s">
        <v>13</v>
      </c>
      <c r="E650" t="str">
        <f t="shared" si="30"/>
        <v/>
      </c>
      <c r="F650" t="s">
        <v>816</v>
      </c>
      <c r="G650" s="18">
        <v>0</v>
      </c>
      <c r="H650">
        <v>0</v>
      </c>
    </row>
    <row r="651" spans="1:8" x14ac:dyDescent="0.35">
      <c r="A651" t="s">
        <v>345</v>
      </c>
      <c r="B651" t="s">
        <v>11</v>
      </c>
      <c r="C651" t="s">
        <v>347</v>
      </c>
      <c r="D651" t="s">
        <v>416</v>
      </c>
      <c r="E651" t="str">
        <f t="shared" si="30"/>
        <v/>
      </c>
      <c r="F651" t="s">
        <v>816</v>
      </c>
      <c r="G651" s="18">
        <v>0</v>
      </c>
      <c r="H651">
        <v>0</v>
      </c>
    </row>
    <row r="652" spans="1:8" x14ac:dyDescent="0.35">
      <c r="A652" t="s">
        <v>345</v>
      </c>
      <c r="B652" t="s">
        <v>11</v>
      </c>
      <c r="C652" t="s">
        <v>347</v>
      </c>
      <c r="D652" t="s">
        <v>15</v>
      </c>
      <c r="E652" t="str">
        <f t="shared" si="30"/>
        <v>8</v>
      </c>
      <c r="F652" t="s">
        <v>816</v>
      </c>
      <c r="G652" s="18">
        <v>11138622</v>
      </c>
      <c r="H652">
        <v>1.1924999999999999</v>
      </c>
    </row>
    <row r="653" spans="1:8" x14ac:dyDescent="0.35">
      <c r="A653" t="s">
        <v>345</v>
      </c>
      <c r="B653" t="s">
        <v>11</v>
      </c>
      <c r="C653" t="s">
        <v>347</v>
      </c>
      <c r="D653" t="s">
        <v>16</v>
      </c>
      <c r="E653" t="str">
        <f t="shared" si="30"/>
        <v>8</v>
      </c>
      <c r="F653" t="s">
        <v>816</v>
      </c>
      <c r="G653" s="18">
        <v>313843</v>
      </c>
      <c r="H653">
        <v>3.3599999999999998E-2</v>
      </c>
    </row>
    <row r="654" spans="1:8" x14ac:dyDescent="0.35">
      <c r="A654" t="s">
        <v>345</v>
      </c>
      <c r="B654" t="s">
        <v>11</v>
      </c>
      <c r="C654" t="s">
        <v>347</v>
      </c>
      <c r="D654" t="s">
        <v>419</v>
      </c>
      <c r="E654" t="str">
        <f t="shared" si="30"/>
        <v/>
      </c>
      <c r="F654" t="s">
        <v>816</v>
      </c>
      <c r="G654" s="18">
        <v>2583600</v>
      </c>
      <c r="H654">
        <v>0.27660000000000001</v>
      </c>
    </row>
    <row r="655" spans="1:8" x14ac:dyDescent="0.35">
      <c r="A655" t="s">
        <v>345</v>
      </c>
      <c r="B655" t="s">
        <v>11</v>
      </c>
      <c r="C655" t="s">
        <v>347</v>
      </c>
      <c r="D655" t="s">
        <v>421</v>
      </c>
      <c r="E655" t="str">
        <f t="shared" si="30"/>
        <v/>
      </c>
      <c r="F655" t="s">
        <v>816</v>
      </c>
      <c r="G655" s="18">
        <v>1329162</v>
      </c>
      <c r="H655">
        <v>0.14230000000000001</v>
      </c>
    </row>
    <row r="656" spans="1:8" x14ac:dyDescent="0.35">
      <c r="A656" t="s">
        <v>345</v>
      </c>
      <c r="B656" t="s">
        <v>11</v>
      </c>
      <c r="C656" t="s">
        <v>347</v>
      </c>
      <c r="D656" t="s">
        <v>423</v>
      </c>
      <c r="E656" t="str">
        <f t="shared" si="30"/>
        <v/>
      </c>
      <c r="F656" t="s">
        <v>816</v>
      </c>
      <c r="G656" s="18">
        <v>71922</v>
      </c>
      <c r="H656">
        <v>7.7000000000000002E-3</v>
      </c>
    </row>
    <row r="657" spans="1:8" x14ac:dyDescent="0.35">
      <c r="A657" t="s">
        <v>345</v>
      </c>
      <c r="B657" t="s">
        <v>11</v>
      </c>
      <c r="C657" t="s">
        <v>348</v>
      </c>
      <c r="D657" t="s">
        <v>416</v>
      </c>
      <c r="E657" t="str">
        <f t="shared" si="30"/>
        <v/>
      </c>
      <c r="F657" t="s">
        <v>817</v>
      </c>
      <c r="G657" s="18">
        <v>0</v>
      </c>
      <c r="H657">
        <v>0</v>
      </c>
    </row>
    <row r="658" spans="1:8" x14ac:dyDescent="0.35">
      <c r="A658" t="s">
        <v>345</v>
      </c>
      <c r="B658" t="s">
        <v>11</v>
      </c>
      <c r="C658" t="s">
        <v>348</v>
      </c>
      <c r="D658" t="s">
        <v>15</v>
      </c>
      <c r="E658" t="str">
        <f t="shared" si="30"/>
        <v>8</v>
      </c>
      <c r="F658" t="s">
        <v>817</v>
      </c>
      <c r="G658" s="18">
        <v>1222883</v>
      </c>
      <c r="H658">
        <v>0.39939999999999998</v>
      </c>
    </row>
    <row r="659" spans="1:8" x14ac:dyDescent="0.35">
      <c r="A659" t="s">
        <v>345</v>
      </c>
      <c r="B659" t="s">
        <v>11</v>
      </c>
      <c r="C659" t="s">
        <v>348</v>
      </c>
      <c r="D659" t="s">
        <v>419</v>
      </c>
      <c r="E659" t="str">
        <f t="shared" si="30"/>
        <v/>
      </c>
      <c r="F659" t="s">
        <v>817</v>
      </c>
      <c r="G659" s="18">
        <v>809540</v>
      </c>
      <c r="H659">
        <v>0.26440000000000002</v>
      </c>
    </row>
    <row r="660" spans="1:8" x14ac:dyDescent="0.35">
      <c r="A660" t="s">
        <v>345</v>
      </c>
      <c r="B660" t="s">
        <v>11</v>
      </c>
      <c r="C660" t="s">
        <v>348</v>
      </c>
      <c r="D660" t="s">
        <v>421</v>
      </c>
      <c r="E660" t="str">
        <f t="shared" si="30"/>
        <v/>
      </c>
      <c r="F660" t="s">
        <v>817</v>
      </c>
      <c r="G660" s="18">
        <v>779535</v>
      </c>
      <c r="H660">
        <v>0.25459999999999999</v>
      </c>
    </row>
    <row r="661" spans="1:8" x14ac:dyDescent="0.35">
      <c r="A661" t="s">
        <v>345</v>
      </c>
      <c r="B661" t="s">
        <v>11</v>
      </c>
      <c r="C661" t="s">
        <v>348</v>
      </c>
      <c r="D661" t="s">
        <v>423</v>
      </c>
      <c r="E661" t="str">
        <f t="shared" si="30"/>
        <v/>
      </c>
      <c r="F661" t="s">
        <v>817</v>
      </c>
      <c r="G661" s="18">
        <v>219837</v>
      </c>
      <c r="H661">
        <v>7.1800000000000003E-2</v>
      </c>
    </row>
    <row r="662" spans="1:8" x14ac:dyDescent="0.35">
      <c r="A662" t="s">
        <v>139</v>
      </c>
      <c r="B662" t="s">
        <v>11</v>
      </c>
      <c r="C662" t="s">
        <v>140</v>
      </c>
      <c r="D662" t="s">
        <v>25</v>
      </c>
      <c r="E662" t="str">
        <f t="shared" si="30"/>
        <v/>
      </c>
      <c r="F662" t="s">
        <v>818</v>
      </c>
      <c r="G662" s="18">
        <v>228598</v>
      </c>
      <c r="H662">
        <v>0.14330000000000001</v>
      </c>
    </row>
    <row r="663" spans="1:8" x14ac:dyDescent="0.35">
      <c r="A663" t="s">
        <v>139</v>
      </c>
      <c r="B663" t="s">
        <v>11</v>
      </c>
      <c r="C663" t="s">
        <v>140</v>
      </c>
      <c r="D663" t="s">
        <v>416</v>
      </c>
      <c r="E663" t="str">
        <f t="shared" si="30"/>
        <v/>
      </c>
      <c r="F663" t="s">
        <v>818</v>
      </c>
      <c r="G663" s="18">
        <v>0</v>
      </c>
      <c r="H663">
        <v>0</v>
      </c>
    </row>
    <row r="664" spans="1:8" x14ac:dyDescent="0.35">
      <c r="A664" t="s">
        <v>139</v>
      </c>
      <c r="B664" t="s">
        <v>11</v>
      </c>
      <c r="C664" t="s">
        <v>140</v>
      </c>
      <c r="D664" t="s">
        <v>15</v>
      </c>
      <c r="E664" t="str">
        <f t="shared" si="30"/>
        <v>8</v>
      </c>
      <c r="F664" t="s">
        <v>818</v>
      </c>
      <c r="G664" s="18">
        <v>113900</v>
      </c>
      <c r="H664">
        <v>7.1400000000000005E-2</v>
      </c>
    </row>
    <row r="665" spans="1:8" x14ac:dyDescent="0.35">
      <c r="A665" t="s">
        <v>139</v>
      </c>
      <c r="B665" t="s">
        <v>11</v>
      </c>
      <c r="C665" t="s">
        <v>140</v>
      </c>
      <c r="D665" t="s">
        <v>419</v>
      </c>
      <c r="E665" t="str">
        <f t="shared" si="30"/>
        <v/>
      </c>
      <c r="F665" t="s">
        <v>818</v>
      </c>
      <c r="G665" s="18">
        <v>408062</v>
      </c>
      <c r="H665">
        <v>0.25580000000000003</v>
      </c>
    </row>
    <row r="666" spans="1:8" x14ac:dyDescent="0.35">
      <c r="A666" t="s">
        <v>139</v>
      </c>
      <c r="B666" t="s">
        <v>11</v>
      </c>
      <c r="C666" t="s">
        <v>140</v>
      </c>
      <c r="D666" t="s">
        <v>421</v>
      </c>
      <c r="E666" t="str">
        <f t="shared" si="30"/>
        <v/>
      </c>
      <c r="F666" t="s">
        <v>818</v>
      </c>
      <c r="G666" s="18">
        <v>223971</v>
      </c>
      <c r="H666">
        <v>0.1404</v>
      </c>
    </row>
    <row r="667" spans="1:8" x14ac:dyDescent="0.35">
      <c r="A667" t="s">
        <v>139</v>
      </c>
      <c r="B667" t="s">
        <v>11</v>
      </c>
      <c r="C667" t="s">
        <v>140</v>
      </c>
      <c r="D667" t="s">
        <v>423</v>
      </c>
      <c r="E667" t="str">
        <f t="shared" si="30"/>
        <v/>
      </c>
      <c r="F667" t="s">
        <v>818</v>
      </c>
      <c r="G667" s="18">
        <v>27438</v>
      </c>
      <c r="H667">
        <v>1.72E-2</v>
      </c>
    </row>
    <row r="668" spans="1:8" x14ac:dyDescent="0.35">
      <c r="A668" t="s">
        <v>139</v>
      </c>
      <c r="B668" t="s">
        <v>11</v>
      </c>
      <c r="C668" t="s">
        <v>141</v>
      </c>
      <c r="D668" t="s">
        <v>416</v>
      </c>
      <c r="E668" t="str">
        <f t="shared" si="30"/>
        <v/>
      </c>
      <c r="F668" t="s">
        <v>819</v>
      </c>
      <c r="G668" s="18">
        <v>0</v>
      </c>
      <c r="H668">
        <v>0</v>
      </c>
    </row>
    <row r="669" spans="1:8" x14ac:dyDescent="0.35">
      <c r="A669" t="s">
        <v>139</v>
      </c>
      <c r="B669" t="s">
        <v>11</v>
      </c>
      <c r="C669" t="s">
        <v>141</v>
      </c>
      <c r="D669" t="s">
        <v>15</v>
      </c>
      <c r="E669" t="str">
        <f t="shared" si="30"/>
        <v>8</v>
      </c>
      <c r="F669" t="s">
        <v>819</v>
      </c>
      <c r="G669" s="18">
        <v>757231</v>
      </c>
      <c r="H669">
        <v>0.1648</v>
      </c>
    </row>
    <row r="670" spans="1:8" x14ac:dyDescent="0.35">
      <c r="A670" t="s">
        <v>139</v>
      </c>
      <c r="B670" t="s">
        <v>11</v>
      </c>
      <c r="C670" t="s">
        <v>141</v>
      </c>
      <c r="D670" t="s">
        <v>419</v>
      </c>
      <c r="E670" t="str">
        <f t="shared" si="30"/>
        <v/>
      </c>
      <c r="F670" t="s">
        <v>819</v>
      </c>
      <c r="G670" s="18">
        <v>912996</v>
      </c>
      <c r="H670">
        <v>0.19869999999999999</v>
      </c>
    </row>
    <row r="671" spans="1:8" x14ac:dyDescent="0.35">
      <c r="A671" t="s">
        <v>139</v>
      </c>
      <c r="B671" t="s">
        <v>11</v>
      </c>
      <c r="C671" t="s">
        <v>141</v>
      </c>
      <c r="D671" t="s">
        <v>421</v>
      </c>
      <c r="E671" t="str">
        <f t="shared" si="30"/>
        <v/>
      </c>
      <c r="F671" t="s">
        <v>819</v>
      </c>
      <c r="G671" s="18">
        <v>953890</v>
      </c>
      <c r="H671">
        <v>0.20760000000000001</v>
      </c>
    </row>
    <row r="672" spans="1:8" x14ac:dyDescent="0.35">
      <c r="A672" t="s">
        <v>139</v>
      </c>
      <c r="B672" t="s">
        <v>11</v>
      </c>
      <c r="C672" t="s">
        <v>141</v>
      </c>
      <c r="D672" t="s">
        <v>423</v>
      </c>
      <c r="E672" t="str">
        <f t="shared" si="30"/>
        <v/>
      </c>
      <c r="F672" t="s">
        <v>819</v>
      </c>
      <c r="G672" s="18">
        <v>221472</v>
      </c>
      <c r="H672">
        <v>4.82E-2</v>
      </c>
    </row>
    <row r="673" spans="1:8" x14ac:dyDescent="0.35">
      <c r="A673" t="s">
        <v>139</v>
      </c>
      <c r="B673" t="s">
        <v>11</v>
      </c>
      <c r="C673" t="s">
        <v>142</v>
      </c>
      <c r="D673" t="s">
        <v>416</v>
      </c>
      <c r="E673" t="str">
        <f t="shared" si="30"/>
        <v/>
      </c>
      <c r="F673" t="s">
        <v>820</v>
      </c>
      <c r="G673" s="18">
        <v>0</v>
      </c>
      <c r="H673">
        <v>0</v>
      </c>
    </row>
    <row r="674" spans="1:8" x14ac:dyDescent="0.35">
      <c r="A674" t="s">
        <v>139</v>
      </c>
      <c r="B674" t="s">
        <v>11</v>
      </c>
      <c r="C674" t="s">
        <v>142</v>
      </c>
      <c r="D674" t="s">
        <v>15</v>
      </c>
      <c r="E674" t="str">
        <f t="shared" si="30"/>
        <v>8</v>
      </c>
      <c r="F674" t="s">
        <v>820</v>
      </c>
      <c r="G674" s="18">
        <v>2131277</v>
      </c>
      <c r="H674">
        <v>0.2041</v>
      </c>
    </row>
    <row r="675" spans="1:8" x14ac:dyDescent="0.35">
      <c r="A675" t="s">
        <v>139</v>
      </c>
      <c r="B675" t="s">
        <v>11</v>
      </c>
      <c r="C675" t="s">
        <v>142</v>
      </c>
      <c r="D675" t="s">
        <v>16</v>
      </c>
      <c r="E675" t="str">
        <f t="shared" si="30"/>
        <v>8</v>
      </c>
      <c r="F675" t="s">
        <v>820</v>
      </c>
      <c r="G675" s="18">
        <v>813457</v>
      </c>
      <c r="H675">
        <v>7.7899999999999997E-2</v>
      </c>
    </row>
    <row r="676" spans="1:8" x14ac:dyDescent="0.35">
      <c r="A676" t="s">
        <v>139</v>
      </c>
      <c r="B676" t="s">
        <v>11</v>
      </c>
      <c r="C676" t="s">
        <v>142</v>
      </c>
      <c r="D676" t="s">
        <v>419</v>
      </c>
      <c r="E676" t="str">
        <f t="shared" si="30"/>
        <v/>
      </c>
      <c r="F676" t="s">
        <v>820</v>
      </c>
      <c r="G676" s="18">
        <v>1808609</v>
      </c>
      <c r="H676">
        <v>0.17319999999999999</v>
      </c>
    </row>
    <row r="677" spans="1:8" x14ac:dyDescent="0.35">
      <c r="A677" t="s">
        <v>139</v>
      </c>
      <c r="B677" t="s">
        <v>11</v>
      </c>
      <c r="C677" t="s">
        <v>142</v>
      </c>
      <c r="D677" t="s">
        <v>421</v>
      </c>
      <c r="E677" t="str">
        <f t="shared" si="30"/>
        <v/>
      </c>
      <c r="F677" t="s">
        <v>820</v>
      </c>
      <c r="G677" s="18">
        <v>1752221</v>
      </c>
      <c r="H677">
        <v>0.1678</v>
      </c>
    </row>
    <row r="678" spans="1:8" x14ac:dyDescent="0.35">
      <c r="A678" t="s">
        <v>139</v>
      </c>
      <c r="B678" t="s">
        <v>11</v>
      </c>
      <c r="C678" t="s">
        <v>142</v>
      </c>
      <c r="D678" t="s">
        <v>423</v>
      </c>
      <c r="E678" t="str">
        <f t="shared" si="30"/>
        <v/>
      </c>
      <c r="F678" t="s">
        <v>820</v>
      </c>
      <c r="G678" s="18">
        <v>186917</v>
      </c>
      <c r="H678">
        <v>1.7899999999999999E-2</v>
      </c>
    </row>
    <row r="679" spans="1:8" x14ac:dyDescent="0.35">
      <c r="A679" t="s">
        <v>350</v>
      </c>
      <c r="B679" t="s">
        <v>11</v>
      </c>
      <c r="C679" t="s">
        <v>351</v>
      </c>
      <c r="D679" t="s">
        <v>13</v>
      </c>
      <c r="E679" t="str">
        <f t="shared" si="30"/>
        <v/>
      </c>
      <c r="F679" t="s">
        <v>821</v>
      </c>
      <c r="G679" s="18">
        <v>0</v>
      </c>
      <c r="H679">
        <v>0</v>
      </c>
    </row>
    <row r="680" spans="1:8" x14ac:dyDescent="0.35">
      <c r="A680" t="s">
        <v>350</v>
      </c>
      <c r="B680" t="s">
        <v>11</v>
      </c>
      <c r="C680" t="s">
        <v>351</v>
      </c>
      <c r="D680" t="s">
        <v>416</v>
      </c>
      <c r="E680" t="str">
        <f t="shared" si="30"/>
        <v/>
      </c>
      <c r="F680" t="s">
        <v>821</v>
      </c>
      <c r="G680" s="18">
        <v>0</v>
      </c>
      <c r="H680">
        <v>0</v>
      </c>
    </row>
    <row r="681" spans="1:8" x14ac:dyDescent="0.35">
      <c r="A681" t="s">
        <v>350</v>
      </c>
      <c r="B681" t="s">
        <v>11</v>
      </c>
      <c r="C681" t="s">
        <v>351</v>
      </c>
      <c r="D681" t="s">
        <v>15</v>
      </c>
      <c r="E681" t="str">
        <f t="shared" si="30"/>
        <v>8</v>
      </c>
      <c r="F681" t="s">
        <v>821</v>
      </c>
      <c r="G681" s="18">
        <v>6855462</v>
      </c>
      <c r="H681">
        <v>1.23</v>
      </c>
    </row>
    <row r="682" spans="1:8" x14ac:dyDescent="0.35">
      <c r="A682" t="s">
        <v>350</v>
      </c>
      <c r="B682" t="s">
        <v>11</v>
      </c>
      <c r="C682" t="s">
        <v>351</v>
      </c>
      <c r="D682" t="s">
        <v>16</v>
      </c>
      <c r="E682" t="str">
        <f t="shared" si="30"/>
        <v>8</v>
      </c>
      <c r="F682" t="s">
        <v>821</v>
      </c>
      <c r="G682" s="18">
        <v>227401</v>
      </c>
      <c r="H682">
        <v>4.0800000000000003E-2</v>
      </c>
    </row>
    <row r="683" spans="1:8" x14ac:dyDescent="0.35">
      <c r="A683" t="s">
        <v>350</v>
      </c>
      <c r="B683" t="s">
        <v>11</v>
      </c>
      <c r="C683" t="s">
        <v>351</v>
      </c>
      <c r="D683" t="s">
        <v>419</v>
      </c>
      <c r="E683" t="str">
        <f t="shared" si="30"/>
        <v/>
      </c>
      <c r="F683" t="s">
        <v>821</v>
      </c>
      <c r="G683" s="18">
        <v>1212246</v>
      </c>
      <c r="H683">
        <v>0.2175</v>
      </c>
    </row>
    <row r="684" spans="1:8" x14ac:dyDescent="0.35">
      <c r="A684" t="s">
        <v>350</v>
      </c>
      <c r="B684" t="s">
        <v>11</v>
      </c>
      <c r="C684" t="s">
        <v>351</v>
      </c>
      <c r="D684" t="s">
        <v>421</v>
      </c>
      <c r="E684" t="str">
        <f t="shared" si="30"/>
        <v/>
      </c>
      <c r="F684" t="s">
        <v>821</v>
      </c>
      <c r="G684" s="18">
        <v>830458</v>
      </c>
      <c r="H684">
        <v>0.14899999999999999</v>
      </c>
    </row>
    <row r="685" spans="1:8" x14ac:dyDescent="0.35">
      <c r="A685" t="s">
        <v>350</v>
      </c>
      <c r="B685" t="s">
        <v>11</v>
      </c>
      <c r="C685" t="s">
        <v>351</v>
      </c>
      <c r="D685" t="s">
        <v>423</v>
      </c>
      <c r="E685" t="str">
        <f t="shared" si="30"/>
        <v/>
      </c>
      <c r="F685" t="s">
        <v>821</v>
      </c>
      <c r="G685" s="18">
        <v>1077924</v>
      </c>
      <c r="H685">
        <v>0.19339999999999999</v>
      </c>
    </row>
    <row r="686" spans="1:8" x14ac:dyDescent="0.35">
      <c r="A686" t="s">
        <v>350</v>
      </c>
      <c r="B686" t="s">
        <v>11</v>
      </c>
      <c r="C686" t="s">
        <v>352</v>
      </c>
      <c r="D686" t="s">
        <v>416</v>
      </c>
      <c r="E686" t="str">
        <f t="shared" si="30"/>
        <v/>
      </c>
      <c r="F686" t="s">
        <v>822</v>
      </c>
      <c r="G686" s="18">
        <v>0</v>
      </c>
      <c r="H686">
        <v>0</v>
      </c>
    </row>
    <row r="687" spans="1:8" x14ac:dyDescent="0.35">
      <c r="A687" t="s">
        <v>350</v>
      </c>
      <c r="B687" t="s">
        <v>11</v>
      </c>
      <c r="C687" t="s">
        <v>352</v>
      </c>
      <c r="D687" t="s">
        <v>15</v>
      </c>
      <c r="E687" t="str">
        <f t="shared" si="30"/>
        <v>8</v>
      </c>
      <c r="F687" t="s">
        <v>822</v>
      </c>
      <c r="G687" s="18">
        <v>20373286</v>
      </c>
      <c r="H687">
        <v>1.0019</v>
      </c>
    </row>
    <row r="688" spans="1:8" x14ac:dyDescent="0.35">
      <c r="A688" t="s">
        <v>350</v>
      </c>
      <c r="B688" t="s">
        <v>11</v>
      </c>
      <c r="C688" t="s">
        <v>352</v>
      </c>
      <c r="D688" t="s">
        <v>16</v>
      </c>
      <c r="E688" t="str">
        <f t="shared" si="30"/>
        <v>8</v>
      </c>
      <c r="F688" t="s">
        <v>822</v>
      </c>
      <c r="G688" s="18">
        <v>443295</v>
      </c>
      <c r="H688">
        <v>2.18E-2</v>
      </c>
    </row>
    <row r="689" spans="1:8" x14ac:dyDescent="0.35">
      <c r="A689" t="s">
        <v>350</v>
      </c>
      <c r="B689" t="s">
        <v>11</v>
      </c>
      <c r="C689" t="s">
        <v>352</v>
      </c>
      <c r="D689" t="s">
        <v>419</v>
      </c>
      <c r="E689" t="str">
        <f t="shared" si="30"/>
        <v/>
      </c>
      <c r="F689" t="s">
        <v>822</v>
      </c>
      <c r="G689" s="18">
        <v>4829479</v>
      </c>
      <c r="H689">
        <v>0.23749999999999999</v>
      </c>
    </row>
    <row r="690" spans="1:8" x14ac:dyDescent="0.35">
      <c r="A690" t="s">
        <v>350</v>
      </c>
      <c r="B690" t="s">
        <v>11</v>
      </c>
      <c r="C690" t="s">
        <v>352</v>
      </c>
      <c r="D690" t="s">
        <v>421</v>
      </c>
      <c r="E690" t="str">
        <f t="shared" si="30"/>
        <v/>
      </c>
      <c r="F690" t="s">
        <v>822</v>
      </c>
      <c r="G690" s="18">
        <v>3885952</v>
      </c>
      <c r="H690">
        <v>0.19109999999999999</v>
      </c>
    </row>
    <row r="691" spans="1:8" x14ac:dyDescent="0.35">
      <c r="A691" t="s">
        <v>350</v>
      </c>
      <c r="B691" t="s">
        <v>11</v>
      </c>
      <c r="C691" t="s">
        <v>352</v>
      </c>
      <c r="D691" t="s">
        <v>423</v>
      </c>
      <c r="E691" t="str">
        <f t="shared" si="30"/>
        <v/>
      </c>
      <c r="F691" t="s">
        <v>822</v>
      </c>
      <c r="G691" s="18">
        <v>455496</v>
      </c>
      <c r="H691">
        <v>2.24E-2</v>
      </c>
    </row>
    <row r="692" spans="1:8" x14ac:dyDescent="0.35">
      <c r="A692" t="s">
        <v>350</v>
      </c>
      <c r="B692" t="s">
        <v>11</v>
      </c>
      <c r="C692" t="s">
        <v>356</v>
      </c>
      <c r="D692" t="s">
        <v>416</v>
      </c>
      <c r="E692" t="str">
        <f t="shared" si="30"/>
        <v/>
      </c>
      <c r="F692" t="s">
        <v>823</v>
      </c>
      <c r="G692" s="18">
        <v>0</v>
      </c>
      <c r="H692">
        <v>0</v>
      </c>
    </row>
    <row r="693" spans="1:8" x14ac:dyDescent="0.35">
      <c r="A693" t="s">
        <v>350</v>
      </c>
      <c r="B693" t="s">
        <v>11</v>
      </c>
      <c r="C693" t="s">
        <v>356</v>
      </c>
      <c r="D693" t="s">
        <v>15</v>
      </c>
      <c r="E693" t="str">
        <f t="shared" si="30"/>
        <v>8</v>
      </c>
      <c r="F693" t="s">
        <v>823</v>
      </c>
      <c r="G693" s="18">
        <v>25823690</v>
      </c>
      <c r="H693">
        <v>1.1569</v>
      </c>
    </row>
    <row r="694" spans="1:8" x14ac:dyDescent="0.35">
      <c r="A694" t="s">
        <v>350</v>
      </c>
      <c r="B694" t="s">
        <v>11</v>
      </c>
      <c r="C694" t="s">
        <v>356</v>
      </c>
      <c r="D694" t="s">
        <v>16</v>
      </c>
      <c r="E694" t="str">
        <f t="shared" si="30"/>
        <v>8</v>
      </c>
      <c r="F694" t="s">
        <v>823</v>
      </c>
      <c r="G694" s="18">
        <v>950894</v>
      </c>
      <c r="H694">
        <v>4.2599999999999999E-2</v>
      </c>
    </row>
    <row r="695" spans="1:8" x14ac:dyDescent="0.35">
      <c r="A695" t="s">
        <v>350</v>
      </c>
      <c r="B695" t="s">
        <v>11</v>
      </c>
      <c r="C695" t="s">
        <v>356</v>
      </c>
      <c r="D695" t="s">
        <v>419</v>
      </c>
      <c r="E695" t="str">
        <f t="shared" si="30"/>
        <v/>
      </c>
      <c r="F695" t="s">
        <v>823</v>
      </c>
      <c r="G695" s="18">
        <v>4830363</v>
      </c>
      <c r="H695">
        <v>0.21640000000000001</v>
      </c>
    </row>
    <row r="696" spans="1:8" x14ac:dyDescent="0.35">
      <c r="A696" t="s">
        <v>350</v>
      </c>
      <c r="B696" t="s">
        <v>11</v>
      </c>
      <c r="C696" t="s">
        <v>356</v>
      </c>
      <c r="D696" t="s">
        <v>421</v>
      </c>
      <c r="E696" t="str">
        <f t="shared" si="30"/>
        <v/>
      </c>
      <c r="F696" t="s">
        <v>823</v>
      </c>
      <c r="G696" s="18">
        <v>6241078</v>
      </c>
      <c r="H696">
        <v>0.27960000000000002</v>
      </c>
    </row>
    <row r="697" spans="1:8" x14ac:dyDescent="0.35">
      <c r="A697" t="s">
        <v>350</v>
      </c>
      <c r="B697" t="s">
        <v>11</v>
      </c>
      <c r="C697" t="s">
        <v>356</v>
      </c>
      <c r="D697" t="s">
        <v>423</v>
      </c>
      <c r="E697" t="str">
        <f t="shared" si="30"/>
        <v/>
      </c>
      <c r="F697" t="s">
        <v>823</v>
      </c>
      <c r="G697" s="18">
        <v>1013394</v>
      </c>
      <c r="H697">
        <v>4.5400000000000003E-2</v>
      </c>
    </row>
    <row r="698" spans="1:8" x14ac:dyDescent="0.35">
      <c r="A698" t="s">
        <v>350</v>
      </c>
      <c r="B698" t="s">
        <v>11</v>
      </c>
      <c r="C698" t="s">
        <v>353</v>
      </c>
      <c r="D698" t="s">
        <v>416</v>
      </c>
      <c r="E698" t="str">
        <f t="shared" si="30"/>
        <v/>
      </c>
      <c r="F698" t="s">
        <v>824</v>
      </c>
      <c r="G698" s="18">
        <v>0</v>
      </c>
      <c r="H698">
        <v>0</v>
      </c>
    </row>
    <row r="699" spans="1:8" x14ac:dyDescent="0.35">
      <c r="A699" t="s">
        <v>350</v>
      </c>
      <c r="B699" t="s">
        <v>11</v>
      </c>
      <c r="C699" t="s">
        <v>353</v>
      </c>
      <c r="D699" t="s">
        <v>15</v>
      </c>
      <c r="E699" t="str">
        <f t="shared" si="30"/>
        <v>8</v>
      </c>
      <c r="F699" t="s">
        <v>824</v>
      </c>
      <c r="G699" s="18">
        <v>6335783</v>
      </c>
      <c r="H699">
        <v>0.89049999999999996</v>
      </c>
    </row>
    <row r="700" spans="1:8" x14ac:dyDescent="0.35">
      <c r="A700" t="s">
        <v>350</v>
      </c>
      <c r="B700" t="s">
        <v>11</v>
      </c>
      <c r="C700" t="s">
        <v>353</v>
      </c>
      <c r="D700" t="s">
        <v>16</v>
      </c>
      <c r="E700" t="str">
        <f t="shared" si="30"/>
        <v>8</v>
      </c>
      <c r="F700" t="s">
        <v>824</v>
      </c>
      <c r="G700" s="18">
        <v>301670</v>
      </c>
      <c r="H700">
        <v>4.24E-2</v>
      </c>
    </row>
    <row r="701" spans="1:8" x14ac:dyDescent="0.35">
      <c r="A701" t="s">
        <v>350</v>
      </c>
      <c r="B701" t="s">
        <v>11</v>
      </c>
      <c r="C701" t="s">
        <v>353</v>
      </c>
      <c r="D701" t="s">
        <v>419</v>
      </c>
      <c r="E701" t="str">
        <f t="shared" si="30"/>
        <v/>
      </c>
      <c r="F701" t="s">
        <v>824</v>
      </c>
      <c r="G701" s="18">
        <v>1699029</v>
      </c>
      <c r="H701">
        <v>0.23880000000000001</v>
      </c>
    </row>
    <row r="702" spans="1:8" x14ac:dyDescent="0.35">
      <c r="A702" t="s">
        <v>350</v>
      </c>
      <c r="B702" t="s">
        <v>11</v>
      </c>
      <c r="C702" t="s">
        <v>353</v>
      </c>
      <c r="D702" t="s">
        <v>421</v>
      </c>
      <c r="E702" t="str">
        <f t="shared" si="30"/>
        <v/>
      </c>
      <c r="F702" t="s">
        <v>824</v>
      </c>
      <c r="G702" s="18">
        <v>1348977</v>
      </c>
      <c r="H702">
        <v>0.18959999999999999</v>
      </c>
    </row>
    <row r="703" spans="1:8" x14ac:dyDescent="0.35">
      <c r="A703" t="s">
        <v>350</v>
      </c>
      <c r="B703" t="s">
        <v>11</v>
      </c>
      <c r="C703" t="s">
        <v>353</v>
      </c>
      <c r="D703" t="s">
        <v>423</v>
      </c>
      <c r="E703" t="str">
        <f t="shared" si="30"/>
        <v/>
      </c>
      <c r="F703" t="s">
        <v>824</v>
      </c>
      <c r="G703" s="18">
        <v>64034</v>
      </c>
      <c r="H703">
        <v>8.9999999999999993E-3</v>
      </c>
    </row>
    <row r="704" spans="1:8" x14ac:dyDescent="0.35">
      <c r="A704" t="s">
        <v>350</v>
      </c>
      <c r="B704" t="s">
        <v>11</v>
      </c>
      <c r="C704" t="s">
        <v>354</v>
      </c>
      <c r="D704" t="s">
        <v>416</v>
      </c>
      <c r="E704" t="str">
        <f t="shared" si="30"/>
        <v/>
      </c>
      <c r="F704" t="s">
        <v>825</v>
      </c>
      <c r="G704" s="18">
        <v>0</v>
      </c>
      <c r="H704">
        <v>0</v>
      </c>
    </row>
    <row r="705" spans="1:8" x14ac:dyDescent="0.35">
      <c r="A705" t="s">
        <v>350</v>
      </c>
      <c r="B705" t="s">
        <v>11</v>
      </c>
      <c r="C705" t="s">
        <v>354</v>
      </c>
      <c r="D705" t="s">
        <v>15</v>
      </c>
      <c r="E705" t="str">
        <f t="shared" si="30"/>
        <v>8</v>
      </c>
      <c r="F705" t="s">
        <v>825</v>
      </c>
      <c r="G705" s="18">
        <v>13272593</v>
      </c>
      <c r="H705">
        <v>0.64149999999999996</v>
      </c>
    </row>
    <row r="706" spans="1:8" x14ac:dyDescent="0.35">
      <c r="A706" t="s">
        <v>350</v>
      </c>
      <c r="B706" t="s">
        <v>11</v>
      </c>
      <c r="C706" t="s">
        <v>354</v>
      </c>
      <c r="D706" t="s">
        <v>16</v>
      </c>
      <c r="E706" t="str">
        <f t="shared" si="30"/>
        <v>8</v>
      </c>
      <c r="F706" t="s">
        <v>825</v>
      </c>
      <c r="G706" s="18">
        <v>324832</v>
      </c>
      <c r="H706">
        <v>1.5699999999999999E-2</v>
      </c>
    </row>
    <row r="707" spans="1:8" x14ac:dyDescent="0.35">
      <c r="A707" t="s">
        <v>350</v>
      </c>
      <c r="B707" t="s">
        <v>11</v>
      </c>
      <c r="C707" t="s">
        <v>354</v>
      </c>
      <c r="D707" t="s">
        <v>419</v>
      </c>
      <c r="E707" t="str">
        <f t="shared" ref="E707:E770" si="31">IF(MID(D707,3,1)="8","8","")</f>
        <v/>
      </c>
      <c r="F707" t="s">
        <v>825</v>
      </c>
      <c r="G707" s="18">
        <v>4640752</v>
      </c>
      <c r="H707">
        <v>0.2243</v>
      </c>
    </row>
    <row r="708" spans="1:8" x14ac:dyDescent="0.35">
      <c r="A708" t="s">
        <v>350</v>
      </c>
      <c r="B708" t="s">
        <v>11</v>
      </c>
      <c r="C708" t="s">
        <v>354</v>
      </c>
      <c r="D708" t="s">
        <v>421</v>
      </c>
      <c r="E708" t="str">
        <f t="shared" si="31"/>
        <v/>
      </c>
      <c r="F708" t="s">
        <v>825</v>
      </c>
      <c r="G708" s="18">
        <v>1901405</v>
      </c>
      <c r="H708">
        <v>9.1899999999999996E-2</v>
      </c>
    </row>
    <row r="709" spans="1:8" x14ac:dyDescent="0.35">
      <c r="A709" t="s">
        <v>350</v>
      </c>
      <c r="B709" t="s">
        <v>11</v>
      </c>
      <c r="C709" t="s">
        <v>354</v>
      </c>
      <c r="D709" t="s">
        <v>423</v>
      </c>
      <c r="E709" t="str">
        <f t="shared" si="31"/>
        <v/>
      </c>
      <c r="F709" t="s">
        <v>825</v>
      </c>
      <c r="G709" s="18">
        <v>213106</v>
      </c>
      <c r="H709">
        <v>1.03E-2</v>
      </c>
    </row>
    <row r="710" spans="1:8" x14ac:dyDescent="0.35">
      <c r="A710" t="s">
        <v>350</v>
      </c>
      <c r="B710" t="s">
        <v>11</v>
      </c>
      <c r="C710" t="s">
        <v>355</v>
      </c>
      <c r="D710" t="s">
        <v>416</v>
      </c>
      <c r="E710" t="str">
        <f t="shared" si="31"/>
        <v/>
      </c>
      <c r="F710" t="s">
        <v>826</v>
      </c>
      <c r="G710" s="18">
        <v>0</v>
      </c>
      <c r="H710">
        <v>0</v>
      </c>
    </row>
    <row r="711" spans="1:8" x14ac:dyDescent="0.35">
      <c r="A711" t="s">
        <v>350</v>
      </c>
      <c r="B711" t="s">
        <v>11</v>
      </c>
      <c r="C711" t="s">
        <v>355</v>
      </c>
      <c r="D711" t="s">
        <v>15</v>
      </c>
      <c r="E711" t="str">
        <f t="shared" si="31"/>
        <v>8</v>
      </c>
      <c r="F711" t="s">
        <v>826</v>
      </c>
      <c r="G711" s="18">
        <v>2551740</v>
      </c>
      <c r="H711">
        <v>0.50229999999999997</v>
      </c>
    </row>
    <row r="712" spans="1:8" x14ac:dyDescent="0.35">
      <c r="A712" t="s">
        <v>350</v>
      </c>
      <c r="B712" t="s">
        <v>11</v>
      </c>
      <c r="C712" t="s">
        <v>355</v>
      </c>
      <c r="D712" t="s">
        <v>16</v>
      </c>
      <c r="E712" t="str">
        <f t="shared" si="31"/>
        <v>8</v>
      </c>
      <c r="F712" t="s">
        <v>826</v>
      </c>
      <c r="G712" s="18">
        <v>250958</v>
      </c>
      <c r="H712">
        <v>4.9399999999999999E-2</v>
      </c>
    </row>
    <row r="713" spans="1:8" x14ac:dyDescent="0.35">
      <c r="A713" t="s">
        <v>350</v>
      </c>
      <c r="B713" t="s">
        <v>11</v>
      </c>
      <c r="C713" t="s">
        <v>355</v>
      </c>
      <c r="D713" t="s">
        <v>419</v>
      </c>
      <c r="E713" t="str">
        <f t="shared" si="31"/>
        <v/>
      </c>
      <c r="F713" t="s">
        <v>826</v>
      </c>
      <c r="G713" s="18">
        <v>1137437</v>
      </c>
      <c r="H713">
        <v>0.22389999999999999</v>
      </c>
    </row>
    <row r="714" spans="1:8" x14ac:dyDescent="0.35">
      <c r="A714" t="s">
        <v>350</v>
      </c>
      <c r="B714" t="s">
        <v>11</v>
      </c>
      <c r="C714" t="s">
        <v>355</v>
      </c>
      <c r="D714" t="s">
        <v>421</v>
      </c>
      <c r="E714" t="str">
        <f t="shared" si="31"/>
        <v/>
      </c>
      <c r="F714" t="s">
        <v>826</v>
      </c>
      <c r="G714" s="18">
        <v>868191</v>
      </c>
      <c r="H714">
        <v>0.1709</v>
      </c>
    </row>
    <row r="715" spans="1:8" x14ac:dyDescent="0.35">
      <c r="A715" t="s">
        <v>350</v>
      </c>
      <c r="B715" t="s">
        <v>11</v>
      </c>
      <c r="C715" t="s">
        <v>355</v>
      </c>
      <c r="D715" t="s">
        <v>423</v>
      </c>
      <c r="E715" t="str">
        <f t="shared" si="31"/>
        <v/>
      </c>
      <c r="F715" t="s">
        <v>826</v>
      </c>
      <c r="G715" s="18">
        <v>5080</v>
      </c>
      <c r="H715">
        <v>1E-3</v>
      </c>
    </row>
    <row r="716" spans="1:8" x14ac:dyDescent="0.35">
      <c r="A716" t="s">
        <v>143</v>
      </c>
      <c r="B716" t="s">
        <v>11</v>
      </c>
      <c r="C716" t="s">
        <v>144</v>
      </c>
      <c r="D716" t="s">
        <v>13</v>
      </c>
      <c r="E716" t="str">
        <f t="shared" si="31"/>
        <v/>
      </c>
      <c r="F716" t="s">
        <v>827</v>
      </c>
      <c r="G716" s="18">
        <v>0</v>
      </c>
      <c r="H716">
        <v>0</v>
      </c>
    </row>
    <row r="717" spans="1:8" x14ac:dyDescent="0.35">
      <c r="A717" t="s">
        <v>143</v>
      </c>
      <c r="B717" t="s">
        <v>11</v>
      </c>
      <c r="C717" t="s">
        <v>144</v>
      </c>
      <c r="D717" t="s">
        <v>416</v>
      </c>
      <c r="E717" t="str">
        <f t="shared" si="31"/>
        <v/>
      </c>
      <c r="F717" t="s">
        <v>827</v>
      </c>
      <c r="G717" s="18">
        <v>0</v>
      </c>
      <c r="H717">
        <v>0</v>
      </c>
    </row>
    <row r="718" spans="1:8" x14ac:dyDescent="0.35">
      <c r="A718" t="s">
        <v>143</v>
      </c>
      <c r="B718" t="s">
        <v>11</v>
      </c>
      <c r="C718" t="s">
        <v>144</v>
      </c>
      <c r="D718" t="s">
        <v>15</v>
      </c>
      <c r="E718" t="str">
        <f t="shared" si="31"/>
        <v>8</v>
      </c>
      <c r="F718" t="s">
        <v>827</v>
      </c>
      <c r="G718" s="18">
        <v>816359</v>
      </c>
      <c r="H718">
        <v>0.52529999999999999</v>
      </c>
    </row>
    <row r="719" spans="1:8" x14ac:dyDescent="0.35">
      <c r="A719" t="s">
        <v>143</v>
      </c>
      <c r="B719" t="s">
        <v>11</v>
      </c>
      <c r="C719" t="s">
        <v>144</v>
      </c>
      <c r="D719" t="s">
        <v>419</v>
      </c>
      <c r="E719" t="str">
        <f t="shared" si="31"/>
        <v/>
      </c>
      <c r="F719" t="s">
        <v>827</v>
      </c>
      <c r="G719" s="18">
        <v>528699</v>
      </c>
      <c r="H719">
        <v>0.3402</v>
      </c>
    </row>
    <row r="720" spans="1:8" x14ac:dyDescent="0.35">
      <c r="A720" t="s">
        <v>143</v>
      </c>
      <c r="B720" t="s">
        <v>11</v>
      </c>
      <c r="C720" t="s">
        <v>144</v>
      </c>
      <c r="D720" t="s">
        <v>421</v>
      </c>
      <c r="E720" t="str">
        <f t="shared" si="31"/>
        <v/>
      </c>
      <c r="F720" t="s">
        <v>827</v>
      </c>
      <c r="G720" s="18">
        <v>592416</v>
      </c>
      <c r="H720">
        <v>0.38119999999999998</v>
      </c>
    </row>
    <row r="721" spans="1:8" x14ac:dyDescent="0.35">
      <c r="A721" t="s">
        <v>143</v>
      </c>
      <c r="B721" t="s">
        <v>11</v>
      </c>
      <c r="C721" t="s">
        <v>144</v>
      </c>
      <c r="D721" t="s">
        <v>423</v>
      </c>
      <c r="E721" t="str">
        <f t="shared" si="31"/>
        <v/>
      </c>
      <c r="F721" t="s">
        <v>827</v>
      </c>
      <c r="G721" s="18">
        <v>92779</v>
      </c>
      <c r="H721">
        <v>5.9700000000000003E-2</v>
      </c>
    </row>
    <row r="722" spans="1:8" x14ac:dyDescent="0.35">
      <c r="A722" t="s">
        <v>143</v>
      </c>
      <c r="B722" t="s">
        <v>11</v>
      </c>
      <c r="C722" t="s">
        <v>145</v>
      </c>
      <c r="D722" t="s">
        <v>13</v>
      </c>
      <c r="E722" t="str">
        <f t="shared" si="31"/>
        <v/>
      </c>
      <c r="F722" t="s">
        <v>828</v>
      </c>
      <c r="G722" s="18">
        <v>0</v>
      </c>
      <c r="H722">
        <v>0</v>
      </c>
    </row>
    <row r="723" spans="1:8" x14ac:dyDescent="0.35">
      <c r="A723" t="s">
        <v>143</v>
      </c>
      <c r="B723" t="s">
        <v>11</v>
      </c>
      <c r="C723" t="s">
        <v>145</v>
      </c>
      <c r="D723" t="s">
        <v>416</v>
      </c>
      <c r="E723" t="str">
        <f t="shared" si="31"/>
        <v/>
      </c>
      <c r="F723" t="s">
        <v>828</v>
      </c>
      <c r="G723" s="18">
        <v>0</v>
      </c>
      <c r="H723">
        <v>0</v>
      </c>
    </row>
    <row r="724" spans="1:8" x14ac:dyDescent="0.35">
      <c r="A724" t="s">
        <v>143</v>
      </c>
      <c r="B724" t="s">
        <v>11</v>
      </c>
      <c r="C724" t="s">
        <v>145</v>
      </c>
      <c r="D724" t="s">
        <v>15</v>
      </c>
      <c r="E724" t="str">
        <f t="shared" si="31"/>
        <v>8</v>
      </c>
      <c r="F724" t="s">
        <v>828</v>
      </c>
      <c r="G724" s="18">
        <v>643285</v>
      </c>
      <c r="H724">
        <v>0.31819999999999998</v>
      </c>
    </row>
    <row r="725" spans="1:8" x14ac:dyDescent="0.35">
      <c r="A725" t="s">
        <v>143</v>
      </c>
      <c r="B725" t="s">
        <v>11</v>
      </c>
      <c r="C725" t="s">
        <v>145</v>
      </c>
      <c r="D725" t="s">
        <v>16</v>
      </c>
      <c r="E725" t="str">
        <f t="shared" si="31"/>
        <v>8</v>
      </c>
      <c r="F725" t="s">
        <v>828</v>
      </c>
      <c r="G725" s="18">
        <v>66108</v>
      </c>
      <c r="H725">
        <v>3.27E-2</v>
      </c>
    </row>
    <row r="726" spans="1:8" x14ac:dyDescent="0.35">
      <c r="A726" t="s">
        <v>143</v>
      </c>
      <c r="B726" t="s">
        <v>11</v>
      </c>
      <c r="C726" t="s">
        <v>145</v>
      </c>
      <c r="D726" t="s">
        <v>419</v>
      </c>
      <c r="E726" t="str">
        <f t="shared" si="31"/>
        <v/>
      </c>
      <c r="F726" t="s">
        <v>828</v>
      </c>
      <c r="G726" s="18">
        <v>489843</v>
      </c>
      <c r="H726">
        <v>0.24229999999999999</v>
      </c>
    </row>
    <row r="727" spans="1:8" x14ac:dyDescent="0.35">
      <c r="A727" t="s">
        <v>143</v>
      </c>
      <c r="B727" t="s">
        <v>11</v>
      </c>
      <c r="C727" t="s">
        <v>145</v>
      </c>
      <c r="D727" t="s">
        <v>421</v>
      </c>
      <c r="E727" t="str">
        <f t="shared" si="31"/>
        <v/>
      </c>
      <c r="F727" t="s">
        <v>828</v>
      </c>
      <c r="G727" s="18">
        <v>493684</v>
      </c>
      <c r="H727">
        <v>0.2442</v>
      </c>
    </row>
    <row r="728" spans="1:8" x14ac:dyDescent="0.35">
      <c r="A728" t="s">
        <v>143</v>
      </c>
      <c r="B728" t="s">
        <v>11</v>
      </c>
      <c r="C728" t="s">
        <v>145</v>
      </c>
      <c r="D728" t="s">
        <v>423</v>
      </c>
      <c r="E728" t="str">
        <f t="shared" si="31"/>
        <v/>
      </c>
      <c r="F728" t="s">
        <v>828</v>
      </c>
      <c r="G728" s="18">
        <v>33761</v>
      </c>
      <c r="H728">
        <v>1.67E-2</v>
      </c>
    </row>
    <row r="729" spans="1:8" x14ac:dyDescent="0.35">
      <c r="A729" t="s">
        <v>143</v>
      </c>
      <c r="B729" t="s">
        <v>11</v>
      </c>
      <c r="C729" t="s">
        <v>146</v>
      </c>
      <c r="D729" t="s">
        <v>416</v>
      </c>
      <c r="E729" t="str">
        <f t="shared" si="31"/>
        <v/>
      </c>
      <c r="F729" t="s">
        <v>829</v>
      </c>
      <c r="G729" s="18">
        <v>0</v>
      </c>
      <c r="H729">
        <v>0</v>
      </c>
    </row>
    <row r="730" spans="1:8" x14ac:dyDescent="0.35">
      <c r="A730" t="s">
        <v>143</v>
      </c>
      <c r="B730" t="s">
        <v>11</v>
      </c>
      <c r="C730" t="s">
        <v>146</v>
      </c>
      <c r="D730" t="s">
        <v>15</v>
      </c>
      <c r="E730" t="str">
        <f t="shared" si="31"/>
        <v>8</v>
      </c>
      <c r="F730" t="s">
        <v>829</v>
      </c>
      <c r="G730" s="18">
        <v>1275157</v>
      </c>
      <c r="H730">
        <v>0.39379999999999998</v>
      </c>
    </row>
    <row r="731" spans="1:8" x14ac:dyDescent="0.35">
      <c r="A731" t="s">
        <v>143</v>
      </c>
      <c r="B731" t="s">
        <v>11</v>
      </c>
      <c r="C731" t="s">
        <v>146</v>
      </c>
      <c r="D731" t="s">
        <v>16</v>
      </c>
      <c r="E731" t="str">
        <f t="shared" si="31"/>
        <v>8</v>
      </c>
      <c r="F731" t="s">
        <v>829</v>
      </c>
      <c r="G731" s="18">
        <v>434227</v>
      </c>
      <c r="H731">
        <v>0.1341</v>
      </c>
    </row>
    <row r="732" spans="1:8" x14ac:dyDescent="0.35">
      <c r="A732" t="s">
        <v>143</v>
      </c>
      <c r="B732" t="s">
        <v>11</v>
      </c>
      <c r="C732" t="s">
        <v>146</v>
      </c>
      <c r="D732" t="s">
        <v>419</v>
      </c>
      <c r="E732" t="str">
        <f t="shared" si="31"/>
        <v/>
      </c>
      <c r="F732" t="s">
        <v>829</v>
      </c>
      <c r="G732" s="18">
        <v>709788</v>
      </c>
      <c r="H732">
        <v>0.21920000000000001</v>
      </c>
    </row>
    <row r="733" spans="1:8" x14ac:dyDescent="0.35">
      <c r="A733" t="s">
        <v>143</v>
      </c>
      <c r="B733" t="s">
        <v>11</v>
      </c>
      <c r="C733" t="s">
        <v>146</v>
      </c>
      <c r="D733" t="s">
        <v>421</v>
      </c>
      <c r="E733" t="str">
        <f t="shared" si="31"/>
        <v/>
      </c>
      <c r="F733" t="s">
        <v>829</v>
      </c>
      <c r="G733" s="18">
        <v>610055</v>
      </c>
      <c r="H733">
        <v>0.18840000000000001</v>
      </c>
    </row>
    <row r="734" spans="1:8" x14ac:dyDescent="0.35">
      <c r="A734" t="s">
        <v>143</v>
      </c>
      <c r="B734" t="s">
        <v>11</v>
      </c>
      <c r="C734" t="s">
        <v>146</v>
      </c>
      <c r="D734" t="s">
        <v>423</v>
      </c>
      <c r="E734" t="str">
        <f t="shared" si="31"/>
        <v/>
      </c>
      <c r="F734" t="s">
        <v>829</v>
      </c>
      <c r="G734" s="18">
        <v>12629</v>
      </c>
      <c r="H734">
        <v>3.8999999999999998E-3</v>
      </c>
    </row>
    <row r="735" spans="1:8" x14ac:dyDescent="0.35">
      <c r="A735" t="s">
        <v>143</v>
      </c>
      <c r="B735" t="s">
        <v>11</v>
      </c>
      <c r="C735" t="s">
        <v>147</v>
      </c>
      <c r="D735" t="s">
        <v>416</v>
      </c>
      <c r="E735" t="str">
        <f t="shared" si="31"/>
        <v/>
      </c>
      <c r="F735" t="s">
        <v>830</v>
      </c>
      <c r="G735" s="18">
        <v>0</v>
      </c>
      <c r="H735">
        <v>0</v>
      </c>
    </row>
    <row r="736" spans="1:8" x14ac:dyDescent="0.35">
      <c r="A736" t="s">
        <v>143</v>
      </c>
      <c r="B736" t="s">
        <v>11</v>
      </c>
      <c r="C736" t="s">
        <v>147</v>
      </c>
      <c r="D736" t="s">
        <v>15</v>
      </c>
      <c r="E736" t="str">
        <f t="shared" si="31"/>
        <v>8</v>
      </c>
      <c r="F736" t="s">
        <v>830</v>
      </c>
      <c r="G736" s="18">
        <v>2459017</v>
      </c>
      <c r="H736">
        <v>0.41849999999999998</v>
      </c>
    </row>
    <row r="737" spans="1:8" x14ac:dyDescent="0.35">
      <c r="A737" t="s">
        <v>143</v>
      </c>
      <c r="B737" t="s">
        <v>11</v>
      </c>
      <c r="C737" t="s">
        <v>147</v>
      </c>
      <c r="D737" t="s">
        <v>419</v>
      </c>
      <c r="E737" t="str">
        <f t="shared" si="31"/>
        <v/>
      </c>
      <c r="F737" t="s">
        <v>830</v>
      </c>
      <c r="G737" s="18">
        <v>2093543</v>
      </c>
      <c r="H737">
        <v>0.35630000000000001</v>
      </c>
    </row>
    <row r="738" spans="1:8" x14ac:dyDescent="0.35">
      <c r="A738" t="s">
        <v>143</v>
      </c>
      <c r="B738" t="s">
        <v>11</v>
      </c>
      <c r="C738" t="s">
        <v>147</v>
      </c>
      <c r="D738" t="s">
        <v>421</v>
      </c>
      <c r="E738" t="str">
        <f t="shared" si="31"/>
        <v/>
      </c>
      <c r="F738" t="s">
        <v>830</v>
      </c>
      <c r="G738" s="18">
        <v>2222223</v>
      </c>
      <c r="H738">
        <v>0.37819999999999998</v>
      </c>
    </row>
    <row r="739" spans="1:8" x14ac:dyDescent="0.35">
      <c r="A739" t="s">
        <v>143</v>
      </c>
      <c r="B739" t="s">
        <v>11</v>
      </c>
      <c r="C739" t="s">
        <v>147</v>
      </c>
      <c r="D739" t="s">
        <v>423</v>
      </c>
      <c r="E739" t="str">
        <f t="shared" si="31"/>
        <v/>
      </c>
      <c r="F739" t="s">
        <v>830</v>
      </c>
      <c r="G739" s="18">
        <v>361949</v>
      </c>
      <c r="H739">
        <v>6.1600000000000002E-2</v>
      </c>
    </row>
    <row r="740" spans="1:8" x14ac:dyDescent="0.35">
      <c r="A740" t="s">
        <v>143</v>
      </c>
      <c r="B740" t="s">
        <v>11</v>
      </c>
      <c r="C740" t="s">
        <v>148</v>
      </c>
      <c r="D740" t="s">
        <v>416</v>
      </c>
      <c r="E740" t="str">
        <f t="shared" si="31"/>
        <v/>
      </c>
      <c r="F740" t="s">
        <v>831</v>
      </c>
      <c r="G740" s="18">
        <v>0</v>
      </c>
      <c r="H740">
        <v>0</v>
      </c>
    </row>
    <row r="741" spans="1:8" x14ac:dyDescent="0.35">
      <c r="A741" t="s">
        <v>143</v>
      </c>
      <c r="B741" t="s">
        <v>11</v>
      </c>
      <c r="C741" t="s">
        <v>148</v>
      </c>
      <c r="D741" t="s">
        <v>15</v>
      </c>
      <c r="E741" t="str">
        <f t="shared" si="31"/>
        <v>8</v>
      </c>
      <c r="F741" t="s">
        <v>831</v>
      </c>
      <c r="G741" s="18">
        <v>2041675</v>
      </c>
      <c r="H741">
        <v>0.71609999999999996</v>
      </c>
    </row>
    <row r="742" spans="1:8" x14ac:dyDescent="0.35">
      <c r="A742" t="s">
        <v>143</v>
      </c>
      <c r="B742" t="s">
        <v>11</v>
      </c>
      <c r="C742" t="s">
        <v>148</v>
      </c>
      <c r="D742" t="s">
        <v>419</v>
      </c>
      <c r="E742" t="str">
        <f t="shared" si="31"/>
        <v/>
      </c>
      <c r="F742" t="s">
        <v>831</v>
      </c>
      <c r="G742" s="18">
        <v>806816</v>
      </c>
      <c r="H742">
        <v>0.28299999999999997</v>
      </c>
    </row>
    <row r="743" spans="1:8" x14ac:dyDescent="0.35">
      <c r="A743" t="s">
        <v>143</v>
      </c>
      <c r="B743" t="s">
        <v>11</v>
      </c>
      <c r="C743" t="s">
        <v>148</v>
      </c>
      <c r="D743" t="s">
        <v>421</v>
      </c>
      <c r="E743" t="str">
        <f t="shared" si="31"/>
        <v/>
      </c>
      <c r="F743" t="s">
        <v>831</v>
      </c>
      <c r="G743" s="18">
        <v>814039</v>
      </c>
      <c r="H743">
        <v>0.28549999999999998</v>
      </c>
    </row>
    <row r="744" spans="1:8" x14ac:dyDescent="0.35">
      <c r="A744" t="s">
        <v>143</v>
      </c>
      <c r="B744" t="s">
        <v>11</v>
      </c>
      <c r="C744" t="s">
        <v>148</v>
      </c>
      <c r="D744" t="s">
        <v>423</v>
      </c>
      <c r="E744" t="str">
        <f t="shared" si="31"/>
        <v/>
      </c>
      <c r="F744" t="s">
        <v>831</v>
      </c>
      <c r="G744" s="18">
        <v>167091</v>
      </c>
      <c r="H744">
        <v>5.8599999999999999E-2</v>
      </c>
    </row>
    <row r="745" spans="1:8" x14ac:dyDescent="0.35">
      <c r="A745" t="s">
        <v>150</v>
      </c>
      <c r="B745" t="s">
        <v>11</v>
      </c>
      <c r="C745" t="s">
        <v>149</v>
      </c>
      <c r="D745" t="s">
        <v>13</v>
      </c>
      <c r="E745" t="str">
        <f t="shared" si="31"/>
        <v/>
      </c>
      <c r="F745" t="s">
        <v>955</v>
      </c>
      <c r="G745" s="18">
        <v>0</v>
      </c>
      <c r="H745">
        <v>0</v>
      </c>
    </row>
    <row r="746" spans="1:8" x14ac:dyDescent="0.35">
      <c r="A746" t="s">
        <v>150</v>
      </c>
      <c r="B746" t="s">
        <v>11</v>
      </c>
      <c r="C746" t="s">
        <v>149</v>
      </c>
      <c r="D746" t="s">
        <v>416</v>
      </c>
      <c r="E746" t="str">
        <f t="shared" si="31"/>
        <v/>
      </c>
      <c r="F746" t="s">
        <v>955</v>
      </c>
      <c r="G746" s="18">
        <v>0</v>
      </c>
      <c r="H746">
        <v>0</v>
      </c>
    </row>
    <row r="747" spans="1:8" x14ac:dyDescent="0.35">
      <c r="A747" t="s">
        <v>150</v>
      </c>
      <c r="B747" t="s">
        <v>11</v>
      </c>
      <c r="C747" t="s">
        <v>149</v>
      </c>
      <c r="D747" t="s">
        <v>15</v>
      </c>
      <c r="E747" t="str">
        <f t="shared" si="31"/>
        <v>8</v>
      </c>
      <c r="F747" t="s">
        <v>955</v>
      </c>
      <c r="G747" s="18">
        <v>372147</v>
      </c>
      <c r="H747">
        <v>0.20780000000000001</v>
      </c>
    </row>
    <row r="748" spans="1:8" x14ac:dyDescent="0.35">
      <c r="A748" t="s">
        <v>150</v>
      </c>
      <c r="B748" t="s">
        <v>11</v>
      </c>
      <c r="C748" t="s">
        <v>149</v>
      </c>
      <c r="D748" t="s">
        <v>16</v>
      </c>
      <c r="E748" t="str">
        <f t="shared" si="31"/>
        <v>8</v>
      </c>
      <c r="F748" t="s">
        <v>955</v>
      </c>
      <c r="G748" s="18">
        <v>128472</v>
      </c>
      <c r="H748">
        <v>7.0099999999999996E-2</v>
      </c>
    </row>
    <row r="749" spans="1:8" x14ac:dyDescent="0.35">
      <c r="A749" t="s">
        <v>150</v>
      </c>
      <c r="B749" t="s">
        <v>11</v>
      </c>
      <c r="C749" t="s">
        <v>149</v>
      </c>
      <c r="D749" t="s">
        <v>419</v>
      </c>
      <c r="E749" t="str">
        <f t="shared" si="31"/>
        <v/>
      </c>
      <c r="F749" t="s">
        <v>955</v>
      </c>
      <c r="G749" s="18">
        <v>395739</v>
      </c>
      <c r="H749">
        <v>0.221</v>
      </c>
    </row>
    <row r="750" spans="1:8" x14ac:dyDescent="0.35">
      <c r="A750" t="s">
        <v>150</v>
      </c>
      <c r="B750" t="s">
        <v>11</v>
      </c>
      <c r="C750" t="s">
        <v>149</v>
      </c>
      <c r="D750" t="s">
        <v>421</v>
      </c>
      <c r="E750" t="str">
        <f t="shared" si="31"/>
        <v/>
      </c>
      <c r="F750" t="s">
        <v>955</v>
      </c>
      <c r="G750" s="18">
        <v>399220</v>
      </c>
      <c r="H750">
        <v>0.22289999999999999</v>
      </c>
    </row>
    <row r="751" spans="1:8" x14ac:dyDescent="0.35">
      <c r="A751" t="s">
        <v>150</v>
      </c>
      <c r="B751" t="s">
        <v>11</v>
      </c>
      <c r="C751" t="s">
        <v>149</v>
      </c>
      <c r="D751" t="s">
        <v>423</v>
      </c>
      <c r="E751" t="str">
        <f t="shared" si="31"/>
        <v/>
      </c>
      <c r="F751" t="s">
        <v>955</v>
      </c>
      <c r="G751" s="18">
        <v>37771</v>
      </c>
      <c r="H751">
        <v>2.1100000000000001E-2</v>
      </c>
    </row>
    <row r="752" spans="1:8" x14ac:dyDescent="0.35">
      <c r="A752" t="s">
        <v>152</v>
      </c>
      <c r="B752" t="s">
        <v>11</v>
      </c>
      <c r="C752" t="s">
        <v>151</v>
      </c>
      <c r="D752" t="s">
        <v>416</v>
      </c>
      <c r="E752" t="str">
        <f t="shared" si="31"/>
        <v/>
      </c>
      <c r="F752" t="s">
        <v>1005</v>
      </c>
      <c r="G752" s="18">
        <v>0</v>
      </c>
      <c r="H752">
        <v>0</v>
      </c>
    </row>
    <row r="753" spans="1:8" x14ac:dyDescent="0.35">
      <c r="A753" t="s">
        <v>152</v>
      </c>
      <c r="B753" t="s">
        <v>11</v>
      </c>
      <c r="C753" t="s">
        <v>151</v>
      </c>
      <c r="D753" t="s">
        <v>15</v>
      </c>
      <c r="E753" t="str">
        <f t="shared" si="31"/>
        <v>8</v>
      </c>
      <c r="F753" t="s">
        <v>1005</v>
      </c>
      <c r="G753" s="18">
        <v>892683</v>
      </c>
      <c r="H753">
        <v>0.31969999999999998</v>
      </c>
    </row>
    <row r="754" spans="1:8" x14ac:dyDescent="0.35">
      <c r="A754" t="s">
        <v>152</v>
      </c>
      <c r="B754" t="s">
        <v>11</v>
      </c>
      <c r="C754" t="s">
        <v>151</v>
      </c>
      <c r="D754" t="s">
        <v>419</v>
      </c>
      <c r="E754" t="str">
        <f t="shared" si="31"/>
        <v/>
      </c>
      <c r="F754" t="s">
        <v>1005</v>
      </c>
      <c r="G754" s="18">
        <v>749988</v>
      </c>
      <c r="H754">
        <v>0.26889999999999997</v>
      </c>
    </row>
    <row r="755" spans="1:8" x14ac:dyDescent="0.35">
      <c r="A755" t="s">
        <v>152</v>
      </c>
      <c r="B755" t="s">
        <v>11</v>
      </c>
      <c r="C755" t="s">
        <v>151</v>
      </c>
      <c r="D755" t="s">
        <v>421</v>
      </c>
      <c r="E755" t="str">
        <f t="shared" si="31"/>
        <v/>
      </c>
      <c r="F755" t="s">
        <v>1005</v>
      </c>
      <c r="G755" s="18">
        <v>630918</v>
      </c>
      <c r="H755">
        <v>0.22600000000000001</v>
      </c>
    </row>
    <row r="756" spans="1:8" x14ac:dyDescent="0.35">
      <c r="A756" t="s">
        <v>152</v>
      </c>
      <c r="B756" t="s">
        <v>11</v>
      </c>
      <c r="C756" t="s">
        <v>151</v>
      </c>
      <c r="D756" t="s">
        <v>423</v>
      </c>
      <c r="E756" t="str">
        <f t="shared" si="31"/>
        <v/>
      </c>
      <c r="F756" t="s">
        <v>1005</v>
      </c>
      <c r="G756" s="18">
        <v>96286</v>
      </c>
      <c r="H756">
        <v>3.4500000000000003E-2</v>
      </c>
    </row>
    <row r="757" spans="1:8" x14ac:dyDescent="0.35">
      <c r="A757" t="s">
        <v>154</v>
      </c>
      <c r="B757" t="s">
        <v>11</v>
      </c>
      <c r="C757" t="s">
        <v>155</v>
      </c>
      <c r="D757" t="s">
        <v>13</v>
      </c>
      <c r="E757" t="str">
        <f t="shared" si="31"/>
        <v/>
      </c>
      <c r="F757" t="s">
        <v>832</v>
      </c>
      <c r="G757" s="18">
        <v>0</v>
      </c>
      <c r="H757">
        <v>0</v>
      </c>
    </row>
    <row r="758" spans="1:8" x14ac:dyDescent="0.35">
      <c r="A758" t="s">
        <v>154</v>
      </c>
      <c r="B758" t="s">
        <v>11</v>
      </c>
      <c r="C758" t="s">
        <v>155</v>
      </c>
      <c r="D758" t="s">
        <v>416</v>
      </c>
      <c r="E758" t="str">
        <f t="shared" si="31"/>
        <v/>
      </c>
      <c r="F758" t="s">
        <v>832</v>
      </c>
      <c r="G758" s="18">
        <v>0</v>
      </c>
      <c r="H758">
        <v>0</v>
      </c>
    </row>
    <row r="759" spans="1:8" x14ac:dyDescent="0.35">
      <c r="A759" t="s">
        <v>154</v>
      </c>
      <c r="B759" t="s">
        <v>11</v>
      </c>
      <c r="C759" t="s">
        <v>155</v>
      </c>
      <c r="D759" t="s">
        <v>15</v>
      </c>
      <c r="E759" t="str">
        <f t="shared" si="31"/>
        <v>8</v>
      </c>
      <c r="F759" t="s">
        <v>832</v>
      </c>
      <c r="G759" s="18">
        <v>2104305</v>
      </c>
      <c r="H759">
        <v>0.82609999999999995</v>
      </c>
    </row>
    <row r="760" spans="1:8" x14ac:dyDescent="0.35">
      <c r="A760" t="s">
        <v>154</v>
      </c>
      <c r="B760" t="s">
        <v>11</v>
      </c>
      <c r="C760" t="s">
        <v>155</v>
      </c>
      <c r="D760" t="s">
        <v>16</v>
      </c>
      <c r="E760" t="str">
        <f t="shared" si="31"/>
        <v>8</v>
      </c>
      <c r="F760" t="s">
        <v>832</v>
      </c>
      <c r="G760" s="18">
        <v>131185</v>
      </c>
      <c r="H760">
        <v>5.1499999999999997E-2</v>
      </c>
    </row>
    <row r="761" spans="1:8" x14ac:dyDescent="0.35">
      <c r="A761" t="s">
        <v>154</v>
      </c>
      <c r="B761" t="s">
        <v>11</v>
      </c>
      <c r="C761" t="s">
        <v>155</v>
      </c>
      <c r="D761" t="s">
        <v>419</v>
      </c>
      <c r="E761" t="str">
        <f t="shared" si="31"/>
        <v/>
      </c>
      <c r="F761" t="s">
        <v>832</v>
      </c>
      <c r="G761" s="18">
        <v>763419</v>
      </c>
      <c r="H761">
        <v>0.29970000000000002</v>
      </c>
    </row>
    <row r="762" spans="1:8" x14ac:dyDescent="0.35">
      <c r="A762" t="s">
        <v>154</v>
      </c>
      <c r="B762" t="s">
        <v>11</v>
      </c>
      <c r="C762" t="s">
        <v>155</v>
      </c>
      <c r="D762" t="s">
        <v>421</v>
      </c>
      <c r="E762" t="str">
        <f t="shared" si="31"/>
        <v/>
      </c>
      <c r="F762" t="s">
        <v>832</v>
      </c>
      <c r="G762" s="18">
        <v>685217</v>
      </c>
      <c r="H762">
        <v>0.26900000000000002</v>
      </c>
    </row>
    <row r="763" spans="1:8" x14ac:dyDescent="0.35">
      <c r="A763" t="s">
        <v>154</v>
      </c>
      <c r="B763" t="s">
        <v>11</v>
      </c>
      <c r="C763" t="s">
        <v>155</v>
      </c>
      <c r="D763" t="s">
        <v>423</v>
      </c>
      <c r="E763" t="str">
        <f t="shared" si="31"/>
        <v/>
      </c>
      <c r="F763" t="s">
        <v>832</v>
      </c>
      <c r="G763" s="18">
        <v>90428</v>
      </c>
      <c r="H763">
        <v>3.5499999999999997E-2</v>
      </c>
    </row>
    <row r="764" spans="1:8" x14ac:dyDescent="0.35">
      <c r="A764" t="s">
        <v>154</v>
      </c>
      <c r="B764" t="s">
        <v>11</v>
      </c>
      <c r="C764" t="s">
        <v>156</v>
      </c>
      <c r="D764" t="s">
        <v>13</v>
      </c>
      <c r="E764" t="str">
        <f t="shared" si="31"/>
        <v/>
      </c>
      <c r="F764" t="s">
        <v>833</v>
      </c>
      <c r="G764" s="18">
        <v>0</v>
      </c>
      <c r="H764">
        <v>0</v>
      </c>
    </row>
    <row r="765" spans="1:8" x14ac:dyDescent="0.35">
      <c r="A765" t="s">
        <v>154</v>
      </c>
      <c r="B765" t="s">
        <v>11</v>
      </c>
      <c r="C765" t="s">
        <v>156</v>
      </c>
      <c r="D765" t="s">
        <v>416</v>
      </c>
      <c r="E765" t="str">
        <f t="shared" si="31"/>
        <v/>
      </c>
      <c r="F765" t="s">
        <v>833</v>
      </c>
      <c r="G765" s="18">
        <v>0</v>
      </c>
      <c r="H765">
        <v>0</v>
      </c>
    </row>
    <row r="766" spans="1:8" x14ac:dyDescent="0.35">
      <c r="A766" t="s">
        <v>154</v>
      </c>
      <c r="B766" t="s">
        <v>11</v>
      </c>
      <c r="C766" t="s">
        <v>156</v>
      </c>
      <c r="D766" t="s">
        <v>15</v>
      </c>
      <c r="E766" t="str">
        <f t="shared" si="31"/>
        <v>8</v>
      </c>
      <c r="F766" t="s">
        <v>833</v>
      </c>
      <c r="G766" s="18">
        <v>2773620</v>
      </c>
      <c r="H766">
        <v>0.44850000000000001</v>
      </c>
    </row>
    <row r="767" spans="1:8" x14ac:dyDescent="0.35">
      <c r="A767" t="s">
        <v>154</v>
      </c>
      <c r="B767" t="s">
        <v>11</v>
      </c>
      <c r="C767" t="s">
        <v>156</v>
      </c>
      <c r="D767" t="s">
        <v>16</v>
      </c>
      <c r="E767" t="str">
        <f t="shared" si="31"/>
        <v>8</v>
      </c>
      <c r="F767" t="s">
        <v>833</v>
      </c>
      <c r="G767" s="18">
        <v>137908</v>
      </c>
      <c r="H767">
        <v>2.23E-2</v>
      </c>
    </row>
    <row r="768" spans="1:8" x14ac:dyDescent="0.35">
      <c r="A768" t="s">
        <v>154</v>
      </c>
      <c r="B768" t="s">
        <v>11</v>
      </c>
      <c r="C768" t="s">
        <v>156</v>
      </c>
      <c r="D768" t="s">
        <v>419</v>
      </c>
      <c r="E768" t="str">
        <f t="shared" si="31"/>
        <v/>
      </c>
      <c r="F768" t="s">
        <v>833</v>
      </c>
      <c r="G768" s="18">
        <v>1967817</v>
      </c>
      <c r="H768">
        <v>0.31819999999999998</v>
      </c>
    </row>
    <row r="769" spans="1:8" x14ac:dyDescent="0.35">
      <c r="A769" t="s">
        <v>154</v>
      </c>
      <c r="B769" t="s">
        <v>11</v>
      </c>
      <c r="C769" t="s">
        <v>156</v>
      </c>
      <c r="D769" t="s">
        <v>421</v>
      </c>
      <c r="E769" t="str">
        <f t="shared" si="31"/>
        <v/>
      </c>
      <c r="F769" t="s">
        <v>833</v>
      </c>
      <c r="G769" s="18">
        <v>1290645</v>
      </c>
      <c r="H769">
        <v>0.2087</v>
      </c>
    </row>
    <row r="770" spans="1:8" x14ac:dyDescent="0.35">
      <c r="A770" t="s">
        <v>154</v>
      </c>
      <c r="B770" t="s">
        <v>11</v>
      </c>
      <c r="C770" t="s">
        <v>156</v>
      </c>
      <c r="D770" t="s">
        <v>423</v>
      </c>
      <c r="E770" t="str">
        <f t="shared" si="31"/>
        <v/>
      </c>
      <c r="F770" t="s">
        <v>833</v>
      </c>
      <c r="G770" s="18">
        <v>117500</v>
      </c>
      <c r="H770">
        <v>1.9E-2</v>
      </c>
    </row>
    <row r="771" spans="1:8" x14ac:dyDescent="0.35">
      <c r="A771" t="s">
        <v>154</v>
      </c>
      <c r="B771" t="s">
        <v>11</v>
      </c>
      <c r="C771" t="s">
        <v>157</v>
      </c>
      <c r="D771" t="s">
        <v>13</v>
      </c>
      <c r="E771" t="str">
        <f t="shared" ref="E771:E834" si="32">IF(MID(D771,3,1)="8","8","")</f>
        <v/>
      </c>
      <c r="F771" t="s">
        <v>834</v>
      </c>
      <c r="G771" s="18">
        <v>0</v>
      </c>
      <c r="H771">
        <v>0</v>
      </c>
    </row>
    <row r="772" spans="1:8" x14ac:dyDescent="0.35">
      <c r="A772" t="s">
        <v>154</v>
      </c>
      <c r="B772" t="s">
        <v>11</v>
      </c>
      <c r="C772" t="s">
        <v>157</v>
      </c>
      <c r="D772" t="s">
        <v>416</v>
      </c>
      <c r="E772" t="str">
        <f t="shared" si="32"/>
        <v/>
      </c>
      <c r="F772" t="s">
        <v>834</v>
      </c>
      <c r="G772" s="18">
        <v>0</v>
      </c>
      <c r="H772">
        <v>0</v>
      </c>
    </row>
    <row r="773" spans="1:8" x14ac:dyDescent="0.35">
      <c r="A773" t="s">
        <v>154</v>
      </c>
      <c r="B773" t="s">
        <v>11</v>
      </c>
      <c r="C773" t="s">
        <v>157</v>
      </c>
      <c r="D773" t="s">
        <v>15</v>
      </c>
      <c r="E773" t="str">
        <f t="shared" si="32"/>
        <v>8</v>
      </c>
      <c r="F773" t="s">
        <v>834</v>
      </c>
      <c r="G773" s="18">
        <v>2765819</v>
      </c>
      <c r="H773">
        <v>1.0204</v>
      </c>
    </row>
    <row r="774" spans="1:8" x14ac:dyDescent="0.35">
      <c r="A774" t="s">
        <v>154</v>
      </c>
      <c r="B774" t="s">
        <v>11</v>
      </c>
      <c r="C774" t="s">
        <v>157</v>
      </c>
      <c r="D774" t="s">
        <v>16</v>
      </c>
      <c r="E774" t="str">
        <f t="shared" si="32"/>
        <v>8</v>
      </c>
      <c r="F774" t="s">
        <v>834</v>
      </c>
      <c r="G774" s="18">
        <v>89989</v>
      </c>
      <c r="H774">
        <v>3.32E-2</v>
      </c>
    </row>
    <row r="775" spans="1:8" x14ac:dyDescent="0.35">
      <c r="A775" t="s">
        <v>154</v>
      </c>
      <c r="B775" t="s">
        <v>11</v>
      </c>
      <c r="C775" t="s">
        <v>157</v>
      </c>
      <c r="D775" t="s">
        <v>419</v>
      </c>
      <c r="E775" t="str">
        <f t="shared" si="32"/>
        <v/>
      </c>
      <c r="F775" t="s">
        <v>834</v>
      </c>
      <c r="G775" s="18">
        <v>790389</v>
      </c>
      <c r="H775">
        <v>0.29160000000000003</v>
      </c>
    </row>
    <row r="776" spans="1:8" x14ac:dyDescent="0.35">
      <c r="A776" t="s">
        <v>154</v>
      </c>
      <c r="B776" t="s">
        <v>11</v>
      </c>
      <c r="C776" t="s">
        <v>157</v>
      </c>
      <c r="D776" t="s">
        <v>421</v>
      </c>
      <c r="E776" t="str">
        <f t="shared" si="32"/>
        <v/>
      </c>
      <c r="F776" t="s">
        <v>834</v>
      </c>
      <c r="G776" s="18">
        <v>685221</v>
      </c>
      <c r="H776">
        <v>0.25280000000000002</v>
      </c>
    </row>
    <row r="777" spans="1:8" x14ac:dyDescent="0.35">
      <c r="A777" t="s">
        <v>154</v>
      </c>
      <c r="B777" t="s">
        <v>11</v>
      </c>
      <c r="C777" t="s">
        <v>157</v>
      </c>
      <c r="D777" t="s">
        <v>423</v>
      </c>
      <c r="E777" t="str">
        <f t="shared" si="32"/>
        <v/>
      </c>
      <c r="F777" t="s">
        <v>834</v>
      </c>
      <c r="G777" s="18">
        <v>130376</v>
      </c>
      <c r="H777">
        <v>4.8099999999999997E-2</v>
      </c>
    </row>
    <row r="778" spans="1:8" x14ac:dyDescent="0.35">
      <c r="A778" t="s">
        <v>154</v>
      </c>
      <c r="B778" t="s">
        <v>11</v>
      </c>
      <c r="C778" t="s">
        <v>158</v>
      </c>
      <c r="D778" t="s">
        <v>13</v>
      </c>
      <c r="E778" t="str">
        <f t="shared" si="32"/>
        <v/>
      </c>
      <c r="F778" t="s">
        <v>835</v>
      </c>
      <c r="G778" s="18">
        <v>0</v>
      </c>
      <c r="H778">
        <v>0</v>
      </c>
    </row>
    <row r="779" spans="1:8" x14ac:dyDescent="0.35">
      <c r="A779" t="s">
        <v>154</v>
      </c>
      <c r="B779" t="s">
        <v>11</v>
      </c>
      <c r="C779" t="s">
        <v>158</v>
      </c>
      <c r="D779" t="s">
        <v>416</v>
      </c>
      <c r="E779" t="str">
        <f t="shared" si="32"/>
        <v/>
      </c>
      <c r="F779" t="s">
        <v>835</v>
      </c>
      <c r="G779" s="18">
        <v>0</v>
      </c>
      <c r="H779">
        <v>0</v>
      </c>
    </row>
    <row r="780" spans="1:8" x14ac:dyDescent="0.35">
      <c r="A780" t="s">
        <v>154</v>
      </c>
      <c r="B780" t="s">
        <v>11</v>
      </c>
      <c r="C780" t="s">
        <v>158</v>
      </c>
      <c r="D780" t="s">
        <v>15</v>
      </c>
      <c r="E780" t="str">
        <f t="shared" si="32"/>
        <v>8</v>
      </c>
      <c r="F780" t="s">
        <v>835</v>
      </c>
      <c r="G780" s="18">
        <v>3211856</v>
      </c>
      <c r="H780">
        <v>0.67630000000000001</v>
      </c>
    </row>
    <row r="781" spans="1:8" x14ac:dyDescent="0.35">
      <c r="A781" t="s">
        <v>154</v>
      </c>
      <c r="B781" t="s">
        <v>11</v>
      </c>
      <c r="C781" t="s">
        <v>158</v>
      </c>
      <c r="D781" t="s">
        <v>16</v>
      </c>
      <c r="E781" t="str">
        <f t="shared" si="32"/>
        <v>8</v>
      </c>
      <c r="F781" t="s">
        <v>835</v>
      </c>
      <c r="G781" s="18">
        <v>235083</v>
      </c>
      <c r="H781">
        <v>4.9500000000000002E-2</v>
      </c>
    </row>
    <row r="782" spans="1:8" x14ac:dyDescent="0.35">
      <c r="A782" t="s">
        <v>154</v>
      </c>
      <c r="B782" t="s">
        <v>11</v>
      </c>
      <c r="C782" t="s">
        <v>158</v>
      </c>
      <c r="D782" t="s">
        <v>419</v>
      </c>
      <c r="E782" t="str">
        <f t="shared" si="32"/>
        <v/>
      </c>
      <c r="F782" t="s">
        <v>835</v>
      </c>
      <c r="G782" s="18">
        <v>1520680</v>
      </c>
      <c r="H782">
        <v>0.32019999999999998</v>
      </c>
    </row>
    <row r="783" spans="1:8" x14ac:dyDescent="0.35">
      <c r="A783" t="s">
        <v>154</v>
      </c>
      <c r="B783" t="s">
        <v>11</v>
      </c>
      <c r="C783" t="s">
        <v>158</v>
      </c>
      <c r="D783" t="s">
        <v>421</v>
      </c>
      <c r="E783" t="str">
        <f t="shared" si="32"/>
        <v/>
      </c>
      <c r="F783" t="s">
        <v>835</v>
      </c>
      <c r="G783" s="18">
        <v>1031992</v>
      </c>
      <c r="H783">
        <v>0.21729999999999999</v>
      </c>
    </row>
    <row r="784" spans="1:8" x14ac:dyDescent="0.35">
      <c r="A784" t="s">
        <v>154</v>
      </c>
      <c r="B784" t="s">
        <v>11</v>
      </c>
      <c r="C784" t="s">
        <v>158</v>
      </c>
      <c r="D784" t="s">
        <v>423</v>
      </c>
      <c r="E784" t="str">
        <f t="shared" si="32"/>
        <v/>
      </c>
      <c r="F784" t="s">
        <v>835</v>
      </c>
      <c r="G784" s="18">
        <v>47966</v>
      </c>
      <c r="H784">
        <v>1.01E-2</v>
      </c>
    </row>
    <row r="785" spans="1:8" x14ac:dyDescent="0.35">
      <c r="A785" t="s">
        <v>154</v>
      </c>
      <c r="B785" t="s">
        <v>11</v>
      </c>
      <c r="C785" t="s">
        <v>159</v>
      </c>
      <c r="D785" t="s">
        <v>13</v>
      </c>
      <c r="E785" t="str">
        <f t="shared" si="32"/>
        <v/>
      </c>
      <c r="F785" t="s">
        <v>836</v>
      </c>
      <c r="G785" s="18">
        <v>0</v>
      </c>
      <c r="H785">
        <v>0</v>
      </c>
    </row>
    <row r="786" spans="1:8" x14ac:dyDescent="0.35">
      <c r="A786" t="s">
        <v>154</v>
      </c>
      <c r="B786" t="s">
        <v>11</v>
      </c>
      <c r="C786" t="s">
        <v>159</v>
      </c>
      <c r="D786" t="s">
        <v>416</v>
      </c>
      <c r="E786" t="str">
        <f t="shared" si="32"/>
        <v/>
      </c>
      <c r="F786" t="s">
        <v>836</v>
      </c>
      <c r="G786" s="18">
        <v>0</v>
      </c>
      <c r="H786">
        <v>0</v>
      </c>
    </row>
    <row r="787" spans="1:8" x14ac:dyDescent="0.35">
      <c r="A787" t="s">
        <v>154</v>
      </c>
      <c r="B787" t="s">
        <v>11</v>
      </c>
      <c r="C787" t="s">
        <v>159</v>
      </c>
      <c r="D787" t="s">
        <v>15</v>
      </c>
      <c r="E787" t="str">
        <f t="shared" si="32"/>
        <v>8</v>
      </c>
      <c r="F787" t="s">
        <v>836</v>
      </c>
      <c r="G787" s="18">
        <v>7575934</v>
      </c>
      <c r="H787">
        <v>0.43809999999999999</v>
      </c>
    </row>
    <row r="788" spans="1:8" x14ac:dyDescent="0.35">
      <c r="A788" t="s">
        <v>154</v>
      </c>
      <c r="B788" t="s">
        <v>11</v>
      </c>
      <c r="C788" t="s">
        <v>159</v>
      </c>
      <c r="D788" t="s">
        <v>16</v>
      </c>
      <c r="E788" t="str">
        <f t="shared" si="32"/>
        <v>8</v>
      </c>
      <c r="F788" t="s">
        <v>836</v>
      </c>
      <c r="G788" s="18">
        <v>439235</v>
      </c>
      <c r="H788">
        <v>2.5399999999999999E-2</v>
      </c>
    </row>
    <row r="789" spans="1:8" x14ac:dyDescent="0.35">
      <c r="A789" t="s">
        <v>154</v>
      </c>
      <c r="B789" t="s">
        <v>11</v>
      </c>
      <c r="C789" t="s">
        <v>159</v>
      </c>
      <c r="D789" t="s">
        <v>419</v>
      </c>
      <c r="E789" t="str">
        <f t="shared" si="32"/>
        <v/>
      </c>
      <c r="F789" t="s">
        <v>836</v>
      </c>
      <c r="G789" s="18">
        <v>6673255</v>
      </c>
      <c r="H789">
        <v>0.38590000000000002</v>
      </c>
    </row>
    <row r="790" spans="1:8" x14ac:dyDescent="0.35">
      <c r="A790" t="s">
        <v>154</v>
      </c>
      <c r="B790" t="s">
        <v>11</v>
      </c>
      <c r="C790" t="s">
        <v>159</v>
      </c>
      <c r="D790" t="s">
        <v>421</v>
      </c>
      <c r="E790" t="str">
        <f t="shared" si="32"/>
        <v/>
      </c>
      <c r="F790" t="s">
        <v>836</v>
      </c>
      <c r="G790" s="18">
        <v>2595635</v>
      </c>
      <c r="H790">
        <v>0.15010000000000001</v>
      </c>
    </row>
    <row r="791" spans="1:8" x14ac:dyDescent="0.35">
      <c r="A791" t="s">
        <v>154</v>
      </c>
      <c r="B791" t="s">
        <v>11</v>
      </c>
      <c r="C791" t="s">
        <v>159</v>
      </c>
      <c r="D791" t="s">
        <v>423</v>
      </c>
      <c r="E791" t="str">
        <f t="shared" si="32"/>
        <v/>
      </c>
      <c r="F791" t="s">
        <v>836</v>
      </c>
      <c r="G791" s="18">
        <v>396003</v>
      </c>
      <c r="H791">
        <v>2.29E-2</v>
      </c>
    </row>
    <row r="792" spans="1:8" x14ac:dyDescent="0.35">
      <c r="A792" t="s">
        <v>160</v>
      </c>
      <c r="B792" t="s">
        <v>11</v>
      </c>
      <c r="C792" t="s">
        <v>161</v>
      </c>
      <c r="D792" t="s">
        <v>416</v>
      </c>
      <c r="E792" t="str">
        <f t="shared" si="32"/>
        <v/>
      </c>
      <c r="F792" t="s">
        <v>837</v>
      </c>
      <c r="G792" s="18">
        <v>0</v>
      </c>
      <c r="H792">
        <v>0</v>
      </c>
    </row>
    <row r="793" spans="1:8" x14ac:dyDescent="0.35">
      <c r="A793" t="s">
        <v>160</v>
      </c>
      <c r="B793" t="s">
        <v>11</v>
      </c>
      <c r="C793" t="s">
        <v>161</v>
      </c>
      <c r="D793" t="s">
        <v>15</v>
      </c>
      <c r="E793" t="str">
        <f t="shared" si="32"/>
        <v>8</v>
      </c>
      <c r="F793" t="s">
        <v>837</v>
      </c>
      <c r="G793" s="18">
        <v>4734953</v>
      </c>
      <c r="H793">
        <v>0.32890000000000003</v>
      </c>
    </row>
    <row r="794" spans="1:8" x14ac:dyDescent="0.35">
      <c r="A794" t="s">
        <v>160</v>
      </c>
      <c r="B794" t="s">
        <v>11</v>
      </c>
      <c r="C794" t="s">
        <v>161</v>
      </c>
      <c r="D794" t="s">
        <v>419</v>
      </c>
      <c r="E794" t="str">
        <f t="shared" si="32"/>
        <v/>
      </c>
      <c r="F794" t="s">
        <v>837</v>
      </c>
      <c r="G794" s="18">
        <v>3779037</v>
      </c>
      <c r="H794">
        <v>0.26250000000000001</v>
      </c>
    </row>
    <row r="795" spans="1:8" x14ac:dyDescent="0.35">
      <c r="A795" t="s">
        <v>160</v>
      </c>
      <c r="B795" t="s">
        <v>11</v>
      </c>
      <c r="C795" t="s">
        <v>161</v>
      </c>
      <c r="D795" t="s">
        <v>421</v>
      </c>
      <c r="E795" t="str">
        <f t="shared" si="32"/>
        <v/>
      </c>
      <c r="F795" t="s">
        <v>837</v>
      </c>
      <c r="G795" s="18">
        <v>3519903</v>
      </c>
      <c r="H795">
        <v>0.2445</v>
      </c>
    </row>
    <row r="796" spans="1:8" x14ac:dyDescent="0.35">
      <c r="A796" t="s">
        <v>160</v>
      </c>
      <c r="B796" t="s">
        <v>11</v>
      </c>
      <c r="C796" t="s">
        <v>161</v>
      </c>
      <c r="D796" t="s">
        <v>423</v>
      </c>
      <c r="E796" t="str">
        <f t="shared" si="32"/>
        <v/>
      </c>
      <c r="F796" t="s">
        <v>837</v>
      </c>
      <c r="G796" s="18">
        <v>607525</v>
      </c>
      <c r="H796">
        <v>4.2200000000000001E-2</v>
      </c>
    </row>
    <row r="797" spans="1:8" x14ac:dyDescent="0.35">
      <c r="A797" t="s">
        <v>87</v>
      </c>
      <c r="B797" t="s">
        <v>11</v>
      </c>
      <c r="C797" t="s">
        <v>88</v>
      </c>
      <c r="D797" t="s">
        <v>13</v>
      </c>
      <c r="E797" t="str">
        <f t="shared" si="32"/>
        <v/>
      </c>
      <c r="F797" t="s">
        <v>838</v>
      </c>
      <c r="G797" s="18">
        <v>0</v>
      </c>
      <c r="H797">
        <v>0</v>
      </c>
    </row>
    <row r="798" spans="1:8" x14ac:dyDescent="0.35">
      <c r="A798" t="s">
        <v>87</v>
      </c>
      <c r="B798" t="s">
        <v>11</v>
      </c>
      <c r="C798" t="s">
        <v>88</v>
      </c>
      <c r="D798" t="s">
        <v>416</v>
      </c>
      <c r="E798" t="str">
        <f t="shared" si="32"/>
        <v/>
      </c>
      <c r="F798" t="s">
        <v>838</v>
      </c>
      <c r="G798" s="18">
        <v>0</v>
      </c>
      <c r="H798">
        <v>0</v>
      </c>
    </row>
    <row r="799" spans="1:8" x14ac:dyDescent="0.35">
      <c r="A799" t="s">
        <v>87</v>
      </c>
      <c r="B799" t="s">
        <v>11</v>
      </c>
      <c r="C799" t="s">
        <v>88</v>
      </c>
      <c r="D799" t="s">
        <v>15</v>
      </c>
      <c r="E799" t="str">
        <f t="shared" si="32"/>
        <v>8</v>
      </c>
      <c r="F799" t="s">
        <v>838</v>
      </c>
      <c r="G799" s="18">
        <v>485010</v>
      </c>
      <c r="H799">
        <v>1.1315</v>
      </c>
    </row>
    <row r="800" spans="1:8" x14ac:dyDescent="0.35">
      <c r="A800" t="s">
        <v>87</v>
      </c>
      <c r="B800" t="s">
        <v>11</v>
      </c>
      <c r="C800" t="s">
        <v>88</v>
      </c>
      <c r="D800" t="s">
        <v>16</v>
      </c>
      <c r="E800" t="str">
        <f t="shared" si="32"/>
        <v>8</v>
      </c>
      <c r="F800" t="s">
        <v>838</v>
      </c>
      <c r="G800" s="18">
        <v>29019</v>
      </c>
      <c r="H800">
        <v>6.7699999999999996E-2</v>
      </c>
    </row>
    <row r="801" spans="1:8" x14ac:dyDescent="0.35">
      <c r="A801" t="s">
        <v>87</v>
      </c>
      <c r="B801" t="s">
        <v>11</v>
      </c>
      <c r="C801" t="s">
        <v>88</v>
      </c>
      <c r="D801" t="s">
        <v>419</v>
      </c>
      <c r="E801" t="str">
        <f t="shared" si="32"/>
        <v/>
      </c>
      <c r="F801" t="s">
        <v>838</v>
      </c>
      <c r="G801" s="18">
        <v>189760</v>
      </c>
      <c r="H801">
        <v>0.44269999999999998</v>
      </c>
    </row>
    <row r="802" spans="1:8" x14ac:dyDescent="0.35">
      <c r="A802" t="s">
        <v>87</v>
      </c>
      <c r="B802" t="s">
        <v>11</v>
      </c>
      <c r="C802" t="s">
        <v>88</v>
      </c>
      <c r="D802" t="s">
        <v>421</v>
      </c>
      <c r="E802" t="str">
        <f t="shared" si="32"/>
        <v/>
      </c>
      <c r="F802" t="s">
        <v>838</v>
      </c>
      <c r="G802" s="18">
        <v>94216</v>
      </c>
      <c r="H802">
        <v>0.2198</v>
      </c>
    </row>
    <row r="803" spans="1:8" x14ac:dyDescent="0.35">
      <c r="A803" t="s">
        <v>87</v>
      </c>
      <c r="B803" t="s">
        <v>11</v>
      </c>
      <c r="C803" t="s">
        <v>88</v>
      </c>
      <c r="D803" t="s">
        <v>423</v>
      </c>
      <c r="E803" t="str">
        <f t="shared" si="32"/>
        <v/>
      </c>
      <c r="F803" t="s">
        <v>838</v>
      </c>
      <c r="G803" s="18">
        <v>8787</v>
      </c>
      <c r="H803">
        <v>2.0500000000000001E-2</v>
      </c>
    </row>
    <row r="804" spans="1:8" x14ac:dyDescent="0.35">
      <c r="A804" t="s">
        <v>87</v>
      </c>
      <c r="B804" t="s">
        <v>11</v>
      </c>
      <c r="C804" t="s">
        <v>89</v>
      </c>
      <c r="D804" t="s">
        <v>13</v>
      </c>
      <c r="E804" t="str">
        <f t="shared" si="32"/>
        <v/>
      </c>
      <c r="F804" t="s">
        <v>839</v>
      </c>
      <c r="G804" s="18">
        <v>0</v>
      </c>
      <c r="H804">
        <v>0</v>
      </c>
    </row>
    <row r="805" spans="1:8" x14ac:dyDescent="0.35">
      <c r="A805" t="s">
        <v>87</v>
      </c>
      <c r="B805" t="s">
        <v>11</v>
      </c>
      <c r="C805" t="s">
        <v>89</v>
      </c>
      <c r="D805" t="s">
        <v>416</v>
      </c>
      <c r="E805" t="str">
        <f t="shared" si="32"/>
        <v/>
      </c>
      <c r="F805" t="s">
        <v>839</v>
      </c>
      <c r="G805" s="18">
        <v>0</v>
      </c>
      <c r="H805">
        <v>0</v>
      </c>
    </row>
    <row r="806" spans="1:8" x14ac:dyDescent="0.35">
      <c r="A806" t="s">
        <v>87</v>
      </c>
      <c r="B806" t="s">
        <v>11</v>
      </c>
      <c r="C806" t="s">
        <v>89</v>
      </c>
      <c r="D806" t="s">
        <v>15</v>
      </c>
      <c r="E806" t="str">
        <f t="shared" si="32"/>
        <v>8</v>
      </c>
      <c r="F806" t="s">
        <v>839</v>
      </c>
      <c r="G806" s="18">
        <v>3607929</v>
      </c>
      <c r="H806">
        <v>0.28010000000000002</v>
      </c>
    </row>
    <row r="807" spans="1:8" x14ac:dyDescent="0.35">
      <c r="A807" t="s">
        <v>87</v>
      </c>
      <c r="B807" t="s">
        <v>11</v>
      </c>
      <c r="C807" t="s">
        <v>89</v>
      </c>
      <c r="D807" t="s">
        <v>16</v>
      </c>
      <c r="E807" t="str">
        <f t="shared" si="32"/>
        <v>8</v>
      </c>
      <c r="F807" t="s">
        <v>839</v>
      </c>
      <c r="G807" s="18">
        <v>266634</v>
      </c>
      <c r="H807">
        <v>2.07E-2</v>
      </c>
    </row>
    <row r="808" spans="1:8" x14ac:dyDescent="0.35">
      <c r="A808" t="s">
        <v>87</v>
      </c>
      <c r="B808" t="s">
        <v>11</v>
      </c>
      <c r="C808" t="s">
        <v>89</v>
      </c>
      <c r="D808" t="s">
        <v>419</v>
      </c>
      <c r="E808" t="str">
        <f t="shared" si="32"/>
        <v/>
      </c>
      <c r="F808" t="s">
        <v>839</v>
      </c>
      <c r="G808" s="18">
        <v>3637555</v>
      </c>
      <c r="H808">
        <v>0.28239999999999998</v>
      </c>
    </row>
    <row r="809" spans="1:8" x14ac:dyDescent="0.35">
      <c r="A809" t="s">
        <v>87</v>
      </c>
      <c r="B809" t="s">
        <v>11</v>
      </c>
      <c r="C809" t="s">
        <v>89</v>
      </c>
      <c r="D809" t="s">
        <v>421</v>
      </c>
      <c r="E809" t="str">
        <f t="shared" si="32"/>
        <v/>
      </c>
      <c r="F809" t="s">
        <v>839</v>
      </c>
      <c r="G809" s="18">
        <v>1349914</v>
      </c>
      <c r="H809">
        <v>0.1048</v>
      </c>
    </row>
    <row r="810" spans="1:8" x14ac:dyDescent="0.35">
      <c r="A810" t="s">
        <v>87</v>
      </c>
      <c r="B810" t="s">
        <v>11</v>
      </c>
      <c r="C810" t="s">
        <v>89</v>
      </c>
      <c r="D810" t="s">
        <v>423</v>
      </c>
      <c r="E810" t="str">
        <f t="shared" si="32"/>
        <v/>
      </c>
      <c r="F810" t="s">
        <v>839</v>
      </c>
      <c r="G810" s="18">
        <v>352936</v>
      </c>
      <c r="H810">
        <v>2.7400000000000001E-2</v>
      </c>
    </row>
    <row r="811" spans="1:8" x14ac:dyDescent="0.35">
      <c r="A811" t="s">
        <v>87</v>
      </c>
      <c r="B811" t="s">
        <v>11</v>
      </c>
      <c r="C811" t="s">
        <v>90</v>
      </c>
      <c r="D811" t="s">
        <v>13</v>
      </c>
      <c r="E811" t="str">
        <f t="shared" si="32"/>
        <v/>
      </c>
      <c r="F811" t="s">
        <v>840</v>
      </c>
      <c r="G811" s="18">
        <v>0</v>
      </c>
      <c r="H811">
        <v>0</v>
      </c>
    </row>
    <row r="812" spans="1:8" x14ac:dyDescent="0.35">
      <c r="A812" t="s">
        <v>87</v>
      </c>
      <c r="B812" t="s">
        <v>11</v>
      </c>
      <c r="C812" t="s">
        <v>90</v>
      </c>
      <c r="D812" t="s">
        <v>416</v>
      </c>
      <c r="E812" t="str">
        <f t="shared" si="32"/>
        <v/>
      </c>
      <c r="F812" t="s">
        <v>840</v>
      </c>
      <c r="G812" s="18">
        <v>0</v>
      </c>
      <c r="H812">
        <v>0</v>
      </c>
    </row>
    <row r="813" spans="1:8" x14ac:dyDescent="0.35">
      <c r="A813" t="s">
        <v>87</v>
      </c>
      <c r="B813" t="s">
        <v>11</v>
      </c>
      <c r="C813" t="s">
        <v>90</v>
      </c>
      <c r="D813" t="s">
        <v>15</v>
      </c>
      <c r="E813" t="str">
        <f t="shared" si="32"/>
        <v>8</v>
      </c>
      <c r="F813" t="s">
        <v>840</v>
      </c>
      <c r="G813" s="18">
        <v>1152915</v>
      </c>
      <c r="H813">
        <v>0.28149999999999997</v>
      </c>
    </row>
    <row r="814" spans="1:8" x14ac:dyDescent="0.35">
      <c r="A814" t="s">
        <v>87</v>
      </c>
      <c r="B814" t="s">
        <v>11</v>
      </c>
      <c r="C814" t="s">
        <v>90</v>
      </c>
      <c r="D814" t="s">
        <v>419</v>
      </c>
      <c r="E814" t="str">
        <f t="shared" si="32"/>
        <v/>
      </c>
      <c r="F814" t="s">
        <v>840</v>
      </c>
      <c r="G814" s="18">
        <v>1261449</v>
      </c>
      <c r="H814">
        <v>0.308</v>
      </c>
    </row>
    <row r="815" spans="1:8" x14ac:dyDescent="0.35">
      <c r="A815" t="s">
        <v>87</v>
      </c>
      <c r="B815" t="s">
        <v>11</v>
      </c>
      <c r="C815" t="s">
        <v>90</v>
      </c>
      <c r="D815" t="s">
        <v>421</v>
      </c>
      <c r="E815" t="str">
        <f t="shared" si="32"/>
        <v/>
      </c>
      <c r="F815" t="s">
        <v>840</v>
      </c>
      <c r="G815" s="18">
        <v>850659</v>
      </c>
      <c r="H815">
        <v>0.2077</v>
      </c>
    </row>
    <row r="816" spans="1:8" x14ac:dyDescent="0.35">
      <c r="A816" t="s">
        <v>87</v>
      </c>
      <c r="B816" t="s">
        <v>11</v>
      </c>
      <c r="C816" t="s">
        <v>90</v>
      </c>
      <c r="D816" t="s">
        <v>423</v>
      </c>
      <c r="E816" t="str">
        <f t="shared" si="32"/>
        <v/>
      </c>
      <c r="F816" t="s">
        <v>840</v>
      </c>
      <c r="G816" s="18">
        <v>260071</v>
      </c>
      <c r="H816">
        <v>6.3500000000000001E-2</v>
      </c>
    </row>
    <row r="817" spans="1:8" x14ac:dyDescent="0.35">
      <c r="A817" t="s">
        <v>87</v>
      </c>
      <c r="B817" t="s">
        <v>11</v>
      </c>
      <c r="C817" t="s">
        <v>91</v>
      </c>
      <c r="D817" t="s">
        <v>416</v>
      </c>
      <c r="E817" t="str">
        <f t="shared" si="32"/>
        <v/>
      </c>
      <c r="F817" t="s">
        <v>841</v>
      </c>
      <c r="G817" s="18">
        <v>0</v>
      </c>
      <c r="H817">
        <v>0</v>
      </c>
    </row>
    <row r="818" spans="1:8" x14ac:dyDescent="0.35">
      <c r="A818" t="s">
        <v>87</v>
      </c>
      <c r="B818" t="s">
        <v>11</v>
      </c>
      <c r="C818" t="s">
        <v>91</v>
      </c>
      <c r="D818" t="s">
        <v>15</v>
      </c>
      <c r="E818" t="str">
        <f t="shared" si="32"/>
        <v>8</v>
      </c>
      <c r="F818" t="s">
        <v>841</v>
      </c>
      <c r="G818" s="18">
        <v>543952</v>
      </c>
      <c r="H818">
        <v>0.40039999999999998</v>
      </c>
    </row>
    <row r="819" spans="1:8" x14ac:dyDescent="0.35">
      <c r="A819" t="s">
        <v>87</v>
      </c>
      <c r="B819" t="s">
        <v>11</v>
      </c>
      <c r="C819" t="s">
        <v>91</v>
      </c>
      <c r="D819" t="s">
        <v>16</v>
      </c>
      <c r="E819" t="str">
        <f t="shared" si="32"/>
        <v>8</v>
      </c>
      <c r="F819" t="s">
        <v>841</v>
      </c>
      <c r="G819" s="18">
        <v>172125</v>
      </c>
      <c r="H819">
        <v>0.12670000000000001</v>
      </c>
    </row>
    <row r="820" spans="1:8" x14ac:dyDescent="0.35">
      <c r="A820" t="s">
        <v>87</v>
      </c>
      <c r="B820" t="s">
        <v>11</v>
      </c>
      <c r="C820" t="s">
        <v>91</v>
      </c>
      <c r="D820" t="s">
        <v>419</v>
      </c>
      <c r="E820" t="str">
        <f t="shared" si="32"/>
        <v/>
      </c>
      <c r="F820" t="s">
        <v>841</v>
      </c>
      <c r="G820" s="18">
        <v>417746</v>
      </c>
      <c r="H820">
        <v>0.3075</v>
      </c>
    </row>
    <row r="821" spans="1:8" x14ac:dyDescent="0.35">
      <c r="A821" t="s">
        <v>87</v>
      </c>
      <c r="B821" t="s">
        <v>11</v>
      </c>
      <c r="C821" t="s">
        <v>91</v>
      </c>
      <c r="D821" t="s">
        <v>421</v>
      </c>
      <c r="E821" t="str">
        <f t="shared" si="32"/>
        <v/>
      </c>
      <c r="F821" t="s">
        <v>841</v>
      </c>
      <c r="G821" s="18">
        <v>131913</v>
      </c>
      <c r="H821">
        <v>9.7100000000000006E-2</v>
      </c>
    </row>
    <row r="822" spans="1:8" x14ac:dyDescent="0.35">
      <c r="A822" t="s">
        <v>87</v>
      </c>
      <c r="B822" t="s">
        <v>11</v>
      </c>
      <c r="C822" t="s">
        <v>91</v>
      </c>
      <c r="D822" t="s">
        <v>423</v>
      </c>
      <c r="E822" t="str">
        <f t="shared" si="32"/>
        <v/>
      </c>
      <c r="F822" t="s">
        <v>841</v>
      </c>
      <c r="G822" s="18">
        <v>0</v>
      </c>
      <c r="H822">
        <v>0</v>
      </c>
    </row>
    <row r="823" spans="1:8" x14ac:dyDescent="0.35">
      <c r="A823" t="s">
        <v>162</v>
      </c>
      <c r="B823" t="s">
        <v>11</v>
      </c>
      <c r="C823" t="s">
        <v>390</v>
      </c>
      <c r="D823" t="s">
        <v>13</v>
      </c>
      <c r="E823" t="str">
        <f t="shared" si="32"/>
        <v/>
      </c>
      <c r="F823" t="s">
        <v>842</v>
      </c>
      <c r="G823" s="18">
        <v>0</v>
      </c>
      <c r="H823">
        <v>0</v>
      </c>
    </row>
    <row r="824" spans="1:8" x14ac:dyDescent="0.35">
      <c r="A824" t="s">
        <v>162</v>
      </c>
      <c r="B824" t="s">
        <v>11</v>
      </c>
      <c r="C824" t="s">
        <v>390</v>
      </c>
      <c r="D824" t="s">
        <v>416</v>
      </c>
      <c r="E824" t="str">
        <f t="shared" si="32"/>
        <v/>
      </c>
      <c r="F824" t="s">
        <v>842</v>
      </c>
      <c r="G824" s="18">
        <v>0</v>
      </c>
      <c r="H824">
        <v>0</v>
      </c>
    </row>
    <row r="825" spans="1:8" x14ac:dyDescent="0.35">
      <c r="A825" t="s">
        <v>162</v>
      </c>
      <c r="B825" t="s">
        <v>11</v>
      </c>
      <c r="C825" t="s">
        <v>390</v>
      </c>
      <c r="D825" t="s">
        <v>15</v>
      </c>
      <c r="E825" t="str">
        <f t="shared" si="32"/>
        <v>8</v>
      </c>
      <c r="F825" t="s">
        <v>842</v>
      </c>
      <c r="G825" s="18">
        <v>119541</v>
      </c>
      <c r="H825">
        <v>8.8000000000000005E-3</v>
      </c>
    </row>
    <row r="826" spans="1:8" x14ac:dyDescent="0.35">
      <c r="A826" t="s">
        <v>162</v>
      </c>
      <c r="B826" t="s">
        <v>11</v>
      </c>
      <c r="C826" t="s">
        <v>390</v>
      </c>
      <c r="D826" t="s">
        <v>51</v>
      </c>
      <c r="E826" t="str">
        <f t="shared" si="32"/>
        <v>8</v>
      </c>
      <c r="F826" t="s">
        <v>842</v>
      </c>
      <c r="G826" s="18">
        <v>5573592</v>
      </c>
      <c r="H826">
        <v>0.4103</v>
      </c>
    </row>
    <row r="827" spans="1:8" x14ac:dyDescent="0.35">
      <c r="A827" t="s">
        <v>162</v>
      </c>
      <c r="B827" t="s">
        <v>11</v>
      </c>
      <c r="C827" t="s">
        <v>390</v>
      </c>
      <c r="D827" t="s">
        <v>419</v>
      </c>
      <c r="E827" t="str">
        <f t="shared" si="32"/>
        <v/>
      </c>
      <c r="F827" t="s">
        <v>842</v>
      </c>
      <c r="G827" s="18">
        <v>3750594</v>
      </c>
      <c r="H827">
        <v>0.27610000000000001</v>
      </c>
    </row>
    <row r="828" spans="1:8" x14ac:dyDescent="0.35">
      <c r="A828" t="s">
        <v>162</v>
      </c>
      <c r="B828" t="s">
        <v>11</v>
      </c>
      <c r="C828" t="s">
        <v>390</v>
      </c>
      <c r="D828" t="s">
        <v>421</v>
      </c>
      <c r="E828" t="str">
        <f t="shared" si="32"/>
        <v/>
      </c>
      <c r="F828" t="s">
        <v>842</v>
      </c>
      <c r="G828" s="18">
        <v>1385587</v>
      </c>
      <c r="H828">
        <v>0.10199999999999999</v>
      </c>
    </row>
    <row r="829" spans="1:8" x14ac:dyDescent="0.35">
      <c r="A829" t="s">
        <v>162</v>
      </c>
      <c r="B829" t="s">
        <v>11</v>
      </c>
      <c r="C829" t="s">
        <v>390</v>
      </c>
      <c r="D829" t="s">
        <v>423</v>
      </c>
      <c r="E829" t="str">
        <f t="shared" si="32"/>
        <v/>
      </c>
      <c r="F829" t="s">
        <v>842</v>
      </c>
      <c r="G829" s="18">
        <v>358623</v>
      </c>
      <c r="H829">
        <v>2.64E-2</v>
      </c>
    </row>
    <row r="830" spans="1:8" x14ac:dyDescent="0.35">
      <c r="A830" t="s">
        <v>162</v>
      </c>
      <c r="B830" t="s">
        <v>11</v>
      </c>
      <c r="C830" t="s">
        <v>163</v>
      </c>
      <c r="D830" t="s">
        <v>416</v>
      </c>
      <c r="E830" t="str">
        <f t="shared" si="32"/>
        <v/>
      </c>
      <c r="F830" t="s">
        <v>843</v>
      </c>
      <c r="G830" s="18">
        <v>0</v>
      </c>
      <c r="H830">
        <v>0</v>
      </c>
    </row>
    <row r="831" spans="1:8" x14ac:dyDescent="0.35">
      <c r="A831" t="s">
        <v>162</v>
      </c>
      <c r="B831" t="s">
        <v>11</v>
      </c>
      <c r="C831" t="s">
        <v>163</v>
      </c>
      <c r="D831" t="s">
        <v>15</v>
      </c>
      <c r="E831" t="str">
        <f t="shared" si="32"/>
        <v>8</v>
      </c>
      <c r="F831" t="s">
        <v>843</v>
      </c>
      <c r="G831" s="18">
        <v>2181366</v>
      </c>
      <c r="H831">
        <v>0.2888</v>
      </c>
    </row>
    <row r="832" spans="1:8" x14ac:dyDescent="0.35">
      <c r="A832" t="s">
        <v>162</v>
      </c>
      <c r="B832" t="s">
        <v>11</v>
      </c>
      <c r="C832" t="s">
        <v>163</v>
      </c>
      <c r="D832" t="s">
        <v>419</v>
      </c>
      <c r="E832" t="str">
        <f t="shared" si="32"/>
        <v/>
      </c>
      <c r="F832" t="s">
        <v>843</v>
      </c>
      <c r="G832" s="18">
        <v>1818057</v>
      </c>
      <c r="H832">
        <v>0.2407</v>
      </c>
    </row>
    <row r="833" spans="1:8" x14ac:dyDescent="0.35">
      <c r="A833" t="s">
        <v>162</v>
      </c>
      <c r="B833" t="s">
        <v>11</v>
      </c>
      <c r="C833" t="s">
        <v>163</v>
      </c>
      <c r="D833" t="s">
        <v>421</v>
      </c>
      <c r="E833" t="str">
        <f t="shared" si="32"/>
        <v/>
      </c>
      <c r="F833" t="s">
        <v>843</v>
      </c>
      <c r="G833" s="18">
        <v>592927</v>
      </c>
      <c r="H833">
        <v>7.85E-2</v>
      </c>
    </row>
    <row r="834" spans="1:8" x14ac:dyDescent="0.35">
      <c r="A834" t="s">
        <v>162</v>
      </c>
      <c r="B834" t="s">
        <v>11</v>
      </c>
      <c r="C834" t="s">
        <v>163</v>
      </c>
      <c r="D834" t="s">
        <v>423</v>
      </c>
      <c r="E834" t="str">
        <f t="shared" si="32"/>
        <v/>
      </c>
      <c r="F834" t="s">
        <v>843</v>
      </c>
      <c r="G834" s="18">
        <v>80064</v>
      </c>
      <c r="H834">
        <v>1.06E-2</v>
      </c>
    </row>
    <row r="835" spans="1:8" x14ac:dyDescent="0.35">
      <c r="A835" t="s">
        <v>118</v>
      </c>
      <c r="B835" t="s">
        <v>11</v>
      </c>
      <c r="C835" t="s">
        <v>164</v>
      </c>
      <c r="D835" t="s">
        <v>13</v>
      </c>
      <c r="E835" t="str">
        <f t="shared" ref="E835:E898" si="33">IF(MID(D835,3,1)="8","8","")</f>
        <v/>
      </c>
      <c r="F835" t="s">
        <v>950</v>
      </c>
      <c r="G835" s="18">
        <v>0</v>
      </c>
      <c r="H835">
        <v>0</v>
      </c>
    </row>
    <row r="836" spans="1:8" x14ac:dyDescent="0.35">
      <c r="A836" t="s">
        <v>118</v>
      </c>
      <c r="B836" t="s">
        <v>11</v>
      </c>
      <c r="C836" t="s">
        <v>164</v>
      </c>
      <c r="D836" t="s">
        <v>416</v>
      </c>
      <c r="E836" t="str">
        <f t="shared" si="33"/>
        <v/>
      </c>
      <c r="F836" t="s">
        <v>950</v>
      </c>
      <c r="G836" s="18">
        <v>0</v>
      </c>
      <c r="H836">
        <v>0</v>
      </c>
    </row>
    <row r="837" spans="1:8" x14ac:dyDescent="0.35">
      <c r="A837" t="s">
        <v>118</v>
      </c>
      <c r="B837" t="s">
        <v>11</v>
      </c>
      <c r="C837" t="s">
        <v>164</v>
      </c>
      <c r="D837" t="s">
        <v>15</v>
      </c>
      <c r="E837" t="str">
        <f t="shared" si="33"/>
        <v>8</v>
      </c>
      <c r="F837" t="s">
        <v>950</v>
      </c>
      <c r="G837" s="18">
        <v>455731</v>
      </c>
      <c r="H837">
        <v>0.113</v>
      </c>
    </row>
    <row r="838" spans="1:8" x14ac:dyDescent="0.35">
      <c r="A838" t="s">
        <v>118</v>
      </c>
      <c r="B838" t="s">
        <v>11</v>
      </c>
      <c r="C838" t="s">
        <v>164</v>
      </c>
      <c r="D838" t="s">
        <v>419</v>
      </c>
      <c r="E838" t="str">
        <f t="shared" si="33"/>
        <v/>
      </c>
      <c r="F838" t="s">
        <v>950</v>
      </c>
      <c r="G838" s="18">
        <v>749759</v>
      </c>
      <c r="H838">
        <v>0.18590000000000001</v>
      </c>
    </row>
    <row r="839" spans="1:8" x14ac:dyDescent="0.35">
      <c r="A839" t="s">
        <v>118</v>
      </c>
      <c r="B839" t="s">
        <v>11</v>
      </c>
      <c r="C839" t="s">
        <v>164</v>
      </c>
      <c r="D839" t="s">
        <v>421</v>
      </c>
      <c r="E839" t="str">
        <f t="shared" si="33"/>
        <v/>
      </c>
      <c r="F839" t="s">
        <v>950</v>
      </c>
      <c r="G839" s="18">
        <v>421768</v>
      </c>
      <c r="H839">
        <v>0.1045</v>
      </c>
    </row>
    <row r="840" spans="1:8" x14ac:dyDescent="0.35">
      <c r="A840" t="s">
        <v>118</v>
      </c>
      <c r="B840" t="s">
        <v>11</v>
      </c>
      <c r="C840" t="s">
        <v>164</v>
      </c>
      <c r="D840" t="s">
        <v>423</v>
      </c>
      <c r="E840" t="str">
        <f t="shared" si="33"/>
        <v/>
      </c>
      <c r="F840" t="s">
        <v>950</v>
      </c>
      <c r="G840" s="18">
        <v>99911</v>
      </c>
      <c r="H840">
        <v>2.47E-2</v>
      </c>
    </row>
    <row r="841" spans="1:8" x14ac:dyDescent="0.35">
      <c r="A841" t="s">
        <v>169</v>
      </c>
      <c r="B841" t="s">
        <v>11</v>
      </c>
      <c r="C841" t="s">
        <v>170</v>
      </c>
      <c r="D841" t="s">
        <v>416</v>
      </c>
      <c r="E841" t="str">
        <f t="shared" si="33"/>
        <v/>
      </c>
      <c r="F841" t="s">
        <v>845</v>
      </c>
      <c r="G841" s="18">
        <v>0</v>
      </c>
      <c r="H841">
        <v>0</v>
      </c>
    </row>
    <row r="842" spans="1:8" x14ac:dyDescent="0.35">
      <c r="A842" t="s">
        <v>169</v>
      </c>
      <c r="B842" t="s">
        <v>11</v>
      </c>
      <c r="C842" t="s">
        <v>170</v>
      </c>
      <c r="D842" t="s">
        <v>15</v>
      </c>
      <c r="E842" t="str">
        <f t="shared" si="33"/>
        <v>8</v>
      </c>
      <c r="F842" t="s">
        <v>845</v>
      </c>
      <c r="G842" s="18">
        <v>3276924</v>
      </c>
      <c r="H842">
        <v>0.33110000000000001</v>
      </c>
    </row>
    <row r="843" spans="1:8" x14ac:dyDescent="0.35">
      <c r="A843" t="s">
        <v>169</v>
      </c>
      <c r="B843" t="s">
        <v>11</v>
      </c>
      <c r="C843" t="s">
        <v>170</v>
      </c>
      <c r="D843" t="s">
        <v>419</v>
      </c>
      <c r="E843" t="str">
        <f t="shared" si="33"/>
        <v/>
      </c>
      <c r="F843" t="s">
        <v>845</v>
      </c>
      <c r="G843" s="18">
        <v>3114612</v>
      </c>
      <c r="H843">
        <v>0.31469999999999998</v>
      </c>
    </row>
    <row r="844" spans="1:8" x14ac:dyDescent="0.35">
      <c r="A844" t="s">
        <v>169</v>
      </c>
      <c r="B844" t="s">
        <v>11</v>
      </c>
      <c r="C844" t="s">
        <v>170</v>
      </c>
      <c r="D844" t="s">
        <v>421</v>
      </c>
      <c r="E844" t="str">
        <f t="shared" si="33"/>
        <v/>
      </c>
      <c r="F844" t="s">
        <v>845</v>
      </c>
      <c r="G844" s="18">
        <v>1716154</v>
      </c>
      <c r="H844">
        <v>0.1734</v>
      </c>
    </row>
    <row r="845" spans="1:8" x14ac:dyDescent="0.35">
      <c r="A845" t="s">
        <v>169</v>
      </c>
      <c r="B845" t="s">
        <v>11</v>
      </c>
      <c r="C845" t="s">
        <v>170</v>
      </c>
      <c r="D845" t="s">
        <v>423</v>
      </c>
      <c r="E845" t="str">
        <f t="shared" si="33"/>
        <v/>
      </c>
      <c r="F845" t="s">
        <v>845</v>
      </c>
      <c r="G845" s="18">
        <v>415677</v>
      </c>
      <c r="H845">
        <v>4.2000000000000003E-2</v>
      </c>
    </row>
    <row r="846" spans="1:8" x14ac:dyDescent="0.35">
      <c r="A846" t="s">
        <v>169</v>
      </c>
      <c r="B846" t="s">
        <v>11</v>
      </c>
      <c r="C846" t="s">
        <v>171</v>
      </c>
      <c r="D846" t="s">
        <v>13</v>
      </c>
      <c r="E846" t="str">
        <f t="shared" si="33"/>
        <v/>
      </c>
      <c r="F846" t="s">
        <v>846</v>
      </c>
      <c r="G846" s="18">
        <v>0</v>
      </c>
      <c r="H846">
        <v>0</v>
      </c>
    </row>
    <row r="847" spans="1:8" x14ac:dyDescent="0.35">
      <c r="A847" t="s">
        <v>169</v>
      </c>
      <c r="B847" t="s">
        <v>11</v>
      </c>
      <c r="C847" t="s">
        <v>171</v>
      </c>
      <c r="D847" t="s">
        <v>416</v>
      </c>
      <c r="E847" t="str">
        <f t="shared" si="33"/>
        <v/>
      </c>
      <c r="F847" t="s">
        <v>846</v>
      </c>
      <c r="G847" s="18">
        <v>0</v>
      </c>
      <c r="H847">
        <v>0</v>
      </c>
    </row>
    <row r="848" spans="1:8" x14ac:dyDescent="0.35">
      <c r="A848" t="s">
        <v>169</v>
      </c>
      <c r="B848" t="s">
        <v>11</v>
      </c>
      <c r="C848" t="s">
        <v>171</v>
      </c>
      <c r="D848" t="s">
        <v>15</v>
      </c>
      <c r="E848" t="str">
        <f t="shared" si="33"/>
        <v>8</v>
      </c>
      <c r="F848" t="s">
        <v>846</v>
      </c>
      <c r="G848" s="18">
        <v>558049</v>
      </c>
      <c r="H848">
        <v>0.21199999999999999</v>
      </c>
    </row>
    <row r="849" spans="1:8" x14ac:dyDescent="0.35">
      <c r="A849" t="s">
        <v>169</v>
      </c>
      <c r="B849" t="s">
        <v>11</v>
      </c>
      <c r="C849" t="s">
        <v>171</v>
      </c>
      <c r="D849" t="s">
        <v>16</v>
      </c>
      <c r="E849" t="str">
        <f t="shared" si="33"/>
        <v>8</v>
      </c>
      <c r="F849" t="s">
        <v>846</v>
      </c>
      <c r="G849" s="18">
        <v>143724</v>
      </c>
      <c r="H849">
        <v>5.4600000000000003E-2</v>
      </c>
    </row>
    <row r="850" spans="1:8" x14ac:dyDescent="0.35">
      <c r="A850" t="s">
        <v>169</v>
      </c>
      <c r="B850" t="s">
        <v>11</v>
      </c>
      <c r="C850" t="s">
        <v>171</v>
      </c>
      <c r="D850" t="s">
        <v>419</v>
      </c>
      <c r="E850" t="str">
        <f t="shared" si="33"/>
        <v/>
      </c>
      <c r="F850" t="s">
        <v>846</v>
      </c>
      <c r="G850" s="18">
        <v>927889</v>
      </c>
      <c r="H850">
        <v>0.35249999999999998</v>
      </c>
    </row>
    <row r="851" spans="1:8" x14ac:dyDescent="0.35">
      <c r="A851" t="s">
        <v>169</v>
      </c>
      <c r="B851" t="s">
        <v>11</v>
      </c>
      <c r="C851" t="s">
        <v>171</v>
      </c>
      <c r="D851" t="s">
        <v>421</v>
      </c>
      <c r="E851" t="str">
        <f t="shared" si="33"/>
        <v/>
      </c>
      <c r="F851" t="s">
        <v>846</v>
      </c>
      <c r="G851" s="18">
        <v>1100042</v>
      </c>
      <c r="H851">
        <v>0.41789999999999999</v>
      </c>
    </row>
    <row r="852" spans="1:8" x14ac:dyDescent="0.35">
      <c r="A852" t="s">
        <v>169</v>
      </c>
      <c r="B852" t="s">
        <v>11</v>
      </c>
      <c r="C852" t="s">
        <v>171</v>
      </c>
      <c r="D852" t="s">
        <v>423</v>
      </c>
      <c r="E852" t="str">
        <f t="shared" si="33"/>
        <v/>
      </c>
      <c r="F852" t="s">
        <v>846</v>
      </c>
      <c r="G852" s="18">
        <v>178207</v>
      </c>
      <c r="H852">
        <v>6.7699999999999996E-2</v>
      </c>
    </row>
    <row r="853" spans="1:8" x14ac:dyDescent="0.35">
      <c r="A853" t="s">
        <v>172</v>
      </c>
      <c r="B853" t="s">
        <v>11</v>
      </c>
      <c r="C853" t="s">
        <v>173</v>
      </c>
      <c r="D853" t="s">
        <v>13</v>
      </c>
      <c r="E853" t="str">
        <f t="shared" si="33"/>
        <v/>
      </c>
      <c r="F853" t="s">
        <v>847</v>
      </c>
      <c r="G853" s="18">
        <v>0</v>
      </c>
      <c r="H853">
        <v>0</v>
      </c>
    </row>
    <row r="854" spans="1:8" x14ac:dyDescent="0.35">
      <c r="A854" t="s">
        <v>172</v>
      </c>
      <c r="B854" t="s">
        <v>11</v>
      </c>
      <c r="C854" t="s">
        <v>173</v>
      </c>
      <c r="D854" t="s">
        <v>416</v>
      </c>
      <c r="E854" t="str">
        <f t="shared" si="33"/>
        <v/>
      </c>
      <c r="F854" t="s">
        <v>847</v>
      </c>
      <c r="G854" s="18">
        <v>0</v>
      </c>
      <c r="H854">
        <v>0</v>
      </c>
    </row>
    <row r="855" spans="1:8" x14ac:dyDescent="0.35">
      <c r="A855" t="s">
        <v>172</v>
      </c>
      <c r="B855" t="s">
        <v>11</v>
      </c>
      <c r="C855" t="s">
        <v>173</v>
      </c>
      <c r="D855" t="s">
        <v>15</v>
      </c>
      <c r="E855" t="str">
        <f t="shared" si="33"/>
        <v>8</v>
      </c>
      <c r="F855" t="s">
        <v>847</v>
      </c>
      <c r="G855" s="18">
        <v>2709377</v>
      </c>
      <c r="H855">
        <v>0.31950000000000001</v>
      </c>
    </row>
    <row r="856" spans="1:8" x14ac:dyDescent="0.35">
      <c r="A856" t="s">
        <v>172</v>
      </c>
      <c r="B856" t="s">
        <v>11</v>
      </c>
      <c r="C856" t="s">
        <v>173</v>
      </c>
      <c r="D856" t="s">
        <v>16</v>
      </c>
      <c r="E856" t="str">
        <f t="shared" si="33"/>
        <v>8</v>
      </c>
      <c r="F856" t="s">
        <v>847</v>
      </c>
      <c r="G856" s="18">
        <v>340050</v>
      </c>
      <c r="H856">
        <v>4.0099999999999997E-2</v>
      </c>
    </row>
    <row r="857" spans="1:8" x14ac:dyDescent="0.35">
      <c r="A857" t="s">
        <v>172</v>
      </c>
      <c r="B857" t="s">
        <v>11</v>
      </c>
      <c r="C857" t="s">
        <v>173</v>
      </c>
      <c r="D857" t="s">
        <v>419</v>
      </c>
      <c r="E857" t="str">
        <f t="shared" si="33"/>
        <v/>
      </c>
      <c r="F857" t="s">
        <v>847</v>
      </c>
      <c r="G857" s="18">
        <v>3102004</v>
      </c>
      <c r="H857">
        <v>0.36580000000000001</v>
      </c>
    </row>
    <row r="858" spans="1:8" x14ac:dyDescent="0.35">
      <c r="A858" t="s">
        <v>172</v>
      </c>
      <c r="B858" t="s">
        <v>11</v>
      </c>
      <c r="C858" t="s">
        <v>173</v>
      </c>
      <c r="D858" t="s">
        <v>421</v>
      </c>
      <c r="E858" t="str">
        <f t="shared" si="33"/>
        <v/>
      </c>
      <c r="F858" t="s">
        <v>847</v>
      </c>
      <c r="G858" s="18">
        <v>3466646</v>
      </c>
      <c r="H858">
        <v>0.4088</v>
      </c>
    </row>
    <row r="859" spans="1:8" x14ac:dyDescent="0.35">
      <c r="A859" t="s">
        <v>172</v>
      </c>
      <c r="B859" t="s">
        <v>11</v>
      </c>
      <c r="C859" t="s">
        <v>173</v>
      </c>
      <c r="D859" t="s">
        <v>423</v>
      </c>
      <c r="E859" t="str">
        <f t="shared" si="33"/>
        <v/>
      </c>
      <c r="F859" t="s">
        <v>847</v>
      </c>
      <c r="G859" s="18">
        <v>161121</v>
      </c>
      <c r="H859">
        <v>1.9E-2</v>
      </c>
    </row>
    <row r="860" spans="1:8" x14ac:dyDescent="0.35">
      <c r="A860" t="s">
        <v>54</v>
      </c>
      <c r="B860" t="s">
        <v>11</v>
      </c>
      <c r="C860" t="s">
        <v>176</v>
      </c>
      <c r="D860" t="s">
        <v>416</v>
      </c>
      <c r="E860" t="str">
        <f t="shared" si="33"/>
        <v/>
      </c>
      <c r="F860" t="s">
        <v>848</v>
      </c>
      <c r="G860" s="18">
        <v>0</v>
      </c>
      <c r="H860">
        <v>0</v>
      </c>
    </row>
    <row r="861" spans="1:8" x14ac:dyDescent="0.35">
      <c r="A861" t="s">
        <v>54</v>
      </c>
      <c r="B861" t="s">
        <v>11</v>
      </c>
      <c r="C861" t="s">
        <v>176</v>
      </c>
      <c r="D861" t="s">
        <v>15</v>
      </c>
      <c r="E861" t="str">
        <f t="shared" si="33"/>
        <v>8</v>
      </c>
      <c r="F861" t="s">
        <v>848</v>
      </c>
      <c r="G861" s="18">
        <v>15449639</v>
      </c>
      <c r="H861">
        <v>1.2885</v>
      </c>
    </row>
    <row r="862" spans="1:8" x14ac:dyDescent="0.35">
      <c r="A862" t="s">
        <v>54</v>
      </c>
      <c r="B862" t="s">
        <v>11</v>
      </c>
      <c r="C862" t="s">
        <v>176</v>
      </c>
      <c r="D862" t="s">
        <v>16</v>
      </c>
      <c r="E862" t="str">
        <f t="shared" si="33"/>
        <v>8</v>
      </c>
      <c r="F862" t="s">
        <v>848</v>
      </c>
      <c r="G862" s="18">
        <v>321343</v>
      </c>
      <c r="H862">
        <v>2.6800000000000001E-2</v>
      </c>
    </row>
    <row r="863" spans="1:8" x14ac:dyDescent="0.35">
      <c r="A863" t="s">
        <v>54</v>
      </c>
      <c r="B863" t="s">
        <v>11</v>
      </c>
      <c r="C863" t="s">
        <v>176</v>
      </c>
      <c r="D863" t="s">
        <v>419</v>
      </c>
      <c r="E863" t="str">
        <f t="shared" si="33"/>
        <v/>
      </c>
      <c r="F863" t="s">
        <v>848</v>
      </c>
      <c r="G863" s="18">
        <v>3115108</v>
      </c>
      <c r="H863">
        <v>0.25979999999999998</v>
      </c>
    </row>
    <row r="864" spans="1:8" x14ac:dyDescent="0.35">
      <c r="A864" t="s">
        <v>54</v>
      </c>
      <c r="B864" t="s">
        <v>11</v>
      </c>
      <c r="C864" t="s">
        <v>176</v>
      </c>
      <c r="D864" t="s">
        <v>421</v>
      </c>
      <c r="E864" t="str">
        <f t="shared" si="33"/>
        <v/>
      </c>
      <c r="F864" t="s">
        <v>848</v>
      </c>
      <c r="G864" s="18">
        <v>3395683</v>
      </c>
      <c r="H864">
        <v>0.28320000000000001</v>
      </c>
    </row>
    <row r="865" spans="1:8" x14ac:dyDescent="0.35">
      <c r="A865" t="s">
        <v>54</v>
      </c>
      <c r="B865" t="s">
        <v>11</v>
      </c>
      <c r="C865" t="s">
        <v>176</v>
      </c>
      <c r="D865" t="s">
        <v>423</v>
      </c>
      <c r="E865" t="str">
        <f t="shared" si="33"/>
        <v/>
      </c>
      <c r="F865" t="s">
        <v>848</v>
      </c>
      <c r="G865" s="18">
        <v>393285</v>
      </c>
      <c r="H865">
        <v>3.2800000000000003E-2</v>
      </c>
    </row>
    <row r="866" spans="1:8" x14ac:dyDescent="0.35">
      <c r="A866" t="s">
        <v>54</v>
      </c>
      <c r="B866" t="s">
        <v>11</v>
      </c>
      <c r="C866" t="s">
        <v>174</v>
      </c>
      <c r="D866" t="s">
        <v>416</v>
      </c>
      <c r="E866" t="str">
        <f t="shared" si="33"/>
        <v/>
      </c>
      <c r="F866" t="s">
        <v>849</v>
      </c>
      <c r="G866" s="18">
        <v>0</v>
      </c>
      <c r="H866">
        <v>0</v>
      </c>
    </row>
    <row r="867" spans="1:8" x14ac:dyDescent="0.35">
      <c r="A867" t="s">
        <v>54</v>
      </c>
      <c r="B867" t="s">
        <v>11</v>
      </c>
      <c r="C867" t="s">
        <v>174</v>
      </c>
      <c r="D867" t="s">
        <v>15</v>
      </c>
      <c r="E867" t="str">
        <f t="shared" si="33"/>
        <v>8</v>
      </c>
      <c r="F867" t="s">
        <v>849</v>
      </c>
      <c r="G867" s="18">
        <v>12618718</v>
      </c>
      <c r="H867">
        <v>0.55269999999999997</v>
      </c>
    </row>
    <row r="868" spans="1:8" x14ac:dyDescent="0.35">
      <c r="A868" t="s">
        <v>54</v>
      </c>
      <c r="B868" t="s">
        <v>11</v>
      </c>
      <c r="C868" t="s">
        <v>174</v>
      </c>
      <c r="D868" t="s">
        <v>419</v>
      </c>
      <c r="E868" t="str">
        <f t="shared" si="33"/>
        <v/>
      </c>
      <c r="F868" t="s">
        <v>849</v>
      </c>
      <c r="G868" s="18">
        <v>5961186</v>
      </c>
      <c r="H868">
        <v>0.2611</v>
      </c>
    </row>
    <row r="869" spans="1:8" x14ac:dyDescent="0.35">
      <c r="A869" t="s">
        <v>54</v>
      </c>
      <c r="B869" t="s">
        <v>11</v>
      </c>
      <c r="C869" t="s">
        <v>174</v>
      </c>
      <c r="D869" t="s">
        <v>421</v>
      </c>
      <c r="E869" t="str">
        <f t="shared" si="33"/>
        <v/>
      </c>
      <c r="F869" t="s">
        <v>849</v>
      </c>
      <c r="G869" s="18">
        <v>3175798</v>
      </c>
      <c r="H869">
        <v>0.1391</v>
      </c>
    </row>
    <row r="870" spans="1:8" x14ac:dyDescent="0.35">
      <c r="A870" t="s">
        <v>54</v>
      </c>
      <c r="B870" t="s">
        <v>11</v>
      </c>
      <c r="C870" t="s">
        <v>174</v>
      </c>
      <c r="D870" t="s">
        <v>423</v>
      </c>
      <c r="E870" t="str">
        <f t="shared" si="33"/>
        <v/>
      </c>
      <c r="F870" t="s">
        <v>849</v>
      </c>
      <c r="G870" s="18">
        <v>851598</v>
      </c>
      <c r="H870">
        <v>3.73E-2</v>
      </c>
    </row>
    <row r="871" spans="1:8" x14ac:dyDescent="0.35">
      <c r="A871" t="s">
        <v>54</v>
      </c>
      <c r="B871" t="s">
        <v>11</v>
      </c>
      <c r="C871" t="s">
        <v>177</v>
      </c>
      <c r="D871" t="s">
        <v>416</v>
      </c>
      <c r="E871" t="str">
        <f t="shared" si="33"/>
        <v/>
      </c>
      <c r="F871" t="s">
        <v>851</v>
      </c>
      <c r="G871" s="18">
        <v>0</v>
      </c>
      <c r="H871">
        <v>0</v>
      </c>
    </row>
    <row r="872" spans="1:8" x14ac:dyDescent="0.35">
      <c r="A872" t="s">
        <v>54</v>
      </c>
      <c r="B872" t="s">
        <v>11</v>
      </c>
      <c r="C872" t="s">
        <v>177</v>
      </c>
      <c r="D872" t="s">
        <v>15</v>
      </c>
      <c r="E872" t="str">
        <f t="shared" si="33"/>
        <v>8</v>
      </c>
      <c r="F872" t="s">
        <v>851</v>
      </c>
      <c r="G872" s="18">
        <v>13663304</v>
      </c>
      <c r="H872">
        <v>1.1061000000000001</v>
      </c>
    </row>
    <row r="873" spans="1:8" x14ac:dyDescent="0.35">
      <c r="A873" t="s">
        <v>54</v>
      </c>
      <c r="B873" t="s">
        <v>11</v>
      </c>
      <c r="C873" t="s">
        <v>177</v>
      </c>
      <c r="D873" t="s">
        <v>419</v>
      </c>
      <c r="E873" t="str">
        <f t="shared" si="33"/>
        <v/>
      </c>
      <c r="F873" t="s">
        <v>851</v>
      </c>
      <c r="G873" s="18">
        <v>3325343</v>
      </c>
      <c r="H873">
        <v>0.26919999999999999</v>
      </c>
    </row>
    <row r="874" spans="1:8" x14ac:dyDescent="0.35">
      <c r="A874" t="s">
        <v>54</v>
      </c>
      <c r="B874" t="s">
        <v>11</v>
      </c>
      <c r="C874" t="s">
        <v>177</v>
      </c>
      <c r="D874" t="s">
        <v>421</v>
      </c>
      <c r="E874" t="str">
        <f t="shared" si="33"/>
        <v/>
      </c>
      <c r="F874" t="s">
        <v>851</v>
      </c>
      <c r="G874" s="18">
        <v>1943077</v>
      </c>
      <c r="H874">
        <v>0.1573</v>
      </c>
    </row>
    <row r="875" spans="1:8" x14ac:dyDescent="0.35">
      <c r="A875" t="s">
        <v>54</v>
      </c>
      <c r="B875" t="s">
        <v>11</v>
      </c>
      <c r="C875" t="s">
        <v>177</v>
      </c>
      <c r="D875" t="s">
        <v>423</v>
      </c>
      <c r="E875" t="str">
        <f t="shared" si="33"/>
        <v/>
      </c>
      <c r="F875" t="s">
        <v>851</v>
      </c>
      <c r="G875" s="18">
        <v>505225</v>
      </c>
      <c r="H875">
        <v>4.0899999999999999E-2</v>
      </c>
    </row>
    <row r="876" spans="1:8" x14ac:dyDescent="0.35">
      <c r="A876" t="s">
        <v>54</v>
      </c>
      <c r="B876" t="s">
        <v>11</v>
      </c>
      <c r="C876" t="s">
        <v>175</v>
      </c>
      <c r="D876" t="s">
        <v>13</v>
      </c>
      <c r="E876" t="str">
        <f t="shared" si="33"/>
        <v/>
      </c>
      <c r="F876" t="s">
        <v>852</v>
      </c>
      <c r="G876" s="18">
        <v>0</v>
      </c>
      <c r="H876">
        <v>0</v>
      </c>
    </row>
    <row r="877" spans="1:8" x14ac:dyDescent="0.35">
      <c r="A877" t="s">
        <v>54</v>
      </c>
      <c r="B877" t="s">
        <v>11</v>
      </c>
      <c r="C877" t="s">
        <v>175</v>
      </c>
      <c r="D877" t="s">
        <v>416</v>
      </c>
      <c r="E877" t="str">
        <f t="shared" si="33"/>
        <v/>
      </c>
      <c r="F877" t="s">
        <v>852</v>
      </c>
      <c r="G877" s="18">
        <v>0</v>
      </c>
      <c r="H877">
        <v>0</v>
      </c>
    </row>
    <row r="878" spans="1:8" x14ac:dyDescent="0.35">
      <c r="A878" t="s">
        <v>54</v>
      </c>
      <c r="B878" t="s">
        <v>11</v>
      </c>
      <c r="C878" t="s">
        <v>175</v>
      </c>
      <c r="D878" t="s">
        <v>15</v>
      </c>
      <c r="E878" t="str">
        <f t="shared" si="33"/>
        <v>8</v>
      </c>
      <c r="F878" t="s">
        <v>852</v>
      </c>
      <c r="G878" s="18">
        <v>3033023</v>
      </c>
      <c r="H878">
        <v>0.34499999999999997</v>
      </c>
    </row>
    <row r="879" spans="1:8" x14ac:dyDescent="0.35">
      <c r="A879" t="s">
        <v>54</v>
      </c>
      <c r="B879" t="s">
        <v>11</v>
      </c>
      <c r="C879" t="s">
        <v>175</v>
      </c>
      <c r="D879" t="s">
        <v>419</v>
      </c>
      <c r="E879" t="str">
        <f t="shared" si="33"/>
        <v/>
      </c>
      <c r="F879" t="s">
        <v>852</v>
      </c>
      <c r="G879" s="18">
        <v>2767523</v>
      </c>
      <c r="H879">
        <v>0.31480000000000002</v>
      </c>
    </row>
    <row r="880" spans="1:8" x14ac:dyDescent="0.35">
      <c r="A880" t="s">
        <v>54</v>
      </c>
      <c r="B880" t="s">
        <v>11</v>
      </c>
      <c r="C880" t="s">
        <v>175</v>
      </c>
      <c r="D880" t="s">
        <v>421</v>
      </c>
      <c r="E880" t="str">
        <f t="shared" si="33"/>
        <v/>
      </c>
      <c r="F880" t="s">
        <v>852</v>
      </c>
      <c r="G880" s="18">
        <v>1395190</v>
      </c>
      <c r="H880">
        <v>0.15870000000000001</v>
      </c>
    </row>
    <row r="881" spans="1:8" x14ac:dyDescent="0.35">
      <c r="A881" t="s">
        <v>54</v>
      </c>
      <c r="B881" t="s">
        <v>11</v>
      </c>
      <c r="C881" t="s">
        <v>175</v>
      </c>
      <c r="D881" t="s">
        <v>423</v>
      </c>
      <c r="E881" t="str">
        <f t="shared" si="33"/>
        <v/>
      </c>
      <c r="F881" t="s">
        <v>852</v>
      </c>
      <c r="G881" s="18">
        <v>319127</v>
      </c>
      <c r="H881">
        <v>3.6299999999999999E-2</v>
      </c>
    </row>
    <row r="882" spans="1:8" x14ac:dyDescent="0.35">
      <c r="A882" t="s">
        <v>54</v>
      </c>
      <c r="B882" t="s">
        <v>11</v>
      </c>
      <c r="C882" t="s">
        <v>178</v>
      </c>
      <c r="D882" t="s">
        <v>13</v>
      </c>
      <c r="E882" t="str">
        <f t="shared" si="33"/>
        <v/>
      </c>
      <c r="F882" t="s">
        <v>853</v>
      </c>
      <c r="G882" s="18">
        <v>0</v>
      </c>
      <c r="H882">
        <v>0</v>
      </c>
    </row>
    <row r="883" spans="1:8" x14ac:dyDescent="0.35">
      <c r="A883" t="s">
        <v>54</v>
      </c>
      <c r="B883" t="s">
        <v>11</v>
      </c>
      <c r="C883" t="s">
        <v>178</v>
      </c>
      <c r="D883" t="s">
        <v>416</v>
      </c>
      <c r="E883" t="str">
        <f t="shared" si="33"/>
        <v/>
      </c>
      <c r="F883" t="s">
        <v>853</v>
      </c>
      <c r="G883" s="18">
        <v>0</v>
      </c>
      <c r="H883">
        <v>0</v>
      </c>
    </row>
    <row r="884" spans="1:8" x14ac:dyDescent="0.35">
      <c r="A884" t="s">
        <v>54</v>
      </c>
      <c r="B884" t="s">
        <v>11</v>
      </c>
      <c r="C884" t="s">
        <v>178</v>
      </c>
      <c r="D884" t="s">
        <v>15</v>
      </c>
      <c r="E884" t="str">
        <f t="shared" si="33"/>
        <v>8</v>
      </c>
      <c r="F884" t="s">
        <v>853</v>
      </c>
      <c r="G884" s="18">
        <v>2049758</v>
      </c>
      <c r="H884">
        <v>0.35880000000000001</v>
      </c>
    </row>
    <row r="885" spans="1:8" x14ac:dyDescent="0.35">
      <c r="A885" t="s">
        <v>54</v>
      </c>
      <c r="B885" t="s">
        <v>11</v>
      </c>
      <c r="C885" t="s">
        <v>178</v>
      </c>
      <c r="D885" t="s">
        <v>16</v>
      </c>
      <c r="E885" t="str">
        <f t="shared" si="33"/>
        <v>8</v>
      </c>
      <c r="F885" t="s">
        <v>853</v>
      </c>
      <c r="G885" s="18">
        <v>184685</v>
      </c>
      <c r="H885">
        <v>3.2099999999999997E-2</v>
      </c>
    </row>
    <row r="886" spans="1:8" x14ac:dyDescent="0.35">
      <c r="A886" t="s">
        <v>54</v>
      </c>
      <c r="B886" t="s">
        <v>11</v>
      </c>
      <c r="C886" t="s">
        <v>178</v>
      </c>
      <c r="D886" t="s">
        <v>419</v>
      </c>
      <c r="E886" t="str">
        <f t="shared" si="33"/>
        <v/>
      </c>
      <c r="F886" t="s">
        <v>853</v>
      </c>
      <c r="G886" s="18">
        <v>1071053</v>
      </c>
      <c r="H886">
        <v>0.1875</v>
      </c>
    </row>
    <row r="887" spans="1:8" x14ac:dyDescent="0.35">
      <c r="A887" t="s">
        <v>54</v>
      </c>
      <c r="B887" t="s">
        <v>11</v>
      </c>
      <c r="C887" t="s">
        <v>178</v>
      </c>
      <c r="D887" t="s">
        <v>421</v>
      </c>
      <c r="E887" t="str">
        <f t="shared" si="33"/>
        <v/>
      </c>
      <c r="F887" t="s">
        <v>853</v>
      </c>
      <c r="G887" s="18">
        <v>1042053</v>
      </c>
      <c r="H887">
        <v>0.18240000000000001</v>
      </c>
    </row>
    <row r="888" spans="1:8" x14ac:dyDescent="0.35">
      <c r="A888" t="s">
        <v>54</v>
      </c>
      <c r="B888" t="s">
        <v>11</v>
      </c>
      <c r="C888" t="s">
        <v>178</v>
      </c>
      <c r="D888" t="s">
        <v>423</v>
      </c>
      <c r="E888" t="str">
        <f t="shared" si="33"/>
        <v/>
      </c>
      <c r="F888" t="s">
        <v>853</v>
      </c>
      <c r="G888" s="18">
        <v>95972</v>
      </c>
      <c r="H888">
        <v>1.6799999999999999E-2</v>
      </c>
    </row>
    <row r="889" spans="1:8" x14ac:dyDescent="0.35">
      <c r="A889" t="s">
        <v>357</v>
      </c>
      <c r="B889" t="s">
        <v>11</v>
      </c>
      <c r="C889" t="s">
        <v>358</v>
      </c>
      <c r="D889" t="s">
        <v>13</v>
      </c>
      <c r="E889" t="str">
        <f t="shared" si="33"/>
        <v/>
      </c>
      <c r="F889" t="s">
        <v>854</v>
      </c>
      <c r="G889" s="18">
        <v>0</v>
      </c>
      <c r="H889">
        <v>0</v>
      </c>
    </row>
    <row r="890" spans="1:8" x14ac:dyDescent="0.35">
      <c r="A890" t="s">
        <v>357</v>
      </c>
      <c r="B890" t="s">
        <v>11</v>
      </c>
      <c r="C890" t="s">
        <v>358</v>
      </c>
      <c r="D890" t="s">
        <v>416</v>
      </c>
      <c r="E890" t="str">
        <f t="shared" si="33"/>
        <v/>
      </c>
      <c r="F890" t="s">
        <v>854</v>
      </c>
      <c r="G890" s="18">
        <v>0</v>
      </c>
      <c r="H890">
        <v>0</v>
      </c>
    </row>
    <row r="891" spans="1:8" x14ac:dyDescent="0.35">
      <c r="A891" t="s">
        <v>357</v>
      </c>
      <c r="B891" t="s">
        <v>11</v>
      </c>
      <c r="C891" t="s">
        <v>358</v>
      </c>
      <c r="D891" t="s">
        <v>15</v>
      </c>
      <c r="E891" t="str">
        <f t="shared" si="33"/>
        <v>8</v>
      </c>
      <c r="F891" t="s">
        <v>854</v>
      </c>
      <c r="G891" s="18">
        <v>938126</v>
      </c>
      <c r="H891">
        <v>0.16339999999999999</v>
      </c>
    </row>
    <row r="892" spans="1:8" x14ac:dyDescent="0.35">
      <c r="A892" t="s">
        <v>357</v>
      </c>
      <c r="B892" t="s">
        <v>11</v>
      </c>
      <c r="C892" t="s">
        <v>358</v>
      </c>
      <c r="D892" t="s">
        <v>16</v>
      </c>
      <c r="E892" t="str">
        <f t="shared" si="33"/>
        <v>8</v>
      </c>
      <c r="F892" t="s">
        <v>854</v>
      </c>
      <c r="G892" s="18">
        <v>254339</v>
      </c>
      <c r="H892">
        <v>4.4299999999999999E-2</v>
      </c>
    </row>
    <row r="893" spans="1:8" x14ac:dyDescent="0.35">
      <c r="A893" t="s">
        <v>357</v>
      </c>
      <c r="B893" t="s">
        <v>11</v>
      </c>
      <c r="C893" t="s">
        <v>358</v>
      </c>
      <c r="D893" t="s">
        <v>419</v>
      </c>
      <c r="E893" t="str">
        <f t="shared" si="33"/>
        <v/>
      </c>
      <c r="F893" t="s">
        <v>854</v>
      </c>
      <c r="G893" s="18">
        <v>1073620</v>
      </c>
      <c r="H893">
        <v>0.187</v>
      </c>
    </row>
    <row r="894" spans="1:8" x14ac:dyDescent="0.35">
      <c r="A894" t="s">
        <v>357</v>
      </c>
      <c r="B894" t="s">
        <v>11</v>
      </c>
      <c r="C894" t="s">
        <v>358</v>
      </c>
      <c r="D894" t="s">
        <v>421</v>
      </c>
      <c r="E894" t="str">
        <f t="shared" si="33"/>
        <v/>
      </c>
      <c r="F894" t="s">
        <v>854</v>
      </c>
      <c r="G894" s="18">
        <v>1053526</v>
      </c>
      <c r="H894">
        <v>0.1835</v>
      </c>
    </row>
    <row r="895" spans="1:8" x14ac:dyDescent="0.35">
      <c r="A895" t="s">
        <v>357</v>
      </c>
      <c r="B895" t="s">
        <v>11</v>
      </c>
      <c r="C895" t="s">
        <v>358</v>
      </c>
      <c r="D895" t="s">
        <v>423</v>
      </c>
      <c r="E895" t="str">
        <f t="shared" si="33"/>
        <v/>
      </c>
      <c r="F895" t="s">
        <v>854</v>
      </c>
      <c r="G895" s="18">
        <v>0</v>
      </c>
      <c r="H895">
        <v>0</v>
      </c>
    </row>
    <row r="896" spans="1:8" x14ac:dyDescent="0.35">
      <c r="A896" t="s">
        <v>357</v>
      </c>
      <c r="B896" t="s">
        <v>11</v>
      </c>
      <c r="C896" t="s">
        <v>359</v>
      </c>
      <c r="D896" t="s">
        <v>13</v>
      </c>
      <c r="E896" t="str">
        <f t="shared" si="33"/>
        <v/>
      </c>
      <c r="F896" t="s">
        <v>855</v>
      </c>
      <c r="G896" s="18">
        <v>0</v>
      </c>
      <c r="H896">
        <v>0</v>
      </c>
    </row>
    <row r="897" spans="1:8" x14ac:dyDescent="0.35">
      <c r="A897" t="s">
        <v>357</v>
      </c>
      <c r="B897" t="s">
        <v>11</v>
      </c>
      <c r="C897" t="s">
        <v>359</v>
      </c>
      <c r="D897" t="s">
        <v>416</v>
      </c>
      <c r="E897" t="str">
        <f t="shared" si="33"/>
        <v/>
      </c>
      <c r="F897" t="s">
        <v>855</v>
      </c>
      <c r="G897" s="18">
        <v>0</v>
      </c>
      <c r="H897">
        <v>0</v>
      </c>
    </row>
    <row r="898" spans="1:8" x14ac:dyDescent="0.35">
      <c r="A898" t="s">
        <v>357</v>
      </c>
      <c r="B898" t="s">
        <v>11</v>
      </c>
      <c r="C898" t="s">
        <v>359</v>
      </c>
      <c r="D898" t="s">
        <v>15</v>
      </c>
      <c r="E898" t="str">
        <f t="shared" si="33"/>
        <v>8</v>
      </c>
      <c r="F898" t="s">
        <v>855</v>
      </c>
      <c r="G898" s="18">
        <v>979394</v>
      </c>
      <c r="H898">
        <v>0.17269999999999999</v>
      </c>
    </row>
    <row r="899" spans="1:8" x14ac:dyDescent="0.35">
      <c r="A899" t="s">
        <v>357</v>
      </c>
      <c r="B899" t="s">
        <v>11</v>
      </c>
      <c r="C899" t="s">
        <v>359</v>
      </c>
      <c r="D899" t="s">
        <v>419</v>
      </c>
      <c r="E899" t="str">
        <f t="shared" ref="E899:E962" si="34">IF(MID(D899,3,1)="8","8","")</f>
        <v/>
      </c>
      <c r="F899" t="s">
        <v>855</v>
      </c>
      <c r="G899" s="18">
        <v>1380906</v>
      </c>
      <c r="H899">
        <v>0.24349999999999999</v>
      </c>
    </row>
    <row r="900" spans="1:8" x14ac:dyDescent="0.35">
      <c r="A900" t="s">
        <v>357</v>
      </c>
      <c r="B900" t="s">
        <v>11</v>
      </c>
      <c r="C900" t="s">
        <v>359</v>
      </c>
      <c r="D900" t="s">
        <v>421</v>
      </c>
      <c r="E900" t="str">
        <f t="shared" si="34"/>
        <v/>
      </c>
      <c r="F900" t="s">
        <v>855</v>
      </c>
      <c r="G900" s="18">
        <v>1363326</v>
      </c>
      <c r="H900">
        <v>0.2404</v>
      </c>
    </row>
    <row r="901" spans="1:8" x14ac:dyDescent="0.35">
      <c r="A901" t="s">
        <v>357</v>
      </c>
      <c r="B901" t="s">
        <v>11</v>
      </c>
      <c r="C901" t="s">
        <v>359</v>
      </c>
      <c r="D901" t="s">
        <v>423</v>
      </c>
      <c r="E901" t="str">
        <f t="shared" si="34"/>
        <v/>
      </c>
      <c r="F901" t="s">
        <v>855</v>
      </c>
      <c r="G901" s="18">
        <v>51040</v>
      </c>
      <c r="H901">
        <v>8.9999999999999993E-3</v>
      </c>
    </row>
    <row r="902" spans="1:8" x14ac:dyDescent="0.35">
      <c r="A902" t="s">
        <v>357</v>
      </c>
      <c r="B902" t="s">
        <v>11</v>
      </c>
      <c r="C902" t="s">
        <v>360</v>
      </c>
      <c r="D902" t="s">
        <v>13</v>
      </c>
      <c r="E902" t="str">
        <f t="shared" si="34"/>
        <v/>
      </c>
      <c r="F902" t="s">
        <v>856</v>
      </c>
      <c r="G902" s="18">
        <v>0</v>
      </c>
      <c r="H902">
        <v>0</v>
      </c>
    </row>
    <row r="903" spans="1:8" x14ac:dyDescent="0.35">
      <c r="A903" t="s">
        <v>357</v>
      </c>
      <c r="B903" t="s">
        <v>11</v>
      </c>
      <c r="C903" t="s">
        <v>360</v>
      </c>
      <c r="D903" t="s">
        <v>416</v>
      </c>
      <c r="E903" t="str">
        <f t="shared" si="34"/>
        <v/>
      </c>
      <c r="F903" t="s">
        <v>856</v>
      </c>
      <c r="G903" s="18">
        <v>0</v>
      </c>
      <c r="H903">
        <v>0</v>
      </c>
    </row>
    <row r="904" spans="1:8" x14ac:dyDescent="0.35">
      <c r="A904" t="s">
        <v>357</v>
      </c>
      <c r="B904" t="s">
        <v>11</v>
      </c>
      <c r="C904" t="s">
        <v>360</v>
      </c>
      <c r="D904" t="s">
        <v>15</v>
      </c>
      <c r="E904" t="str">
        <f t="shared" si="34"/>
        <v>8</v>
      </c>
      <c r="F904" t="s">
        <v>856</v>
      </c>
      <c r="G904" s="18">
        <v>5678106</v>
      </c>
      <c r="H904">
        <v>0.79920000000000002</v>
      </c>
    </row>
    <row r="905" spans="1:8" x14ac:dyDescent="0.35">
      <c r="A905" t="s">
        <v>357</v>
      </c>
      <c r="B905" t="s">
        <v>11</v>
      </c>
      <c r="C905" t="s">
        <v>360</v>
      </c>
      <c r="D905" t="s">
        <v>16</v>
      </c>
      <c r="E905" t="str">
        <f t="shared" si="34"/>
        <v>8</v>
      </c>
      <c r="F905" t="s">
        <v>856</v>
      </c>
      <c r="G905" s="18">
        <v>201064</v>
      </c>
      <c r="H905">
        <v>2.8299999999999999E-2</v>
      </c>
    </row>
    <row r="906" spans="1:8" x14ac:dyDescent="0.35">
      <c r="A906" t="s">
        <v>357</v>
      </c>
      <c r="B906" t="s">
        <v>11</v>
      </c>
      <c r="C906" t="s">
        <v>360</v>
      </c>
      <c r="D906" t="s">
        <v>419</v>
      </c>
      <c r="E906" t="str">
        <f t="shared" si="34"/>
        <v/>
      </c>
      <c r="F906" t="s">
        <v>856</v>
      </c>
      <c r="G906" s="18">
        <v>1972275</v>
      </c>
      <c r="H906">
        <v>0.27760000000000001</v>
      </c>
    </row>
    <row r="907" spans="1:8" x14ac:dyDescent="0.35">
      <c r="A907" t="s">
        <v>357</v>
      </c>
      <c r="B907" t="s">
        <v>11</v>
      </c>
      <c r="C907" t="s">
        <v>360</v>
      </c>
      <c r="D907" t="s">
        <v>421</v>
      </c>
      <c r="E907" t="str">
        <f t="shared" si="34"/>
        <v/>
      </c>
      <c r="F907" t="s">
        <v>856</v>
      </c>
      <c r="G907" s="18">
        <v>1160204</v>
      </c>
      <c r="H907">
        <v>0.1633</v>
      </c>
    </row>
    <row r="908" spans="1:8" x14ac:dyDescent="0.35">
      <c r="A908" t="s">
        <v>357</v>
      </c>
      <c r="B908" t="s">
        <v>11</v>
      </c>
      <c r="C908" t="s">
        <v>360</v>
      </c>
      <c r="D908" t="s">
        <v>423</v>
      </c>
      <c r="E908" t="str">
        <f t="shared" si="34"/>
        <v/>
      </c>
      <c r="F908" t="s">
        <v>856</v>
      </c>
      <c r="G908" s="18">
        <v>112965</v>
      </c>
      <c r="H908">
        <v>1.5900000000000001E-2</v>
      </c>
    </row>
    <row r="909" spans="1:8" x14ac:dyDescent="0.35">
      <c r="A909" t="s">
        <v>114</v>
      </c>
      <c r="B909" t="s">
        <v>11</v>
      </c>
      <c r="C909" t="s">
        <v>179</v>
      </c>
      <c r="D909" t="s">
        <v>13</v>
      </c>
      <c r="E909" t="str">
        <f t="shared" si="34"/>
        <v/>
      </c>
      <c r="F909" t="s">
        <v>857</v>
      </c>
      <c r="G909" s="18">
        <v>0</v>
      </c>
      <c r="H909">
        <v>0</v>
      </c>
    </row>
    <row r="910" spans="1:8" x14ac:dyDescent="0.35">
      <c r="A910" t="s">
        <v>114</v>
      </c>
      <c r="B910" t="s">
        <v>11</v>
      </c>
      <c r="C910" t="s">
        <v>179</v>
      </c>
      <c r="D910" t="s">
        <v>416</v>
      </c>
      <c r="E910" t="str">
        <f t="shared" si="34"/>
        <v/>
      </c>
      <c r="F910" t="s">
        <v>857</v>
      </c>
      <c r="G910" s="18">
        <v>0</v>
      </c>
      <c r="H910">
        <v>0</v>
      </c>
    </row>
    <row r="911" spans="1:8" x14ac:dyDescent="0.35">
      <c r="A911" t="s">
        <v>114</v>
      </c>
      <c r="B911" t="s">
        <v>11</v>
      </c>
      <c r="C911" t="s">
        <v>179</v>
      </c>
      <c r="D911" t="s">
        <v>15</v>
      </c>
      <c r="E911" t="str">
        <f t="shared" si="34"/>
        <v>8</v>
      </c>
      <c r="F911" t="s">
        <v>857</v>
      </c>
      <c r="G911" s="18">
        <v>4787562</v>
      </c>
      <c r="H911">
        <v>0.2099</v>
      </c>
    </row>
    <row r="912" spans="1:8" x14ac:dyDescent="0.35">
      <c r="A912" t="s">
        <v>114</v>
      </c>
      <c r="B912" t="s">
        <v>11</v>
      </c>
      <c r="C912" t="s">
        <v>179</v>
      </c>
      <c r="D912" t="s">
        <v>419</v>
      </c>
      <c r="E912" t="str">
        <f t="shared" si="34"/>
        <v/>
      </c>
      <c r="F912" t="s">
        <v>857</v>
      </c>
      <c r="G912" s="18">
        <v>3466934</v>
      </c>
      <c r="H912">
        <v>0.152</v>
      </c>
    </row>
    <row r="913" spans="1:8" x14ac:dyDescent="0.35">
      <c r="A913" t="s">
        <v>114</v>
      </c>
      <c r="B913" t="s">
        <v>11</v>
      </c>
      <c r="C913" t="s">
        <v>179</v>
      </c>
      <c r="D913" t="s">
        <v>421</v>
      </c>
      <c r="E913" t="str">
        <f t="shared" si="34"/>
        <v/>
      </c>
      <c r="F913" t="s">
        <v>857</v>
      </c>
      <c r="G913" s="18">
        <v>2014015</v>
      </c>
      <c r="H913">
        <v>8.8300000000000003E-2</v>
      </c>
    </row>
    <row r="914" spans="1:8" x14ac:dyDescent="0.35">
      <c r="A914" t="s">
        <v>114</v>
      </c>
      <c r="B914" t="s">
        <v>11</v>
      </c>
      <c r="C914" t="s">
        <v>179</v>
      </c>
      <c r="D914" t="s">
        <v>423</v>
      </c>
      <c r="E914" t="str">
        <f t="shared" si="34"/>
        <v/>
      </c>
      <c r="F914" t="s">
        <v>857</v>
      </c>
      <c r="G914" s="18">
        <v>508636</v>
      </c>
      <c r="H914">
        <v>2.23E-2</v>
      </c>
    </row>
    <row r="915" spans="1:8" x14ac:dyDescent="0.35">
      <c r="A915" t="s">
        <v>114</v>
      </c>
      <c r="B915" t="s">
        <v>11</v>
      </c>
      <c r="C915" t="s">
        <v>180</v>
      </c>
      <c r="D915" t="s">
        <v>13</v>
      </c>
      <c r="E915" t="str">
        <f t="shared" si="34"/>
        <v/>
      </c>
      <c r="F915" t="s">
        <v>858</v>
      </c>
      <c r="G915" s="18">
        <v>0</v>
      </c>
      <c r="H915">
        <v>0</v>
      </c>
    </row>
    <row r="916" spans="1:8" x14ac:dyDescent="0.35">
      <c r="A916" t="s">
        <v>114</v>
      </c>
      <c r="B916" t="s">
        <v>11</v>
      </c>
      <c r="C916" t="s">
        <v>180</v>
      </c>
      <c r="D916" t="s">
        <v>416</v>
      </c>
      <c r="E916" t="str">
        <f t="shared" si="34"/>
        <v/>
      </c>
      <c r="F916" t="s">
        <v>858</v>
      </c>
      <c r="G916" s="18">
        <v>0</v>
      </c>
      <c r="H916">
        <v>0</v>
      </c>
    </row>
    <row r="917" spans="1:8" x14ac:dyDescent="0.35">
      <c r="A917" t="s">
        <v>114</v>
      </c>
      <c r="B917" t="s">
        <v>11</v>
      </c>
      <c r="C917" t="s">
        <v>180</v>
      </c>
      <c r="D917" t="s">
        <v>15</v>
      </c>
      <c r="E917" t="str">
        <f t="shared" si="34"/>
        <v>8</v>
      </c>
      <c r="F917" t="s">
        <v>858</v>
      </c>
      <c r="G917" s="18">
        <v>7540693</v>
      </c>
      <c r="H917">
        <v>0.34910000000000002</v>
      </c>
    </row>
    <row r="918" spans="1:8" x14ac:dyDescent="0.35">
      <c r="A918" t="s">
        <v>114</v>
      </c>
      <c r="B918" t="s">
        <v>11</v>
      </c>
      <c r="C918" t="s">
        <v>180</v>
      </c>
      <c r="D918" t="s">
        <v>16</v>
      </c>
      <c r="E918" t="str">
        <f t="shared" si="34"/>
        <v>8</v>
      </c>
      <c r="F918" t="s">
        <v>858</v>
      </c>
      <c r="G918" s="18">
        <v>406087</v>
      </c>
      <c r="H918">
        <v>1.8800000000000001E-2</v>
      </c>
    </row>
    <row r="919" spans="1:8" x14ac:dyDescent="0.35">
      <c r="A919" t="s">
        <v>114</v>
      </c>
      <c r="B919" t="s">
        <v>11</v>
      </c>
      <c r="C919" t="s">
        <v>180</v>
      </c>
      <c r="D919" t="s">
        <v>30</v>
      </c>
      <c r="E919" t="str">
        <f t="shared" si="34"/>
        <v>8</v>
      </c>
      <c r="F919" t="s">
        <v>858</v>
      </c>
      <c r="G919" s="18">
        <v>1978404</v>
      </c>
      <c r="H919">
        <v>8.3900000000000002E-2</v>
      </c>
    </row>
    <row r="920" spans="1:8" x14ac:dyDescent="0.35">
      <c r="A920" t="s">
        <v>114</v>
      </c>
      <c r="B920" t="s">
        <v>11</v>
      </c>
      <c r="C920" t="s">
        <v>180</v>
      </c>
      <c r="D920" t="s">
        <v>419</v>
      </c>
      <c r="E920" t="str">
        <f t="shared" si="34"/>
        <v/>
      </c>
      <c r="F920" t="s">
        <v>858</v>
      </c>
      <c r="G920" s="18">
        <v>6233870</v>
      </c>
      <c r="H920">
        <v>0.28860000000000002</v>
      </c>
    </row>
    <row r="921" spans="1:8" x14ac:dyDescent="0.35">
      <c r="A921" t="s">
        <v>114</v>
      </c>
      <c r="B921" t="s">
        <v>11</v>
      </c>
      <c r="C921" t="s">
        <v>180</v>
      </c>
      <c r="D921" t="s">
        <v>421</v>
      </c>
      <c r="E921" t="str">
        <f t="shared" si="34"/>
        <v/>
      </c>
      <c r="F921" t="s">
        <v>858</v>
      </c>
      <c r="G921" s="18">
        <v>2849090</v>
      </c>
      <c r="H921">
        <v>0.13189999999999999</v>
      </c>
    </row>
    <row r="922" spans="1:8" x14ac:dyDescent="0.35">
      <c r="A922" t="s">
        <v>114</v>
      </c>
      <c r="B922" t="s">
        <v>11</v>
      </c>
      <c r="C922" t="s">
        <v>180</v>
      </c>
      <c r="D922" t="s">
        <v>423</v>
      </c>
      <c r="E922" t="str">
        <f t="shared" si="34"/>
        <v/>
      </c>
      <c r="F922" t="s">
        <v>858</v>
      </c>
      <c r="G922" s="18">
        <v>596171</v>
      </c>
      <c r="H922">
        <v>2.76E-2</v>
      </c>
    </row>
    <row r="923" spans="1:8" x14ac:dyDescent="0.35">
      <c r="A923" t="s">
        <v>114</v>
      </c>
      <c r="B923" t="s">
        <v>11</v>
      </c>
      <c r="C923" t="s">
        <v>181</v>
      </c>
      <c r="D923" t="s">
        <v>416</v>
      </c>
      <c r="E923" t="str">
        <f t="shared" si="34"/>
        <v/>
      </c>
      <c r="F923" t="s">
        <v>860</v>
      </c>
      <c r="G923" s="18">
        <v>0</v>
      </c>
      <c r="H923">
        <v>0</v>
      </c>
    </row>
    <row r="924" spans="1:8" x14ac:dyDescent="0.35">
      <c r="A924" t="s">
        <v>114</v>
      </c>
      <c r="B924" t="s">
        <v>11</v>
      </c>
      <c r="C924" t="s">
        <v>181</v>
      </c>
      <c r="D924" t="s">
        <v>15</v>
      </c>
      <c r="E924" t="str">
        <f t="shared" si="34"/>
        <v>8</v>
      </c>
      <c r="F924" t="s">
        <v>860</v>
      </c>
      <c r="G924" s="18">
        <v>3110453</v>
      </c>
      <c r="H924">
        <v>0.6663</v>
      </c>
    </row>
    <row r="925" spans="1:8" x14ac:dyDescent="0.35">
      <c r="A925" t="s">
        <v>114</v>
      </c>
      <c r="B925" t="s">
        <v>11</v>
      </c>
      <c r="C925" t="s">
        <v>181</v>
      </c>
      <c r="D925" t="s">
        <v>419</v>
      </c>
      <c r="E925" t="str">
        <f t="shared" si="34"/>
        <v/>
      </c>
      <c r="F925" t="s">
        <v>860</v>
      </c>
      <c r="G925" s="18">
        <v>1614006</v>
      </c>
      <c r="H925">
        <v>0.3453</v>
      </c>
    </row>
    <row r="926" spans="1:8" x14ac:dyDescent="0.35">
      <c r="A926" t="s">
        <v>114</v>
      </c>
      <c r="B926" t="s">
        <v>11</v>
      </c>
      <c r="C926" t="s">
        <v>181</v>
      </c>
      <c r="D926" t="s">
        <v>421</v>
      </c>
      <c r="E926" t="str">
        <f t="shared" si="34"/>
        <v/>
      </c>
      <c r="F926" t="s">
        <v>860</v>
      </c>
      <c r="G926" s="18">
        <v>881266</v>
      </c>
      <c r="H926">
        <v>0.1885</v>
      </c>
    </row>
    <row r="927" spans="1:8" x14ac:dyDescent="0.35">
      <c r="A927" t="s">
        <v>114</v>
      </c>
      <c r="B927" t="s">
        <v>11</v>
      </c>
      <c r="C927" t="s">
        <v>181</v>
      </c>
      <c r="D927" t="s">
        <v>423</v>
      </c>
      <c r="E927" t="str">
        <f t="shared" si="34"/>
        <v/>
      </c>
      <c r="F927" t="s">
        <v>860</v>
      </c>
      <c r="G927" s="18">
        <v>283874</v>
      </c>
      <c r="H927">
        <v>6.0699999999999997E-2</v>
      </c>
    </row>
    <row r="928" spans="1:8" x14ac:dyDescent="0.35">
      <c r="A928" t="s">
        <v>116</v>
      </c>
      <c r="B928" t="s">
        <v>11</v>
      </c>
      <c r="C928" t="s">
        <v>182</v>
      </c>
      <c r="D928" t="s">
        <v>416</v>
      </c>
      <c r="E928" t="str">
        <f t="shared" si="34"/>
        <v/>
      </c>
      <c r="F928" t="s">
        <v>908</v>
      </c>
      <c r="G928" s="18">
        <v>0</v>
      </c>
      <c r="H928">
        <v>0</v>
      </c>
    </row>
    <row r="929" spans="1:8" x14ac:dyDescent="0.35">
      <c r="A929" t="s">
        <v>116</v>
      </c>
      <c r="B929" t="s">
        <v>11</v>
      </c>
      <c r="C929" t="s">
        <v>182</v>
      </c>
      <c r="D929" t="s">
        <v>15</v>
      </c>
      <c r="E929" t="str">
        <f t="shared" si="34"/>
        <v>8</v>
      </c>
      <c r="F929" t="s">
        <v>908</v>
      </c>
      <c r="G929" s="18">
        <v>918641</v>
      </c>
      <c r="H929">
        <v>0.3382</v>
      </c>
    </row>
    <row r="930" spans="1:8" x14ac:dyDescent="0.35">
      <c r="A930" t="s">
        <v>116</v>
      </c>
      <c r="B930" t="s">
        <v>11</v>
      </c>
      <c r="C930" t="s">
        <v>182</v>
      </c>
      <c r="D930" t="s">
        <v>419</v>
      </c>
      <c r="E930" t="str">
        <f t="shared" si="34"/>
        <v/>
      </c>
      <c r="F930" t="s">
        <v>908</v>
      </c>
      <c r="G930" s="18">
        <v>737118</v>
      </c>
      <c r="H930">
        <v>0.27139999999999997</v>
      </c>
    </row>
    <row r="931" spans="1:8" x14ac:dyDescent="0.35">
      <c r="A931" t="s">
        <v>116</v>
      </c>
      <c r="B931" t="s">
        <v>11</v>
      </c>
      <c r="C931" t="s">
        <v>182</v>
      </c>
      <c r="D931" t="s">
        <v>421</v>
      </c>
      <c r="E931" t="str">
        <f t="shared" si="34"/>
        <v/>
      </c>
      <c r="F931" t="s">
        <v>908</v>
      </c>
      <c r="G931" s="18">
        <v>542698</v>
      </c>
      <c r="H931">
        <v>0.19980000000000001</v>
      </c>
    </row>
    <row r="932" spans="1:8" x14ac:dyDescent="0.35">
      <c r="A932" t="s">
        <v>116</v>
      </c>
      <c r="B932" t="s">
        <v>11</v>
      </c>
      <c r="C932" t="s">
        <v>182</v>
      </c>
      <c r="D932" t="s">
        <v>423</v>
      </c>
      <c r="E932" t="str">
        <f t="shared" si="34"/>
        <v/>
      </c>
      <c r="F932" t="s">
        <v>908</v>
      </c>
      <c r="G932" s="18">
        <v>153027</v>
      </c>
      <c r="H932">
        <v>5.6300000000000003E-2</v>
      </c>
    </row>
    <row r="933" spans="1:8" x14ac:dyDescent="0.35">
      <c r="A933" t="s">
        <v>60</v>
      </c>
      <c r="B933" t="s">
        <v>11</v>
      </c>
      <c r="C933" t="s">
        <v>186</v>
      </c>
      <c r="D933" t="s">
        <v>13</v>
      </c>
      <c r="E933" t="str">
        <f t="shared" si="34"/>
        <v/>
      </c>
      <c r="F933" t="s">
        <v>861</v>
      </c>
      <c r="G933" s="18">
        <v>0</v>
      </c>
      <c r="H933">
        <v>0</v>
      </c>
    </row>
    <row r="934" spans="1:8" x14ac:dyDescent="0.35">
      <c r="A934" t="s">
        <v>60</v>
      </c>
      <c r="B934" t="s">
        <v>11</v>
      </c>
      <c r="C934" t="s">
        <v>186</v>
      </c>
      <c r="D934" t="s">
        <v>416</v>
      </c>
      <c r="E934" t="str">
        <f t="shared" si="34"/>
        <v/>
      </c>
      <c r="F934" t="s">
        <v>861</v>
      </c>
      <c r="G934" s="18">
        <v>0</v>
      </c>
      <c r="H934">
        <v>0</v>
      </c>
    </row>
    <row r="935" spans="1:8" x14ac:dyDescent="0.35">
      <c r="A935" t="s">
        <v>60</v>
      </c>
      <c r="B935" t="s">
        <v>11</v>
      </c>
      <c r="C935" t="s">
        <v>186</v>
      </c>
      <c r="D935" t="s">
        <v>15</v>
      </c>
      <c r="E935" t="str">
        <f t="shared" si="34"/>
        <v>8</v>
      </c>
      <c r="F935" t="s">
        <v>861</v>
      </c>
      <c r="G935" s="18">
        <v>769501</v>
      </c>
      <c r="H935">
        <v>0.1103</v>
      </c>
    </row>
    <row r="936" spans="1:8" x14ac:dyDescent="0.35">
      <c r="A936" t="s">
        <v>60</v>
      </c>
      <c r="B936" t="s">
        <v>11</v>
      </c>
      <c r="C936" t="s">
        <v>186</v>
      </c>
      <c r="D936" t="s">
        <v>16</v>
      </c>
      <c r="E936" t="str">
        <f t="shared" si="34"/>
        <v>8</v>
      </c>
      <c r="F936" t="s">
        <v>861</v>
      </c>
      <c r="G936" s="18">
        <v>0</v>
      </c>
      <c r="H936">
        <v>0</v>
      </c>
    </row>
    <row r="937" spans="1:8" x14ac:dyDescent="0.35">
      <c r="A937" t="s">
        <v>60</v>
      </c>
      <c r="B937" t="s">
        <v>11</v>
      </c>
      <c r="C937" t="s">
        <v>186</v>
      </c>
      <c r="D937" t="s">
        <v>419</v>
      </c>
      <c r="E937" t="str">
        <f t="shared" si="34"/>
        <v/>
      </c>
      <c r="F937" t="s">
        <v>861</v>
      </c>
      <c r="G937" s="18">
        <v>1443254</v>
      </c>
      <c r="H937">
        <v>0.2069</v>
      </c>
    </row>
    <row r="938" spans="1:8" x14ac:dyDescent="0.35">
      <c r="A938" t="s">
        <v>60</v>
      </c>
      <c r="B938" t="s">
        <v>11</v>
      </c>
      <c r="C938" t="s">
        <v>186</v>
      </c>
      <c r="D938" t="s">
        <v>421</v>
      </c>
      <c r="E938" t="str">
        <f t="shared" si="34"/>
        <v/>
      </c>
      <c r="F938" t="s">
        <v>861</v>
      </c>
      <c r="G938" s="18">
        <v>1448610</v>
      </c>
      <c r="H938">
        <v>0.2077</v>
      </c>
    </row>
    <row r="939" spans="1:8" x14ac:dyDescent="0.35">
      <c r="A939" t="s">
        <v>60</v>
      </c>
      <c r="B939" t="s">
        <v>11</v>
      </c>
      <c r="C939" t="s">
        <v>186</v>
      </c>
      <c r="D939" t="s">
        <v>423</v>
      </c>
      <c r="E939" t="str">
        <f t="shared" si="34"/>
        <v/>
      </c>
      <c r="F939" t="s">
        <v>861</v>
      </c>
      <c r="G939" s="18">
        <v>301484</v>
      </c>
      <c r="H939">
        <v>4.3200000000000002E-2</v>
      </c>
    </row>
    <row r="940" spans="1:8" x14ac:dyDescent="0.35">
      <c r="A940" t="s">
        <v>183</v>
      </c>
      <c r="B940" t="s">
        <v>11</v>
      </c>
      <c r="C940" t="s">
        <v>184</v>
      </c>
      <c r="D940" t="s">
        <v>13</v>
      </c>
      <c r="E940" t="str">
        <f t="shared" si="34"/>
        <v/>
      </c>
      <c r="F940" t="s">
        <v>862</v>
      </c>
      <c r="G940" s="18">
        <v>0</v>
      </c>
      <c r="H940">
        <v>0</v>
      </c>
    </row>
    <row r="941" spans="1:8" x14ac:dyDescent="0.35">
      <c r="A941" t="s">
        <v>183</v>
      </c>
      <c r="B941" t="s">
        <v>11</v>
      </c>
      <c r="C941" t="s">
        <v>184</v>
      </c>
      <c r="D941" t="s">
        <v>416</v>
      </c>
      <c r="E941" t="str">
        <f t="shared" si="34"/>
        <v/>
      </c>
      <c r="F941" t="s">
        <v>862</v>
      </c>
      <c r="G941" s="18">
        <v>0</v>
      </c>
      <c r="H941">
        <v>0</v>
      </c>
    </row>
    <row r="942" spans="1:8" x14ac:dyDescent="0.35">
      <c r="A942" t="s">
        <v>183</v>
      </c>
      <c r="B942" t="s">
        <v>11</v>
      </c>
      <c r="C942" t="s">
        <v>184</v>
      </c>
      <c r="D942" t="s">
        <v>15</v>
      </c>
      <c r="E942" t="str">
        <f t="shared" si="34"/>
        <v>8</v>
      </c>
      <c r="F942" t="s">
        <v>862</v>
      </c>
      <c r="G942" s="18">
        <v>3362972</v>
      </c>
      <c r="H942">
        <v>0.33689999999999998</v>
      </c>
    </row>
    <row r="943" spans="1:8" x14ac:dyDescent="0.35">
      <c r="A943" t="s">
        <v>183</v>
      </c>
      <c r="B943" t="s">
        <v>11</v>
      </c>
      <c r="C943" t="s">
        <v>184</v>
      </c>
      <c r="D943" t="s">
        <v>16</v>
      </c>
      <c r="E943" t="str">
        <f t="shared" si="34"/>
        <v>8</v>
      </c>
      <c r="F943" t="s">
        <v>862</v>
      </c>
      <c r="G943" s="18">
        <v>55900</v>
      </c>
      <c r="H943">
        <v>5.5999999999999999E-3</v>
      </c>
    </row>
    <row r="944" spans="1:8" x14ac:dyDescent="0.35">
      <c r="A944" t="s">
        <v>183</v>
      </c>
      <c r="B944" t="s">
        <v>11</v>
      </c>
      <c r="C944" t="s">
        <v>184</v>
      </c>
      <c r="D944" t="s">
        <v>419</v>
      </c>
      <c r="E944" t="str">
        <f t="shared" si="34"/>
        <v/>
      </c>
      <c r="F944" t="s">
        <v>862</v>
      </c>
      <c r="G944" s="18">
        <v>2541445</v>
      </c>
      <c r="H944">
        <v>0.25459999999999999</v>
      </c>
    </row>
    <row r="945" spans="1:8" x14ac:dyDescent="0.35">
      <c r="A945" t="s">
        <v>183</v>
      </c>
      <c r="B945" t="s">
        <v>11</v>
      </c>
      <c r="C945" t="s">
        <v>184</v>
      </c>
      <c r="D945" t="s">
        <v>421</v>
      </c>
      <c r="E945" t="str">
        <f t="shared" si="34"/>
        <v/>
      </c>
      <c r="F945" t="s">
        <v>862</v>
      </c>
      <c r="G945" s="18">
        <v>1456390</v>
      </c>
      <c r="H945">
        <v>0.1459</v>
      </c>
    </row>
    <row r="946" spans="1:8" x14ac:dyDescent="0.35">
      <c r="A946" t="s">
        <v>183</v>
      </c>
      <c r="B946" t="s">
        <v>11</v>
      </c>
      <c r="C946" t="s">
        <v>184</v>
      </c>
      <c r="D946" t="s">
        <v>423</v>
      </c>
      <c r="E946" t="str">
        <f t="shared" si="34"/>
        <v/>
      </c>
      <c r="F946" t="s">
        <v>862</v>
      </c>
      <c r="G946" s="18">
        <v>358358</v>
      </c>
      <c r="H946">
        <v>3.5900000000000001E-2</v>
      </c>
    </row>
    <row r="947" spans="1:8" x14ac:dyDescent="0.35">
      <c r="A947" t="s">
        <v>183</v>
      </c>
      <c r="B947" t="s">
        <v>11</v>
      </c>
      <c r="C947" t="s">
        <v>185</v>
      </c>
      <c r="D947" t="s">
        <v>416</v>
      </c>
      <c r="E947" t="str">
        <f t="shared" si="34"/>
        <v/>
      </c>
      <c r="F947" t="s">
        <v>863</v>
      </c>
      <c r="G947" s="18">
        <v>0</v>
      </c>
      <c r="H947">
        <v>0</v>
      </c>
    </row>
    <row r="948" spans="1:8" x14ac:dyDescent="0.35">
      <c r="A948" t="s">
        <v>183</v>
      </c>
      <c r="B948" t="s">
        <v>11</v>
      </c>
      <c r="C948" t="s">
        <v>185</v>
      </c>
      <c r="D948" t="s">
        <v>15</v>
      </c>
      <c r="E948" t="str">
        <f t="shared" si="34"/>
        <v>8</v>
      </c>
      <c r="F948" t="s">
        <v>863</v>
      </c>
      <c r="G948" s="18">
        <v>1009577</v>
      </c>
      <c r="H948">
        <v>0.126</v>
      </c>
    </row>
    <row r="949" spans="1:8" x14ac:dyDescent="0.35">
      <c r="A949" t="s">
        <v>183</v>
      </c>
      <c r="B949" t="s">
        <v>11</v>
      </c>
      <c r="C949" t="s">
        <v>185</v>
      </c>
      <c r="D949" t="s">
        <v>419</v>
      </c>
      <c r="E949" t="str">
        <f t="shared" si="34"/>
        <v/>
      </c>
      <c r="F949" t="s">
        <v>863</v>
      </c>
      <c r="G949" s="18">
        <v>1914200</v>
      </c>
      <c r="H949">
        <v>0.23899999999999999</v>
      </c>
    </row>
    <row r="950" spans="1:8" x14ac:dyDescent="0.35">
      <c r="A950" t="s">
        <v>183</v>
      </c>
      <c r="B950" t="s">
        <v>11</v>
      </c>
      <c r="C950" t="s">
        <v>185</v>
      </c>
      <c r="D950" t="s">
        <v>421</v>
      </c>
      <c r="E950" t="str">
        <f t="shared" si="34"/>
        <v/>
      </c>
      <c r="F950" t="s">
        <v>863</v>
      </c>
      <c r="G950" s="18">
        <v>1533605</v>
      </c>
      <c r="H950">
        <v>0.1915</v>
      </c>
    </row>
    <row r="951" spans="1:8" x14ac:dyDescent="0.35">
      <c r="A951" t="s">
        <v>183</v>
      </c>
      <c r="B951" t="s">
        <v>11</v>
      </c>
      <c r="C951" t="s">
        <v>185</v>
      </c>
      <c r="D951" t="s">
        <v>423</v>
      </c>
      <c r="E951" t="str">
        <f t="shared" si="34"/>
        <v/>
      </c>
      <c r="F951" t="s">
        <v>863</v>
      </c>
      <c r="G951" s="18">
        <v>231562</v>
      </c>
      <c r="H951">
        <v>2.8899999999999999E-2</v>
      </c>
    </row>
    <row r="952" spans="1:8" x14ac:dyDescent="0.35">
      <c r="A952" t="s">
        <v>343</v>
      </c>
      <c r="B952" t="s">
        <v>11</v>
      </c>
      <c r="C952" t="s">
        <v>392</v>
      </c>
      <c r="D952" t="s">
        <v>25</v>
      </c>
      <c r="E952" t="str">
        <f t="shared" si="34"/>
        <v/>
      </c>
      <c r="F952" t="s">
        <v>864</v>
      </c>
      <c r="G952" s="18">
        <v>2096306</v>
      </c>
      <c r="H952">
        <v>0.28999999999999998</v>
      </c>
    </row>
    <row r="953" spans="1:8" x14ac:dyDescent="0.35">
      <c r="A953" t="s">
        <v>343</v>
      </c>
      <c r="B953" t="s">
        <v>11</v>
      </c>
      <c r="C953" t="s">
        <v>392</v>
      </c>
      <c r="D953" t="s">
        <v>416</v>
      </c>
      <c r="E953" t="str">
        <f t="shared" si="34"/>
        <v/>
      </c>
      <c r="F953" t="s">
        <v>864</v>
      </c>
      <c r="G953" s="18">
        <v>0</v>
      </c>
      <c r="H953">
        <v>0</v>
      </c>
    </row>
    <row r="954" spans="1:8" x14ac:dyDescent="0.35">
      <c r="A954" t="s">
        <v>343</v>
      </c>
      <c r="B954" t="s">
        <v>11</v>
      </c>
      <c r="C954" t="s">
        <v>392</v>
      </c>
      <c r="D954" t="s">
        <v>15</v>
      </c>
      <c r="E954" t="str">
        <f t="shared" si="34"/>
        <v>8</v>
      </c>
      <c r="F954" t="s">
        <v>864</v>
      </c>
      <c r="G954" s="18">
        <v>3899418</v>
      </c>
      <c r="H954">
        <v>0.55900000000000005</v>
      </c>
    </row>
    <row r="955" spans="1:8" x14ac:dyDescent="0.35">
      <c r="A955" t="s">
        <v>343</v>
      </c>
      <c r="B955" t="s">
        <v>11</v>
      </c>
      <c r="C955" t="s">
        <v>392</v>
      </c>
      <c r="D955" t="s">
        <v>580</v>
      </c>
      <c r="E955" t="str">
        <f t="shared" si="34"/>
        <v>8</v>
      </c>
      <c r="F955" t="s">
        <v>864</v>
      </c>
      <c r="G955" s="18">
        <v>2876780</v>
      </c>
      <c r="H955">
        <v>0.41239999999999999</v>
      </c>
    </row>
    <row r="956" spans="1:8" x14ac:dyDescent="0.35">
      <c r="A956" t="s">
        <v>343</v>
      </c>
      <c r="B956" t="s">
        <v>11</v>
      </c>
      <c r="C956" t="s">
        <v>392</v>
      </c>
      <c r="D956" t="s">
        <v>582</v>
      </c>
      <c r="E956" t="str">
        <f t="shared" si="34"/>
        <v>8</v>
      </c>
      <c r="F956" t="s">
        <v>864</v>
      </c>
      <c r="G956" s="18">
        <v>152768</v>
      </c>
      <c r="H956">
        <v>2.1899999999999999E-2</v>
      </c>
    </row>
    <row r="957" spans="1:8" x14ac:dyDescent="0.35">
      <c r="A957" t="s">
        <v>343</v>
      </c>
      <c r="B957" t="s">
        <v>11</v>
      </c>
      <c r="C957" t="s">
        <v>392</v>
      </c>
      <c r="D957" t="s">
        <v>419</v>
      </c>
      <c r="E957" t="str">
        <f t="shared" si="34"/>
        <v/>
      </c>
      <c r="F957" t="s">
        <v>864</v>
      </c>
      <c r="G957" s="18">
        <v>888705</v>
      </c>
      <c r="H957">
        <v>0.12740000000000001</v>
      </c>
    </row>
    <row r="958" spans="1:8" x14ac:dyDescent="0.35">
      <c r="A958" t="s">
        <v>343</v>
      </c>
      <c r="B958" t="s">
        <v>11</v>
      </c>
      <c r="C958" t="s">
        <v>392</v>
      </c>
      <c r="D958" t="s">
        <v>421</v>
      </c>
      <c r="E958" t="str">
        <f t="shared" si="34"/>
        <v/>
      </c>
      <c r="F958" t="s">
        <v>864</v>
      </c>
      <c r="G958" s="18">
        <v>557359</v>
      </c>
      <c r="H958">
        <v>7.9899999999999999E-2</v>
      </c>
    </row>
    <row r="959" spans="1:8" x14ac:dyDescent="0.35">
      <c r="A959" t="s">
        <v>343</v>
      </c>
      <c r="B959" t="s">
        <v>11</v>
      </c>
      <c r="C959" t="s">
        <v>392</v>
      </c>
      <c r="D959" t="s">
        <v>423</v>
      </c>
      <c r="E959" t="str">
        <f t="shared" si="34"/>
        <v/>
      </c>
      <c r="F959" t="s">
        <v>864</v>
      </c>
      <c r="G959" s="18">
        <v>95567</v>
      </c>
      <c r="H959">
        <v>1.37E-2</v>
      </c>
    </row>
    <row r="960" spans="1:8" x14ac:dyDescent="0.35">
      <c r="A960" t="s">
        <v>343</v>
      </c>
      <c r="B960" t="s">
        <v>11</v>
      </c>
      <c r="C960" t="s">
        <v>393</v>
      </c>
      <c r="D960" t="s">
        <v>25</v>
      </c>
      <c r="E960" t="str">
        <f t="shared" si="34"/>
        <v/>
      </c>
      <c r="F960" t="s">
        <v>865</v>
      </c>
      <c r="G960" s="18">
        <v>631784</v>
      </c>
      <c r="H960">
        <v>0.42</v>
      </c>
    </row>
    <row r="961" spans="1:8" x14ac:dyDescent="0.35">
      <c r="A961" t="s">
        <v>343</v>
      </c>
      <c r="B961" t="s">
        <v>11</v>
      </c>
      <c r="C961" t="s">
        <v>393</v>
      </c>
      <c r="D961" t="s">
        <v>416</v>
      </c>
      <c r="E961" t="str">
        <f t="shared" si="34"/>
        <v/>
      </c>
      <c r="F961" t="s">
        <v>865</v>
      </c>
      <c r="G961" s="18">
        <v>0</v>
      </c>
      <c r="H961">
        <v>0</v>
      </c>
    </row>
    <row r="962" spans="1:8" x14ac:dyDescent="0.35">
      <c r="A962" t="s">
        <v>343</v>
      </c>
      <c r="B962" t="s">
        <v>11</v>
      </c>
      <c r="C962" t="s">
        <v>393</v>
      </c>
      <c r="D962" t="s">
        <v>15</v>
      </c>
      <c r="E962" t="str">
        <f t="shared" si="34"/>
        <v>8</v>
      </c>
      <c r="F962" t="s">
        <v>865</v>
      </c>
      <c r="G962" s="18">
        <v>213754</v>
      </c>
      <c r="H962">
        <v>0.1421</v>
      </c>
    </row>
    <row r="963" spans="1:8" x14ac:dyDescent="0.35">
      <c r="A963" t="s">
        <v>343</v>
      </c>
      <c r="B963" t="s">
        <v>11</v>
      </c>
      <c r="C963" t="s">
        <v>393</v>
      </c>
      <c r="D963" t="s">
        <v>580</v>
      </c>
      <c r="E963" t="str">
        <f t="shared" ref="E963:E1026" si="35">IF(MID(D963,3,1)="8","8","")</f>
        <v>8</v>
      </c>
      <c r="F963" t="s">
        <v>865</v>
      </c>
      <c r="G963" s="18">
        <v>1151051</v>
      </c>
      <c r="H963">
        <v>0.76519999999999999</v>
      </c>
    </row>
    <row r="964" spans="1:8" x14ac:dyDescent="0.35">
      <c r="A964" t="s">
        <v>343</v>
      </c>
      <c r="B964" t="s">
        <v>11</v>
      </c>
      <c r="C964" t="s">
        <v>393</v>
      </c>
      <c r="D964" t="s">
        <v>582</v>
      </c>
      <c r="E964" t="str">
        <f t="shared" si="35"/>
        <v>8</v>
      </c>
      <c r="F964" t="s">
        <v>865</v>
      </c>
      <c r="G964" s="18">
        <v>36854</v>
      </c>
      <c r="H964">
        <v>2.4500000000000001E-2</v>
      </c>
    </row>
    <row r="965" spans="1:8" x14ac:dyDescent="0.35">
      <c r="A965" t="s">
        <v>343</v>
      </c>
      <c r="B965" t="s">
        <v>11</v>
      </c>
      <c r="C965" t="s">
        <v>393</v>
      </c>
      <c r="D965" t="s">
        <v>419</v>
      </c>
      <c r="E965" t="str">
        <f t="shared" si="35"/>
        <v/>
      </c>
      <c r="F965" t="s">
        <v>865</v>
      </c>
      <c r="G965" s="18">
        <v>515957</v>
      </c>
      <c r="H965">
        <v>0.34300000000000003</v>
      </c>
    </row>
    <row r="966" spans="1:8" x14ac:dyDescent="0.35">
      <c r="A966" t="s">
        <v>343</v>
      </c>
      <c r="B966" t="s">
        <v>11</v>
      </c>
      <c r="C966" t="s">
        <v>393</v>
      </c>
      <c r="D966" t="s">
        <v>421</v>
      </c>
      <c r="E966" t="str">
        <f t="shared" si="35"/>
        <v/>
      </c>
      <c r="F966" t="s">
        <v>865</v>
      </c>
      <c r="G966" s="18">
        <v>591922</v>
      </c>
      <c r="H966">
        <v>0.39350000000000002</v>
      </c>
    </row>
    <row r="967" spans="1:8" x14ac:dyDescent="0.35">
      <c r="A967" t="s">
        <v>343</v>
      </c>
      <c r="B967" t="s">
        <v>11</v>
      </c>
      <c r="C967" t="s">
        <v>393</v>
      </c>
      <c r="D967" t="s">
        <v>423</v>
      </c>
      <c r="E967" t="str">
        <f t="shared" si="35"/>
        <v/>
      </c>
      <c r="F967" t="s">
        <v>865</v>
      </c>
      <c r="G967" s="18">
        <v>113571</v>
      </c>
      <c r="H967">
        <v>7.5499999999999998E-2</v>
      </c>
    </row>
    <row r="968" spans="1:8" x14ac:dyDescent="0.35">
      <c r="A968" t="s">
        <v>343</v>
      </c>
      <c r="B968" t="s">
        <v>11</v>
      </c>
      <c r="C968" t="s">
        <v>394</v>
      </c>
      <c r="D968" t="s">
        <v>13</v>
      </c>
      <c r="E968" t="str">
        <f t="shared" si="35"/>
        <v/>
      </c>
      <c r="F968" t="s">
        <v>866</v>
      </c>
      <c r="G968" s="18">
        <v>0</v>
      </c>
      <c r="H968">
        <v>0</v>
      </c>
    </row>
    <row r="969" spans="1:8" x14ac:dyDescent="0.35">
      <c r="A969" t="s">
        <v>343</v>
      </c>
      <c r="B969" t="s">
        <v>11</v>
      </c>
      <c r="C969" t="s">
        <v>394</v>
      </c>
      <c r="D969" t="s">
        <v>416</v>
      </c>
      <c r="E969" t="str">
        <f t="shared" si="35"/>
        <v/>
      </c>
      <c r="F969" t="s">
        <v>866</v>
      </c>
      <c r="G969" s="18">
        <v>0</v>
      </c>
      <c r="H969">
        <v>0</v>
      </c>
    </row>
    <row r="970" spans="1:8" x14ac:dyDescent="0.35">
      <c r="A970" t="s">
        <v>343</v>
      </c>
      <c r="B970" t="s">
        <v>11</v>
      </c>
      <c r="C970" t="s">
        <v>394</v>
      </c>
      <c r="D970" t="s">
        <v>15</v>
      </c>
      <c r="E970" t="str">
        <f t="shared" si="35"/>
        <v>8</v>
      </c>
      <c r="F970" t="s">
        <v>866</v>
      </c>
      <c r="G970" s="18">
        <v>1817326</v>
      </c>
      <c r="H970">
        <v>6.3500000000000001E-2</v>
      </c>
    </row>
    <row r="971" spans="1:8" x14ac:dyDescent="0.35">
      <c r="A971" t="s">
        <v>343</v>
      </c>
      <c r="B971" t="s">
        <v>11</v>
      </c>
      <c r="C971" t="s">
        <v>394</v>
      </c>
      <c r="D971" t="s">
        <v>580</v>
      </c>
      <c r="E971" t="str">
        <f t="shared" si="35"/>
        <v>8</v>
      </c>
      <c r="F971" t="s">
        <v>866</v>
      </c>
      <c r="G971" s="18">
        <v>13608479</v>
      </c>
      <c r="H971">
        <v>0.47549999999999998</v>
      </c>
    </row>
    <row r="972" spans="1:8" x14ac:dyDescent="0.35">
      <c r="A972" t="s">
        <v>343</v>
      </c>
      <c r="B972" t="s">
        <v>11</v>
      </c>
      <c r="C972" t="s">
        <v>394</v>
      </c>
      <c r="D972" t="s">
        <v>582</v>
      </c>
      <c r="E972" t="str">
        <f t="shared" si="35"/>
        <v>8</v>
      </c>
      <c r="F972" t="s">
        <v>866</v>
      </c>
      <c r="G972" s="18">
        <v>975918</v>
      </c>
      <c r="H972">
        <v>3.4099999999999998E-2</v>
      </c>
    </row>
    <row r="973" spans="1:8" x14ac:dyDescent="0.35">
      <c r="A973" t="s">
        <v>343</v>
      </c>
      <c r="B973" t="s">
        <v>11</v>
      </c>
      <c r="C973" t="s">
        <v>394</v>
      </c>
      <c r="D973" t="s">
        <v>419</v>
      </c>
      <c r="E973" t="str">
        <f t="shared" si="35"/>
        <v/>
      </c>
      <c r="F973" t="s">
        <v>866</v>
      </c>
      <c r="G973" s="18">
        <v>5500630</v>
      </c>
      <c r="H973">
        <v>0.19220000000000001</v>
      </c>
    </row>
    <row r="974" spans="1:8" x14ac:dyDescent="0.35">
      <c r="A974" t="s">
        <v>343</v>
      </c>
      <c r="B974" t="s">
        <v>11</v>
      </c>
      <c r="C974" t="s">
        <v>394</v>
      </c>
      <c r="D974" t="s">
        <v>421</v>
      </c>
      <c r="E974" t="str">
        <f t="shared" si="35"/>
        <v/>
      </c>
      <c r="F974" t="s">
        <v>866</v>
      </c>
      <c r="G974" s="18">
        <v>4321515</v>
      </c>
      <c r="H974">
        <v>0.151</v>
      </c>
    </row>
    <row r="975" spans="1:8" x14ac:dyDescent="0.35">
      <c r="A975" t="s">
        <v>343</v>
      </c>
      <c r="B975" t="s">
        <v>11</v>
      </c>
      <c r="C975" t="s">
        <v>394</v>
      </c>
      <c r="D975" t="s">
        <v>423</v>
      </c>
      <c r="E975" t="str">
        <f t="shared" si="35"/>
        <v/>
      </c>
      <c r="F975" t="s">
        <v>866</v>
      </c>
      <c r="G975" s="18">
        <v>766997</v>
      </c>
      <c r="H975">
        <v>2.6800000000000001E-2</v>
      </c>
    </row>
    <row r="976" spans="1:8" x14ac:dyDescent="0.35">
      <c r="A976" t="s">
        <v>343</v>
      </c>
      <c r="B976" t="s">
        <v>11</v>
      </c>
      <c r="C976" t="s">
        <v>395</v>
      </c>
      <c r="D976" t="s">
        <v>13</v>
      </c>
      <c r="E976" t="str">
        <f t="shared" si="35"/>
        <v/>
      </c>
      <c r="F976" t="s">
        <v>867</v>
      </c>
      <c r="G976" s="18">
        <v>0</v>
      </c>
      <c r="H976">
        <v>0</v>
      </c>
    </row>
    <row r="977" spans="1:8" x14ac:dyDescent="0.35">
      <c r="A977" t="s">
        <v>343</v>
      </c>
      <c r="B977" t="s">
        <v>11</v>
      </c>
      <c r="C977" t="s">
        <v>395</v>
      </c>
      <c r="D977" t="s">
        <v>416</v>
      </c>
      <c r="E977" t="str">
        <f t="shared" si="35"/>
        <v/>
      </c>
      <c r="F977" t="s">
        <v>867</v>
      </c>
      <c r="G977" s="18">
        <v>0</v>
      </c>
      <c r="H977">
        <v>0</v>
      </c>
    </row>
    <row r="978" spans="1:8" x14ac:dyDescent="0.35">
      <c r="A978" t="s">
        <v>343</v>
      </c>
      <c r="B978" t="s">
        <v>11</v>
      </c>
      <c r="C978" t="s">
        <v>395</v>
      </c>
      <c r="D978" t="s">
        <v>15</v>
      </c>
      <c r="E978" t="str">
        <f t="shared" si="35"/>
        <v>8</v>
      </c>
      <c r="F978" t="s">
        <v>867</v>
      </c>
      <c r="G978" s="18">
        <v>2654297</v>
      </c>
      <c r="H978">
        <v>6.9400000000000003E-2</v>
      </c>
    </row>
    <row r="979" spans="1:8" x14ac:dyDescent="0.35">
      <c r="A979" t="s">
        <v>343</v>
      </c>
      <c r="B979" t="s">
        <v>11</v>
      </c>
      <c r="C979" t="s">
        <v>395</v>
      </c>
      <c r="D979" t="s">
        <v>580</v>
      </c>
      <c r="E979" t="str">
        <f t="shared" si="35"/>
        <v>8</v>
      </c>
      <c r="F979" t="s">
        <v>867</v>
      </c>
      <c r="G979" s="18">
        <v>5993204</v>
      </c>
      <c r="H979">
        <v>0.15670000000000001</v>
      </c>
    </row>
    <row r="980" spans="1:8" x14ac:dyDescent="0.35">
      <c r="A980" t="s">
        <v>343</v>
      </c>
      <c r="B980" t="s">
        <v>11</v>
      </c>
      <c r="C980" t="s">
        <v>395</v>
      </c>
      <c r="D980" t="s">
        <v>582</v>
      </c>
      <c r="E980" t="str">
        <f t="shared" si="35"/>
        <v>8</v>
      </c>
      <c r="F980" t="s">
        <v>867</v>
      </c>
      <c r="G980" s="18">
        <v>1250656</v>
      </c>
      <c r="H980">
        <v>3.27E-2</v>
      </c>
    </row>
    <row r="981" spans="1:8" x14ac:dyDescent="0.35">
      <c r="A981" t="s">
        <v>343</v>
      </c>
      <c r="B981" t="s">
        <v>11</v>
      </c>
      <c r="C981" t="s">
        <v>395</v>
      </c>
      <c r="D981" t="s">
        <v>30</v>
      </c>
      <c r="E981" t="str">
        <f t="shared" si="35"/>
        <v>8</v>
      </c>
      <c r="F981" t="s">
        <v>867</v>
      </c>
      <c r="G981" s="18">
        <v>9044331</v>
      </c>
      <c r="H981">
        <v>0.21240000000000001</v>
      </c>
    </row>
    <row r="982" spans="1:8" x14ac:dyDescent="0.35">
      <c r="A982" t="s">
        <v>343</v>
      </c>
      <c r="B982" t="s">
        <v>11</v>
      </c>
      <c r="C982" t="s">
        <v>395</v>
      </c>
      <c r="D982" t="s">
        <v>419</v>
      </c>
      <c r="E982" t="str">
        <f t="shared" si="35"/>
        <v/>
      </c>
      <c r="F982" t="s">
        <v>867</v>
      </c>
      <c r="G982" s="18">
        <v>7167368</v>
      </c>
      <c r="H982">
        <v>0.18740000000000001</v>
      </c>
    </row>
    <row r="983" spans="1:8" x14ac:dyDescent="0.35">
      <c r="A983" t="s">
        <v>343</v>
      </c>
      <c r="B983" t="s">
        <v>11</v>
      </c>
      <c r="C983" t="s">
        <v>395</v>
      </c>
      <c r="D983" t="s">
        <v>421</v>
      </c>
      <c r="E983" t="str">
        <f t="shared" si="35"/>
        <v/>
      </c>
      <c r="F983" t="s">
        <v>867</v>
      </c>
      <c r="G983" s="18">
        <v>4704302</v>
      </c>
      <c r="H983">
        <v>0.123</v>
      </c>
    </row>
    <row r="984" spans="1:8" x14ac:dyDescent="0.35">
      <c r="A984" t="s">
        <v>343</v>
      </c>
      <c r="B984" t="s">
        <v>11</v>
      </c>
      <c r="C984" t="s">
        <v>395</v>
      </c>
      <c r="D984" t="s">
        <v>423</v>
      </c>
      <c r="E984" t="str">
        <f t="shared" si="35"/>
        <v/>
      </c>
      <c r="F984" t="s">
        <v>867</v>
      </c>
      <c r="G984" s="18">
        <v>600468</v>
      </c>
      <c r="H984">
        <v>1.5699999999999999E-2</v>
      </c>
    </row>
    <row r="985" spans="1:8" x14ac:dyDescent="0.35">
      <c r="A985" t="s">
        <v>343</v>
      </c>
      <c r="B985" t="s">
        <v>11</v>
      </c>
      <c r="C985" t="s">
        <v>398</v>
      </c>
      <c r="D985" t="s">
        <v>416</v>
      </c>
      <c r="E985" t="str">
        <f t="shared" si="35"/>
        <v/>
      </c>
      <c r="F985" t="s">
        <v>868</v>
      </c>
      <c r="G985" s="18">
        <v>0</v>
      </c>
      <c r="H985">
        <v>0</v>
      </c>
    </row>
    <row r="986" spans="1:8" x14ac:dyDescent="0.35">
      <c r="A986" t="s">
        <v>343</v>
      </c>
      <c r="B986" t="s">
        <v>11</v>
      </c>
      <c r="C986" t="s">
        <v>398</v>
      </c>
      <c r="D986" t="s">
        <v>15</v>
      </c>
      <c r="E986" t="str">
        <f t="shared" si="35"/>
        <v>8</v>
      </c>
      <c r="F986" t="s">
        <v>868</v>
      </c>
      <c r="G986" s="18">
        <v>2167248</v>
      </c>
      <c r="H986">
        <v>0.1845</v>
      </c>
    </row>
    <row r="987" spans="1:8" x14ac:dyDescent="0.35">
      <c r="A987" t="s">
        <v>343</v>
      </c>
      <c r="B987" t="s">
        <v>11</v>
      </c>
      <c r="C987" t="s">
        <v>398</v>
      </c>
      <c r="D987" t="s">
        <v>580</v>
      </c>
      <c r="E987" t="str">
        <f t="shared" si="35"/>
        <v>8</v>
      </c>
      <c r="F987" t="s">
        <v>868</v>
      </c>
      <c r="G987" s="18">
        <v>6062421</v>
      </c>
      <c r="H987">
        <v>0.5161</v>
      </c>
    </row>
    <row r="988" spans="1:8" x14ac:dyDescent="0.35">
      <c r="A988" t="s">
        <v>343</v>
      </c>
      <c r="B988" t="s">
        <v>11</v>
      </c>
      <c r="C988" t="s">
        <v>398</v>
      </c>
      <c r="D988" t="s">
        <v>582</v>
      </c>
      <c r="E988" t="str">
        <f t="shared" si="35"/>
        <v>8</v>
      </c>
      <c r="F988" t="s">
        <v>868</v>
      </c>
      <c r="G988" s="18">
        <v>159754</v>
      </c>
      <c r="H988">
        <v>1.3599999999999999E-2</v>
      </c>
    </row>
    <row r="989" spans="1:8" x14ac:dyDescent="0.35">
      <c r="A989" t="s">
        <v>343</v>
      </c>
      <c r="B989" t="s">
        <v>11</v>
      </c>
      <c r="C989" t="s">
        <v>398</v>
      </c>
      <c r="D989" t="s">
        <v>419</v>
      </c>
      <c r="E989" t="str">
        <f t="shared" si="35"/>
        <v/>
      </c>
      <c r="F989" t="s">
        <v>868</v>
      </c>
      <c r="G989" s="18">
        <v>1888853</v>
      </c>
      <c r="H989">
        <v>0.1608</v>
      </c>
    </row>
    <row r="990" spans="1:8" x14ac:dyDescent="0.35">
      <c r="A990" t="s">
        <v>343</v>
      </c>
      <c r="B990" t="s">
        <v>11</v>
      </c>
      <c r="C990" t="s">
        <v>398</v>
      </c>
      <c r="D990" t="s">
        <v>421</v>
      </c>
      <c r="E990" t="str">
        <f t="shared" si="35"/>
        <v/>
      </c>
      <c r="F990" t="s">
        <v>868</v>
      </c>
      <c r="G990" s="18">
        <v>1715004</v>
      </c>
      <c r="H990">
        <v>0.14599999999999999</v>
      </c>
    </row>
    <row r="991" spans="1:8" x14ac:dyDescent="0.35">
      <c r="A991" t="s">
        <v>343</v>
      </c>
      <c r="B991" t="s">
        <v>11</v>
      </c>
      <c r="C991" t="s">
        <v>398</v>
      </c>
      <c r="D991" t="s">
        <v>423</v>
      </c>
      <c r="E991" t="str">
        <f t="shared" si="35"/>
        <v/>
      </c>
      <c r="F991" t="s">
        <v>868</v>
      </c>
      <c r="G991" s="18">
        <v>460467</v>
      </c>
      <c r="H991">
        <v>3.9199999999999999E-2</v>
      </c>
    </row>
    <row r="992" spans="1:8" x14ac:dyDescent="0.35">
      <c r="A992" t="s">
        <v>343</v>
      </c>
      <c r="B992" t="s">
        <v>11</v>
      </c>
      <c r="C992" t="s">
        <v>396</v>
      </c>
      <c r="D992" t="s">
        <v>13</v>
      </c>
      <c r="E992" t="str">
        <f t="shared" si="35"/>
        <v/>
      </c>
      <c r="F992" t="s">
        <v>869</v>
      </c>
      <c r="G992" s="18">
        <v>0</v>
      </c>
      <c r="H992">
        <v>0</v>
      </c>
    </row>
    <row r="993" spans="1:8" x14ac:dyDescent="0.35">
      <c r="A993" t="s">
        <v>343</v>
      </c>
      <c r="B993" t="s">
        <v>11</v>
      </c>
      <c r="C993" t="s">
        <v>396</v>
      </c>
      <c r="D993" t="s">
        <v>416</v>
      </c>
      <c r="E993" t="str">
        <f t="shared" si="35"/>
        <v/>
      </c>
      <c r="F993" t="s">
        <v>869</v>
      </c>
      <c r="G993" s="18">
        <v>0</v>
      </c>
      <c r="H993">
        <v>0</v>
      </c>
    </row>
    <row r="994" spans="1:8" x14ac:dyDescent="0.35">
      <c r="A994" t="s">
        <v>343</v>
      </c>
      <c r="B994" t="s">
        <v>11</v>
      </c>
      <c r="C994" t="s">
        <v>396</v>
      </c>
      <c r="D994" t="s">
        <v>15</v>
      </c>
      <c r="E994" t="str">
        <f t="shared" si="35"/>
        <v>8</v>
      </c>
      <c r="F994" t="s">
        <v>869</v>
      </c>
      <c r="G994" s="18">
        <v>1273761</v>
      </c>
      <c r="H994">
        <v>0.49459999999999998</v>
      </c>
    </row>
    <row r="995" spans="1:8" x14ac:dyDescent="0.35">
      <c r="A995" t="s">
        <v>343</v>
      </c>
      <c r="B995" t="s">
        <v>11</v>
      </c>
      <c r="C995" t="s">
        <v>396</v>
      </c>
      <c r="D995" t="s">
        <v>580</v>
      </c>
      <c r="E995" t="str">
        <f t="shared" si="35"/>
        <v>8</v>
      </c>
      <c r="F995" t="s">
        <v>869</v>
      </c>
      <c r="G995" s="18">
        <v>2385533</v>
      </c>
      <c r="H995">
        <v>0.92630000000000001</v>
      </c>
    </row>
    <row r="996" spans="1:8" x14ac:dyDescent="0.35">
      <c r="A996" t="s">
        <v>343</v>
      </c>
      <c r="B996" t="s">
        <v>11</v>
      </c>
      <c r="C996" t="s">
        <v>396</v>
      </c>
      <c r="D996" t="s">
        <v>582</v>
      </c>
      <c r="E996" t="str">
        <f t="shared" si="35"/>
        <v>8</v>
      </c>
      <c r="F996" t="s">
        <v>869</v>
      </c>
      <c r="G996" s="18">
        <v>290498</v>
      </c>
      <c r="H996">
        <v>0.1128</v>
      </c>
    </row>
    <row r="997" spans="1:8" x14ac:dyDescent="0.35">
      <c r="A997" t="s">
        <v>343</v>
      </c>
      <c r="B997" t="s">
        <v>11</v>
      </c>
      <c r="C997" t="s">
        <v>396</v>
      </c>
      <c r="D997" t="s">
        <v>419</v>
      </c>
      <c r="E997" t="str">
        <f t="shared" si="35"/>
        <v/>
      </c>
      <c r="F997" t="s">
        <v>869</v>
      </c>
      <c r="G997" s="18">
        <v>975794</v>
      </c>
      <c r="H997">
        <v>0.37890000000000001</v>
      </c>
    </row>
    <row r="998" spans="1:8" x14ac:dyDescent="0.35">
      <c r="A998" t="s">
        <v>343</v>
      </c>
      <c r="B998" t="s">
        <v>11</v>
      </c>
      <c r="C998" t="s">
        <v>396</v>
      </c>
      <c r="D998" t="s">
        <v>421</v>
      </c>
      <c r="E998" t="str">
        <f t="shared" si="35"/>
        <v/>
      </c>
      <c r="F998" t="s">
        <v>869</v>
      </c>
      <c r="G998" s="18">
        <v>1632762</v>
      </c>
      <c r="H998">
        <v>0.63400000000000001</v>
      </c>
    </row>
    <row r="999" spans="1:8" x14ac:dyDescent="0.35">
      <c r="A999" t="s">
        <v>343</v>
      </c>
      <c r="B999" t="s">
        <v>11</v>
      </c>
      <c r="C999" t="s">
        <v>396</v>
      </c>
      <c r="D999" t="s">
        <v>423</v>
      </c>
      <c r="E999" t="str">
        <f t="shared" si="35"/>
        <v/>
      </c>
      <c r="F999" t="s">
        <v>869</v>
      </c>
      <c r="G999" s="18">
        <v>13907</v>
      </c>
      <c r="H999">
        <v>5.4000000000000003E-3</v>
      </c>
    </row>
    <row r="1000" spans="1:8" x14ac:dyDescent="0.35">
      <c r="A1000" t="s">
        <v>343</v>
      </c>
      <c r="B1000" t="s">
        <v>11</v>
      </c>
      <c r="C1000" t="s">
        <v>399</v>
      </c>
      <c r="D1000" t="s">
        <v>25</v>
      </c>
      <c r="E1000" t="str">
        <f t="shared" si="35"/>
        <v/>
      </c>
      <c r="F1000" t="s">
        <v>870</v>
      </c>
      <c r="G1000" s="18">
        <v>5237778</v>
      </c>
      <c r="H1000">
        <v>0.21</v>
      </c>
    </row>
    <row r="1001" spans="1:8" x14ac:dyDescent="0.35">
      <c r="A1001" t="s">
        <v>343</v>
      </c>
      <c r="B1001" t="s">
        <v>11</v>
      </c>
      <c r="C1001" t="s">
        <v>399</v>
      </c>
      <c r="D1001" t="s">
        <v>416</v>
      </c>
      <c r="E1001" t="str">
        <f t="shared" si="35"/>
        <v/>
      </c>
      <c r="F1001" t="s">
        <v>870</v>
      </c>
      <c r="G1001" s="18">
        <v>0</v>
      </c>
      <c r="H1001">
        <v>0</v>
      </c>
    </row>
    <row r="1002" spans="1:8" x14ac:dyDescent="0.35">
      <c r="A1002" t="s">
        <v>343</v>
      </c>
      <c r="B1002" t="s">
        <v>11</v>
      </c>
      <c r="C1002" t="s">
        <v>399</v>
      </c>
      <c r="D1002" t="s">
        <v>15</v>
      </c>
      <c r="E1002" t="str">
        <f t="shared" si="35"/>
        <v>8</v>
      </c>
      <c r="F1002" t="s">
        <v>870</v>
      </c>
      <c r="G1002" s="18">
        <v>1174709</v>
      </c>
      <c r="H1002">
        <v>4.87E-2</v>
      </c>
    </row>
    <row r="1003" spans="1:8" x14ac:dyDescent="0.35">
      <c r="A1003" t="s">
        <v>343</v>
      </c>
      <c r="B1003" t="s">
        <v>11</v>
      </c>
      <c r="C1003" t="s">
        <v>399</v>
      </c>
      <c r="D1003" t="s">
        <v>580</v>
      </c>
      <c r="E1003" t="str">
        <f t="shared" si="35"/>
        <v>8</v>
      </c>
      <c r="F1003" t="s">
        <v>870</v>
      </c>
      <c r="G1003" s="18">
        <v>17497611</v>
      </c>
      <c r="H1003">
        <v>0.72540000000000004</v>
      </c>
    </row>
    <row r="1004" spans="1:8" x14ac:dyDescent="0.35">
      <c r="A1004" t="s">
        <v>343</v>
      </c>
      <c r="B1004" t="s">
        <v>11</v>
      </c>
      <c r="C1004" t="s">
        <v>399</v>
      </c>
      <c r="D1004" t="s">
        <v>419</v>
      </c>
      <c r="E1004" t="str">
        <f t="shared" si="35"/>
        <v/>
      </c>
      <c r="F1004" t="s">
        <v>870</v>
      </c>
      <c r="G1004" s="18">
        <v>4107862</v>
      </c>
      <c r="H1004">
        <v>0.17030000000000001</v>
      </c>
    </row>
    <row r="1005" spans="1:8" x14ac:dyDescent="0.35">
      <c r="A1005" t="s">
        <v>343</v>
      </c>
      <c r="B1005" t="s">
        <v>11</v>
      </c>
      <c r="C1005" t="s">
        <v>399</v>
      </c>
      <c r="D1005" t="s">
        <v>421</v>
      </c>
      <c r="E1005" t="str">
        <f t="shared" si="35"/>
        <v/>
      </c>
      <c r="F1005" t="s">
        <v>870</v>
      </c>
      <c r="G1005" s="18">
        <v>3417992</v>
      </c>
      <c r="H1005">
        <v>0.14169999999999999</v>
      </c>
    </row>
    <row r="1006" spans="1:8" x14ac:dyDescent="0.35">
      <c r="A1006" t="s">
        <v>343</v>
      </c>
      <c r="B1006" t="s">
        <v>11</v>
      </c>
      <c r="C1006" t="s">
        <v>399</v>
      </c>
      <c r="D1006" t="s">
        <v>423</v>
      </c>
      <c r="E1006" t="str">
        <f t="shared" si="35"/>
        <v/>
      </c>
      <c r="F1006" t="s">
        <v>870</v>
      </c>
      <c r="G1006" s="18">
        <v>612682</v>
      </c>
      <c r="H1006">
        <v>2.5399999999999999E-2</v>
      </c>
    </row>
    <row r="1007" spans="1:8" x14ac:dyDescent="0.35">
      <c r="A1007" t="s">
        <v>343</v>
      </c>
      <c r="B1007" t="s">
        <v>11</v>
      </c>
      <c r="C1007" t="s">
        <v>344</v>
      </c>
      <c r="D1007" t="s">
        <v>416</v>
      </c>
      <c r="E1007" t="str">
        <f t="shared" si="35"/>
        <v/>
      </c>
      <c r="F1007" t="s">
        <v>871</v>
      </c>
      <c r="G1007" s="18">
        <v>0</v>
      </c>
      <c r="H1007">
        <v>0</v>
      </c>
    </row>
    <row r="1008" spans="1:8" x14ac:dyDescent="0.35">
      <c r="A1008" t="s">
        <v>343</v>
      </c>
      <c r="B1008" t="s">
        <v>11</v>
      </c>
      <c r="C1008" t="s">
        <v>344</v>
      </c>
      <c r="D1008" t="s">
        <v>15</v>
      </c>
      <c r="E1008" t="str">
        <f t="shared" si="35"/>
        <v>8</v>
      </c>
      <c r="F1008" t="s">
        <v>871</v>
      </c>
      <c r="G1008" s="18">
        <v>3259159</v>
      </c>
      <c r="H1008">
        <v>0.19009999999999999</v>
      </c>
    </row>
    <row r="1009" spans="1:8" x14ac:dyDescent="0.35">
      <c r="A1009" t="s">
        <v>343</v>
      </c>
      <c r="B1009" t="s">
        <v>11</v>
      </c>
      <c r="C1009" t="s">
        <v>344</v>
      </c>
      <c r="D1009" t="s">
        <v>580</v>
      </c>
      <c r="E1009" t="str">
        <f t="shared" si="35"/>
        <v>8</v>
      </c>
      <c r="F1009" t="s">
        <v>871</v>
      </c>
      <c r="G1009" s="18">
        <v>769785</v>
      </c>
      <c r="H1009">
        <v>4.4900000000000002E-2</v>
      </c>
    </row>
    <row r="1010" spans="1:8" x14ac:dyDescent="0.35">
      <c r="A1010" t="s">
        <v>343</v>
      </c>
      <c r="B1010" t="s">
        <v>11</v>
      </c>
      <c r="C1010" t="s">
        <v>344</v>
      </c>
      <c r="D1010" t="s">
        <v>582</v>
      </c>
      <c r="E1010" t="str">
        <f t="shared" si="35"/>
        <v>8</v>
      </c>
      <c r="F1010" t="s">
        <v>871</v>
      </c>
      <c r="G1010" s="18">
        <v>222878</v>
      </c>
      <c r="H1010">
        <v>1.2999999999999999E-2</v>
      </c>
    </row>
    <row r="1011" spans="1:8" x14ac:dyDescent="0.35">
      <c r="A1011" t="s">
        <v>343</v>
      </c>
      <c r="B1011" t="s">
        <v>11</v>
      </c>
      <c r="C1011" t="s">
        <v>344</v>
      </c>
      <c r="D1011" t="s">
        <v>419</v>
      </c>
      <c r="E1011" t="str">
        <f t="shared" si="35"/>
        <v/>
      </c>
      <c r="F1011" t="s">
        <v>871</v>
      </c>
      <c r="G1011" s="18">
        <v>3476893</v>
      </c>
      <c r="H1011">
        <v>0.20280000000000001</v>
      </c>
    </row>
    <row r="1012" spans="1:8" x14ac:dyDescent="0.35">
      <c r="A1012" t="s">
        <v>343</v>
      </c>
      <c r="B1012" t="s">
        <v>11</v>
      </c>
      <c r="C1012" t="s">
        <v>344</v>
      </c>
      <c r="D1012" t="s">
        <v>421</v>
      </c>
      <c r="E1012" t="str">
        <f t="shared" si="35"/>
        <v/>
      </c>
      <c r="F1012" t="s">
        <v>871</v>
      </c>
      <c r="G1012" s="18">
        <v>4565565</v>
      </c>
      <c r="H1012">
        <v>0.26629999999999998</v>
      </c>
    </row>
    <row r="1013" spans="1:8" x14ac:dyDescent="0.35">
      <c r="A1013" t="s">
        <v>343</v>
      </c>
      <c r="B1013" t="s">
        <v>11</v>
      </c>
      <c r="C1013" t="s">
        <v>344</v>
      </c>
      <c r="D1013" t="s">
        <v>423</v>
      </c>
      <c r="E1013" t="str">
        <f t="shared" si="35"/>
        <v/>
      </c>
      <c r="F1013" t="s">
        <v>871</v>
      </c>
      <c r="G1013" s="18">
        <v>262310</v>
      </c>
      <c r="H1013">
        <v>1.5299999999999999E-2</v>
      </c>
    </row>
    <row r="1014" spans="1:8" x14ac:dyDescent="0.35">
      <c r="A1014" t="s">
        <v>343</v>
      </c>
      <c r="B1014" t="s">
        <v>11</v>
      </c>
      <c r="C1014" t="s">
        <v>400</v>
      </c>
      <c r="D1014" t="s">
        <v>25</v>
      </c>
      <c r="E1014" t="str">
        <f t="shared" si="35"/>
        <v/>
      </c>
      <c r="F1014" t="s">
        <v>872</v>
      </c>
      <c r="G1014" s="18">
        <v>0</v>
      </c>
      <c r="H1014">
        <v>0</v>
      </c>
    </row>
    <row r="1015" spans="1:8" x14ac:dyDescent="0.35">
      <c r="A1015" t="s">
        <v>343</v>
      </c>
      <c r="B1015" t="s">
        <v>11</v>
      </c>
      <c r="C1015" t="s">
        <v>400</v>
      </c>
      <c r="D1015" t="s">
        <v>416</v>
      </c>
      <c r="E1015" t="str">
        <f t="shared" si="35"/>
        <v/>
      </c>
      <c r="F1015" t="s">
        <v>872</v>
      </c>
      <c r="G1015" s="18">
        <v>0</v>
      </c>
      <c r="H1015">
        <v>0</v>
      </c>
    </row>
    <row r="1016" spans="1:8" x14ac:dyDescent="0.35">
      <c r="A1016" t="s">
        <v>343</v>
      </c>
      <c r="B1016" t="s">
        <v>11</v>
      </c>
      <c r="C1016" t="s">
        <v>400</v>
      </c>
      <c r="D1016" t="s">
        <v>15</v>
      </c>
      <c r="E1016" t="str">
        <f t="shared" si="35"/>
        <v>8</v>
      </c>
      <c r="F1016" t="s">
        <v>872</v>
      </c>
      <c r="G1016" s="18">
        <v>1182079</v>
      </c>
      <c r="H1016">
        <v>0.6512</v>
      </c>
    </row>
    <row r="1017" spans="1:8" x14ac:dyDescent="0.35">
      <c r="A1017" t="s">
        <v>343</v>
      </c>
      <c r="B1017" t="s">
        <v>11</v>
      </c>
      <c r="C1017" t="s">
        <v>400</v>
      </c>
      <c r="D1017" t="s">
        <v>580</v>
      </c>
      <c r="E1017" t="str">
        <f t="shared" si="35"/>
        <v>8</v>
      </c>
      <c r="F1017" t="s">
        <v>872</v>
      </c>
      <c r="G1017" s="18">
        <v>792349</v>
      </c>
      <c r="H1017">
        <v>0.4365</v>
      </c>
    </row>
    <row r="1018" spans="1:8" x14ac:dyDescent="0.35">
      <c r="A1018" t="s">
        <v>343</v>
      </c>
      <c r="B1018" t="s">
        <v>11</v>
      </c>
      <c r="C1018" t="s">
        <v>400</v>
      </c>
      <c r="D1018" t="s">
        <v>419</v>
      </c>
      <c r="E1018" t="str">
        <f t="shared" si="35"/>
        <v/>
      </c>
      <c r="F1018" t="s">
        <v>872</v>
      </c>
      <c r="G1018" s="18">
        <v>139047</v>
      </c>
      <c r="H1018">
        <v>7.6600000000000001E-2</v>
      </c>
    </row>
    <row r="1019" spans="1:8" x14ac:dyDescent="0.35">
      <c r="A1019" t="s">
        <v>343</v>
      </c>
      <c r="B1019" t="s">
        <v>11</v>
      </c>
      <c r="C1019" t="s">
        <v>400</v>
      </c>
      <c r="D1019" t="s">
        <v>421</v>
      </c>
      <c r="E1019" t="str">
        <f t="shared" si="35"/>
        <v/>
      </c>
      <c r="F1019" t="s">
        <v>872</v>
      </c>
      <c r="G1019" s="18">
        <v>401892</v>
      </c>
      <c r="H1019">
        <v>0.22140000000000001</v>
      </c>
    </row>
    <row r="1020" spans="1:8" x14ac:dyDescent="0.35">
      <c r="A1020" t="s">
        <v>343</v>
      </c>
      <c r="B1020" t="s">
        <v>11</v>
      </c>
      <c r="C1020" t="s">
        <v>400</v>
      </c>
      <c r="D1020" t="s">
        <v>423</v>
      </c>
      <c r="E1020" t="str">
        <f t="shared" si="35"/>
        <v/>
      </c>
      <c r="F1020" t="s">
        <v>872</v>
      </c>
      <c r="G1020" s="18">
        <v>122347</v>
      </c>
      <c r="H1020">
        <v>6.7400000000000002E-2</v>
      </c>
    </row>
    <row r="1021" spans="1:8" x14ac:dyDescent="0.35">
      <c r="A1021" t="s">
        <v>343</v>
      </c>
      <c r="B1021" t="s">
        <v>11</v>
      </c>
      <c r="C1021" t="s">
        <v>397</v>
      </c>
      <c r="D1021" t="s">
        <v>416</v>
      </c>
      <c r="E1021" t="str">
        <f t="shared" si="35"/>
        <v/>
      </c>
      <c r="F1021" t="s">
        <v>873</v>
      </c>
      <c r="G1021" s="18">
        <v>0</v>
      </c>
      <c r="H1021">
        <v>0</v>
      </c>
    </row>
    <row r="1022" spans="1:8" x14ac:dyDescent="0.35">
      <c r="A1022" t="s">
        <v>343</v>
      </c>
      <c r="B1022" t="s">
        <v>11</v>
      </c>
      <c r="C1022" t="s">
        <v>397</v>
      </c>
      <c r="D1022" t="s">
        <v>15</v>
      </c>
      <c r="E1022" t="str">
        <f t="shared" si="35"/>
        <v>8</v>
      </c>
      <c r="F1022" t="s">
        <v>873</v>
      </c>
      <c r="G1022" s="18">
        <v>4725922</v>
      </c>
      <c r="H1022">
        <v>0.25019999999999998</v>
      </c>
    </row>
    <row r="1023" spans="1:8" x14ac:dyDescent="0.35">
      <c r="A1023" t="s">
        <v>343</v>
      </c>
      <c r="B1023" t="s">
        <v>11</v>
      </c>
      <c r="C1023" t="s">
        <v>397</v>
      </c>
      <c r="D1023" t="s">
        <v>580</v>
      </c>
      <c r="E1023" t="str">
        <f t="shared" si="35"/>
        <v>8</v>
      </c>
      <c r="F1023" t="s">
        <v>873</v>
      </c>
      <c r="G1023" s="18">
        <v>1858636</v>
      </c>
      <c r="H1023">
        <v>9.8400000000000001E-2</v>
      </c>
    </row>
    <row r="1024" spans="1:8" x14ac:dyDescent="0.35">
      <c r="A1024" t="s">
        <v>343</v>
      </c>
      <c r="B1024" t="s">
        <v>11</v>
      </c>
      <c r="C1024" t="s">
        <v>397</v>
      </c>
      <c r="D1024" t="s">
        <v>419</v>
      </c>
      <c r="E1024" t="str">
        <f t="shared" si="35"/>
        <v/>
      </c>
      <c r="F1024" t="s">
        <v>873</v>
      </c>
      <c r="G1024" s="18">
        <v>10180943</v>
      </c>
      <c r="H1024">
        <v>0.53900000000000003</v>
      </c>
    </row>
    <row r="1025" spans="1:8" x14ac:dyDescent="0.35">
      <c r="A1025" t="s">
        <v>343</v>
      </c>
      <c r="B1025" t="s">
        <v>11</v>
      </c>
      <c r="C1025" t="s">
        <v>397</v>
      </c>
      <c r="D1025" t="s">
        <v>421</v>
      </c>
      <c r="E1025" t="str">
        <f t="shared" si="35"/>
        <v/>
      </c>
      <c r="F1025" t="s">
        <v>873</v>
      </c>
      <c r="G1025" s="18">
        <v>13169115</v>
      </c>
      <c r="H1025">
        <v>0.69720000000000004</v>
      </c>
    </row>
    <row r="1026" spans="1:8" x14ac:dyDescent="0.35">
      <c r="A1026" t="s">
        <v>343</v>
      </c>
      <c r="B1026" t="s">
        <v>11</v>
      </c>
      <c r="C1026" t="s">
        <v>397</v>
      </c>
      <c r="D1026" t="s">
        <v>423</v>
      </c>
      <c r="E1026" t="str">
        <f t="shared" si="35"/>
        <v/>
      </c>
      <c r="F1026" t="s">
        <v>873</v>
      </c>
      <c r="G1026" s="18">
        <v>0</v>
      </c>
      <c r="H1026">
        <v>0</v>
      </c>
    </row>
    <row r="1027" spans="1:8" x14ac:dyDescent="0.35">
      <c r="A1027" t="s">
        <v>343</v>
      </c>
      <c r="B1027" t="s">
        <v>11</v>
      </c>
      <c r="C1027" t="s">
        <v>401</v>
      </c>
      <c r="D1027" t="s">
        <v>13</v>
      </c>
      <c r="E1027" t="str">
        <f t="shared" ref="E1027:E1090" si="36">IF(MID(D1027,3,1)="8","8","")</f>
        <v/>
      </c>
      <c r="F1027" t="s">
        <v>874</v>
      </c>
      <c r="G1027" s="18">
        <v>0</v>
      </c>
      <c r="H1027">
        <v>0</v>
      </c>
    </row>
    <row r="1028" spans="1:8" x14ac:dyDescent="0.35">
      <c r="A1028" t="s">
        <v>343</v>
      </c>
      <c r="B1028" t="s">
        <v>11</v>
      </c>
      <c r="C1028" t="s">
        <v>401</v>
      </c>
      <c r="D1028" t="s">
        <v>416</v>
      </c>
      <c r="E1028" t="str">
        <f t="shared" si="36"/>
        <v/>
      </c>
      <c r="F1028" t="s">
        <v>874</v>
      </c>
      <c r="G1028" s="18">
        <v>0</v>
      </c>
      <c r="H1028">
        <v>0</v>
      </c>
    </row>
    <row r="1029" spans="1:8" x14ac:dyDescent="0.35">
      <c r="A1029" t="s">
        <v>343</v>
      </c>
      <c r="B1029" t="s">
        <v>11</v>
      </c>
      <c r="C1029" t="s">
        <v>401</v>
      </c>
      <c r="D1029" t="s">
        <v>15</v>
      </c>
      <c r="E1029" t="str">
        <f t="shared" si="36"/>
        <v>8</v>
      </c>
      <c r="F1029" t="s">
        <v>874</v>
      </c>
      <c r="G1029" s="18">
        <v>1238309</v>
      </c>
      <c r="H1029">
        <v>0.24349999999999999</v>
      </c>
    </row>
    <row r="1030" spans="1:8" x14ac:dyDescent="0.35">
      <c r="A1030" t="s">
        <v>343</v>
      </c>
      <c r="B1030" t="s">
        <v>11</v>
      </c>
      <c r="C1030" t="s">
        <v>401</v>
      </c>
      <c r="D1030" t="s">
        <v>580</v>
      </c>
      <c r="E1030" t="str">
        <f t="shared" si="36"/>
        <v>8</v>
      </c>
      <c r="F1030" t="s">
        <v>874</v>
      </c>
      <c r="G1030" s="18">
        <v>2146062</v>
      </c>
      <c r="H1030">
        <v>0.42199999999999999</v>
      </c>
    </row>
    <row r="1031" spans="1:8" x14ac:dyDescent="0.35">
      <c r="A1031" t="s">
        <v>343</v>
      </c>
      <c r="B1031" t="s">
        <v>11</v>
      </c>
      <c r="C1031" t="s">
        <v>401</v>
      </c>
      <c r="D1031" t="s">
        <v>582</v>
      </c>
      <c r="E1031" t="str">
        <f t="shared" si="36"/>
        <v>8</v>
      </c>
      <c r="F1031" t="s">
        <v>874</v>
      </c>
      <c r="G1031" s="18">
        <v>329538</v>
      </c>
      <c r="H1031">
        <v>6.4799999999999996E-2</v>
      </c>
    </row>
    <row r="1032" spans="1:8" x14ac:dyDescent="0.35">
      <c r="A1032" t="s">
        <v>343</v>
      </c>
      <c r="B1032" t="s">
        <v>11</v>
      </c>
      <c r="C1032" t="s">
        <v>401</v>
      </c>
      <c r="D1032" t="s">
        <v>419</v>
      </c>
      <c r="E1032" t="str">
        <f t="shared" si="36"/>
        <v/>
      </c>
      <c r="F1032" t="s">
        <v>874</v>
      </c>
      <c r="G1032" s="18">
        <v>801468</v>
      </c>
      <c r="H1032">
        <v>0.15759999999999999</v>
      </c>
    </row>
    <row r="1033" spans="1:8" x14ac:dyDescent="0.35">
      <c r="A1033" t="s">
        <v>343</v>
      </c>
      <c r="B1033" t="s">
        <v>11</v>
      </c>
      <c r="C1033" t="s">
        <v>401</v>
      </c>
      <c r="D1033" t="s">
        <v>421</v>
      </c>
      <c r="E1033" t="str">
        <f t="shared" si="36"/>
        <v/>
      </c>
      <c r="F1033" t="s">
        <v>874</v>
      </c>
      <c r="G1033" s="18">
        <v>617883</v>
      </c>
      <c r="H1033">
        <v>0.1215</v>
      </c>
    </row>
    <row r="1034" spans="1:8" x14ac:dyDescent="0.35">
      <c r="A1034" t="s">
        <v>343</v>
      </c>
      <c r="B1034" t="s">
        <v>11</v>
      </c>
      <c r="C1034" t="s">
        <v>401</v>
      </c>
      <c r="D1034" t="s">
        <v>423</v>
      </c>
      <c r="E1034" t="str">
        <f t="shared" si="36"/>
        <v/>
      </c>
      <c r="F1034" t="s">
        <v>874</v>
      </c>
      <c r="G1034" s="18">
        <v>0</v>
      </c>
      <c r="H1034">
        <v>0</v>
      </c>
    </row>
    <row r="1035" spans="1:8" x14ac:dyDescent="0.35">
      <c r="A1035" t="s">
        <v>343</v>
      </c>
      <c r="B1035" t="s">
        <v>11</v>
      </c>
      <c r="C1035" t="s">
        <v>402</v>
      </c>
      <c r="D1035" t="s">
        <v>416</v>
      </c>
      <c r="E1035" t="str">
        <f t="shared" si="36"/>
        <v/>
      </c>
      <c r="F1035" t="s">
        <v>875</v>
      </c>
      <c r="G1035" s="18">
        <v>0</v>
      </c>
      <c r="H1035">
        <v>0</v>
      </c>
    </row>
    <row r="1036" spans="1:8" x14ac:dyDescent="0.35">
      <c r="A1036" t="s">
        <v>343</v>
      </c>
      <c r="B1036" t="s">
        <v>11</v>
      </c>
      <c r="C1036" t="s">
        <v>402</v>
      </c>
      <c r="D1036" t="s">
        <v>15</v>
      </c>
      <c r="E1036" t="str">
        <f t="shared" si="36"/>
        <v>8</v>
      </c>
      <c r="F1036" t="s">
        <v>875</v>
      </c>
      <c r="G1036" s="18">
        <v>3366264</v>
      </c>
      <c r="H1036">
        <v>0.1537</v>
      </c>
    </row>
    <row r="1037" spans="1:8" x14ac:dyDescent="0.35">
      <c r="A1037" t="s">
        <v>343</v>
      </c>
      <c r="B1037" t="s">
        <v>11</v>
      </c>
      <c r="C1037" t="s">
        <v>402</v>
      </c>
      <c r="D1037" t="s">
        <v>580</v>
      </c>
      <c r="E1037" t="str">
        <f t="shared" si="36"/>
        <v>8</v>
      </c>
      <c r="F1037" t="s">
        <v>875</v>
      </c>
      <c r="G1037" s="18">
        <v>16607922</v>
      </c>
      <c r="H1037">
        <v>0.75829999999999997</v>
      </c>
    </row>
    <row r="1038" spans="1:8" x14ac:dyDescent="0.35">
      <c r="A1038" t="s">
        <v>343</v>
      </c>
      <c r="B1038" t="s">
        <v>11</v>
      </c>
      <c r="C1038" t="s">
        <v>402</v>
      </c>
      <c r="D1038" t="s">
        <v>582</v>
      </c>
      <c r="E1038" t="str">
        <f t="shared" si="36"/>
        <v>8</v>
      </c>
      <c r="F1038" t="s">
        <v>875</v>
      </c>
      <c r="G1038" s="18">
        <v>613243</v>
      </c>
      <c r="H1038">
        <v>2.8000000000000001E-2</v>
      </c>
    </row>
    <row r="1039" spans="1:8" x14ac:dyDescent="0.35">
      <c r="A1039" t="s">
        <v>343</v>
      </c>
      <c r="B1039" t="s">
        <v>11</v>
      </c>
      <c r="C1039" t="s">
        <v>402</v>
      </c>
      <c r="D1039" t="s">
        <v>419</v>
      </c>
      <c r="E1039" t="str">
        <f t="shared" si="36"/>
        <v/>
      </c>
      <c r="F1039" t="s">
        <v>875</v>
      </c>
      <c r="G1039" s="18">
        <v>5637451</v>
      </c>
      <c r="H1039">
        <v>0.25740000000000002</v>
      </c>
    </row>
    <row r="1040" spans="1:8" x14ac:dyDescent="0.35">
      <c r="A1040" t="s">
        <v>343</v>
      </c>
      <c r="B1040" t="s">
        <v>11</v>
      </c>
      <c r="C1040" t="s">
        <v>402</v>
      </c>
      <c r="D1040" t="s">
        <v>421</v>
      </c>
      <c r="E1040" t="str">
        <f t="shared" si="36"/>
        <v/>
      </c>
      <c r="F1040" t="s">
        <v>875</v>
      </c>
      <c r="G1040" s="18">
        <v>5637451</v>
      </c>
      <c r="H1040">
        <v>0.25740000000000002</v>
      </c>
    </row>
    <row r="1041" spans="1:8" x14ac:dyDescent="0.35">
      <c r="A1041" t="s">
        <v>343</v>
      </c>
      <c r="B1041" t="s">
        <v>11</v>
      </c>
      <c r="C1041" t="s">
        <v>402</v>
      </c>
      <c r="D1041" t="s">
        <v>423</v>
      </c>
      <c r="E1041" t="str">
        <f t="shared" si="36"/>
        <v/>
      </c>
      <c r="F1041" t="s">
        <v>875</v>
      </c>
      <c r="G1041" s="18">
        <v>135789</v>
      </c>
      <c r="H1041">
        <v>6.1999999999999998E-3</v>
      </c>
    </row>
    <row r="1042" spans="1:8" x14ac:dyDescent="0.35">
      <c r="A1042" t="s">
        <v>343</v>
      </c>
      <c r="B1042" t="s">
        <v>11</v>
      </c>
      <c r="C1042" t="s">
        <v>403</v>
      </c>
      <c r="D1042" t="s">
        <v>416</v>
      </c>
      <c r="E1042" t="str">
        <f t="shared" si="36"/>
        <v/>
      </c>
      <c r="F1042" t="s">
        <v>876</v>
      </c>
      <c r="G1042" s="18">
        <v>0</v>
      </c>
      <c r="H1042">
        <v>0</v>
      </c>
    </row>
    <row r="1043" spans="1:8" x14ac:dyDescent="0.35">
      <c r="A1043" t="s">
        <v>343</v>
      </c>
      <c r="B1043" t="s">
        <v>11</v>
      </c>
      <c r="C1043" t="s">
        <v>403</v>
      </c>
      <c r="D1043" t="s">
        <v>15</v>
      </c>
      <c r="E1043" t="str">
        <f t="shared" si="36"/>
        <v>8</v>
      </c>
      <c r="F1043" t="s">
        <v>876</v>
      </c>
      <c r="G1043" s="18">
        <v>1176236</v>
      </c>
      <c r="H1043">
        <v>0.111</v>
      </c>
    </row>
    <row r="1044" spans="1:8" x14ac:dyDescent="0.35">
      <c r="A1044" t="s">
        <v>343</v>
      </c>
      <c r="B1044" t="s">
        <v>11</v>
      </c>
      <c r="C1044" t="s">
        <v>403</v>
      </c>
      <c r="D1044" t="s">
        <v>580</v>
      </c>
      <c r="E1044" t="str">
        <f t="shared" si="36"/>
        <v>8</v>
      </c>
      <c r="F1044" t="s">
        <v>876</v>
      </c>
      <c r="G1044" s="18">
        <v>3766073</v>
      </c>
      <c r="H1044">
        <v>0.35539999999999999</v>
      </c>
    </row>
    <row r="1045" spans="1:8" x14ac:dyDescent="0.35">
      <c r="A1045" t="s">
        <v>343</v>
      </c>
      <c r="B1045" t="s">
        <v>11</v>
      </c>
      <c r="C1045" t="s">
        <v>403</v>
      </c>
      <c r="D1045" t="s">
        <v>419</v>
      </c>
      <c r="E1045" t="str">
        <f t="shared" si="36"/>
        <v/>
      </c>
      <c r="F1045" t="s">
        <v>876</v>
      </c>
      <c r="G1045" s="18">
        <v>2056823</v>
      </c>
      <c r="H1045">
        <v>0.19409999999999999</v>
      </c>
    </row>
    <row r="1046" spans="1:8" x14ac:dyDescent="0.35">
      <c r="A1046" t="s">
        <v>343</v>
      </c>
      <c r="B1046" t="s">
        <v>11</v>
      </c>
      <c r="C1046" t="s">
        <v>403</v>
      </c>
      <c r="D1046" t="s">
        <v>421</v>
      </c>
      <c r="E1046" t="str">
        <f t="shared" si="36"/>
        <v/>
      </c>
      <c r="F1046" t="s">
        <v>876</v>
      </c>
      <c r="G1046" s="18">
        <v>1106297</v>
      </c>
      <c r="H1046">
        <v>0.10440000000000001</v>
      </c>
    </row>
    <row r="1047" spans="1:8" x14ac:dyDescent="0.35">
      <c r="A1047" t="s">
        <v>343</v>
      </c>
      <c r="B1047" t="s">
        <v>11</v>
      </c>
      <c r="C1047" t="s">
        <v>403</v>
      </c>
      <c r="D1047" t="s">
        <v>423</v>
      </c>
      <c r="E1047" t="str">
        <f t="shared" si="36"/>
        <v/>
      </c>
      <c r="F1047" t="s">
        <v>876</v>
      </c>
      <c r="G1047" s="18">
        <v>194980</v>
      </c>
      <c r="H1047">
        <v>1.84E-2</v>
      </c>
    </row>
    <row r="1048" spans="1:8" x14ac:dyDescent="0.35">
      <c r="A1048" t="s">
        <v>343</v>
      </c>
      <c r="B1048" t="s">
        <v>11</v>
      </c>
      <c r="C1048" t="s">
        <v>391</v>
      </c>
      <c r="D1048" t="s">
        <v>416</v>
      </c>
      <c r="E1048" t="str">
        <f t="shared" si="36"/>
        <v/>
      </c>
      <c r="F1048" t="s">
        <v>877</v>
      </c>
      <c r="G1048" s="18">
        <v>0</v>
      </c>
      <c r="H1048">
        <v>0</v>
      </c>
    </row>
    <row r="1049" spans="1:8" x14ac:dyDescent="0.35">
      <c r="A1049" t="s">
        <v>343</v>
      </c>
      <c r="B1049" t="s">
        <v>11</v>
      </c>
      <c r="C1049" t="s">
        <v>391</v>
      </c>
      <c r="D1049" t="s">
        <v>15</v>
      </c>
      <c r="E1049" t="str">
        <f t="shared" si="36"/>
        <v>8</v>
      </c>
      <c r="F1049" t="s">
        <v>877</v>
      </c>
      <c r="G1049" s="18">
        <v>1965084</v>
      </c>
      <c r="H1049">
        <v>0.2717</v>
      </c>
    </row>
    <row r="1050" spans="1:8" x14ac:dyDescent="0.35">
      <c r="A1050" t="s">
        <v>343</v>
      </c>
      <c r="B1050" t="s">
        <v>11</v>
      </c>
      <c r="C1050" t="s">
        <v>391</v>
      </c>
      <c r="D1050" t="s">
        <v>580</v>
      </c>
      <c r="E1050" t="str">
        <f t="shared" si="36"/>
        <v>8</v>
      </c>
      <c r="F1050" t="s">
        <v>877</v>
      </c>
      <c r="G1050" s="18">
        <v>6976520</v>
      </c>
      <c r="H1050">
        <v>0.96460000000000001</v>
      </c>
    </row>
    <row r="1051" spans="1:8" x14ac:dyDescent="0.35">
      <c r="A1051" t="s">
        <v>343</v>
      </c>
      <c r="B1051" t="s">
        <v>11</v>
      </c>
      <c r="C1051" t="s">
        <v>391</v>
      </c>
      <c r="D1051" t="s">
        <v>419</v>
      </c>
      <c r="E1051" t="str">
        <f t="shared" si="36"/>
        <v/>
      </c>
      <c r="F1051" t="s">
        <v>877</v>
      </c>
      <c r="G1051" s="18">
        <v>1494245</v>
      </c>
      <c r="H1051">
        <v>0.20660000000000001</v>
      </c>
    </row>
    <row r="1052" spans="1:8" x14ac:dyDescent="0.35">
      <c r="A1052" t="s">
        <v>343</v>
      </c>
      <c r="B1052" t="s">
        <v>11</v>
      </c>
      <c r="C1052" t="s">
        <v>391</v>
      </c>
      <c r="D1052" t="s">
        <v>421</v>
      </c>
      <c r="E1052" t="str">
        <f t="shared" si="36"/>
        <v/>
      </c>
      <c r="F1052" t="s">
        <v>877</v>
      </c>
      <c r="G1052" s="18">
        <v>1487013</v>
      </c>
      <c r="H1052">
        <v>0.2056</v>
      </c>
    </row>
    <row r="1053" spans="1:8" x14ac:dyDescent="0.35">
      <c r="A1053" t="s">
        <v>343</v>
      </c>
      <c r="B1053" t="s">
        <v>11</v>
      </c>
      <c r="C1053" t="s">
        <v>391</v>
      </c>
      <c r="D1053" t="s">
        <v>423</v>
      </c>
      <c r="E1053" t="str">
        <f t="shared" si="36"/>
        <v/>
      </c>
      <c r="F1053" t="s">
        <v>877</v>
      </c>
      <c r="G1053" s="18">
        <v>279177</v>
      </c>
      <c r="H1053">
        <v>3.8600000000000002E-2</v>
      </c>
    </row>
    <row r="1054" spans="1:8" x14ac:dyDescent="0.35">
      <c r="A1054" t="s">
        <v>343</v>
      </c>
      <c r="B1054" t="s">
        <v>11</v>
      </c>
      <c r="C1054" t="s">
        <v>404</v>
      </c>
      <c r="D1054" t="s">
        <v>25</v>
      </c>
      <c r="E1054" t="str">
        <f t="shared" si="36"/>
        <v/>
      </c>
      <c r="F1054" t="s">
        <v>878</v>
      </c>
      <c r="G1054" s="18">
        <v>3269282</v>
      </c>
      <c r="H1054">
        <v>0.19900000000000001</v>
      </c>
    </row>
    <row r="1055" spans="1:8" x14ac:dyDescent="0.35">
      <c r="A1055" t="s">
        <v>343</v>
      </c>
      <c r="B1055" t="s">
        <v>11</v>
      </c>
      <c r="C1055" t="s">
        <v>404</v>
      </c>
      <c r="D1055" t="s">
        <v>13</v>
      </c>
      <c r="E1055" t="str">
        <f t="shared" si="36"/>
        <v/>
      </c>
      <c r="F1055" t="s">
        <v>878</v>
      </c>
      <c r="G1055" s="18">
        <v>0</v>
      </c>
      <c r="H1055">
        <v>0</v>
      </c>
    </row>
    <row r="1056" spans="1:8" x14ac:dyDescent="0.35">
      <c r="A1056" t="s">
        <v>343</v>
      </c>
      <c r="B1056" t="s">
        <v>11</v>
      </c>
      <c r="C1056" t="s">
        <v>404</v>
      </c>
      <c r="D1056" t="s">
        <v>416</v>
      </c>
      <c r="E1056" t="str">
        <f t="shared" si="36"/>
        <v/>
      </c>
      <c r="F1056" t="s">
        <v>878</v>
      </c>
      <c r="G1056" s="18">
        <v>0</v>
      </c>
      <c r="H1056">
        <v>0</v>
      </c>
    </row>
    <row r="1057" spans="1:8" x14ac:dyDescent="0.35">
      <c r="A1057" t="s">
        <v>343</v>
      </c>
      <c r="B1057" t="s">
        <v>11</v>
      </c>
      <c r="C1057" t="s">
        <v>404</v>
      </c>
      <c r="D1057" t="s">
        <v>15</v>
      </c>
      <c r="E1057" t="str">
        <f t="shared" si="36"/>
        <v>8</v>
      </c>
      <c r="F1057" t="s">
        <v>878</v>
      </c>
      <c r="G1057" s="18">
        <v>4711846</v>
      </c>
      <c r="H1057">
        <v>0.31740000000000002</v>
      </c>
    </row>
    <row r="1058" spans="1:8" x14ac:dyDescent="0.35">
      <c r="A1058" t="s">
        <v>343</v>
      </c>
      <c r="B1058" t="s">
        <v>11</v>
      </c>
      <c r="C1058" t="s">
        <v>404</v>
      </c>
      <c r="D1058" t="s">
        <v>580</v>
      </c>
      <c r="E1058" t="str">
        <f t="shared" si="36"/>
        <v>8</v>
      </c>
      <c r="F1058" t="s">
        <v>878</v>
      </c>
      <c r="G1058" s="18">
        <v>4765288</v>
      </c>
      <c r="H1058">
        <v>0.32100000000000001</v>
      </c>
    </row>
    <row r="1059" spans="1:8" x14ac:dyDescent="0.35">
      <c r="A1059" t="s">
        <v>343</v>
      </c>
      <c r="B1059" t="s">
        <v>11</v>
      </c>
      <c r="C1059" t="s">
        <v>404</v>
      </c>
      <c r="D1059" t="s">
        <v>582</v>
      </c>
      <c r="E1059" t="str">
        <f t="shared" si="36"/>
        <v>8</v>
      </c>
      <c r="F1059" t="s">
        <v>878</v>
      </c>
      <c r="G1059" s="18">
        <v>570053</v>
      </c>
      <c r="H1059">
        <v>3.8399999999999997E-2</v>
      </c>
    </row>
    <row r="1060" spans="1:8" x14ac:dyDescent="0.35">
      <c r="A1060" t="s">
        <v>343</v>
      </c>
      <c r="B1060" t="s">
        <v>11</v>
      </c>
      <c r="C1060" t="s">
        <v>404</v>
      </c>
      <c r="D1060" t="s">
        <v>419</v>
      </c>
      <c r="E1060" t="str">
        <f t="shared" si="36"/>
        <v/>
      </c>
      <c r="F1060" t="s">
        <v>878</v>
      </c>
      <c r="G1060" s="18">
        <v>1958073</v>
      </c>
      <c r="H1060">
        <v>0.13189999999999999</v>
      </c>
    </row>
    <row r="1061" spans="1:8" x14ac:dyDescent="0.35">
      <c r="A1061" t="s">
        <v>343</v>
      </c>
      <c r="B1061" t="s">
        <v>11</v>
      </c>
      <c r="C1061" t="s">
        <v>404</v>
      </c>
      <c r="D1061" t="s">
        <v>421</v>
      </c>
      <c r="E1061" t="str">
        <f t="shared" si="36"/>
        <v/>
      </c>
      <c r="F1061" t="s">
        <v>878</v>
      </c>
      <c r="G1061" s="18">
        <v>1996671</v>
      </c>
      <c r="H1061">
        <v>0.13450000000000001</v>
      </c>
    </row>
    <row r="1062" spans="1:8" x14ac:dyDescent="0.35">
      <c r="A1062" t="s">
        <v>343</v>
      </c>
      <c r="B1062" t="s">
        <v>11</v>
      </c>
      <c r="C1062" t="s">
        <v>404</v>
      </c>
      <c r="D1062" t="s">
        <v>423</v>
      </c>
      <c r="E1062" t="str">
        <f t="shared" si="36"/>
        <v/>
      </c>
      <c r="F1062" t="s">
        <v>878</v>
      </c>
      <c r="G1062" s="18">
        <v>390427</v>
      </c>
      <c r="H1062">
        <v>2.63E-2</v>
      </c>
    </row>
    <row r="1063" spans="1:8" x14ac:dyDescent="0.35">
      <c r="A1063" t="s">
        <v>343</v>
      </c>
      <c r="B1063" t="s">
        <v>11</v>
      </c>
      <c r="C1063" t="s">
        <v>405</v>
      </c>
      <c r="D1063" t="s">
        <v>416</v>
      </c>
      <c r="E1063" t="str">
        <f t="shared" si="36"/>
        <v/>
      </c>
      <c r="F1063" t="s">
        <v>879</v>
      </c>
      <c r="G1063" s="18">
        <v>0</v>
      </c>
      <c r="H1063">
        <v>0</v>
      </c>
    </row>
    <row r="1064" spans="1:8" x14ac:dyDescent="0.35">
      <c r="A1064" t="s">
        <v>343</v>
      </c>
      <c r="B1064" t="s">
        <v>11</v>
      </c>
      <c r="C1064" t="s">
        <v>405</v>
      </c>
      <c r="D1064" t="s">
        <v>15</v>
      </c>
      <c r="E1064" t="str">
        <f t="shared" si="36"/>
        <v>8</v>
      </c>
      <c r="F1064" t="s">
        <v>879</v>
      </c>
      <c r="G1064" s="18">
        <v>545461</v>
      </c>
      <c r="H1064">
        <v>0.1225</v>
      </c>
    </row>
    <row r="1065" spans="1:8" x14ac:dyDescent="0.35">
      <c r="A1065" t="s">
        <v>343</v>
      </c>
      <c r="B1065" t="s">
        <v>11</v>
      </c>
      <c r="C1065" t="s">
        <v>405</v>
      </c>
      <c r="D1065" t="s">
        <v>419</v>
      </c>
      <c r="E1065" t="str">
        <f t="shared" si="36"/>
        <v/>
      </c>
      <c r="F1065" t="s">
        <v>879</v>
      </c>
      <c r="G1065" s="18">
        <v>1436455</v>
      </c>
      <c r="H1065">
        <v>0.3226</v>
      </c>
    </row>
    <row r="1066" spans="1:8" x14ac:dyDescent="0.35">
      <c r="A1066" t="s">
        <v>343</v>
      </c>
      <c r="B1066" t="s">
        <v>11</v>
      </c>
      <c r="C1066" t="s">
        <v>405</v>
      </c>
      <c r="D1066" t="s">
        <v>421</v>
      </c>
      <c r="E1066" t="str">
        <f t="shared" si="36"/>
        <v/>
      </c>
      <c r="F1066" t="s">
        <v>879</v>
      </c>
      <c r="G1066" s="18">
        <v>528095</v>
      </c>
      <c r="H1066">
        <v>0.1186</v>
      </c>
    </row>
    <row r="1067" spans="1:8" x14ac:dyDescent="0.35">
      <c r="A1067" t="s">
        <v>343</v>
      </c>
      <c r="B1067" t="s">
        <v>11</v>
      </c>
      <c r="C1067" t="s">
        <v>405</v>
      </c>
      <c r="D1067" t="s">
        <v>423</v>
      </c>
      <c r="E1067" t="str">
        <f t="shared" si="36"/>
        <v/>
      </c>
      <c r="F1067" t="s">
        <v>879</v>
      </c>
      <c r="G1067" s="18">
        <v>59221</v>
      </c>
      <c r="H1067">
        <v>1.3299999999999999E-2</v>
      </c>
    </row>
    <row r="1068" spans="1:8" x14ac:dyDescent="0.35">
      <c r="A1068" t="s">
        <v>187</v>
      </c>
      <c r="B1068" t="s">
        <v>11</v>
      </c>
      <c r="C1068" t="s">
        <v>188</v>
      </c>
      <c r="D1068" t="s">
        <v>13</v>
      </c>
      <c r="E1068" t="str">
        <f t="shared" si="36"/>
        <v/>
      </c>
      <c r="F1068" t="s">
        <v>880</v>
      </c>
      <c r="G1068" s="18">
        <v>0</v>
      </c>
      <c r="H1068">
        <v>0</v>
      </c>
    </row>
    <row r="1069" spans="1:8" x14ac:dyDescent="0.35">
      <c r="A1069" t="s">
        <v>187</v>
      </c>
      <c r="B1069" t="s">
        <v>11</v>
      </c>
      <c r="C1069" t="s">
        <v>188</v>
      </c>
      <c r="D1069" t="s">
        <v>416</v>
      </c>
      <c r="E1069" t="str">
        <f t="shared" si="36"/>
        <v/>
      </c>
      <c r="F1069" t="s">
        <v>880</v>
      </c>
      <c r="G1069" s="18">
        <v>0</v>
      </c>
      <c r="H1069">
        <v>0</v>
      </c>
    </row>
    <row r="1070" spans="1:8" x14ac:dyDescent="0.35">
      <c r="A1070" t="s">
        <v>187</v>
      </c>
      <c r="B1070" t="s">
        <v>11</v>
      </c>
      <c r="C1070" t="s">
        <v>188</v>
      </c>
      <c r="D1070" t="s">
        <v>15</v>
      </c>
      <c r="E1070" t="str">
        <f t="shared" si="36"/>
        <v>8</v>
      </c>
      <c r="F1070" t="s">
        <v>880</v>
      </c>
      <c r="G1070" s="18">
        <v>496798</v>
      </c>
      <c r="H1070">
        <v>5.9799999999999999E-2</v>
      </c>
    </row>
    <row r="1071" spans="1:8" x14ac:dyDescent="0.35">
      <c r="A1071" t="s">
        <v>187</v>
      </c>
      <c r="B1071" t="s">
        <v>11</v>
      </c>
      <c r="C1071" t="s">
        <v>188</v>
      </c>
      <c r="D1071" t="s">
        <v>580</v>
      </c>
      <c r="E1071" t="str">
        <f t="shared" si="36"/>
        <v>8</v>
      </c>
      <c r="F1071" t="s">
        <v>880</v>
      </c>
      <c r="G1071" s="18">
        <v>4924250</v>
      </c>
      <c r="H1071">
        <v>0.59309999999999996</v>
      </c>
    </row>
    <row r="1072" spans="1:8" x14ac:dyDescent="0.35">
      <c r="A1072" t="s">
        <v>187</v>
      </c>
      <c r="B1072" t="s">
        <v>11</v>
      </c>
      <c r="C1072" t="s">
        <v>188</v>
      </c>
      <c r="D1072" t="s">
        <v>582</v>
      </c>
      <c r="E1072" t="str">
        <f t="shared" si="36"/>
        <v>8</v>
      </c>
      <c r="F1072" t="s">
        <v>880</v>
      </c>
      <c r="G1072" s="18">
        <v>124470</v>
      </c>
      <c r="H1072">
        <v>1.47E-2</v>
      </c>
    </row>
    <row r="1073" spans="1:8" x14ac:dyDescent="0.35">
      <c r="A1073" t="s">
        <v>187</v>
      </c>
      <c r="B1073" t="s">
        <v>11</v>
      </c>
      <c r="C1073" t="s">
        <v>188</v>
      </c>
      <c r="D1073" t="s">
        <v>419</v>
      </c>
      <c r="E1073" t="str">
        <f t="shared" si="36"/>
        <v/>
      </c>
      <c r="F1073" t="s">
        <v>880</v>
      </c>
      <c r="G1073" s="18">
        <v>2519003</v>
      </c>
      <c r="H1073">
        <v>0.3034</v>
      </c>
    </row>
    <row r="1074" spans="1:8" x14ac:dyDescent="0.35">
      <c r="A1074" t="s">
        <v>187</v>
      </c>
      <c r="B1074" t="s">
        <v>11</v>
      </c>
      <c r="C1074" t="s">
        <v>188</v>
      </c>
      <c r="D1074" t="s">
        <v>421</v>
      </c>
      <c r="E1074" t="str">
        <f t="shared" si="36"/>
        <v/>
      </c>
      <c r="F1074" t="s">
        <v>880</v>
      </c>
      <c r="G1074" s="18">
        <v>2061440</v>
      </c>
      <c r="H1074">
        <v>0.24829999999999999</v>
      </c>
    </row>
    <row r="1075" spans="1:8" x14ac:dyDescent="0.35">
      <c r="A1075" t="s">
        <v>187</v>
      </c>
      <c r="B1075" t="s">
        <v>11</v>
      </c>
      <c r="C1075" t="s">
        <v>188</v>
      </c>
      <c r="D1075" t="s">
        <v>423</v>
      </c>
      <c r="E1075" t="str">
        <f t="shared" si="36"/>
        <v/>
      </c>
      <c r="F1075" t="s">
        <v>880</v>
      </c>
      <c r="G1075" s="18">
        <v>402802</v>
      </c>
      <c r="H1075">
        <v>4.8500000000000001E-2</v>
      </c>
    </row>
    <row r="1076" spans="1:8" x14ac:dyDescent="0.35">
      <c r="A1076" t="s">
        <v>187</v>
      </c>
      <c r="B1076" t="s">
        <v>11</v>
      </c>
      <c r="C1076" t="s">
        <v>189</v>
      </c>
      <c r="D1076" t="s">
        <v>416</v>
      </c>
      <c r="E1076" t="str">
        <f t="shared" si="36"/>
        <v/>
      </c>
      <c r="F1076" t="s">
        <v>881</v>
      </c>
      <c r="G1076" s="18">
        <v>0</v>
      </c>
      <c r="H1076">
        <v>0</v>
      </c>
    </row>
    <row r="1077" spans="1:8" x14ac:dyDescent="0.35">
      <c r="A1077" t="s">
        <v>187</v>
      </c>
      <c r="B1077" t="s">
        <v>11</v>
      </c>
      <c r="C1077" t="s">
        <v>189</v>
      </c>
      <c r="D1077" t="s">
        <v>15</v>
      </c>
      <c r="E1077" t="str">
        <f t="shared" si="36"/>
        <v>8</v>
      </c>
      <c r="F1077" t="s">
        <v>881</v>
      </c>
      <c r="G1077" s="18">
        <v>1330969</v>
      </c>
      <c r="H1077">
        <v>0.63049999999999995</v>
      </c>
    </row>
    <row r="1078" spans="1:8" x14ac:dyDescent="0.35">
      <c r="A1078" t="s">
        <v>187</v>
      </c>
      <c r="B1078" t="s">
        <v>11</v>
      </c>
      <c r="C1078" t="s">
        <v>189</v>
      </c>
      <c r="D1078" t="s">
        <v>16</v>
      </c>
      <c r="E1078" t="str">
        <f t="shared" si="36"/>
        <v>8</v>
      </c>
      <c r="F1078" t="s">
        <v>881</v>
      </c>
      <c r="G1078" s="18">
        <v>72829</v>
      </c>
      <c r="H1078">
        <v>3.4500000000000003E-2</v>
      </c>
    </row>
    <row r="1079" spans="1:8" x14ac:dyDescent="0.35">
      <c r="A1079" t="s">
        <v>187</v>
      </c>
      <c r="B1079" t="s">
        <v>11</v>
      </c>
      <c r="C1079" t="s">
        <v>189</v>
      </c>
      <c r="D1079" t="s">
        <v>419</v>
      </c>
      <c r="E1079" t="str">
        <f t="shared" si="36"/>
        <v/>
      </c>
      <c r="F1079" t="s">
        <v>881</v>
      </c>
      <c r="G1079" s="18">
        <v>540831</v>
      </c>
      <c r="H1079">
        <v>0.25619999999999998</v>
      </c>
    </row>
    <row r="1080" spans="1:8" x14ac:dyDescent="0.35">
      <c r="A1080" t="s">
        <v>187</v>
      </c>
      <c r="B1080" t="s">
        <v>11</v>
      </c>
      <c r="C1080" t="s">
        <v>189</v>
      </c>
      <c r="D1080" t="s">
        <v>421</v>
      </c>
      <c r="E1080" t="str">
        <f t="shared" si="36"/>
        <v/>
      </c>
      <c r="F1080" t="s">
        <v>881</v>
      </c>
      <c r="G1080" s="18">
        <v>407207</v>
      </c>
      <c r="H1080">
        <v>0.19289999999999999</v>
      </c>
    </row>
    <row r="1081" spans="1:8" x14ac:dyDescent="0.35">
      <c r="A1081" t="s">
        <v>187</v>
      </c>
      <c r="B1081" t="s">
        <v>11</v>
      </c>
      <c r="C1081" t="s">
        <v>189</v>
      </c>
      <c r="D1081" t="s">
        <v>423</v>
      </c>
      <c r="E1081" t="str">
        <f t="shared" si="36"/>
        <v/>
      </c>
      <c r="F1081" t="s">
        <v>881</v>
      </c>
      <c r="G1081" s="18">
        <v>31454</v>
      </c>
      <c r="H1081">
        <v>1.49E-2</v>
      </c>
    </row>
    <row r="1082" spans="1:8" x14ac:dyDescent="0.35">
      <c r="A1082" t="s">
        <v>187</v>
      </c>
      <c r="B1082" t="s">
        <v>11</v>
      </c>
      <c r="C1082" t="s">
        <v>190</v>
      </c>
      <c r="D1082" t="s">
        <v>416</v>
      </c>
      <c r="E1082" t="str">
        <f t="shared" si="36"/>
        <v/>
      </c>
      <c r="F1082" t="s">
        <v>882</v>
      </c>
      <c r="G1082" s="18">
        <v>0</v>
      </c>
      <c r="H1082">
        <v>0</v>
      </c>
    </row>
    <row r="1083" spans="1:8" x14ac:dyDescent="0.35">
      <c r="A1083" t="s">
        <v>187</v>
      </c>
      <c r="B1083" t="s">
        <v>11</v>
      </c>
      <c r="C1083" t="s">
        <v>190</v>
      </c>
      <c r="D1083" t="s">
        <v>15</v>
      </c>
      <c r="E1083" t="str">
        <f t="shared" si="36"/>
        <v>8</v>
      </c>
      <c r="F1083" t="s">
        <v>882</v>
      </c>
      <c r="G1083" s="18">
        <v>214842</v>
      </c>
      <c r="H1083">
        <v>9.5100000000000004E-2</v>
      </c>
    </row>
    <row r="1084" spans="1:8" x14ac:dyDescent="0.35">
      <c r="A1084" t="s">
        <v>187</v>
      </c>
      <c r="B1084" t="s">
        <v>11</v>
      </c>
      <c r="C1084" t="s">
        <v>190</v>
      </c>
      <c r="D1084" t="s">
        <v>419</v>
      </c>
      <c r="E1084" t="str">
        <f t="shared" si="36"/>
        <v/>
      </c>
      <c r="F1084" t="s">
        <v>882</v>
      </c>
      <c r="G1084" s="18">
        <v>644979</v>
      </c>
      <c r="H1084">
        <v>0.28549999999999998</v>
      </c>
    </row>
    <row r="1085" spans="1:8" x14ac:dyDescent="0.35">
      <c r="A1085" t="s">
        <v>187</v>
      </c>
      <c r="B1085" t="s">
        <v>11</v>
      </c>
      <c r="C1085" t="s">
        <v>190</v>
      </c>
      <c r="D1085" t="s">
        <v>421</v>
      </c>
      <c r="E1085" t="str">
        <f t="shared" si="36"/>
        <v/>
      </c>
      <c r="F1085" t="s">
        <v>882</v>
      </c>
      <c r="G1085" s="18">
        <v>231786</v>
      </c>
      <c r="H1085">
        <v>0.1026</v>
      </c>
    </row>
    <row r="1086" spans="1:8" x14ac:dyDescent="0.35">
      <c r="A1086" t="s">
        <v>187</v>
      </c>
      <c r="B1086" t="s">
        <v>11</v>
      </c>
      <c r="C1086" t="s">
        <v>190</v>
      </c>
      <c r="D1086" t="s">
        <v>423</v>
      </c>
      <c r="E1086" t="str">
        <f t="shared" si="36"/>
        <v/>
      </c>
      <c r="F1086" t="s">
        <v>882</v>
      </c>
      <c r="G1086" s="18">
        <v>129448</v>
      </c>
      <c r="H1086">
        <v>5.7299999999999997E-2</v>
      </c>
    </row>
    <row r="1087" spans="1:8" x14ac:dyDescent="0.35">
      <c r="A1087" t="s">
        <v>187</v>
      </c>
      <c r="B1087" t="s">
        <v>11</v>
      </c>
      <c r="C1087" t="s">
        <v>193</v>
      </c>
      <c r="D1087" t="s">
        <v>416</v>
      </c>
      <c r="E1087" t="str">
        <f t="shared" si="36"/>
        <v/>
      </c>
      <c r="F1087" t="s">
        <v>883</v>
      </c>
      <c r="G1087" s="18">
        <v>0</v>
      </c>
      <c r="H1087">
        <v>0</v>
      </c>
    </row>
    <row r="1088" spans="1:8" x14ac:dyDescent="0.35">
      <c r="A1088" t="s">
        <v>187</v>
      </c>
      <c r="B1088" t="s">
        <v>11</v>
      </c>
      <c r="C1088" t="s">
        <v>193</v>
      </c>
      <c r="D1088" t="s">
        <v>15</v>
      </c>
      <c r="E1088" t="str">
        <f t="shared" si="36"/>
        <v>8</v>
      </c>
      <c r="F1088" t="s">
        <v>883</v>
      </c>
      <c r="G1088" s="18">
        <v>12337511</v>
      </c>
      <c r="H1088">
        <v>0.48780000000000001</v>
      </c>
    </row>
    <row r="1089" spans="1:8" x14ac:dyDescent="0.35">
      <c r="A1089" t="s">
        <v>187</v>
      </c>
      <c r="B1089" t="s">
        <v>11</v>
      </c>
      <c r="C1089" t="s">
        <v>193</v>
      </c>
      <c r="D1089" t="s">
        <v>16</v>
      </c>
      <c r="E1089" t="str">
        <f t="shared" si="36"/>
        <v>8</v>
      </c>
      <c r="F1089" t="s">
        <v>883</v>
      </c>
      <c r="G1089" s="18">
        <v>1132112</v>
      </c>
      <c r="H1089">
        <v>4.3200000000000002E-2</v>
      </c>
    </row>
    <row r="1090" spans="1:8" x14ac:dyDescent="0.35">
      <c r="A1090" t="s">
        <v>187</v>
      </c>
      <c r="B1090" t="s">
        <v>11</v>
      </c>
      <c r="C1090" t="s">
        <v>193</v>
      </c>
      <c r="D1090" t="s">
        <v>419</v>
      </c>
      <c r="E1090" t="str">
        <f t="shared" si="36"/>
        <v/>
      </c>
      <c r="F1090" t="s">
        <v>883</v>
      </c>
      <c r="G1090" s="18">
        <v>4398606</v>
      </c>
      <c r="H1090">
        <v>0.17399999999999999</v>
      </c>
    </row>
    <row r="1091" spans="1:8" x14ac:dyDescent="0.35">
      <c r="A1091" t="s">
        <v>187</v>
      </c>
      <c r="B1091" t="s">
        <v>11</v>
      </c>
      <c r="C1091" t="s">
        <v>193</v>
      </c>
      <c r="D1091" t="s">
        <v>421</v>
      </c>
      <c r="E1091" t="str">
        <f t="shared" ref="E1091:E1154" si="37">IF(MID(D1091,3,1)="8","8","")</f>
        <v/>
      </c>
      <c r="F1091" t="s">
        <v>883</v>
      </c>
      <c r="G1091" s="18">
        <v>3793373</v>
      </c>
      <c r="H1091">
        <v>0.15</v>
      </c>
    </row>
    <row r="1092" spans="1:8" x14ac:dyDescent="0.35">
      <c r="A1092" t="s">
        <v>187</v>
      </c>
      <c r="B1092" t="s">
        <v>11</v>
      </c>
      <c r="C1092" t="s">
        <v>193</v>
      </c>
      <c r="D1092" t="s">
        <v>423</v>
      </c>
      <c r="E1092" t="str">
        <f t="shared" si="37"/>
        <v/>
      </c>
      <c r="F1092" t="s">
        <v>883</v>
      </c>
      <c r="G1092" s="18">
        <v>347167</v>
      </c>
      <c r="H1092">
        <v>1.37E-2</v>
      </c>
    </row>
    <row r="1093" spans="1:8" x14ac:dyDescent="0.35">
      <c r="A1093" t="s">
        <v>187</v>
      </c>
      <c r="B1093" t="s">
        <v>11</v>
      </c>
      <c r="C1093" t="s">
        <v>191</v>
      </c>
      <c r="D1093" t="s">
        <v>416</v>
      </c>
      <c r="E1093" t="str">
        <f t="shared" si="37"/>
        <v/>
      </c>
      <c r="F1093" t="s">
        <v>884</v>
      </c>
      <c r="G1093" s="18">
        <v>0</v>
      </c>
      <c r="H1093">
        <v>0</v>
      </c>
    </row>
    <row r="1094" spans="1:8" x14ac:dyDescent="0.35">
      <c r="A1094" t="s">
        <v>187</v>
      </c>
      <c r="B1094" t="s">
        <v>11</v>
      </c>
      <c r="C1094" t="s">
        <v>191</v>
      </c>
      <c r="D1094" t="s">
        <v>15</v>
      </c>
      <c r="E1094" t="str">
        <f t="shared" si="37"/>
        <v>8</v>
      </c>
      <c r="F1094" t="s">
        <v>884</v>
      </c>
      <c r="G1094" s="18">
        <v>1120976</v>
      </c>
      <c r="H1094">
        <v>0.42009999999999997</v>
      </c>
    </row>
    <row r="1095" spans="1:8" x14ac:dyDescent="0.35">
      <c r="A1095" t="s">
        <v>187</v>
      </c>
      <c r="B1095" t="s">
        <v>11</v>
      </c>
      <c r="C1095" t="s">
        <v>191</v>
      </c>
      <c r="D1095" t="s">
        <v>16</v>
      </c>
      <c r="E1095" t="str">
        <f t="shared" si="37"/>
        <v>8</v>
      </c>
      <c r="F1095" t="s">
        <v>884</v>
      </c>
      <c r="G1095" s="18">
        <v>88323</v>
      </c>
      <c r="H1095">
        <v>3.3099999999999997E-2</v>
      </c>
    </row>
    <row r="1096" spans="1:8" x14ac:dyDescent="0.35">
      <c r="A1096" t="s">
        <v>187</v>
      </c>
      <c r="B1096" t="s">
        <v>11</v>
      </c>
      <c r="C1096" t="s">
        <v>191</v>
      </c>
      <c r="D1096" t="s">
        <v>419</v>
      </c>
      <c r="E1096" t="str">
        <f t="shared" si="37"/>
        <v/>
      </c>
      <c r="F1096" t="s">
        <v>884</v>
      </c>
      <c r="G1096" s="18">
        <v>501651</v>
      </c>
      <c r="H1096">
        <v>0.188</v>
      </c>
    </row>
    <row r="1097" spans="1:8" x14ac:dyDescent="0.35">
      <c r="A1097" t="s">
        <v>187</v>
      </c>
      <c r="B1097" t="s">
        <v>11</v>
      </c>
      <c r="C1097" t="s">
        <v>191</v>
      </c>
      <c r="D1097" t="s">
        <v>421</v>
      </c>
      <c r="E1097" t="str">
        <f t="shared" si="37"/>
        <v/>
      </c>
      <c r="F1097" t="s">
        <v>884</v>
      </c>
      <c r="G1097" s="18">
        <v>490177</v>
      </c>
      <c r="H1097">
        <v>0.1837</v>
      </c>
    </row>
    <row r="1098" spans="1:8" x14ac:dyDescent="0.35">
      <c r="A1098" t="s">
        <v>187</v>
      </c>
      <c r="B1098" t="s">
        <v>11</v>
      </c>
      <c r="C1098" t="s">
        <v>191</v>
      </c>
      <c r="D1098" t="s">
        <v>423</v>
      </c>
      <c r="E1098" t="str">
        <f t="shared" si="37"/>
        <v/>
      </c>
      <c r="F1098" t="s">
        <v>884</v>
      </c>
      <c r="G1098" s="18">
        <v>159301</v>
      </c>
      <c r="H1098">
        <v>5.9700000000000003E-2</v>
      </c>
    </row>
    <row r="1099" spans="1:8" x14ac:dyDescent="0.35">
      <c r="A1099" t="s">
        <v>187</v>
      </c>
      <c r="B1099" t="s">
        <v>11</v>
      </c>
      <c r="C1099" t="s">
        <v>192</v>
      </c>
      <c r="D1099" t="s">
        <v>13</v>
      </c>
      <c r="E1099" t="str">
        <f t="shared" si="37"/>
        <v/>
      </c>
      <c r="F1099" t="s">
        <v>885</v>
      </c>
      <c r="G1099" s="18">
        <v>0</v>
      </c>
      <c r="H1099">
        <v>0</v>
      </c>
    </row>
    <row r="1100" spans="1:8" x14ac:dyDescent="0.35">
      <c r="A1100" t="s">
        <v>187</v>
      </c>
      <c r="B1100" t="s">
        <v>11</v>
      </c>
      <c r="C1100" t="s">
        <v>192</v>
      </c>
      <c r="D1100" t="s">
        <v>416</v>
      </c>
      <c r="E1100" t="str">
        <f t="shared" si="37"/>
        <v/>
      </c>
      <c r="F1100" t="s">
        <v>885</v>
      </c>
      <c r="G1100" s="18">
        <v>0</v>
      </c>
      <c r="H1100">
        <v>0</v>
      </c>
    </row>
    <row r="1101" spans="1:8" x14ac:dyDescent="0.35">
      <c r="A1101" t="s">
        <v>187</v>
      </c>
      <c r="B1101" t="s">
        <v>11</v>
      </c>
      <c r="C1101" t="s">
        <v>192</v>
      </c>
      <c r="D1101" t="s">
        <v>15</v>
      </c>
      <c r="E1101" t="str">
        <f t="shared" si="37"/>
        <v>8</v>
      </c>
      <c r="F1101" t="s">
        <v>885</v>
      </c>
      <c r="G1101" s="18">
        <v>6040917</v>
      </c>
      <c r="H1101">
        <v>0.41930000000000001</v>
      </c>
    </row>
    <row r="1102" spans="1:8" x14ac:dyDescent="0.35">
      <c r="A1102" t="s">
        <v>187</v>
      </c>
      <c r="B1102" t="s">
        <v>11</v>
      </c>
      <c r="C1102" t="s">
        <v>192</v>
      </c>
      <c r="D1102" t="s">
        <v>16</v>
      </c>
      <c r="E1102" t="str">
        <f t="shared" si="37"/>
        <v>8</v>
      </c>
      <c r="F1102" t="s">
        <v>885</v>
      </c>
      <c r="G1102" s="18">
        <v>321279</v>
      </c>
      <c r="H1102">
        <v>2.23E-2</v>
      </c>
    </row>
    <row r="1103" spans="1:8" x14ac:dyDescent="0.35">
      <c r="A1103" t="s">
        <v>187</v>
      </c>
      <c r="B1103" t="s">
        <v>11</v>
      </c>
      <c r="C1103" t="s">
        <v>192</v>
      </c>
      <c r="D1103" t="s">
        <v>419</v>
      </c>
      <c r="E1103" t="str">
        <f t="shared" si="37"/>
        <v/>
      </c>
      <c r="F1103" t="s">
        <v>885</v>
      </c>
      <c r="G1103" s="18">
        <v>3528311</v>
      </c>
      <c r="H1103">
        <v>0.24490000000000001</v>
      </c>
    </row>
    <row r="1104" spans="1:8" x14ac:dyDescent="0.35">
      <c r="A1104" t="s">
        <v>187</v>
      </c>
      <c r="B1104" t="s">
        <v>11</v>
      </c>
      <c r="C1104" t="s">
        <v>192</v>
      </c>
      <c r="D1104" t="s">
        <v>421</v>
      </c>
      <c r="E1104" t="str">
        <f t="shared" si="37"/>
        <v/>
      </c>
      <c r="F1104" t="s">
        <v>885</v>
      </c>
      <c r="G1104" s="18">
        <v>2868463</v>
      </c>
      <c r="H1104">
        <v>0.1991</v>
      </c>
    </row>
    <row r="1105" spans="1:8" x14ac:dyDescent="0.35">
      <c r="A1105" t="s">
        <v>187</v>
      </c>
      <c r="B1105" t="s">
        <v>11</v>
      </c>
      <c r="C1105" t="s">
        <v>192</v>
      </c>
      <c r="D1105" t="s">
        <v>423</v>
      </c>
      <c r="E1105" t="str">
        <f t="shared" si="37"/>
        <v/>
      </c>
      <c r="F1105" t="s">
        <v>885</v>
      </c>
      <c r="G1105" s="18">
        <v>515776</v>
      </c>
      <c r="H1105">
        <v>3.5799999999999998E-2</v>
      </c>
    </row>
    <row r="1106" spans="1:8" x14ac:dyDescent="0.35">
      <c r="A1106" t="s">
        <v>195</v>
      </c>
      <c r="B1106" t="s">
        <v>11</v>
      </c>
      <c r="C1106" t="s">
        <v>194</v>
      </c>
      <c r="D1106" t="s">
        <v>13</v>
      </c>
      <c r="E1106" t="str">
        <f t="shared" si="37"/>
        <v/>
      </c>
      <c r="F1106" t="s">
        <v>965</v>
      </c>
      <c r="G1106" s="18">
        <v>0</v>
      </c>
      <c r="H1106">
        <v>0</v>
      </c>
    </row>
    <row r="1107" spans="1:8" x14ac:dyDescent="0.35">
      <c r="A1107" t="s">
        <v>195</v>
      </c>
      <c r="B1107" t="s">
        <v>11</v>
      </c>
      <c r="C1107" t="s">
        <v>194</v>
      </c>
      <c r="D1107" t="s">
        <v>416</v>
      </c>
      <c r="E1107" t="str">
        <f t="shared" si="37"/>
        <v/>
      </c>
      <c r="F1107" t="s">
        <v>965</v>
      </c>
      <c r="G1107" s="18">
        <v>0</v>
      </c>
      <c r="H1107">
        <v>0</v>
      </c>
    </row>
    <row r="1108" spans="1:8" x14ac:dyDescent="0.35">
      <c r="A1108" t="s">
        <v>195</v>
      </c>
      <c r="B1108" t="s">
        <v>11</v>
      </c>
      <c r="C1108" t="s">
        <v>194</v>
      </c>
      <c r="D1108" t="s">
        <v>15</v>
      </c>
      <c r="E1108" t="str">
        <f t="shared" si="37"/>
        <v>8</v>
      </c>
      <c r="F1108" t="s">
        <v>965</v>
      </c>
      <c r="G1108" s="18">
        <v>349164</v>
      </c>
      <c r="H1108">
        <v>8.8400000000000006E-2</v>
      </c>
    </row>
    <row r="1109" spans="1:8" x14ac:dyDescent="0.35">
      <c r="A1109" t="s">
        <v>195</v>
      </c>
      <c r="B1109" t="s">
        <v>11</v>
      </c>
      <c r="C1109" t="s">
        <v>194</v>
      </c>
      <c r="D1109" t="s">
        <v>580</v>
      </c>
      <c r="E1109" t="str">
        <f t="shared" si="37"/>
        <v>8</v>
      </c>
      <c r="F1109" t="s">
        <v>965</v>
      </c>
      <c r="G1109" s="18">
        <v>1501346</v>
      </c>
      <c r="H1109">
        <v>0.38019999999999998</v>
      </c>
    </row>
    <row r="1110" spans="1:8" x14ac:dyDescent="0.35">
      <c r="A1110" t="s">
        <v>195</v>
      </c>
      <c r="B1110" t="s">
        <v>11</v>
      </c>
      <c r="C1110" t="s">
        <v>194</v>
      </c>
      <c r="D1110" t="s">
        <v>582</v>
      </c>
      <c r="E1110" t="str">
        <f t="shared" si="37"/>
        <v>8</v>
      </c>
      <c r="F1110" t="s">
        <v>965</v>
      </c>
      <c r="G1110" s="18">
        <v>96636</v>
      </c>
      <c r="H1110">
        <v>2.4E-2</v>
      </c>
    </row>
    <row r="1111" spans="1:8" x14ac:dyDescent="0.35">
      <c r="A1111" t="s">
        <v>195</v>
      </c>
      <c r="B1111" t="s">
        <v>11</v>
      </c>
      <c r="C1111" t="s">
        <v>194</v>
      </c>
      <c r="D1111" t="s">
        <v>419</v>
      </c>
      <c r="E1111" t="str">
        <f t="shared" si="37"/>
        <v/>
      </c>
      <c r="F1111" t="s">
        <v>965</v>
      </c>
      <c r="G1111" s="18">
        <v>1002993</v>
      </c>
      <c r="H1111">
        <v>0.254</v>
      </c>
    </row>
    <row r="1112" spans="1:8" x14ac:dyDescent="0.35">
      <c r="A1112" t="s">
        <v>195</v>
      </c>
      <c r="B1112" t="s">
        <v>11</v>
      </c>
      <c r="C1112" t="s">
        <v>194</v>
      </c>
      <c r="D1112" t="s">
        <v>421</v>
      </c>
      <c r="E1112" t="str">
        <f t="shared" si="37"/>
        <v/>
      </c>
      <c r="F1112" t="s">
        <v>965</v>
      </c>
      <c r="G1112" s="18">
        <v>690275</v>
      </c>
      <c r="H1112">
        <v>0.17480000000000001</v>
      </c>
    </row>
    <row r="1113" spans="1:8" x14ac:dyDescent="0.35">
      <c r="A1113" t="s">
        <v>195</v>
      </c>
      <c r="B1113" t="s">
        <v>11</v>
      </c>
      <c r="C1113" t="s">
        <v>194</v>
      </c>
      <c r="D1113" t="s">
        <v>423</v>
      </c>
      <c r="E1113" t="str">
        <f t="shared" si="37"/>
        <v/>
      </c>
      <c r="F1113" t="s">
        <v>965</v>
      </c>
      <c r="G1113" s="18">
        <v>160710</v>
      </c>
      <c r="H1113">
        <v>4.07E-2</v>
      </c>
    </row>
    <row r="1114" spans="1:8" x14ac:dyDescent="0.35">
      <c r="A1114" t="s">
        <v>196</v>
      </c>
      <c r="B1114" t="s">
        <v>11</v>
      </c>
      <c r="C1114" t="s">
        <v>197</v>
      </c>
      <c r="D1114" t="s">
        <v>13</v>
      </c>
      <c r="E1114" t="str">
        <f t="shared" si="37"/>
        <v/>
      </c>
      <c r="F1114" t="s">
        <v>886</v>
      </c>
      <c r="G1114" s="18">
        <v>0</v>
      </c>
      <c r="H1114">
        <v>0</v>
      </c>
    </row>
    <row r="1115" spans="1:8" x14ac:dyDescent="0.35">
      <c r="A1115" t="s">
        <v>196</v>
      </c>
      <c r="B1115" t="s">
        <v>11</v>
      </c>
      <c r="C1115" t="s">
        <v>197</v>
      </c>
      <c r="D1115" t="s">
        <v>416</v>
      </c>
      <c r="E1115" t="str">
        <f t="shared" si="37"/>
        <v/>
      </c>
      <c r="F1115" t="s">
        <v>886</v>
      </c>
      <c r="G1115" s="18">
        <v>0</v>
      </c>
      <c r="H1115">
        <v>0</v>
      </c>
    </row>
    <row r="1116" spans="1:8" x14ac:dyDescent="0.35">
      <c r="A1116" t="s">
        <v>196</v>
      </c>
      <c r="B1116" t="s">
        <v>11</v>
      </c>
      <c r="C1116" t="s">
        <v>197</v>
      </c>
      <c r="D1116" t="s">
        <v>15</v>
      </c>
      <c r="E1116" t="str">
        <f t="shared" si="37"/>
        <v>8</v>
      </c>
      <c r="F1116" t="s">
        <v>886</v>
      </c>
      <c r="G1116" s="18">
        <v>3769196</v>
      </c>
      <c r="H1116">
        <v>0.36020000000000002</v>
      </c>
    </row>
    <row r="1117" spans="1:8" x14ac:dyDescent="0.35">
      <c r="A1117" t="s">
        <v>196</v>
      </c>
      <c r="B1117" t="s">
        <v>11</v>
      </c>
      <c r="C1117" t="s">
        <v>197</v>
      </c>
      <c r="D1117" t="s">
        <v>16</v>
      </c>
      <c r="E1117" t="str">
        <f t="shared" si="37"/>
        <v>8</v>
      </c>
      <c r="F1117" t="s">
        <v>886</v>
      </c>
      <c r="G1117" s="18">
        <v>385082</v>
      </c>
      <c r="H1117">
        <v>3.6799999999999999E-2</v>
      </c>
    </row>
    <row r="1118" spans="1:8" x14ac:dyDescent="0.35">
      <c r="A1118" t="s">
        <v>196</v>
      </c>
      <c r="B1118" t="s">
        <v>11</v>
      </c>
      <c r="C1118" t="s">
        <v>197</v>
      </c>
      <c r="D1118" t="s">
        <v>419</v>
      </c>
      <c r="E1118" t="str">
        <f t="shared" si="37"/>
        <v/>
      </c>
      <c r="F1118" t="s">
        <v>886</v>
      </c>
      <c r="G1118" s="18">
        <v>2976011</v>
      </c>
      <c r="H1118">
        <v>0.28439999999999999</v>
      </c>
    </row>
    <row r="1119" spans="1:8" x14ac:dyDescent="0.35">
      <c r="A1119" t="s">
        <v>196</v>
      </c>
      <c r="B1119" t="s">
        <v>11</v>
      </c>
      <c r="C1119" t="s">
        <v>197</v>
      </c>
      <c r="D1119" t="s">
        <v>421</v>
      </c>
      <c r="E1119" t="str">
        <f t="shared" si="37"/>
        <v/>
      </c>
      <c r="F1119" t="s">
        <v>886</v>
      </c>
      <c r="G1119" s="18">
        <v>3515963</v>
      </c>
      <c r="H1119">
        <v>0.33600000000000002</v>
      </c>
    </row>
    <row r="1120" spans="1:8" x14ac:dyDescent="0.35">
      <c r="A1120" t="s">
        <v>196</v>
      </c>
      <c r="B1120" t="s">
        <v>11</v>
      </c>
      <c r="C1120" t="s">
        <v>197</v>
      </c>
      <c r="D1120" t="s">
        <v>423</v>
      </c>
      <c r="E1120" t="str">
        <f t="shared" si="37"/>
        <v/>
      </c>
      <c r="F1120" t="s">
        <v>886</v>
      </c>
      <c r="G1120" s="18">
        <v>0</v>
      </c>
      <c r="H1120">
        <v>0</v>
      </c>
    </row>
    <row r="1121" spans="1:8" x14ac:dyDescent="0.35">
      <c r="A1121" t="s">
        <v>196</v>
      </c>
      <c r="B1121" t="s">
        <v>11</v>
      </c>
      <c r="C1121" t="s">
        <v>198</v>
      </c>
      <c r="D1121" t="s">
        <v>13</v>
      </c>
      <c r="E1121" t="str">
        <f t="shared" si="37"/>
        <v/>
      </c>
      <c r="F1121" t="s">
        <v>887</v>
      </c>
      <c r="G1121" s="18">
        <v>0</v>
      </c>
      <c r="H1121">
        <v>0</v>
      </c>
    </row>
    <row r="1122" spans="1:8" x14ac:dyDescent="0.35">
      <c r="A1122" t="s">
        <v>196</v>
      </c>
      <c r="B1122" t="s">
        <v>11</v>
      </c>
      <c r="C1122" t="s">
        <v>198</v>
      </c>
      <c r="D1122" t="s">
        <v>416</v>
      </c>
      <c r="E1122" t="str">
        <f t="shared" si="37"/>
        <v/>
      </c>
      <c r="F1122" t="s">
        <v>887</v>
      </c>
      <c r="G1122" s="18">
        <v>0</v>
      </c>
      <c r="H1122">
        <v>0</v>
      </c>
    </row>
    <row r="1123" spans="1:8" x14ac:dyDescent="0.35">
      <c r="A1123" t="s">
        <v>196</v>
      </c>
      <c r="B1123" t="s">
        <v>11</v>
      </c>
      <c r="C1123" t="s">
        <v>198</v>
      </c>
      <c r="D1123" t="s">
        <v>15</v>
      </c>
      <c r="E1123" t="str">
        <f t="shared" si="37"/>
        <v>8</v>
      </c>
      <c r="F1123" t="s">
        <v>887</v>
      </c>
      <c r="G1123" s="18">
        <v>2183467</v>
      </c>
      <c r="H1123">
        <v>0.58779999999999999</v>
      </c>
    </row>
    <row r="1124" spans="1:8" x14ac:dyDescent="0.35">
      <c r="A1124" t="s">
        <v>196</v>
      </c>
      <c r="B1124" t="s">
        <v>11</v>
      </c>
      <c r="C1124" t="s">
        <v>198</v>
      </c>
      <c r="D1124" t="s">
        <v>419</v>
      </c>
      <c r="E1124" t="str">
        <f t="shared" si="37"/>
        <v/>
      </c>
      <c r="F1124" t="s">
        <v>887</v>
      </c>
      <c r="G1124" s="18">
        <v>1301611</v>
      </c>
      <c r="H1124">
        <v>0.35039999999999999</v>
      </c>
    </row>
    <row r="1125" spans="1:8" x14ac:dyDescent="0.35">
      <c r="A1125" t="s">
        <v>196</v>
      </c>
      <c r="B1125" t="s">
        <v>11</v>
      </c>
      <c r="C1125" t="s">
        <v>198</v>
      </c>
      <c r="D1125" t="s">
        <v>421</v>
      </c>
      <c r="E1125" t="str">
        <f t="shared" si="37"/>
        <v/>
      </c>
      <c r="F1125" t="s">
        <v>887</v>
      </c>
      <c r="G1125" s="18">
        <v>980666</v>
      </c>
      <c r="H1125">
        <v>0.26400000000000001</v>
      </c>
    </row>
    <row r="1126" spans="1:8" x14ac:dyDescent="0.35">
      <c r="A1126" t="s">
        <v>196</v>
      </c>
      <c r="B1126" t="s">
        <v>11</v>
      </c>
      <c r="C1126" t="s">
        <v>198</v>
      </c>
      <c r="D1126" t="s">
        <v>423</v>
      </c>
      <c r="E1126" t="str">
        <f t="shared" si="37"/>
        <v/>
      </c>
      <c r="F1126" t="s">
        <v>887</v>
      </c>
      <c r="G1126" s="18">
        <v>135956</v>
      </c>
      <c r="H1126">
        <v>3.6600000000000001E-2</v>
      </c>
    </row>
    <row r="1127" spans="1:8" x14ac:dyDescent="0.35">
      <c r="A1127" t="s">
        <v>199</v>
      </c>
      <c r="B1127" t="s">
        <v>11</v>
      </c>
      <c r="C1127" t="s">
        <v>200</v>
      </c>
      <c r="D1127" t="s">
        <v>416</v>
      </c>
      <c r="E1127" t="str">
        <f t="shared" si="37"/>
        <v/>
      </c>
      <c r="F1127" t="s">
        <v>888</v>
      </c>
      <c r="G1127" s="18">
        <v>0</v>
      </c>
      <c r="H1127">
        <v>0</v>
      </c>
    </row>
    <row r="1128" spans="1:8" x14ac:dyDescent="0.35">
      <c r="A1128" t="s">
        <v>199</v>
      </c>
      <c r="B1128" t="s">
        <v>11</v>
      </c>
      <c r="C1128" t="s">
        <v>200</v>
      </c>
      <c r="D1128" t="s">
        <v>15</v>
      </c>
      <c r="E1128" t="str">
        <f t="shared" si="37"/>
        <v>8</v>
      </c>
      <c r="F1128" t="s">
        <v>888</v>
      </c>
      <c r="G1128" s="18">
        <v>5099567</v>
      </c>
      <c r="H1128">
        <v>1.0539000000000001</v>
      </c>
    </row>
    <row r="1129" spans="1:8" x14ac:dyDescent="0.35">
      <c r="A1129" t="s">
        <v>199</v>
      </c>
      <c r="B1129" t="s">
        <v>11</v>
      </c>
      <c r="C1129" t="s">
        <v>200</v>
      </c>
      <c r="D1129" t="s">
        <v>419</v>
      </c>
      <c r="E1129" t="str">
        <f t="shared" si="37"/>
        <v/>
      </c>
      <c r="F1129" t="s">
        <v>888</v>
      </c>
      <c r="G1129" s="18">
        <v>645974</v>
      </c>
      <c r="H1129">
        <v>0.13350000000000001</v>
      </c>
    </row>
    <row r="1130" spans="1:8" x14ac:dyDescent="0.35">
      <c r="A1130" t="s">
        <v>199</v>
      </c>
      <c r="B1130" t="s">
        <v>11</v>
      </c>
      <c r="C1130" t="s">
        <v>200</v>
      </c>
      <c r="D1130" t="s">
        <v>421</v>
      </c>
      <c r="E1130" t="str">
        <f t="shared" si="37"/>
        <v/>
      </c>
      <c r="F1130" t="s">
        <v>888</v>
      </c>
      <c r="G1130" s="18">
        <v>1478241</v>
      </c>
      <c r="H1130">
        <v>0.30549999999999999</v>
      </c>
    </row>
    <row r="1131" spans="1:8" x14ac:dyDescent="0.35">
      <c r="A1131" t="s">
        <v>199</v>
      </c>
      <c r="B1131" t="s">
        <v>11</v>
      </c>
      <c r="C1131" t="s">
        <v>200</v>
      </c>
      <c r="D1131" t="s">
        <v>423</v>
      </c>
      <c r="E1131" t="str">
        <f t="shared" si="37"/>
        <v/>
      </c>
      <c r="F1131" t="s">
        <v>888</v>
      </c>
      <c r="G1131" s="18">
        <v>209518</v>
      </c>
      <c r="H1131">
        <v>4.3299999999999998E-2</v>
      </c>
    </row>
    <row r="1132" spans="1:8" x14ac:dyDescent="0.35">
      <c r="A1132" t="s">
        <v>199</v>
      </c>
      <c r="B1132" t="s">
        <v>11</v>
      </c>
      <c r="C1132" t="s">
        <v>201</v>
      </c>
      <c r="D1132" t="s">
        <v>416</v>
      </c>
      <c r="E1132" t="str">
        <f t="shared" si="37"/>
        <v/>
      </c>
      <c r="F1132" t="s">
        <v>889</v>
      </c>
      <c r="G1132" s="18">
        <v>0</v>
      </c>
      <c r="H1132">
        <v>0</v>
      </c>
    </row>
    <row r="1133" spans="1:8" x14ac:dyDescent="0.35">
      <c r="A1133" t="s">
        <v>199</v>
      </c>
      <c r="B1133" t="s">
        <v>11</v>
      </c>
      <c r="C1133" t="s">
        <v>201</v>
      </c>
      <c r="D1133" t="s">
        <v>15</v>
      </c>
      <c r="E1133" t="str">
        <f t="shared" si="37"/>
        <v>8</v>
      </c>
      <c r="F1133" t="s">
        <v>889</v>
      </c>
      <c r="G1133" s="18">
        <v>7502780</v>
      </c>
      <c r="H1133">
        <v>0.92510000000000003</v>
      </c>
    </row>
    <row r="1134" spans="1:8" x14ac:dyDescent="0.35">
      <c r="A1134" t="s">
        <v>199</v>
      </c>
      <c r="B1134" t="s">
        <v>11</v>
      </c>
      <c r="C1134" t="s">
        <v>201</v>
      </c>
      <c r="D1134" t="s">
        <v>419</v>
      </c>
      <c r="E1134" t="str">
        <f t="shared" si="37"/>
        <v/>
      </c>
      <c r="F1134" t="s">
        <v>889</v>
      </c>
      <c r="G1134" s="18">
        <v>1833725</v>
      </c>
      <c r="H1134">
        <v>0.2261</v>
      </c>
    </row>
    <row r="1135" spans="1:8" x14ac:dyDescent="0.35">
      <c r="A1135" t="s">
        <v>199</v>
      </c>
      <c r="B1135" t="s">
        <v>11</v>
      </c>
      <c r="C1135" t="s">
        <v>201</v>
      </c>
      <c r="D1135" t="s">
        <v>421</v>
      </c>
      <c r="E1135" t="str">
        <f t="shared" si="37"/>
        <v/>
      </c>
      <c r="F1135" t="s">
        <v>889</v>
      </c>
      <c r="G1135" s="18">
        <v>1822370</v>
      </c>
      <c r="H1135">
        <v>0.22470000000000001</v>
      </c>
    </row>
    <row r="1136" spans="1:8" x14ac:dyDescent="0.35">
      <c r="A1136" t="s">
        <v>199</v>
      </c>
      <c r="B1136" t="s">
        <v>11</v>
      </c>
      <c r="C1136" t="s">
        <v>201</v>
      </c>
      <c r="D1136" t="s">
        <v>423</v>
      </c>
      <c r="E1136" t="str">
        <f t="shared" si="37"/>
        <v/>
      </c>
      <c r="F1136" t="s">
        <v>889</v>
      </c>
      <c r="G1136" s="18">
        <v>410378</v>
      </c>
      <c r="H1136">
        <v>5.0599999999999999E-2</v>
      </c>
    </row>
    <row r="1137" spans="1:8" x14ac:dyDescent="0.35">
      <c r="A1137" t="s">
        <v>199</v>
      </c>
      <c r="B1137" t="s">
        <v>11</v>
      </c>
      <c r="C1137" t="s">
        <v>203</v>
      </c>
      <c r="D1137" t="s">
        <v>13</v>
      </c>
      <c r="E1137" t="str">
        <f t="shared" si="37"/>
        <v/>
      </c>
      <c r="F1137" t="s">
        <v>890</v>
      </c>
      <c r="G1137" s="18">
        <v>0</v>
      </c>
      <c r="H1137">
        <v>0</v>
      </c>
    </row>
    <row r="1138" spans="1:8" x14ac:dyDescent="0.35">
      <c r="A1138" t="s">
        <v>199</v>
      </c>
      <c r="B1138" t="s">
        <v>11</v>
      </c>
      <c r="C1138" t="s">
        <v>203</v>
      </c>
      <c r="D1138" t="s">
        <v>416</v>
      </c>
      <c r="E1138" t="str">
        <f t="shared" si="37"/>
        <v/>
      </c>
      <c r="F1138" t="s">
        <v>890</v>
      </c>
      <c r="G1138" s="18">
        <v>0</v>
      </c>
      <c r="H1138">
        <v>0</v>
      </c>
    </row>
    <row r="1139" spans="1:8" x14ac:dyDescent="0.35">
      <c r="A1139" t="s">
        <v>199</v>
      </c>
      <c r="B1139" t="s">
        <v>11</v>
      </c>
      <c r="C1139" t="s">
        <v>203</v>
      </c>
      <c r="D1139" t="s">
        <v>15</v>
      </c>
      <c r="E1139" t="str">
        <f t="shared" si="37"/>
        <v>8</v>
      </c>
      <c r="F1139" t="s">
        <v>890</v>
      </c>
      <c r="G1139" s="18">
        <v>450295</v>
      </c>
      <c r="H1139">
        <v>0.1459</v>
      </c>
    </row>
    <row r="1140" spans="1:8" x14ac:dyDescent="0.35">
      <c r="A1140" t="s">
        <v>199</v>
      </c>
      <c r="B1140" t="s">
        <v>11</v>
      </c>
      <c r="C1140" t="s">
        <v>203</v>
      </c>
      <c r="D1140" t="s">
        <v>419</v>
      </c>
      <c r="E1140" t="str">
        <f t="shared" si="37"/>
        <v/>
      </c>
      <c r="F1140" t="s">
        <v>890</v>
      </c>
      <c r="G1140" s="18">
        <v>952133</v>
      </c>
      <c r="H1140">
        <v>0.3085</v>
      </c>
    </row>
    <row r="1141" spans="1:8" x14ac:dyDescent="0.35">
      <c r="A1141" t="s">
        <v>199</v>
      </c>
      <c r="B1141" t="s">
        <v>11</v>
      </c>
      <c r="C1141" t="s">
        <v>203</v>
      </c>
      <c r="D1141" t="s">
        <v>421</v>
      </c>
      <c r="E1141" t="str">
        <f t="shared" si="37"/>
        <v/>
      </c>
      <c r="F1141" t="s">
        <v>890</v>
      </c>
      <c r="G1141" s="18">
        <v>473752</v>
      </c>
      <c r="H1141">
        <v>0.1535</v>
      </c>
    </row>
    <row r="1142" spans="1:8" x14ac:dyDescent="0.35">
      <c r="A1142" t="s">
        <v>199</v>
      </c>
      <c r="B1142" t="s">
        <v>11</v>
      </c>
      <c r="C1142" t="s">
        <v>203</v>
      </c>
      <c r="D1142" t="s">
        <v>423</v>
      </c>
      <c r="E1142" t="str">
        <f t="shared" si="37"/>
        <v/>
      </c>
      <c r="F1142" t="s">
        <v>890</v>
      </c>
      <c r="G1142" s="18">
        <v>139502</v>
      </c>
      <c r="H1142">
        <v>4.5199999999999997E-2</v>
      </c>
    </row>
    <row r="1143" spans="1:8" x14ac:dyDescent="0.35">
      <c r="A1143" t="s">
        <v>199</v>
      </c>
      <c r="B1143" t="s">
        <v>11</v>
      </c>
      <c r="C1143" t="s">
        <v>202</v>
      </c>
      <c r="D1143" t="s">
        <v>416</v>
      </c>
      <c r="E1143" t="str">
        <f t="shared" si="37"/>
        <v/>
      </c>
      <c r="F1143" t="s">
        <v>891</v>
      </c>
      <c r="G1143" s="18">
        <v>0</v>
      </c>
      <c r="H1143">
        <v>0</v>
      </c>
    </row>
    <row r="1144" spans="1:8" x14ac:dyDescent="0.35">
      <c r="A1144" t="s">
        <v>199</v>
      </c>
      <c r="B1144" t="s">
        <v>11</v>
      </c>
      <c r="C1144" t="s">
        <v>202</v>
      </c>
      <c r="D1144" t="s">
        <v>15</v>
      </c>
      <c r="E1144" t="str">
        <f t="shared" si="37"/>
        <v>8</v>
      </c>
      <c r="F1144" t="s">
        <v>891</v>
      </c>
      <c r="G1144" s="18">
        <v>11543031</v>
      </c>
      <c r="H1144">
        <v>0.75900000000000001</v>
      </c>
    </row>
    <row r="1145" spans="1:8" x14ac:dyDescent="0.35">
      <c r="A1145" t="s">
        <v>199</v>
      </c>
      <c r="B1145" t="s">
        <v>11</v>
      </c>
      <c r="C1145" t="s">
        <v>202</v>
      </c>
      <c r="D1145" t="s">
        <v>16</v>
      </c>
      <c r="E1145" t="str">
        <f t="shared" si="37"/>
        <v>8</v>
      </c>
      <c r="F1145" t="s">
        <v>891</v>
      </c>
      <c r="G1145" s="18">
        <v>4268944</v>
      </c>
      <c r="H1145">
        <v>0.28070000000000001</v>
      </c>
    </row>
    <row r="1146" spans="1:8" x14ac:dyDescent="0.35">
      <c r="A1146" t="s">
        <v>199</v>
      </c>
      <c r="B1146" t="s">
        <v>11</v>
      </c>
      <c r="C1146" t="s">
        <v>202</v>
      </c>
      <c r="D1146" t="s">
        <v>419</v>
      </c>
      <c r="E1146" t="str">
        <f t="shared" si="37"/>
        <v/>
      </c>
      <c r="F1146" t="s">
        <v>891</v>
      </c>
      <c r="G1146" s="18">
        <v>3908510</v>
      </c>
      <c r="H1146">
        <v>0.25700000000000001</v>
      </c>
    </row>
    <row r="1147" spans="1:8" x14ac:dyDescent="0.35">
      <c r="A1147" t="s">
        <v>199</v>
      </c>
      <c r="B1147" t="s">
        <v>11</v>
      </c>
      <c r="C1147" t="s">
        <v>202</v>
      </c>
      <c r="D1147" t="s">
        <v>421</v>
      </c>
      <c r="E1147" t="str">
        <f t="shared" si="37"/>
        <v/>
      </c>
      <c r="F1147" t="s">
        <v>891</v>
      </c>
      <c r="G1147" s="18">
        <v>3829427</v>
      </c>
      <c r="H1147">
        <v>0.25180000000000002</v>
      </c>
    </row>
    <row r="1148" spans="1:8" x14ac:dyDescent="0.35">
      <c r="A1148" t="s">
        <v>199</v>
      </c>
      <c r="B1148" t="s">
        <v>11</v>
      </c>
      <c r="C1148" t="s">
        <v>202</v>
      </c>
      <c r="D1148" t="s">
        <v>423</v>
      </c>
      <c r="E1148" t="str">
        <f t="shared" si="37"/>
        <v/>
      </c>
      <c r="F1148" t="s">
        <v>891</v>
      </c>
      <c r="G1148" s="18">
        <v>760410</v>
      </c>
      <c r="H1148">
        <v>0.05</v>
      </c>
    </row>
    <row r="1149" spans="1:8" x14ac:dyDescent="0.35">
      <c r="A1149" t="s">
        <v>199</v>
      </c>
      <c r="B1149" t="s">
        <v>11</v>
      </c>
      <c r="C1149" t="s">
        <v>204</v>
      </c>
      <c r="D1149" t="s">
        <v>13</v>
      </c>
      <c r="E1149" t="str">
        <f t="shared" si="37"/>
        <v/>
      </c>
      <c r="F1149" t="s">
        <v>892</v>
      </c>
      <c r="G1149" s="18">
        <v>0</v>
      </c>
      <c r="H1149">
        <v>0</v>
      </c>
    </row>
    <row r="1150" spans="1:8" x14ac:dyDescent="0.35">
      <c r="A1150" t="s">
        <v>199</v>
      </c>
      <c r="B1150" t="s">
        <v>11</v>
      </c>
      <c r="C1150" t="s">
        <v>204</v>
      </c>
      <c r="D1150" t="s">
        <v>416</v>
      </c>
      <c r="E1150" t="str">
        <f t="shared" si="37"/>
        <v/>
      </c>
      <c r="F1150" t="s">
        <v>892</v>
      </c>
      <c r="G1150" s="18">
        <v>0</v>
      </c>
      <c r="H1150">
        <v>0</v>
      </c>
    </row>
    <row r="1151" spans="1:8" x14ac:dyDescent="0.35">
      <c r="A1151" t="s">
        <v>199</v>
      </c>
      <c r="B1151" t="s">
        <v>11</v>
      </c>
      <c r="C1151" t="s">
        <v>204</v>
      </c>
      <c r="D1151" t="s">
        <v>15</v>
      </c>
      <c r="E1151" t="str">
        <f t="shared" si="37"/>
        <v>8</v>
      </c>
      <c r="F1151" t="s">
        <v>892</v>
      </c>
      <c r="G1151" s="18">
        <v>1641428</v>
      </c>
      <c r="H1151">
        <v>0.70589999999999997</v>
      </c>
    </row>
    <row r="1152" spans="1:8" x14ac:dyDescent="0.35">
      <c r="A1152" t="s">
        <v>199</v>
      </c>
      <c r="B1152" t="s">
        <v>11</v>
      </c>
      <c r="C1152" t="s">
        <v>204</v>
      </c>
      <c r="D1152" t="s">
        <v>16</v>
      </c>
      <c r="E1152" t="str">
        <f t="shared" si="37"/>
        <v>8</v>
      </c>
      <c r="F1152" t="s">
        <v>892</v>
      </c>
      <c r="G1152" s="18">
        <v>203696</v>
      </c>
      <c r="H1152">
        <v>8.7599999999999997E-2</v>
      </c>
    </row>
    <row r="1153" spans="1:8" x14ac:dyDescent="0.35">
      <c r="A1153" t="s">
        <v>199</v>
      </c>
      <c r="B1153" t="s">
        <v>11</v>
      </c>
      <c r="C1153" t="s">
        <v>204</v>
      </c>
      <c r="D1153" t="s">
        <v>419</v>
      </c>
      <c r="E1153" t="str">
        <f t="shared" si="37"/>
        <v/>
      </c>
      <c r="F1153" t="s">
        <v>892</v>
      </c>
      <c r="G1153" s="18">
        <v>665500</v>
      </c>
      <c r="H1153">
        <v>0.28620000000000001</v>
      </c>
    </row>
    <row r="1154" spans="1:8" x14ac:dyDescent="0.35">
      <c r="A1154" t="s">
        <v>199</v>
      </c>
      <c r="B1154" t="s">
        <v>11</v>
      </c>
      <c r="C1154" t="s">
        <v>204</v>
      </c>
      <c r="D1154" t="s">
        <v>421</v>
      </c>
      <c r="E1154" t="str">
        <f t="shared" si="37"/>
        <v/>
      </c>
      <c r="F1154" t="s">
        <v>892</v>
      </c>
      <c r="G1154" s="18">
        <v>513426</v>
      </c>
      <c r="H1154">
        <v>0.2208</v>
      </c>
    </row>
    <row r="1155" spans="1:8" x14ac:dyDescent="0.35">
      <c r="A1155" t="s">
        <v>199</v>
      </c>
      <c r="B1155" t="s">
        <v>11</v>
      </c>
      <c r="C1155" t="s">
        <v>204</v>
      </c>
      <c r="D1155" t="s">
        <v>423</v>
      </c>
      <c r="E1155" t="str">
        <f t="shared" ref="E1155:E1218" si="38">IF(MID(D1155,3,1)="8","8","")</f>
        <v/>
      </c>
      <c r="F1155" t="s">
        <v>892</v>
      </c>
      <c r="G1155" s="18">
        <v>118125</v>
      </c>
      <c r="H1155">
        <v>5.0799999999999998E-2</v>
      </c>
    </row>
    <row r="1156" spans="1:8" x14ac:dyDescent="0.35">
      <c r="A1156" t="s">
        <v>361</v>
      </c>
      <c r="B1156" t="s">
        <v>11</v>
      </c>
      <c r="C1156" t="s">
        <v>362</v>
      </c>
      <c r="D1156" t="s">
        <v>25</v>
      </c>
      <c r="E1156" t="str">
        <f t="shared" si="38"/>
        <v/>
      </c>
      <c r="F1156" t="s">
        <v>893</v>
      </c>
      <c r="G1156" s="18">
        <v>3998629</v>
      </c>
      <c r="H1156">
        <v>0.27</v>
      </c>
    </row>
    <row r="1157" spans="1:8" x14ac:dyDescent="0.35">
      <c r="A1157" t="s">
        <v>361</v>
      </c>
      <c r="B1157" t="s">
        <v>11</v>
      </c>
      <c r="C1157" t="s">
        <v>362</v>
      </c>
      <c r="D1157" t="s">
        <v>13</v>
      </c>
      <c r="E1157" t="str">
        <f t="shared" si="38"/>
        <v/>
      </c>
      <c r="F1157" t="s">
        <v>893</v>
      </c>
      <c r="G1157" s="18">
        <v>0</v>
      </c>
      <c r="H1157">
        <v>0</v>
      </c>
    </row>
    <row r="1158" spans="1:8" x14ac:dyDescent="0.35">
      <c r="A1158" t="s">
        <v>361</v>
      </c>
      <c r="B1158" t="s">
        <v>11</v>
      </c>
      <c r="C1158" t="s">
        <v>362</v>
      </c>
      <c r="D1158" t="s">
        <v>416</v>
      </c>
      <c r="E1158" t="str">
        <f t="shared" si="38"/>
        <v/>
      </c>
      <c r="F1158" t="s">
        <v>893</v>
      </c>
      <c r="G1158" s="18">
        <v>0</v>
      </c>
      <c r="H1158">
        <v>0</v>
      </c>
    </row>
    <row r="1159" spans="1:8" x14ac:dyDescent="0.35">
      <c r="A1159" t="s">
        <v>361</v>
      </c>
      <c r="B1159" t="s">
        <v>11</v>
      </c>
      <c r="C1159" t="s">
        <v>362</v>
      </c>
      <c r="D1159" t="s">
        <v>15</v>
      </c>
      <c r="E1159" t="str">
        <f t="shared" si="38"/>
        <v>8</v>
      </c>
      <c r="F1159" t="s">
        <v>893</v>
      </c>
      <c r="G1159" s="18">
        <v>15797469</v>
      </c>
      <c r="H1159">
        <v>1.2307999999999999</v>
      </c>
    </row>
    <row r="1160" spans="1:8" x14ac:dyDescent="0.35">
      <c r="A1160" t="s">
        <v>361</v>
      </c>
      <c r="B1160" t="s">
        <v>11</v>
      </c>
      <c r="C1160" t="s">
        <v>362</v>
      </c>
      <c r="D1160" t="s">
        <v>16</v>
      </c>
      <c r="E1160" t="str">
        <f t="shared" si="38"/>
        <v>8</v>
      </c>
      <c r="F1160" t="s">
        <v>893</v>
      </c>
      <c r="G1160" s="18">
        <v>699514</v>
      </c>
      <c r="H1160">
        <v>5.45E-2</v>
      </c>
    </row>
    <row r="1161" spans="1:8" x14ac:dyDescent="0.35">
      <c r="A1161" t="s">
        <v>361</v>
      </c>
      <c r="B1161" t="s">
        <v>11</v>
      </c>
      <c r="C1161" t="s">
        <v>362</v>
      </c>
      <c r="D1161" t="s">
        <v>419</v>
      </c>
      <c r="E1161" t="str">
        <f t="shared" si="38"/>
        <v/>
      </c>
      <c r="F1161" t="s">
        <v>893</v>
      </c>
      <c r="G1161" s="18">
        <v>3722186</v>
      </c>
      <c r="H1161">
        <v>0.28999999999999998</v>
      </c>
    </row>
    <row r="1162" spans="1:8" x14ac:dyDescent="0.35">
      <c r="A1162" t="s">
        <v>361</v>
      </c>
      <c r="B1162" t="s">
        <v>11</v>
      </c>
      <c r="C1162" t="s">
        <v>362</v>
      </c>
      <c r="D1162" t="s">
        <v>421</v>
      </c>
      <c r="E1162" t="str">
        <f t="shared" si="38"/>
        <v/>
      </c>
      <c r="F1162" t="s">
        <v>893</v>
      </c>
      <c r="G1162" s="18">
        <v>1922701</v>
      </c>
      <c r="H1162">
        <v>0.14979999999999999</v>
      </c>
    </row>
    <row r="1163" spans="1:8" x14ac:dyDescent="0.35">
      <c r="A1163" t="s">
        <v>361</v>
      </c>
      <c r="B1163" t="s">
        <v>11</v>
      </c>
      <c r="C1163" t="s">
        <v>362</v>
      </c>
      <c r="D1163" t="s">
        <v>423</v>
      </c>
      <c r="E1163" t="str">
        <f t="shared" si="38"/>
        <v/>
      </c>
      <c r="F1163" t="s">
        <v>893</v>
      </c>
      <c r="G1163" s="18">
        <v>722617</v>
      </c>
      <c r="H1163">
        <v>5.6300000000000003E-2</v>
      </c>
    </row>
    <row r="1164" spans="1:8" x14ac:dyDescent="0.35">
      <c r="A1164" t="s">
        <v>361</v>
      </c>
      <c r="B1164" t="s">
        <v>11</v>
      </c>
      <c r="C1164" t="s">
        <v>371</v>
      </c>
      <c r="D1164" t="s">
        <v>416</v>
      </c>
      <c r="E1164" t="str">
        <f t="shared" si="38"/>
        <v/>
      </c>
      <c r="F1164" t="s">
        <v>894</v>
      </c>
      <c r="G1164" s="18">
        <v>0</v>
      </c>
      <c r="H1164">
        <v>0</v>
      </c>
    </row>
    <row r="1165" spans="1:8" x14ac:dyDescent="0.35">
      <c r="A1165" t="s">
        <v>361</v>
      </c>
      <c r="B1165" t="s">
        <v>11</v>
      </c>
      <c r="C1165" t="s">
        <v>371</v>
      </c>
      <c r="D1165" t="s">
        <v>15</v>
      </c>
      <c r="E1165" t="str">
        <f t="shared" si="38"/>
        <v>8</v>
      </c>
      <c r="F1165" t="s">
        <v>894</v>
      </c>
      <c r="G1165" s="18">
        <v>21388167</v>
      </c>
      <c r="H1165">
        <v>1.0501</v>
      </c>
    </row>
    <row r="1166" spans="1:8" x14ac:dyDescent="0.35">
      <c r="A1166" t="s">
        <v>361</v>
      </c>
      <c r="B1166" t="s">
        <v>11</v>
      </c>
      <c r="C1166" t="s">
        <v>371</v>
      </c>
      <c r="D1166" t="s">
        <v>16</v>
      </c>
      <c r="E1166" t="str">
        <f t="shared" si="38"/>
        <v>8</v>
      </c>
      <c r="F1166" t="s">
        <v>894</v>
      </c>
      <c r="G1166" s="18">
        <v>604922</v>
      </c>
      <c r="H1166">
        <v>2.9700000000000001E-2</v>
      </c>
    </row>
    <row r="1167" spans="1:8" x14ac:dyDescent="0.35">
      <c r="A1167" t="s">
        <v>361</v>
      </c>
      <c r="B1167" t="s">
        <v>11</v>
      </c>
      <c r="C1167" t="s">
        <v>371</v>
      </c>
      <c r="D1167" t="s">
        <v>419</v>
      </c>
      <c r="E1167" t="str">
        <f t="shared" si="38"/>
        <v/>
      </c>
      <c r="F1167" t="s">
        <v>894</v>
      </c>
      <c r="G1167" s="18">
        <v>4287410</v>
      </c>
      <c r="H1167">
        <v>0.21049999999999999</v>
      </c>
    </row>
    <row r="1168" spans="1:8" x14ac:dyDescent="0.35">
      <c r="A1168" t="s">
        <v>361</v>
      </c>
      <c r="B1168" t="s">
        <v>11</v>
      </c>
      <c r="C1168" t="s">
        <v>371</v>
      </c>
      <c r="D1168" t="s">
        <v>421</v>
      </c>
      <c r="E1168" t="str">
        <f t="shared" si="38"/>
        <v/>
      </c>
      <c r="F1168" t="s">
        <v>894</v>
      </c>
      <c r="G1168" s="18">
        <v>4517565</v>
      </c>
      <c r="H1168">
        <v>0.2218</v>
      </c>
    </row>
    <row r="1169" spans="1:8" x14ac:dyDescent="0.35">
      <c r="A1169" t="s">
        <v>361</v>
      </c>
      <c r="B1169" t="s">
        <v>11</v>
      </c>
      <c r="C1169" t="s">
        <v>371</v>
      </c>
      <c r="D1169" t="s">
        <v>423</v>
      </c>
      <c r="E1169" t="str">
        <f t="shared" si="38"/>
        <v/>
      </c>
      <c r="F1169" t="s">
        <v>894</v>
      </c>
      <c r="G1169" s="18">
        <v>765827</v>
      </c>
      <c r="H1169">
        <v>3.7600000000000001E-2</v>
      </c>
    </row>
    <row r="1170" spans="1:8" x14ac:dyDescent="0.35">
      <c r="A1170" t="s">
        <v>361</v>
      </c>
      <c r="B1170" t="s">
        <v>11</v>
      </c>
      <c r="C1170" t="s">
        <v>363</v>
      </c>
      <c r="D1170" t="s">
        <v>416</v>
      </c>
      <c r="E1170" t="str">
        <f t="shared" si="38"/>
        <v/>
      </c>
      <c r="F1170" t="s">
        <v>895</v>
      </c>
      <c r="G1170" s="18">
        <v>0</v>
      </c>
      <c r="H1170">
        <v>0</v>
      </c>
    </row>
    <row r="1171" spans="1:8" x14ac:dyDescent="0.35">
      <c r="A1171" t="s">
        <v>361</v>
      </c>
      <c r="B1171" t="s">
        <v>11</v>
      </c>
      <c r="C1171" t="s">
        <v>363</v>
      </c>
      <c r="D1171" t="s">
        <v>15</v>
      </c>
      <c r="E1171" t="str">
        <f t="shared" si="38"/>
        <v>8</v>
      </c>
      <c r="F1171" t="s">
        <v>895</v>
      </c>
      <c r="G1171" s="18">
        <v>23658872</v>
      </c>
      <c r="H1171">
        <v>0.50570000000000004</v>
      </c>
    </row>
    <row r="1172" spans="1:8" x14ac:dyDescent="0.35">
      <c r="A1172" t="s">
        <v>361</v>
      </c>
      <c r="B1172" t="s">
        <v>11</v>
      </c>
      <c r="C1172" t="s">
        <v>363</v>
      </c>
      <c r="D1172" t="s">
        <v>16</v>
      </c>
      <c r="E1172" t="str">
        <f t="shared" si="38"/>
        <v>8</v>
      </c>
      <c r="F1172" t="s">
        <v>895</v>
      </c>
      <c r="G1172" s="18">
        <v>2217581</v>
      </c>
      <c r="H1172">
        <v>4.7399999999999998E-2</v>
      </c>
    </row>
    <row r="1173" spans="1:8" x14ac:dyDescent="0.35">
      <c r="A1173" t="s">
        <v>361</v>
      </c>
      <c r="B1173" t="s">
        <v>11</v>
      </c>
      <c r="C1173" t="s">
        <v>363</v>
      </c>
      <c r="D1173" t="s">
        <v>419</v>
      </c>
      <c r="E1173" t="str">
        <f t="shared" si="38"/>
        <v/>
      </c>
      <c r="F1173" t="s">
        <v>895</v>
      </c>
      <c r="G1173" s="18">
        <v>11967450</v>
      </c>
      <c r="H1173">
        <v>0.25580000000000003</v>
      </c>
    </row>
    <row r="1174" spans="1:8" x14ac:dyDescent="0.35">
      <c r="A1174" t="s">
        <v>361</v>
      </c>
      <c r="B1174" t="s">
        <v>11</v>
      </c>
      <c r="C1174" t="s">
        <v>363</v>
      </c>
      <c r="D1174" t="s">
        <v>421</v>
      </c>
      <c r="E1174" t="str">
        <f t="shared" si="38"/>
        <v/>
      </c>
      <c r="F1174" t="s">
        <v>895</v>
      </c>
      <c r="G1174" s="18">
        <v>10559240</v>
      </c>
      <c r="H1174">
        <v>0.22570000000000001</v>
      </c>
    </row>
    <row r="1175" spans="1:8" x14ac:dyDescent="0.35">
      <c r="A1175" t="s">
        <v>361</v>
      </c>
      <c r="B1175" t="s">
        <v>11</v>
      </c>
      <c r="C1175" t="s">
        <v>363</v>
      </c>
      <c r="D1175" t="s">
        <v>423</v>
      </c>
      <c r="E1175" t="str">
        <f t="shared" si="38"/>
        <v/>
      </c>
      <c r="F1175" t="s">
        <v>895</v>
      </c>
      <c r="G1175" s="18">
        <v>1646811</v>
      </c>
      <c r="H1175">
        <v>3.5200000000000002E-2</v>
      </c>
    </row>
    <row r="1176" spans="1:8" x14ac:dyDescent="0.35">
      <c r="A1176" t="s">
        <v>361</v>
      </c>
      <c r="B1176" t="s">
        <v>11</v>
      </c>
      <c r="C1176" t="s">
        <v>364</v>
      </c>
      <c r="D1176" t="s">
        <v>25</v>
      </c>
      <c r="E1176" t="str">
        <f t="shared" si="38"/>
        <v/>
      </c>
      <c r="F1176" t="s">
        <v>896</v>
      </c>
      <c r="G1176" s="18">
        <v>13355867</v>
      </c>
      <c r="H1176">
        <v>0.42120000000000002</v>
      </c>
    </row>
    <row r="1177" spans="1:8" x14ac:dyDescent="0.35">
      <c r="A1177" t="s">
        <v>361</v>
      </c>
      <c r="B1177" t="s">
        <v>11</v>
      </c>
      <c r="C1177" t="s">
        <v>364</v>
      </c>
      <c r="D1177" t="s">
        <v>13</v>
      </c>
      <c r="E1177" t="str">
        <f t="shared" si="38"/>
        <v/>
      </c>
      <c r="F1177" t="s">
        <v>896</v>
      </c>
      <c r="G1177" s="18">
        <v>0</v>
      </c>
      <c r="H1177">
        <v>0</v>
      </c>
    </row>
    <row r="1178" spans="1:8" x14ac:dyDescent="0.35">
      <c r="A1178" t="s">
        <v>361</v>
      </c>
      <c r="B1178" t="s">
        <v>11</v>
      </c>
      <c r="C1178" t="s">
        <v>364</v>
      </c>
      <c r="D1178" t="s">
        <v>416</v>
      </c>
      <c r="E1178" t="str">
        <f t="shared" si="38"/>
        <v/>
      </c>
      <c r="F1178" t="s">
        <v>896</v>
      </c>
      <c r="G1178" s="18">
        <v>0</v>
      </c>
      <c r="H1178">
        <v>0</v>
      </c>
    </row>
    <row r="1179" spans="1:8" x14ac:dyDescent="0.35">
      <c r="A1179" t="s">
        <v>361</v>
      </c>
      <c r="B1179" t="s">
        <v>11</v>
      </c>
      <c r="C1179" t="s">
        <v>364</v>
      </c>
      <c r="D1179" t="s">
        <v>15</v>
      </c>
      <c r="E1179" t="str">
        <f t="shared" si="38"/>
        <v>8</v>
      </c>
      <c r="F1179" t="s">
        <v>896</v>
      </c>
      <c r="G1179" s="18">
        <v>11592842</v>
      </c>
      <c r="H1179">
        <v>0.36559999999999998</v>
      </c>
    </row>
    <row r="1180" spans="1:8" x14ac:dyDescent="0.35">
      <c r="A1180" t="s">
        <v>361</v>
      </c>
      <c r="B1180" t="s">
        <v>11</v>
      </c>
      <c r="C1180" t="s">
        <v>364</v>
      </c>
      <c r="D1180" t="s">
        <v>16</v>
      </c>
      <c r="E1180" t="str">
        <f t="shared" si="38"/>
        <v>8</v>
      </c>
      <c r="F1180" t="s">
        <v>896</v>
      </c>
      <c r="G1180" s="18">
        <v>1848640</v>
      </c>
      <c r="H1180">
        <v>5.8299999999999998E-2</v>
      </c>
    </row>
    <row r="1181" spans="1:8" x14ac:dyDescent="0.35">
      <c r="A1181" t="s">
        <v>361</v>
      </c>
      <c r="B1181" t="s">
        <v>11</v>
      </c>
      <c r="C1181" t="s">
        <v>364</v>
      </c>
      <c r="D1181" t="s">
        <v>30</v>
      </c>
      <c r="E1181" t="str">
        <f t="shared" si="38"/>
        <v>8</v>
      </c>
      <c r="F1181" t="s">
        <v>896</v>
      </c>
      <c r="G1181" s="18">
        <v>3516538</v>
      </c>
      <c r="H1181">
        <v>0.1109</v>
      </c>
    </row>
    <row r="1182" spans="1:8" x14ac:dyDescent="0.35">
      <c r="A1182" t="s">
        <v>361</v>
      </c>
      <c r="B1182" t="s">
        <v>11</v>
      </c>
      <c r="C1182" t="s">
        <v>364</v>
      </c>
      <c r="D1182" t="s">
        <v>419</v>
      </c>
      <c r="E1182" t="str">
        <f t="shared" si="38"/>
        <v/>
      </c>
      <c r="F1182" t="s">
        <v>896</v>
      </c>
      <c r="G1182" s="18">
        <v>8057279</v>
      </c>
      <c r="H1182">
        <v>0.25409999999999999</v>
      </c>
    </row>
    <row r="1183" spans="1:8" x14ac:dyDescent="0.35">
      <c r="A1183" t="s">
        <v>361</v>
      </c>
      <c r="B1183" t="s">
        <v>11</v>
      </c>
      <c r="C1183" t="s">
        <v>364</v>
      </c>
      <c r="D1183" t="s">
        <v>421</v>
      </c>
      <c r="E1183" t="str">
        <f t="shared" si="38"/>
        <v/>
      </c>
      <c r="F1183" t="s">
        <v>896</v>
      </c>
      <c r="G1183" s="18">
        <v>8054108</v>
      </c>
      <c r="H1183">
        <v>0.254</v>
      </c>
    </row>
    <row r="1184" spans="1:8" x14ac:dyDescent="0.35">
      <c r="A1184" t="s">
        <v>361</v>
      </c>
      <c r="B1184" t="s">
        <v>11</v>
      </c>
      <c r="C1184" t="s">
        <v>364</v>
      </c>
      <c r="D1184" t="s">
        <v>423</v>
      </c>
      <c r="E1184" t="str">
        <f t="shared" si="38"/>
        <v/>
      </c>
      <c r="F1184" t="s">
        <v>896</v>
      </c>
      <c r="G1184" s="18">
        <v>1737658</v>
      </c>
      <c r="H1184">
        <v>5.4800000000000001E-2</v>
      </c>
    </row>
    <row r="1185" spans="1:8" x14ac:dyDescent="0.35">
      <c r="A1185" t="s">
        <v>361</v>
      </c>
      <c r="B1185" t="s">
        <v>11</v>
      </c>
      <c r="C1185" t="s">
        <v>372</v>
      </c>
      <c r="D1185" t="s">
        <v>13</v>
      </c>
      <c r="E1185" t="str">
        <f t="shared" si="38"/>
        <v/>
      </c>
      <c r="F1185" t="s">
        <v>897</v>
      </c>
      <c r="G1185" s="18">
        <v>0</v>
      </c>
      <c r="H1185">
        <v>0</v>
      </c>
    </row>
    <row r="1186" spans="1:8" x14ac:dyDescent="0.35">
      <c r="A1186" t="s">
        <v>361</v>
      </c>
      <c r="B1186" t="s">
        <v>11</v>
      </c>
      <c r="C1186" t="s">
        <v>372</v>
      </c>
      <c r="D1186" t="s">
        <v>416</v>
      </c>
      <c r="E1186" t="str">
        <f t="shared" si="38"/>
        <v/>
      </c>
      <c r="F1186" t="s">
        <v>897</v>
      </c>
      <c r="G1186" s="18">
        <v>0</v>
      </c>
      <c r="H1186">
        <v>0</v>
      </c>
    </row>
    <row r="1187" spans="1:8" x14ac:dyDescent="0.35">
      <c r="A1187" t="s">
        <v>361</v>
      </c>
      <c r="B1187" t="s">
        <v>11</v>
      </c>
      <c r="C1187" t="s">
        <v>372</v>
      </c>
      <c r="D1187" t="s">
        <v>15</v>
      </c>
      <c r="E1187" t="str">
        <f t="shared" si="38"/>
        <v>8</v>
      </c>
      <c r="F1187" t="s">
        <v>897</v>
      </c>
      <c r="G1187" s="18">
        <v>12511129</v>
      </c>
      <c r="H1187">
        <v>0.28070000000000001</v>
      </c>
    </row>
    <row r="1188" spans="1:8" x14ac:dyDescent="0.35">
      <c r="A1188" t="s">
        <v>361</v>
      </c>
      <c r="B1188" t="s">
        <v>11</v>
      </c>
      <c r="C1188" t="s">
        <v>372</v>
      </c>
      <c r="D1188" t="s">
        <v>16</v>
      </c>
      <c r="E1188" t="str">
        <f t="shared" si="38"/>
        <v>8</v>
      </c>
      <c r="F1188" t="s">
        <v>897</v>
      </c>
      <c r="G1188" s="18">
        <v>579425</v>
      </c>
      <c r="H1188">
        <v>1.2999999999999999E-2</v>
      </c>
    </row>
    <row r="1189" spans="1:8" x14ac:dyDescent="0.35">
      <c r="A1189" t="s">
        <v>361</v>
      </c>
      <c r="B1189" t="s">
        <v>11</v>
      </c>
      <c r="C1189" t="s">
        <v>372</v>
      </c>
      <c r="D1189" t="s">
        <v>419</v>
      </c>
      <c r="E1189" t="str">
        <f t="shared" si="38"/>
        <v/>
      </c>
      <c r="F1189" t="s">
        <v>897</v>
      </c>
      <c r="G1189" s="18">
        <v>14467803</v>
      </c>
      <c r="H1189">
        <v>0.3246</v>
      </c>
    </row>
    <row r="1190" spans="1:8" x14ac:dyDescent="0.35">
      <c r="A1190" t="s">
        <v>361</v>
      </c>
      <c r="B1190" t="s">
        <v>11</v>
      </c>
      <c r="C1190" t="s">
        <v>372</v>
      </c>
      <c r="D1190" t="s">
        <v>421</v>
      </c>
      <c r="E1190" t="str">
        <f t="shared" si="38"/>
        <v/>
      </c>
      <c r="F1190" t="s">
        <v>897</v>
      </c>
      <c r="G1190" s="18">
        <v>8049554</v>
      </c>
      <c r="H1190">
        <v>0.18060000000000001</v>
      </c>
    </row>
    <row r="1191" spans="1:8" x14ac:dyDescent="0.35">
      <c r="A1191" t="s">
        <v>361</v>
      </c>
      <c r="B1191" t="s">
        <v>11</v>
      </c>
      <c r="C1191" t="s">
        <v>372</v>
      </c>
      <c r="D1191" t="s">
        <v>423</v>
      </c>
      <c r="E1191" t="str">
        <f t="shared" si="38"/>
        <v/>
      </c>
      <c r="F1191" t="s">
        <v>897</v>
      </c>
      <c r="G1191" s="18">
        <v>1430735</v>
      </c>
      <c r="H1191">
        <v>3.2099999999999997E-2</v>
      </c>
    </row>
    <row r="1192" spans="1:8" x14ac:dyDescent="0.35">
      <c r="A1192" t="s">
        <v>361</v>
      </c>
      <c r="B1192" t="s">
        <v>11</v>
      </c>
      <c r="C1192" t="s">
        <v>365</v>
      </c>
      <c r="D1192" t="s">
        <v>416</v>
      </c>
      <c r="E1192" t="str">
        <f t="shared" si="38"/>
        <v/>
      </c>
      <c r="F1192" t="s">
        <v>898</v>
      </c>
      <c r="G1192" s="18">
        <v>0</v>
      </c>
      <c r="H1192">
        <v>0</v>
      </c>
    </row>
    <row r="1193" spans="1:8" x14ac:dyDescent="0.35">
      <c r="A1193" t="s">
        <v>361</v>
      </c>
      <c r="B1193" t="s">
        <v>11</v>
      </c>
      <c r="C1193" t="s">
        <v>365</v>
      </c>
      <c r="D1193" t="s">
        <v>15</v>
      </c>
      <c r="E1193" t="str">
        <f t="shared" si="38"/>
        <v>8</v>
      </c>
      <c r="F1193" t="s">
        <v>898</v>
      </c>
      <c r="G1193" s="18">
        <v>12078956</v>
      </c>
      <c r="H1193">
        <v>0.51439999999999997</v>
      </c>
    </row>
    <row r="1194" spans="1:8" x14ac:dyDescent="0.35">
      <c r="A1194" t="s">
        <v>361</v>
      </c>
      <c r="B1194" t="s">
        <v>11</v>
      </c>
      <c r="C1194" t="s">
        <v>365</v>
      </c>
      <c r="D1194" t="s">
        <v>419</v>
      </c>
      <c r="E1194" t="str">
        <f t="shared" si="38"/>
        <v/>
      </c>
      <c r="F1194" t="s">
        <v>898</v>
      </c>
      <c r="G1194" s="18">
        <v>9636865</v>
      </c>
      <c r="H1194">
        <v>0.41039999999999999</v>
      </c>
    </row>
    <row r="1195" spans="1:8" x14ac:dyDescent="0.35">
      <c r="A1195" t="s">
        <v>361</v>
      </c>
      <c r="B1195" t="s">
        <v>11</v>
      </c>
      <c r="C1195" t="s">
        <v>365</v>
      </c>
      <c r="D1195" t="s">
        <v>421</v>
      </c>
      <c r="E1195" t="str">
        <f t="shared" si="38"/>
        <v/>
      </c>
      <c r="F1195" t="s">
        <v>898</v>
      </c>
      <c r="G1195" s="18">
        <v>7608051</v>
      </c>
      <c r="H1195">
        <v>0.32400000000000001</v>
      </c>
    </row>
    <row r="1196" spans="1:8" x14ac:dyDescent="0.35">
      <c r="A1196" t="s">
        <v>361</v>
      </c>
      <c r="B1196" t="s">
        <v>11</v>
      </c>
      <c r="C1196" t="s">
        <v>365</v>
      </c>
      <c r="D1196" t="s">
        <v>423</v>
      </c>
      <c r="E1196" t="str">
        <f t="shared" si="38"/>
        <v/>
      </c>
      <c r="F1196" t="s">
        <v>898</v>
      </c>
      <c r="G1196" s="18">
        <v>345180</v>
      </c>
      <c r="H1196">
        <v>1.47E-2</v>
      </c>
    </row>
    <row r="1197" spans="1:8" x14ac:dyDescent="0.35">
      <c r="A1197" t="s">
        <v>361</v>
      </c>
      <c r="B1197" t="s">
        <v>11</v>
      </c>
      <c r="C1197" t="s">
        <v>366</v>
      </c>
      <c r="D1197" t="s">
        <v>25</v>
      </c>
      <c r="E1197" t="str">
        <f t="shared" si="38"/>
        <v/>
      </c>
      <c r="F1197" t="s">
        <v>899</v>
      </c>
      <c r="G1197" s="18">
        <v>4477806</v>
      </c>
      <c r="H1197">
        <v>0.08</v>
      </c>
    </row>
    <row r="1198" spans="1:8" x14ac:dyDescent="0.35">
      <c r="A1198" t="s">
        <v>361</v>
      </c>
      <c r="B1198" t="s">
        <v>11</v>
      </c>
      <c r="C1198" t="s">
        <v>366</v>
      </c>
      <c r="D1198" t="s">
        <v>13</v>
      </c>
      <c r="E1198" t="str">
        <f t="shared" si="38"/>
        <v/>
      </c>
      <c r="F1198" t="s">
        <v>899</v>
      </c>
      <c r="G1198" s="18">
        <v>0</v>
      </c>
      <c r="H1198">
        <v>0</v>
      </c>
    </row>
    <row r="1199" spans="1:8" x14ac:dyDescent="0.35">
      <c r="A1199" t="s">
        <v>361</v>
      </c>
      <c r="B1199" t="s">
        <v>11</v>
      </c>
      <c r="C1199" t="s">
        <v>366</v>
      </c>
      <c r="D1199" t="s">
        <v>416</v>
      </c>
      <c r="E1199" t="str">
        <f t="shared" si="38"/>
        <v/>
      </c>
      <c r="F1199" t="s">
        <v>899</v>
      </c>
      <c r="G1199" s="18">
        <v>0</v>
      </c>
      <c r="H1199">
        <v>0</v>
      </c>
    </row>
    <row r="1200" spans="1:8" x14ac:dyDescent="0.35">
      <c r="A1200" t="s">
        <v>361</v>
      </c>
      <c r="B1200" t="s">
        <v>11</v>
      </c>
      <c r="C1200" t="s">
        <v>366</v>
      </c>
      <c r="D1200" t="s">
        <v>15</v>
      </c>
      <c r="E1200" t="str">
        <f t="shared" si="38"/>
        <v>8</v>
      </c>
      <c r="F1200" t="s">
        <v>899</v>
      </c>
      <c r="G1200" s="18">
        <v>6396571</v>
      </c>
      <c r="H1200">
        <v>0.1143</v>
      </c>
    </row>
    <row r="1201" spans="1:8" x14ac:dyDescent="0.35">
      <c r="A1201" t="s">
        <v>361</v>
      </c>
      <c r="B1201" t="s">
        <v>11</v>
      </c>
      <c r="C1201" t="s">
        <v>366</v>
      </c>
      <c r="D1201" t="s">
        <v>16</v>
      </c>
      <c r="E1201" t="str">
        <f t="shared" si="38"/>
        <v>8</v>
      </c>
      <c r="F1201" t="s">
        <v>899</v>
      </c>
      <c r="G1201" s="18">
        <v>1102471</v>
      </c>
      <c r="H1201">
        <v>1.9699999999999999E-2</v>
      </c>
    </row>
    <row r="1202" spans="1:8" x14ac:dyDescent="0.35">
      <c r="A1202" t="s">
        <v>361</v>
      </c>
      <c r="B1202" t="s">
        <v>11</v>
      </c>
      <c r="C1202" t="s">
        <v>366</v>
      </c>
      <c r="D1202" t="s">
        <v>419</v>
      </c>
      <c r="E1202" t="str">
        <f t="shared" si="38"/>
        <v/>
      </c>
      <c r="F1202" t="s">
        <v>899</v>
      </c>
      <c r="G1202" s="18">
        <v>7846012</v>
      </c>
      <c r="H1202">
        <v>0.14019999999999999</v>
      </c>
    </row>
    <row r="1203" spans="1:8" x14ac:dyDescent="0.35">
      <c r="A1203" t="s">
        <v>361</v>
      </c>
      <c r="B1203" t="s">
        <v>11</v>
      </c>
      <c r="C1203" t="s">
        <v>366</v>
      </c>
      <c r="D1203" t="s">
        <v>421</v>
      </c>
      <c r="E1203" t="str">
        <f t="shared" si="38"/>
        <v/>
      </c>
      <c r="F1203" t="s">
        <v>899</v>
      </c>
      <c r="G1203" s="18">
        <v>7527023</v>
      </c>
      <c r="H1203">
        <v>0.13450000000000001</v>
      </c>
    </row>
    <row r="1204" spans="1:8" x14ac:dyDescent="0.35">
      <c r="A1204" t="s">
        <v>361</v>
      </c>
      <c r="B1204" t="s">
        <v>11</v>
      </c>
      <c r="C1204" t="s">
        <v>366</v>
      </c>
      <c r="D1204" t="s">
        <v>423</v>
      </c>
      <c r="E1204" t="str">
        <f t="shared" si="38"/>
        <v/>
      </c>
      <c r="F1204" t="s">
        <v>899</v>
      </c>
      <c r="G1204" s="18">
        <v>1387882</v>
      </c>
      <c r="H1204">
        <v>2.4799999999999999E-2</v>
      </c>
    </row>
    <row r="1205" spans="1:8" x14ac:dyDescent="0.35">
      <c r="A1205" t="s">
        <v>361</v>
      </c>
      <c r="B1205" t="s">
        <v>11</v>
      </c>
      <c r="C1205" t="s">
        <v>367</v>
      </c>
      <c r="D1205" t="s">
        <v>25</v>
      </c>
      <c r="E1205" t="str">
        <f t="shared" si="38"/>
        <v/>
      </c>
      <c r="F1205" t="s">
        <v>900</v>
      </c>
      <c r="G1205" s="18">
        <v>9861879</v>
      </c>
      <c r="H1205">
        <v>0.35</v>
      </c>
    </row>
    <row r="1206" spans="1:8" x14ac:dyDescent="0.35">
      <c r="A1206" t="s">
        <v>361</v>
      </c>
      <c r="B1206" t="s">
        <v>11</v>
      </c>
      <c r="C1206" t="s">
        <v>367</v>
      </c>
      <c r="D1206" t="s">
        <v>416</v>
      </c>
      <c r="E1206" t="str">
        <f t="shared" si="38"/>
        <v/>
      </c>
      <c r="F1206" t="s">
        <v>900</v>
      </c>
      <c r="G1206" s="18">
        <v>0</v>
      </c>
      <c r="H1206">
        <v>0</v>
      </c>
    </row>
    <row r="1207" spans="1:8" x14ac:dyDescent="0.35">
      <c r="A1207" t="s">
        <v>361</v>
      </c>
      <c r="B1207" t="s">
        <v>11</v>
      </c>
      <c r="C1207" t="s">
        <v>367</v>
      </c>
      <c r="D1207" t="s">
        <v>15</v>
      </c>
      <c r="E1207" t="str">
        <f t="shared" si="38"/>
        <v>8</v>
      </c>
      <c r="F1207" t="s">
        <v>900</v>
      </c>
      <c r="G1207" s="18">
        <v>28019531</v>
      </c>
      <c r="H1207">
        <v>1.1005</v>
      </c>
    </row>
    <row r="1208" spans="1:8" x14ac:dyDescent="0.35">
      <c r="A1208" t="s">
        <v>361</v>
      </c>
      <c r="B1208" t="s">
        <v>11</v>
      </c>
      <c r="C1208" t="s">
        <v>367</v>
      </c>
      <c r="D1208" t="s">
        <v>16</v>
      </c>
      <c r="E1208" t="str">
        <f t="shared" si="38"/>
        <v>8</v>
      </c>
      <c r="F1208" t="s">
        <v>900</v>
      </c>
      <c r="G1208" s="18">
        <v>2350025</v>
      </c>
      <c r="H1208">
        <v>9.2299999999999993E-2</v>
      </c>
    </row>
    <row r="1209" spans="1:8" x14ac:dyDescent="0.35">
      <c r="A1209" t="s">
        <v>361</v>
      </c>
      <c r="B1209" t="s">
        <v>11</v>
      </c>
      <c r="C1209" t="s">
        <v>367</v>
      </c>
      <c r="D1209" t="s">
        <v>419</v>
      </c>
      <c r="E1209" t="str">
        <f t="shared" si="38"/>
        <v/>
      </c>
      <c r="F1209" t="s">
        <v>900</v>
      </c>
      <c r="G1209" s="18">
        <v>5932350</v>
      </c>
      <c r="H1209">
        <v>0.23300000000000001</v>
      </c>
    </row>
    <row r="1210" spans="1:8" x14ac:dyDescent="0.35">
      <c r="A1210" t="s">
        <v>361</v>
      </c>
      <c r="B1210" t="s">
        <v>11</v>
      </c>
      <c r="C1210" t="s">
        <v>367</v>
      </c>
      <c r="D1210" t="s">
        <v>421</v>
      </c>
      <c r="E1210" t="str">
        <f t="shared" si="38"/>
        <v/>
      </c>
      <c r="F1210" t="s">
        <v>900</v>
      </c>
      <c r="G1210" s="18">
        <v>7961570</v>
      </c>
      <c r="H1210">
        <v>0.31269999999999998</v>
      </c>
    </row>
    <row r="1211" spans="1:8" x14ac:dyDescent="0.35">
      <c r="A1211" t="s">
        <v>361</v>
      </c>
      <c r="B1211" t="s">
        <v>11</v>
      </c>
      <c r="C1211" t="s">
        <v>367</v>
      </c>
      <c r="D1211" t="s">
        <v>423</v>
      </c>
      <c r="E1211" t="str">
        <f t="shared" si="38"/>
        <v/>
      </c>
      <c r="F1211" t="s">
        <v>900</v>
      </c>
      <c r="G1211" s="18">
        <v>0</v>
      </c>
      <c r="H1211">
        <v>0</v>
      </c>
    </row>
    <row r="1212" spans="1:8" x14ac:dyDescent="0.35">
      <c r="A1212" t="s">
        <v>361</v>
      </c>
      <c r="B1212" t="s">
        <v>11</v>
      </c>
      <c r="C1212" t="s">
        <v>369</v>
      </c>
      <c r="D1212" t="s">
        <v>25</v>
      </c>
      <c r="E1212" t="str">
        <f t="shared" si="38"/>
        <v/>
      </c>
      <c r="F1212" t="s">
        <v>901</v>
      </c>
      <c r="G1212" s="18">
        <v>1443218</v>
      </c>
      <c r="H1212">
        <v>0.35</v>
      </c>
    </row>
    <row r="1213" spans="1:8" x14ac:dyDescent="0.35">
      <c r="A1213" t="s">
        <v>361</v>
      </c>
      <c r="B1213" t="s">
        <v>11</v>
      </c>
      <c r="C1213" t="s">
        <v>369</v>
      </c>
      <c r="D1213" t="s">
        <v>13</v>
      </c>
      <c r="E1213" t="str">
        <f t="shared" si="38"/>
        <v/>
      </c>
      <c r="F1213" t="s">
        <v>901</v>
      </c>
      <c r="G1213" s="18">
        <v>0</v>
      </c>
      <c r="H1213">
        <v>0</v>
      </c>
    </row>
    <row r="1214" spans="1:8" x14ac:dyDescent="0.35">
      <c r="A1214" t="s">
        <v>361</v>
      </c>
      <c r="B1214" t="s">
        <v>11</v>
      </c>
      <c r="C1214" t="s">
        <v>369</v>
      </c>
      <c r="D1214" t="s">
        <v>416</v>
      </c>
      <c r="E1214" t="str">
        <f t="shared" si="38"/>
        <v/>
      </c>
      <c r="F1214" t="s">
        <v>901</v>
      </c>
      <c r="G1214" s="18">
        <v>0</v>
      </c>
      <c r="H1214">
        <v>0</v>
      </c>
    </row>
    <row r="1215" spans="1:8" x14ac:dyDescent="0.35">
      <c r="A1215" t="s">
        <v>361</v>
      </c>
      <c r="B1215" t="s">
        <v>11</v>
      </c>
      <c r="C1215" t="s">
        <v>369</v>
      </c>
      <c r="D1215" t="s">
        <v>15</v>
      </c>
      <c r="E1215" t="str">
        <f t="shared" si="38"/>
        <v>8</v>
      </c>
      <c r="F1215" t="s">
        <v>901</v>
      </c>
      <c r="G1215" s="18">
        <v>5395838</v>
      </c>
      <c r="H1215">
        <v>1.3893</v>
      </c>
    </row>
    <row r="1216" spans="1:8" x14ac:dyDescent="0.35">
      <c r="A1216" t="s">
        <v>361</v>
      </c>
      <c r="B1216" t="s">
        <v>11</v>
      </c>
      <c r="C1216" t="s">
        <v>369</v>
      </c>
      <c r="D1216" t="s">
        <v>16</v>
      </c>
      <c r="E1216" t="str">
        <f t="shared" si="38"/>
        <v>8</v>
      </c>
      <c r="F1216" t="s">
        <v>901</v>
      </c>
      <c r="G1216" s="18">
        <v>369743</v>
      </c>
      <c r="H1216">
        <v>9.5200000000000007E-2</v>
      </c>
    </row>
    <row r="1217" spans="1:8" x14ac:dyDescent="0.35">
      <c r="A1217" t="s">
        <v>361</v>
      </c>
      <c r="B1217" t="s">
        <v>11</v>
      </c>
      <c r="C1217" t="s">
        <v>369</v>
      </c>
      <c r="D1217" t="s">
        <v>30</v>
      </c>
      <c r="E1217" t="str">
        <f t="shared" si="38"/>
        <v>8</v>
      </c>
      <c r="F1217" t="s">
        <v>901</v>
      </c>
      <c r="G1217" s="18">
        <v>598729</v>
      </c>
      <c r="H1217">
        <v>0.1452</v>
      </c>
    </row>
    <row r="1218" spans="1:8" x14ac:dyDescent="0.35">
      <c r="A1218" t="s">
        <v>361</v>
      </c>
      <c r="B1218" t="s">
        <v>11</v>
      </c>
      <c r="C1218" t="s">
        <v>369</v>
      </c>
      <c r="D1218" t="s">
        <v>419</v>
      </c>
      <c r="E1218" t="str">
        <f t="shared" si="38"/>
        <v/>
      </c>
      <c r="F1218" t="s">
        <v>901</v>
      </c>
      <c r="G1218" s="18">
        <v>1228463</v>
      </c>
      <c r="H1218">
        <v>0.31630000000000003</v>
      </c>
    </row>
    <row r="1219" spans="1:8" x14ac:dyDescent="0.35">
      <c r="A1219" t="s">
        <v>361</v>
      </c>
      <c r="B1219" t="s">
        <v>11</v>
      </c>
      <c r="C1219" t="s">
        <v>369</v>
      </c>
      <c r="D1219" t="s">
        <v>421</v>
      </c>
      <c r="E1219" t="str">
        <f t="shared" ref="E1219:E1282" si="39">IF(MID(D1219,3,1)="8","8","")</f>
        <v/>
      </c>
      <c r="F1219" t="s">
        <v>901</v>
      </c>
      <c r="G1219" s="18">
        <v>874256</v>
      </c>
      <c r="H1219">
        <v>0.22509999999999999</v>
      </c>
    </row>
    <row r="1220" spans="1:8" x14ac:dyDescent="0.35">
      <c r="A1220" t="s">
        <v>361</v>
      </c>
      <c r="B1220" t="s">
        <v>11</v>
      </c>
      <c r="C1220" t="s">
        <v>369</v>
      </c>
      <c r="D1220" t="s">
        <v>423</v>
      </c>
      <c r="E1220" t="str">
        <f t="shared" si="39"/>
        <v/>
      </c>
      <c r="F1220" t="s">
        <v>901</v>
      </c>
      <c r="G1220" s="18">
        <v>0</v>
      </c>
      <c r="H1220">
        <v>0</v>
      </c>
    </row>
    <row r="1221" spans="1:8" x14ac:dyDescent="0.35">
      <c r="A1221" t="s">
        <v>361</v>
      </c>
      <c r="B1221" t="s">
        <v>11</v>
      </c>
      <c r="C1221" t="s">
        <v>370</v>
      </c>
      <c r="D1221" t="s">
        <v>416</v>
      </c>
      <c r="E1221" t="str">
        <f t="shared" si="39"/>
        <v/>
      </c>
      <c r="F1221" t="s">
        <v>902</v>
      </c>
      <c r="G1221" s="18">
        <v>0</v>
      </c>
      <c r="H1221">
        <v>0</v>
      </c>
    </row>
    <row r="1222" spans="1:8" x14ac:dyDescent="0.35">
      <c r="A1222" t="s">
        <v>361</v>
      </c>
      <c r="B1222" t="s">
        <v>11</v>
      </c>
      <c r="C1222" t="s">
        <v>370</v>
      </c>
      <c r="D1222" t="s">
        <v>15</v>
      </c>
      <c r="E1222" t="str">
        <f t="shared" si="39"/>
        <v>8</v>
      </c>
      <c r="F1222" t="s">
        <v>902</v>
      </c>
      <c r="G1222" s="18">
        <v>44991163</v>
      </c>
      <c r="H1222">
        <v>0.46539999999999998</v>
      </c>
    </row>
    <row r="1223" spans="1:8" x14ac:dyDescent="0.35">
      <c r="A1223" t="s">
        <v>361</v>
      </c>
      <c r="B1223" t="s">
        <v>11</v>
      </c>
      <c r="C1223" t="s">
        <v>370</v>
      </c>
      <c r="D1223" t="s">
        <v>16</v>
      </c>
      <c r="E1223" t="str">
        <f t="shared" si="39"/>
        <v>8</v>
      </c>
      <c r="F1223" t="s">
        <v>902</v>
      </c>
      <c r="G1223" s="18">
        <v>3499528</v>
      </c>
      <c r="H1223">
        <v>3.6200000000000003E-2</v>
      </c>
    </row>
    <row r="1224" spans="1:8" x14ac:dyDescent="0.35">
      <c r="A1224" t="s">
        <v>361</v>
      </c>
      <c r="B1224" t="s">
        <v>11</v>
      </c>
      <c r="C1224" t="s">
        <v>370</v>
      </c>
      <c r="D1224" t="s">
        <v>51</v>
      </c>
      <c r="E1224" t="str">
        <f t="shared" si="39"/>
        <v>8</v>
      </c>
      <c r="F1224" t="s">
        <v>902</v>
      </c>
      <c r="G1224" s="18">
        <v>19576086</v>
      </c>
      <c r="H1224">
        <v>0.20250000000000001</v>
      </c>
    </row>
    <row r="1225" spans="1:8" x14ac:dyDescent="0.35">
      <c r="A1225" t="s">
        <v>361</v>
      </c>
      <c r="B1225" t="s">
        <v>11</v>
      </c>
      <c r="C1225" t="s">
        <v>370</v>
      </c>
      <c r="D1225" t="s">
        <v>419</v>
      </c>
      <c r="E1225" t="str">
        <f t="shared" si="39"/>
        <v/>
      </c>
      <c r="F1225" t="s">
        <v>902</v>
      </c>
      <c r="G1225" s="18">
        <v>28189564</v>
      </c>
      <c r="H1225">
        <v>0.29160000000000003</v>
      </c>
    </row>
    <row r="1226" spans="1:8" x14ac:dyDescent="0.35">
      <c r="A1226" t="s">
        <v>361</v>
      </c>
      <c r="B1226" t="s">
        <v>11</v>
      </c>
      <c r="C1226" t="s">
        <v>370</v>
      </c>
      <c r="D1226" t="s">
        <v>421</v>
      </c>
      <c r="E1226" t="str">
        <f t="shared" si="39"/>
        <v/>
      </c>
      <c r="F1226" t="s">
        <v>902</v>
      </c>
      <c r="G1226" s="18">
        <v>33622532</v>
      </c>
      <c r="H1226">
        <v>0.3478</v>
      </c>
    </row>
    <row r="1227" spans="1:8" x14ac:dyDescent="0.35">
      <c r="A1227" t="s">
        <v>361</v>
      </c>
      <c r="B1227" t="s">
        <v>11</v>
      </c>
      <c r="C1227" t="s">
        <v>370</v>
      </c>
      <c r="D1227" t="s">
        <v>423</v>
      </c>
      <c r="E1227" t="str">
        <f t="shared" si="39"/>
        <v/>
      </c>
      <c r="F1227" t="s">
        <v>902</v>
      </c>
      <c r="G1227" s="18">
        <v>7105394</v>
      </c>
      <c r="H1227">
        <v>7.3499999999999996E-2</v>
      </c>
    </row>
    <row r="1228" spans="1:8" x14ac:dyDescent="0.35">
      <c r="A1228" t="s">
        <v>361</v>
      </c>
      <c r="B1228" t="s">
        <v>11</v>
      </c>
      <c r="C1228" t="s">
        <v>373</v>
      </c>
      <c r="D1228" t="s">
        <v>25</v>
      </c>
      <c r="E1228" t="str">
        <f t="shared" si="39"/>
        <v/>
      </c>
      <c r="F1228" t="s">
        <v>903</v>
      </c>
      <c r="G1228" s="18">
        <v>3784069</v>
      </c>
      <c r="H1228">
        <v>0.5484</v>
      </c>
    </row>
    <row r="1229" spans="1:8" x14ac:dyDescent="0.35">
      <c r="A1229" t="s">
        <v>361</v>
      </c>
      <c r="B1229" t="s">
        <v>11</v>
      </c>
      <c r="C1229" t="s">
        <v>373</v>
      </c>
      <c r="D1229" t="s">
        <v>13</v>
      </c>
      <c r="E1229" t="str">
        <f t="shared" si="39"/>
        <v/>
      </c>
      <c r="F1229" t="s">
        <v>903</v>
      </c>
      <c r="G1229" s="18">
        <v>0</v>
      </c>
      <c r="H1229">
        <v>0</v>
      </c>
    </row>
    <row r="1230" spans="1:8" x14ac:dyDescent="0.35">
      <c r="A1230" t="s">
        <v>361</v>
      </c>
      <c r="B1230" t="s">
        <v>11</v>
      </c>
      <c r="C1230" t="s">
        <v>373</v>
      </c>
      <c r="D1230" t="s">
        <v>416</v>
      </c>
      <c r="E1230" t="str">
        <f t="shared" si="39"/>
        <v/>
      </c>
      <c r="F1230" t="s">
        <v>903</v>
      </c>
      <c r="G1230" s="18">
        <v>0</v>
      </c>
      <c r="H1230">
        <v>0</v>
      </c>
    </row>
    <row r="1231" spans="1:8" x14ac:dyDescent="0.35">
      <c r="A1231" t="s">
        <v>361</v>
      </c>
      <c r="B1231" t="s">
        <v>11</v>
      </c>
      <c r="C1231" t="s">
        <v>373</v>
      </c>
      <c r="D1231" t="s">
        <v>15</v>
      </c>
      <c r="E1231" t="str">
        <f t="shared" si="39"/>
        <v>8</v>
      </c>
      <c r="F1231" t="s">
        <v>903</v>
      </c>
      <c r="G1231" s="18">
        <v>22648</v>
      </c>
      <c r="H1231">
        <v>4.0000000000000001E-3</v>
      </c>
    </row>
    <row r="1232" spans="1:8" x14ac:dyDescent="0.35">
      <c r="A1232" t="s">
        <v>361</v>
      </c>
      <c r="B1232" t="s">
        <v>11</v>
      </c>
      <c r="C1232" t="s">
        <v>373</v>
      </c>
      <c r="D1232" t="s">
        <v>419</v>
      </c>
      <c r="E1232" t="str">
        <f t="shared" si="39"/>
        <v/>
      </c>
      <c r="F1232" t="s">
        <v>903</v>
      </c>
      <c r="G1232" s="18">
        <v>1712759</v>
      </c>
      <c r="H1232">
        <v>0.30249999999999999</v>
      </c>
    </row>
    <row r="1233" spans="1:8" x14ac:dyDescent="0.35">
      <c r="A1233" t="s">
        <v>361</v>
      </c>
      <c r="B1233" t="s">
        <v>11</v>
      </c>
      <c r="C1233" t="s">
        <v>373</v>
      </c>
      <c r="D1233" t="s">
        <v>421</v>
      </c>
      <c r="E1233" t="str">
        <f t="shared" si="39"/>
        <v/>
      </c>
      <c r="F1233" t="s">
        <v>903</v>
      </c>
      <c r="G1233" s="18">
        <v>0</v>
      </c>
      <c r="H1233">
        <v>0</v>
      </c>
    </row>
    <row r="1234" spans="1:8" x14ac:dyDescent="0.35">
      <c r="A1234" t="s">
        <v>116</v>
      </c>
      <c r="B1234" t="s">
        <v>11</v>
      </c>
      <c r="C1234" t="s">
        <v>205</v>
      </c>
      <c r="D1234" t="s">
        <v>416</v>
      </c>
      <c r="E1234" t="str">
        <f t="shared" si="39"/>
        <v/>
      </c>
      <c r="F1234" t="s">
        <v>905</v>
      </c>
      <c r="G1234" s="18">
        <v>0</v>
      </c>
      <c r="H1234">
        <v>0</v>
      </c>
    </row>
    <row r="1235" spans="1:8" x14ac:dyDescent="0.35">
      <c r="A1235" t="s">
        <v>116</v>
      </c>
      <c r="B1235" t="s">
        <v>11</v>
      </c>
      <c r="C1235" t="s">
        <v>205</v>
      </c>
      <c r="D1235" t="s">
        <v>15</v>
      </c>
      <c r="E1235" t="str">
        <f t="shared" si="39"/>
        <v>8</v>
      </c>
      <c r="F1235" t="s">
        <v>905</v>
      </c>
      <c r="G1235" s="18">
        <v>831162</v>
      </c>
      <c r="H1235">
        <v>0.51490000000000002</v>
      </c>
    </row>
    <row r="1236" spans="1:8" x14ac:dyDescent="0.35">
      <c r="A1236" t="s">
        <v>116</v>
      </c>
      <c r="B1236" t="s">
        <v>11</v>
      </c>
      <c r="C1236" t="s">
        <v>205</v>
      </c>
      <c r="D1236" t="s">
        <v>16</v>
      </c>
      <c r="E1236" t="str">
        <f t="shared" si="39"/>
        <v>8</v>
      </c>
      <c r="F1236" t="s">
        <v>905</v>
      </c>
      <c r="G1236" s="18">
        <v>40678</v>
      </c>
      <c r="H1236">
        <v>2.52E-2</v>
      </c>
    </row>
    <row r="1237" spans="1:8" x14ac:dyDescent="0.35">
      <c r="A1237" t="s">
        <v>116</v>
      </c>
      <c r="B1237" t="s">
        <v>11</v>
      </c>
      <c r="C1237" t="s">
        <v>205</v>
      </c>
      <c r="D1237" t="s">
        <v>419</v>
      </c>
      <c r="E1237" t="str">
        <f t="shared" si="39"/>
        <v/>
      </c>
      <c r="F1237" t="s">
        <v>905</v>
      </c>
      <c r="G1237" s="18">
        <v>481522</v>
      </c>
      <c r="H1237">
        <v>0.29830000000000001</v>
      </c>
    </row>
    <row r="1238" spans="1:8" x14ac:dyDescent="0.35">
      <c r="A1238" t="s">
        <v>116</v>
      </c>
      <c r="B1238" t="s">
        <v>11</v>
      </c>
      <c r="C1238" t="s">
        <v>205</v>
      </c>
      <c r="D1238" t="s">
        <v>421</v>
      </c>
      <c r="E1238" t="str">
        <f t="shared" si="39"/>
        <v/>
      </c>
      <c r="F1238" t="s">
        <v>905</v>
      </c>
      <c r="G1238" s="18">
        <v>333175</v>
      </c>
      <c r="H1238">
        <v>0.2064</v>
      </c>
    </row>
    <row r="1239" spans="1:8" x14ac:dyDescent="0.35">
      <c r="A1239" t="s">
        <v>116</v>
      </c>
      <c r="B1239" t="s">
        <v>11</v>
      </c>
      <c r="C1239" t="s">
        <v>205</v>
      </c>
      <c r="D1239" t="s">
        <v>423</v>
      </c>
      <c r="E1239" t="str">
        <f t="shared" si="39"/>
        <v/>
      </c>
      <c r="F1239" t="s">
        <v>905</v>
      </c>
      <c r="G1239" s="18">
        <v>60372</v>
      </c>
      <c r="H1239">
        <v>3.7400000000000003E-2</v>
      </c>
    </row>
    <row r="1240" spans="1:8" x14ac:dyDescent="0.35">
      <c r="A1240" t="s">
        <v>116</v>
      </c>
      <c r="B1240" t="s">
        <v>11</v>
      </c>
      <c r="C1240" t="s">
        <v>207</v>
      </c>
      <c r="D1240" t="s">
        <v>416</v>
      </c>
      <c r="E1240" t="str">
        <f t="shared" si="39"/>
        <v/>
      </c>
      <c r="F1240" t="s">
        <v>906</v>
      </c>
      <c r="G1240" s="18">
        <v>0</v>
      </c>
      <c r="H1240">
        <v>0</v>
      </c>
    </row>
    <row r="1241" spans="1:8" x14ac:dyDescent="0.35">
      <c r="A1241" t="s">
        <v>116</v>
      </c>
      <c r="B1241" t="s">
        <v>11</v>
      </c>
      <c r="C1241" t="s">
        <v>207</v>
      </c>
      <c r="D1241" t="s">
        <v>15</v>
      </c>
      <c r="E1241" t="str">
        <f t="shared" si="39"/>
        <v>8</v>
      </c>
      <c r="F1241" t="s">
        <v>906</v>
      </c>
      <c r="G1241" s="18">
        <v>1092069</v>
      </c>
      <c r="H1241">
        <v>0.25890000000000002</v>
      </c>
    </row>
    <row r="1242" spans="1:8" x14ac:dyDescent="0.35">
      <c r="A1242" t="s">
        <v>116</v>
      </c>
      <c r="B1242" t="s">
        <v>11</v>
      </c>
      <c r="C1242" t="s">
        <v>207</v>
      </c>
      <c r="D1242" t="s">
        <v>16</v>
      </c>
      <c r="E1242" t="str">
        <f t="shared" si="39"/>
        <v>8</v>
      </c>
      <c r="F1242" t="s">
        <v>906</v>
      </c>
      <c r="G1242" s="18">
        <v>118107</v>
      </c>
      <c r="H1242">
        <v>2.8000000000000001E-2</v>
      </c>
    </row>
    <row r="1243" spans="1:8" x14ac:dyDescent="0.35">
      <c r="A1243" t="s">
        <v>116</v>
      </c>
      <c r="B1243" t="s">
        <v>11</v>
      </c>
      <c r="C1243" t="s">
        <v>207</v>
      </c>
      <c r="D1243" t="s">
        <v>419</v>
      </c>
      <c r="E1243" t="str">
        <f t="shared" si="39"/>
        <v/>
      </c>
      <c r="F1243" t="s">
        <v>906</v>
      </c>
      <c r="G1243" s="18">
        <v>1254044</v>
      </c>
      <c r="H1243">
        <v>0.29730000000000001</v>
      </c>
    </row>
    <row r="1244" spans="1:8" x14ac:dyDescent="0.35">
      <c r="A1244" t="s">
        <v>116</v>
      </c>
      <c r="B1244" t="s">
        <v>11</v>
      </c>
      <c r="C1244" t="s">
        <v>207</v>
      </c>
      <c r="D1244" t="s">
        <v>421</v>
      </c>
      <c r="E1244" t="str">
        <f t="shared" si="39"/>
        <v/>
      </c>
      <c r="F1244" t="s">
        <v>906</v>
      </c>
      <c r="G1244" s="18">
        <v>458087</v>
      </c>
      <c r="H1244">
        <v>0.1086</v>
      </c>
    </row>
    <row r="1245" spans="1:8" x14ac:dyDescent="0.35">
      <c r="A1245" t="s">
        <v>116</v>
      </c>
      <c r="B1245" t="s">
        <v>11</v>
      </c>
      <c r="C1245" t="s">
        <v>207</v>
      </c>
      <c r="D1245" t="s">
        <v>423</v>
      </c>
      <c r="E1245" t="str">
        <f t="shared" si="39"/>
        <v/>
      </c>
      <c r="F1245" t="s">
        <v>906</v>
      </c>
      <c r="G1245" s="18">
        <v>102078</v>
      </c>
      <c r="H1245">
        <v>2.4199999999999999E-2</v>
      </c>
    </row>
    <row r="1246" spans="1:8" x14ac:dyDescent="0.35">
      <c r="A1246" t="s">
        <v>116</v>
      </c>
      <c r="B1246" t="s">
        <v>11</v>
      </c>
      <c r="C1246" t="s">
        <v>206</v>
      </c>
      <c r="D1246" t="s">
        <v>13</v>
      </c>
      <c r="E1246" t="str">
        <f t="shared" si="39"/>
        <v/>
      </c>
      <c r="F1246" t="s">
        <v>907</v>
      </c>
      <c r="G1246" s="18">
        <v>0</v>
      </c>
      <c r="H1246">
        <v>0</v>
      </c>
    </row>
    <row r="1247" spans="1:8" x14ac:dyDescent="0.35">
      <c r="A1247" t="s">
        <v>116</v>
      </c>
      <c r="B1247" t="s">
        <v>11</v>
      </c>
      <c r="C1247" t="s">
        <v>206</v>
      </c>
      <c r="D1247" t="s">
        <v>416</v>
      </c>
      <c r="E1247" t="str">
        <f t="shared" si="39"/>
        <v/>
      </c>
      <c r="F1247" t="s">
        <v>907</v>
      </c>
      <c r="G1247" s="18">
        <v>0</v>
      </c>
      <c r="H1247">
        <v>0</v>
      </c>
    </row>
    <row r="1248" spans="1:8" x14ac:dyDescent="0.35">
      <c r="A1248" t="s">
        <v>116</v>
      </c>
      <c r="B1248" t="s">
        <v>11</v>
      </c>
      <c r="C1248" t="s">
        <v>206</v>
      </c>
      <c r="D1248" t="s">
        <v>15</v>
      </c>
      <c r="E1248" t="str">
        <f t="shared" si="39"/>
        <v>8</v>
      </c>
      <c r="F1248" t="s">
        <v>907</v>
      </c>
      <c r="G1248" s="18">
        <v>3630629</v>
      </c>
      <c r="H1248">
        <v>0.43269999999999997</v>
      </c>
    </row>
    <row r="1249" spans="1:8" x14ac:dyDescent="0.35">
      <c r="A1249" t="s">
        <v>116</v>
      </c>
      <c r="B1249" t="s">
        <v>11</v>
      </c>
      <c r="C1249" t="s">
        <v>206</v>
      </c>
      <c r="D1249" t="s">
        <v>16</v>
      </c>
      <c r="E1249" t="str">
        <f t="shared" si="39"/>
        <v>8</v>
      </c>
      <c r="F1249" t="s">
        <v>907</v>
      </c>
      <c r="G1249" s="18">
        <v>246685</v>
      </c>
      <c r="H1249">
        <v>2.9399999999999999E-2</v>
      </c>
    </row>
    <row r="1250" spans="1:8" x14ac:dyDescent="0.35">
      <c r="A1250" t="s">
        <v>116</v>
      </c>
      <c r="B1250" t="s">
        <v>11</v>
      </c>
      <c r="C1250" t="s">
        <v>206</v>
      </c>
      <c r="D1250" t="s">
        <v>419</v>
      </c>
      <c r="E1250" t="str">
        <f t="shared" si="39"/>
        <v/>
      </c>
      <c r="F1250" t="s">
        <v>907</v>
      </c>
      <c r="G1250" s="18">
        <v>2591868</v>
      </c>
      <c r="H1250">
        <v>0.30890000000000001</v>
      </c>
    </row>
    <row r="1251" spans="1:8" x14ac:dyDescent="0.35">
      <c r="A1251" t="s">
        <v>116</v>
      </c>
      <c r="B1251" t="s">
        <v>11</v>
      </c>
      <c r="C1251" t="s">
        <v>206</v>
      </c>
      <c r="D1251" t="s">
        <v>421</v>
      </c>
      <c r="E1251" t="str">
        <f t="shared" si="39"/>
        <v/>
      </c>
      <c r="F1251" t="s">
        <v>907</v>
      </c>
      <c r="G1251" s="18">
        <v>1110081</v>
      </c>
      <c r="H1251">
        <v>0.1323</v>
      </c>
    </row>
    <row r="1252" spans="1:8" x14ac:dyDescent="0.35">
      <c r="A1252" t="s">
        <v>116</v>
      </c>
      <c r="B1252" t="s">
        <v>11</v>
      </c>
      <c r="C1252" t="s">
        <v>206</v>
      </c>
      <c r="D1252" t="s">
        <v>423</v>
      </c>
      <c r="E1252" t="str">
        <f t="shared" si="39"/>
        <v/>
      </c>
      <c r="F1252" t="s">
        <v>907</v>
      </c>
      <c r="G1252" s="18">
        <v>252558</v>
      </c>
      <c r="H1252">
        <v>3.0099999999999998E-2</v>
      </c>
    </row>
    <row r="1253" spans="1:8" x14ac:dyDescent="0.35">
      <c r="A1253" t="s">
        <v>116</v>
      </c>
      <c r="B1253" t="s">
        <v>11</v>
      </c>
      <c r="C1253" t="s">
        <v>208</v>
      </c>
      <c r="D1253" t="s">
        <v>13</v>
      </c>
      <c r="E1253" t="str">
        <f t="shared" si="39"/>
        <v/>
      </c>
      <c r="F1253" t="s">
        <v>969</v>
      </c>
      <c r="G1253" s="18">
        <v>0</v>
      </c>
      <c r="H1253">
        <v>0</v>
      </c>
    </row>
    <row r="1254" spans="1:8" x14ac:dyDescent="0.35">
      <c r="A1254" t="s">
        <v>116</v>
      </c>
      <c r="B1254" t="s">
        <v>11</v>
      </c>
      <c r="C1254" t="s">
        <v>208</v>
      </c>
      <c r="D1254" t="s">
        <v>416</v>
      </c>
      <c r="E1254" t="str">
        <f t="shared" si="39"/>
        <v/>
      </c>
      <c r="F1254" t="s">
        <v>969</v>
      </c>
      <c r="G1254" s="18">
        <v>0</v>
      </c>
      <c r="H1254">
        <v>0</v>
      </c>
    </row>
    <row r="1255" spans="1:8" x14ac:dyDescent="0.35">
      <c r="A1255" t="s">
        <v>116</v>
      </c>
      <c r="B1255" t="s">
        <v>11</v>
      </c>
      <c r="C1255" t="s">
        <v>208</v>
      </c>
      <c r="D1255" t="s">
        <v>15</v>
      </c>
      <c r="E1255" t="str">
        <f t="shared" si="39"/>
        <v>8</v>
      </c>
      <c r="F1255" t="s">
        <v>969</v>
      </c>
      <c r="G1255" s="18">
        <v>1055387</v>
      </c>
      <c r="H1255">
        <v>0.36770000000000003</v>
      </c>
    </row>
    <row r="1256" spans="1:8" x14ac:dyDescent="0.35">
      <c r="A1256" t="s">
        <v>116</v>
      </c>
      <c r="B1256" t="s">
        <v>11</v>
      </c>
      <c r="C1256" t="s">
        <v>208</v>
      </c>
      <c r="D1256" t="s">
        <v>419</v>
      </c>
      <c r="E1256" t="str">
        <f t="shared" si="39"/>
        <v/>
      </c>
      <c r="F1256" t="s">
        <v>969</v>
      </c>
      <c r="G1256" s="18">
        <v>618119</v>
      </c>
      <c r="H1256">
        <v>0.21529999999999999</v>
      </c>
    </row>
    <row r="1257" spans="1:8" x14ac:dyDescent="0.35">
      <c r="A1257" t="s">
        <v>116</v>
      </c>
      <c r="B1257" t="s">
        <v>11</v>
      </c>
      <c r="C1257" t="s">
        <v>208</v>
      </c>
      <c r="D1257" t="s">
        <v>421</v>
      </c>
      <c r="E1257" t="str">
        <f t="shared" si="39"/>
        <v/>
      </c>
      <c r="F1257" t="s">
        <v>969</v>
      </c>
      <c r="G1257" s="18">
        <v>740211</v>
      </c>
      <c r="H1257">
        <v>0.25790000000000002</v>
      </c>
    </row>
    <row r="1258" spans="1:8" x14ac:dyDescent="0.35">
      <c r="A1258" t="s">
        <v>116</v>
      </c>
      <c r="B1258" t="s">
        <v>11</v>
      </c>
      <c r="C1258" t="s">
        <v>208</v>
      </c>
      <c r="D1258" t="s">
        <v>423</v>
      </c>
      <c r="E1258" t="str">
        <f t="shared" si="39"/>
        <v/>
      </c>
      <c r="F1258" t="s">
        <v>969</v>
      </c>
      <c r="G1258" s="18">
        <v>72268</v>
      </c>
      <c r="H1258">
        <v>2.52E-2</v>
      </c>
    </row>
    <row r="1259" spans="1:8" x14ac:dyDescent="0.35">
      <c r="A1259" t="s">
        <v>209</v>
      </c>
      <c r="B1259" t="s">
        <v>11</v>
      </c>
      <c r="C1259" t="s">
        <v>210</v>
      </c>
      <c r="D1259" t="s">
        <v>13</v>
      </c>
      <c r="E1259" t="str">
        <f t="shared" si="39"/>
        <v/>
      </c>
      <c r="F1259" t="s">
        <v>909</v>
      </c>
      <c r="G1259" s="18">
        <v>0</v>
      </c>
      <c r="H1259">
        <v>0</v>
      </c>
    </row>
    <row r="1260" spans="1:8" x14ac:dyDescent="0.35">
      <c r="A1260" t="s">
        <v>209</v>
      </c>
      <c r="B1260" t="s">
        <v>11</v>
      </c>
      <c r="C1260" t="s">
        <v>210</v>
      </c>
      <c r="D1260" t="s">
        <v>416</v>
      </c>
      <c r="E1260" t="str">
        <f t="shared" si="39"/>
        <v/>
      </c>
      <c r="F1260" t="s">
        <v>909</v>
      </c>
      <c r="G1260" s="18">
        <v>0</v>
      </c>
      <c r="H1260">
        <v>0</v>
      </c>
    </row>
    <row r="1261" spans="1:8" x14ac:dyDescent="0.35">
      <c r="A1261" t="s">
        <v>209</v>
      </c>
      <c r="B1261" t="s">
        <v>11</v>
      </c>
      <c r="C1261" t="s">
        <v>210</v>
      </c>
      <c r="D1261" t="s">
        <v>15</v>
      </c>
      <c r="E1261" t="str">
        <f t="shared" si="39"/>
        <v>8</v>
      </c>
      <c r="F1261" t="s">
        <v>909</v>
      </c>
      <c r="G1261" s="18">
        <v>271492</v>
      </c>
      <c r="H1261">
        <v>0.15129999999999999</v>
      </c>
    </row>
    <row r="1262" spans="1:8" x14ac:dyDescent="0.35">
      <c r="A1262" t="s">
        <v>209</v>
      </c>
      <c r="B1262" t="s">
        <v>11</v>
      </c>
      <c r="C1262" t="s">
        <v>210</v>
      </c>
      <c r="D1262" t="s">
        <v>16</v>
      </c>
      <c r="E1262" t="str">
        <f t="shared" si="39"/>
        <v>8</v>
      </c>
      <c r="F1262" t="s">
        <v>909</v>
      </c>
      <c r="G1262" s="18">
        <v>184822</v>
      </c>
      <c r="H1262">
        <v>0.10299999999999999</v>
      </c>
    </row>
    <row r="1263" spans="1:8" x14ac:dyDescent="0.35">
      <c r="A1263" t="s">
        <v>209</v>
      </c>
      <c r="B1263" t="s">
        <v>11</v>
      </c>
      <c r="C1263" t="s">
        <v>210</v>
      </c>
      <c r="D1263" t="s">
        <v>419</v>
      </c>
      <c r="E1263" t="str">
        <f t="shared" si="39"/>
        <v/>
      </c>
      <c r="F1263" t="s">
        <v>909</v>
      </c>
      <c r="G1263" s="18">
        <v>411454</v>
      </c>
      <c r="H1263">
        <v>0.2293</v>
      </c>
    </row>
    <row r="1264" spans="1:8" x14ac:dyDescent="0.35">
      <c r="A1264" t="s">
        <v>209</v>
      </c>
      <c r="B1264" t="s">
        <v>11</v>
      </c>
      <c r="C1264" t="s">
        <v>210</v>
      </c>
      <c r="D1264" t="s">
        <v>421</v>
      </c>
      <c r="E1264" t="str">
        <f t="shared" si="39"/>
        <v/>
      </c>
      <c r="F1264" t="s">
        <v>909</v>
      </c>
      <c r="G1264" s="18">
        <v>577974</v>
      </c>
      <c r="H1264">
        <v>0.3221</v>
      </c>
    </row>
    <row r="1265" spans="1:8" x14ac:dyDescent="0.35">
      <c r="A1265" t="s">
        <v>209</v>
      </c>
      <c r="B1265" t="s">
        <v>11</v>
      </c>
      <c r="C1265" t="s">
        <v>210</v>
      </c>
      <c r="D1265" t="s">
        <v>423</v>
      </c>
      <c r="E1265" t="str">
        <f t="shared" si="39"/>
        <v/>
      </c>
      <c r="F1265" t="s">
        <v>909</v>
      </c>
      <c r="G1265" s="18">
        <v>51858</v>
      </c>
      <c r="H1265">
        <v>2.8899999999999999E-2</v>
      </c>
    </row>
    <row r="1266" spans="1:8" x14ac:dyDescent="0.35">
      <c r="A1266" t="s">
        <v>209</v>
      </c>
      <c r="B1266" t="s">
        <v>11</v>
      </c>
      <c r="C1266" t="s">
        <v>211</v>
      </c>
      <c r="D1266" t="s">
        <v>13</v>
      </c>
      <c r="E1266" t="str">
        <f t="shared" si="39"/>
        <v/>
      </c>
      <c r="F1266" t="s">
        <v>910</v>
      </c>
      <c r="G1266" s="18">
        <v>0</v>
      </c>
      <c r="H1266">
        <v>0</v>
      </c>
    </row>
    <row r="1267" spans="1:8" x14ac:dyDescent="0.35">
      <c r="A1267" t="s">
        <v>209</v>
      </c>
      <c r="B1267" t="s">
        <v>11</v>
      </c>
      <c r="C1267" t="s">
        <v>211</v>
      </c>
      <c r="D1267" t="s">
        <v>416</v>
      </c>
      <c r="E1267" t="str">
        <f t="shared" si="39"/>
        <v/>
      </c>
      <c r="F1267" t="s">
        <v>910</v>
      </c>
      <c r="G1267" s="18">
        <v>0</v>
      </c>
      <c r="H1267">
        <v>0</v>
      </c>
    </row>
    <row r="1268" spans="1:8" x14ac:dyDescent="0.35">
      <c r="A1268" t="s">
        <v>209</v>
      </c>
      <c r="B1268" t="s">
        <v>11</v>
      </c>
      <c r="C1268" t="s">
        <v>211</v>
      </c>
      <c r="D1268" t="s">
        <v>15</v>
      </c>
      <c r="E1268" t="str">
        <f t="shared" si="39"/>
        <v>8</v>
      </c>
      <c r="F1268" t="s">
        <v>910</v>
      </c>
      <c r="G1268" s="18">
        <v>430870</v>
      </c>
      <c r="H1268">
        <v>0.2213</v>
      </c>
    </row>
    <row r="1269" spans="1:8" x14ac:dyDescent="0.35">
      <c r="A1269" t="s">
        <v>209</v>
      </c>
      <c r="B1269" t="s">
        <v>11</v>
      </c>
      <c r="C1269" t="s">
        <v>211</v>
      </c>
      <c r="D1269" t="s">
        <v>16</v>
      </c>
      <c r="E1269" t="str">
        <f t="shared" si="39"/>
        <v>8</v>
      </c>
      <c r="F1269" t="s">
        <v>910</v>
      </c>
      <c r="G1269" s="18">
        <v>271606</v>
      </c>
      <c r="H1269">
        <v>0.13950000000000001</v>
      </c>
    </row>
    <row r="1270" spans="1:8" x14ac:dyDescent="0.35">
      <c r="A1270" t="s">
        <v>209</v>
      </c>
      <c r="B1270" t="s">
        <v>11</v>
      </c>
      <c r="C1270" t="s">
        <v>211</v>
      </c>
      <c r="D1270" t="s">
        <v>419</v>
      </c>
      <c r="E1270" t="str">
        <f t="shared" si="39"/>
        <v/>
      </c>
      <c r="F1270" t="s">
        <v>910</v>
      </c>
      <c r="G1270" s="18">
        <v>543601</v>
      </c>
      <c r="H1270">
        <v>0.2792</v>
      </c>
    </row>
    <row r="1271" spans="1:8" x14ac:dyDescent="0.35">
      <c r="A1271" t="s">
        <v>209</v>
      </c>
      <c r="B1271" t="s">
        <v>11</v>
      </c>
      <c r="C1271" t="s">
        <v>211</v>
      </c>
      <c r="D1271" t="s">
        <v>421</v>
      </c>
      <c r="E1271" t="str">
        <f t="shared" si="39"/>
        <v/>
      </c>
      <c r="F1271" t="s">
        <v>910</v>
      </c>
      <c r="G1271" s="18">
        <v>424250</v>
      </c>
      <c r="H1271">
        <v>0.21790000000000001</v>
      </c>
    </row>
    <row r="1272" spans="1:8" x14ac:dyDescent="0.35">
      <c r="A1272" t="s">
        <v>209</v>
      </c>
      <c r="B1272" t="s">
        <v>11</v>
      </c>
      <c r="C1272" t="s">
        <v>211</v>
      </c>
      <c r="D1272" t="s">
        <v>423</v>
      </c>
      <c r="E1272" t="str">
        <f t="shared" si="39"/>
        <v/>
      </c>
      <c r="F1272" t="s">
        <v>910</v>
      </c>
      <c r="G1272" s="18">
        <v>56658</v>
      </c>
      <c r="H1272">
        <v>2.9100000000000001E-2</v>
      </c>
    </row>
    <row r="1273" spans="1:8" x14ac:dyDescent="0.35">
      <c r="A1273" t="s">
        <v>374</v>
      </c>
      <c r="B1273" t="s">
        <v>11</v>
      </c>
      <c r="C1273" t="s">
        <v>375</v>
      </c>
      <c r="D1273" t="s">
        <v>416</v>
      </c>
      <c r="E1273" t="str">
        <f t="shared" si="39"/>
        <v/>
      </c>
      <c r="F1273" t="s">
        <v>911</v>
      </c>
      <c r="G1273" s="18">
        <v>0</v>
      </c>
      <c r="H1273">
        <v>0</v>
      </c>
    </row>
    <row r="1274" spans="1:8" x14ac:dyDescent="0.35">
      <c r="A1274" t="s">
        <v>374</v>
      </c>
      <c r="B1274" t="s">
        <v>11</v>
      </c>
      <c r="C1274" t="s">
        <v>375</v>
      </c>
      <c r="D1274" t="s">
        <v>15</v>
      </c>
      <c r="E1274" t="str">
        <f t="shared" si="39"/>
        <v>8</v>
      </c>
      <c r="F1274" t="s">
        <v>911</v>
      </c>
      <c r="G1274" s="18">
        <v>1283467</v>
      </c>
      <c r="H1274">
        <v>0.31009999999999999</v>
      </c>
    </row>
    <row r="1275" spans="1:8" x14ac:dyDescent="0.35">
      <c r="A1275" t="s">
        <v>374</v>
      </c>
      <c r="B1275" t="s">
        <v>11</v>
      </c>
      <c r="C1275" t="s">
        <v>375</v>
      </c>
      <c r="D1275" t="s">
        <v>419</v>
      </c>
      <c r="E1275" t="str">
        <f t="shared" si="39"/>
        <v/>
      </c>
      <c r="F1275" t="s">
        <v>911</v>
      </c>
      <c r="G1275" s="18">
        <v>1407220</v>
      </c>
      <c r="H1275">
        <v>0.34</v>
      </c>
    </row>
    <row r="1276" spans="1:8" x14ac:dyDescent="0.35">
      <c r="A1276" t="s">
        <v>374</v>
      </c>
      <c r="B1276" t="s">
        <v>11</v>
      </c>
      <c r="C1276" t="s">
        <v>375</v>
      </c>
      <c r="D1276" t="s">
        <v>421</v>
      </c>
      <c r="E1276" t="str">
        <f t="shared" si="39"/>
        <v/>
      </c>
      <c r="F1276" t="s">
        <v>911</v>
      </c>
      <c r="G1276" s="18">
        <v>817015</v>
      </c>
      <c r="H1276">
        <v>0.19739999999999999</v>
      </c>
    </row>
    <row r="1277" spans="1:8" x14ac:dyDescent="0.35">
      <c r="A1277" t="s">
        <v>374</v>
      </c>
      <c r="B1277" t="s">
        <v>11</v>
      </c>
      <c r="C1277" t="s">
        <v>375</v>
      </c>
      <c r="D1277" t="s">
        <v>423</v>
      </c>
      <c r="E1277" t="str">
        <f t="shared" si="39"/>
        <v/>
      </c>
      <c r="F1277" t="s">
        <v>911</v>
      </c>
      <c r="G1277" s="18">
        <v>426305</v>
      </c>
      <c r="H1277">
        <v>0.10299999999999999</v>
      </c>
    </row>
    <row r="1278" spans="1:8" x14ac:dyDescent="0.35">
      <c r="A1278" t="s">
        <v>374</v>
      </c>
      <c r="B1278" t="s">
        <v>11</v>
      </c>
      <c r="C1278" t="s">
        <v>376</v>
      </c>
      <c r="D1278" t="s">
        <v>13</v>
      </c>
      <c r="E1278" t="str">
        <f t="shared" si="39"/>
        <v/>
      </c>
      <c r="F1278" t="s">
        <v>912</v>
      </c>
      <c r="G1278" s="18">
        <v>0</v>
      </c>
      <c r="H1278">
        <v>0</v>
      </c>
    </row>
    <row r="1279" spans="1:8" x14ac:dyDescent="0.35">
      <c r="A1279" t="s">
        <v>374</v>
      </c>
      <c r="B1279" t="s">
        <v>11</v>
      </c>
      <c r="C1279" t="s">
        <v>376</v>
      </c>
      <c r="D1279" t="s">
        <v>416</v>
      </c>
      <c r="E1279" t="str">
        <f t="shared" si="39"/>
        <v/>
      </c>
      <c r="F1279" t="s">
        <v>912</v>
      </c>
      <c r="G1279" s="18">
        <v>0</v>
      </c>
      <c r="H1279">
        <v>0</v>
      </c>
    </row>
    <row r="1280" spans="1:8" x14ac:dyDescent="0.35">
      <c r="A1280" t="s">
        <v>374</v>
      </c>
      <c r="B1280" t="s">
        <v>11</v>
      </c>
      <c r="C1280" t="s">
        <v>376</v>
      </c>
      <c r="D1280" t="s">
        <v>15</v>
      </c>
      <c r="E1280" t="str">
        <f t="shared" si="39"/>
        <v>8</v>
      </c>
      <c r="F1280" t="s">
        <v>912</v>
      </c>
      <c r="G1280" s="18">
        <v>536706</v>
      </c>
      <c r="H1280">
        <v>0.18410000000000001</v>
      </c>
    </row>
    <row r="1281" spans="1:8" x14ac:dyDescent="0.35">
      <c r="A1281" t="s">
        <v>374</v>
      </c>
      <c r="B1281" t="s">
        <v>11</v>
      </c>
      <c r="C1281" t="s">
        <v>376</v>
      </c>
      <c r="D1281" t="s">
        <v>16</v>
      </c>
      <c r="E1281" t="str">
        <f t="shared" si="39"/>
        <v>8</v>
      </c>
      <c r="F1281" t="s">
        <v>912</v>
      </c>
      <c r="G1281" s="18">
        <v>195908</v>
      </c>
      <c r="H1281">
        <v>6.7199999999999996E-2</v>
      </c>
    </row>
    <row r="1282" spans="1:8" x14ac:dyDescent="0.35">
      <c r="A1282" t="s">
        <v>374</v>
      </c>
      <c r="B1282" t="s">
        <v>11</v>
      </c>
      <c r="C1282" t="s">
        <v>376</v>
      </c>
      <c r="D1282" t="s">
        <v>419</v>
      </c>
      <c r="E1282" t="str">
        <f t="shared" si="39"/>
        <v/>
      </c>
      <c r="F1282" t="s">
        <v>912</v>
      </c>
      <c r="G1282" s="18">
        <v>767598</v>
      </c>
      <c r="H1282">
        <v>0.26329999999999998</v>
      </c>
    </row>
    <row r="1283" spans="1:8" x14ac:dyDescent="0.35">
      <c r="A1283" t="s">
        <v>374</v>
      </c>
      <c r="B1283" t="s">
        <v>11</v>
      </c>
      <c r="C1283" t="s">
        <v>376</v>
      </c>
      <c r="D1283" t="s">
        <v>421</v>
      </c>
      <c r="E1283" t="str">
        <f t="shared" ref="E1283:E1346" si="40">IF(MID(D1283,3,1)="8","8","")</f>
        <v/>
      </c>
      <c r="F1283" t="s">
        <v>912</v>
      </c>
      <c r="G1283" s="18">
        <v>468488</v>
      </c>
      <c r="H1283">
        <v>0.16070000000000001</v>
      </c>
    </row>
    <row r="1284" spans="1:8" x14ac:dyDescent="0.35">
      <c r="A1284" t="s">
        <v>374</v>
      </c>
      <c r="B1284" t="s">
        <v>11</v>
      </c>
      <c r="C1284" t="s">
        <v>376</v>
      </c>
      <c r="D1284" t="s">
        <v>423</v>
      </c>
      <c r="E1284" t="str">
        <f t="shared" si="40"/>
        <v/>
      </c>
      <c r="F1284" t="s">
        <v>912</v>
      </c>
      <c r="G1284" s="18">
        <v>82211</v>
      </c>
      <c r="H1284">
        <v>2.8199999999999999E-2</v>
      </c>
    </row>
    <row r="1285" spans="1:8" x14ac:dyDescent="0.35">
      <c r="A1285" t="s">
        <v>374</v>
      </c>
      <c r="B1285" t="s">
        <v>11</v>
      </c>
      <c r="C1285" t="s">
        <v>377</v>
      </c>
      <c r="D1285" t="s">
        <v>13</v>
      </c>
      <c r="E1285" t="str">
        <f t="shared" si="40"/>
        <v/>
      </c>
      <c r="F1285" t="s">
        <v>914</v>
      </c>
      <c r="G1285" s="18">
        <v>0</v>
      </c>
      <c r="H1285">
        <v>0</v>
      </c>
    </row>
    <row r="1286" spans="1:8" x14ac:dyDescent="0.35">
      <c r="A1286" t="s">
        <v>374</v>
      </c>
      <c r="B1286" t="s">
        <v>11</v>
      </c>
      <c r="C1286" t="s">
        <v>377</v>
      </c>
      <c r="D1286" t="s">
        <v>416</v>
      </c>
      <c r="E1286" t="str">
        <f t="shared" si="40"/>
        <v/>
      </c>
      <c r="F1286" t="s">
        <v>914</v>
      </c>
      <c r="G1286" s="18">
        <v>0</v>
      </c>
      <c r="H1286">
        <v>0</v>
      </c>
    </row>
    <row r="1287" spans="1:8" x14ac:dyDescent="0.35">
      <c r="A1287" t="s">
        <v>374</v>
      </c>
      <c r="B1287" t="s">
        <v>11</v>
      </c>
      <c r="C1287" t="s">
        <v>377</v>
      </c>
      <c r="D1287" t="s">
        <v>15</v>
      </c>
      <c r="E1287" t="str">
        <f t="shared" si="40"/>
        <v>8</v>
      </c>
      <c r="F1287" t="s">
        <v>914</v>
      </c>
      <c r="G1287" s="18">
        <v>2253606</v>
      </c>
      <c r="H1287">
        <v>0.69210000000000005</v>
      </c>
    </row>
    <row r="1288" spans="1:8" x14ac:dyDescent="0.35">
      <c r="A1288" t="s">
        <v>374</v>
      </c>
      <c r="B1288" t="s">
        <v>11</v>
      </c>
      <c r="C1288" t="s">
        <v>377</v>
      </c>
      <c r="D1288" t="s">
        <v>419</v>
      </c>
      <c r="E1288" t="str">
        <f t="shared" si="40"/>
        <v/>
      </c>
      <c r="F1288" t="s">
        <v>914</v>
      </c>
      <c r="G1288" s="18">
        <v>991834</v>
      </c>
      <c r="H1288">
        <v>0.30459999999999998</v>
      </c>
    </row>
    <row r="1289" spans="1:8" x14ac:dyDescent="0.35">
      <c r="A1289" t="s">
        <v>374</v>
      </c>
      <c r="B1289" t="s">
        <v>11</v>
      </c>
      <c r="C1289" t="s">
        <v>377</v>
      </c>
      <c r="D1289" t="s">
        <v>421</v>
      </c>
      <c r="E1289" t="str">
        <f t="shared" si="40"/>
        <v/>
      </c>
      <c r="F1289" t="s">
        <v>914</v>
      </c>
      <c r="G1289" s="18">
        <v>547691</v>
      </c>
      <c r="H1289">
        <v>0.16819999999999999</v>
      </c>
    </row>
    <row r="1290" spans="1:8" x14ac:dyDescent="0.35">
      <c r="A1290" t="s">
        <v>374</v>
      </c>
      <c r="B1290" t="s">
        <v>11</v>
      </c>
      <c r="C1290" t="s">
        <v>377</v>
      </c>
      <c r="D1290" t="s">
        <v>423</v>
      </c>
      <c r="E1290" t="str">
        <f t="shared" si="40"/>
        <v/>
      </c>
      <c r="F1290" t="s">
        <v>914</v>
      </c>
      <c r="G1290" s="18">
        <v>142295</v>
      </c>
      <c r="H1290">
        <v>4.3700000000000003E-2</v>
      </c>
    </row>
    <row r="1291" spans="1:8" x14ac:dyDescent="0.35">
      <c r="A1291" t="s">
        <v>212</v>
      </c>
      <c r="B1291" t="s">
        <v>11</v>
      </c>
      <c r="C1291" t="s">
        <v>213</v>
      </c>
      <c r="D1291" t="s">
        <v>416</v>
      </c>
      <c r="E1291" t="str">
        <f t="shared" si="40"/>
        <v/>
      </c>
      <c r="F1291" t="s">
        <v>915</v>
      </c>
      <c r="G1291" s="18">
        <v>0</v>
      </c>
      <c r="H1291">
        <v>0</v>
      </c>
    </row>
    <row r="1292" spans="1:8" x14ac:dyDescent="0.35">
      <c r="A1292" t="s">
        <v>212</v>
      </c>
      <c r="B1292" t="s">
        <v>11</v>
      </c>
      <c r="C1292" t="s">
        <v>213</v>
      </c>
      <c r="D1292" t="s">
        <v>15</v>
      </c>
      <c r="E1292" t="str">
        <f t="shared" si="40"/>
        <v>8</v>
      </c>
      <c r="F1292" t="s">
        <v>915</v>
      </c>
      <c r="G1292" s="18">
        <v>4130309</v>
      </c>
      <c r="H1292">
        <v>0.52339999999999998</v>
      </c>
    </row>
    <row r="1293" spans="1:8" x14ac:dyDescent="0.35">
      <c r="A1293" t="s">
        <v>212</v>
      </c>
      <c r="B1293" t="s">
        <v>11</v>
      </c>
      <c r="C1293" t="s">
        <v>213</v>
      </c>
      <c r="D1293" t="s">
        <v>16</v>
      </c>
      <c r="E1293" t="str">
        <f t="shared" si="40"/>
        <v>8</v>
      </c>
      <c r="F1293" t="s">
        <v>915</v>
      </c>
      <c r="G1293" s="18">
        <v>233583</v>
      </c>
      <c r="H1293">
        <v>2.9600000000000001E-2</v>
      </c>
    </row>
    <row r="1294" spans="1:8" x14ac:dyDescent="0.35">
      <c r="A1294" t="s">
        <v>212</v>
      </c>
      <c r="B1294" t="s">
        <v>11</v>
      </c>
      <c r="C1294" t="s">
        <v>213</v>
      </c>
      <c r="D1294" t="s">
        <v>419</v>
      </c>
      <c r="E1294" t="str">
        <f t="shared" si="40"/>
        <v/>
      </c>
      <c r="F1294" t="s">
        <v>915</v>
      </c>
      <c r="G1294" s="18">
        <v>2135387</v>
      </c>
      <c r="H1294">
        <v>0.27060000000000001</v>
      </c>
    </row>
    <row r="1295" spans="1:8" x14ac:dyDescent="0.35">
      <c r="A1295" t="s">
        <v>212</v>
      </c>
      <c r="B1295" t="s">
        <v>11</v>
      </c>
      <c r="C1295" t="s">
        <v>213</v>
      </c>
      <c r="D1295" t="s">
        <v>421</v>
      </c>
      <c r="E1295" t="str">
        <f t="shared" si="40"/>
        <v/>
      </c>
      <c r="F1295" t="s">
        <v>915</v>
      </c>
      <c r="G1295" s="18">
        <v>1130824</v>
      </c>
      <c r="H1295">
        <v>0.14330000000000001</v>
      </c>
    </row>
    <row r="1296" spans="1:8" x14ac:dyDescent="0.35">
      <c r="A1296" t="s">
        <v>212</v>
      </c>
      <c r="B1296" t="s">
        <v>11</v>
      </c>
      <c r="C1296" t="s">
        <v>213</v>
      </c>
      <c r="D1296" t="s">
        <v>423</v>
      </c>
      <c r="E1296" t="str">
        <f t="shared" si="40"/>
        <v/>
      </c>
      <c r="F1296" t="s">
        <v>915</v>
      </c>
      <c r="G1296" s="18">
        <v>398511</v>
      </c>
      <c r="H1296">
        <v>5.0500000000000003E-2</v>
      </c>
    </row>
    <row r="1297" spans="1:8" x14ac:dyDescent="0.35">
      <c r="A1297" t="s">
        <v>212</v>
      </c>
      <c r="B1297" t="s">
        <v>11</v>
      </c>
      <c r="C1297" t="s">
        <v>214</v>
      </c>
      <c r="D1297" t="s">
        <v>25</v>
      </c>
      <c r="E1297" t="str">
        <f t="shared" si="40"/>
        <v/>
      </c>
      <c r="F1297" t="s">
        <v>916</v>
      </c>
      <c r="G1297" s="18">
        <v>7498621</v>
      </c>
      <c r="H1297">
        <v>0.1193</v>
      </c>
    </row>
    <row r="1298" spans="1:8" x14ac:dyDescent="0.35">
      <c r="A1298" t="s">
        <v>212</v>
      </c>
      <c r="B1298" t="s">
        <v>11</v>
      </c>
      <c r="C1298" t="s">
        <v>214</v>
      </c>
      <c r="D1298" t="s">
        <v>416</v>
      </c>
      <c r="E1298" t="str">
        <f t="shared" si="40"/>
        <v/>
      </c>
      <c r="F1298" t="s">
        <v>916</v>
      </c>
      <c r="G1298" s="18">
        <v>0</v>
      </c>
      <c r="H1298">
        <v>0</v>
      </c>
    </row>
    <row r="1299" spans="1:8" x14ac:dyDescent="0.35">
      <c r="A1299" t="s">
        <v>212</v>
      </c>
      <c r="B1299" t="s">
        <v>11</v>
      </c>
      <c r="C1299" t="s">
        <v>214</v>
      </c>
      <c r="D1299" t="s">
        <v>15</v>
      </c>
      <c r="E1299" t="str">
        <f t="shared" si="40"/>
        <v>8</v>
      </c>
      <c r="F1299" t="s">
        <v>916</v>
      </c>
      <c r="G1299" s="18">
        <v>11260502</v>
      </c>
      <c r="H1299">
        <v>0.19359999999999999</v>
      </c>
    </row>
    <row r="1300" spans="1:8" x14ac:dyDescent="0.35">
      <c r="A1300" t="s">
        <v>212</v>
      </c>
      <c r="B1300" t="s">
        <v>11</v>
      </c>
      <c r="C1300" t="s">
        <v>214</v>
      </c>
      <c r="D1300" t="s">
        <v>16</v>
      </c>
      <c r="E1300" t="str">
        <f t="shared" si="40"/>
        <v>8</v>
      </c>
      <c r="F1300" t="s">
        <v>916</v>
      </c>
      <c r="G1300" s="18">
        <v>11633</v>
      </c>
      <c r="H1300">
        <v>2.0000000000000001E-4</v>
      </c>
    </row>
    <row r="1301" spans="1:8" x14ac:dyDescent="0.35">
      <c r="A1301" t="s">
        <v>212</v>
      </c>
      <c r="B1301" t="s">
        <v>11</v>
      </c>
      <c r="C1301" t="s">
        <v>214</v>
      </c>
      <c r="D1301" t="s">
        <v>419</v>
      </c>
      <c r="E1301" t="str">
        <f t="shared" si="40"/>
        <v/>
      </c>
      <c r="F1301" t="s">
        <v>916</v>
      </c>
      <c r="G1301" s="18">
        <v>13133374</v>
      </c>
      <c r="H1301">
        <v>0.2258</v>
      </c>
    </row>
    <row r="1302" spans="1:8" x14ac:dyDescent="0.35">
      <c r="A1302" t="s">
        <v>212</v>
      </c>
      <c r="B1302" t="s">
        <v>11</v>
      </c>
      <c r="C1302" t="s">
        <v>214</v>
      </c>
      <c r="D1302" t="s">
        <v>421</v>
      </c>
      <c r="E1302" t="str">
        <f t="shared" si="40"/>
        <v/>
      </c>
      <c r="F1302" t="s">
        <v>916</v>
      </c>
      <c r="G1302" s="18">
        <v>5583720</v>
      </c>
      <c r="H1302">
        <v>9.6000000000000002E-2</v>
      </c>
    </row>
    <row r="1303" spans="1:8" x14ac:dyDescent="0.35">
      <c r="A1303" t="s">
        <v>212</v>
      </c>
      <c r="B1303" t="s">
        <v>11</v>
      </c>
      <c r="C1303" t="s">
        <v>214</v>
      </c>
      <c r="D1303" t="s">
        <v>423</v>
      </c>
      <c r="E1303" t="str">
        <f t="shared" si="40"/>
        <v/>
      </c>
      <c r="F1303" t="s">
        <v>916</v>
      </c>
      <c r="G1303" s="18">
        <v>1157459</v>
      </c>
      <c r="H1303">
        <v>1.9900000000000001E-2</v>
      </c>
    </row>
    <row r="1304" spans="1:8" x14ac:dyDescent="0.35">
      <c r="A1304" t="s">
        <v>215</v>
      </c>
      <c r="B1304" t="s">
        <v>11</v>
      </c>
      <c r="C1304" t="s">
        <v>216</v>
      </c>
      <c r="D1304" t="s">
        <v>13</v>
      </c>
      <c r="E1304" t="str">
        <f t="shared" si="40"/>
        <v/>
      </c>
      <c r="F1304" t="s">
        <v>917</v>
      </c>
      <c r="G1304" s="18">
        <v>0</v>
      </c>
      <c r="H1304">
        <v>0</v>
      </c>
    </row>
    <row r="1305" spans="1:8" x14ac:dyDescent="0.35">
      <c r="A1305" t="s">
        <v>215</v>
      </c>
      <c r="B1305" t="s">
        <v>11</v>
      </c>
      <c r="C1305" t="s">
        <v>216</v>
      </c>
      <c r="D1305" t="s">
        <v>416</v>
      </c>
      <c r="E1305" t="str">
        <f t="shared" si="40"/>
        <v/>
      </c>
      <c r="F1305" t="s">
        <v>917</v>
      </c>
      <c r="G1305" s="18">
        <v>0</v>
      </c>
      <c r="H1305">
        <v>0</v>
      </c>
    </row>
    <row r="1306" spans="1:8" x14ac:dyDescent="0.35">
      <c r="A1306" t="s">
        <v>215</v>
      </c>
      <c r="B1306" t="s">
        <v>11</v>
      </c>
      <c r="C1306" t="s">
        <v>216</v>
      </c>
      <c r="D1306" t="s">
        <v>15</v>
      </c>
      <c r="E1306" t="str">
        <f t="shared" si="40"/>
        <v>8</v>
      </c>
      <c r="F1306" t="s">
        <v>917</v>
      </c>
      <c r="G1306" s="18">
        <v>1785078</v>
      </c>
      <c r="H1306">
        <v>0.215</v>
      </c>
    </row>
    <row r="1307" spans="1:8" x14ac:dyDescent="0.35">
      <c r="A1307" t="s">
        <v>215</v>
      </c>
      <c r="B1307" t="s">
        <v>11</v>
      </c>
      <c r="C1307" t="s">
        <v>216</v>
      </c>
      <c r="D1307" t="s">
        <v>16</v>
      </c>
      <c r="E1307" t="str">
        <f t="shared" si="40"/>
        <v>8</v>
      </c>
      <c r="F1307" t="s">
        <v>917</v>
      </c>
      <c r="G1307" s="18">
        <v>260704</v>
      </c>
      <c r="H1307">
        <v>3.1399999999999997E-2</v>
      </c>
    </row>
    <row r="1308" spans="1:8" x14ac:dyDescent="0.35">
      <c r="A1308" t="s">
        <v>215</v>
      </c>
      <c r="B1308" t="s">
        <v>11</v>
      </c>
      <c r="C1308" t="s">
        <v>216</v>
      </c>
      <c r="D1308" t="s">
        <v>419</v>
      </c>
      <c r="E1308" t="str">
        <f t="shared" si="40"/>
        <v/>
      </c>
      <c r="F1308" t="s">
        <v>917</v>
      </c>
      <c r="G1308" s="18">
        <v>2158699</v>
      </c>
      <c r="H1308">
        <v>0.26</v>
      </c>
    </row>
    <row r="1309" spans="1:8" x14ac:dyDescent="0.35">
      <c r="A1309" t="s">
        <v>215</v>
      </c>
      <c r="B1309" t="s">
        <v>11</v>
      </c>
      <c r="C1309" t="s">
        <v>216</v>
      </c>
      <c r="D1309" t="s">
        <v>421</v>
      </c>
      <c r="E1309" t="str">
        <f t="shared" si="40"/>
        <v/>
      </c>
      <c r="F1309" t="s">
        <v>917</v>
      </c>
      <c r="G1309" s="18">
        <v>2392835</v>
      </c>
      <c r="H1309">
        <v>0.28820000000000001</v>
      </c>
    </row>
    <row r="1310" spans="1:8" x14ac:dyDescent="0.35">
      <c r="A1310" t="s">
        <v>215</v>
      </c>
      <c r="B1310" t="s">
        <v>11</v>
      </c>
      <c r="C1310" t="s">
        <v>216</v>
      </c>
      <c r="D1310" t="s">
        <v>423</v>
      </c>
      <c r="E1310" t="str">
        <f t="shared" si="40"/>
        <v/>
      </c>
      <c r="F1310" t="s">
        <v>917</v>
      </c>
      <c r="G1310" s="18">
        <v>294745</v>
      </c>
      <c r="H1310">
        <v>3.5499999999999997E-2</v>
      </c>
    </row>
    <row r="1311" spans="1:8" x14ac:dyDescent="0.35">
      <c r="A1311" t="s">
        <v>215</v>
      </c>
      <c r="B1311" t="s">
        <v>11</v>
      </c>
      <c r="C1311" t="s">
        <v>217</v>
      </c>
      <c r="D1311" t="s">
        <v>416</v>
      </c>
      <c r="E1311" t="str">
        <f t="shared" si="40"/>
        <v/>
      </c>
      <c r="F1311" t="s">
        <v>918</v>
      </c>
      <c r="G1311" s="18">
        <v>0</v>
      </c>
      <c r="H1311">
        <v>0</v>
      </c>
    </row>
    <row r="1312" spans="1:8" x14ac:dyDescent="0.35">
      <c r="A1312" t="s">
        <v>215</v>
      </c>
      <c r="B1312" t="s">
        <v>11</v>
      </c>
      <c r="C1312" t="s">
        <v>217</v>
      </c>
      <c r="D1312" t="s">
        <v>15</v>
      </c>
      <c r="E1312" t="str">
        <f t="shared" si="40"/>
        <v>8</v>
      </c>
      <c r="F1312" t="s">
        <v>918</v>
      </c>
      <c r="G1312" s="18">
        <v>4589133</v>
      </c>
      <c r="H1312">
        <v>0.53749999999999998</v>
      </c>
    </row>
    <row r="1313" spans="1:8" x14ac:dyDescent="0.35">
      <c r="A1313" t="s">
        <v>215</v>
      </c>
      <c r="B1313" t="s">
        <v>11</v>
      </c>
      <c r="C1313" t="s">
        <v>217</v>
      </c>
      <c r="D1313" t="s">
        <v>16</v>
      </c>
      <c r="E1313" t="str">
        <f t="shared" si="40"/>
        <v>8</v>
      </c>
      <c r="F1313" t="s">
        <v>918</v>
      </c>
      <c r="G1313" s="18">
        <v>268091</v>
      </c>
      <c r="H1313">
        <v>3.1399999999999997E-2</v>
      </c>
    </row>
    <row r="1314" spans="1:8" x14ac:dyDescent="0.35">
      <c r="A1314" t="s">
        <v>215</v>
      </c>
      <c r="B1314" t="s">
        <v>11</v>
      </c>
      <c r="C1314" t="s">
        <v>217</v>
      </c>
      <c r="D1314" t="s">
        <v>419</v>
      </c>
      <c r="E1314" t="str">
        <f t="shared" si="40"/>
        <v/>
      </c>
      <c r="F1314" t="s">
        <v>918</v>
      </c>
      <c r="G1314" s="18">
        <v>2095206</v>
      </c>
      <c r="H1314">
        <v>0.24540000000000001</v>
      </c>
    </row>
    <row r="1315" spans="1:8" x14ac:dyDescent="0.35">
      <c r="A1315" t="s">
        <v>215</v>
      </c>
      <c r="B1315" t="s">
        <v>11</v>
      </c>
      <c r="C1315" t="s">
        <v>217</v>
      </c>
      <c r="D1315" t="s">
        <v>421</v>
      </c>
      <c r="E1315" t="str">
        <f t="shared" si="40"/>
        <v/>
      </c>
      <c r="F1315" t="s">
        <v>918</v>
      </c>
      <c r="G1315" s="18">
        <v>1827115</v>
      </c>
      <c r="H1315">
        <v>0.214</v>
      </c>
    </row>
    <row r="1316" spans="1:8" x14ac:dyDescent="0.35">
      <c r="A1316" t="s">
        <v>215</v>
      </c>
      <c r="B1316" t="s">
        <v>11</v>
      </c>
      <c r="C1316" t="s">
        <v>217</v>
      </c>
      <c r="D1316" t="s">
        <v>423</v>
      </c>
      <c r="E1316" t="str">
        <f t="shared" si="40"/>
        <v/>
      </c>
      <c r="F1316" t="s">
        <v>918</v>
      </c>
      <c r="G1316" s="18">
        <v>169051</v>
      </c>
      <c r="H1316">
        <v>1.9800000000000002E-2</v>
      </c>
    </row>
    <row r="1317" spans="1:8" x14ac:dyDescent="0.35">
      <c r="A1317" t="s">
        <v>215</v>
      </c>
      <c r="B1317" t="s">
        <v>11</v>
      </c>
      <c r="C1317" t="s">
        <v>218</v>
      </c>
      <c r="D1317" t="s">
        <v>13</v>
      </c>
      <c r="E1317" t="str">
        <f t="shared" si="40"/>
        <v/>
      </c>
      <c r="F1317" t="s">
        <v>919</v>
      </c>
      <c r="G1317" s="18">
        <v>0</v>
      </c>
      <c r="H1317">
        <v>0</v>
      </c>
    </row>
    <row r="1318" spans="1:8" x14ac:dyDescent="0.35">
      <c r="A1318" t="s">
        <v>215</v>
      </c>
      <c r="B1318" t="s">
        <v>11</v>
      </c>
      <c r="C1318" t="s">
        <v>218</v>
      </c>
      <c r="D1318" t="s">
        <v>416</v>
      </c>
      <c r="E1318" t="str">
        <f t="shared" si="40"/>
        <v/>
      </c>
      <c r="F1318" t="s">
        <v>919</v>
      </c>
      <c r="G1318" s="18">
        <v>0</v>
      </c>
      <c r="H1318">
        <v>0</v>
      </c>
    </row>
    <row r="1319" spans="1:8" x14ac:dyDescent="0.35">
      <c r="A1319" t="s">
        <v>215</v>
      </c>
      <c r="B1319" t="s">
        <v>11</v>
      </c>
      <c r="C1319" t="s">
        <v>218</v>
      </c>
      <c r="D1319" t="s">
        <v>15</v>
      </c>
      <c r="E1319" t="str">
        <f t="shared" si="40"/>
        <v>8</v>
      </c>
      <c r="F1319" t="s">
        <v>919</v>
      </c>
      <c r="G1319" s="18">
        <v>2633101</v>
      </c>
      <c r="H1319">
        <v>0.65769999999999995</v>
      </c>
    </row>
    <row r="1320" spans="1:8" x14ac:dyDescent="0.35">
      <c r="A1320" t="s">
        <v>215</v>
      </c>
      <c r="B1320" t="s">
        <v>11</v>
      </c>
      <c r="C1320" t="s">
        <v>218</v>
      </c>
      <c r="D1320" t="s">
        <v>16</v>
      </c>
      <c r="E1320" t="str">
        <f t="shared" si="40"/>
        <v>8</v>
      </c>
      <c r="F1320" t="s">
        <v>919</v>
      </c>
      <c r="G1320" s="18">
        <v>423570</v>
      </c>
      <c r="H1320">
        <v>0.10580000000000001</v>
      </c>
    </row>
    <row r="1321" spans="1:8" x14ac:dyDescent="0.35">
      <c r="A1321" t="s">
        <v>215</v>
      </c>
      <c r="B1321" t="s">
        <v>11</v>
      </c>
      <c r="C1321" t="s">
        <v>218</v>
      </c>
      <c r="D1321" t="s">
        <v>30</v>
      </c>
      <c r="E1321" t="str">
        <f t="shared" si="40"/>
        <v>8</v>
      </c>
      <c r="F1321" t="s">
        <v>919</v>
      </c>
      <c r="G1321" s="18">
        <v>1903827</v>
      </c>
      <c r="H1321">
        <v>0.44400000000000001</v>
      </c>
    </row>
    <row r="1322" spans="1:8" x14ac:dyDescent="0.35">
      <c r="A1322" t="s">
        <v>215</v>
      </c>
      <c r="B1322" t="s">
        <v>11</v>
      </c>
      <c r="C1322" t="s">
        <v>218</v>
      </c>
      <c r="D1322" t="s">
        <v>419</v>
      </c>
      <c r="E1322" t="str">
        <f t="shared" si="40"/>
        <v/>
      </c>
      <c r="F1322" t="s">
        <v>919</v>
      </c>
      <c r="G1322" s="18">
        <v>980457</v>
      </c>
      <c r="H1322">
        <v>0.24490000000000001</v>
      </c>
    </row>
    <row r="1323" spans="1:8" x14ac:dyDescent="0.35">
      <c r="A1323" t="s">
        <v>215</v>
      </c>
      <c r="B1323" t="s">
        <v>11</v>
      </c>
      <c r="C1323" t="s">
        <v>218</v>
      </c>
      <c r="D1323" t="s">
        <v>421</v>
      </c>
      <c r="E1323" t="str">
        <f t="shared" si="40"/>
        <v/>
      </c>
      <c r="F1323" t="s">
        <v>919</v>
      </c>
      <c r="G1323" s="18">
        <v>879569</v>
      </c>
      <c r="H1323">
        <v>0.21970000000000001</v>
      </c>
    </row>
    <row r="1324" spans="1:8" x14ac:dyDescent="0.35">
      <c r="A1324" t="s">
        <v>215</v>
      </c>
      <c r="B1324" t="s">
        <v>11</v>
      </c>
      <c r="C1324" t="s">
        <v>218</v>
      </c>
      <c r="D1324" t="s">
        <v>423</v>
      </c>
      <c r="E1324" t="str">
        <f t="shared" si="40"/>
        <v/>
      </c>
      <c r="F1324" t="s">
        <v>919</v>
      </c>
      <c r="G1324" s="18">
        <v>304666</v>
      </c>
      <c r="H1324">
        <v>7.6100000000000001E-2</v>
      </c>
    </row>
    <row r="1325" spans="1:8" x14ac:dyDescent="0.35">
      <c r="A1325" t="s">
        <v>219</v>
      </c>
      <c r="B1325" t="s">
        <v>11</v>
      </c>
      <c r="C1325" t="s">
        <v>220</v>
      </c>
      <c r="D1325" t="s">
        <v>13</v>
      </c>
      <c r="E1325" t="str">
        <f t="shared" si="40"/>
        <v/>
      </c>
      <c r="F1325" t="s">
        <v>920</v>
      </c>
      <c r="G1325" s="18">
        <v>0</v>
      </c>
      <c r="H1325">
        <v>0</v>
      </c>
    </row>
    <row r="1326" spans="1:8" x14ac:dyDescent="0.35">
      <c r="A1326" t="s">
        <v>219</v>
      </c>
      <c r="B1326" t="s">
        <v>11</v>
      </c>
      <c r="C1326" t="s">
        <v>220</v>
      </c>
      <c r="D1326" t="s">
        <v>416</v>
      </c>
      <c r="E1326" t="str">
        <f t="shared" si="40"/>
        <v/>
      </c>
      <c r="F1326" t="s">
        <v>920</v>
      </c>
      <c r="G1326" s="18">
        <v>0</v>
      </c>
      <c r="H1326">
        <v>0</v>
      </c>
    </row>
    <row r="1327" spans="1:8" x14ac:dyDescent="0.35">
      <c r="A1327" t="s">
        <v>219</v>
      </c>
      <c r="B1327" t="s">
        <v>11</v>
      </c>
      <c r="C1327" t="s">
        <v>220</v>
      </c>
      <c r="D1327" t="s">
        <v>15</v>
      </c>
      <c r="E1327" t="str">
        <f t="shared" si="40"/>
        <v>8</v>
      </c>
      <c r="F1327" t="s">
        <v>920</v>
      </c>
      <c r="G1327" s="18">
        <v>1895132</v>
      </c>
      <c r="H1327">
        <v>0.53920000000000001</v>
      </c>
    </row>
    <row r="1328" spans="1:8" x14ac:dyDescent="0.35">
      <c r="A1328" t="s">
        <v>219</v>
      </c>
      <c r="B1328" t="s">
        <v>11</v>
      </c>
      <c r="C1328" t="s">
        <v>220</v>
      </c>
      <c r="D1328" t="s">
        <v>16</v>
      </c>
      <c r="E1328" t="str">
        <f t="shared" si="40"/>
        <v>8</v>
      </c>
      <c r="F1328" t="s">
        <v>920</v>
      </c>
      <c r="G1328" s="18">
        <v>57993</v>
      </c>
      <c r="H1328">
        <v>1.6500000000000001E-2</v>
      </c>
    </row>
    <row r="1329" spans="1:8" x14ac:dyDescent="0.35">
      <c r="A1329" t="s">
        <v>219</v>
      </c>
      <c r="B1329" t="s">
        <v>11</v>
      </c>
      <c r="C1329" t="s">
        <v>220</v>
      </c>
      <c r="D1329" t="s">
        <v>419</v>
      </c>
      <c r="E1329" t="str">
        <f t="shared" si="40"/>
        <v/>
      </c>
      <c r="F1329" t="s">
        <v>920</v>
      </c>
      <c r="G1329" s="18">
        <v>720867</v>
      </c>
      <c r="H1329">
        <v>0.2051</v>
      </c>
    </row>
    <row r="1330" spans="1:8" x14ac:dyDescent="0.35">
      <c r="A1330" t="s">
        <v>219</v>
      </c>
      <c r="B1330" t="s">
        <v>11</v>
      </c>
      <c r="C1330" t="s">
        <v>220</v>
      </c>
      <c r="D1330" t="s">
        <v>421</v>
      </c>
      <c r="E1330" t="str">
        <f t="shared" si="40"/>
        <v/>
      </c>
      <c r="F1330" t="s">
        <v>920</v>
      </c>
      <c r="G1330" s="18">
        <v>765504</v>
      </c>
      <c r="H1330">
        <v>0.21779999999999999</v>
      </c>
    </row>
    <row r="1331" spans="1:8" x14ac:dyDescent="0.35">
      <c r="A1331" t="s">
        <v>219</v>
      </c>
      <c r="B1331" t="s">
        <v>11</v>
      </c>
      <c r="C1331" t="s">
        <v>220</v>
      </c>
      <c r="D1331" t="s">
        <v>423</v>
      </c>
      <c r="E1331" t="str">
        <f t="shared" si="40"/>
        <v/>
      </c>
      <c r="F1331" t="s">
        <v>920</v>
      </c>
      <c r="G1331" s="18">
        <v>250950</v>
      </c>
      <c r="H1331">
        <v>7.1400000000000005E-2</v>
      </c>
    </row>
    <row r="1332" spans="1:8" x14ac:dyDescent="0.35">
      <c r="A1332" t="s">
        <v>219</v>
      </c>
      <c r="B1332" t="s">
        <v>11</v>
      </c>
      <c r="C1332" t="s">
        <v>221</v>
      </c>
      <c r="D1332" t="s">
        <v>25</v>
      </c>
      <c r="E1332" t="str">
        <f t="shared" si="40"/>
        <v/>
      </c>
      <c r="F1332" t="s">
        <v>921</v>
      </c>
      <c r="G1332" s="18">
        <v>551889</v>
      </c>
      <c r="H1332">
        <v>0.3387</v>
      </c>
    </row>
    <row r="1333" spans="1:8" x14ac:dyDescent="0.35">
      <c r="A1333" t="s">
        <v>219</v>
      </c>
      <c r="B1333" t="s">
        <v>11</v>
      </c>
      <c r="C1333" t="s">
        <v>221</v>
      </c>
      <c r="D1333" t="s">
        <v>416</v>
      </c>
      <c r="E1333" t="str">
        <f t="shared" si="40"/>
        <v/>
      </c>
      <c r="F1333" t="s">
        <v>921</v>
      </c>
      <c r="G1333" s="18">
        <v>0</v>
      </c>
      <c r="H1333">
        <v>0</v>
      </c>
    </row>
    <row r="1334" spans="1:8" x14ac:dyDescent="0.35">
      <c r="A1334" t="s">
        <v>219</v>
      </c>
      <c r="B1334" t="s">
        <v>11</v>
      </c>
      <c r="C1334" t="s">
        <v>221</v>
      </c>
      <c r="D1334" t="s">
        <v>15</v>
      </c>
      <c r="E1334" t="str">
        <f t="shared" si="40"/>
        <v>8</v>
      </c>
      <c r="F1334" t="s">
        <v>921</v>
      </c>
      <c r="G1334" s="18">
        <v>369067</v>
      </c>
      <c r="H1334">
        <v>0.22650000000000001</v>
      </c>
    </row>
    <row r="1335" spans="1:8" x14ac:dyDescent="0.35">
      <c r="A1335" t="s">
        <v>219</v>
      </c>
      <c r="B1335" t="s">
        <v>11</v>
      </c>
      <c r="C1335" t="s">
        <v>221</v>
      </c>
      <c r="D1335" t="s">
        <v>16</v>
      </c>
      <c r="E1335" t="str">
        <f t="shared" si="40"/>
        <v>8</v>
      </c>
      <c r="F1335" t="s">
        <v>921</v>
      </c>
      <c r="G1335" s="18">
        <v>0</v>
      </c>
      <c r="H1335">
        <v>0</v>
      </c>
    </row>
    <row r="1336" spans="1:8" x14ac:dyDescent="0.35">
      <c r="A1336" t="s">
        <v>219</v>
      </c>
      <c r="B1336" t="s">
        <v>11</v>
      </c>
      <c r="C1336" t="s">
        <v>221</v>
      </c>
      <c r="D1336" t="s">
        <v>419</v>
      </c>
      <c r="E1336" t="str">
        <f t="shared" si="40"/>
        <v/>
      </c>
      <c r="F1336" t="s">
        <v>921</v>
      </c>
      <c r="G1336" s="18">
        <v>341203</v>
      </c>
      <c r="H1336">
        <v>0.2094</v>
      </c>
    </row>
    <row r="1337" spans="1:8" x14ac:dyDescent="0.35">
      <c r="A1337" t="s">
        <v>219</v>
      </c>
      <c r="B1337" t="s">
        <v>11</v>
      </c>
      <c r="C1337" t="s">
        <v>221</v>
      </c>
      <c r="D1337" t="s">
        <v>421</v>
      </c>
      <c r="E1337" t="str">
        <f t="shared" si="40"/>
        <v/>
      </c>
      <c r="F1337" t="s">
        <v>921</v>
      </c>
      <c r="G1337" s="18">
        <v>389923</v>
      </c>
      <c r="H1337">
        <v>0.23930000000000001</v>
      </c>
    </row>
    <row r="1338" spans="1:8" x14ac:dyDescent="0.35">
      <c r="A1338" t="s">
        <v>219</v>
      </c>
      <c r="B1338" t="s">
        <v>11</v>
      </c>
      <c r="C1338" t="s">
        <v>221</v>
      </c>
      <c r="D1338" t="s">
        <v>423</v>
      </c>
      <c r="E1338" t="str">
        <f t="shared" si="40"/>
        <v/>
      </c>
      <c r="F1338" t="s">
        <v>921</v>
      </c>
      <c r="G1338" s="18">
        <v>0</v>
      </c>
      <c r="H1338">
        <v>0</v>
      </c>
    </row>
    <row r="1339" spans="1:8" x14ac:dyDescent="0.35">
      <c r="A1339" t="s">
        <v>219</v>
      </c>
      <c r="B1339" t="s">
        <v>11</v>
      </c>
      <c r="C1339" t="s">
        <v>222</v>
      </c>
      <c r="D1339" t="s">
        <v>416</v>
      </c>
      <c r="E1339" t="str">
        <f t="shared" si="40"/>
        <v/>
      </c>
      <c r="F1339" t="s">
        <v>922</v>
      </c>
      <c r="G1339" s="18">
        <v>0</v>
      </c>
      <c r="H1339">
        <v>0</v>
      </c>
    </row>
    <row r="1340" spans="1:8" x14ac:dyDescent="0.35">
      <c r="A1340" t="s">
        <v>219</v>
      </c>
      <c r="B1340" t="s">
        <v>11</v>
      </c>
      <c r="C1340" t="s">
        <v>222</v>
      </c>
      <c r="D1340" t="s">
        <v>15</v>
      </c>
      <c r="E1340" t="str">
        <f t="shared" si="40"/>
        <v>8</v>
      </c>
      <c r="F1340" t="s">
        <v>922</v>
      </c>
      <c r="G1340" s="18">
        <v>1367171</v>
      </c>
      <c r="H1340">
        <v>0.11020000000000001</v>
      </c>
    </row>
    <row r="1341" spans="1:8" x14ac:dyDescent="0.35">
      <c r="A1341" t="s">
        <v>219</v>
      </c>
      <c r="B1341" t="s">
        <v>11</v>
      </c>
      <c r="C1341" t="s">
        <v>222</v>
      </c>
      <c r="D1341" t="s">
        <v>16</v>
      </c>
      <c r="E1341" t="str">
        <f t="shared" si="40"/>
        <v>8</v>
      </c>
      <c r="F1341" t="s">
        <v>922</v>
      </c>
      <c r="G1341" s="18">
        <v>475160</v>
      </c>
      <c r="H1341">
        <v>3.8300000000000001E-2</v>
      </c>
    </row>
    <row r="1342" spans="1:8" x14ac:dyDescent="0.35">
      <c r="A1342" t="s">
        <v>219</v>
      </c>
      <c r="B1342" t="s">
        <v>11</v>
      </c>
      <c r="C1342" t="s">
        <v>222</v>
      </c>
      <c r="D1342" t="s">
        <v>419</v>
      </c>
      <c r="E1342" t="str">
        <f t="shared" si="40"/>
        <v/>
      </c>
      <c r="F1342" t="s">
        <v>922</v>
      </c>
      <c r="G1342" s="18">
        <v>3282699</v>
      </c>
      <c r="H1342">
        <v>0.2646</v>
      </c>
    </row>
    <row r="1343" spans="1:8" x14ac:dyDescent="0.35">
      <c r="A1343" t="s">
        <v>219</v>
      </c>
      <c r="B1343" t="s">
        <v>11</v>
      </c>
      <c r="C1343" t="s">
        <v>222</v>
      </c>
      <c r="D1343" t="s">
        <v>421</v>
      </c>
      <c r="E1343" t="str">
        <f t="shared" si="40"/>
        <v/>
      </c>
      <c r="F1343" t="s">
        <v>922</v>
      </c>
      <c r="G1343" s="18">
        <v>2197150</v>
      </c>
      <c r="H1343">
        <v>0.17710000000000001</v>
      </c>
    </row>
    <row r="1344" spans="1:8" x14ac:dyDescent="0.35">
      <c r="A1344" t="s">
        <v>219</v>
      </c>
      <c r="B1344" t="s">
        <v>11</v>
      </c>
      <c r="C1344" t="s">
        <v>222</v>
      </c>
      <c r="D1344" t="s">
        <v>423</v>
      </c>
      <c r="E1344" t="str">
        <f t="shared" si="40"/>
        <v/>
      </c>
      <c r="F1344" t="s">
        <v>922</v>
      </c>
      <c r="G1344" s="18">
        <v>0</v>
      </c>
      <c r="H1344">
        <v>0</v>
      </c>
    </row>
    <row r="1345" spans="1:8" x14ac:dyDescent="0.35">
      <c r="A1345" t="s">
        <v>219</v>
      </c>
      <c r="B1345" t="s">
        <v>11</v>
      </c>
      <c r="C1345" t="s">
        <v>223</v>
      </c>
      <c r="D1345" t="s">
        <v>13</v>
      </c>
      <c r="E1345" t="str">
        <f t="shared" si="40"/>
        <v/>
      </c>
      <c r="F1345" t="s">
        <v>923</v>
      </c>
      <c r="G1345" s="18">
        <v>0</v>
      </c>
      <c r="H1345">
        <v>0</v>
      </c>
    </row>
    <row r="1346" spans="1:8" x14ac:dyDescent="0.35">
      <c r="A1346" t="s">
        <v>219</v>
      </c>
      <c r="B1346" t="s">
        <v>11</v>
      </c>
      <c r="C1346" t="s">
        <v>223</v>
      </c>
      <c r="D1346" t="s">
        <v>416</v>
      </c>
      <c r="E1346" t="str">
        <f t="shared" si="40"/>
        <v/>
      </c>
      <c r="F1346" t="s">
        <v>923</v>
      </c>
      <c r="G1346" s="18">
        <v>0</v>
      </c>
      <c r="H1346">
        <v>0</v>
      </c>
    </row>
    <row r="1347" spans="1:8" x14ac:dyDescent="0.35">
      <c r="A1347" t="s">
        <v>219</v>
      </c>
      <c r="B1347" t="s">
        <v>11</v>
      </c>
      <c r="C1347" t="s">
        <v>223</v>
      </c>
      <c r="D1347" t="s">
        <v>15</v>
      </c>
      <c r="E1347" t="str">
        <f t="shared" ref="E1347:E1410" si="41">IF(MID(D1347,3,1)="8","8","")</f>
        <v>8</v>
      </c>
      <c r="F1347" t="s">
        <v>923</v>
      </c>
      <c r="G1347" s="18">
        <v>3383998</v>
      </c>
      <c r="H1347">
        <v>0.32800000000000001</v>
      </c>
    </row>
    <row r="1348" spans="1:8" x14ac:dyDescent="0.35">
      <c r="A1348" t="s">
        <v>219</v>
      </c>
      <c r="B1348" t="s">
        <v>11</v>
      </c>
      <c r="C1348" t="s">
        <v>223</v>
      </c>
      <c r="D1348" t="s">
        <v>16</v>
      </c>
      <c r="E1348" t="str">
        <f t="shared" si="41"/>
        <v>8</v>
      </c>
      <c r="F1348" t="s">
        <v>923</v>
      </c>
      <c r="G1348" s="18">
        <v>384827</v>
      </c>
      <c r="H1348">
        <v>3.73E-2</v>
      </c>
    </row>
    <row r="1349" spans="1:8" x14ac:dyDescent="0.35">
      <c r="A1349" t="s">
        <v>219</v>
      </c>
      <c r="B1349" t="s">
        <v>11</v>
      </c>
      <c r="C1349" t="s">
        <v>223</v>
      </c>
      <c r="D1349" t="s">
        <v>419</v>
      </c>
      <c r="E1349" t="str">
        <f t="shared" si="41"/>
        <v/>
      </c>
      <c r="F1349" t="s">
        <v>923</v>
      </c>
      <c r="G1349" s="18">
        <v>2273882</v>
      </c>
      <c r="H1349">
        <v>0.22040000000000001</v>
      </c>
    </row>
    <row r="1350" spans="1:8" x14ac:dyDescent="0.35">
      <c r="A1350" t="s">
        <v>219</v>
      </c>
      <c r="B1350" t="s">
        <v>11</v>
      </c>
      <c r="C1350" t="s">
        <v>223</v>
      </c>
      <c r="D1350" t="s">
        <v>421</v>
      </c>
      <c r="E1350" t="str">
        <f t="shared" si="41"/>
        <v/>
      </c>
      <c r="F1350" t="s">
        <v>923</v>
      </c>
      <c r="G1350" s="18">
        <v>1853977</v>
      </c>
      <c r="H1350">
        <v>0.1797</v>
      </c>
    </row>
    <row r="1351" spans="1:8" x14ac:dyDescent="0.35">
      <c r="A1351" t="s">
        <v>219</v>
      </c>
      <c r="B1351" t="s">
        <v>11</v>
      </c>
      <c r="C1351" t="s">
        <v>223</v>
      </c>
      <c r="D1351" t="s">
        <v>423</v>
      </c>
      <c r="E1351" t="str">
        <f t="shared" si="41"/>
        <v/>
      </c>
      <c r="F1351" t="s">
        <v>923</v>
      </c>
      <c r="G1351" s="18">
        <v>226975</v>
      </c>
      <c r="H1351">
        <v>2.1999999999999999E-2</v>
      </c>
    </row>
    <row r="1352" spans="1:8" x14ac:dyDescent="0.35">
      <c r="A1352" t="s">
        <v>75</v>
      </c>
      <c r="B1352" t="s">
        <v>11</v>
      </c>
      <c r="C1352" t="s">
        <v>224</v>
      </c>
      <c r="D1352" t="s">
        <v>416</v>
      </c>
      <c r="E1352" t="str">
        <f t="shared" si="41"/>
        <v/>
      </c>
      <c r="F1352" t="s">
        <v>924</v>
      </c>
      <c r="G1352" s="18">
        <v>0</v>
      </c>
      <c r="H1352">
        <v>0</v>
      </c>
    </row>
    <row r="1353" spans="1:8" x14ac:dyDescent="0.35">
      <c r="A1353" t="s">
        <v>75</v>
      </c>
      <c r="B1353" t="s">
        <v>11</v>
      </c>
      <c r="C1353" t="s">
        <v>224</v>
      </c>
      <c r="D1353" t="s">
        <v>15</v>
      </c>
      <c r="E1353" t="str">
        <f t="shared" si="41"/>
        <v>8</v>
      </c>
      <c r="F1353" t="s">
        <v>924</v>
      </c>
      <c r="G1353" s="18">
        <v>1867807</v>
      </c>
      <c r="H1353">
        <v>0.34189999999999998</v>
      </c>
    </row>
    <row r="1354" spans="1:8" x14ac:dyDescent="0.35">
      <c r="A1354" t="s">
        <v>75</v>
      </c>
      <c r="B1354" t="s">
        <v>11</v>
      </c>
      <c r="C1354" t="s">
        <v>224</v>
      </c>
      <c r="D1354" t="s">
        <v>16</v>
      </c>
      <c r="E1354" t="str">
        <f t="shared" si="41"/>
        <v>8</v>
      </c>
      <c r="F1354" t="s">
        <v>924</v>
      </c>
      <c r="G1354" s="18">
        <v>236549</v>
      </c>
      <c r="H1354">
        <v>4.3299999999999998E-2</v>
      </c>
    </row>
    <row r="1355" spans="1:8" x14ac:dyDescent="0.35">
      <c r="A1355" t="s">
        <v>75</v>
      </c>
      <c r="B1355" t="s">
        <v>11</v>
      </c>
      <c r="C1355" t="s">
        <v>224</v>
      </c>
      <c r="D1355" t="s">
        <v>419</v>
      </c>
      <c r="E1355" t="str">
        <f t="shared" si="41"/>
        <v/>
      </c>
      <c r="F1355" t="s">
        <v>924</v>
      </c>
      <c r="G1355" s="18">
        <v>1159253</v>
      </c>
      <c r="H1355">
        <v>0.2122</v>
      </c>
    </row>
    <row r="1356" spans="1:8" x14ac:dyDescent="0.35">
      <c r="A1356" t="s">
        <v>75</v>
      </c>
      <c r="B1356" t="s">
        <v>11</v>
      </c>
      <c r="C1356" t="s">
        <v>224</v>
      </c>
      <c r="D1356" t="s">
        <v>421</v>
      </c>
      <c r="E1356" t="str">
        <f t="shared" si="41"/>
        <v/>
      </c>
      <c r="F1356" t="s">
        <v>924</v>
      </c>
      <c r="G1356" s="18">
        <v>1240652</v>
      </c>
      <c r="H1356">
        <v>0.2271</v>
      </c>
    </row>
    <row r="1357" spans="1:8" x14ac:dyDescent="0.35">
      <c r="A1357" t="s">
        <v>75</v>
      </c>
      <c r="B1357" t="s">
        <v>11</v>
      </c>
      <c r="C1357" t="s">
        <v>224</v>
      </c>
      <c r="D1357" t="s">
        <v>423</v>
      </c>
      <c r="E1357" t="str">
        <f t="shared" si="41"/>
        <v/>
      </c>
      <c r="F1357" t="s">
        <v>924</v>
      </c>
      <c r="G1357" s="18">
        <v>252392</v>
      </c>
      <c r="H1357">
        <v>4.6199999999999998E-2</v>
      </c>
    </row>
    <row r="1358" spans="1:8" x14ac:dyDescent="0.35">
      <c r="A1358" t="s">
        <v>225</v>
      </c>
      <c r="B1358" t="s">
        <v>11</v>
      </c>
      <c r="C1358" t="s">
        <v>226</v>
      </c>
      <c r="D1358" t="s">
        <v>416</v>
      </c>
      <c r="E1358" t="str">
        <f t="shared" si="41"/>
        <v/>
      </c>
      <c r="F1358" t="s">
        <v>926</v>
      </c>
      <c r="G1358" s="18">
        <v>0</v>
      </c>
      <c r="H1358">
        <v>0</v>
      </c>
    </row>
    <row r="1359" spans="1:8" x14ac:dyDescent="0.35">
      <c r="A1359" t="s">
        <v>225</v>
      </c>
      <c r="B1359" t="s">
        <v>11</v>
      </c>
      <c r="C1359" t="s">
        <v>226</v>
      </c>
      <c r="D1359" t="s">
        <v>15</v>
      </c>
      <c r="E1359" t="str">
        <f t="shared" si="41"/>
        <v>8</v>
      </c>
      <c r="F1359" t="s">
        <v>926</v>
      </c>
      <c r="G1359" s="18">
        <v>1412696</v>
      </c>
      <c r="H1359">
        <v>0.35499999999999998</v>
      </c>
    </row>
    <row r="1360" spans="1:8" x14ac:dyDescent="0.35">
      <c r="A1360" t="s">
        <v>225</v>
      </c>
      <c r="B1360" t="s">
        <v>11</v>
      </c>
      <c r="C1360" t="s">
        <v>226</v>
      </c>
      <c r="D1360" t="s">
        <v>16</v>
      </c>
      <c r="E1360" t="str">
        <f t="shared" si="41"/>
        <v>8</v>
      </c>
      <c r="F1360" t="s">
        <v>926</v>
      </c>
      <c r="G1360" s="18">
        <v>120179</v>
      </c>
      <c r="H1360">
        <v>3.0200000000000001E-2</v>
      </c>
    </row>
    <row r="1361" spans="1:8" x14ac:dyDescent="0.35">
      <c r="A1361" t="s">
        <v>225</v>
      </c>
      <c r="B1361" t="s">
        <v>11</v>
      </c>
      <c r="C1361" t="s">
        <v>226</v>
      </c>
      <c r="D1361" t="s">
        <v>419</v>
      </c>
      <c r="E1361" t="str">
        <f t="shared" si="41"/>
        <v/>
      </c>
      <c r="F1361" t="s">
        <v>926</v>
      </c>
      <c r="G1361" s="18">
        <v>853189</v>
      </c>
      <c r="H1361">
        <v>0.21440000000000001</v>
      </c>
    </row>
    <row r="1362" spans="1:8" x14ac:dyDescent="0.35">
      <c r="A1362" t="s">
        <v>225</v>
      </c>
      <c r="B1362" t="s">
        <v>11</v>
      </c>
      <c r="C1362" t="s">
        <v>226</v>
      </c>
      <c r="D1362" t="s">
        <v>421</v>
      </c>
      <c r="E1362" t="str">
        <f t="shared" si="41"/>
        <v/>
      </c>
      <c r="F1362" t="s">
        <v>926</v>
      </c>
      <c r="G1362" s="18">
        <v>890197</v>
      </c>
      <c r="H1362">
        <v>0.22370000000000001</v>
      </c>
    </row>
    <row r="1363" spans="1:8" x14ac:dyDescent="0.35">
      <c r="A1363" t="s">
        <v>225</v>
      </c>
      <c r="B1363" t="s">
        <v>11</v>
      </c>
      <c r="C1363" t="s">
        <v>226</v>
      </c>
      <c r="D1363" t="s">
        <v>423</v>
      </c>
      <c r="E1363" t="str">
        <f t="shared" si="41"/>
        <v/>
      </c>
      <c r="F1363" t="s">
        <v>926</v>
      </c>
      <c r="G1363" s="18">
        <v>152014</v>
      </c>
      <c r="H1363">
        <v>3.8199999999999998E-2</v>
      </c>
    </row>
    <row r="1364" spans="1:8" x14ac:dyDescent="0.35">
      <c r="A1364" t="s">
        <v>225</v>
      </c>
      <c r="B1364" t="s">
        <v>11</v>
      </c>
      <c r="C1364" t="s">
        <v>227</v>
      </c>
      <c r="D1364" t="s">
        <v>416</v>
      </c>
      <c r="E1364" t="str">
        <f t="shared" si="41"/>
        <v/>
      </c>
      <c r="F1364" t="s">
        <v>927</v>
      </c>
      <c r="G1364" s="18">
        <v>0</v>
      </c>
      <c r="H1364">
        <v>0</v>
      </c>
    </row>
    <row r="1365" spans="1:8" x14ac:dyDescent="0.35">
      <c r="A1365" t="s">
        <v>225</v>
      </c>
      <c r="B1365" t="s">
        <v>11</v>
      </c>
      <c r="C1365" t="s">
        <v>227</v>
      </c>
      <c r="D1365" t="s">
        <v>15</v>
      </c>
      <c r="E1365" t="str">
        <f t="shared" si="41"/>
        <v>8</v>
      </c>
      <c r="F1365" t="s">
        <v>927</v>
      </c>
      <c r="G1365" s="18">
        <v>5114277</v>
      </c>
      <c r="H1365">
        <v>0.496</v>
      </c>
    </row>
    <row r="1366" spans="1:8" x14ac:dyDescent="0.35">
      <c r="A1366" t="s">
        <v>225</v>
      </c>
      <c r="B1366" t="s">
        <v>11</v>
      </c>
      <c r="C1366" t="s">
        <v>227</v>
      </c>
      <c r="D1366" t="s">
        <v>419</v>
      </c>
      <c r="E1366" t="str">
        <f t="shared" si="41"/>
        <v/>
      </c>
      <c r="F1366" t="s">
        <v>927</v>
      </c>
      <c r="G1366" s="18">
        <v>2756142</v>
      </c>
      <c r="H1366">
        <v>0.26729999999999998</v>
      </c>
    </row>
    <row r="1367" spans="1:8" x14ac:dyDescent="0.35">
      <c r="A1367" t="s">
        <v>225</v>
      </c>
      <c r="B1367" t="s">
        <v>11</v>
      </c>
      <c r="C1367" t="s">
        <v>227</v>
      </c>
      <c r="D1367" t="s">
        <v>421</v>
      </c>
      <c r="E1367" t="str">
        <f t="shared" si="41"/>
        <v/>
      </c>
      <c r="F1367" t="s">
        <v>927</v>
      </c>
      <c r="G1367" s="18">
        <v>1714726</v>
      </c>
      <c r="H1367">
        <v>0.1663</v>
      </c>
    </row>
    <row r="1368" spans="1:8" x14ac:dyDescent="0.35">
      <c r="A1368" t="s">
        <v>225</v>
      </c>
      <c r="B1368" t="s">
        <v>11</v>
      </c>
      <c r="C1368" t="s">
        <v>227</v>
      </c>
      <c r="D1368" t="s">
        <v>423</v>
      </c>
      <c r="E1368" t="str">
        <f t="shared" si="41"/>
        <v/>
      </c>
      <c r="F1368" t="s">
        <v>927</v>
      </c>
      <c r="G1368" s="18">
        <v>523801</v>
      </c>
      <c r="H1368">
        <v>5.0799999999999998E-2</v>
      </c>
    </row>
    <row r="1369" spans="1:8" x14ac:dyDescent="0.35">
      <c r="A1369" t="s">
        <v>225</v>
      </c>
      <c r="B1369" t="s">
        <v>11</v>
      </c>
      <c r="C1369" t="s">
        <v>228</v>
      </c>
      <c r="D1369" t="s">
        <v>13</v>
      </c>
      <c r="E1369" t="str">
        <f t="shared" si="41"/>
        <v/>
      </c>
      <c r="F1369" t="s">
        <v>928</v>
      </c>
      <c r="G1369" s="18">
        <v>0</v>
      </c>
      <c r="H1369">
        <v>0</v>
      </c>
    </row>
    <row r="1370" spans="1:8" x14ac:dyDescent="0.35">
      <c r="A1370" t="s">
        <v>225</v>
      </c>
      <c r="B1370" t="s">
        <v>11</v>
      </c>
      <c r="C1370" t="s">
        <v>228</v>
      </c>
      <c r="D1370" t="s">
        <v>416</v>
      </c>
      <c r="E1370" t="str">
        <f t="shared" si="41"/>
        <v/>
      </c>
      <c r="F1370" t="s">
        <v>928</v>
      </c>
      <c r="G1370" s="18">
        <v>0</v>
      </c>
      <c r="H1370">
        <v>0</v>
      </c>
    </row>
    <row r="1371" spans="1:8" x14ac:dyDescent="0.35">
      <c r="A1371" t="s">
        <v>225</v>
      </c>
      <c r="B1371" t="s">
        <v>11</v>
      </c>
      <c r="C1371" t="s">
        <v>228</v>
      </c>
      <c r="D1371" t="s">
        <v>15</v>
      </c>
      <c r="E1371" t="str">
        <f t="shared" si="41"/>
        <v>8</v>
      </c>
      <c r="F1371" t="s">
        <v>928</v>
      </c>
      <c r="G1371" s="18">
        <v>1826727</v>
      </c>
      <c r="H1371">
        <v>0.34399999999999997</v>
      </c>
    </row>
    <row r="1372" spans="1:8" x14ac:dyDescent="0.35">
      <c r="A1372" t="s">
        <v>225</v>
      </c>
      <c r="B1372" t="s">
        <v>11</v>
      </c>
      <c r="C1372" t="s">
        <v>228</v>
      </c>
      <c r="D1372" t="s">
        <v>16</v>
      </c>
      <c r="E1372" t="str">
        <f t="shared" si="41"/>
        <v>8</v>
      </c>
      <c r="F1372" t="s">
        <v>928</v>
      </c>
      <c r="G1372" s="18">
        <v>370125</v>
      </c>
      <c r="H1372">
        <v>6.9699999999999998E-2</v>
      </c>
    </row>
    <row r="1373" spans="1:8" x14ac:dyDescent="0.35">
      <c r="A1373" t="s">
        <v>225</v>
      </c>
      <c r="B1373" t="s">
        <v>11</v>
      </c>
      <c r="C1373" t="s">
        <v>228</v>
      </c>
      <c r="D1373" t="s">
        <v>419</v>
      </c>
      <c r="E1373" t="str">
        <f t="shared" si="41"/>
        <v/>
      </c>
      <c r="F1373" t="s">
        <v>928</v>
      </c>
      <c r="G1373" s="18">
        <v>1595200</v>
      </c>
      <c r="H1373">
        <v>0.3004</v>
      </c>
    </row>
    <row r="1374" spans="1:8" x14ac:dyDescent="0.35">
      <c r="A1374" t="s">
        <v>225</v>
      </c>
      <c r="B1374" t="s">
        <v>11</v>
      </c>
      <c r="C1374" t="s">
        <v>228</v>
      </c>
      <c r="D1374" t="s">
        <v>421</v>
      </c>
      <c r="E1374" t="str">
        <f t="shared" si="41"/>
        <v/>
      </c>
      <c r="F1374" t="s">
        <v>928</v>
      </c>
      <c r="G1374" s="18">
        <v>1612193</v>
      </c>
      <c r="H1374">
        <v>0.30359999999999998</v>
      </c>
    </row>
    <row r="1375" spans="1:8" x14ac:dyDescent="0.35">
      <c r="A1375" t="s">
        <v>225</v>
      </c>
      <c r="B1375" t="s">
        <v>11</v>
      </c>
      <c r="C1375" t="s">
        <v>228</v>
      </c>
      <c r="D1375" t="s">
        <v>423</v>
      </c>
      <c r="E1375" t="str">
        <f t="shared" si="41"/>
        <v/>
      </c>
      <c r="F1375" t="s">
        <v>928</v>
      </c>
      <c r="G1375" s="18">
        <v>327112</v>
      </c>
      <c r="H1375">
        <v>6.1600000000000002E-2</v>
      </c>
    </row>
    <row r="1376" spans="1:8" x14ac:dyDescent="0.35">
      <c r="A1376" t="s">
        <v>230</v>
      </c>
      <c r="B1376" t="s">
        <v>11</v>
      </c>
      <c r="C1376" t="s">
        <v>229</v>
      </c>
      <c r="D1376" t="s">
        <v>416</v>
      </c>
      <c r="E1376" t="str">
        <f t="shared" si="41"/>
        <v/>
      </c>
      <c r="F1376" t="s">
        <v>1017</v>
      </c>
      <c r="G1376" s="18">
        <v>0</v>
      </c>
      <c r="H1376">
        <v>0</v>
      </c>
    </row>
    <row r="1377" spans="1:8" x14ac:dyDescent="0.35">
      <c r="A1377" t="s">
        <v>230</v>
      </c>
      <c r="B1377" t="s">
        <v>11</v>
      </c>
      <c r="C1377" t="s">
        <v>229</v>
      </c>
      <c r="D1377" t="s">
        <v>15</v>
      </c>
      <c r="E1377" t="str">
        <f t="shared" si="41"/>
        <v>8</v>
      </c>
      <c r="F1377" t="s">
        <v>1017</v>
      </c>
      <c r="G1377" s="18">
        <v>790376</v>
      </c>
      <c r="H1377">
        <v>0.27379999999999999</v>
      </c>
    </row>
    <row r="1378" spans="1:8" x14ac:dyDescent="0.35">
      <c r="A1378" t="s">
        <v>230</v>
      </c>
      <c r="B1378" t="s">
        <v>11</v>
      </c>
      <c r="C1378" t="s">
        <v>229</v>
      </c>
      <c r="D1378" t="s">
        <v>16</v>
      </c>
      <c r="E1378" t="str">
        <f t="shared" si="41"/>
        <v>8</v>
      </c>
      <c r="F1378" t="s">
        <v>1017</v>
      </c>
      <c r="G1378" s="18">
        <v>94527</v>
      </c>
      <c r="H1378">
        <v>3.27E-2</v>
      </c>
    </row>
    <row r="1379" spans="1:8" x14ac:dyDescent="0.35">
      <c r="A1379" t="s">
        <v>230</v>
      </c>
      <c r="B1379" t="s">
        <v>11</v>
      </c>
      <c r="C1379" t="s">
        <v>229</v>
      </c>
      <c r="D1379" t="s">
        <v>419</v>
      </c>
      <c r="E1379" t="str">
        <f t="shared" si="41"/>
        <v/>
      </c>
      <c r="F1379" t="s">
        <v>1017</v>
      </c>
      <c r="G1379" s="18">
        <v>832199</v>
      </c>
      <c r="H1379">
        <v>0.2883</v>
      </c>
    </row>
    <row r="1380" spans="1:8" x14ac:dyDescent="0.35">
      <c r="A1380" t="s">
        <v>230</v>
      </c>
      <c r="B1380" t="s">
        <v>11</v>
      </c>
      <c r="C1380" t="s">
        <v>229</v>
      </c>
      <c r="D1380" t="s">
        <v>421</v>
      </c>
      <c r="E1380" t="str">
        <f t="shared" si="41"/>
        <v/>
      </c>
      <c r="F1380" t="s">
        <v>1017</v>
      </c>
      <c r="G1380" s="18">
        <v>458402</v>
      </c>
      <c r="H1380">
        <v>0.1588</v>
      </c>
    </row>
    <row r="1381" spans="1:8" x14ac:dyDescent="0.35">
      <c r="A1381" t="s">
        <v>230</v>
      </c>
      <c r="B1381" t="s">
        <v>11</v>
      </c>
      <c r="C1381" t="s">
        <v>229</v>
      </c>
      <c r="D1381" t="s">
        <v>423</v>
      </c>
      <c r="E1381" t="str">
        <f t="shared" si="41"/>
        <v/>
      </c>
      <c r="F1381" t="s">
        <v>1017</v>
      </c>
      <c r="G1381" s="18">
        <v>103974</v>
      </c>
      <c r="H1381">
        <v>3.5999999999999997E-2</v>
      </c>
    </row>
    <row r="1382" spans="1:8" x14ac:dyDescent="0.35">
      <c r="A1382" t="s">
        <v>231</v>
      </c>
      <c r="B1382" t="s">
        <v>11</v>
      </c>
      <c r="C1382" t="s">
        <v>232</v>
      </c>
      <c r="D1382" t="s">
        <v>25</v>
      </c>
      <c r="E1382" t="str">
        <f t="shared" si="41"/>
        <v/>
      </c>
      <c r="F1382" t="s">
        <v>929</v>
      </c>
      <c r="G1382" s="18">
        <v>562885</v>
      </c>
      <c r="H1382">
        <v>0.25</v>
      </c>
    </row>
    <row r="1383" spans="1:8" x14ac:dyDescent="0.35">
      <c r="A1383" t="s">
        <v>231</v>
      </c>
      <c r="B1383" t="s">
        <v>11</v>
      </c>
      <c r="C1383" t="s">
        <v>232</v>
      </c>
      <c r="D1383" t="s">
        <v>13</v>
      </c>
      <c r="E1383" t="str">
        <f t="shared" si="41"/>
        <v/>
      </c>
      <c r="F1383" t="s">
        <v>929</v>
      </c>
      <c r="G1383" s="18">
        <v>0</v>
      </c>
      <c r="H1383">
        <v>0</v>
      </c>
    </row>
    <row r="1384" spans="1:8" x14ac:dyDescent="0.35">
      <c r="A1384" t="s">
        <v>231</v>
      </c>
      <c r="B1384" t="s">
        <v>11</v>
      </c>
      <c r="C1384" t="s">
        <v>232</v>
      </c>
      <c r="D1384" t="s">
        <v>416</v>
      </c>
      <c r="E1384" t="str">
        <f t="shared" si="41"/>
        <v/>
      </c>
      <c r="F1384" t="s">
        <v>929</v>
      </c>
      <c r="G1384" s="18">
        <v>0</v>
      </c>
      <c r="H1384">
        <v>0</v>
      </c>
    </row>
    <row r="1385" spans="1:8" x14ac:dyDescent="0.35">
      <c r="A1385" t="s">
        <v>231</v>
      </c>
      <c r="B1385" t="s">
        <v>11</v>
      </c>
      <c r="C1385" t="s">
        <v>232</v>
      </c>
      <c r="D1385" t="s">
        <v>15</v>
      </c>
      <c r="E1385" t="str">
        <f t="shared" si="41"/>
        <v>8</v>
      </c>
      <c r="F1385" t="s">
        <v>929</v>
      </c>
      <c r="G1385" s="18">
        <v>340658</v>
      </c>
      <c r="H1385">
        <v>0.15129999999999999</v>
      </c>
    </row>
    <row r="1386" spans="1:8" x14ac:dyDescent="0.35">
      <c r="A1386" t="s">
        <v>231</v>
      </c>
      <c r="B1386" t="s">
        <v>11</v>
      </c>
      <c r="C1386" t="s">
        <v>232</v>
      </c>
      <c r="D1386" t="s">
        <v>419</v>
      </c>
      <c r="E1386" t="str">
        <f t="shared" si="41"/>
        <v/>
      </c>
      <c r="F1386" t="s">
        <v>929</v>
      </c>
      <c r="G1386" s="18">
        <v>601386</v>
      </c>
      <c r="H1386">
        <v>0.2671</v>
      </c>
    </row>
    <row r="1387" spans="1:8" x14ac:dyDescent="0.35">
      <c r="A1387" t="s">
        <v>231</v>
      </c>
      <c r="B1387" t="s">
        <v>11</v>
      </c>
      <c r="C1387" t="s">
        <v>232</v>
      </c>
      <c r="D1387" t="s">
        <v>421</v>
      </c>
      <c r="E1387" t="str">
        <f t="shared" si="41"/>
        <v/>
      </c>
      <c r="F1387" t="s">
        <v>929</v>
      </c>
      <c r="G1387" s="18">
        <v>394469</v>
      </c>
      <c r="H1387">
        <v>0.17519999999999999</v>
      </c>
    </row>
    <row r="1388" spans="1:8" x14ac:dyDescent="0.35">
      <c r="A1388" t="s">
        <v>231</v>
      </c>
      <c r="B1388" t="s">
        <v>11</v>
      </c>
      <c r="C1388" t="s">
        <v>232</v>
      </c>
      <c r="D1388" t="s">
        <v>423</v>
      </c>
      <c r="E1388" t="str">
        <f t="shared" si="41"/>
        <v/>
      </c>
      <c r="F1388" t="s">
        <v>929</v>
      </c>
      <c r="G1388" s="18">
        <v>133066</v>
      </c>
      <c r="H1388">
        <v>5.91E-2</v>
      </c>
    </row>
    <row r="1389" spans="1:8" x14ac:dyDescent="0.35">
      <c r="A1389" t="s">
        <v>233</v>
      </c>
      <c r="B1389" t="s">
        <v>11</v>
      </c>
      <c r="C1389" t="s">
        <v>234</v>
      </c>
      <c r="D1389" t="s">
        <v>13</v>
      </c>
      <c r="E1389" t="str">
        <f t="shared" si="41"/>
        <v/>
      </c>
      <c r="F1389" t="s">
        <v>930</v>
      </c>
      <c r="G1389" s="18">
        <v>0</v>
      </c>
      <c r="H1389">
        <v>0</v>
      </c>
    </row>
    <row r="1390" spans="1:8" x14ac:dyDescent="0.35">
      <c r="A1390" t="s">
        <v>233</v>
      </c>
      <c r="B1390" t="s">
        <v>11</v>
      </c>
      <c r="C1390" t="s">
        <v>234</v>
      </c>
      <c r="D1390" t="s">
        <v>416</v>
      </c>
      <c r="E1390" t="str">
        <f t="shared" si="41"/>
        <v/>
      </c>
      <c r="F1390" t="s">
        <v>930</v>
      </c>
      <c r="G1390" s="18">
        <v>0</v>
      </c>
      <c r="H1390">
        <v>0</v>
      </c>
    </row>
    <row r="1391" spans="1:8" x14ac:dyDescent="0.35">
      <c r="A1391" t="s">
        <v>233</v>
      </c>
      <c r="B1391" t="s">
        <v>11</v>
      </c>
      <c r="C1391" t="s">
        <v>234</v>
      </c>
      <c r="D1391" t="s">
        <v>15</v>
      </c>
      <c r="E1391" t="str">
        <f t="shared" si="41"/>
        <v>8</v>
      </c>
      <c r="F1391" t="s">
        <v>930</v>
      </c>
      <c r="G1391" s="18">
        <v>749726</v>
      </c>
      <c r="H1391">
        <v>0.32579999999999998</v>
      </c>
    </row>
    <row r="1392" spans="1:8" x14ac:dyDescent="0.35">
      <c r="A1392" t="s">
        <v>233</v>
      </c>
      <c r="B1392" t="s">
        <v>11</v>
      </c>
      <c r="C1392" t="s">
        <v>234</v>
      </c>
      <c r="D1392" t="s">
        <v>16</v>
      </c>
      <c r="E1392" t="str">
        <f t="shared" si="41"/>
        <v>8</v>
      </c>
      <c r="F1392" t="s">
        <v>930</v>
      </c>
      <c r="G1392" s="18">
        <v>261184</v>
      </c>
      <c r="H1392">
        <v>0.1135</v>
      </c>
    </row>
    <row r="1393" spans="1:8" x14ac:dyDescent="0.35">
      <c r="A1393" t="s">
        <v>233</v>
      </c>
      <c r="B1393" t="s">
        <v>11</v>
      </c>
      <c r="C1393" t="s">
        <v>234</v>
      </c>
      <c r="D1393" t="s">
        <v>419</v>
      </c>
      <c r="E1393" t="str">
        <f t="shared" si="41"/>
        <v/>
      </c>
      <c r="F1393" t="s">
        <v>930</v>
      </c>
      <c r="G1393" s="18">
        <v>584731</v>
      </c>
      <c r="H1393">
        <v>0.25409999999999999</v>
      </c>
    </row>
    <row r="1394" spans="1:8" x14ac:dyDescent="0.35">
      <c r="A1394" t="s">
        <v>233</v>
      </c>
      <c r="B1394" t="s">
        <v>11</v>
      </c>
      <c r="C1394" t="s">
        <v>234</v>
      </c>
      <c r="D1394" t="s">
        <v>421</v>
      </c>
      <c r="E1394" t="str">
        <f t="shared" si="41"/>
        <v/>
      </c>
      <c r="F1394" t="s">
        <v>930</v>
      </c>
      <c r="G1394" s="18">
        <v>291330</v>
      </c>
      <c r="H1394">
        <v>0.12659999999999999</v>
      </c>
    </row>
    <row r="1395" spans="1:8" x14ac:dyDescent="0.35">
      <c r="A1395" t="s">
        <v>233</v>
      </c>
      <c r="B1395" t="s">
        <v>11</v>
      </c>
      <c r="C1395" t="s">
        <v>234</v>
      </c>
      <c r="D1395" t="s">
        <v>423</v>
      </c>
      <c r="E1395" t="str">
        <f t="shared" si="41"/>
        <v/>
      </c>
      <c r="F1395" t="s">
        <v>930</v>
      </c>
      <c r="G1395" s="18">
        <v>45103</v>
      </c>
      <c r="H1395">
        <v>1.9599999999999999E-2</v>
      </c>
    </row>
    <row r="1396" spans="1:8" x14ac:dyDescent="0.35">
      <c r="A1396" t="s">
        <v>233</v>
      </c>
      <c r="B1396" t="s">
        <v>11</v>
      </c>
      <c r="C1396" t="s">
        <v>235</v>
      </c>
      <c r="D1396" t="s">
        <v>13</v>
      </c>
      <c r="E1396" t="str">
        <f t="shared" si="41"/>
        <v/>
      </c>
      <c r="F1396" t="s">
        <v>931</v>
      </c>
      <c r="G1396" s="18">
        <v>0</v>
      </c>
      <c r="H1396">
        <v>0</v>
      </c>
    </row>
    <row r="1397" spans="1:8" x14ac:dyDescent="0.35">
      <c r="A1397" t="s">
        <v>233</v>
      </c>
      <c r="B1397" t="s">
        <v>11</v>
      </c>
      <c r="C1397" t="s">
        <v>235</v>
      </c>
      <c r="D1397" t="s">
        <v>416</v>
      </c>
      <c r="E1397" t="str">
        <f t="shared" si="41"/>
        <v/>
      </c>
      <c r="F1397" t="s">
        <v>931</v>
      </c>
      <c r="G1397" s="18">
        <v>0</v>
      </c>
      <c r="H1397">
        <v>0</v>
      </c>
    </row>
    <row r="1398" spans="1:8" x14ac:dyDescent="0.35">
      <c r="A1398" t="s">
        <v>233</v>
      </c>
      <c r="B1398" t="s">
        <v>11</v>
      </c>
      <c r="C1398" t="s">
        <v>235</v>
      </c>
      <c r="D1398" t="s">
        <v>15</v>
      </c>
      <c r="E1398" t="str">
        <f t="shared" si="41"/>
        <v>8</v>
      </c>
      <c r="F1398" t="s">
        <v>931</v>
      </c>
      <c r="G1398" s="18">
        <v>988576</v>
      </c>
      <c r="H1398">
        <v>0.3362</v>
      </c>
    </row>
    <row r="1399" spans="1:8" x14ac:dyDescent="0.35">
      <c r="A1399" t="s">
        <v>233</v>
      </c>
      <c r="B1399" t="s">
        <v>11</v>
      </c>
      <c r="C1399" t="s">
        <v>235</v>
      </c>
      <c r="D1399" t="s">
        <v>419</v>
      </c>
      <c r="E1399" t="str">
        <f t="shared" si="41"/>
        <v/>
      </c>
      <c r="F1399" t="s">
        <v>931</v>
      </c>
      <c r="G1399" s="18">
        <v>852140</v>
      </c>
      <c r="H1399">
        <v>0.2898</v>
      </c>
    </row>
    <row r="1400" spans="1:8" x14ac:dyDescent="0.35">
      <c r="A1400" t="s">
        <v>233</v>
      </c>
      <c r="B1400" t="s">
        <v>11</v>
      </c>
      <c r="C1400" t="s">
        <v>235</v>
      </c>
      <c r="D1400" t="s">
        <v>421</v>
      </c>
      <c r="E1400" t="str">
        <f t="shared" si="41"/>
        <v/>
      </c>
      <c r="F1400" t="s">
        <v>931</v>
      </c>
      <c r="G1400" s="18">
        <v>645133</v>
      </c>
      <c r="H1400">
        <v>0.21940000000000001</v>
      </c>
    </row>
    <row r="1401" spans="1:8" x14ac:dyDescent="0.35">
      <c r="A1401" t="s">
        <v>233</v>
      </c>
      <c r="B1401" t="s">
        <v>11</v>
      </c>
      <c r="C1401" t="s">
        <v>235</v>
      </c>
      <c r="D1401" t="s">
        <v>423</v>
      </c>
      <c r="E1401" t="str">
        <f t="shared" si="41"/>
        <v/>
      </c>
      <c r="F1401" t="s">
        <v>931</v>
      </c>
      <c r="G1401" s="18">
        <v>89389</v>
      </c>
      <c r="H1401">
        <v>3.04E-2</v>
      </c>
    </row>
    <row r="1402" spans="1:8" x14ac:dyDescent="0.35">
      <c r="A1402" t="s">
        <v>233</v>
      </c>
      <c r="B1402" t="s">
        <v>11</v>
      </c>
      <c r="C1402" t="s">
        <v>236</v>
      </c>
      <c r="D1402" t="s">
        <v>13</v>
      </c>
      <c r="E1402" t="str">
        <f t="shared" si="41"/>
        <v/>
      </c>
      <c r="F1402" t="s">
        <v>932</v>
      </c>
      <c r="G1402" s="18">
        <v>0</v>
      </c>
      <c r="H1402">
        <v>0</v>
      </c>
    </row>
    <row r="1403" spans="1:8" x14ac:dyDescent="0.35">
      <c r="A1403" t="s">
        <v>233</v>
      </c>
      <c r="B1403" t="s">
        <v>11</v>
      </c>
      <c r="C1403" t="s">
        <v>236</v>
      </c>
      <c r="D1403" t="s">
        <v>416</v>
      </c>
      <c r="E1403" t="str">
        <f t="shared" si="41"/>
        <v/>
      </c>
      <c r="F1403" t="s">
        <v>932</v>
      </c>
      <c r="G1403" s="18">
        <v>0</v>
      </c>
      <c r="H1403">
        <v>0</v>
      </c>
    </row>
    <row r="1404" spans="1:8" x14ac:dyDescent="0.35">
      <c r="A1404" t="s">
        <v>233</v>
      </c>
      <c r="B1404" t="s">
        <v>11</v>
      </c>
      <c r="C1404" t="s">
        <v>236</v>
      </c>
      <c r="D1404" t="s">
        <v>15</v>
      </c>
      <c r="E1404" t="str">
        <f t="shared" si="41"/>
        <v>8</v>
      </c>
      <c r="F1404" t="s">
        <v>932</v>
      </c>
      <c r="G1404" s="18">
        <v>595046</v>
      </c>
      <c r="H1404">
        <v>0.24929999999999999</v>
      </c>
    </row>
    <row r="1405" spans="1:8" x14ac:dyDescent="0.35">
      <c r="A1405" t="s">
        <v>233</v>
      </c>
      <c r="B1405" t="s">
        <v>11</v>
      </c>
      <c r="C1405" t="s">
        <v>236</v>
      </c>
      <c r="D1405" t="s">
        <v>16</v>
      </c>
      <c r="E1405" t="str">
        <f t="shared" si="41"/>
        <v>8</v>
      </c>
      <c r="F1405" t="s">
        <v>932</v>
      </c>
      <c r="G1405" s="18">
        <v>112660</v>
      </c>
      <c r="H1405">
        <v>4.7199999999999999E-2</v>
      </c>
    </row>
    <row r="1406" spans="1:8" x14ac:dyDescent="0.35">
      <c r="A1406" t="s">
        <v>233</v>
      </c>
      <c r="B1406" t="s">
        <v>11</v>
      </c>
      <c r="C1406" t="s">
        <v>236</v>
      </c>
      <c r="D1406" t="s">
        <v>419</v>
      </c>
      <c r="E1406" t="str">
        <f t="shared" si="41"/>
        <v/>
      </c>
      <c r="F1406" t="s">
        <v>932</v>
      </c>
      <c r="G1406" s="18">
        <v>801987</v>
      </c>
      <c r="H1406">
        <v>0.33600000000000002</v>
      </c>
    </row>
    <row r="1407" spans="1:8" x14ac:dyDescent="0.35">
      <c r="A1407" t="s">
        <v>233</v>
      </c>
      <c r="B1407" t="s">
        <v>11</v>
      </c>
      <c r="C1407" t="s">
        <v>236</v>
      </c>
      <c r="D1407" t="s">
        <v>421</v>
      </c>
      <c r="E1407" t="str">
        <f t="shared" si="41"/>
        <v/>
      </c>
      <c r="F1407" t="s">
        <v>932</v>
      </c>
      <c r="G1407" s="18">
        <v>598865</v>
      </c>
      <c r="H1407">
        <v>0.25090000000000001</v>
      </c>
    </row>
    <row r="1408" spans="1:8" x14ac:dyDescent="0.35">
      <c r="A1408" t="s">
        <v>233</v>
      </c>
      <c r="B1408" t="s">
        <v>11</v>
      </c>
      <c r="C1408" t="s">
        <v>236</v>
      </c>
      <c r="D1408" t="s">
        <v>423</v>
      </c>
      <c r="E1408" t="str">
        <f t="shared" si="41"/>
        <v/>
      </c>
      <c r="F1408" t="s">
        <v>932</v>
      </c>
      <c r="G1408" s="18">
        <v>0</v>
      </c>
      <c r="H1408">
        <v>0</v>
      </c>
    </row>
    <row r="1409" spans="1:8" x14ac:dyDescent="0.35">
      <c r="A1409" t="s">
        <v>237</v>
      </c>
      <c r="B1409" t="s">
        <v>11</v>
      </c>
      <c r="C1409" t="s">
        <v>238</v>
      </c>
      <c r="D1409" t="s">
        <v>13</v>
      </c>
      <c r="E1409" t="str">
        <f t="shared" si="41"/>
        <v/>
      </c>
      <c r="F1409" t="s">
        <v>933</v>
      </c>
      <c r="G1409" s="18">
        <v>0</v>
      </c>
      <c r="H1409">
        <v>0</v>
      </c>
    </row>
    <row r="1410" spans="1:8" x14ac:dyDescent="0.35">
      <c r="A1410" t="s">
        <v>237</v>
      </c>
      <c r="B1410" t="s">
        <v>11</v>
      </c>
      <c r="C1410" t="s">
        <v>238</v>
      </c>
      <c r="D1410" t="s">
        <v>416</v>
      </c>
      <c r="E1410" t="str">
        <f t="shared" si="41"/>
        <v/>
      </c>
      <c r="F1410" t="s">
        <v>933</v>
      </c>
      <c r="G1410" s="18">
        <v>0</v>
      </c>
      <c r="H1410">
        <v>0</v>
      </c>
    </row>
    <row r="1411" spans="1:8" x14ac:dyDescent="0.35">
      <c r="A1411" t="s">
        <v>237</v>
      </c>
      <c r="B1411" t="s">
        <v>11</v>
      </c>
      <c r="C1411" t="s">
        <v>238</v>
      </c>
      <c r="D1411" t="s">
        <v>15</v>
      </c>
      <c r="E1411" t="str">
        <f t="shared" ref="E1411:E1474" si="42">IF(MID(D1411,3,1)="8","8","")</f>
        <v>8</v>
      </c>
      <c r="F1411" t="s">
        <v>933</v>
      </c>
      <c r="G1411" s="18">
        <v>2868214</v>
      </c>
      <c r="H1411">
        <v>0.47299999999999998</v>
      </c>
    </row>
    <row r="1412" spans="1:8" x14ac:dyDescent="0.35">
      <c r="A1412" t="s">
        <v>237</v>
      </c>
      <c r="B1412" t="s">
        <v>11</v>
      </c>
      <c r="C1412" t="s">
        <v>238</v>
      </c>
      <c r="D1412" t="s">
        <v>16</v>
      </c>
      <c r="E1412" t="str">
        <f t="shared" si="42"/>
        <v>8</v>
      </c>
      <c r="F1412" t="s">
        <v>933</v>
      </c>
      <c r="G1412" s="18">
        <v>206172</v>
      </c>
      <c r="H1412">
        <v>3.4000000000000002E-2</v>
      </c>
    </row>
    <row r="1413" spans="1:8" x14ac:dyDescent="0.35">
      <c r="A1413" t="s">
        <v>237</v>
      </c>
      <c r="B1413" t="s">
        <v>11</v>
      </c>
      <c r="C1413" t="s">
        <v>238</v>
      </c>
      <c r="D1413" t="s">
        <v>419</v>
      </c>
      <c r="E1413" t="str">
        <f t="shared" si="42"/>
        <v/>
      </c>
      <c r="F1413" t="s">
        <v>933</v>
      </c>
      <c r="G1413" s="18">
        <v>1723960</v>
      </c>
      <c r="H1413">
        <v>0.2843</v>
      </c>
    </row>
    <row r="1414" spans="1:8" x14ac:dyDescent="0.35">
      <c r="A1414" t="s">
        <v>237</v>
      </c>
      <c r="B1414" t="s">
        <v>11</v>
      </c>
      <c r="C1414" t="s">
        <v>238</v>
      </c>
      <c r="D1414" t="s">
        <v>421</v>
      </c>
      <c r="E1414" t="str">
        <f t="shared" si="42"/>
        <v/>
      </c>
      <c r="F1414" t="s">
        <v>933</v>
      </c>
      <c r="G1414" s="18">
        <v>2326710</v>
      </c>
      <c r="H1414">
        <v>0.38369999999999999</v>
      </c>
    </row>
    <row r="1415" spans="1:8" x14ac:dyDescent="0.35">
      <c r="A1415" t="s">
        <v>237</v>
      </c>
      <c r="B1415" t="s">
        <v>11</v>
      </c>
      <c r="C1415" t="s">
        <v>238</v>
      </c>
      <c r="D1415" t="s">
        <v>423</v>
      </c>
      <c r="E1415" t="str">
        <f t="shared" si="42"/>
        <v/>
      </c>
      <c r="F1415" t="s">
        <v>933</v>
      </c>
      <c r="G1415" s="18">
        <v>27287</v>
      </c>
      <c r="H1415">
        <v>4.4999999999999997E-3</v>
      </c>
    </row>
    <row r="1416" spans="1:8" x14ac:dyDescent="0.35">
      <c r="A1416" t="s">
        <v>240</v>
      </c>
      <c r="B1416" t="s">
        <v>11</v>
      </c>
      <c r="C1416" t="s">
        <v>239</v>
      </c>
      <c r="D1416" t="s">
        <v>13</v>
      </c>
      <c r="E1416" t="str">
        <f t="shared" si="42"/>
        <v/>
      </c>
      <c r="F1416" t="s">
        <v>953</v>
      </c>
      <c r="G1416" s="18">
        <v>0</v>
      </c>
      <c r="H1416">
        <v>0</v>
      </c>
    </row>
    <row r="1417" spans="1:8" x14ac:dyDescent="0.35">
      <c r="A1417" t="s">
        <v>240</v>
      </c>
      <c r="B1417" t="s">
        <v>11</v>
      </c>
      <c r="C1417" t="s">
        <v>239</v>
      </c>
      <c r="D1417" t="s">
        <v>416</v>
      </c>
      <c r="E1417" t="str">
        <f t="shared" si="42"/>
        <v/>
      </c>
      <c r="F1417" t="s">
        <v>953</v>
      </c>
      <c r="G1417" s="18">
        <v>0</v>
      </c>
      <c r="H1417">
        <v>0</v>
      </c>
    </row>
    <row r="1418" spans="1:8" x14ac:dyDescent="0.35">
      <c r="A1418" t="s">
        <v>240</v>
      </c>
      <c r="B1418" t="s">
        <v>11</v>
      </c>
      <c r="C1418" t="s">
        <v>239</v>
      </c>
      <c r="D1418" t="s">
        <v>15</v>
      </c>
      <c r="E1418" t="str">
        <f t="shared" si="42"/>
        <v>8</v>
      </c>
      <c r="F1418" t="s">
        <v>953</v>
      </c>
      <c r="G1418" s="18">
        <v>1643380</v>
      </c>
      <c r="H1418">
        <v>0.64390000000000003</v>
      </c>
    </row>
    <row r="1419" spans="1:8" x14ac:dyDescent="0.35">
      <c r="A1419" t="s">
        <v>240</v>
      </c>
      <c r="B1419" t="s">
        <v>11</v>
      </c>
      <c r="C1419" t="s">
        <v>239</v>
      </c>
      <c r="D1419" t="s">
        <v>16</v>
      </c>
      <c r="E1419" t="str">
        <f t="shared" si="42"/>
        <v>8</v>
      </c>
      <c r="F1419" t="s">
        <v>953</v>
      </c>
      <c r="G1419" s="18">
        <v>109793</v>
      </c>
      <c r="H1419">
        <v>4.2900000000000001E-2</v>
      </c>
    </row>
    <row r="1420" spans="1:8" x14ac:dyDescent="0.35">
      <c r="A1420" t="s">
        <v>240</v>
      </c>
      <c r="B1420" t="s">
        <v>11</v>
      </c>
      <c r="C1420" t="s">
        <v>239</v>
      </c>
      <c r="D1420" t="s">
        <v>419</v>
      </c>
      <c r="E1420" t="str">
        <f t="shared" si="42"/>
        <v/>
      </c>
      <c r="F1420" t="s">
        <v>953</v>
      </c>
      <c r="G1420" s="18">
        <v>853700</v>
      </c>
      <c r="H1420">
        <v>0.33450000000000002</v>
      </c>
    </row>
    <row r="1421" spans="1:8" x14ac:dyDescent="0.35">
      <c r="A1421" t="s">
        <v>240</v>
      </c>
      <c r="B1421" t="s">
        <v>11</v>
      </c>
      <c r="C1421" t="s">
        <v>239</v>
      </c>
      <c r="D1421" t="s">
        <v>421</v>
      </c>
      <c r="E1421" t="str">
        <f t="shared" si="42"/>
        <v/>
      </c>
      <c r="F1421" t="s">
        <v>953</v>
      </c>
      <c r="G1421" s="18">
        <v>822074</v>
      </c>
      <c r="H1421">
        <v>0.3221</v>
      </c>
    </row>
    <row r="1422" spans="1:8" x14ac:dyDescent="0.35">
      <c r="A1422" t="s">
        <v>240</v>
      </c>
      <c r="B1422" t="s">
        <v>11</v>
      </c>
      <c r="C1422" t="s">
        <v>239</v>
      </c>
      <c r="D1422" t="s">
        <v>423</v>
      </c>
      <c r="E1422" t="str">
        <f t="shared" si="42"/>
        <v/>
      </c>
      <c r="F1422" t="s">
        <v>953</v>
      </c>
      <c r="G1422" s="18">
        <v>96673</v>
      </c>
      <c r="H1422">
        <v>3.7900000000000003E-2</v>
      </c>
    </row>
    <row r="1423" spans="1:8" x14ac:dyDescent="0.35">
      <c r="A1423" t="s">
        <v>241</v>
      </c>
      <c r="B1423" t="s">
        <v>11</v>
      </c>
      <c r="C1423" t="s">
        <v>245</v>
      </c>
      <c r="D1423" t="s">
        <v>416</v>
      </c>
      <c r="E1423" t="str">
        <f t="shared" si="42"/>
        <v/>
      </c>
      <c r="F1423" t="s">
        <v>934</v>
      </c>
      <c r="G1423" s="18">
        <v>0</v>
      </c>
      <c r="H1423">
        <v>0</v>
      </c>
    </row>
    <row r="1424" spans="1:8" x14ac:dyDescent="0.35">
      <c r="A1424" t="s">
        <v>241</v>
      </c>
      <c r="B1424" t="s">
        <v>11</v>
      </c>
      <c r="C1424" t="s">
        <v>245</v>
      </c>
      <c r="D1424" t="s">
        <v>15</v>
      </c>
      <c r="E1424" t="str">
        <f t="shared" si="42"/>
        <v>8</v>
      </c>
      <c r="F1424" t="s">
        <v>934</v>
      </c>
      <c r="G1424" s="18">
        <v>891381</v>
      </c>
      <c r="H1424">
        <v>0.41830000000000001</v>
      </c>
    </row>
    <row r="1425" spans="1:8" x14ac:dyDescent="0.35">
      <c r="A1425" t="s">
        <v>241</v>
      </c>
      <c r="B1425" t="s">
        <v>11</v>
      </c>
      <c r="C1425" t="s">
        <v>245</v>
      </c>
      <c r="D1425" t="s">
        <v>419</v>
      </c>
      <c r="E1425" t="str">
        <f t="shared" si="42"/>
        <v/>
      </c>
      <c r="F1425" t="s">
        <v>934</v>
      </c>
      <c r="G1425" s="18">
        <v>537002</v>
      </c>
      <c r="H1425">
        <v>0.252</v>
      </c>
    </row>
    <row r="1426" spans="1:8" x14ac:dyDescent="0.35">
      <c r="A1426" t="s">
        <v>241</v>
      </c>
      <c r="B1426" t="s">
        <v>11</v>
      </c>
      <c r="C1426" t="s">
        <v>245</v>
      </c>
      <c r="D1426" t="s">
        <v>421</v>
      </c>
      <c r="E1426" t="str">
        <f t="shared" si="42"/>
        <v/>
      </c>
      <c r="F1426" t="s">
        <v>934</v>
      </c>
      <c r="G1426" s="18">
        <v>509726</v>
      </c>
      <c r="H1426">
        <v>0.2392</v>
      </c>
    </row>
    <row r="1427" spans="1:8" x14ac:dyDescent="0.35">
      <c r="A1427" t="s">
        <v>241</v>
      </c>
      <c r="B1427" t="s">
        <v>11</v>
      </c>
      <c r="C1427" t="s">
        <v>245</v>
      </c>
      <c r="D1427" t="s">
        <v>423</v>
      </c>
      <c r="E1427" t="str">
        <f t="shared" si="42"/>
        <v/>
      </c>
      <c r="F1427" t="s">
        <v>934</v>
      </c>
      <c r="G1427" s="18">
        <v>138512</v>
      </c>
      <c r="H1427">
        <v>6.5000000000000002E-2</v>
      </c>
    </row>
    <row r="1428" spans="1:8" x14ac:dyDescent="0.35">
      <c r="A1428" t="s">
        <v>241</v>
      </c>
      <c r="B1428" t="s">
        <v>11</v>
      </c>
      <c r="C1428" t="s">
        <v>242</v>
      </c>
      <c r="D1428" t="s">
        <v>13</v>
      </c>
      <c r="E1428" t="str">
        <f t="shared" si="42"/>
        <v/>
      </c>
      <c r="F1428" t="s">
        <v>938</v>
      </c>
      <c r="G1428" s="18">
        <v>0</v>
      </c>
      <c r="H1428">
        <v>0</v>
      </c>
    </row>
    <row r="1429" spans="1:8" x14ac:dyDescent="0.35">
      <c r="A1429" t="s">
        <v>241</v>
      </c>
      <c r="B1429" t="s">
        <v>11</v>
      </c>
      <c r="C1429" t="s">
        <v>242</v>
      </c>
      <c r="D1429" t="s">
        <v>416</v>
      </c>
      <c r="E1429" t="str">
        <f t="shared" si="42"/>
        <v/>
      </c>
      <c r="F1429" t="s">
        <v>938</v>
      </c>
      <c r="G1429" s="18">
        <v>0</v>
      </c>
      <c r="H1429">
        <v>0</v>
      </c>
    </row>
    <row r="1430" spans="1:8" x14ac:dyDescent="0.35">
      <c r="A1430" t="s">
        <v>241</v>
      </c>
      <c r="B1430" t="s">
        <v>11</v>
      </c>
      <c r="C1430" t="s">
        <v>242</v>
      </c>
      <c r="D1430" t="s">
        <v>15</v>
      </c>
      <c r="E1430" t="str">
        <f t="shared" si="42"/>
        <v>8</v>
      </c>
      <c r="F1430" t="s">
        <v>938</v>
      </c>
      <c r="G1430" s="18">
        <v>1096</v>
      </c>
      <c r="H1430">
        <v>2.0000000000000001E-4</v>
      </c>
    </row>
    <row r="1431" spans="1:8" x14ac:dyDescent="0.35">
      <c r="A1431" t="s">
        <v>241</v>
      </c>
      <c r="B1431" t="s">
        <v>11</v>
      </c>
      <c r="C1431" t="s">
        <v>242</v>
      </c>
      <c r="D1431" t="s">
        <v>243</v>
      </c>
      <c r="E1431" t="str">
        <f t="shared" si="42"/>
        <v>8</v>
      </c>
      <c r="F1431" t="s">
        <v>938</v>
      </c>
      <c r="G1431" s="18">
        <v>1015807</v>
      </c>
      <c r="H1431">
        <v>0.374</v>
      </c>
    </row>
    <row r="1432" spans="1:8" x14ac:dyDescent="0.35">
      <c r="A1432" t="s">
        <v>241</v>
      </c>
      <c r="B1432" t="s">
        <v>11</v>
      </c>
      <c r="C1432" t="s">
        <v>242</v>
      </c>
      <c r="D1432" t="s">
        <v>244</v>
      </c>
      <c r="E1432" t="str">
        <f t="shared" si="42"/>
        <v>8</v>
      </c>
      <c r="F1432" t="s">
        <v>938</v>
      </c>
      <c r="G1432" s="18">
        <v>354094</v>
      </c>
      <c r="H1432">
        <v>0.12809999999999999</v>
      </c>
    </row>
    <row r="1433" spans="1:8" x14ac:dyDescent="0.35">
      <c r="A1433" t="s">
        <v>241</v>
      </c>
      <c r="B1433" t="s">
        <v>11</v>
      </c>
      <c r="C1433" t="s">
        <v>242</v>
      </c>
      <c r="D1433" t="s">
        <v>419</v>
      </c>
      <c r="E1433" t="str">
        <f t="shared" si="42"/>
        <v/>
      </c>
      <c r="F1433" t="s">
        <v>938</v>
      </c>
      <c r="G1433" s="18">
        <v>1843559</v>
      </c>
      <c r="H1433">
        <v>0.33639999999999998</v>
      </c>
    </row>
    <row r="1434" spans="1:8" x14ac:dyDescent="0.35">
      <c r="A1434" t="s">
        <v>241</v>
      </c>
      <c r="B1434" t="s">
        <v>11</v>
      </c>
      <c r="C1434" t="s">
        <v>242</v>
      </c>
      <c r="D1434" t="s">
        <v>421</v>
      </c>
      <c r="E1434" t="str">
        <f t="shared" si="42"/>
        <v/>
      </c>
      <c r="F1434" t="s">
        <v>938</v>
      </c>
      <c r="G1434" s="18">
        <v>844508</v>
      </c>
      <c r="H1434">
        <v>0.15409999999999999</v>
      </c>
    </row>
    <row r="1435" spans="1:8" x14ac:dyDescent="0.35">
      <c r="A1435" t="s">
        <v>241</v>
      </c>
      <c r="B1435" t="s">
        <v>11</v>
      </c>
      <c r="C1435" t="s">
        <v>242</v>
      </c>
      <c r="D1435" t="s">
        <v>423</v>
      </c>
      <c r="E1435" t="str">
        <f t="shared" si="42"/>
        <v/>
      </c>
      <c r="F1435" t="s">
        <v>938</v>
      </c>
      <c r="G1435" s="18">
        <v>117278</v>
      </c>
      <c r="H1435">
        <v>2.1399999999999999E-2</v>
      </c>
    </row>
    <row r="1436" spans="1:8" x14ac:dyDescent="0.35">
      <c r="A1436" t="s">
        <v>247</v>
      </c>
      <c r="B1436" t="s">
        <v>11</v>
      </c>
      <c r="C1436" t="s">
        <v>248</v>
      </c>
      <c r="D1436" t="s">
        <v>13</v>
      </c>
      <c r="E1436" t="str">
        <f t="shared" si="42"/>
        <v/>
      </c>
      <c r="F1436" t="s">
        <v>935</v>
      </c>
      <c r="G1436" s="18">
        <v>0</v>
      </c>
      <c r="H1436">
        <v>0</v>
      </c>
    </row>
    <row r="1437" spans="1:8" x14ac:dyDescent="0.35">
      <c r="A1437" t="s">
        <v>247</v>
      </c>
      <c r="B1437" t="s">
        <v>11</v>
      </c>
      <c r="C1437" t="s">
        <v>248</v>
      </c>
      <c r="D1437" t="s">
        <v>416</v>
      </c>
      <c r="E1437" t="str">
        <f t="shared" si="42"/>
        <v/>
      </c>
      <c r="F1437" t="s">
        <v>935</v>
      </c>
      <c r="G1437" s="18">
        <v>0</v>
      </c>
      <c r="H1437">
        <v>0</v>
      </c>
    </row>
    <row r="1438" spans="1:8" x14ac:dyDescent="0.35">
      <c r="A1438" t="s">
        <v>247</v>
      </c>
      <c r="B1438" t="s">
        <v>11</v>
      </c>
      <c r="C1438" t="s">
        <v>248</v>
      </c>
      <c r="D1438" t="s">
        <v>15</v>
      </c>
      <c r="E1438" t="str">
        <f t="shared" si="42"/>
        <v>8</v>
      </c>
      <c r="F1438" t="s">
        <v>935</v>
      </c>
      <c r="G1438" s="18">
        <v>423855</v>
      </c>
      <c r="H1438">
        <v>0.182</v>
      </c>
    </row>
    <row r="1439" spans="1:8" x14ac:dyDescent="0.35">
      <c r="A1439" t="s">
        <v>247</v>
      </c>
      <c r="B1439" t="s">
        <v>11</v>
      </c>
      <c r="C1439" t="s">
        <v>248</v>
      </c>
      <c r="D1439" t="s">
        <v>16</v>
      </c>
      <c r="E1439" t="str">
        <f t="shared" si="42"/>
        <v>8</v>
      </c>
      <c r="F1439" t="s">
        <v>935</v>
      </c>
      <c r="G1439" s="18">
        <v>145089</v>
      </c>
      <c r="H1439">
        <v>6.2300000000000001E-2</v>
      </c>
    </row>
    <row r="1440" spans="1:8" x14ac:dyDescent="0.35">
      <c r="A1440" t="s">
        <v>247</v>
      </c>
      <c r="B1440" t="s">
        <v>11</v>
      </c>
      <c r="C1440" t="s">
        <v>248</v>
      </c>
      <c r="D1440" t="s">
        <v>419</v>
      </c>
      <c r="E1440" t="str">
        <f t="shared" si="42"/>
        <v/>
      </c>
      <c r="F1440" t="s">
        <v>935</v>
      </c>
      <c r="G1440" s="18">
        <v>641371</v>
      </c>
      <c r="H1440">
        <v>0.27539999999999998</v>
      </c>
    </row>
    <row r="1441" spans="1:8" x14ac:dyDescent="0.35">
      <c r="A1441" t="s">
        <v>247</v>
      </c>
      <c r="B1441" t="s">
        <v>11</v>
      </c>
      <c r="C1441" t="s">
        <v>248</v>
      </c>
      <c r="D1441" t="s">
        <v>421</v>
      </c>
      <c r="E1441" t="str">
        <f t="shared" si="42"/>
        <v/>
      </c>
      <c r="F1441" t="s">
        <v>935</v>
      </c>
      <c r="G1441" s="18">
        <v>731033</v>
      </c>
      <c r="H1441">
        <v>0.31390000000000001</v>
      </c>
    </row>
    <row r="1442" spans="1:8" x14ac:dyDescent="0.35">
      <c r="A1442" t="s">
        <v>247</v>
      </c>
      <c r="B1442" t="s">
        <v>11</v>
      </c>
      <c r="C1442" t="s">
        <v>248</v>
      </c>
      <c r="D1442" t="s">
        <v>423</v>
      </c>
      <c r="E1442" t="str">
        <f t="shared" si="42"/>
        <v/>
      </c>
      <c r="F1442" t="s">
        <v>935</v>
      </c>
      <c r="G1442" s="18">
        <v>90593</v>
      </c>
      <c r="H1442">
        <v>3.8899999999999997E-2</v>
      </c>
    </row>
    <row r="1443" spans="1:8" x14ac:dyDescent="0.35">
      <c r="A1443" t="s">
        <v>247</v>
      </c>
      <c r="B1443" t="s">
        <v>11</v>
      </c>
      <c r="C1443" t="s">
        <v>249</v>
      </c>
      <c r="D1443" t="s">
        <v>25</v>
      </c>
      <c r="E1443" t="str">
        <f t="shared" si="42"/>
        <v/>
      </c>
      <c r="F1443" t="s">
        <v>936</v>
      </c>
      <c r="G1443" s="18">
        <v>91503</v>
      </c>
      <c r="H1443">
        <v>0.41</v>
      </c>
    </row>
    <row r="1444" spans="1:8" x14ac:dyDescent="0.35">
      <c r="A1444" t="s">
        <v>247</v>
      </c>
      <c r="B1444" t="s">
        <v>11</v>
      </c>
      <c r="C1444" t="s">
        <v>249</v>
      </c>
      <c r="D1444" t="s">
        <v>13</v>
      </c>
      <c r="E1444" t="str">
        <f t="shared" si="42"/>
        <v/>
      </c>
      <c r="F1444" t="s">
        <v>936</v>
      </c>
      <c r="G1444" s="18">
        <v>0</v>
      </c>
      <c r="H1444">
        <v>0</v>
      </c>
    </row>
    <row r="1445" spans="1:8" x14ac:dyDescent="0.35">
      <c r="A1445" t="s">
        <v>247</v>
      </c>
      <c r="B1445" t="s">
        <v>11</v>
      </c>
      <c r="C1445" t="s">
        <v>249</v>
      </c>
      <c r="D1445" t="s">
        <v>416</v>
      </c>
      <c r="E1445" t="str">
        <f t="shared" si="42"/>
        <v/>
      </c>
      <c r="F1445" t="s">
        <v>936</v>
      </c>
      <c r="G1445" s="18">
        <v>0</v>
      </c>
      <c r="H1445">
        <v>0</v>
      </c>
    </row>
    <row r="1446" spans="1:8" x14ac:dyDescent="0.35">
      <c r="A1446" t="s">
        <v>247</v>
      </c>
      <c r="B1446" t="s">
        <v>11</v>
      </c>
      <c r="C1446" t="s">
        <v>249</v>
      </c>
      <c r="D1446" t="s">
        <v>15</v>
      </c>
      <c r="E1446" t="str">
        <f t="shared" si="42"/>
        <v>8</v>
      </c>
      <c r="F1446" t="s">
        <v>936</v>
      </c>
      <c r="G1446" s="18">
        <v>279978</v>
      </c>
      <c r="H1446">
        <v>1.2544999999999999</v>
      </c>
    </row>
    <row r="1447" spans="1:8" x14ac:dyDescent="0.35">
      <c r="A1447" t="s">
        <v>247</v>
      </c>
      <c r="B1447" t="s">
        <v>11</v>
      </c>
      <c r="C1447" t="s">
        <v>249</v>
      </c>
      <c r="D1447" t="s">
        <v>419</v>
      </c>
      <c r="E1447" t="str">
        <f t="shared" si="42"/>
        <v/>
      </c>
      <c r="F1447" t="s">
        <v>936</v>
      </c>
      <c r="G1447" s="18">
        <v>114781</v>
      </c>
      <c r="H1447">
        <v>0.51429999999999998</v>
      </c>
    </row>
    <row r="1448" spans="1:8" x14ac:dyDescent="0.35">
      <c r="A1448" t="s">
        <v>247</v>
      </c>
      <c r="B1448" t="s">
        <v>11</v>
      </c>
      <c r="C1448" t="s">
        <v>249</v>
      </c>
      <c r="D1448" t="s">
        <v>421</v>
      </c>
      <c r="E1448" t="str">
        <f t="shared" si="42"/>
        <v/>
      </c>
      <c r="F1448" t="s">
        <v>936</v>
      </c>
      <c r="G1448" s="18">
        <v>39994</v>
      </c>
      <c r="H1448">
        <v>0.1792</v>
      </c>
    </row>
    <row r="1449" spans="1:8" x14ac:dyDescent="0.35">
      <c r="A1449" t="s">
        <v>247</v>
      </c>
      <c r="B1449" t="s">
        <v>11</v>
      </c>
      <c r="C1449" t="s">
        <v>249</v>
      </c>
      <c r="D1449" t="s">
        <v>423</v>
      </c>
      <c r="E1449" t="str">
        <f t="shared" si="42"/>
        <v/>
      </c>
      <c r="F1449" t="s">
        <v>936</v>
      </c>
      <c r="G1449" s="18">
        <v>14484</v>
      </c>
      <c r="H1449">
        <v>6.4899999999999999E-2</v>
      </c>
    </row>
    <row r="1450" spans="1:8" x14ac:dyDescent="0.35">
      <c r="A1450" t="s">
        <v>247</v>
      </c>
      <c r="B1450" t="s">
        <v>11</v>
      </c>
      <c r="C1450" t="s">
        <v>250</v>
      </c>
      <c r="D1450" t="s">
        <v>13</v>
      </c>
      <c r="E1450" t="str">
        <f t="shared" si="42"/>
        <v/>
      </c>
      <c r="F1450" t="s">
        <v>937</v>
      </c>
      <c r="G1450" s="18">
        <v>0</v>
      </c>
      <c r="H1450">
        <v>0</v>
      </c>
    </row>
    <row r="1451" spans="1:8" x14ac:dyDescent="0.35">
      <c r="A1451" t="s">
        <v>247</v>
      </c>
      <c r="B1451" t="s">
        <v>11</v>
      </c>
      <c r="C1451" t="s">
        <v>250</v>
      </c>
      <c r="D1451" t="s">
        <v>416</v>
      </c>
      <c r="E1451" t="str">
        <f t="shared" si="42"/>
        <v/>
      </c>
      <c r="F1451" t="s">
        <v>937</v>
      </c>
      <c r="G1451" s="18">
        <v>0</v>
      </c>
      <c r="H1451">
        <v>0</v>
      </c>
    </row>
    <row r="1452" spans="1:8" x14ac:dyDescent="0.35">
      <c r="A1452" t="s">
        <v>247</v>
      </c>
      <c r="B1452" t="s">
        <v>11</v>
      </c>
      <c r="C1452" t="s">
        <v>250</v>
      </c>
      <c r="D1452" t="s">
        <v>15</v>
      </c>
      <c r="E1452" t="str">
        <f t="shared" si="42"/>
        <v>8</v>
      </c>
      <c r="F1452" t="s">
        <v>937</v>
      </c>
      <c r="G1452" s="18">
        <v>2300142</v>
      </c>
      <c r="H1452">
        <v>0.77910000000000001</v>
      </c>
    </row>
    <row r="1453" spans="1:8" x14ac:dyDescent="0.35">
      <c r="A1453" t="s">
        <v>247</v>
      </c>
      <c r="B1453" t="s">
        <v>11</v>
      </c>
      <c r="C1453" t="s">
        <v>250</v>
      </c>
      <c r="D1453" t="s">
        <v>16</v>
      </c>
      <c r="E1453" t="str">
        <f t="shared" si="42"/>
        <v>8</v>
      </c>
      <c r="F1453" t="s">
        <v>937</v>
      </c>
      <c r="G1453" s="18">
        <v>276631</v>
      </c>
      <c r="H1453">
        <v>9.3700000000000006E-2</v>
      </c>
    </row>
    <row r="1454" spans="1:8" x14ac:dyDescent="0.35">
      <c r="A1454" t="s">
        <v>247</v>
      </c>
      <c r="B1454" t="s">
        <v>11</v>
      </c>
      <c r="C1454" t="s">
        <v>250</v>
      </c>
      <c r="D1454" t="s">
        <v>419</v>
      </c>
      <c r="E1454" t="str">
        <f t="shared" si="42"/>
        <v/>
      </c>
      <c r="F1454" t="s">
        <v>937</v>
      </c>
      <c r="G1454" s="18">
        <v>968357</v>
      </c>
      <c r="H1454">
        <v>0.32800000000000001</v>
      </c>
    </row>
    <row r="1455" spans="1:8" x14ac:dyDescent="0.35">
      <c r="A1455" t="s">
        <v>247</v>
      </c>
      <c r="B1455" t="s">
        <v>11</v>
      </c>
      <c r="C1455" t="s">
        <v>250</v>
      </c>
      <c r="D1455" t="s">
        <v>421</v>
      </c>
      <c r="E1455" t="str">
        <f t="shared" si="42"/>
        <v/>
      </c>
      <c r="F1455" t="s">
        <v>937</v>
      </c>
      <c r="G1455" s="18">
        <v>468531</v>
      </c>
      <c r="H1455">
        <v>0.15870000000000001</v>
      </c>
    </row>
    <row r="1456" spans="1:8" x14ac:dyDescent="0.35">
      <c r="A1456" t="s">
        <v>247</v>
      </c>
      <c r="B1456" t="s">
        <v>11</v>
      </c>
      <c r="C1456" t="s">
        <v>250</v>
      </c>
      <c r="D1456" t="s">
        <v>423</v>
      </c>
      <c r="E1456" t="str">
        <f t="shared" si="42"/>
        <v/>
      </c>
      <c r="F1456" t="s">
        <v>937</v>
      </c>
      <c r="G1456" s="18">
        <v>85617</v>
      </c>
      <c r="H1456">
        <v>2.9000000000000001E-2</v>
      </c>
    </row>
    <row r="1457" spans="1:8" x14ac:dyDescent="0.35">
      <c r="A1457" t="s">
        <v>251</v>
      </c>
      <c r="B1457" t="s">
        <v>11</v>
      </c>
      <c r="C1457" t="s">
        <v>252</v>
      </c>
      <c r="D1457" t="s">
        <v>13</v>
      </c>
      <c r="E1457" t="str">
        <f t="shared" si="42"/>
        <v/>
      </c>
      <c r="F1457" t="s">
        <v>939</v>
      </c>
      <c r="G1457" s="18">
        <v>0</v>
      </c>
      <c r="H1457">
        <v>0</v>
      </c>
    </row>
    <row r="1458" spans="1:8" x14ac:dyDescent="0.35">
      <c r="A1458" t="s">
        <v>251</v>
      </c>
      <c r="B1458" t="s">
        <v>11</v>
      </c>
      <c r="C1458" t="s">
        <v>252</v>
      </c>
      <c r="D1458" t="s">
        <v>416</v>
      </c>
      <c r="E1458" t="str">
        <f t="shared" si="42"/>
        <v/>
      </c>
      <c r="F1458" t="s">
        <v>939</v>
      </c>
      <c r="G1458" s="18">
        <v>0</v>
      </c>
      <c r="H1458">
        <v>0</v>
      </c>
    </row>
    <row r="1459" spans="1:8" x14ac:dyDescent="0.35">
      <c r="A1459" t="s">
        <v>251</v>
      </c>
      <c r="B1459" t="s">
        <v>11</v>
      </c>
      <c r="C1459" t="s">
        <v>252</v>
      </c>
      <c r="D1459" t="s">
        <v>15</v>
      </c>
      <c r="E1459" t="str">
        <f t="shared" si="42"/>
        <v>8</v>
      </c>
      <c r="F1459" t="s">
        <v>939</v>
      </c>
      <c r="G1459" s="18">
        <v>1535131</v>
      </c>
      <c r="H1459">
        <v>0.21479999999999999</v>
      </c>
    </row>
    <row r="1460" spans="1:8" x14ac:dyDescent="0.35">
      <c r="A1460" t="s">
        <v>251</v>
      </c>
      <c r="B1460" t="s">
        <v>11</v>
      </c>
      <c r="C1460" t="s">
        <v>252</v>
      </c>
      <c r="D1460" t="s">
        <v>16</v>
      </c>
      <c r="E1460" t="str">
        <f t="shared" si="42"/>
        <v>8</v>
      </c>
      <c r="F1460" t="s">
        <v>939</v>
      </c>
      <c r="G1460" s="18">
        <v>524574</v>
      </c>
      <c r="H1460">
        <v>7.3400000000000007E-2</v>
      </c>
    </row>
    <row r="1461" spans="1:8" x14ac:dyDescent="0.35">
      <c r="A1461" t="s">
        <v>251</v>
      </c>
      <c r="B1461" t="s">
        <v>11</v>
      </c>
      <c r="C1461" t="s">
        <v>252</v>
      </c>
      <c r="D1461" t="s">
        <v>419</v>
      </c>
      <c r="E1461" t="str">
        <f t="shared" si="42"/>
        <v/>
      </c>
      <c r="F1461" t="s">
        <v>939</v>
      </c>
      <c r="G1461" s="18">
        <v>2122597</v>
      </c>
      <c r="H1461">
        <v>0.29699999999999999</v>
      </c>
    </row>
    <row r="1462" spans="1:8" x14ac:dyDescent="0.35">
      <c r="A1462" t="s">
        <v>251</v>
      </c>
      <c r="B1462" t="s">
        <v>11</v>
      </c>
      <c r="C1462" t="s">
        <v>252</v>
      </c>
      <c r="D1462" t="s">
        <v>421</v>
      </c>
      <c r="E1462" t="str">
        <f t="shared" si="42"/>
        <v/>
      </c>
      <c r="F1462" t="s">
        <v>939</v>
      </c>
      <c r="G1462" s="18">
        <v>2430624</v>
      </c>
      <c r="H1462">
        <v>0.34010000000000001</v>
      </c>
    </row>
    <row r="1463" spans="1:8" x14ac:dyDescent="0.35">
      <c r="A1463" t="s">
        <v>251</v>
      </c>
      <c r="B1463" t="s">
        <v>11</v>
      </c>
      <c r="C1463" t="s">
        <v>252</v>
      </c>
      <c r="D1463" t="s">
        <v>423</v>
      </c>
      <c r="E1463" t="str">
        <f t="shared" si="42"/>
        <v/>
      </c>
      <c r="F1463" t="s">
        <v>939</v>
      </c>
      <c r="G1463" s="18">
        <v>195822</v>
      </c>
      <c r="H1463">
        <v>2.7400000000000001E-2</v>
      </c>
    </row>
    <row r="1464" spans="1:8" x14ac:dyDescent="0.35">
      <c r="A1464" t="s">
        <v>253</v>
      </c>
      <c r="B1464" t="s">
        <v>11</v>
      </c>
      <c r="C1464" t="s">
        <v>254</v>
      </c>
      <c r="D1464" t="s">
        <v>25</v>
      </c>
      <c r="E1464" t="str">
        <f t="shared" si="42"/>
        <v/>
      </c>
      <c r="F1464" t="s">
        <v>940</v>
      </c>
      <c r="G1464" s="18">
        <v>501654</v>
      </c>
      <c r="H1464">
        <v>0.21</v>
      </c>
    </row>
    <row r="1465" spans="1:8" x14ac:dyDescent="0.35">
      <c r="A1465" t="s">
        <v>253</v>
      </c>
      <c r="B1465" t="s">
        <v>11</v>
      </c>
      <c r="C1465" t="s">
        <v>254</v>
      </c>
      <c r="D1465" t="s">
        <v>416</v>
      </c>
      <c r="E1465" t="str">
        <f t="shared" si="42"/>
        <v/>
      </c>
      <c r="F1465" t="s">
        <v>940</v>
      </c>
      <c r="G1465" s="18">
        <v>0</v>
      </c>
      <c r="H1465">
        <v>0</v>
      </c>
    </row>
    <row r="1466" spans="1:8" x14ac:dyDescent="0.35">
      <c r="A1466" t="s">
        <v>253</v>
      </c>
      <c r="B1466" t="s">
        <v>11</v>
      </c>
      <c r="C1466" t="s">
        <v>254</v>
      </c>
      <c r="D1466" t="s">
        <v>15</v>
      </c>
      <c r="E1466" t="str">
        <f t="shared" si="42"/>
        <v>8</v>
      </c>
      <c r="F1466" t="s">
        <v>940</v>
      </c>
      <c r="G1466" s="18">
        <v>3026297</v>
      </c>
      <c r="H1466">
        <v>1.2965</v>
      </c>
    </row>
    <row r="1467" spans="1:8" x14ac:dyDescent="0.35">
      <c r="A1467" t="s">
        <v>253</v>
      </c>
      <c r="B1467" t="s">
        <v>11</v>
      </c>
      <c r="C1467" t="s">
        <v>254</v>
      </c>
      <c r="D1467" t="s">
        <v>16</v>
      </c>
      <c r="E1467" t="str">
        <f t="shared" si="42"/>
        <v>8</v>
      </c>
      <c r="F1467" t="s">
        <v>940</v>
      </c>
      <c r="G1467" s="18">
        <v>116710</v>
      </c>
      <c r="H1467">
        <v>0.05</v>
      </c>
    </row>
    <row r="1468" spans="1:8" x14ac:dyDescent="0.35">
      <c r="A1468" t="s">
        <v>253</v>
      </c>
      <c r="B1468" t="s">
        <v>11</v>
      </c>
      <c r="C1468" t="s">
        <v>254</v>
      </c>
      <c r="D1468" t="s">
        <v>419</v>
      </c>
      <c r="E1468" t="str">
        <f t="shared" si="42"/>
        <v/>
      </c>
      <c r="F1468" t="s">
        <v>940</v>
      </c>
      <c r="G1468" s="18">
        <v>645408</v>
      </c>
      <c r="H1468">
        <v>0.27650000000000002</v>
      </c>
    </row>
    <row r="1469" spans="1:8" x14ac:dyDescent="0.35">
      <c r="A1469" t="s">
        <v>253</v>
      </c>
      <c r="B1469" t="s">
        <v>11</v>
      </c>
      <c r="C1469" t="s">
        <v>254</v>
      </c>
      <c r="D1469" t="s">
        <v>421</v>
      </c>
      <c r="E1469" t="str">
        <f t="shared" si="42"/>
        <v/>
      </c>
      <c r="F1469" t="s">
        <v>940</v>
      </c>
      <c r="G1469" s="18">
        <v>488549</v>
      </c>
      <c r="H1469">
        <v>0.20930000000000001</v>
      </c>
    </row>
    <row r="1470" spans="1:8" x14ac:dyDescent="0.35">
      <c r="A1470" t="s">
        <v>253</v>
      </c>
      <c r="B1470" t="s">
        <v>11</v>
      </c>
      <c r="C1470" t="s">
        <v>254</v>
      </c>
      <c r="D1470" t="s">
        <v>423</v>
      </c>
      <c r="E1470" t="str">
        <f t="shared" si="42"/>
        <v/>
      </c>
      <c r="F1470" t="s">
        <v>940</v>
      </c>
      <c r="G1470" s="18">
        <v>26843</v>
      </c>
      <c r="H1470">
        <v>1.15E-2</v>
      </c>
    </row>
    <row r="1471" spans="1:8" x14ac:dyDescent="0.35">
      <c r="A1471" t="s">
        <v>253</v>
      </c>
      <c r="B1471" t="s">
        <v>11</v>
      </c>
      <c r="C1471" t="s">
        <v>255</v>
      </c>
      <c r="D1471" t="s">
        <v>25</v>
      </c>
      <c r="E1471" t="str">
        <f t="shared" si="42"/>
        <v/>
      </c>
      <c r="F1471" t="s">
        <v>941</v>
      </c>
      <c r="G1471" s="18">
        <v>6047247</v>
      </c>
      <c r="H1471">
        <v>0.22</v>
      </c>
    </row>
    <row r="1472" spans="1:8" x14ac:dyDescent="0.35">
      <c r="A1472" t="s">
        <v>253</v>
      </c>
      <c r="B1472" t="s">
        <v>11</v>
      </c>
      <c r="C1472" t="s">
        <v>255</v>
      </c>
      <c r="D1472" t="s">
        <v>416</v>
      </c>
      <c r="E1472" t="str">
        <f t="shared" si="42"/>
        <v/>
      </c>
      <c r="F1472" t="s">
        <v>941</v>
      </c>
      <c r="G1472" s="18">
        <v>0</v>
      </c>
      <c r="H1472">
        <v>0</v>
      </c>
    </row>
    <row r="1473" spans="1:8" x14ac:dyDescent="0.35">
      <c r="A1473" t="s">
        <v>253</v>
      </c>
      <c r="B1473" t="s">
        <v>11</v>
      </c>
      <c r="C1473" t="s">
        <v>255</v>
      </c>
      <c r="D1473" t="s">
        <v>15</v>
      </c>
      <c r="E1473" t="str">
        <f t="shared" si="42"/>
        <v>8</v>
      </c>
      <c r="F1473" t="s">
        <v>941</v>
      </c>
      <c r="G1473" s="18">
        <v>6967133</v>
      </c>
      <c r="H1473">
        <v>0.26829999999999998</v>
      </c>
    </row>
    <row r="1474" spans="1:8" x14ac:dyDescent="0.35">
      <c r="A1474" t="s">
        <v>253</v>
      </c>
      <c r="B1474" t="s">
        <v>11</v>
      </c>
      <c r="C1474" t="s">
        <v>255</v>
      </c>
      <c r="D1474" t="s">
        <v>16</v>
      </c>
      <c r="E1474" t="str">
        <f t="shared" si="42"/>
        <v>8</v>
      </c>
      <c r="F1474" t="s">
        <v>941</v>
      </c>
      <c r="G1474" s="18">
        <v>1150369</v>
      </c>
      <c r="H1474">
        <v>4.4299999999999999E-2</v>
      </c>
    </row>
    <row r="1475" spans="1:8" x14ac:dyDescent="0.35">
      <c r="A1475" t="s">
        <v>253</v>
      </c>
      <c r="B1475" t="s">
        <v>11</v>
      </c>
      <c r="C1475" t="s">
        <v>255</v>
      </c>
      <c r="D1475" t="s">
        <v>419</v>
      </c>
      <c r="E1475" t="str">
        <f t="shared" ref="E1475:E1538" si="43">IF(MID(D1475,3,1)="8","8","")</f>
        <v/>
      </c>
      <c r="F1475" t="s">
        <v>941</v>
      </c>
      <c r="G1475" s="18">
        <v>7722793</v>
      </c>
      <c r="H1475">
        <v>0.2974</v>
      </c>
    </row>
    <row r="1476" spans="1:8" x14ac:dyDescent="0.35">
      <c r="A1476" t="s">
        <v>253</v>
      </c>
      <c r="B1476" t="s">
        <v>11</v>
      </c>
      <c r="C1476" t="s">
        <v>255</v>
      </c>
      <c r="D1476" t="s">
        <v>421</v>
      </c>
      <c r="E1476" t="str">
        <f t="shared" si="43"/>
        <v/>
      </c>
      <c r="F1476" t="s">
        <v>941</v>
      </c>
      <c r="G1476" s="18">
        <v>3518623</v>
      </c>
      <c r="H1476">
        <v>0.13550000000000001</v>
      </c>
    </row>
    <row r="1477" spans="1:8" x14ac:dyDescent="0.35">
      <c r="A1477" t="s">
        <v>253</v>
      </c>
      <c r="B1477" t="s">
        <v>11</v>
      </c>
      <c r="C1477" t="s">
        <v>255</v>
      </c>
      <c r="D1477" t="s">
        <v>423</v>
      </c>
      <c r="E1477" t="str">
        <f t="shared" si="43"/>
        <v/>
      </c>
      <c r="F1477" t="s">
        <v>941</v>
      </c>
      <c r="G1477" s="18">
        <v>584273</v>
      </c>
      <c r="H1477">
        <v>2.2499999999999999E-2</v>
      </c>
    </row>
    <row r="1478" spans="1:8" x14ac:dyDescent="0.35">
      <c r="A1478" t="s">
        <v>253</v>
      </c>
      <c r="B1478" t="s">
        <v>11</v>
      </c>
      <c r="C1478" t="s">
        <v>256</v>
      </c>
      <c r="D1478" t="s">
        <v>13</v>
      </c>
      <c r="E1478" t="str">
        <f t="shared" si="43"/>
        <v/>
      </c>
      <c r="F1478" t="s">
        <v>942</v>
      </c>
      <c r="G1478" s="18">
        <v>0</v>
      </c>
      <c r="H1478">
        <v>0</v>
      </c>
    </row>
    <row r="1479" spans="1:8" x14ac:dyDescent="0.35">
      <c r="A1479" t="s">
        <v>253</v>
      </c>
      <c r="B1479" t="s">
        <v>11</v>
      </c>
      <c r="C1479" t="s">
        <v>256</v>
      </c>
      <c r="D1479" t="s">
        <v>416</v>
      </c>
      <c r="E1479" t="str">
        <f t="shared" si="43"/>
        <v/>
      </c>
      <c r="F1479" t="s">
        <v>942</v>
      </c>
      <c r="G1479" s="18">
        <v>0</v>
      </c>
      <c r="H1479">
        <v>0</v>
      </c>
    </row>
    <row r="1480" spans="1:8" x14ac:dyDescent="0.35">
      <c r="A1480" t="s">
        <v>253</v>
      </c>
      <c r="B1480" t="s">
        <v>11</v>
      </c>
      <c r="C1480" t="s">
        <v>256</v>
      </c>
      <c r="D1480" t="s">
        <v>15</v>
      </c>
      <c r="E1480" t="str">
        <f t="shared" si="43"/>
        <v>8</v>
      </c>
      <c r="F1480" t="s">
        <v>942</v>
      </c>
      <c r="G1480" s="18">
        <v>4814011</v>
      </c>
      <c r="H1480">
        <v>0.5373</v>
      </c>
    </row>
    <row r="1481" spans="1:8" x14ac:dyDescent="0.35">
      <c r="A1481" t="s">
        <v>253</v>
      </c>
      <c r="B1481" t="s">
        <v>11</v>
      </c>
      <c r="C1481" t="s">
        <v>256</v>
      </c>
      <c r="D1481" t="s">
        <v>16</v>
      </c>
      <c r="E1481" t="str">
        <f t="shared" si="43"/>
        <v>8</v>
      </c>
      <c r="F1481" t="s">
        <v>942</v>
      </c>
      <c r="G1481" s="18">
        <v>266997</v>
      </c>
      <c r="H1481">
        <v>2.98E-2</v>
      </c>
    </row>
    <row r="1482" spans="1:8" x14ac:dyDescent="0.35">
      <c r="A1482" t="s">
        <v>253</v>
      </c>
      <c r="B1482" t="s">
        <v>11</v>
      </c>
      <c r="C1482" t="s">
        <v>256</v>
      </c>
      <c r="D1482" t="s">
        <v>419</v>
      </c>
      <c r="E1482" t="str">
        <f t="shared" si="43"/>
        <v/>
      </c>
      <c r="F1482" t="s">
        <v>942</v>
      </c>
      <c r="G1482" s="18">
        <v>1980079</v>
      </c>
      <c r="H1482">
        <v>0.221</v>
      </c>
    </row>
    <row r="1483" spans="1:8" x14ac:dyDescent="0.35">
      <c r="A1483" t="s">
        <v>253</v>
      </c>
      <c r="B1483" t="s">
        <v>11</v>
      </c>
      <c r="C1483" t="s">
        <v>256</v>
      </c>
      <c r="D1483" t="s">
        <v>421</v>
      </c>
      <c r="E1483" t="str">
        <f t="shared" si="43"/>
        <v/>
      </c>
      <c r="F1483" t="s">
        <v>942</v>
      </c>
      <c r="G1483" s="18">
        <v>1043797</v>
      </c>
      <c r="H1483">
        <v>0.11650000000000001</v>
      </c>
    </row>
    <row r="1484" spans="1:8" x14ac:dyDescent="0.35">
      <c r="A1484" t="s">
        <v>253</v>
      </c>
      <c r="B1484" t="s">
        <v>11</v>
      </c>
      <c r="C1484" t="s">
        <v>256</v>
      </c>
      <c r="D1484" t="s">
        <v>423</v>
      </c>
      <c r="E1484" t="str">
        <f t="shared" si="43"/>
        <v/>
      </c>
      <c r="F1484" t="s">
        <v>942</v>
      </c>
      <c r="G1484" s="18">
        <v>305523</v>
      </c>
      <c r="H1484">
        <v>3.4099999999999998E-2</v>
      </c>
    </row>
    <row r="1485" spans="1:8" x14ac:dyDescent="0.35">
      <c r="A1485" t="s">
        <v>253</v>
      </c>
      <c r="B1485" t="s">
        <v>11</v>
      </c>
      <c r="C1485" t="s">
        <v>257</v>
      </c>
      <c r="D1485" t="s">
        <v>416</v>
      </c>
      <c r="E1485" t="str">
        <f t="shared" si="43"/>
        <v/>
      </c>
      <c r="F1485" t="s">
        <v>943</v>
      </c>
      <c r="G1485" s="18">
        <v>0</v>
      </c>
      <c r="H1485">
        <v>0</v>
      </c>
    </row>
    <row r="1486" spans="1:8" x14ac:dyDescent="0.35">
      <c r="A1486" t="s">
        <v>253</v>
      </c>
      <c r="B1486" t="s">
        <v>11</v>
      </c>
      <c r="C1486" t="s">
        <v>257</v>
      </c>
      <c r="D1486" t="s">
        <v>15</v>
      </c>
      <c r="E1486" t="str">
        <f t="shared" si="43"/>
        <v>8</v>
      </c>
      <c r="F1486" t="s">
        <v>943</v>
      </c>
      <c r="G1486" s="18">
        <v>2562629</v>
      </c>
      <c r="H1486">
        <v>0.50329999999999997</v>
      </c>
    </row>
    <row r="1487" spans="1:8" x14ac:dyDescent="0.35">
      <c r="A1487" t="s">
        <v>253</v>
      </c>
      <c r="B1487" t="s">
        <v>11</v>
      </c>
      <c r="C1487" t="s">
        <v>257</v>
      </c>
      <c r="D1487" t="s">
        <v>16</v>
      </c>
      <c r="E1487" t="str">
        <f t="shared" si="43"/>
        <v>8</v>
      </c>
      <c r="F1487" t="s">
        <v>943</v>
      </c>
      <c r="G1487" s="18">
        <v>108452</v>
      </c>
      <c r="H1487">
        <v>2.1299999999999999E-2</v>
      </c>
    </row>
    <row r="1488" spans="1:8" x14ac:dyDescent="0.35">
      <c r="A1488" t="s">
        <v>253</v>
      </c>
      <c r="B1488" t="s">
        <v>11</v>
      </c>
      <c r="C1488" t="s">
        <v>257</v>
      </c>
      <c r="D1488" t="s">
        <v>419</v>
      </c>
      <c r="E1488" t="str">
        <f t="shared" si="43"/>
        <v/>
      </c>
      <c r="F1488" t="s">
        <v>943</v>
      </c>
      <c r="G1488" s="18">
        <v>1127292</v>
      </c>
      <c r="H1488">
        <v>0.22140000000000001</v>
      </c>
    </row>
    <row r="1489" spans="1:8" x14ac:dyDescent="0.35">
      <c r="A1489" t="s">
        <v>253</v>
      </c>
      <c r="B1489" t="s">
        <v>11</v>
      </c>
      <c r="C1489" t="s">
        <v>257</v>
      </c>
      <c r="D1489" t="s">
        <v>421</v>
      </c>
      <c r="E1489" t="str">
        <f t="shared" si="43"/>
        <v/>
      </c>
      <c r="F1489" t="s">
        <v>943</v>
      </c>
      <c r="G1489" s="18">
        <v>1147150</v>
      </c>
      <c r="H1489">
        <v>0.2253</v>
      </c>
    </row>
    <row r="1490" spans="1:8" x14ac:dyDescent="0.35">
      <c r="A1490" t="s">
        <v>253</v>
      </c>
      <c r="B1490" t="s">
        <v>11</v>
      </c>
      <c r="C1490" t="s">
        <v>257</v>
      </c>
      <c r="D1490" t="s">
        <v>423</v>
      </c>
      <c r="E1490" t="str">
        <f t="shared" si="43"/>
        <v/>
      </c>
      <c r="F1490" t="s">
        <v>943</v>
      </c>
      <c r="G1490" s="18">
        <v>24440</v>
      </c>
      <c r="H1490">
        <v>4.7999999999999996E-3</v>
      </c>
    </row>
    <row r="1491" spans="1:8" x14ac:dyDescent="0.35">
      <c r="A1491" t="s">
        <v>253</v>
      </c>
      <c r="B1491" t="s">
        <v>11</v>
      </c>
      <c r="C1491" t="s">
        <v>258</v>
      </c>
      <c r="D1491" t="s">
        <v>25</v>
      </c>
      <c r="E1491" t="str">
        <f t="shared" si="43"/>
        <v/>
      </c>
      <c r="F1491" t="s">
        <v>944</v>
      </c>
      <c r="G1491" s="18">
        <v>1148828</v>
      </c>
      <c r="H1491">
        <v>0.21</v>
      </c>
    </row>
    <row r="1492" spans="1:8" x14ac:dyDescent="0.35">
      <c r="A1492" t="s">
        <v>253</v>
      </c>
      <c r="B1492" t="s">
        <v>11</v>
      </c>
      <c r="C1492" t="s">
        <v>258</v>
      </c>
      <c r="D1492" t="s">
        <v>416</v>
      </c>
      <c r="E1492" t="str">
        <f t="shared" si="43"/>
        <v/>
      </c>
      <c r="F1492" t="s">
        <v>944</v>
      </c>
      <c r="G1492" s="18">
        <v>0</v>
      </c>
      <c r="H1492">
        <v>0</v>
      </c>
    </row>
    <row r="1493" spans="1:8" x14ac:dyDescent="0.35">
      <c r="A1493" t="s">
        <v>253</v>
      </c>
      <c r="B1493" t="s">
        <v>11</v>
      </c>
      <c r="C1493" t="s">
        <v>258</v>
      </c>
      <c r="D1493" t="s">
        <v>15</v>
      </c>
      <c r="E1493" t="str">
        <f t="shared" si="43"/>
        <v>8</v>
      </c>
      <c r="F1493" t="s">
        <v>944</v>
      </c>
      <c r="G1493" s="18">
        <v>1756613</v>
      </c>
      <c r="H1493">
        <v>0.3211</v>
      </c>
    </row>
    <row r="1494" spans="1:8" x14ac:dyDescent="0.35">
      <c r="A1494" t="s">
        <v>253</v>
      </c>
      <c r="B1494" t="s">
        <v>11</v>
      </c>
      <c r="C1494" t="s">
        <v>258</v>
      </c>
      <c r="D1494" t="s">
        <v>16</v>
      </c>
      <c r="E1494" t="str">
        <f t="shared" si="43"/>
        <v>8</v>
      </c>
      <c r="F1494" t="s">
        <v>944</v>
      </c>
      <c r="G1494" s="18">
        <v>117071</v>
      </c>
      <c r="H1494">
        <v>2.1399999999999999E-2</v>
      </c>
    </row>
    <row r="1495" spans="1:8" x14ac:dyDescent="0.35">
      <c r="A1495" t="s">
        <v>253</v>
      </c>
      <c r="B1495" t="s">
        <v>11</v>
      </c>
      <c r="C1495" t="s">
        <v>258</v>
      </c>
      <c r="D1495" t="s">
        <v>419</v>
      </c>
      <c r="E1495" t="str">
        <f t="shared" si="43"/>
        <v/>
      </c>
      <c r="F1495" t="s">
        <v>944</v>
      </c>
      <c r="G1495" s="18">
        <v>1138434</v>
      </c>
      <c r="H1495">
        <v>0.20810000000000001</v>
      </c>
    </row>
    <row r="1496" spans="1:8" x14ac:dyDescent="0.35">
      <c r="A1496" t="s">
        <v>253</v>
      </c>
      <c r="B1496" t="s">
        <v>11</v>
      </c>
      <c r="C1496" t="s">
        <v>258</v>
      </c>
      <c r="D1496" t="s">
        <v>421</v>
      </c>
      <c r="E1496" t="str">
        <f t="shared" si="43"/>
        <v/>
      </c>
      <c r="F1496" t="s">
        <v>944</v>
      </c>
      <c r="G1496" s="18">
        <v>1186029</v>
      </c>
      <c r="H1496">
        <v>0.21679999999999999</v>
      </c>
    </row>
    <row r="1497" spans="1:8" x14ac:dyDescent="0.35">
      <c r="A1497" t="s">
        <v>253</v>
      </c>
      <c r="B1497" t="s">
        <v>11</v>
      </c>
      <c r="C1497" t="s">
        <v>258</v>
      </c>
      <c r="D1497" t="s">
        <v>423</v>
      </c>
      <c r="E1497" t="str">
        <f t="shared" si="43"/>
        <v/>
      </c>
      <c r="F1497" t="s">
        <v>944</v>
      </c>
      <c r="G1497" s="18">
        <v>242348</v>
      </c>
      <c r="H1497">
        <v>4.4299999999999999E-2</v>
      </c>
    </row>
    <row r="1498" spans="1:8" x14ac:dyDescent="0.35">
      <c r="A1498" t="s">
        <v>253</v>
      </c>
      <c r="B1498" t="s">
        <v>11</v>
      </c>
      <c r="C1498" t="s">
        <v>259</v>
      </c>
      <c r="D1498" t="s">
        <v>13</v>
      </c>
      <c r="E1498" t="str">
        <f t="shared" si="43"/>
        <v/>
      </c>
      <c r="F1498" t="s">
        <v>945</v>
      </c>
      <c r="G1498" s="18">
        <v>0</v>
      </c>
      <c r="H1498">
        <v>0</v>
      </c>
    </row>
    <row r="1499" spans="1:8" x14ac:dyDescent="0.35">
      <c r="A1499" t="s">
        <v>253</v>
      </c>
      <c r="B1499" t="s">
        <v>11</v>
      </c>
      <c r="C1499" t="s">
        <v>259</v>
      </c>
      <c r="D1499" t="s">
        <v>416</v>
      </c>
      <c r="E1499" t="str">
        <f t="shared" si="43"/>
        <v/>
      </c>
      <c r="F1499" t="s">
        <v>945</v>
      </c>
      <c r="G1499" s="18">
        <v>0</v>
      </c>
      <c r="H1499">
        <v>0</v>
      </c>
    </row>
    <row r="1500" spans="1:8" x14ac:dyDescent="0.35">
      <c r="A1500" t="s">
        <v>253</v>
      </c>
      <c r="B1500" t="s">
        <v>11</v>
      </c>
      <c r="C1500" t="s">
        <v>259</v>
      </c>
      <c r="D1500" t="s">
        <v>15</v>
      </c>
      <c r="E1500" t="str">
        <f t="shared" si="43"/>
        <v>8</v>
      </c>
      <c r="F1500" t="s">
        <v>945</v>
      </c>
      <c r="G1500" s="18">
        <v>5929958</v>
      </c>
      <c r="H1500">
        <v>0.34300000000000003</v>
      </c>
    </row>
    <row r="1501" spans="1:8" x14ac:dyDescent="0.35">
      <c r="A1501" t="s">
        <v>253</v>
      </c>
      <c r="B1501" t="s">
        <v>11</v>
      </c>
      <c r="C1501" t="s">
        <v>259</v>
      </c>
      <c r="D1501" t="s">
        <v>16</v>
      </c>
      <c r="E1501" t="str">
        <f t="shared" si="43"/>
        <v>8</v>
      </c>
      <c r="F1501" t="s">
        <v>945</v>
      </c>
      <c r="G1501" s="18">
        <v>1073616</v>
      </c>
      <c r="H1501">
        <v>6.2100000000000002E-2</v>
      </c>
    </row>
    <row r="1502" spans="1:8" x14ac:dyDescent="0.35">
      <c r="A1502" t="s">
        <v>253</v>
      </c>
      <c r="B1502" t="s">
        <v>11</v>
      </c>
      <c r="C1502" t="s">
        <v>259</v>
      </c>
      <c r="D1502" t="s">
        <v>419</v>
      </c>
      <c r="E1502" t="str">
        <f t="shared" si="43"/>
        <v/>
      </c>
      <c r="F1502" t="s">
        <v>945</v>
      </c>
      <c r="G1502" s="18">
        <v>3649604</v>
      </c>
      <c r="H1502">
        <v>0.21110000000000001</v>
      </c>
    </row>
    <row r="1503" spans="1:8" x14ac:dyDescent="0.35">
      <c r="A1503" t="s">
        <v>253</v>
      </c>
      <c r="B1503" t="s">
        <v>11</v>
      </c>
      <c r="C1503" t="s">
        <v>259</v>
      </c>
      <c r="D1503" t="s">
        <v>421</v>
      </c>
      <c r="E1503" t="str">
        <f t="shared" si="43"/>
        <v/>
      </c>
      <c r="F1503" t="s">
        <v>945</v>
      </c>
      <c r="G1503" s="18">
        <v>4271990</v>
      </c>
      <c r="H1503">
        <v>0.24709999999999999</v>
      </c>
    </row>
    <row r="1504" spans="1:8" x14ac:dyDescent="0.35">
      <c r="A1504" t="s">
        <v>253</v>
      </c>
      <c r="B1504" t="s">
        <v>11</v>
      </c>
      <c r="C1504" t="s">
        <v>259</v>
      </c>
      <c r="D1504" t="s">
        <v>423</v>
      </c>
      <c r="E1504" t="str">
        <f t="shared" si="43"/>
        <v/>
      </c>
      <c r="F1504" t="s">
        <v>945</v>
      </c>
      <c r="G1504" s="18">
        <v>1037310</v>
      </c>
      <c r="H1504">
        <v>0.06</v>
      </c>
    </row>
    <row r="1505" spans="1:8" x14ac:dyDescent="0.35">
      <c r="A1505" t="s">
        <v>253</v>
      </c>
      <c r="B1505" t="s">
        <v>11</v>
      </c>
      <c r="C1505" t="s">
        <v>260</v>
      </c>
      <c r="D1505" t="s">
        <v>25</v>
      </c>
      <c r="E1505" t="str">
        <f t="shared" si="43"/>
        <v/>
      </c>
      <c r="F1505" t="s">
        <v>946</v>
      </c>
      <c r="G1505" s="18">
        <v>4817583</v>
      </c>
      <c r="H1505">
        <v>0.20419999999999999</v>
      </c>
    </row>
    <row r="1506" spans="1:8" x14ac:dyDescent="0.35">
      <c r="A1506" t="s">
        <v>253</v>
      </c>
      <c r="B1506" t="s">
        <v>11</v>
      </c>
      <c r="C1506" t="s">
        <v>260</v>
      </c>
      <c r="D1506" t="s">
        <v>416</v>
      </c>
      <c r="E1506" t="str">
        <f t="shared" si="43"/>
        <v/>
      </c>
      <c r="F1506" t="s">
        <v>946</v>
      </c>
      <c r="G1506" s="18">
        <v>0</v>
      </c>
      <c r="H1506">
        <v>0</v>
      </c>
    </row>
    <row r="1507" spans="1:8" x14ac:dyDescent="0.35">
      <c r="A1507" t="s">
        <v>253</v>
      </c>
      <c r="B1507" t="s">
        <v>11</v>
      </c>
      <c r="C1507" t="s">
        <v>260</v>
      </c>
      <c r="D1507" t="s">
        <v>15</v>
      </c>
      <c r="E1507" t="str">
        <f t="shared" si="43"/>
        <v>8</v>
      </c>
      <c r="F1507" t="s">
        <v>946</v>
      </c>
      <c r="G1507" s="18">
        <v>8923579</v>
      </c>
      <c r="H1507">
        <v>0.40620000000000001</v>
      </c>
    </row>
    <row r="1508" spans="1:8" x14ac:dyDescent="0.35">
      <c r="A1508" t="s">
        <v>253</v>
      </c>
      <c r="B1508" t="s">
        <v>11</v>
      </c>
      <c r="C1508" t="s">
        <v>260</v>
      </c>
      <c r="D1508" t="s">
        <v>16</v>
      </c>
      <c r="E1508" t="str">
        <f t="shared" si="43"/>
        <v>8</v>
      </c>
      <c r="F1508" t="s">
        <v>946</v>
      </c>
      <c r="G1508" s="18">
        <v>1427948</v>
      </c>
      <c r="H1508">
        <v>6.5000000000000002E-2</v>
      </c>
    </row>
    <row r="1509" spans="1:8" x14ac:dyDescent="0.35">
      <c r="A1509" t="s">
        <v>253</v>
      </c>
      <c r="B1509" t="s">
        <v>11</v>
      </c>
      <c r="C1509" t="s">
        <v>260</v>
      </c>
      <c r="D1509" t="s">
        <v>30</v>
      </c>
      <c r="E1509" t="str">
        <f t="shared" si="43"/>
        <v>8</v>
      </c>
      <c r="F1509" t="s">
        <v>946</v>
      </c>
      <c r="G1509" s="18">
        <v>5631524</v>
      </c>
      <c r="H1509">
        <v>0.2387</v>
      </c>
    </row>
    <row r="1510" spans="1:8" x14ac:dyDescent="0.35">
      <c r="A1510" t="s">
        <v>253</v>
      </c>
      <c r="B1510" t="s">
        <v>11</v>
      </c>
      <c r="C1510" t="s">
        <v>260</v>
      </c>
      <c r="D1510" t="s">
        <v>419</v>
      </c>
      <c r="E1510" t="str">
        <f t="shared" si="43"/>
        <v/>
      </c>
      <c r="F1510" t="s">
        <v>946</v>
      </c>
      <c r="G1510" s="18">
        <v>3886216</v>
      </c>
      <c r="H1510">
        <v>0.1769</v>
      </c>
    </row>
    <row r="1511" spans="1:8" x14ac:dyDescent="0.35">
      <c r="A1511" t="s">
        <v>253</v>
      </c>
      <c r="B1511" t="s">
        <v>11</v>
      </c>
      <c r="C1511" t="s">
        <v>260</v>
      </c>
      <c r="D1511" t="s">
        <v>421</v>
      </c>
      <c r="E1511" t="str">
        <f t="shared" si="43"/>
        <v/>
      </c>
      <c r="F1511" t="s">
        <v>946</v>
      </c>
      <c r="G1511" s="18">
        <v>3062400</v>
      </c>
      <c r="H1511">
        <v>0.1394</v>
      </c>
    </row>
    <row r="1512" spans="1:8" x14ac:dyDescent="0.35">
      <c r="A1512" t="s">
        <v>253</v>
      </c>
      <c r="B1512" t="s">
        <v>11</v>
      </c>
      <c r="C1512" t="s">
        <v>260</v>
      </c>
      <c r="D1512" t="s">
        <v>423</v>
      </c>
      <c r="E1512" t="str">
        <f t="shared" si="43"/>
        <v/>
      </c>
      <c r="F1512" t="s">
        <v>946</v>
      </c>
      <c r="G1512" s="18">
        <v>612919</v>
      </c>
      <c r="H1512">
        <v>2.7900000000000001E-2</v>
      </c>
    </row>
    <row r="1513" spans="1:8" x14ac:dyDescent="0.35">
      <c r="A1513" t="s">
        <v>261</v>
      </c>
      <c r="B1513" t="s">
        <v>11</v>
      </c>
      <c r="C1513" t="s">
        <v>262</v>
      </c>
      <c r="D1513" t="s">
        <v>13</v>
      </c>
      <c r="E1513" t="str">
        <f t="shared" si="43"/>
        <v/>
      </c>
      <c r="F1513" t="s">
        <v>947</v>
      </c>
      <c r="G1513" s="18">
        <v>0</v>
      </c>
      <c r="H1513">
        <v>0</v>
      </c>
    </row>
    <row r="1514" spans="1:8" x14ac:dyDescent="0.35">
      <c r="A1514" t="s">
        <v>261</v>
      </c>
      <c r="B1514" t="s">
        <v>11</v>
      </c>
      <c r="C1514" t="s">
        <v>262</v>
      </c>
      <c r="D1514" t="s">
        <v>416</v>
      </c>
      <c r="E1514" t="str">
        <f t="shared" si="43"/>
        <v/>
      </c>
      <c r="F1514" t="s">
        <v>947</v>
      </c>
      <c r="G1514" s="18">
        <v>0</v>
      </c>
      <c r="H1514">
        <v>0</v>
      </c>
    </row>
    <row r="1515" spans="1:8" x14ac:dyDescent="0.35">
      <c r="A1515" t="s">
        <v>261</v>
      </c>
      <c r="B1515" t="s">
        <v>11</v>
      </c>
      <c r="C1515" t="s">
        <v>262</v>
      </c>
      <c r="D1515" t="s">
        <v>15</v>
      </c>
      <c r="E1515" t="str">
        <f t="shared" si="43"/>
        <v>8</v>
      </c>
      <c r="F1515" t="s">
        <v>947</v>
      </c>
      <c r="G1515" s="18">
        <v>2434424</v>
      </c>
      <c r="H1515">
        <v>0.1578</v>
      </c>
    </row>
    <row r="1516" spans="1:8" x14ac:dyDescent="0.35">
      <c r="A1516" t="s">
        <v>261</v>
      </c>
      <c r="B1516" t="s">
        <v>11</v>
      </c>
      <c r="C1516" t="s">
        <v>262</v>
      </c>
      <c r="D1516" t="s">
        <v>16</v>
      </c>
      <c r="E1516" t="str">
        <f t="shared" si="43"/>
        <v>8</v>
      </c>
      <c r="F1516" t="s">
        <v>947</v>
      </c>
      <c r="G1516" s="18">
        <v>396481</v>
      </c>
      <c r="H1516">
        <v>2.5700000000000001E-2</v>
      </c>
    </row>
    <row r="1517" spans="1:8" x14ac:dyDescent="0.35">
      <c r="A1517" t="s">
        <v>261</v>
      </c>
      <c r="B1517" t="s">
        <v>11</v>
      </c>
      <c r="C1517" t="s">
        <v>262</v>
      </c>
      <c r="D1517" t="s">
        <v>419</v>
      </c>
      <c r="E1517" t="str">
        <f t="shared" si="43"/>
        <v/>
      </c>
      <c r="F1517" t="s">
        <v>947</v>
      </c>
      <c r="G1517" s="18">
        <v>6493339</v>
      </c>
      <c r="H1517">
        <v>0.4209</v>
      </c>
    </row>
    <row r="1518" spans="1:8" x14ac:dyDescent="0.35">
      <c r="A1518" t="s">
        <v>261</v>
      </c>
      <c r="B1518" t="s">
        <v>11</v>
      </c>
      <c r="C1518" t="s">
        <v>262</v>
      </c>
      <c r="D1518" t="s">
        <v>421</v>
      </c>
      <c r="E1518" t="str">
        <f t="shared" si="43"/>
        <v/>
      </c>
      <c r="F1518" t="s">
        <v>947</v>
      </c>
      <c r="G1518" s="18">
        <v>2025601</v>
      </c>
      <c r="H1518">
        <v>0.1313</v>
      </c>
    </row>
    <row r="1519" spans="1:8" x14ac:dyDescent="0.35">
      <c r="A1519" t="s">
        <v>261</v>
      </c>
      <c r="B1519" t="s">
        <v>11</v>
      </c>
      <c r="C1519" t="s">
        <v>262</v>
      </c>
      <c r="D1519" t="s">
        <v>423</v>
      </c>
      <c r="E1519" t="str">
        <f t="shared" si="43"/>
        <v/>
      </c>
      <c r="F1519" t="s">
        <v>947</v>
      </c>
      <c r="G1519" s="18">
        <v>307003</v>
      </c>
      <c r="H1519">
        <v>1.9900000000000001E-2</v>
      </c>
    </row>
    <row r="1520" spans="1:8" x14ac:dyDescent="0.35">
      <c r="A1520" t="s">
        <v>261</v>
      </c>
      <c r="B1520" t="s">
        <v>11</v>
      </c>
      <c r="C1520" t="s">
        <v>263</v>
      </c>
      <c r="D1520" t="s">
        <v>13</v>
      </c>
      <c r="E1520" t="str">
        <f t="shared" si="43"/>
        <v/>
      </c>
      <c r="F1520" t="s">
        <v>948</v>
      </c>
      <c r="G1520" s="18">
        <v>0</v>
      </c>
      <c r="H1520">
        <v>0</v>
      </c>
    </row>
    <row r="1521" spans="1:8" x14ac:dyDescent="0.35">
      <c r="A1521" t="s">
        <v>261</v>
      </c>
      <c r="B1521" t="s">
        <v>11</v>
      </c>
      <c r="C1521" t="s">
        <v>263</v>
      </c>
      <c r="D1521" t="s">
        <v>416</v>
      </c>
      <c r="E1521" t="str">
        <f t="shared" si="43"/>
        <v/>
      </c>
      <c r="F1521" t="s">
        <v>948</v>
      </c>
      <c r="G1521" s="18">
        <v>0</v>
      </c>
      <c r="H1521">
        <v>0</v>
      </c>
    </row>
    <row r="1522" spans="1:8" x14ac:dyDescent="0.35">
      <c r="A1522" t="s">
        <v>261</v>
      </c>
      <c r="B1522" t="s">
        <v>11</v>
      </c>
      <c r="C1522" t="s">
        <v>263</v>
      </c>
      <c r="D1522" t="s">
        <v>15</v>
      </c>
      <c r="E1522" t="str">
        <f t="shared" si="43"/>
        <v>8</v>
      </c>
      <c r="F1522" t="s">
        <v>948</v>
      </c>
      <c r="G1522" s="18">
        <v>634562</v>
      </c>
      <c r="H1522">
        <v>0.15229999999999999</v>
      </c>
    </row>
    <row r="1523" spans="1:8" x14ac:dyDescent="0.35">
      <c r="A1523" t="s">
        <v>261</v>
      </c>
      <c r="B1523" t="s">
        <v>11</v>
      </c>
      <c r="C1523" t="s">
        <v>263</v>
      </c>
      <c r="D1523" t="s">
        <v>243</v>
      </c>
      <c r="E1523" t="str">
        <f t="shared" si="43"/>
        <v>8</v>
      </c>
      <c r="F1523" t="s">
        <v>948</v>
      </c>
      <c r="G1523" s="18">
        <v>315865</v>
      </c>
      <c r="H1523">
        <v>6.4100000000000004E-2</v>
      </c>
    </row>
    <row r="1524" spans="1:8" x14ac:dyDescent="0.35">
      <c r="A1524" t="s">
        <v>261</v>
      </c>
      <c r="B1524" t="s">
        <v>11</v>
      </c>
      <c r="C1524" t="s">
        <v>263</v>
      </c>
      <c r="D1524" t="s">
        <v>16</v>
      </c>
      <c r="E1524" t="str">
        <f t="shared" si="43"/>
        <v>8</v>
      </c>
      <c r="F1524" t="s">
        <v>948</v>
      </c>
      <c r="G1524" s="18">
        <v>270408</v>
      </c>
      <c r="H1524">
        <v>6.4899999999999999E-2</v>
      </c>
    </row>
    <row r="1525" spans="1:8" x14ac:dyDescent="0.35">
      <c r="A1525" t="s">
        <v>261</v>
      </c>
      <c r="B1525" t="s">
        <v>11</v>
      </c>
      <c r="C1525" t="s">
        <v>263</v>
      </c>
      <c r="D1525" t="s">
        <v>419</v>
      </c>
      <c r="E1525" t="str">
        <f t="shared" si="43"/>
        <v/>
      </c>
      <c r="F1525" t="s">
        <v>948</v>
      </c>
      <c r="G1525" s="18">
        <v>1556166</v>
      </c>
      <c r="H1525">
        <v>0.31580000000000003</v>
      </c>
    </row>
    <row r="1526" spans="1:8" x14ac:dyDescent="0.35">
      <c r="A1526" t="s">
        <v>261</v>
      </c>
      <c r="B1526" t="s">
        <v>11</v>
      </c>
      <c r="C1526" t="s">
        <v>263</v>
      </c>
      <c r="D1526" t="s">
        <v>421</v>
      </c>
      <c r="E1526" t="str">
        <f t="shared" si="43"/>
        <v/>
      </c>
      <c r="F1526" t="s">
        <v>948</v>
      </c>
      <c r="G1526" s="18">
        <v>912609</v>
      </c>
      <c r="H1526">
        <v>0.1852</v>
      </c>
    </row>
    <row r="1527" spans="1:8" x14ac:dyDescent="0.35">
      <c r="A1527" t="s">
        <v>261</v>
      </c>
      <c r="B1527" t="s">
        <v>11</v>
      </c>
      <c r="C1527" t="s">
        <v>263</v>
      </c>
      <c r="D1527" t="s">
        <v>423</v>
      </c>
      <c r="E1527" t="str">
        <f t="shared" si="43"/>
        <v/>
      </c>
      <c r="F1527" t="s">
        <v>948</v>
      </c>
      <c r="G1527" s="18">
        <v>1971</v>
      </c>
      <c r="H1527">
        <v>4.0000000000000002E-4</v>
      </c>
    </row>
    <row r="1528" spans="1:8" x14ac:dyDescent="0.35">
      <c r="A1528" t="s">
        <v>265</v>
      </c>
      <c r="B1528" t="s">
        <v>11</v>
      </c>
      <c r="C1528" t="s">
        <v>264</v>
      </c>
      <c r="D1528" t="s">
        <v>416</v>
      </c>
      <c r="E1528" t="str">
        <f t="shared" si="43"/>
        <v/>
      </c>
      <c r="F1528" t="s">
        <v>979</v>
      </c>
      <c r="G1528" s="18">
        <v>0</v>
      </c>
      <c r="H1528">
        <v>0</v>
      </c>
    </row>
    <row r="1529" spans="1:8" x14ac:dyDescent="0.35">
      <c r="A1529" t="s">
        <v>265</v>
      </c>
      <c r="B1529" t="s">
        <v>11</v>
      </c>
      <c r="C1529" t="s">
        <v>264</v>
      </c>
      <c r="D1529" t="s">
        <v>15</v>
      </c>
      <c r="E1529" t="str">
        <f t="shared" si="43"/>
        <v>8</v>
      </c>
      <c r="F1529" t="s">
        <v>979</v>
      </c>
      <c r="G1529" s="18">
        <v>898148</v>
      </c>
      <c r="H1529">
        <v>0.2989</v>
      </c>
    </row>
    <row r="1530" spans="1:8" x14ac:dyDescent="0.35">
      <c r="A1530" t="s">
        <v>265</v>
      </c>
      <c r="B1530" t="s">
        <v>11</v>
      </c>
      <c r="C1530" t="s">
        <v>264</v>
      </c>
      <c r="D1530" t="s">
        <v>16</v>
      </c>
      <c r="E1530" t="str">
        <f t="shared" si="43"/>
        <v>8</v>
      </c>
      <c r="F1530" t="s">
        <v>979</v>
      </c>
      <c r="G1530" s="18">
        <v>60762</v>
      </c>
      <c r="H1530">
        <v>2.0199999999999999E-2</v>
      </c>
    </row>
    <row r="1531" spans="1:8" x14ac:dyDescent="0.35">
      <c r="A1531" t="s">
        <v>265</v>
      </c>
      <c r="B1531" t="s">
        <v>11</v>
      </c>
      <c r="C1531" t="s">
        <v>264</v>
      </c>
      <c r="D1531" t="s">
        <v>419</v>
      </c>
      <c r="E1531" t="str">
        <f t="shared" si="43"/>
        <v/>
      </c>
      <c r="F1531" t="s">
        <v>979</v>
      </c>
      <c r="G1531" s="18">
        <v>812488</v>
      </c>
      <c r="H1531">
        <v>0.27039999999999997</v>
      </c>
    </row>
    <row r="1532" spans="1:8" x14ac:dyDescent="0.35">
      <c r="A1532" t="s">
        <v>265</v>
      </c>
      <c r="B1532" t="s">
        <v>11</v>
      </c>
      <c r="C1532" t="s">
        <v>264</v>
      </c>
      <c r="D1532" t="s">
        <v>421</v>
      </c>
      <c r="E1532" t="str">
        <f t="shared" si="43"/>
        <v/>
      </c>
      <c r="F1532" t="s">
        <v>979</v>
      </c>
      <c r="G1532" s="18">
        <v>712757</v>
      </c>
      <c r="H1532">
        <v>0.23719999999999999</v>
      </c>
    </row>
    <row r="1533" spans="1:8" x14ac:dyDescent="0.35">
      <c r="A1533" t="s">
        <v>265</v>
      </c>
      <c r="B1533" t="s">
        <v>11</v>
      </c>
      <c r="C1533" t="s">
        <v>264</v>
      </c>
      <c r="D1533" t="s">
        <v>423</v>
      </c>
      <c r="E1533" t="str">
        <f t="shared" si="43"/>
        <v/>
      </c>
      <c r="F1533" t="s">
        <v>979</v>
      </c>
      <c r="G1533" s="18">
        <v>112665</v>
      </c>
      <c r="H1533">
        <v>3.7499999999999999E-2</v>
      </c>
    </row>
    <row r="1534" spans="1:8" x14ac:dyDescent="0.35">
      <c r="A1534" t="s">
        <v>240</v>
      </c>
      <c r="B1534" t="s">
        <v>11</v>
      </c>
      <c r="C1534" t="s">
        <v>266</v>
      </c>
      <c r="D1534" t="s">
        <v>416</v>
      </c>
      <c r="E1534" t="str">
        <f t="shared" si="43"/>
        <v/>
      </c>
      <c r="F1534" t="s">
        <v>951</v>
      </c>
      <c r="G1534" s="18">
        <v>0</v>
      </c>
      <c r="H1534">
        <v>0</v>
      </c>
    </row>
    <row r="1535" spans="1:8" x14ac:dyDescent="0.35">
      <c r="A1535" t="s">
        <v>240</v>
      </c>
      <c r="B1535" t="s">
        <v>11</v>
      </c>
      <c r="C1535" t="s">
        <v>266</v>
      </c>
      <c r="D1535" t="s">
        <v>15</v>
      </c>
      <c r="E1535" t="str">
        <f t="shared" si="43"/>
        <v>8</v>
      </c>
      <c r="F1535" t="s">
        <v>951</v>
      </c>
      <c r="G1535" s="18">
        <v>1967152</v>
      </c>
      <c r="H1535">
        <v>0.56399999999999995</v>
      </c>
    </row>
    <row r="1536" spans="1:8" x14ac:dyDescent="0.35">
      <c r="A1536" t="s">
        <v>240</v>
      </c>
      <c r="B1536" t="s">
        <v>11</v>
      </c>
      <c r="C1536" t="s">
        <v>266</v>
      </c>
      <c r="D1536" t="s">
        <v>16</v>
      </c>
      <c r="E1536" t="str">
        <f t="shared" si="43"/>
        <v>8</v>
      </c>
      <c r="F1536" t="s">
        <v>951</v>
      </c>
      <c r="G1536" s="18">
        <v>207528</v>
      </c>
      <c r="H1536">
        <v>5.9499999999999997E-2</v>
      </c>
    </row>
    <row r="1537" spans="1:8" x14ac:dyDescent="0.35">
      <c r="A1537" t="s">
        <v>240</v>
      </c>
      <c r="B1537" t="s">
        <v>11</v>
      </c>
      <c r="C1537" t="s">
        <v>266</v>
      </c>
      <c r="D1537" t="s">
        <v>419</v>
      </c>
      <c r="E1537" t="str">
        <f t="shared" si="43"/>
        <v/>
      </c>
      <c r="F1537" t="s">
        <v>951</v>
      </c>
      <c r="G1537" s="18">
        <v>885567</v>
      </c>
      <c r="H1537">
        <v>0.25390000000000001</v>
      </c>
    </row>
    <row r="1538" spans="1:8" x14ac:dyDescent="0.35">
      <c r="A1538" t="s">
        <v>240</v>
      </c>
      <c r="B1538" t="s">
        <v>11</v>
      </c>
      <c r="C1538" t="s">
        <v>266</v>
      </c>
      <c r="D1538" t="s">
        <v>421</v>
      </c>
      <c r="E1538" t="str">
        <f t="shared" si="43"/>
        <v/>
      </c>
      <c r="F1538" t="s">
        <v>951</v>
      </c>
      <c r="G1538" s="18">
        <v>721987</v>
      </c>
      <c r="H1538">
        <v>0.20699999999999999</v>
      </c>
    </row>
    <row r="1539" spans="1:8" x14ac:dyDescent="0.35">
      <c r="A1539" t="s">
        <v>240</v>
      </c>
      <c r="B1539" t="s">
        <v>11</v>
      </c>
      <c r="C1539" t="s">
        <v>266</v>
      </c>
      <c r="D1539" t="s">
        <v>423</v>
      </c>
      <c r="E1539" t="str">
        <f t="shared" ref="E1539:E1602" si="44">IF(MID(D1539,3,1)="8","8","")</f>
        <v/>
      </c>
      <c r="F1539" t="s">
        <v>951</v>
      </c>
      <c r="G1539" s="18">
        <v>224269</v>
      </c>
      <c r="H1539">
        <v>6.4299999999999996E-2</v>
      </c>
    </row>
    <row r="1540" spans="1:8" x14ac:dyDescent="0.35">
      <c r="A1540" t="s">
        <v>240</v>
      </c>
      <c r="B1540" t="s">
        <v>11</v>
      </c>
      <c r="C1540" t="s">
        <v>267</v>
      </c>
      <c r="D1540" t="s">
        <v>416</v>
      </c>
      <c r="E1540" t="str">
        <f t="shared" si="44"/>
        <v/>
      </c>
      <c r="F1540" t="s">
        <v>952</v>
      </c>
      <c r="G1540" s="18">
        <v>0</v>
      </c>
      <c r="H1540">
        <v>0</v>
      </c>
    </row>
    <row r="1541" spans="1:8" x14ac:dyDescent="0.35">
      <c r="A1541" t="s">
        <v>240</v>
      </c>
      <c r="B1541" t="s">
        <v>11</v>
      </c>
      <c r="C1541" t="s">
        <v>267</v>
      </c>
      <c r="D1541" t="s">
        <v>15</v>
      </c>
      <c r="E1541" t="str">
        <f t="shared" si="44"/>
        <v>8</v>
      </c>
      <c r="F1541" t="s">
        <v>952</v>
      </c>
      <c r="G1541" s="18">
        <v>1155247</v>
      </c>
      <c r="H1541">
        <v>0.19520000000000001</v>
      </c>
    </row>
    <row r="1542" spans="1:8" x14ac:dyDescent="0.35">
      <c r="A1542" t="s">
        <v>240</v>
      </c>
      <c r="B1542" t="s">
        <v>11</v>
      </c>
      <c r="C1542" t="s">
        <v>267</v>
      </c>
      <c r="D1542" t="s">
        <v>16</v>
      </c>
      <c r="E1542" t="str">
        <f t="shared" si="44"/>
        <v>8</v>
      </c>
      <c r="F1542" t="s">
        <v>952</v>
      </c>
      <c r="G1542" s="18">
        <v>208915</v>
      </c>
      <c r="H1542">
        <v>3.5299999999999998E-2</v>
      </c>
    </row>
    <row r="1543" spans="1:8" x14ac:dyDescent="0.35">
      <c r="A1543" t="s">
        <v>240</v>
      </c>
      <c r="B1543" t="s">
        <v>11</v>
      </c>
      <c r="C1543" t="s">
        <v>267</v>
      </c>
      <c r="D1543" t="s">
        <v>419</v>
      </c>
      <c r="E1543" t="str">
        <f t="shared" si="44"/>
        <v/>
      </c>
      <c r="F1543" t="s">
        <v>952</v>
      </c>
      <c r="G1543" s="18">
        <v>1413283</v>
      </c>
      <c r="H1543">
        <v>0.23880000000000001</v>
      </c>
    </row>
    <row r="1544" spans="1:8" x14ac:dyDescent="0.35">
      <c r="A1544" t="s">
        <v>240</v>
      </c>
      <c r="B1544" t="s">
        <v>11</v>
      </c>
      <c r="C1544" t="s">
        <v>267</v>
      </c>
      <c r="D1544" t="s">
        <v>421</v>
      </c>
      <c r="E1544" t="str">
        <f t="shared" si="44"/>
        <v/>
      </c>
      <c r="F1544" t="s">
        <v>952</v>
      </c>
      <c r="G1544" s="18">
        <v>885965</v>
      </c>
      <c r="H1544">
        <v>0.1497</v>
      </c>
    </row>
    <row r="1545" spans="1:8" x14ac:dyDescent="0.35">
      <c r="A1545" t="s">
        <v>240</v>
      </c>
      <c r="B1545" t="s">
        <v>11</v>
      </c>
      <c r="C1545" t="s">
        <v>267</v>
      </c>
      <c r="D1545" t="s">
        <v>423</v>
      </c>
      <c r="E1545" t="str">
        <f t="shared" si="44"/>
        <v/>
      </c>
      <c r="F1545" t="s">
        <v>952</v>
      </c>
      <c r="G1545" s="18">
        <v>217201</v>
      </c>
      <c r="H1545">
        <v>3.6700000000000003E-2</v>
      </c>
    </row>
    <row r="1546" spans="1:8" x14ac:dyDescent="0.35">
      <c r="A1546" t="s">
        <v>240</v>
      </c>
      <c r="B1546" t="s">
        <v>11</v>
      </c>
      <c r="C1546" t="s">
        <v>268</v>
      </c>
      <c r="D1546" t="s">
        <v>13</v>
      </c>
      <c r="E1546" t="str">
        <f t="shared" si="44"/>
        <v/>
      </c>
      <c r="F1546" t="s">
        <v>954</v>
      </c>
      <c r="G1546" s="18">
        <v>0</v>
      </c>
      <c r="H1546">
        <v>0</v>
      </c>
    </row>
    <row r="1547" spans="1:8" x14ac:dyDescent="0.35">
      <c r="A1547" t="s">
        <v>240</v>
      </c>
      <c r="B1547" t="s">
        <v>11</v>
      </c>
      <c r="C1547" t="s">
        <v>268</v>
      </c>
      <c r="D1547" t="s">
        <v>416</v>
      </c>
      <c r="E1547" t="str">
        <f t="shared" si="44"/>
        <v/>
      </c>
      <c r="F1547" t="s">
        <v>954</v>
      </c>
      <c r="G1547" s="18">
        <v>0</v>
      </c>
      <c r="H1547">
        <v>0</v>
      </c>
    </row>
    <row r="1548" spans="1:8" x14ac:dyDescent="0.35">
      <c r="A1548" t="s">
        <v>240</v>
      </c>
      <c r="B1548" t="s">
        <v>11</v>
      </c>
      <c r="C1548" t="s">
        <v>268</v>
      </c>
      <c r="D1548" t="s">
        <v>15</v>
      </c>
      <c r="E1548" t="str">
        <f t="shared" si="44"/>
        <v>8</v>
      </c>
      <c r="F1548" t="s">
        <v>954</v>
      </c>
      <c r="G1548" s="18">
        <v>2930043</v>
      </c>
      <c r="H1548">
        <v>0.58560000000000001</v>
      </c>
    </row>
    <row r="1549" spans="1:8" x14ac:dyDescent="0.35">
      <c r="A1549" t="s">
        <v>240</v>
      </c>
      <c r="B1549" t="s">
        <v>11</v>
      </c>
      <c r="C1549" t="s">
        <v>268</v>
      </c>
      <c r="D1549" t="s">
        <v>16</v>
      </c>
      <c r="E1549" t="str">
        <f t="shared" si="44"/>
        <v>8</v>
      </c>
      <c r="F1549" t="s">
        <v>954</v>
      </c>
      <c r="G1549" s="18">
        <v>247673</v>
      </c>
      <c r="H1549">
        <v>4.9500000000000002E-2</v>
      </c>
    </row>
    <row r="1550" spans="1:8" x14ac:dyDescent="0.35">
      <c r="A1550" t="s">
        <v>240</v>
      </c>
      <c r="B1550" t="s">
        <v>11</v>
      </c>
      <c r="C1550" t="s">
        <v>268</v>
      </c>
      <c r="D1550" t="s">
        <v>419</v>
      </c>
      <c r="E1550" t="str">
        <f t="shared" si="44"/>
        <v/>
      </c>
      <c r="F1550" t="s">
        <v>954</v>
      </c>
      <c r="G1550" s="18">
        <v>1869804</v>
      </c>
      <c r="H1550">
        <v>0.37369999999999998</v>
      </c>
    </row>
    <row r="1551" spans="1:8" x14ac:dyDescent="0.35">
      <c r="A1551" t="s">
        <v>240</v>
      </c>
      <c r="B1551" t="s">
        <v>11</v>
      </c>
      <c r="C1551" t="s">
        <v>268</v>
      </c>
      <c r="D1551" t="s">
        <v>421</v>
      </c>
      <c r="E1551" t="str">
        <f t="shared" si="44"/>
        <v/>
      </c>
      <c r="F1551" t="s">
        <v>954</v>
      </c>
      <c r="G1551" s="18">
        <v>916139</v>
      </c>
      <c r="H1551">
        <v>0.18310000000000001</v>
      </c>
    </row>
    <row r="1552" spans="1:8" x14ac:dyDescent="0.35">
      <c r="A1552" t="s">
        <v>240</v>
      </c>
      <c r="B1552" t="s">
        <v>11</v>
      </c>
      <c r="C1552" t="s">
        <v>268</v>
      </c>
      <c r="D1552" t="s">
        <v>423</v>
      </c>
      <c r="E1552" t="str">
        <f t="shared" si="44"/>
        <v/>
      </c>
      <c r="F1552" t="s">
        <v>954</v>
      </c>
      <c r="G1552" s="18">
        <v>36025</v>
      </c>
      <c r="H1552">
        <v>7.1999999999999998E-3</v>
      </c>
    </row>
    <row r="1553" spans="1:8" x14ac:dyDescent="0.35">
      <c r="A1553" t="s">
        <v>150</v>
      </c>
      <c r="B1553" t="s">
        <v>11</v>
      </c>
      <c r="C1553" t="s">
        <v>271</v>
      </c>
      <c r="D1553" t="s">
        <v>13</v>
      </c>
      <c r="E1553" t="str">
        <f t="shared" si="44"/>
        <v/>
      </c>
      <c r="F1553" t="s">
        <v>956</v>
      </c>
      <c r="G1553" s="18">
        <v>0</v>
      </c>
      <c r="H1553">
        <v>0</v>
      </c>
    </row>
    <row r="1554" spans="1:8" x14ac:dyDescent="0.35">
      <c r="A1554" t="s">
        <v>150</v>
      </c>
      <c r="B1554" t="s">
        <v>11</v>
      </c>
      <c r="C1554" t="s">
        <v>271</v>
      </c>
      <c r="D1554" t="s">
        <v>416</v>
      </c>
      <c r="E1554" t="str">
        <f t="shared" si="44"/>
        <v/>
      </c>
      <c r="F1554" t="s">
        <v>956</v>
      </c>
      <c r="G1554" s="18">
        <v>0</v>
      </c>
      <c r="H1554">
        <v>0</v>
      </c>
    </row>
    <row r="1555" spans="1:8" x14ac:dyDescent="0.35">
      <c r="A1555" t="s">
        <v>150</v>
      </c>
      <c r="B1555" t="s">
        <v>11</v>
      </c>
      <c r="C1555" t="s">
        <v>271</v>
      </c>
      <c r="D1555" t="s">
        <v>15</v>
      </c>
      <c r="E1555" t="str">
        <f t="shared" si="44"/>
        <v>8</v>
      </c>
      <c r="F1555" t="s">
        <v>956</v>
      </c>
      <c r="G1555" s="18">
        <v>495819</v>
      </c>
      <c r="H1555">
        <v>0.24729999999999999</v>
      </c>
    </row>
    <row r="1556" spans="1:8" x14ac:dyDescent="0.35">
      <c r="A1556" t="s">
        <v>150</v>
      </c>
      <c r="B1556" t="s">
        <v>11</v>
      </c>
      <c r="C1556" t="s">
        <v>271</v>
      </c>
      <c r="D1556" t="s">
        <v>419</v>
      </c>
      <c r="E1556" t="str">
        <f t="shared" si="44"/>
        <v/>
      </c>
      <c r="F1556" t="s">
        <v>956</v>
      </c>
      <c r="G1556" s="18">
        <v>523487</v>
      </c>
      <c r="H1556">
        <v>0.2611</v>
      </c>
    </row>
    <row r="1557" spans="1:8" x14ac:dyDescent="0.35">
      <c r="A1557" t="s">
        <v>150</v>
      </c>
      <c r="B1557" t="s">
        <v>11</v>
      </c>
      <c r="C1557" t="s">
        <v>271</v>
      </c>
      <c r="D1557" t="s">
        <v>421</v>
      </c>
      <c r="E1557" t="str">
        <f t="shared" si="44"/>
        <v/>
      </c>
      <c r="F1557" t="s">
        <v>956</v>
      </c>
      <c r="G1557" s="18">
        <v>358682</v>
      </c>
      <c r="H1557">
        <v>0.1789</v>
      </c>
    </row>
    <row r="1558" spans="1:8" x14ac:dyDescent="0.35">
      <c r="A1558" t="s">
        <v>150</v>
      </c>
      <c r="B1558" t="s">
        <v>11</v>
      </c>
      <c r="C1558" t="s">
        <v>271</v>
      </c>
      <c r="D1558" t="s">
        <v>423</v>
      </c>
      <c r="E1558" t="str">
        <f t="shared" si="44"/>
        <v/>
      </c>
      <c r="F1558" t="s">
        <v>956</v>
      </c>
      <c r="G1558" s="18">
        <v>106462</v>
      </c>
      <c r="H1558">
        <v>5.3100000000000001E-2</v>
      </c>
    </row>
    <row r="1559" spans="1:8" x14ac:dyDescent="0.35">
      <c r="A1559" t="s">
        <v>150</v>
      </c>
      <c r="B1559" t="s">
        <v>11</v>
      </c>
      <c r="C1559" t="s">
        <v>269</v>
      </c>
      <c r="D1559" t="s">
        <v>416</v>
      </c>
      <c r="E1559" t="str">
        <f t="shared" si="44"/>
        <v/>
      </c>
      <c r="F1559" t="s">
        <v>957</v>
      </c>
      <c r="G1559" s="18">
        <v>0</v>
      </c>
      <c r="H1559">
        <v>0</v>
      </c>
    </row>
    <row r="1560" spans="1:8" x14ac:dyDescent="0.35">
      <c r="A1560" t="s">
        <v>150</v>
      </c>
      <c r="B1560" t="s">
        <v>11</v>
      </c>
      <c r="C1560" t="s">
        <v>269</v>
      </c>
      <c r="D1560" t="s">
        <v>15</v>
      </c>
      <c r="E1560" t="str">
        <f t="shared" si="44"/>
        <v>8</v>
      </c>
      <c r="F1560" t="s">
        <v>957</v>
      </c>
      <c r="G1560" s="18">
        <v>836510</v>
      </c>
      <c r="H1560">
        <v>0.41410000000000002</v>
      </c>
    </row>
    <row r="1561" spans="1:8" x14ac:dyDescent="0.35">
      <c r="A1561" t="s">
        <v>150</v>
      </c>
      <c r="B1561" t="s">
        <v>11</v>
      </c>
      <c r="C1561" t="s">
        <v>269</v>
      </c>
      <c r="D1561" t="s">
        <v>16</v>
      </c>
      <c r="E1561" t="str">
        <f t="shared" si="44"/>
        <v>8</v>
      </c>
      <c r="F1561" t="s">
        <v>957</v>
      </c>
      <c r="G1561" s="18">
        <v>136153</v>
      </c>
      <c r="H1561">
        <v>6.7400000000000002E-2</v>
      </c>
    </row>
    <row r="1562" spans="1:8" x14ac:dyDescent="0.35">
      <c r="A1562" t="s">
        <v>150</v>
      </c>
      <c r="B1562" t="s">
        <v>11</v>
      </c>
      <c r="C1562" t="s">
        <v>269</v>
      </c>
      <c r="D1562" t="s">
        <v>419</v>
      </c>
      <c r="E1562" t="str">
        <f t="shared" si="44"/>
        <v/>
      </c>
      <c r="F1562" t="s">
        <v>957</v>
      </c>
      <c r="G1562" s="18">
        <v>599758</v>
      </c>
      <c r="H1562">
        <v>0.2969</v>
      </c>
    </row>
    <row r="1563" spans="1:8" x14ac:dyDescent="0.35">
      <c r="A1563" t="s">
        <v>150</v>
      </c>
      <c r="B1563" t="s">
        <v>11</v>
      </c>
      <c r="C1563" t="s">
        <v>269</v>
      </c>
      <c r="D1563" t="s">
        <v>421</v>
      </c>
      <c r="E1563" t="str">
        <f t="shared" si="44"/>
        <v/>
      </c>
      <c r="F1563" t="s">
        <v>957</v>
      </c>
      <c r="G1563" s="18">
        <v>700357</v>
      </c>
      <c r="H1563">
        <v>0.34670000000000001</v>
      </c>
    </row>
    <row r="1564" spans="1:8" x14ac:dyDescent="0.35">
      <c r="A1564" t="s">
        <v>150</v>
      </c>
      <c r="B1564" t="s">
        <v>11</v>
      </c>
      <c r="C1564" t="s">
        <v>269</v>
      </c>
      <c r="D1564" t="s">
        <v>423</v>
      </c>
      <c r="E1564" t="str">
        <f t="shared" si="44"/>
        <v/>
      </c>
      <c r="F1564" t="s">
        <v>957</v>
      </c>
      <c r="G1564" s="18">
        <v>158373</v>
      </c>
      <c r="H1564">
        <v>7.8399999999999997E-2</v>
      </c>
    </row>
    <row r="1565" spans="1:8" x14ac:dyDescent="0.35">
      <c r="A1565" t="s">
        <v>150</v>
      </c>
      <c r="B1565" t="s">
        <v>11</v>
      </c>
      <c r="C1565" t="s">
        <v>270</v>
      </c>
      <c r="D1565" t="s">
        <v>416</v>
      </c>
      <c r="E1565" t="str">
        <f t="shared" si="44"/>
        <v/>
      </c>
      <c r="F1565" t="s">
        <v>958</v>
      </c>
      <c r="G1565" s="18">
        <v>0</v>
      </c>
      <c r="H1565">
        <v>0</v>
      </c>
    </row>
    <row r="1566" spans="1:8" x14ac:dyDescent="0.35">
      <c r="A1566" t="s">
        <v>150</v>
      </c>
      <c r="B1566" t="s">
        <v>11</v>
      </c>
      <c r="C1566" t="s">
        <v>270</v>
      </c>
      <c r="D1566" t="s">
        <v>15</v>
      </c>
      <c r="E1566" t="str">
        <f t="shared" si="44"/>
        <v>8</v>
      </c>
      <c r="F1566" t="s">
        <v>958</v>
      </c>
      <c r="G1566" s="18">
        <v>1261205</v>
      </c>
      <c r="H1566">
        <v>0.3246</v>
      </c>
    </row>
    <row r="1567" spans="1:8" x14ac:dyDescent="0.35">
      <c r="A1567" t="s">
        <v>150</v>
      </c>
      <c r="B1567" t="s">
        <v>11</v>
      </c>
      <c r="C1567" t="s">
        <v>270</v>
      </c>
      <c r="D1567" t="s">
        <v>16</v>
      </c>
      <c r="E1567" t="str">
        <f t="shared" si="44"/>
        <v>8</v>
      </c>
      <c r="F1567" t="s">
        <v>958</v>
      </c>
      <c r="G1567" s="18">
        <v>255272</v>
      </c>
      <c r="H1567">
        <v>6.5699999999999995E-2</v>
      </c>
    </row>
    <row r="1568" spans="1:8" x14ac:dyDescent="0.35">
      <c r="A1568" t="s">
        <v>150</v>
      </c>
      <c r="B1568" t="s">
        <v>11</v>
      </c>
      <c r="C1568" t="s">
        <v>270</v>
      </c>
      <c r="D1568" t="s">
        <v>419</v>
      </c>
      <c r="E1568" t="str">
        <f t="shared" si="44"/>
        <v/>
      </c>
      <c r="F1568" t="s">
        <v>958</v>
      </c>
      <c r="G1568" s="18">
        <v>850517</v>
      </c>
      <c r="H1568">
        <v>0.21890000000000001</v>
      </c>
    </row>
    <row r="1569" spans="1:8" x14ac:dyDescent="0.35">
      <c r="A1569" t="s">
        <v>150</v>
      </c>
      <c r="B1569" t="s">
        <v>11</v>
      </c>
      <c r="C1569" t="s">
        <v>270</v>
      </c>
      <c r="D1569" t="s">
        <v>421</v>
      </c>
      <c r="E1569" t="str">
        <f t="shared" si="44"/>
        <v/>
      </c>
      <c r="F1569" t="s">
        <v>958</v>
      </c>
      <c r="G1569" s="18">
        <v>994666</v>
      </c>
      <c r="H1569">
        <v>0.25600000000000001</v>
      </c>
    </row>
    <row r="1570" spans="1:8" x14ac:dyDescent="0.35">
      <c r="A1570" t="s">
        <v>150</v>
      </c>
      <c r="B1570" t="s">
        <v>11</v>
      </c>
      <c r="C1570" t="s">
        <v>270</v>
      </c>
      <c r="D1570" t="s">
        <v>423</v>
      </c>
      <c r="E1570" t="str">
        <f t="shared" si="44"/>
        <v/>
      </c>
      <c r="F1570" t="s">
        <v>958</v>
      </c>
      <c r="G1570" s="18">
        <v>317438</v>
      </c>
      <c r="H1570">
        <v>8.1699999999999995E-2</v>
      </c>
    </row>
    <row r="1571" spans="1:8" x14ac:dyDescent="0.35">
      <c r="A1571" t="s">
        <v>150</v>
      </c>
      <c r="B1571" t="s">
        <v>11</v>
      </c>
      <c r="C1571" t="s">
        <v>272</v>
      </c>
      <c r="D1571" t="s">
        <v>13</v>
      </c>
      <c r="E1571" t="str">
        <f t="shared" si="44"/>
        <v/>
      </c>
      <c r="F1571" t="s">
        <v>959</v>
      </c>
      <c r="G1571" s="18">
        <v>0</v>
      </c>
      <c r="H1571">
        <v>0</v>
      </c>
    </row>
    <row r="1572" spans="1:8" x14ac:dyDescent="0.35">
      <c r="A1572" t="s">
        <v>150</v>
      </c>
      <c r="B1572" t="s">
        <v>11</v>
      </c>
      <c r="C1572" t="s">
        <v>272</v>
      </c>
      <c r="D1572" t="s">
        <v>416</v>
      </c>
      <c r="E1572" t="str">
        <f t="shared" si="44"/>
        <v/>
      </c>
      <c r="F1572" t="s">
        <v>959</v>
      </c>
      <c r="G1572" s="18">
        <v>0</v>
      </c>
      <c r="H1572">
        <v>0</v>
      </c>
    </row>
    <row r="1573" spans="1:8" x14ac:dyDescent="0.35">
      <c r="A1573" t="s">
        <v>150</v>
      </c>
      <c r="B1573" t="s">
        <v>11</v>
      </c>
      <c r="C1573" t="s">
        <v>272</v>
      </c>
      <c r="D1573" t="s">
        <v>15</v>
      </c>
      <c r="E1573" t="str">
        <f t="shared" si="44"/>
        <v>8</v>
      </c>
      <c r="F1573" t="s">
        <v>959</v>
      </c>
      <c r="G1573" s="18">
        <v>812193</v>
      </c>
      <c r="H1573">
        <v>0.4173</v>
      </c>
    </row>
    <row r="1574" spans="1:8" x14ac:dyDescent="0.35">
      <c r="A1574" t="s">
        <v>150</v>
      </c>
      <c r="B1574" t="s">
        <v>11</v>
      </c>
      <c r="C1574" t="s">
        <v>272</v>
      </c>
      <c r="D1574" t="s">
        <v>419</v>
      </c>
      <c r="E1574" t="str">
        <f t="shared" si="44"/>
        <v/>
      </c>
      <c r="F1574" t="s">
        <v>959</v>
      </c>
      <c r="G1574" s="18">
        <v>757113</v>
      </c>
      <c r="H1574">
        <v>0.38900000000000001</v>
      </c>
    </row>
    <row r="1575" spans="1:8" x14ac:dyDescent="0.35">
      <c r="A1575" t="s">
        <v>150</v>
      </c>
      <c r="B1575" t="s">
        <v>11</v>
      </c>
      <c r="C1575" t="s">
        <v>272</v>
      </c>
      <c r="D1575" t="s">
        <v>421</v>
      </c>
      <c r="E1575" t="str">
        <f t="shared" si="44"/>
        <v/>
      </c>
      <c r="F1575" t="s">
        <v>959</v>
      </c>
      <c r="G1575" s="18">
        <v>448234</v>
      </c>
      <c r="H1575">
        <v>0.2303</v>
      </c>
    </row>
    <row r="1576" spans="1:8" x14ac:dyDescent="0.35">
      <c r="A1576" t="s">
        <v>150</v>
      </c>
      <c r="B1576" t="s">
        <v>11</v>
      </c>
      <c r="C1576" t="s">
        <v>272</v>
      </c>
      <c r="D1576" t="s">
        <v>423</v>
      </c>
      <c r="E1576" t="str">
        <f t="shared" si="44"/>
        <v/>
      </c>
      <c r="F1576" t="s">
        <v>959</v>
      </c>
      <c r="G1576" s="18">
        <v>102376</v>
      </c>
      <c r="H1576">
        <v>5.2600000000000001E-2</v>
      </c>
    </row>
    <row r="1577" spans="1:8" x14ac:dyDescent="0.35">
      <c r="A1577" t="s">
        <v>107</v>
      </c>
      <c r="B1577" t="s">
        <v>11</v>
      </c>
      <c r="C1577" t="s">
        <v>274</v>
      </c>
      <c r="D1577" t="s">
        <v>13</v>
      </c>
      <c r="E1577" t="str">
        <f t="shared" si="44"/>
        <v/>
      </c>
      <c r="F1577" t="s">
        <v>960</v>
      </c>
      <c r="G1577" s="18">
        <v>0</v>
      </c>
      <c r="H1577">
        <v>0</v>
      </c>
    </row>
    <row r="1578" spans="1:8" x14ac:dyDescent="0.35">
      <c r="A1578" t="s">
        <v>107</v>
      </c>
      <c r="B1578" t="s">
        <v>11</v>
      </c>
      <c r="C1578" t="s">
        <v>274</v>
      </c>
      <c r="D1578" t="s">
        <v>416</v>
      </c>
      <c r="E1578" t="str">
        <f t="shared" si="44"/>
        <v/>
      </c>
      <c r="F1578" t="s">
        <v>960</v>
      </c>
      <c r="G1578" s="18">
        <v>0</v>
      </c>
      <c r="H1578">
        <v>0</v>
      </c>
    </row>
    <row r="1579" spans="1:8" x14ac:dyDescent="0.35">
      <c r="A1579" t="s">
        <v>107</v>
      </c>
      <c r="B1579" t="s">
        <v>11</v>
      </c>
      <c r="C1579" t="s">
        <v>274</v>
      </c>
      <c r="D1579" t="s">
        <v>15</v>
      </c>
      <c r="E1579" t="str">
        <f t="shared" si="44"/>
        <v>8</v>
      </c>
      <c r="F1579" t="s">
        <v>960</v>
      </c>
      <c r="G1579" s="18">
        <v>1277749</v>
      </c>
      <c r="H1579">
        <v>0.3745</v>
      </c>
    </row>
    <row r="1580" spans="1:8" x14ac:dyDescent="0.35">
      <c r="A1580" t="s">
        <v>107</v>
      </c>
      <c r="B1580" t="s">
        <v>11</v>
      </c>
      <c r="C1580" t="s">
        <v>274</v>
      </c>
      <c r="D1580" t="s">
        <v>419</v>
      </c>
      <c r="E1580" t="str">
        <f t="shared" si="44"/>
        <v/>
      </c>
      <c r="F1580" t="s">
        <v>960</v>
      </c>
      <c r="G1580" s="18">
        <v>988422</v>
      </c>
      <c r="H1580">
        <v>0.28970000000000001</v>
      </c>
    </row>
    <row r="1581" spans="1:8" x14ac:dyDescent="0.35">
      <c r="A1581" t="s">
        <v>107</v>
      </c>
      <c r="B1581" t="s">
        <v>11</v>
      </c>
      <c r="C1581" t="s">
        <v>274</v>
      </c>
      <c r="D1581" t="s">
        <v>421</v>
      </c>
      <c r="E1581" t="str">
        <f t="shared" si="44"/>
        <v/>
      </c>
      <c r="F1581" t="s">
        <v>960</v>
      </c>
      <c r="G1581" s="18">
        <v>753002</v>
      </c>
      <c r="H1581">
        <v>0.22070000000000001</v>
      </c>
    </row>
    <row r="1582" spans="1:8" x14ac:dyDescent="0.35">
      <c r="A1582" t="s">
        <v>107</v>
      </c>
      <c r="B1582" t="s">
        <v>11</v>
      </c>
      <c r="C1582" t="s">
        <v>274</v>
      </c>
      <c r="D1582" t="s">
        <v>423</v>
      </c>
      <c r="E1582" t="str">
        <f t="shared" si="44"/>
        <v/>
      </c>
      <c r="F1582" t="s">
        <v>960</v>
      </c>
      <c r="G1582" s="18">
        <v>224843</v>
      </c>
      <c r="H1582">
        <v>6.59E-2</v>
      </c>
    </row>
    <row r="1583" spans="1:8" x14ac:dyDescent="0.35">
      <c r="A1583" t="s">
        <v>107</v>
      </c>
      <c r="B1583" t="s">
        <v>11</v>
      </c>
      <c r="C1583" t="s">
        <v>273</v>
      </c>
      <c r="D1583" t="s">
        <v>13</v>
      </c>
      <c r="E1583" t="str">
        <f t="shared" si="44"/>
        <v/>
      </c>
      <c r="F1583" t="s">
        <v>962</v>
      </c>
      <c r="G1583" s="18">
        <v>0</v>
      </c>
      <c r="H1583">
        <v>0</v>
      </c>
    </row>
    <row r="1584" spans="1:8" x14ac:dyDescent="0.35">
      <c r="A1584" t="s">
        <v>107</v>
      </c>
      <c r="B1584" t="s">
        <v>11</v>
      </c>
      <c r="C1584" t="s">
        <v>273</v>
      </c>
      <c r="D1584" t="s">
        <v>416</v>
      </c>
      <c r="E1584" t="str">
        <f t="shared" si="44"/>
        <v/>
      </c>
      <c r="F1584" t="s">
        <v>962</v>
      </c>
      <c r="G1584" s="18">
        <v>0</v>
      </c>
      <c r="H1584">
        <v>0</v>
      </c>
    </row>
    <row r="1585" spans="1:8" x14ac:dyDescent="0.35">
      <c r="A1585" t="s">
        <v>107</v>
      </c>
      <c r="B1585" t="s">
        <v>11</v>
      </c>
      <c r="C1585" t="s">
        <v>273</v>
      </c>
      <c r="D1585" t="s">
        <v>15</v>
      </c>
      <c r="E1585" t="str">
        <f t="shared" si="44"/>
        <v>8</v>
      </c>
      <c r="F1585" t="s">
        <v>962</v>
      </c>
      <c r="G1585" s="18">
        <v>433621</v>
      </c>
      <c r="H1585">
        <v>0.18959999999999999</v>
      </c>
    </row>
    <row r="1586" spans="1:8" x14ac:dyDescent="0.35">
      <c r="A1586" t="s">
        <v>107</v>
      </c>
      <c r="B1586" t="s">
        <v>11</v>
      </c>
      <c r="C1586" t="s">
        <v>273</v>
      </c>
      <c r="D1586" t="s">
        <v>419</v>
      </c>
      <c r="E1586" t="str">
        <f t="shared" si="44"/>
        <v/>
      </c>
      <c r="F1586" t="s">
        <v>962</v>
      </c>
      <c r="G1586" s="18">
        <v>652262</v>
      </c>
      <c r="H1586">
        <v>0.28520000000000001</v>
      </c>
    </row>
    <row r="1587" spans="1:8" x14ac:dyDescent="0.35">
      <c r="A1587" t="s">
        <v>107</v>
      </c>
      <c r="B1587" t="s">
        <v>11</v>
      </c>
      <c r="C1587" t="s">
        <v>273</v>
      </c>
      <c r="D1587" t="s">
        <v>421</v>
      </c>
      <c r="E1587" t="str">
        <f t="shared" si="44"/>
        <v/>
      </c>
      <c r="F1587" t="s">
        <v>962</v>
      </c>
      <c r="G1587" s="18">
        <v>428590</v>
      </c>
      <c r="H1587">
        <v>0.18740000000000001</v>
      </c>
    </row>
    <row r="1588" spans="1:8" x14ac:dyDescent="0.35">
      <c r="A1588" t="s">
        <v>107</v>
      </c>
      <c r="B1588" t="s">
        <v>11</v>
      </c>
      <c r="C1588" t="s">
        <v>273</v>
      </c>
      <c r="D1588" t="s">
        <v>423</v>
      </c>
      <c r="E1588" t="str">
        <f t="shared" si="44"/>
        <v/>
      </c>
      <c r="F1588" t="s">
        <v>962</v>
      </c>
      <c r="G1588" s="18">
        <v>147285</v>
      </c>
      <c r="H1588">
        <v>6.4399999999999999E-2</v>
      </c>
    </row>
    <row r="1589" spans="1:8" x14ac:dyDescent="0.35">
      <c r="A1589" t="s">
        <v>107</v>
      </c>
      <c r="B1589" t="s">
        <v>11</v>
      </c>
      <c r="C1589" t="s">
        <v>275</v>
      </c>
      <c r="D1589" t="s">
        <v>13</v>
      </c>
      <c r="E1589" t="str">
        <f t="shared" si="44"/>
        <v/>
      </c>
      <c r="F1589" t="s">
        <v>963</v>
      </c>
      <c r="G1589" s="18">
        <v>0</v>
      </c>
      <c r="H1589">
        <v>0</v>
      </c>
    </row>
    <row r="1590" spans="1:8" x14ac:dyDescent="0.35">
      <c r="A1590" t="s">
        <v>107</v>
      </c>
      <c r="B1590" t="s">
        <v>11</v>
      </c>
      <c r="C1590" t="s">
        <v>275</v>
      </c>
      <c r="D1590" t="s">
        <v>416</v>
      </c>
      <c r="E1590" t="str">
        <f t="shared" si="44"/>
        <v/>
      </c>
      <c r="F1590" t="s">
        <v>963</v>
      </c>
      <c r="G1590" s="18">
        <v>0</v>
      </c>
      <c r="H1590">
        <v>0</v>
      </c>
    </row>
    <row r="1591" spans="1:8" x14ac:dyDescent="0.35">
      <c r="A1591" t="s">
        <v>107</v>
      </c>
      <c r="B1591" t="s">
        <v>11</v>
      </c>
      <c r="C1591" t="s">
        <v>275</v>
      </c>
      <c r="D1591" t="s">
        <v>15</v>
      </c>
      <c r="E1591" t="str">
        <f t="shared" si="44"/>
        <v>8</v>
      </c>
      <c r="F1591" t="s">
        <v>963</v>
      </c>
      <c r="G1591" s="18">
        <v>738899</v>
      </c>
      <c r="H1591">
        <v>0.34320000000000001</v>
      </c>
    </row>
    <row r="1592" spans="1:8" x14ac:dyDescent="0.35">
      <c r="A1592" t="s">
        <v>107</v>
      </c>
      <c r="B1592" t="s">
        <v>11</v>
      </c>
      <c r="C1592" t="s">
        <v>275</v>
      </c>
      <c r="D1592" t="s">
        <v>419</v>
      </c>
      <c r="E1592" t="str">
        <f t="shared" si="44"/>
        <v/>
      </c>
      <c r="F1592" t="s">
        <v>963</v>
      </c>
      <c r="G1592" s="18">
        <v>601755</v>
      </c>
      <c r="H1592">
        <v>0.27950000000000003</v>
      </c>
    </row>
    <row r="1593" spans="1:8" x14ac:dyDescent="0.35">
      <c r="A1593" t="s">
        <v>107</v>
      </c>
      <c r="B1593" t="s">
        <v>11</v>
      </c>
      <c r="C1593" t="s">
        <v>275</v>
      </c>
      <c r="D1593" t="s">
        <v>421</v>
      </c>
      <c r="E1593" t="str">
        <f t="shared" si="44"/>
        <v/>
      </c>
      <c r="F1593" t="s">
        <v>963</v>
      </c>
      <c r="G1593" s="18">
        <v>769256</v>
      </c>
      <c r="H1593">
        <v>0.35730000000000001</v>
      </c>
    </row>
    <row r="1594" spans="1:8" x14ac:dyDescent="0.35">
      <c r="A1594" t="s">
        <v>107</v>
      </c>
      <c r="B1594" t="s">
        <v>11</v>
      </c>
      <c r="C1594" t="s">
        <v>275</v>
      </c>
      <c r="D1594" t="s">
        <v>423</v>
      </c>
      <c r="E1594" t="str">
        <f t="shared" si="44"/>
        <v/>
      </c>
      <c r="F1594" t="s">
        <v>963</v>
      </c>
      <c r="G1594" s="18">
        <v>228861</v>
      </c>
      <c r="H1594">
        <v>0.10630000000000001</v>
      </c>
    </row>
    <row r="1595" spans="1:8" x14ac:dyDescent="0.35">
      <c r="A1595" t="s">
        <v>276</v>
      </c>
      <c r="B1595" t="s">
        <v>11</v>
      </c>
      <c r="C1595" t="s">
        <v>277</v>
      </c>
      <c r="D1595" t="s">
        <v>13</v>
      </c>
      <c r="E1595" t="str">
        <f t="shared" si="44"/>
        <v/>
      </c>
      <c r="F1595" t="s">
        <v>964</v>
      </c>
      <c r="G1595" s="18">
        <v>0</v>
      </c>
      <c r="H1595">
        <v>0</v>
      </c>
    </row>
    <row r="1596" spans="1:8" x14ac:dyDescent="0.35">
      <c r="A1596" t="s">
        <v>276</v>
      </c>
      <c r="B1596" t="s">
        <v>11</v>
      </c>
      <c r="C1596" t="s">
        <v>277</v>
      </c>
      <c r="D1596" t="s">
        <v>416</v>
      </c>
      <c r="E1596" t="str">
        <f t="shared" si="44"/>
        <v/>
      </c>
      <c r="F1596" t="s">
        <v>964</v>
      </c>
      <c r="G1596" s="18">
        <v>0</v>
      </c>
      <c r="H1596">
        <v>0</v>
      </c>
    </row>
    <row r="1597" spans="1:8" x14ac:dyDescent="0.35">
      <c r="A1597" t="s">
        <v>276</v>
      </c>
      <c r="B1597" t="s">
        <v>11</v>
      </c>
      <c r="C1597" t="s">
        <v>277</v>
      </c>
      <c r="D1597" t="s">
        <v>15</v>
      </c>
      <c r="E1597" t="str">
        <f t="shared" si="44"/>
        <v>8</v>
      </c>
      <c r="F1597" t="s">
        <v>964</v>
      </c>
      <c r="G1597" s="18">
        <v>1938506</v>
      </c>
      <c r="H1597">
        <v>0.20430000000000001</v>
      </c>
    </row>
    <row r="1598" spans="1:8" x14ac:dyDescent="0.35">
      <c r="A1598" t="s">
        <v>276</v>
      </c>
      <c r="B1598" t="s">
        <v>11</v>
      </c>
      <c r="C1598" t="s">
        <v>277</v>
      </c>
      <c r="D1598" t="s">
        <v>419</v>
      </c>
      <c r="E1598" t="str">
        <f t="shared" si="44"/>
        <v/>
      </c>
      <c r="F1598" t="s">
        <v>964</v>
      </c>
      <c r="G1598" s="18">
        <v>2573289</v>
      </c>
      <c r="H1598">
        <v>0.2712</v>
      </c>
    </row>
    <row r="1599" spans="1:8" x14ac:dyDescent="0.35">
      <c r="A1599" t="s">
        <v>276</v>
      </c>
      <c r="B1599" t="s">
        <v>11</v>
      </c>
      <c r="C1599" t="s">
        <v>277</v>
      </c>
      <c r="D1599" t="s">
        <v>421</v>
      </c>
      <c r="E1599" t="str">
        <f t="shared" si="44"/>
        <v/>
      </c>
      <c r="F1599" t="s">
        <v>964</v>
      </c>
      <c r="G1599" s="18">
        <v>1890115</v>
      </c>
      <c r="H1599">
        <v>0.19919999999999999</v>
      </c>
    </row>
    <row r="1600" spans="1:8" x14ac:dyDescent="0.35">
      <c r="A1600" t="s">
        <v>276</v>
      </c>
      <c r="B1600" t="s">
        <v>11</v>
      </c>
      <c r="C1600" t="s">
        <v>277</v>
      </c>
      <c r="D1600" t="s">
        <v>423</v>
      </c>
      <c r="E1600" t="str">
        <f t="shared" si="44"/>
        <v/>
      </c>
      <c r="F1600" t="s">
        <v>964</v>
      </c>
      <c r="G1600" s="18">
        <v>404211</v>
      </c>
      <c r="H1600">
        <v>4.2599999999999999E-2</v>
      </c>
    </row>
    <row r="1601" spans="1:8" x14ac:dyDescent="0.35">
      <c r="A1601" t="s">
        <v>195</v>
      </c>
      <c r="B1601" t="s">
        <v>11</v>
      </c>
      <c r="C1601" t="s">
        <v>278</v>
      </c>
      <c r="D1601" t="s">
        <v>13</v>
      </c>
      <c r="E1601" t="str">
        <f t="shared" si="44"/>
        <v/>
      </c>
      <c r="F1601" t="s">
        <v>966</v>
      </c>
      <c r="G1601" s="18">
        <v>0</v>
      </c>
      <c r="H1601">
        <v>0</v>
      </c>
    </row>
    <row r="1602" spans="1:8" x14ac:dyDescent="0.35">
      <c r="A1602" t="s">
        <v>195</v>
      </c>
      <c r="B1602" t="s">
        <v>11</v>
      </c>
      <c r="C1602" t="s">
        <v>278</v>
      </c>
      <c r="D1602" t="s">
        <v>416</v>
      </c>
      <c r="E1602" t="str">
        <f t="shared" si="44"/>
        <v/>
      </c>
      <c r="F1602" t="s">
        <v>966</v>
      </c>
      <c r="G1602" s="18">
        <v>0</v>
      </c>
      <c r="H1602">
        <v>0</v>
      </c>
    </row>
    <row r="1603" spans="1:8" x14ac:dyDescent="0.35">
      <c r="A1603" t="s">
        <v>195</v>
      </c>
      <c r="B1603" t="s">
        <v>11</v>
      </c>
      <c r="C1603" t="s">
        <v>278</v>
      </c>
      <c r="D1603" t="s">
        <v>15</v>
      </c>
      <c r="E1603" t="str">
        <f t="shared" ref="E1603:E1666" si="45">IF(MID(D1603,3,1)="8","8","")</f>
        <v>8</v>
      </c>
      <c r="F1603" t="s">
        <v>966</v>
      </c>
      <c r="G1603" s="18">
        <v>7139027</v>
      </c>
      <c r="H1603">
        <v>0.29220000000000002</v>
      </c>
    </row>
    <row r="1604" spans="1:8" x14ac:dyDescent="0.35">
      <c r="A1604" t="s">
        <v>195</v>
      </c>
      <c r="B1604" t="s">
        <v>11</v>
      </c>
      <c r="C1604" t="s">
        <v>278</v>
      </c>
      <c r="D1604" t="s">
        <v>580</v>
      </c>
      <c r="E1604" t="str">
        <f t="shared" si="45"/>
        <v>8</v>
      </c>
      <c r="F1604" t="s">
        <v>966</v>
      </c>
      <c r="G1604" s="18">
        <v>4053267</v>
      </c>
      <c r="H1604">
        <v>0.16589999999999999</v>
      </c>
    </row>
    <row r="1605" spans="1:8" x14ac:dyDescent="0.35">
      <c r="A1605" t="s">
        <v>195</v>
      </c>
      <c r="B1605" t="s">
        <v>11</v>
      </c>
      <c r="C1605" t="s">
        <v>278</v>
      </c>
      <c r="D1605" t="s">
        <v>582</v>
      </c>
      <c r="E1605" t="str">
        <f t="shared" si="45"/>
        <v>8</v>
      </c>
      <c r="F1605" t="s">
        <v>966</v>
      </c>
      <c r="G1605" s="18">
        <v>759835</v>
      </c>
      <c r="H1605">
        <v>3.1099999999999999E-2</v>
      </c>
    </row>
    <row r="1606" spans="1:8" x14ac:dyDescent="0.35">
      <c r="A1606" t="s">
        <v>195</v>
      </c>
      <c r="B1606" t="s">
        <v>11</v>
      </c>
      <c r="C1606" t="s">
        <v>278</v>
      </c>
      <c r="D1606" t="s">
        <v>683</v>
      </c>
      <c r="E1606" t="str">
        <f t="shared" si="45"/>
        <v/>
      </c>
      <c r="F1606" t="s">
        <v>966</v>
      </c>
      <c r="G1606" s="18">
        <v>122160</v>
      </c>
      <c r="H1606">
        <v>5.0000000000000001E-3</v>
      </c>
    </row>
    <row r="1607" spans="1:8" x14ac:dyDescent="0.35">
      <c r="A1607" t="s">
        <v>195</v>
      </c>
      <c r="B1607" t="s">
        <v>11</v>
      </c>
      <c r="C1607" t="s">
        <v>278</v>
      </c>
      <c r="D1607" t="s">
        <v>419</v>
      </c>
      <c r="E1607" t="str">
        <f t="shared" si="45"/>
        <v/>
      </c>
      <c r="F1607" t="s">
        <v>966</v>
      </c>
      <c r="G1607" s="18">
        <v>6562432</v>
      </c>
      <c r="H1607">
        <v>0.26860000000000001</v>
      </c>
    </row>
    <row r="1608" spans="1:8" x14ac:dyDescent="0.35">
      <c r="A1608" t="s">
        <v>195</v>
      </c>
      <c r="B1608" t="s">
        <v>11</v>
      </c>
      <c r="C1608" t="s">
        <v>278</v>
      </c>
      <c r="D1608" t="s">
        <v>412</v>
      </c>
      <c r="E1608" t="str">
        <f t="shared" si="45"/>
        <v/>
      </c>
      <c r="F1608" t="s">
        <v>966</v>
      </c>
      <c r="G1608" s="18">
        <v>122160</v>
      </c>
      <c r="H1608">
        <v>5.0000000000000001E-3</v>
      </c>
    </row>
    <row r="1609" spans="1:8" x14ac:dyDescent="0.35">
      <c r="A1609" t="s">
        <v>195</v>
      </c>
      <c r="B1609" t="s">
        <v>11</v>
      </c>
      <c r="C1609" t="s">
        <v>278</v>
      </c>
      <c r="D1609" t="s">
        <v>421</v>
      </c>
      <c r="E1609" t="str">
        <f t="shared" si="45"/>
        <v/>
      </c>
      <c r="F1609" t="s">
        <v>966</v>
      </c>
      <c r="G1609" s="18">
        <v>6017599</v>
      </c>
      <c r="H1609">
        <v>0.24629999999999999</v>
      </c>
    </row>
    <row r="1610" spans="1:8" x14ac:dyDescent="0.35">
      <c r="A1610" t="s">
        <v>195</v>
      </c>
      <c r="B1610" t="s">
        <v>11</v>
      </c>
      <c r="C1610" t="s">
        <v>278</v>
      </c>
      <c r="D1610" t="s">
        <v>423</v>
      </c>
      <c r="E1610" t="str">
        <f t="shared" si="45"/>
        <v/>
      </c>
      <c r="F1610" t="s">
        <v>966</v>
      </c>
      <c r="G1610" s="18">
        <v>427560</v>
      </c>
      <c r="H1610">
        <v>1.7500000000000002E-2</v>
      </c>
    </row>
    <row r="1611" spans="1:8" x14ac:dyDescent="0.35">
      <c r="A1611" t="s">
        <v>195</v>
      </c>
      <c r="B1611" t="s">
        <v>11</v>
      </c>
      <c r="C1611" t="s">
        <v>279</v>
      </c>
      <c r="D1611" t="s">
        <v>416</v>
      </c>
      <c r="E1611" t="str">
        <f t="shared" si="45"/>
        <v/>
      </c>
      <c r="F1611" t="s">
        <v>967</v>
      </c>
      <c r="G1611" s="18">
        <v>0</v>
      </c>
      <c r="H1611">
        <v>0</v>
      </c>
    </row>
    <row r="1612" spans="1:8" x14ac:dyDescent="0.35">
      <c r="A1612" t="s">
        <v>195</v>
      </c>
      <c r="B1612" t="s">
        <v>11</v>
      </c>
      <c r="C1612" t="s">
        <v>279</v>
      </c>
      <c r="D1612" t="s">
        <v>15</v>
      </c>
      <c r="E1612" t="str">
        <f t="shared" si="45"/>
        <v>8</v>
      </c>
      <c r="F1612" t="s">
        <v>967</v>
      </c>
      <c r="G1612" s="18">
        <v>643288</v>
      </c>
      <c r="H1612">
        <v>9.2200000000000004E-2</v>
      </c>
    </row>
    <row r="1613" spans="1:8" x14ac:dyDescent="0.35">
      <c r="A1613" t="s">
        <v>195</v>
      </c>
      <c r="B1613" t="s">
        <v>11</v>
      </c>
      <c r="C1613" t="s">
        <v>279</v>
      </c>
      <c r="D1613" t="s">
        <v>580</v>
      </c>
      <c r="E1613" t="str">
        <f t="shared" si="45"/>
        <v>8</v>
      </c>
      <c r="F1613" t="s">
        <v>967</v>
      </c>
      <c r="G1613" s="18">
        <v>5957043</v>
      </c>
      <c r="H1613">
        <v>0.8538</v>
      </c>
    </row>
    <row r="1614" spans="1:8" x14ac:dyDescent="0.35">
      <c r="A1614" t="s">
        <v>195</v>
      </c>
      <c r="B1614" t="s">
        <v>11</v>
      </c>
      <c r="C1614" t="s">
        <v>279</v>
      </c>
      <c r="D1614" t="s">
        <v>683</v>
      </c>
      <c r="E1614" t="str">
        <f t="shared" si="45"/>
        <v/>
      </c>
      <c r="F1614" t="s">
        <v>967</v>
      </c>
      <c r="G1614" s="18">
        <v>34885</v>
      </c>
      <c r="H1614">
        <v>5.0000000000000001E-3</v>
      </c>
    </row>
    <row r="1615" spans="1:8" x14ac:dyDescent="0.35">
      <c r="A1615" t="s">
        <v>195</v>
      </c>
      <c r="B1615" t="s">
        <v>11</v>
      </c>
      <c r="C1615" t="s">
        <v>279</v>
      </c>
      <c r="D1615" t="s">
        <v>419</v>
      </c>
      <c r="E1615" t="str">
        <f t="shared" si="45"/>
        <v/>
      </c>
      <c r="F1615" t="s">
        <v>967</v>
      </c>
      <c r="G1615" s="18">
        <v>2407795</v>
      </c>
      <c r="H1615">
        <v>0.34510000000000002</v>
      </c>
    </row>
    <row r="1616" spans="1:8" x14ac:dyDescent="0.35">
      <c r="A1616" t="s">
        <v>195</v>
      </c>
      <c r="B1616" t="s">
        <v>11</v>
      </c>
      <c r="C1616" t="s">
        <v>279</v>
      </c>
      <c r="D1616" t="s">
        <v>421</v>
      </c>
      <c r="E1616" t="str">
        <f t="shared" si="45"/>
        <v/>
      </c>
      <c r="F1616" t="s">
        <v>967</v>
      </c>
      <c r="G1616" s="18">
        <v>547004</v>
      </c>
      <c r="H1616">
        <v>7.8399999999999997E-2</v>
      </c>
    </row>
    <row r="1617" spans="1:8" x14ac:dyDescent="0.35">
      <c r="A1617" t="s">
        <v>195</v>
      </c>
      <c r="B1617" t="s">
        <v>11</v>
      </c>
      <c r="C1617" t="s">
        <v>279</v>
      </c>
      <c r="D1617" t="s">
        <v>423</v>
      </c>
      <c r="E1617" t="str">
        <f t="shared" si="45"/>
        <v/>
      </c>
      <c r="F1617" t="s">
        <v>967</v>
      </c>
      <c r="G1617" s="18">
        <v>90702</v>
      </c>
      <c r="H1617">
        <v>1.2999999999999999E-2</v>
      </c>
    </row>
    <row r="1618" spans="1:8" x14ac:dyDescent="0.35">
      <c r="A1618" t="s">
        <v>195</v>
      </c>
      <c r="B1618" t="s">
        <v>11</v>
      </c>
      <c r="C1618" t="s">
        <v>280</v>
      </c>
      <c r="D1618" t="s">
        <v>416</v>
      </c>
      <c r="E1618" t="str">
        <f t="shared" si="45"/>
        <v/>
      </c>
      <c r="F1618" t="s">
        <v>968</v>
      </c>
      <c r="G1618" s="18">
        <v>0</v>
      </c>
      <c r="H1618">
        <v>0</v>
      </c>
    </row>
    <row r="1619" spans="1:8" x14ac:dyDescent="0.35">
      <c r="A1619" t="s">
        <v>195</v>
      </c>
      <c r="B1619" t="s">
        <v>11</v>
      </c>
      <c r="C1619" t="s">
        <v>280</v>
      </c>
      <c r="D1619" t="s">
        <v>15</v>
      </c>
      <c r="E1619" t="str">
        <f t="shared" si="45"/>
        <v>8</v>
      </c>
      <c r="F1619" t="s">
        <v>968</v>
      </c>
      <c r="G1619" s="18">
        <v>1012504</v>
      </c>
      <c r="H1619">
        <v>2.47E-2</v>
      </c>
    </row>
    <row r="1620" spans="1:8" x14ac:dyDescent="0.35">
      <c r="A1620" t="s">
        <v>195</v>
      </c>
      <c r="B1620" t="s">
        <v>11</v>
      </c>
      <c r="C1620" t="s">
        <v>280</v>
      </c>
      <c r="D1620" t="s">
        <v>580</v>
      </c>
      <c r="E1620" t="str">
        <f t="shared" si="45"/>
        <v>8</v>
      </c>
      <c r="F1620" t="s">
        <v>968</v>
      </c>
      <c r="G1620" s="18">
        <v>17946323</v>
      </c>
      <c r="H1620">
        <v>0.43780000000000002</v>
      </c>
    </row>
    <row r="1621" spans="1:8" x14ac:dyDescent="0.35">
      <c r="A1621" t="s">
        <v>195</v>
      </c>
      <c r="B1621" t="s">
        <v>11</v>
      </c>
      <c r="C1621" t="s">
        <v>280</v>
      </c>
      <c r="D1621" t="s">
        <v>582</v>
      </c>
      <c r="E1621" t="str">
        <f t="shared" si="45"/>
        <v>8</v>
      </c>
      <c r="F1621" t="s">
        <v>968</v>
      </c>
      <c r="G1621" s="18">
        <v>2869444</v>
      </c>
      <c r="H1621">
        <v>7.0000000000000007E-2</v>
      </c>
    </row>
    <row r="1622" spans="1:8" x14ac:dyDescent="0.35">
      <c r="A1622" t="s">
        <v>195</v>
      </c>
      <c r="B1622" t="s">
        <v>11</v>
      </c>
      <c r="C1622" t="s">
        <v>280</v>
      </c>
      <c r="D1622" t="s">
        <v>683</v>
      </c>
      <c r="E1622" t="str">
        <f t="shared" si="45"/>
        <v/>
      </c>
      <c r="F1622" t="s">
        <v>968</v>
      </c>
      <c r="G1622" s="18">
        <v>204960</v>
      </c>
      <c r="H1622">
        <v>5.0000000000000001E-3</v>
      </c>
    </row>
    <row r="1623" spans="1:8" x14ac:dyDescent="0.35">
      <c r="A1623" t="s">
        <v>195</v>
      </c>
      <c r="B1623" t="s">
        <v>11</v>
      </c>
      <c r="C1623" t="s">
        <v>280</v>
      </c>
      <c r="D1623" t="s">
        <v>419</v>
      </c>
      <c r="E1623" t="str">
        <f t="shared" si="45"/>
        <v/>
      </c>
      <c r="F1623" t="s">
        <v>968</v>
      </c>
      <c r="G1623" s="18">
        <v>12125451</v>
      </c>
      <c r="H1623">
        <v>0.29580000000000001</v>
      </c>
    </row>
    <row r="1624" spans="1:8" x14ac:dyDescent="0.35">
      <c r="A1624" t="s">
        <v>195</v>
      </c>
      <c r="B1624" t="s">
        <v>11</v>
      </c>
      <c r="C1624" t="s">
        <v>280</v>
      </c>
      <c r="D1624" t="s">
        <v>412</v>
      </c>
      <c r="E1624" t="str">
        <f t="shared" si="45"/>
        <v/>
      </c>
      <c r="F1624" t="s">
        <v>968</v>
      </c>
      <c r="G1624" s="18">
        <v>204960</v>
      </c>
      <c r="H1624">
        <v>5.0000000000000001E-3</v>
      </c>
    </row>
    <row r="1625" spans="1:8" x14ac:dyDescent="0.35">
      <c r="A1625" t="s">
        <v>195</v>
      </c>
      <c r="B1625" t="s">
        <v>11</v>
      </c>
      <c r="C1625" t="s">
        <v>280</v>
      </c>
      <c r="D1625" t="s">
        <v>421</v>
      </c>
      <c r="E1625" t="str">
        <f t="shared" si="45"/>
        <v/>
      </c>
      <c r="F1625" t="s">
        <v>968</v>
      </c>
      <c r="G1625" s="18">
        <v>15089177</v>
      </c>
      <c r="H1625">
        <v>0.36809999999999998</v>
      </c>
    </row>
    <row r="1626" spans="1:8" x14ac:dyDescent="0.35">
      <c r="A1626" t="s">
        <v>195</v>
      </c>
      <c r="B1626" t="s">
        <v>11</v>
      </c>
      <c r="C1626" t="s">
        <v>280</v>
      </c>
      <c r="D1626" t="s">
        <v>423</v>
      </c>
      <c r="E1626" t="str">
        <f t="shared" si="45"/>
        <v/>
      </c>
      <c r="F1626" t="s">
        <v>968</v>
      </c>
      <c r="G1626" s="18">
        <v>2533309</v>
      </c>
      <c r="H1626">
        <v>6.1800000000000001E-2</v>
      </c>
    </row>
    <row r="1627" spans="1:8" x14ac:dyDescent="0.35">
      <c r="A1627" t="s">
        <v>281</v>
      </c>
      <c r="B1627" t="s">
        <v>11</v>
      </c>
      <c r="C1627" t="s">
        <v>282</v>
      </c>
      <c r="D1627" t="s">
        <v>416</v>
      </c>
      <c r="E1627" t="str">
        <f t="shared" si="45"/>
        <v/>
      </c>
      <c r="F1627" t="s">
        <v>970</v>
      </c>
      <c r="G1627" s="18">
        <v>0</v>
      </c>
      <c r="H1627">
        <v>0</v>
      </c>
    </row>
    <row r="1628" spans="1:8" x14ac:dyDescent="0.35">
      <c r="A1628" t="s">
        <v>281</v>
      </c>
      <c r="B1628" t="s">
        <v>11</v>
      </c>
      <c r="C1628" t="s">
        <v>282</v>
      </c>
      <c r="D1628" t="s">
        <v>15</v>
      </c>
      <c r="E1628" t="str">
        <f t="shared" si="45"/>
        <v>8</v>
      </c>
      <c r="F1628" t="s">
        <v>970</v>
      </c>
      <c r="G1628" s="18">
        <v>1333499</v>
      </c>
      <c r="H1628">
        <v>0.87660000000000005</v>
      </c>
    </row>
    <row r="1629" spans="1:8" x14ac:dyDescent="0.35">
      <c r="A1629" t="s">
        <v>281</v>
      </c>
      <c r="B1629" t="s">
        <v>11</v>
      </c>
      <c r="C1629" t="s">
        <v>282</v>
      </c>
      <c r="D1629" t="s">
        <v>16</v>
      </c>
      <c r="E1629" t="str">
        <f t="shared" si="45"/>
        <v>8</v>
      </c>
      <c r="F1629" t="s">
        <v>970</v>
      </c>
      <c r="G1629" s="18">
        <v>154251</v>
      </c>
      <c r="H1629">
        <v>0.1014</v>
      </c>
    </row>
    <row r="1630" spans="1:8" x14ac:dyDescent="0.35">
      <c r="A1630" t="s">
        <v>281</v>
      </c>
      <c r="B1630" t="s">
        <v>11</v>
      </c>
      <c r="C1630" t="s">
        <v>282</v>
      </c>
      <c r="D1630" t="s">
        <v>419</v>
      </c>
      <c r="E1630" t="str">
        <f t="shared" si="45"/>
        <v/>
      </c>
      <c r="F1630" t="s">
        <v>970</v>
      </c>
      <c r="G1630" s="18">
        <v>728055</v>
      </c>
      <c r="H1630">
        <v>0.47860000000000003</v>
      </c>
    </row>
    <row r="1631" spans="1:8" x14ac:dyDescent="0.35">
      <c r="A1631" t="s">
        <v>281</v>
      </c>
      <c r="B1631" t="s">
        <v>11</v>
      </c>
      <c r="C1631" t="s">
        <v>282</v>
      </c>
      <c r="D1631" t="s">
        <v>421</v>
      </c>
      <c r="E1631" t="str">
        <f t="shared" si="45"/>
        <v/>
      </c>
      <c r="F1631" t="s">
        <v>970</v>
      </c>
      <c r="G1631" s="18">
        <v>270016</v>
      </c>
      <c r="H1631">
        <v>0.17749999999999999</v>
      </c>
    </row>
    <row r="1632" spans="1:8" x14ac:dyDescent="0.35">
      <c r="A1632" t="s">
        <v>281</v>
      </c>
      <c r="B1632" t="s">
        <v>11</v>
      </c>
      <c r="C1632" t="s">
        <v>282</v>
      </c>
      <c r="D1632" t="s">
        <v>423</v>
      </c>
      <c r="E1632" t="str">
        <f t="shared" si="45"/>
        <v/>
      </c>
      <c r="F1632" t="s">
        <v>970</v>
      </c>
      <c r="G1632" s="18">
        <v>0</v>
      </c>
      <c r="H1632">
        <v>0</v>
      </c>
    </row>
    <row r="1633" spans="1:8" x14ac:dyDescent="0.35">
      <c r="A1633" t="s">
        <v>281</v>
      </c>
      <c r="B1633" t="s">
        <v>11</v>
      </c>
      <c r="C1633" t="s">
        <v>283</v>
      </c>
      <c r="D1633" t="s">
        <v>13</v>
      </c>
      <c r="E1633" t="str">
        <f t="shared" si="45"/>
        <v/>
      </c>
      <c r="F1633" t="s">
        <v>971</v>
      </c>
      <c r="G1633" s="18">
        <v>0</v>
      </c>
      <c r="H1633">
        <v>0</v>
      </c>
    </row>
    <row r="1634" spans="1:8" x14ac:dyDescent="0.35">
      <c r="A1634" t="s">
        <v>281</v>
      </c>
      <c r="B1634" t="s">
        <v>11</v>
      </c>
      <c r="C1634" t="s">
        <v>283</v>
      </c>
      <c r="D1634" t="s">
        <v>416</v>
      </c>
      <c r="E1634" t="str">
        <f t="shared" si="45"/>
        <v/>
      </c>
      <c r="F1634" t="s">
        <v>971</v>
      </c>
      <c r="G1634" s="18">
        <v>0</v>
      </c>
      <c r="H1634">
        <v>0</v>
      </c>
    </row>
    <row r="1635" spans="1:8" x14ac:dyDescent="0.35">
      <c r="A1635" t="s">
        <v>281</v>
      </c>
      <c r="B1635" t="s">
        <v>11</v>
      </c>
      <c r="C1635" t="s">
        <v>283</v>
      </c>
      <c r="D1635" t="s">
        <v>15</v>
      </c>
      <c r="E1635" t="str">
        <f t="shared" si="45"/>
        <v>8</v>
      </c>
      <c r="F1635" t="s">
        <v>971</v>
      </c>
      <c r="G1635" s="18">
        <v>2433243</v>
      </c>
      <c r="H1635">
        <v>0.45219999999999999</v>
      </c>
    </row>
    <row r="1636" spans="1:8" x14ac:dyDescent="0.35">
      <c r="A1636" t="s">
        <v>281</v>
      </c>
      <c r="B1636" t="s">
        <v>11</v>
      </c>
      <c r="C1636" t="s">
        <v>283</v>
      </c>
      <c r="D1636" t="s">
        <v>419</v>
      </c>
      <c r="E1636" t="str">
        <f t="shared" si="45"/>
        <v/>
      </c>
      <c r="F1636" t="s">
        <v>971</v>
      </c>
      <c r="G1636" s="18">
        <v>1702517</v>
      </c>
      <c r="H1636">
        <v>0.31640000000000001</v>
      </c>
    </row>
    <row r="1637" spans="1:8" x14ac:dyDescent="0.35">
      <c r="A1637" t="s">
        <v>281</v>
      </c>
      <c r="B1637" t="s">
        <v>11</v>
      </c>
      <c r="C1637" t="s">
        <v>283</v>
      </c>
      <c r="D1637" t="s">
        <v>421</v>
      </c>
      <c r="E1637" t="str">
        <f t="shared" si="45"/>
        <v/>
      </c>
      <c r="F1637" t="s">
        <v>971</v>
      </c>
      <c r="G1637" s="18">
        <v>1589518</v>
      </c>
      <c r="H1637">
        <v>0.2954</v>
      </c>
    </row>
    <row r="1638" spans="1:8" x14ac:dyDescent="0.35">
      <c r="A1638" t="s">
        <v>281</v>
      </c>
      <c r="B1638" t="s">
        <v>11</v>
      </c>
      <c r="C1638" t="s">
        <v>283</v>
      </c>
      <c r="D1638" t="s">
        <v>423</v>
      </c>
      <c r="E1638" t="str">
        <f t="shared" si="45"/>
        <v/>
      </c>
      <c r="F1638" t="s">
        <v>971</v>
      </c>
      <c r="G1638" s="18">
        <v>449843</v>
      </c>
      <c r="H1638">
        <v>8.3599999999999994E-2</v>
      </c>
    </row>
    <row r="1639" spans="1:8" x14ac:dyDescent="0.35">
      <c r="A1639" t="s">
        <v>284</v>
      </c>
      <c r="B1639" t="s">
        <v>11</v>
      </c>
      <c r="C1639" t="s">
        <v>286</v>
      </c>
      <c r="D1639" t="s">
        <v>13</v>
      </c>
      <c r="E1639" t="str">
        <f t="shared" si="45"/>
        <v/>
      </c>
      <c r="F1639" t="s">
        <v>972</v>
      </c>
      <c r="G1639" s="18">
        <v>0</v>
      </c>
      <c r="H1639">
        <v>0</v>
      </c>
    </row>
    <row r="1640" spans="1:8" x14ac:dyDescent="0.35">
      <c r="A1640" t="s">
        <v>284</v>
      </c>
      <c r="B1640" t="s">
        <v>11</v>
      </c>
      <c r="C1640" t="s">
        <v>286</v>
      </c>
      <c r="D1640" t="s">
        <v>416</v>
      </c>
      <c r="E1640" t="str">
        <f t="shared" si="45"/>
        <v/>
      </c>
      <c r="F1640" t="s">
        <v>972</v>
      </c>
      <c r="G1640" s="18">
        <v>0</v>
      </c>
      <c r="H1640">
        <v>0</v>
      </c>
    </row>
    <row r="1641" spans="1:8" x14ac:dyDescent="0.35">
      <c r="A1641" t="s">
        <v>284</v>
      </c>
      <c r="B1641" t="s">
        <v>11</v>
      </c>
      <c r="C1641" t="s">
        <v>286</v>
      </c>
      <c r="D1641" t="s">
        <v>15</v>
      </c>
      <c r="E1641" t="str">
        <f t="shared" si="45"/>
        <v>8</v>
      </c>
      <c r="F1641" t="s">
        <v>972</v>
      </c>
      <c r="G1641" s="18">
        <v>2133813</v>
      </c>
      <c r="H1641">
        <v>0.42509999999999998</v>
      </c>
    </row>
    <row r="1642" spans="1:8" x14ac:dyDescent="0.35">
      <c r="A1642" t="s">
        <v>284</v>
      </c>
      <c r="B1642" t="s">
        <v>11</v>
      </c>
      <c r="C1642" t="s">
        <v>286</v>
      </c>
      <c r="D1642" t="s">
        <v>16</v>
      </c>
      <c r="E1642" t="str">
        <f t="shared" si="45"/>
        <v>8</v>
      </c>
      <c r="F1642" t="s">
        <v>972</v>
      </c>
      <c r="G1642" s="18">
        <v>287119</v>
      </c>
      <c r="H1642">
        <v>5.7200000000000001E-2</v>
      </c>
    </row>
    <row r="1643" spans="1:8" x14ac:dyDescent="0.35">
      <c r="A1643" t="s">
        <v>284</v>
      </c>
      <c r="B1643" t="s">
        <v>11</v>
      </c>
      <c r="C1643" t="s">
        <v>286</v>
      </c>
      <c r="D1643" t="s">
        <v>419</v>
      </c>
      <c r="E1643" t="str">
        <f t="shared" si="45"/>
        <v/>
      </c>
      <c r="F1643" t="s">
        <v>972</v>
      </c>
      <c r="G1643" s="18">
        <v>1058122</v>
      </c>
      <c r="H1643">
        <v>0.21079999999999999</v>
      </c>
    </row>
    <row r="1644" spans="1:8" x14ac:dyDescent="0.35">
      <c r="A1644" t="s">
        <v>284</v>
      </c>
      <c r="B1644" t="s">
        <v>11</v>
      </c>
      <c r="C1644" t="s">
        <v>286</v>
      </c>
      <c r="D1644" t="s">
        <v>421</v>
      </c>
      <c r="E1644" t="str">
        <f t="shared" si="45"/>
        <v/>
      </c>
      <c r="F1644" t="s">
        <v>972</v>
      </c>
      <c r="G1644" s="18">
        <v>946186</v>
      </c>
      <c r="H1644">
        <v>0.1885</v>
      </c>
    </row>
    <row r="1645" spans="1:8" x14ac:dyDescent="0.35">
      <c r="A1645" t="s">
        <v>284</v>
      </c>
      <c r="B1645" t="s">
        <v>11</v>
      </c>
      <c r="C1645" t="s">
        <v>286</v>
      </c>
      <c r="D1645" t="s">
        <v>423</v>
      </c>
      <c r="E1645" t="str">
        <f t="shared" si="45"/>
        <v/>
      </c>
      <c r="F1645" t="s">
        <v>972</v>
      </c>
      <c r="G1645" s="18">
        <v>85834</v>
      </c>
      <c r="H1645">
        <v>1.7100000000000001E-2</v>
      </c>
    </row>
    <row r="1646" spans="1:8" x14ac:dyDescent="0.35">
      <c r="A1646" t="s">
        <v>284</v>
      </c>
      <c r="B1646" t="s">
        <v>11</v>
      </c>
      <c r="C1646" t="s">
        <v>287</v>
      </c>
      <c r="D1646" t="s">
        <v>416</v>
      </c>
      <c r="E1646" t="str">
        <f t="shared" si="45"/>
        <v/>
      </c>
      <c r="F1646" t="s">
        <v>973</v>
      </c>
      <c r="G1646" s="18">
        <v>0</v>
      </c>
      <c r="H1646">
        <v>0</v>
      </c>
    </row>
    <row r="1647" spans="1:8" x14ac:dyDescent="0.35">
      <c r="A1647" t="s">
        <v>284</v>
      </c>
      <c r="B1647" t="s">
        <v>11</v>
      </c>
      <c r="C1647" t="s">
        <v>287</v>
      </c>
      <c r="D1647" t="s">
        <v>15</v>
      </c>
      <c r="E1647" t="str">
        <f t="shared" si="45"/>
        <v>8</v>
      </c>
      <c r="F1647" t="s">
        <v>973</v>
      </c>
      <c r="G1647" s="18">
        <v>1669948</v>
      </c>
      <c r="H1647">
        <v>0.36530000000000001</v>
      </c>
    </row>
    <row r="1648" spans="1:8" x14ac:dyDescent="0.35">
      <c r="A1648" t="s">
        <v>284</v>
      </c>
      <c r="B1648" t="s">
        <v>11</v>
      </c>
      <c r="C1648" t="s">
        <v>287</v>
      </c>
      <c r="D1648" t="s">
        <v>16</v>
      </c>
      <c r="E1648" t="str">
        <f t="shared" si="45"/>
        <v>8</v>
      </c>
      <c r="F1648" t="s">
        <v>973</v>
      </c>
      <c r="G1648" s="18">
        <v>106057</v>
      </c>
      <c r="H1648">
        <v>2.3199999999999998E-2</v>
      </c>
    </row>
    <row r="1649" spans="1:8" x14ac:dyDescent="0.35">
      <c r="A1649" t="s">
        <v>284</v>
      </c>
      <c r="B1649" t="s">
        <v>11</v>
      </c>
      <c r="C1649" t="s">
        <v>287</v>
      </c>
      <c r="D1649" t="s">
        <v>419</v>
      </c>
      <c r="E1649" t="str">
        <f t="shared" si="45"/>
        <v/>
      </c>
      <c r="F1649" t="s">
        <v>973</v>
      </c>
      <c r="G1649" s="18">
        <v>1164804</v>
      </c>
      <c r="H1649">
        <v>0.25480000000000003</v>
      </c>
    </row>
    <row r="1650" spans="1:8" x14ac:dyDescent="0.35">
      <c r="A1650" t="s">
        <v>284</v>
      </c>
      <c r="B1650" t="s">
        <v>11</v>
      </c>
      <c r="C1650" t="s">
        <v>287</v>
      </c>
      <c r="D1650" t="s">
        <v>421</v>
      </c>
      <c r="E1650" t="str">
        <f t="shared" si="45"/>
        <v/>
      </c>
      <c r="F1650" t="s">
        <v>973</v>
      </c>
      <c r="G1650" s="18">
        <v>620345</v>
      </c>
      <c r="H1650">
        <v>0.13569999999999999</v>
      </c>
    </row>
    <row r="1651" spans="1:8" x14ac:dyDescent="0.35">
      <c r="A1651" t="s">
        <v>284</v>
      </c>
      <c r="B1651" t="s">
        <v>11</v>
      </c>
      <c r="C1651" t="s">
        <v>287</v>
      </c>
      <c r="D1651" t="s">
        <v>423</v>
      </c>
      <c r="E1651" t="str">
        <f t="shared" si="45"/>
        <v/>
      </c>
      <c r="F1651" t="s">
        <v>973</v>
      </c>
      <c r="G1651" s="18">
        <v>97372</v>
      </c>
      <c r="H1651">
        <v>2.1299999999999999E-2</v>
      </c>
    </row>
    <row r="1652" spans="1:8" x14ac:dyDescent="0.35">
      <c r="A1652" t="s">
        <v>284</v>
      </c>
      <c r="B1652" t="s">
        <v>11</v>
      </c>
      <c r="C1652" t="s">
        <v>288</v>
      </c>
      <c r="D1652" t="s">
        <v>13</v>
      </c>
      <c r="E1652" t="str">
        <f t="shared" si="45"/>
        <v/>
      </c>
      <c r="F1652" t="s">
        <v>974</v>
      </c>
      <c r="G1652" s="18">
        <v>0</v>
      </c>
      <c r="H1652">
        <v>0</v>
      </c>
    </row>
    <row r="1653" spans="1:8" x14ac:dyDescent="0.35">
      <c r="A1653" t="s">
        <v>284</v>
      </c>
      <c r="B1653" t="s">
        <v>11</v>
      </c>
      <c r="C1653" t="s">
        <v>288</v>
      </c>
      <c r="D1653" t="s">
        <v>416</v>
      </c>
      <c r="E1653" t="str">
        <f t="shared" si="45"/>
        <v/>
      </c>
      <c r="F1653" t="s">
        <v>974</v>
      </c>
      <c r="G1653" s="18">
        <v>0</v>
      </c>
      <c r="H1653">
        <v>0</v>
      </c>
    </row>
    <row r="1654" spans="1:8" x14ac:dyDescent="0.35">
      <c r="A1654" t="s">
        <v>284</v>
      </c>
      <c r="B1654" t="s">
        <v>11</v>
      </c>
      <c r="C1654" t="s">
        <v>288</v>
      </c>
      <c r="D1654" t="s">
        <v>15</v>
      </c>
      <c r="E1654" t="str">
        <f t="shared" si="45"/>
        <v>8</v>
      </c>
      <c r="F1654" t="s">
        <v>974</v>
      </c>
      <c r="G1654" s="18">
        <v>547749</v>
      </c>
      <c r="H1654">
        <v>0.19259999999999999</v>
      </c>
    </row>
    <row r="1655" spans="1:8" x14ac:dyDescent="0.35">
      <c r="A1655" t="s">
        <v>284</v>
      </c>
      <c r="B1655" t="s">
        <v>11</v>
      </c>
      <c r="C1655" t="s">
        <v>288</v>
      </c>
      <c r="D1655" t="s">
        <v>16</v>
      </c>
      <c r="E1655" t="str">
        <f t="shared" si="45"/>
        <v>8</v>
      </c>
      <c r="F1655" t="s">
        <v>974</v>
      </c>
      <c r="G1655" s="18">
        <v>44366</v>
      </c>
      <c r="H1655">
        <v>1.5599999999999999E-2</v>
      </c>
    </row>
    <row r="1656" spans="1:8" x14ac:dyDescent="0.35">
      <c r="A1656" t="s">
        <v>284</v>
      </c>
      <c r="B1656" t="s">
        <v>11</v>
      </c>
      <c r="C1656" t="s">
        <v>288</v>
      </c>
      <c r="D1656" t="s">
        <v>419</v>
      </c>
      <c r="E1656" t="str">
        <f t="shared" si="45"/>
        <v/>
      </c>
      <c r="F1656" t="s">
        <v>974</v>
      </c>
      <c r="G1656" s="18">
        <v>626243</v>
      </c>
      <c r="H1656">
        <v>0.22020000000000001</v>
      </c>
    </row>
    <row r="1657" spans="1:8" x14ac:dyDescent="0.35">
      <c r="A1657" t="s">
        <v>284</v>
      </c>
      <c r="B1657" t="s">
        <v>11</v>
      </c>
      <c r="C1657" t="s">
        <v>288</v>
      </c>
      <c r="D1657" t="s">
        <v>421</v>
      </c>
      <c r="E1657" t="str">
        <f t="shared" si="45"/>
        <v/>
      </c>
      <c r="F1657" t="s">
        <v>974</v>
      </c>
      <c r="G1657" s="18">
        <v>575336</v>
      </c>
      <c r="H1657">
        <v>0.20230000000000001</v>
      </c>
    </row>
    <row r="1658" spans="1:8" x14ac:dyDescent="0.35">
      <c r="A1658" t="s">
        <v>284</v>
      </c>
      <c r="B1658" t="s">
        <v>11</v>
      </c>
      <c r="C1658" t="s">
        <v>288</v>
      </c>
      <c r="D1658" t="s">
        <v>423</v>
      </c>
      <c r="E1658" t="str">
        <f t="shared" si="45"/>
        <v/>
      </c>
      <c r="F1658" t="s">
        <v>974</v>
      </c>
      <c r="G1658" s="18">
        <v>120584</v>
      </c>
      <c r="H1658">
        <v>4.24E-2</v>
      </c>
    </row>
    <row r="1659" spans="1:8" x14ac:dyDescent="0.35">
      <c r="A1659" t="s">
        <v>284</v>
      </c>
      <c r="B1659" t="s">
        <v>11</v>
      </c>
      <c r="C1659" t="s">
        <v>289</v>
      </c>
      <c r="D1659" t="s">
        <v>416</v>
      </c>
      <c r="E1659" t="str">
        <f t="shared" si="45"/>
        <v/>
      </c>
      <c r="F1659" t="s">
        <v>975</v>
      </c>
      <c r="G1659" s="18">
        <v>0</v>
      </c>
      <c r="H1659">
        <v>0</v>
      </c>
    </row>
    <row r="1660" spans="1:8" x14ac:dyDescent="0.35">
      <c r="A1660" t="s">
        <v>284</v>
      </c>
      <c r="B1660" t="s">
        <v>11</v>
      </c>
      <c r="C1660" t="s">
        <v>289</v>
      </c>
      <c r="D1660" t="s">
        <v>15</v>
      </c>
      <c r="E1660" t="str">
        <f t="shared" si="45"/>
        <v>8</v>
      </c>
      <c r="F1660" t="s">
        <v>975</v>
      </c>
      <c r="G1660" s="18">
        <v>5368614</v>
      </c>
      <c r="H1660">
        <v>0.55449999999999999</v>
      </c>
    </row>
    <row r="1661" spans="1:8" x14ac:dyDescent="0.35">
      <c r="A1661" t="s">
        <v>284</v>
      </c>
      <c r="B1661" t="s">
        <v>11</v>
      </c>
      <c r="C1661" t="s">
        <v>289</v>
      </c>
      <c r="D1661" t="s">
        <v>419</v>
      </c>
      <c r="E1661" t="str">
        <f t="shared" si="45"/>
        <v/>
      </c>
      <c r="F1661" t="s">
        <v>975</v>
      </c>
      <c r="G1661" s="18">
        <v>2914252</v>
      </c>
      <c r="H1661">
        <v>0.30099999999999999</v>
      </c>
    </row>
    <row r="1662" spans="1:8" x14ac:dyDescent="0.35">
      <c r="A1662" t="s">
        <v>284</v>
      </c>
      <c r="B1662" t="s">
        <v>11</v>
      </c>
      <c r="C1662" t="s">
        <v>289</v>
      </c>
      <c r="D1662" t="s">
        <v>421</v>
      </c>
      <c r="E1662" t="str">
        <f t="shared" si="45"/>
        <v/>
      </c>
      <c r="F1662" t="s">
        <v>975</v>
      </c>
      <c r="G1662" s="18">
        <v>1986726</v>
      </c>
      <c r="H1662">
        <v>0.20519999999999999</v>
      </c>
    </row>
    <row r="1663" spans="1:8" x14ac:dyDescent="0.35">
      <c r="A1663" t="s">
        <v>284</v>
      </c>
      <c r="B1663" t="s">
        <v>11</v>
      </c>
      <c r="C1663" t="s">
        <v>289</v>
      </c>
      <c r="D1663" t="s">
        <v>423</v>
      </c>
      <c r="E1663" t="str">
        <f t="shared" si="45"/>
        <v/>
      </c>
      <c r="F1663" t="s">
        <v>975</v>
      </c>
      <c r="G1663" s="18">
        <v>362103</v>
      </c>
      <c r="H1663">
        <v>3.7400000000000003E-2</v>
      </c>
    </row>
    <row r="1664" spans="1:8" x14ac:dyDescent="0.35">
      <c r="A1664" t="s">
        <v>290</v>
      </c>
      <c r="B1664" t="s">
        <v>11</v>
      </c>
      <c r="C1664" t="s">
        <v>291</v>
      </c>
      <c r="D1664" t="s">
        <v>13</v>
      </c>
      <c r="E1664" t="str">
        <f t="shared" si="45"/>
        <v/>
      </c>
      <c r="F1664" t="s">
        <v>976</v>
      </c>
      <c r="G1664" s="18">
        <v>0</v>
      </c>
      <c r="H1664">
        <v>0</v>
      </c>
    </row>
    <row r="1665" spans="1:8" x14ac:dyDescent="0.35">
      <c r="A1665" t="s">
        <v>290</v>
      </c>
      <c r="B1665" t="s">
        <v>11</v>
      </c>
      <c r="C1665" t="s">
        <v>291</v>
      </c>
      <c r="D1665" t="s">
        <v>416</v>
      </c>
      <c r="E1665" t="str">
        <f t="shared" si="45"/>
        <v/>
      </c>
      <c r="F1665" t="s">
        <v>976</v>
      </c>
      <c r="G1665" s="18">
        <v>0</v>
      </c>
      <c r="H1665">
        <v>0</v>
      </c>
    </row>
    <row r="1666" spans="1:8" x14ac:dyDescent="0.35">
      <c r="A1666" t="s">
        <v>290</v>
      </c>
      <c r="B1666" t="s">
        <v>11</v>
      </c>
      <c r="C1666" t="s">
        <v>291</v>
      </c>
      <c r="D1666" t="s">
        <v>15</v>
      </c>
      <c r="E1666" t="str">
        <f t="shared" si="45"/>
        <v>8</v>
      </c>
      <c r="F1666" t="s">
        <v>976</v>
      </c>
      <c r="G1666" s="18">
        <v>2008690</v>
      </c>
      <c r="H1666">
        <v>0.28239999999999998</v>
      </c>
    </row>
    <row r="1667" spans="1:8" x14ac:dyDescent="0.35">
      <c r="A1667" t="s">
        <v>290</v>
      </c>
      <c r="B1667" t="s">
        <v>11</v>
      </c>
      <c r="C1667" t="s">
        <v>291</v>
      </c>
      <c r="D1667" t="s">
        <v>16</v>
      </c>
      <c r="E1667" t="str">
        <f t="shared" ref="E1667:E1730" si="46">IF(MID(D1667,3,1)="8","8","")</f>
        <v>8</v>
      </c>
      <c r="F1667" t="s">
        <v>976</v>
      </c>
      <c r="G1667" s="18">
        <v>285228</v>
      </c>
      <c r="H1667">
        <v>4.0099999999999997E-2</v>
      </c>
    </row>
    <row r="1668" spans="1:8" x14ac:dyDescent="0.35">
      <c r="A1668" t="s">
        <v>290</v>
      </c>
      <c r="B1668" t="s">
        <v>11</v>
      </c>
      <c r="C1668" t="s">
        <v>291</v>
      </c>
      <c r="D1668" t="s">
        <v>419</v>
      </c>
      <c r="E1668" t="str">
        <f t="shared" si="46"/>
        <v/>
      </c>
      <c r="F1668" t="s">
        <v>976</v>
      </c>
      <c r="G1668" s="18">
        <v>1978104</v>
      </c>
      <c r="H1668">
        <v>0.27810000000000001</v>
      </c>
    </row>
    <row r="1669" spans="1:8" x14ac:dyDescent="0.35">
      <c r="A1669" t="s">
        <v>290</v>
      </c>
      <c r="B1669" t="s">
        <v>11</v>
      </c>
      <c r="C1669" t="s">
        <v>291</v>
      </c>
      <c r="D1669" t="s">
        <v>421</v>
      </c>
      <c r="E1669" t="str">
        <f t="shared" si="46"/>
        <v/>
      </c>
      <c r="F1669" t="s">
        <v>976</v>
      </c>
      <c r="G1669" s="18">
        <v>1324426</v>
      </c>
      <c r="H1669">
        <v>0.1862</v>
      </c>
    </row>
    <row r="1670" spans="1:8" x14ac:dyDescent="0.35">
      <c r="A1670" t="s">
        <v>290</v>
      </c>
      <c r="B1670" t="s">
        <v>11</v>
      </c>
      <c r="C1670" t="s">
        <v>291</v>
      </c>
      <c r="D1670" t="s">
        <v>423</v>
      </c>
      <c r="E1670" t="str">
        <f t="shared" si="46"/>
        <v/>
      </c>
      <c r="F1670" t="s">
        <v>976</v>
      </c>
      <c r="G1670" s="18">
        <v>278827</v>
      </c>
      <c r="H1670">
        <v>3.9199999999999999E-2</v>
      </c>
    </row>
    <row r="1671" spans="1:8" x14ac:dyDescent="0.35">
      <c r="A1671" t="s">
        <v>290</v>
      </c>
      <c r="B1671" t="s">
        <v>11</v>
      </c>
      <c r="C1671" t="s">
        <v>292</v>
      </c>
      <c r="D1671" t="s">
        <v>13</v>
      </c>
      <c r="E1671" t="str">
        <f t="shared" si="46"/>
        <v/>
      </c>
      <c r="F1671" t="s">
        <v>977</v>
      </c>
      <c r="G1671" s="18">
        <v>0</v>
      </c>
      <c r="H1671">
        <v>0</v>
      </c>
    </row>
    <row r="1672" spans="1:8" x14ac:dyDescent="0.35">
      <c r="A1672" t="s">
        <v>290</v>
      </c>
      <c r="B1672" t="s">
        <v>11</v>
      </c>
      <c r="C1672" t="s">
        <v>292</v>
      </c>
      <c r="D1672" t="s">
        <v>416</v>
      </c>
      <c r="E1672" t="str">
        <f t="shared" si="46"/>
        <v/>
      </c>
      <c r="F1672" t="s">
        <v>977</v>
      </c>
      <c r="G1672" s="18">
        <v>0</v>
      </c>
      <c r="H1672">
        <v>0</v>
      </c>
    </row>
    <row r="1673" spans="1:8" x14ac:dyDescent="0.35">
      <c r="A1673" t="s">
        <v>290</v>
      </c>
      <c r="B1673" t="s">
        <v>11</v>
      </c>
      <c r="C1673" t="s">
        <v>292</v>
      </c>
      <c r="D1673" t="s">
        <v>15</v>
      </c>
      <c r="E1673" t="str">
        <f t="shared" si="46"/>
        <v>8</v>
      </c>
      <c r="F1673" t="s">
        <v>977</v>
      </c>
      <c r="G1673" s="18">
        <v>1446343</v>
      </c>
      <c r="H1673">
        <v>0.20130000000000001</v>
      </c>
    </row>
    <row r="1674" spans="1:8" x14ac:dyDescent="0.35">
      <c r="A1674" t="s">
        <v>290</v>
      </c>
      <c r="B1674" t="s">
        <v>11</v>
      </c>
      <c r="C1674" t="s">
        <v>292</v>
      </c>
      <c r="D1674" t="s">
        <v>16</v>
      </c>
      <c r="E1674" t="str">
        <f t="shared" si="46"/>
        <v>8</v>
      </c>
      <c r="F1674" t="s">
        <v>977</v>
      </c>
      <c r="G1674" s="18">
        <v>0</v>
      </c>
      <c r="H1674">
        <v>0</v>
      </c>
    </row>
    <row r="1675" spans="1:8" x14ac:dyDescent="0.35">
      <c r="A1675" t="s">
        <v>290</v>
      </c>
      <c r="B1675" t="s">
        <v>11</v>
      </c>
      <c r="C1675" t="s">
        <v>292</v>
      </c>
      <c r="D1675" t="s">
        <v>419</v>
      </c>
      <c r="E1675" t="str">
        <f t="shared" si="46"/>
        <v/>
      </c>
      <c r="F1675" t="s">
        <v>977</v>
      </c>
      <c r="G1675" s="18">
        <v>2195740</v>
      </c>
      <c r="H1675">
        <v>0.30559999999999998</v>
      </c>
    </row>
    <row r="1676" spans="1:8" x14ac:dyDescent="0.35">
      <c r="A1676" t="s">
        <v>290</v>
      </c>
      <c r="B1676" t="s">
        <v>11</v>
      </c>
      <c r="C1676" t="s">
        <v>292</v>
      </c>
      <c r="D1676" t="s">
        <v>421</v>
      </c>
      <c r="E1676" t="str">
        <f t="shared" si="46"/>
        <v/>
      </c>
      <c r="F1676" t="s">
        <v>977</v>
      </c>
      <c r="G1676" s="18">
        <v>998717</v>
      </c>
      <c r="H1676">
        <v>0.13900000000000001</v>
      </c>
    </row>
    <row r="1677" spans="1:8" x14ac:dyDescent="0.35">
      <c r="A1677" t="s">
        <v>290</v>
      </c>
      <c r="B1677" t="s">
        <v>11</v>
      </c>
      <c r="C1677" t="s">
        <v>292</v>
      </c>
      <c r="D1677" t="s">
        <v>423</v>
      </c>
      <c r="E1677" t="str">
        <f t="shared" si="46"/>
        <v/>
      </c>
      <c r="F1677" t="s">
        <v>977</v>
      </c>
      <c r="G1677" s="18">
        <v>256505</v>
      </c>
      <c r="H1677">
        <v>3.5700000000000003E-2</v>
      </c>
    </row>
    <row r="1678" spans="1:8" x14ac:dyDescent="0.35">
      <c r="A1678" t="s">
        <v>265</v>
      </c>
      <c r="B1678" t="s">
        <v>11</v>
      </c>
      <c r="C1678" t="s">
        <v>293</v>
      </c>
      <c r="D1678" t="s">
        <v>25</v>
      </c>
      <c r="E1678" t="str">
        <f t="shared" si="46"/>
        <v/>
      </c>
      <c r="F1678" t="s">
        <v>978</v>
      </c>
      <c r="G1678" s="18">
        <v>412438</v>
      </c>
      <c r="H1678">
        <v>0.19</v>
      </c>
    </row>
    <row r="1679" spans="1:8" x14ac:dyDescent="0.35">
      <c r="A1679" t="s">
        <v>265</v>
      </c>
      <c r="B1679" t="s">
        <v>11</v>
      </c>
      <c r="C1679" t="s">
        <v>293</v>
      </c>
      <c r="D1679" t="s">
        <v>13</v>
      </c>
      <c r="E1679" t="str">
        <f t="shared" si="46"/>
        <v/>
      </c>
      <c r="F1679" t="s">
        <v>978</v>
      </c>
      <c r="G1679" s="18">
        <v>0</v>
      </c>
      <c r="H1679">
        <v>0</v>
      </c>
    </row>
    <row r="1680" spans="1:8" x14ac:dyDescent="0.35">
      <c r="A1680" t="s">
        <v>265</v>
      </c>
      <c r="B1680" t="s">
        <v>11</v>
      </c>
      <c r="C1680" t="s">
        <v>293</v>
      </c>
      <c r="D1680" t="s">
        <v>416</v>
      </c>
      <c r="E1680" t="str">
        <f t="shared" si="46"/>
        <v/>
      </c>
      <c r="F1680" t="s">
        <v>978</v>
      </c>
      <c r="G1680" s="18">
        <v>0</v>
      </c>
      <c r="H1680">
        <v>0</v>
      </c>
    </row>
    <row r="1681" spans="1:8" x14ac:dyDescent="0.35">
      <c r="A1681" t="s">
        <v>265</v>
      </c>
      <c r="B1681" t="s">
        <v>11</v>
      </c>
      <c r="C1681" t="s">
        <v>293</v>
      </c>
      <c r="D1681" t="s">
        <v>15</v>
      </c>
      <c r="E1681" t="str">
        <f t="shared" si="46"/>
        <v>8</v>
      </c>
      <c r="F1681" t="s">
        <v>978</v>
      </c>
      <c r="G1681" s="18">
        <v>893561</v>
      </c>
      <c r="H1681">
        <v>0.41199999999999998</v>
      </c>
    </row>
    <row r="1682" spans="1:8" x14ac:dyDescent="0.35">
      <c r="A1682" t="s">
        <v>265</v>
      </c>
      <c r="B1682" t="s">
        <v>11</v>
      </c>
      <c r="C1682" t="s">
        <v>293</v>
      </c>
      <c r="D1682" t="s">
        <v>419</v>
      </c>
      <c r="E1682" t="str">
        <f t="shared" si="46"/>
        <v/>
      </c>
      <c r="F1682" t="s">
        <v>978</v>
      </c>
      <c r="G1682" s="18">
        <v>424225</v>
      </c>
      <c r="H1682">
        <v>0.1956</v>
      </c>
    </row>
    <row r="1683" spans="1:8" x14ac:dyDescent="0.35">
      <c r="A1683" t="s">
        <v>265</v>
      </c>
      <c r="B1683" t="s">
        <v>11</v>
      </c>
      <c r="C1683" t="s">
        <v>293</v>
      </c>
      <c r="D1683" t="s">
        <v>421</v>
      </c>
      <c r="E1683" t="str">
        <f t="shared" si="46"/>
        <v/>
      </c>
      <c r="F1683" t="s">
        <v>978</v>
      </c>
      <c r="G1683" s="18">
        <v>425309</v>
      </c>
      <c r="H1683">
        <v>0.1961</v>
      </c>
    </row>
    <row r="1684" spans="1:8" x14ac:dyDescent="0.35">
      <c r="A1684" t="s">
        <v>265</v>
      </c>
      <c r="B1684" t="s">
        <v>11</v>
      </c>
      <c r="C1684" t="s">
        <v>293</v>
      </c>
      <c r="D1684" t="s">
        <v>423</v>
      </c>
      <c r="E1684" t="str">
        <f t="shared" si="46"/>
        <v/>
      </c>
      <c r="F1684" t="s">
        <v>978</v>
      </c>
      <c r="G1684" s="18">
        <v>93043</v>
      </c>
      <c r="H1684">
        <v>4.2900000000000001E-2</v>
      </c>
    </row>
    <row r="1685" spans="1:8" x14ac:dyDescent="0.35">
      <c r="A1685" t="s">
        <v>265</v>
      </c>
      <c r="B1685" t="s">
        <v>11</v>
      </c>
      <c r="C1685" t="s">
        <v>294</v>
      </c>
      <c r="D1685" t="s">
        <v>13</v>
      </c>
      <c r="E1685" t="str">
        <f t="shared" si="46"/>
        <v/>
      </c>
      <c r="F1685" t="s">
        <v>980</v>
      </c>
      <c r="G1685" s="18">
        <v>0</v>
      </c>
      <c r="H1685">
        <v>0</v>
      </c>
    </row>
    <row r="1686" spans="1:8" x14ac:dyDescent="0.35">
      <c r="A1686" t="s">
        <v>265</v>
      </c>
      <c r="B1686" t="s">
        <v>11</v>
      </c>
      <c r="C1686" t="s">
        <v>294</v>
      </c>
      <c r="D1686" t="s">
        <v>416</v>
      </c>
      <c r="E1686" t="str">
        <f t="shared" si="46"/>
        <v/>
      </c>
      <c r="F1686" t="s">
        <v>980</v>
      </c>
      <c r="G1686" s="18">
        <v>0</v>
      </c>
      <c r="H1686">
        <v>0</v>
      </c>
    </row>
    <row r="1687" spans="1:8" x14ac:dyDescent="0.35">
      <c r="A1687" t="s">
        <v>265</v>
      </c>
      <c r="B1687" t="s">
        <v>11</v>
      </c>
      <c r="C1687" t="s">
        <v>294</v>
      </c>
      <c r="D1687" t="s">
        <v>15</v>
      </c>
      <c r="E1687" t="str">
        <f t="shared" si="46"/>
        <v>8</v>
      </c>
      <c r="F1687" t="s">
        <v>980</v>
      </c>
      <c r="G1687" s="18">
        <v>2854790</v>
      </c>
      <c r="H1687">
        <v>0.67800000000000005</v>
      </c>
    </row>
    <row r="1688" spans="1:8" x14ac:dyDescent="0.35">
      <c r="A1688" t="s">
        <v>265</v>
      </c>
      <c r="B1688" t="s">
        <v>11</v>
      </c>
      <c r="C1688" t="s">
        <v>294</v>
      </c>
      <c r="D1688" t="s">
        <v>16</v>
      </c>
      <c r="E1688" t="str">
        <f t="shared" si="46"/>
        <v>8</v>
      </c>
      <c r="F1688" t="s">
        <v>980</v>
      </c>
      <c r="G1688" s="18">
        <v>258110</v>
      </c>
      <c r="H1688">
        <v>6.13E-2</v>
      </c>
    </row>
    <row r="1689" spans="1:8" x14ac:dyDescent="0.35">
      <c r="A1689" t="s">
        <v>265</v>
      </c>
      <c r="B1689" t="s">
        <v>11</v>
      </c>
      <c r="C1689" t="s">
        <v>294</v>
      </c>
      <c r="D1689" t="s">
        <v>419</v>
      </c>
      <c r="E1689" t="str">
        <f t="shared" si="46"/>
        <v/>
      </c>
      <c r="F1689" t="s">
        <v>980</v>
      </c>
      <c r="G1689" s="18">
        <v>941070</v>
      </c>
      <c r="H1689">
        <v>0.2235</v>
      </c>
    </row>
    <row r="1690" spans="1:8" x14ac:dyDescent="0.35">
      <c r="A1690" t="s">
        <v>265</v>
      </c>
      <c r="B1690" t="s">
        <v>11</v>
      </c>
      <c r="C1690" t="s">
        <v>294</v>
      </c>
      <c r="D1690" t="s">
        <v>421</v>
      </c>
      <c r="E1690" t="str">
        <f t="shared" si="46"/>
        <v/>
      </c>
      <c r="F1690" t="s">
        <v>980</v>
      </c>
      <c r="G1690" s="18">
        <v>932649</v>
      </c>
      <c r="H1690">
        <v>0.2215</v>
      </c>
    </row>
    <row r="1691" spans="1:8" x14ac:dyDescent="0.35">
      <c r="A1691" t="s">
        <v>265</v>
      </c>
      <c r="B1691" t="s">
        <v>11</v>
      </c>
      <c r="C1691" t="s">
        <v>294</v>
      </c>
      <c r="D1691" t="s">
        <v>423</v>
      </c>
      <c r="E1691" t="str">
        <f t="shared" si="46"/>
        <v/>
      </c>
      <c r="F1691" t="s">
        <v>980</v>
      </c>
      <c r="G1691" s="18">
        <v>295584</v>
      </c>
      <c r="H1691">
        <v>7.0199999999999999E-2</v>
      </c>
    </row>
    <row r="1692" spans="1:8" x14ac:dyDescent="0.35">
      <c r="A1692" t="s">
        <v>60</v>
      </c>
      <c r="B1692" t="s">
        <v>11</v>
      </c>
      <c r="C1692" t="s">
        <v>295</v>
      </c>
      <c r="D1692" t="s">
        <v>25</v>
      </c>
      <c r="E1692" t="str">
        <f t="shared" si="46"/>
        <v/>
      </c>
      <c r="F1692" t="s">
        <v>981</v>
      </c>
      <c r="G1692" s="18">
        <v>2029364</v>
      </c>
      <c r="H1692">
        <v>0.1963</v>
      </c>
    </row>
    <row r="1693" spans="1:8" x14ac:dyDescent="0.35">
      <c r="A1693" t="s">
        <v>60</v>
      </c>
      <c r="B1693" t="s">
        <v>11</v>
      </c>
      <c r="C1693" t="s">
        <v>295</v>
      </c>
      <c r="D1693" t="s">
        <v>13</v>
      </c>
      <c r="E1693" t="str">
        <f t="shared" si="46"/>
        <v/>
      </c>
      <c r="F1693" t="s">
        <v>981</v>
      </c>
      <c r="G1693" s="18">
        <v>0</v>
      </c>
      <c r="H1693">
        <v>0</v>
      </c>
    </row>
    <row r="1694" spans="1:8" x14ac:dyDescent="0.35">
      <c r="A1694" t="s">
        <v>60</v>
      </c>
      <c r="B1694" t="s">
        <v>11</v>
      </c>
      <c r="C1694" t="s">
        <v>295</v>
      </c>
      <c r="D1694" t="s">
        <v>416</v>
      </c>
      <c r="E1694" t="str">
        <f t="shared" si="46"/>
        <v/>
      </c>
      <c r="F1694" t="s">
        <v>981</v>
      </c>
      <c r="G1694" s="18">
        <v>0</v>
      </c>
      <c r="H1694">
        <v>0</v>
      </c>
    </row>
    <row r="1695" spans="1:8" x14ac:dyDescent="0.35">
      <c r="A1695" t="s">
        <v>60</v>
      </c>
      <c r="B1695" t="s">
        <v>11</v>
      </c>
      <c r="C1695" t="s">
        <v>295</v>
      </c>
      <c r="D1695" t="s">
        <v>15</v>
      </c>
      <c r="E1695" t="str">
        <f t="shared" si="46"/>
        <v>8</v>
      </c>
      <c r="F1695" t="s">
        <v>981</v>
      </c>
      <c r="G1695" s="18">
        <v>1658476</v>
      </c>
      <c r="H1695">
        <v>0.16270000000000001</v>
      </c>
    </row>
    <row r="1696" spans="1:8" x14ac:dyDescent="0.35">
      <c r="A1696" t="s">
        <v>60</v>
      </c>
      <c r="B1696" t="s">
        <v>11</v>
      </c>
      <c r="C1696" t="s">
        <v>295</v>
      </c>
      <c r="D1696" t="s">
        <v>16</v>
      </c>
      <c r="E1696" t="str">
        <f t="shared" si="46"/>
        <v>8</v>
      </c>
      <c r="F1696" t="s">
        <v>981</v>
      </c>
      <c r="G1696" s="18">
        <v>346578</v>
      </c>
      <c r="H1696">
        <v>3.4000000000000002E-2</v>
      </c>
    </row>
    <row r="1697" spans="1:8" x14ac:dyDescent="0.35">
      <c r="A1697" t="s">
        <v>60</v>
      </c>
      <c r="B1697" t="s">
        <v>11</v>
      </c>
      <c r="C1697" t="s">
        <v>295</v>
      </c>
      <c r="D1697" t="s">
        <v>419</v>
      </c>
      <c r="E1697" t="str">
        <f t="shared" si="46"/>
        <v/>
      </c>
      <c r="F1697" t="s">
        <v>981</v>
      </c>
      <c r="G1697" s="18">
        <v>1554503</v>
      </c>
      <c r="H1697">
        <v>0.1525</v>
      </c>
    </row>
    <row r="1698" spans="1:8" x14ac:dyDescent="0.35">
      <c r="A1698" t="s">
        <v>60</v>
      </c>
      <c r="B1698" t="s">
        <v>11</v>
      </c>
      <c r="C1698" t="s">
        <v>295</v>
      </c>
      <c r="D1698" t="s">
        <v>421</v>
      </c>
      <c r="E1698" t="str">
        <f t="shared" si="46"/>
        <v/>
      </c>
      <c r="F1698" t="s">
        <v>981</v>
      </c>
      <c r="G1698" s="18">
        <v>885812</v>
      </c>
      <c r="H1698">
        <v>8.6900000000000005E-2</v>
      </c>
    </row>
    <row r="1699" spans="1:8" x14ac:dyDescent="0.35">
      <c r="A1699" t="s">
        <v>60</v>
      </c>
      <c r="B1699" t="s">
        <v>11</v>
      </c>
      <c r="C1699" t="s">
        <v>295</v>
      </c>
      <c r="D1699" t="s">
        <v>423</v>
      </c>
      <c r="E1699" t="str">
        <f t="shared" si="46"/>
        <v/>
      </c>
      <c r="F1699" t="s">
        <v>981</v>
      </c>
      <c r="G1699" s="18">
        <v>0</v>
      </c>
      <c r="H1699">
        <v>0</v>
      </c>
    </row>
    <row r="1700" spans="1:8" x14ac:dyDescent="0.35">
      <c r="A1700" t="s">
        <v>60</v>
      </c>
      <c r="B1700" t="s">
        <v>11</v>
      </c>
      <c r="C1700" t="s">
        <v>296</v>
      </c>
      <c r="D1700" t="s">
        <v>13</v>
      </c>
      <c r="E1700" t="str">
        <f t="shared" si="46"/>
        <v/>
      </c>
      <c r="F1700" t="s">
        <v>983</v>
      </c>
      <c r="G1700" s="18">
        <v>0</v>
      </c>
      <c r="H1700">
        <v>0</v>
      </c>
    </row>
    <row r="1701" spans="1:8" x14ac:dyDescent="0.35">
      <c r="A1701" t="s">
        <v>60</v>
      </c>
      <c r="B1701" t="s">
        <v>11</v>
      </c>
      <c r="C1701" t="s">
        <v>296</v>
      </c>
      <c r="D1701" t="s">
        <v>416</v>
      </c>
      <c r="E1701" t="str">
        <f t="shared" si="46"/>
        <v/>
      </c>
      <c r="F1701" t="s">
        <v>983</v>
      </c>
      <c r="G1701" s="18">
        <v>0</v>
      </c>
      <c r="H1701">
        <v>0</v>
      </c>
    </row>
    <row r="1702" spans="1:8" x14ac:dyDescent="0.35">
      <c r="A1702" t="s">
        <v>60</v>
      </c>
      <c r="B1702" t="s">
        <v>11</v>
      </c>
      <c r="C1702" t="s">
        <v>296</v>
      </c>
      <c r="D1702" t="s">
        <v>15</v>
      </c>
      <c r="E1702" t="str">
        <f t="shared" si="46"/>
        <v>8</v>
      </c>
      <c r="F1702" t="s">
        <v>983</v>
      </c>
      <c r="G1702" s="18">
        <v>1773888</v>
      </c>
      <c r="H1702">
        <v>0.14549999999999999</v>
      </c>
    </row>
    <row r="1703" spans="1:8" x14ac:dyDescent="0.35">
      <c r="A1703" t="s">
        <v>60</v>
      </c>
      <c r="B1703" t="s">
        <v>11</v>
      </c>
      <c r="C1703" t="s">
        <v>296</v>
      </c>
      <c r="D1703" t="s">
        <v>16</v>
      </c>
      <c r="E1703" t="str">
        <f t="shared" si="46"/>
        <v>8</v>
      </c>
      <c r="F1703" t="s">
        <v>983</v>
      </c>
      <c r="G1703" s="18">
        <v>359654</v>
      </c>
      <c r="H1703">
        <v>2.9499999999999998E-2</v>
      </c>
    </row>
    <row r="1704" spans="1:8" x14ac:dyDescent="0.35">
      <c r="A1704" t="s">
        <v>60</v>
      </c>
      <c r="B1704" t="s">
        <v>11</v>
      </c>
      <c r="C1704" t="s">
        <v>296</v>
      </c>
      <c r="D1704" t="s">
        <v>419</v>
      </c>
      <c r="E1704" t="str">
        <f t="shared" si="46"/>
        <v/>
      </c>
      <c r="F1704" t="s">
        <v>983</v>
      </c>
      <c r="G1704" s="18">
        <v>2387129</v>
      </c>
      <c r="H1704">
        <v>0.1958</v>
      </c>
    </row>
    <row r="1705" spans="1:8" x14ac:dyDescent="0.35">
      <c r="A1705" t="s">
        <v>60</v>
      </c>
      <c r="B1705" t="s">
        <v>11</v>
      </c>
      <c r="C1705" t="s">
        <v>296</v>
      </c>
      <c r="D1705" t="s">
        <v>421</v>
      </c>
      <c r="E1705" t="str">
        <f t="shared" si="46"/>
        <v/>
      </c>
      <c r="F1705" t="s">
        <v>983</v>
      </c>
      <c r="G1705" s="18">
        <v>1714149</v>
      </c>
      <c r="H1705">
        <v>0.1406</v>
      </c>
    </row>
    <row r="1706" spans="1:8" x14ac:dyDescent="0.35">
      <c r="A1706" t="s">
        <v>60</v>
      </c>
      <c r="B1706" t="s">
        <v>11</v>
      </c>
      <c r="C1706" t="s">
        <v>296</v>
      </c>
      <c r="D1706" t="s">
        <v>423</v>
      </c>
      <c r="E1706" t="str">
        <f t="shared" si="46"/>
        <v/>
      </c>
      <c r="F1706" t="s">
        <v>983</v>
      </c>
      <c r="G1706" s="18">
        <v>363312</v>
      </c>
      <c r="H1706">
        <v>2.98E-2</v>
      </c>
    </row>
    <row r="1707" spans="1:8" x14ac:dyDescent="0.35">
      <c r="A1707" t="s">
        <v>297</v>
      </c>
      <c r="B1707" t="s">
        <v>11</v>
      </c>
      <c r="C1707" t="s">
        <v>298</v>
      </c>
      <c r="D1707" t="s">
        <v>13</v>
      </c>
      <c r="E1707" t="str">
        <f t="shared" si="46"/>
        <v/>
      </c>
      <c r="F1707" t="s">
        <v>984</v>
      </c>
      <c r="G1707" s="18">
        <v>0</v>
      </c>
      <c r="H1707">
        <v>0</v>
      </c>
    </row>
    <row r="1708" spans="1:8" x14ac:dyDescent="0.35">
      <c r="A1708" t="s">
        <v>297</v>
      </c>
      <c r="B1708" t="s">
        <v>11</v>
      </c>
      <c r="C1708" t="s">
        <v>298</v>
      </c>
      <c r="D1708" t="s">
        <v>416</v>
      </c>
      <c r="E1708" t="str">
        <f t="shared" si="46"/>
        <v/>
      </c>
      <c r="F1708" t="s">
        <v>984</v>
      </c>
      <c r="G1708" s="18">
        <v>0</v>
      </c>
      <c r="H1708">
        <v>0</v>
      </c>
    </row>
    <row r="1709" spans="1:8" x14ac:dyDescent="0.35">
      <c r="A1709" t="s">
        <v>297</v>
      </c>
      <c r="B1709" t="s">
        <v>11</v>
      </c>
      <c r="C1709" t="s">
        <v>298</v>
      </c>
      <c r="D1709" t="s">
        <v>15</v>
      </c>
      <c r="E1709" t="str">
        <f t="shared" si="46"/>
        <v>8</v>
      </c>
      <c r="F1709" t="s">
        <v>984</v>
      </c>
      <c r="G1709" s="18">
        <v>846606</v>
      </c>
      <c r="H1709">
        <v>0.22839999999999999</v>
      </c>
    </row>
    <row r="1710" spans="1:8" x14ac:dyDescent="0.35">
      <c r="A1710" t="s">
        <v>297</v>
      </c>
      <c r="B1710" t="s">
        <v>11</v>
      </c>
      <c r="C1710" t="s">
        <v>298</v>
      </c>
      <c r="D1710" t="s">
        <v>16</v>
      </c>
      <c r="E1710" t="str">
        <f t="shared" si="46"/>
        <v>8</v>
      </c>
      <c r="F1710" t="s">
        <v>984</v>
      </c>
      <c r="G1710" s="18">
        <v>314327</v>
      </c>
      <c r="H1710">
        <v>8.48E-2</v>
      </c>
    </row>
    <row r="1711" spans="1:8" x14ac:dyDescent="0.35">
      <c r="A1711" t="s">
        <v>297</v>
      </c>
      <c r="B1711" t="s">
        <v>11</v>
      </c>
      <c r="C1711" t="s">
        <v>298</v>
      </c>
      <c r="D1711" t="s">
        <v>419</v>
      </c>
      <c r="E1711" t="str">
        <f t="shared" si="46"/>
        <v/>
      </c>
      <c r="F1711" t="s">
        <v>984</v>
      </c>
      <c r="G1711" s="18">
        <v>988572</v>
      </c>
      <c r="H1711">
        <v>0.26669999999999999</v>
      </c>
    </row>
    <row r="1712" spans="1:8" x14ac:dyDescent="0.35">
      <c r="A1712" t="s">
        <v>297</v>
      </c>
      <c r="B1712" t="s">
        <v>11</v>
      </c>
      <c r="C1712" t="s">
        <v>298</v>
      </c>
      <c r="D1712" t="s">
        <v>421</v>
      </c>
      <c r="E1712" t="str">
        <f t="shared" si="46"/>
        <v/>
      </c>
      <c r="F1712" t="s">
        <v>984</v>
      </c>
      <c r="G1712" s="18">
        <v>898871</v>
      </c>
      <c r="H1712">
        <v>0.24249999999999999</v>
      </c>
    </row>
    <row r="1713" spans="1:8" x14ac:dyDescent="0.35">
      <c r="A1713" t="s">
        <v>297</v>
      </c>
      <c r="B1713" t="s">
        <v>11</v>
      </c>
      <c r="C1713" t="s">
        <v>298</v>
      </c>
      <c r="D1713" t="s">
        <v>423</v>
      </c>
      <c r="E1713" t="str">
        <f t="shared" si="46"/>
        <v/>
      </c>
      <c r="F1713" t="s">
        <v>984</v>
      </c>
      <c r="G1713" s="18">
        <v>0</v>
      </c>
      <c r="H1713">
        <v>0</v>
      </c>
    </row>
    <row r="1714" spans="1:8" x14ac:dyDescent="0.35">
      <c r="A1714" t="s">
        <v>297</v>
      </c>
      <c r="B1714" t="s">
        <v>11</v>
      </c>
      <c r="C1714" t="s">
        <v>299</v>
      </c>
      <c r="D1714" t="s">
        <v>13</v>
      </c>
      <c r="E1714" t="str">
        <f t="shared" si="46"/>
        <v/>
      </c>
      <c r="F1714" t="s">
        <v>985</v>
      </c>
      <c r="G1714" s="18">
        <v>0</v>
      </c>
      <c r="H1714">
        <v>0</v>
      </c>
    </row>
    <row r="1715" spans="1:8" x14ac:dyDescent="0.35">
      <c r="A1715" t="s">
        <v>297</v>
      </c>
      <c r="B1715" t="s">
        <v>11</v>
      </c>
      <c r="C1715" t="s">
        <v>299</v>
      </c>
      <c r="D1715" t="s">
        <v>416</v>
      </c>
      <c r="E1715" t="str">
        <f t="shared" si="46"/>
        <v/>
      </c>
      <c r="F1715" t="s">
        <v>985</v>
      </c>
      <c r="G1715" s="18">
        <v>0</v>
      </c>
      <c r="H1715">
        <v>0</v>
      </c>
    </row>
    <row r="1716" spans="1:8" x14ac:dyDescent="0.35">
      <c r="A1716" t="s">
        <v>297</v>
      </c>
      <c r="B1716" t="s">
        <v>11</v>
      </c>
      <c r="C1716" t="s">
        <v>299</v>
      </c>
      <c r="D1716" t="s">
        <v>15</v>
      </c>
      <c r="E1716" t="str">
        <f t="shared" si="46"/>
        <v>8</v>
      </c>
      <c r="F1716" t="s">
        <v>985</v>
      </c>
      <c r="G1716" s="18">
        <v>2389789</v>
      </c>
      <c r="H1716">
        <v>0.3579</v>
      </c>
    </row>
    <row r="1717" spans="1:8" x14ac:dyDescent="0.35">
      <c r="A1717" t="s">
        <v>297</v>
      </c>
      <c r="B1717" t="s">
        <v>11</v>
      </c>
      <c r="C1717" t="s">
        <v>299</v>
      </c>
      <c r="D1717" t="s">
        <v>16</v>
      </c>
      <c r="E1717" t="str">
        <f t="shared" si="46"/>
        <v>8</v>
      </c>
      <c r="F1717" t="s">
        <v>985</v>
      </c>
      <c r="G1717" s="18">
        <v>615643</v>
      </c>
      <c r="H1717">
        <v>9.2200000000000004E-2</v>
      </c>
    </row>
    <row r="1718" spans="1:8" x14ac:dyDescent="0.35">
      <c r="A1718" t="s">
        <v>297</v>
      </c>
      <c r="B1718" t="s">
        <v>11</v>
      </c>
      <c r="C1718" t="s">
        <v>299</v>
      </c>
      <c r="D1718" t="s">
        <v>419</v>
      </c>
      <c r="E1718" t="str">
        <f t="shared" si="46"/>
        <v/>
      </c>
      <c r="F1718" t="s">
        <v>985</v>
      </c>
      <c r="G1718" s="18">
        <v>2170775</v>
      </c>
      <c r="H1718">
        <v>0.3251</v>
      </c>
    </row>
    <row r="1719" spans="1:8" x14ac:dyDescent="0.35">
      <c r="A1719" t="s">
        <v>297</v>
      </c>
      <c r="B1719" t="s">
        <v>11</v>
      </c>
      <c r="C1719" t="s">
        <v>299</v>
      </c>
      <c r="D1719" t="s">
        <v>421</v>
      </c>
      <c r="E1719" t="str">
        <f t="shared" si="46"/>
        <v/>
      </c>
      <c r="F1719" t="s">
        <v>985</v>
      </c>
      <c r="G1719" s="18">
        <v>1408900</v>
      </c>
      <c r="H1719">
        <v>0.21099999999999999</v>
      </c>
    </row>
    <row r="1720" spans="1:8" x14ac:dyDescent="0.35">
      <c r="A1720" t="s">
        <v>297</v>
      </c>
      <c r="B1720" t="s">
        <v>11</v>
      </c>
      <c r="C1720" t="s">
        <v>299</v>
      </c>
      <c r="D1720" t="s">
        <v>423</v>
      </c>
      <c r="E1720" t="str">
        <f t="shared" si="46"/>
        <v/>
      </c>
      <c r="F1720" t="s">
        <v>985</v>
      </c>
      <c r="G1720" s="18">
        <v>0</v>
      </c>
      <c r="H1720">
        <v>0</v>
      </c>
    </row>
    <row r="1721" spans="1:8" x14ac:dyDescent="0.35">
      <c r="A1721" t="s">
        <v>300</v>
      </c>
      <c r="B1721" t="s">
        <v>11</v>
      </c>
      <c r="C1721" t="s">
        <v>301</v>
      </c>
      <c r="D1721" t="s">
        <v>416</v>
      </c>
      <c r="E1721" t="str">
        <f t="shared" si="46"/>
        <v/>
      </c>
      <c r="F1721" t="s">
        <v>986</v>
      </c>
      <c r="G1721" s="18">
        <v>0</v>
      </c>
      <c r="H1721">
        <v>0</v>
      </c>
    </row>
    <row r="1722" spans="1:8" x14ac:dyDescent="0.35">
      <c r="A1722" t="s">
        <v>300</v>
      </c>
      <c r="B1722" t="s">
        <v>11</v>
      </c>
      <c r="C1722" t="s">
        <v>301</v>
      </c>
      <c r="D1722" t="s">
        <v>15</v>
      </c>
      <c r="E1722" t="str">
        <f t="shared" si="46"/>
        <v>8</v>
      </c>
      <c r="F1722" t="s">
        <v>986</v>
      </c>
      <c r="G1722" s="18">
        <v>0</v>
      </c>
      <c r="H1722">
        <v>0</v>
      </c>
    </row>
    <row r="1723" spans="1:8" x14ac:dyDescent="0.35">
      <c r="A1723" t="s">
        <v>300</v>
      </c>
      <c r="B1723" t="s">
        <v>11</v>
      </c>
      <c r="C1723" t="s">
        <v>301</v>
      </c>
      <c r="D1723" t="s">
        <v>419</v>
      </c>
      <c r="E1723" t="str">
        <f t="shared" si="46"/>
        <v/>
      </c>
      <c r="F1723" t="s">
        <v>986</v>
      </c>
      <c r="G1723" s="18">
        <v>1629662</v>
      </c>
      <c r="H1723">
        <v>0.34889999999999999</v>
      </c>
    </row>
    <row r="1724" spans="1:8" x14ac:dyDescent="0.35">
      <c r="A1724" t="s">
        <v>300</v>
      </c>
      <c r="B1724" t="s">
        <v>11</v>
      </c>
      <c r="C1724" t="s">
        <v>301</v>
      </c>
      <c r="D1724" t="s">
        <v>421</v>
      </c>
      <c r="E1724" t="str">
        <f t="shared" si="46"/>
        <v/>
      </c>
      <c r="F1724" t="s">
        <v>986</v>
      </c>
      <c r="G1724" s="18">
        <v>1226100</v>
      </c>
      <c r="H1724">
        <v>0.26250000000000001</v>
      </c>
    </row>
    <row r="1725" spans="1:8" x14ac:dyDescent="0.35">
      <c r="A1725" t="s">
        <v>300</v>
      </c>
      <c r="B1725" t="s">
        <v>11</v>
      </c>
      <c r="C1725" t="s">
        <v>301</v>
      </c>
      <c r="D1725" t="s">
        <v>423</v>
      </c>
      <c r="E1725" t="str">
        <f t="shared" si="46"/>
        <v/>
      </c>
      <c r="F1725" t="s">
        <v>986</v>
      </c>
      <c r="G1725" s="18">
        <v>205051</v>
      </c>
      <c r="H1725">
        <v>4.3900000000000002E-2</v>
      </c>
    </row>
    <row r="1726" spans="1:8" x14ac:dyDescent="0.35">
      <c r="A1726" t="s">
        <v>378</v>
      </c>
      <c r="B1726" t="s">
        <v>11</v>
      </c>
      <c r="C1726" t="s">
        <v>379</v>
      </c>
      <c r="D1726" t="s">
        <v>368</v>
      </c>
      <c r="E1726" t="str">
        <f t="shared" si="46"/>
        <v/>
      </c>
      <c r="F1726" t="s">
        <v>987</v>
      </c>
      <c r="G1726" s="18">
        <v>0</v>
      </c>
      <c r="H1726">
        <v>0</v>
      </c>
    </row>
    <row r="1727" spans="1:8" x14ac:dyDescent="0.35">
      <c r="A1727" t="s">
        <v>378</v>
      </c>
      <c r="B1727" t="s">
        <v>11</v>
      </c>
      <c r="C1727" t="s">
        <v>379</v>
      </c>
      <c r="D1727" t="s">
        <v>416</v>
      </c>
      <c r="E1727" t="str">
        <f t="shared" si="46"/>
        <v/>
      </c>
      <c r="F1727" t="s">
        <v>987</v>
      </c>
      <c r="G1727" s="18">
        <v>0</v>
      </c>
      <c r="H1727">
        <v>0</v>
      </c>
    </row>
    <row r="1728" spans="1:8" x14ac:dyDescent="0.35">
      <c r="A1728" t="s">
        <v>378</v>
      </c>
      <c r="B1728" t="s">
        <v>11</v>
      </c>
      <c r="C1728" t="s">
        <v>379</v>
      </c>
      <c r="D1728" t="s">
        <v>15</v>
      </c>
      <c r="E1728" t="str">
        <f t="shared" si="46"/>
        <v>8</v>
      </c>
      <c r="F1728" t="s">
        <v>987</v>
      </c>
      <c r="G1728" s="18">
        <v>7828805</v>
      </c>
      <c r="H1728">
        <v>0.37</v>
      </c>
    </row>
    <row r="1729" spans="1:8" x14ac:dyDescent="0.35">
      <c r="A1729" t="s">
        <v>378</v>
      </c>
      <c r="B1729" t="s">
        <v>11</v>
      </c>
      <c r="C1729" t="s">
        <v>379</v>
      </c>
      <c r="D1729" t="s">
        <v>419</v>
      </c>
      <c r="E1729" t="str">
        <f t="shared" si="46"/>
        <v/>
      </c>
      <c r="F1729" t="s">
        <v>987</v>
      </c>
      <c r="G1729" s="18">
        <v>6250349</v>
      </c>
      <c r="H1729">
        <v>0.2954</v>
      </c>
    </row>
    <row r="1730" spans="1:8" x14ac:dyDescent="0.35">
      <c r="A1730" t="s">
        <v>378</v>
      </c>
      <c r="B1730" t="s">
        <v>11</v>
      </c>
      <c r="C1730" t="s">
        <v>379</v>
      </c>
      <c r="D1730" t="s">
        <v>421</v>
      </c>
      <c r="E1730" t="str">
        <f t="shared" si="46"/>
        <v/>
      </c>
      <c r="F1730" t="s">
        <v>987</v>
      </c>
      <c r="G1730" s="18">
        <v>3423515</v>
      </c>
      <c r="H1730">
        <v>0.1618</v>
      </c>
    </row>
    <row r="1731" spans="1:8" x14ac:dyDescent="0.35">
      <c r="A1731" t="s">
        <v>378</v>
      </c>
      <c r="B1731" t="s">
        <v>11</v>
      </c>
      <c r="C1731" t="s">
        <v>379</v>
      </c>
      <c r="D1731" t="s">
        <v>423</v>
      </c>
      <c r="E1731" t="str">
        <f t="shared" ref="E1731:E1794" si="47">IF(MID(D1731,3,1)="8","8","")</f>
        <v/>
      </c>
      <c r="F1731" t="s">
        <v>987</v>
      </c>
      <c r="G1731" s="18">
        <v>964847</v>
      </c>
      <c r="H1731">
        <v>4.5600000000000002E-2</v>
      </c>
    </row>
    <row r="1732" spans="1:8" x14ac:dyDescent="0.35">
      <c r="A1732" t="s">
        <v>378</v>
      </c>
      <c r="B1732" t="s">
        <v>11</v>
      </c>
      <c r="C1732" t="s">
        <v>380</v>
      </c>
      <c r="D1732" t="s">
        <v>13</v>
      </c>
      <c r="E1732" t="str">
        <f t="shared" si="47"/>
        <v/>
      </c>
      <c r="F1732" t="s">
        <v>988</v>
      </c>
      <c r="G1732" s="18">
        <v>0</v>
      </c>
      <c r="H1732">
        <v>0</v>
      </c>
    </row>
    <row r="1733" spans="1:8" x14ac:dyDescent="0.35">
      <c r="A1733" t="s">
        <v>378</v>
      </c>
      <c r="B1733" t="s">
        <v>11</v>
      </c>
      <c r="C1733" t="s">
        <v>380</v>
      </c>
      <c r="D1733" t="s">
        <v>416</v>
      </c>
      <c r="E1733" t="str">
        <f t="shared" si="47"/>
        <v/>
      </c>
      <c r="F1733" t="s">
        <v>988</v>
      </c>
      <c r="G1733" s="18">
        <v>0</v>
      </c>
      <c r="H1733">
        <v>0</v>
      </c>
    </row>
    <row r="1734" spans="1:8" x14ac:dyDescent="0.35">
      <c r="A1734" t="s">
        <v>378</v>
      </c>
      <c r="B1734" t="s">
        <v>11</v>
      </c>
      <c r="C1734" t="s">
        <v>380</v>
      </c>
      <c r="D1734" t="s">
        <v>15</v>
      </c>
      <c r="E1734" t="str">
        <f t="shared" si="47"/>
        <v>8</v>
      </c>
      <c r="F1734" t="s">
        <v>988</v>
      </c>
      <c r="G1734" s="18">
        <v>18369457</v>
      </c>
      <c r="H1734">
        <v>0.46</v>
      </c>
    </row>
    <row r="1735" spans="1:8" x14ac:dyDescent="0.35">
      <c r="A1735" t="s">
        <v>378</v>
      </c>
      <c r="B1735" t="s">
        <v>11</v>
      </c>
      <c r="C1735" t="s">
        <v>380</v>
      </c>
      <c r="D1735" t="s">
        <v>419</v>
      </c>
      <c r="E1735" t="str">
        <f t="shared" si="47"/>
        <v/>
      </c>
      <c r="F1735" t="s">
        <v>988</v>
      </c>
      <c r="G1735" s="18">
        <v>11109528</v>
      </c>
      <c r="H1735">
        <v>0.2782</v>
      </c>
    </row>
    <row r="1736" spans="1:8" x14ac:dyDescent="0.35">
      <c r="A1736" t="s">
        <v>378</v>
      </c>
      <c r="B1736" t="s">
        <v>11</v>
      </c>
      <c r="C1736" t="s">
        <v>380</v>
      </c>
      <c r="D1736" t="s">
        <v>421</v>
      </c>
      <c r="E1736" t="str">
        <f t="shared" si="47"/>
        <v/>
      </c>
      <c r="F1736" t="s">
        <v>988</v>
      </c>
      <c r="G1736" s="18">
        <v>5866246</v>
      </c>
      <c r="H1736">
        <v>0.1469</v>
      </c>
    </row>
    <row r="1737" spans="1:8" x14ac:dyDescent="0.35">
      <c r="A1737" t="s">
        <v>378</v>
      </c>
      <c r="B1737" t="s">
        <v>11</v>
      </c>
      <c r="C1737" t="s">
        <v>380</v>
      </c>
      <c r="D1737" t="s">
        <v>423</v>
      </c>
      <c r="E1737" t="str">
        <f t="shared" si="47"/>
        <v/>
      </c>
      <c r="F1737" t="s">
        <v>988</v>
      </c>
      <c r="G1737" s="18">
        <v>1577377</v>
      </c>
      <c r="H1737">
        <v>3.95E-2</v>
      </c>
    </row>
    <row r="1738" spans="1:8" x14ac:dyDescent="0.35">
      <c r="A1738" t="s">
        <v>378</v>
      </c>
      <c r="B1738" t="s">
        <v>11</v>
      </c>
      <c r="C1738" t="s">
        <v>381</v>
      </c>
      <c r="D1738" t="s">
        <v>25</v>
      </c>
      <c r="E1738" t="str">
        <f t="shared" si="47"/>
        <v/>
      </c>
      <c r="F1738" t="s">
        <v>989</v>
      </c>
      <c r="G1738" s="18">
        <v>4572847</v>
      </c>
      <c r="H1738">
        <v>0.37</v>
      </c>
    </row>
    <row r="1739" spans="1:8" x14ac:dyDescent="0.35">
      <c r="A1739" t="s">
        <v>378</v>
      </c>
      <c r="B1739" t="s">
        <v>11</v>
      </c>
      <c r="C1739" t="s">
        <v>381</v>
      </c>
      <c r="D1739" t="s">
        <v>13</v>
      </c>
      <c r="E1739" t="str">
        <f t="shared" si="47"/>
        <v/>
      </c>
      <c r="F1739" t="s">
        <v>989</v>
      </c>
      <c r="G1739" s="18">
        <v>0</v>
      </c>
      <c r="H1739">
        <v>0</v>
      </c>
    </row>
    <row r="1740" spans="1:8" x14ac:dyDescent="0.35">
      <c r="A1740" t="s">
        <v>378</v>
      </c>
      <c r="B1740" t="s">
        <v>11</v>
      </c>
      <c r="C1740" t="s">
        <v>381</v>
      </c>
      <c r="D1740" t="s">
        <v>416</v>
      </c>
      <c r="E1740" t="str">
        <f t="shared" si="47"/>
        <v/>
      </c>
      <c r="F1740" t="s">
        <v>989</v>
      </c>
      <c r="G1740" s="18">
        <v>0</v>
      </c>
      <c r="H1740">
        <v>0</v>
      </c>
    </row>
    <row r="1741" spans="1:8" x14ac:dyDescent="0.35">
      <c r="A1741" t="s">
        <v>378</v>
      </c>
      <c r="B1741" t="s">
        <v>11</v>
      </c>
      <c r="C1741" t="s">
        <v>381</v>
      </c>
      <c r="D1741" t="s">
        <v>15</v>
      </c>
      <c r="E1741" t="str">
        <f t="shared" si="47"/>
        <v>8</v>
      </c>
      <c r="F1741" t="s">
        <v>989</v>
      </c>
      <c r="G1741" s="18">
        <v>5028442</v>
      </c>
      <c r="H1741">
        <v>0.53749999999999998</v>
      </c>
    </row>
    <row r="1742" spans="1:8" x14ac:dyDescent="0.35">
      <c r="A1742" t="s">
        <v>378</v>
      </c>
      <c r="B1742" t="s">
        <v>11</v>
      </c>
      <c r="C1742" t="s">
        <v>381</v>
      </c>
      <c r="D1742" t="s">
        <v>419</v>
      </c>
      <c r="E1742" t="str">
        <f t="shared" si="47"/>
        <v/>
      </c>
      <c r="F1742" t="s">
        <v>989</v>
      </c>
      <c r="G1742" s="18">
        <v>2222805</v>
      </c>
      <c r="H1742">
        <v>0.23760000000000001</v>
      </c>
    </row>
    <row r="1743" spans="1:8" x14ac:dyDescent="0.35">
      <c r="A1743" t="s">
        <v>378</v>
      </c>
      <c r="B1743" t="s">
        <v>11</v>
      </c>
      <c r="C1743" t="s">
        <v>381</v>
      </c>
      <c r="D1743" t="s">
        <v>421</v>
      </c>
      <c r="E1743" t="str">
        <f t="shared" si="47"/>
        <v/>
      </c>
      <c r="F1743" t="s">
        <v>989</v>
      </c>
      <c r="G1743" s="18">
        <v>688546</v>
      </c>
      <c r="H1743">
        <v>7.3599999999999999E-2</v>
      </c>
    </row>
    <row r="1744" spans="1:8" x14ac:dyDescent="0.35">
      <c r="A1744" t="s">
        <v>378</v>
      </c>
      <c r="B1744" t="s">
        <v>11</v>
      </c>
      <c r="C1744" t="s">
        <v>381</v>
      </c>
      <c r="D1744" t="s">
        <v>423</v>
      </c>
      <c r="E1744" t="str">
        <f t="shared" si="47"/>
        <v/>
      </c>
      <c r="F1744" t="s">
        <v>989</v>
      </c>
      <c r="G1744" s="18">
        <v>373274</v>
      </c>
      <c r="H1744">
        <v>3.9899999999999998E-2</v>
      </c>
    </row>
    <row r="1745" spans="1:8" x14ac:dyDescent="0.35">
      <c r="A1745" t="s">
        <v>302</v>
      </c>
      <c r="B1745" t="s">
        <v>11</v>
      </c>
      <c r="C1745" t="s">
        <v>303</v>
      </c>
      <c r="D1745" t="s">
        <v>13</v>
      </c>
      <c r="E1745" t="str">
        <f t="shared" si="47"/>
        <v/>
      </c>
      <c r="F1745" t="s">
        <v>990</v>
      </c>
      <c r="G1745" s="18">
        <v>0</v>
      </c>
      <c r="H1745">
        <v>0</v>
      </c>
    </row>
    <row r="1746" spans="1:8" x14ac:dyDescent="0.35">
      <c r="A1746" t="s">
        <v>302</v>
      </c>
      <c r="B1746" t="s">
        <v>11</v>
      </c>
      <c r="C1746" t="s">
        <v>303</v>
      </c>
      <c r="D1746" t="s">
        <v>416</v>
      </c>
      <c r="E1746" t="str">
        <f t="shared" si="47"/>
        <v/>
      </c>
      <c r="F1746" t="s">
        <v>990</v>
      </c>
      <c r="G1746" s="18">
        <v>0</v>
      </c>
      <c r="H1746">
        <v>0</v>
      </c>
    </row>
    <row r="1747" spans="1:8" x14ac:dyDescent="0.35">
      <c r="A1747" t="s">
        <v>302</v>
      </c>
      <c r="B1747" t="s">
        <v>11</v>
      </c>
      <c r="C1747" t="s">
        <v>303</v>
      </c>
      <c r="D1747" t="s">
        <v>15</v>
      </c>
      <c r="E1747" t="str">
        <f t="shared" si="47"/>
        <v>8</v>
      </c>
      <c r="F1747" t="s">
        <v>990</v>
      </c>
      <c r="G1747" s="18">
        <v>1893188</v>
      </c>
      <c r="H1747">
        <v>0.57769999999999999</v>
      </c>
    </row>
    <row r="1748" spans="1:8" x14ac:dyDescent="0.35">
      <c r="A1748" t="s">
        <v>302</v>
      </c>
      <c r="B1748" t="s">
        <v>11</v>
      </c>
      <c r="C1748" t="s">
        <v>303</v>
      </c>
      <c r="D1748" t="s">
        <v>16</v>
      </c>
      <c r="E1748" t="str">
        <f t="shared" si="47"/>
        <v>8</v>
      </c>
      <c r="F1748" t="s">
        <v>990</v>
      </c>
      <c r="G1748" s="18">
        <v>118959</v>
      </c>
      <c r="H1748">
        <v>3.6299999999999999E-2</v>
      </c>
    </row>
    <row r="1749" spans="1:8" x14ac:dyDescent="0.35">
      <c r="A1749" t="s">
        <v>302</v>
      </c>
      <c r="B1749" t="s">
        <v>11</v>
      </c>
      <c r="C1749" t="s">
        <v>303</v>
      </c>
      <c r="D1749" t="s">
        <v>419</v>
      </c>
      <c r="E1749" t="str">
        <f t="shared" si="47"/>
        <v/>
      </c>
      <c r="F1749" t="s">
        <v>990</v>
      </c>
      <c r="G1749" s="18">
        <v>704579</v>
      </c>
      <c r="H1749">
        <v>0.215</v>
      </c>
    </row>
    <row r="1750" spans="1:8" x14ac:dyDescent="0.35">
      <c r="A1750" t="s">
        <v>302</v>
      </c>
      <c r="B1750" t="s">
        <v>11</v>
      </c>
      <c r="C1750" t="s">
        <v>303</v>
      </c>
      <c r="D1750" t="s">
        <v>421</v>
      </c>
      <c r="E1750" t="str">
        <f t="shared" si="47"/>
        <v/>
      </c>
      <c r="F1750" t="s">
        <v>990</v>
      </c>
      <c r="G1750" s="18">
        <v>620357</v>
      </c>
      <c r="H1750">
        <v>0.1893</v>
      </c>
    </row>
    <row r="1751" spans="1:8" x14ac:dyDescent="0.35">
      <c r="A1751" t="s">
        <v>302</v>
      </c>
      <c r="B1751" t="s">
        <v>11</v>
      </c>
      <c r="C1751" t="s">
        <v>303</v>
      </c>
      <c r="D1751" t="s">
        <v>423</v>
      </c>
      <c r="E1751" t="str">
        <f t="shared" si="47"/>
        <v/>
      </c>
      <c r="F1751" t="s">
        <v>990</v>
      </c>
      <c r="G1751" s="18">
        <v>28839</v>
      </c>
      <c r="H1751">
        <v>8.8000000000000005E-3</v>
      </c>
    </row>
    <row r="1752" spans="1:8" x14ac:dyDescent="0.35">
      <c r="A1752" t="s">
        <v>302</v>
      </c>
      <c r="B1752" t="s">
        <v>11</v>
      </c>
      <c r="C1752" t="s">
        <v>304</v>
      </c>
      <c r="D1752" t="s">
        <v>13</v>
      </c>
      <c r="E1752" t="str">
        <f t="shared" si="47"/>
        <v/>
      </c>
      <c r="F1752" t="s">
        <v>991</v>
      </c>
      <c r="G1752" s="18">
        <v>0</v>
      </c>
      <c r="H1752">
        <v>0</v>
      </c>
    </row>
    <row r="1753" spans="1:8" x14ac:dyDescent="0.35">
      <c r="A1753" t="s">
        <v>302</v>
      </c>
      <c r="B1753" t="s">
        <v>11</v>
      </c>
      <c r="C1753" t="s">
        <v>304</v>
      </c>
      <c r="D1753" t="s">
        <v>416</v>
      </c>
      <c r="E1753" t="str">
        <f t="shared" si="47"/>
        <v/>
      </c>
      <c r="F1753" t="s">
        <v>991</v>
      </c>
      <c r="G1753" s="18">
        <v>0</v>
      </c>
      <c r="H1753">
        <v>0</v>
      </c>
    </row>
    <row r="1754" spans="1:8" x14ac:dyDescent="0.35">
      <c r="A1754" t="s">
        <v>302</v>
      </c>
      <c r="B1754" t="s">
        <v>11</v>
      </c>
      <c r="C1754" t="s">
        <v>304</v>
      </c>
      <c r="D1754" t="s">
        <v>15</v>
      </c>
      <c r="E1754" t="str">
        <f t="shared" si="47"/>
        <v>8</v>
      </c>
      <c r="F1754" t="s">
        <v>991</v>
      </c>
      <c r="G1754" s="18">
        <v>1724876</v>
      </c>
      <c r="H1754">
        <v>0.28410000000000002</v>
      </c>
    </row>
    <row r="1755" spans="1:8" x14ac:dyDescent="0.35">
      <c r="A1755" t="s">
        <v>302</v>
      </c>
      <c r="B1755" t="s">
        <v>11</v>
      </c>
      <c r="C1755" t="s">
        <v>304</v>
      </c>
      <c r="D1755" t="s">
        <v>419</v>
      </c>
      <c r="E1755" t="str">
        <f t="shared" si="47"/>
        <v/>
      </c>
      <c r="F1755" t="s">
        <v>991</v>
      </c>
      <c r="G1755" s="18">
        <v>1582806</v>
      </c>
      <c r="H1755">
        <v>0.26069999999999999</v>
      </c>
    </row>
    <row r="1756" spans="1:8" x14ac:dyDescent="0.35">
      <c r="A1756" t="s">
        <v>302</v>
      </c>
      <c r="B1756" t="s">
        <v>11</v>
      </c>
      <c r="C1756" t="s">
        <v>304</v>
      </c>
      <c r="D1756" t="s">
        <v>421</v>
      </c>
      <c r="E1756" t="str">
        <f t="shared" si="47"/>
        <v/>
      </c>
      <c r="F1756" t="s">
        <v>991</v>
      </c>
      <c r="G1756" s="18">
        <v>1172381</v>
      </c>
      <c r="H1756">
        <v>0.19309999999999999</v>
      </c>
    </row>
    <row r="1757" spans="1:8" x14ac:dyDescent="0.35">
      <c r="A1757" t="s">
        <v>302</v>
      </c>
      <c r="B1757" t="s">
        <v>11</v>
      </c>
      <c r="C1757" t="s">
        <v>304</v>
      </c>
      <c r="D1757" t="s">
        <v>423</v>
      </c>
      <c r="E1757" t="str">
        <f t="shared" si="47"/>
        <v/>
      </c>
      <c r="F1757" t="s">
        <v>991</v>
      </c>
      <c r="G1757" s="18">
        <v>199141</v>
      </c>
      <c r="H1757">
        <v>3.2800000000000003E-2</v>
      </c>
    </row>
    <row r="1758" spans="1:8" x14ac:dyDescent="0.35">
      <c r="A1758" t="s">
        <v>382</v>
      </c>
      <c r="B1758" t="s">
        <v>11</v>
      </c>
      <c r="C1758" t="s">
        <v>383</v>
      </c>
      <c r="D1758" t="s">
        <v>13</v>
      </c>
      <c r="E1758" t="str">
        <f t="shared" si="47"/>
        <v/>
      </c>
      <c r="F1758" t="s">
        <v>993</v>
      </c>
      <c r="G1758" s="18">
        <v>0</v>
      </c>
      <c r="H1758">
        <v>0</v>
      </c>
    </row>
    <row r="1759" spans="1:8" x14ac:dyDescent="0.35">
      <c r="A1759" t="s">
        <v>382</v>
      </c>
      <c r="B1759" t="s">
        <v>11</v>
      </c>
      <c r="C1759" t="s">
        <v>383</v>
      </c>
      <c r="D1759" t="s">
        <v>416</v>
      </c>
      <c r="E1759" t="str">
        <f t="shared" si="47"/>
        <v/>
      </c>
      <c r="F1759" t="s">
        <v>993</v>
      </c>
      <c r="G1759" s="18">
        <v>0</v>
      </c>
      <c r="H1759">
        <v>0</v>
      </c>
    </row>
    <row r="1760" spans="1:8" x14ac:dyDescent="0.35">
      <c r="A1760" t="s">
        <v>382</v>
      </c>
      <c r="B1760" t="s">
        <v>11</v>
      </c>
      <c r="C1760" t="s">
        <v>383</v>
      </c>
      <c r="D1760" t="s">
        <v>15</v>
      </c>
      <c r="E1760" t="str">
        <f t="shared" si="47"/>
        <v>8</v>
      </c>
      <c r="F1760" t="s">
        <v>993</v>
      </c>
      <c r="G1760" s="18">
        <v>12745974</v>
      </c>
      <c r="H1760">
        <v>0.19209999999999999</v>
      </c>
    </row>
    <row r="1761" spans="1:8" x14ac:dyDescent="0.35">
      <c r="A1761" t="s">
        <v>382</v>
      </c>
      <c r="B1761" t="s">
        <v>11</v>
      </c>
      <c r="C1761" t="s">
        <v>383</v>
      </c>
      <c r="D1761" t="s">
        <v>51</v>
      </c>
      <c r="E1761" t="str">
        <f t="shared" si="47"/>
        <v>8</v>
      </c>
      <c r="F1761" t="s">
        <v>993</v>
      </c>
      <c r="G1761" s="18">
        <v>12480571</v>
      </c>
      <c r="H1761">
        <v>0.18809999999999999</v>
      </c>
    </row>
    <row r="1762" spans="1:8" x14ac:dyDescent="0.35">
      <c r="A1762" t="s">
        <v>382</v>
      </c>
      <c r="B1762" t="s">
        <v>11</v>
      </c>
      <c r="C1762" t="s">
        <v>383</v>
      </c>
      <c r="D1762" t="s">
        <v>419</v>
      </c>
      <c r="E1762" t="str">
        <f t="shared" si="47"/>
        <v/>
      </c>
      <c r="F1762" t="s">
        <v>993</v>
      </c>
      <c r="G1762" s="18">
        <v>19215169</v>
      </c>
      <c r="H1762">
        <v>0.28960000000000002</v>
      </c>
    </row>
    <row r="1763" spans="1:8" x14ac:dyDescent="0.35">
      <c r="A1763" t="s">
        <v>382</v>
      </c>
      <c r="B1763" t="s">
        <v>11</v>
      </c>
      <c r="C1763" t="s">
        <v>383</v>
      </c>
      <c r="D1763" t="s">
        <v>412</v>
      </c>
      <c r="E1763" t="str">
        <f t="shared" si="47"/>
        <v/>
      </c>
      <c r="F1763" t="s">
        <v>993</v>
      </c>
      <c r="G1763" s="18">
        <v>331754</v>
      </c>
      <c r="H1763">
        <v>5.0000000000000001E-3</v>
      </c>
    </row>
    <row r="1764" spans="1:8" x14ac:dyDescent="0.35">
      <c r="A1764" t="s">
        <v>382</v>
      </c>
      <c r="B1764" t="s">
        <v>11</v>
      </c>
      <c r="C1764" t="s">
        <v>383</v>
      </c>
      <c r="D1764" t="s">
        <v>421</v>
      </c>
      <c r="E1764" t="str">
        <f t="shared" si="47"/>
        <v/>
      </c>
      <c r="F1764" t="s">
        <v>993</v>
      </c>
      <c r="G1764" s="18">
        <v>14617064</v>
      </c>
      <c r="H1764">
        <v>0.2203</v>
      </c>
    </row>
    <row r="1765" spans="1:8" x14ac:dyDescent="0.35">
      <c r="A1765" t="s">
        <v>382</v>
      </c>
      <c r="B1765" t="s">
        <v>11</v>
      </c>
      <c r="C1765" t="s">
        <v>383</v>
      </c>
      <c r="D1765" t="s">
        <v>423</v>
      </c>
      <c r="E1765" t="str">
        <f t="shared" si="47"/>
        <v/>
      </c>
      <c r="F1765" t="s">
        <v>993</v>
      </c>
      <c r="G1765" s="18">
        <v>2627489</v>
      </c>
      <c r="H1765">
        <v>3.9600000000000003E-2</v>
      </c>
    </row>
    <row r="1766" spans="1:8" x14ac:dyDescent="0.35">
      <c r="A1766" t="s">
        <v>305</v>
      </c>
      <c r="B1766" t="s">
        <v>11</v>
      </c>
      <c r="C1766" t="s">
        <v>306</v>
      </c>
      <c r="D1766" t="s">
        <v>13</v>
      </c>
      <c r="E1766" t="str">
        <f t="shared" si="47"/>
        <v/>
      </c>
      <c r="F1766" t="s">
        <v>994</v>
      </c>
      <c r="G1766" s="18">
        <v>0</v>
      </c>
      <c r="H1766">
        <v>0</v>
      </c>
    </row>
    <row r="1767" spans="1:8" x14ac:dyDescent="0.35">
      <c r="A1767" t="s">
        <v>305</v>
      </c>
      <c r="B1767" t="s">
        <v>11</v>
      </c>
      <c r="C1767" t="s">
        <v>306</v>
      </c>
      <c r="D1767" t="s">
        <v>416</v>
      </c>
      <c r="E1767" t="str">
        <f t="shared" si="47"/>
        <v/>
      </c>
      <c r="F1767" t="s">
        <v>994</v>
      </c>
      <c r="G1767" s="18">
        <v>0</v>
      </c>
      <c r="H1767">
        <v>0</v>
      </c>
    </row>
    <row r="1768" spans="1:8" x14ac:dyDescent="0.35">
      <c r="A1768" t="s">
        <v>305</v>
      </c>
      <c r="B1768" t="s">
        <v>11</v>
      </c>
      <c r="C1768" t="s">
        <v>306</v>
      </c>
      <c r="D1768" t="s">
        <v>15</v>
      </c>
      <c r="E1768" t="str">
        <f t="shared" si="47"/>
        <v>8</v>
      </c>
      <c r="F1768" t="s">
        <v>994</v>
      </c>
      <c r="G1768" s="18">
        <v>1433605</v>
      </c>
      <c r="H1768">
        <v>0.37819999999999998</v>
      </c>
    </row>
    <row r="1769" spans="1:8" x14ac:dyDescent="0.35">
      <c r="A1769" t="s">
        <v>305</v>
      </c>
      <c r="B1769" t="s">
        <v>11</v>
      </c>
      <c r="C1769" t="s">
        <v>306</v>
      </c>
      <c r="D1769" t="s">
        <v>419</v>
      </c>
      <c r="E1769" t="str">
        <f t="shared" si="47"/>
        <v/>
      </c>
      <c r="F1769" t="s">
        <v>994</v>
      </c>
      <c r="G1769" s="18">
        <v>932488</v>
      </c>
      <c r="H1769">
        <v>0.246</v>
      </c>
    </row>
    <row r="1770" spans="1:8" x14ac:dyDescent="0.35">
      <c r="A1770" t="s">
        <v>305</v>
      </c>
      <c r="B1770" t="s">
        <v>11</v>
      </c>
      <c r="C1770" t="s">
        <v>306</v>
      </c>
      <c r="D1770" t="s">
        <v>421</v>
      </c>
      <c r="E1770" t="str">
        <f t="shared" si="47"/>
        <v/>
      </c>
      <c r="F1770" t="s">
        <v>994</v>
      </c>
      <c r="G1770" s="18">
        <v>672452</v>
      </c>
      <c r="H1770">
        <v>0.1774</v>
      </c>
    </row>
    <row r="1771" spans="1:8" x14ac:dyDescent="0.35">
      <c r="A1771" t="s">
        <v>305</v>
      </c>
      <c r="B1771" t="s">
        <v>11</v>
      </c>
      <c r="C1771" t="s">
        <v>306</v>
      </c>
      <c r="D1771" t="s">
        <v>423</v>
      </c>
      <c r="E1771" t="str">
        <f t="shared" si="47"/>
        <v/>
      </c>
      <c r="F1771" t="s">
        <v>994</v>
      </c>
      <c r="G1771" s="18">
        <v>72021</v>
      </c>
      <c r="H1771">
        <v>1.9E-2</v>
      </c>
    </row>
    <row r="1772" spans="1:8" x14ac:dyDescent="0.35">
      <c r="A1772" t="s">
        <v>305</v>
      </c>
      <c r="B1772" t="s">
        <v>11</v>
      </c>
      <c r="C1772" t="s">
        <v>307</v>
      </c>
      <c r="D1772" t="s">
        <v>416</v>
      </c>
      <c r="E1772" t="str">
        <f t="shared" si="47"/>
        <v/>
      </c>
      <c r="F1772" t="s">
        <v>995</v>
      </c>
      <c r="G1772" s="18">
        <v>0</v>
      </c>
      <c r="H1772">
        <v>0</v>
      </c>
    </row>
    <row r="1773" spans="1:8" x14ac:dyDescent="0.35">
      <c r="A1773" t="s">
        <v>305</v>
      </c>
      <c r="B1773" t="s">
        <v>11</v>
      </c>
      <c r="C1773" t="s">
        <v>307</v>
      </c>
      <c r="D1773" t="s">
        <v>15</v>
      </c>
      <c r="E1773" t="str">
        <f t="shared" si="47"/>
        <v>8</v>
      </c>
      <c r="F1773" t="s">
        <v>995</v>
      </c>
      <c r="G1773" s="18">
        <v>1667282</v>
      </c>
      <c r="H1773">
        <v>0.37809999999999999</v>
      </c>
    </row>
    <row r="1774" spans="1:8" x14ac:dyDescent="0.35">
      <c r="A1774" t="s">
        <v>305</v>
      </c>
      <c r="B1774" t="s">
        <v>11</v>
      </c>
      <c r="C1774" t="s">
        <v>307</v>
      </c>
      <c r="D1774" t="s">
        <v>419</v>
      </c>
      <c r="E1774" t="str">
        <f t="shared" si="47"/>
        <v/>
      </c>
      <c r="F1774" t="s">
        <v>995</v>
      </c>
      <c r="G1774" s="18">
        <v>1866157</v>
      </c>
      <c r="H1774">
        <v>0.42320000000000002</v>
      </c>
    </row>
    <row r="1775" spans="1:8" x14ac:dyDescent="0.35">
      <c r="A1775" t="s">
        <v>305</v>
      </c>
      <c r="B1775" t="s">
        <v>11</v>
      </c>
      <c r="C1775" t="s">
        <v>307</v>
      </c>
      <c r="D1775" t="s">
        <v>421</v>
      </c>
      <c r="E1775" t="str">
        <f t="shared" si="47"/>
        <v/>
      </c>
      <c r="F1775" t="s">
        <v>995</v>
      </c>
      <c r="G1775" s="18">
        <v>885013</v>
      </c>
      <c r="H1775">
        <v>0.20069999999999999</v>
      </c>
    </row>
    <row r="1776" spans="1:8" x14ac:dyDescent="0.35">
      <c r="A1776" t="s">
        <v>305</v>
      </c>
      <c r="B1776" t="s">
        <v>11</v>
      </c>
      <c r="C1776" t="s">
        <v>307</v>
      </c>
      <c r="D1776" t="s">
        <v>423</v>
      </c>
      <c r="E1776" t="str">
        <f t="shared" si="47"/>
        <v/>
      </c>
      <c r="F1776" t="s">
        <v>995</v>
      </c>
      <c r="G1776" s="18">
        <v>258405</v>
      </c>
      <c r="H1776">
        <v>5.8599999999999999E-2</v>
      </c>
    </row>
    <row r="1777" spans="1:8" x14ac:dyDescent="0.35">
      <c r="A1777" t="s">
        <v>384</v>
      </c>
      <c r="B1777" t="s">
        <v>11</v>
      </c>
      <c r="C1777" t="s">
        <v>385</v>
      </c>
      <c r="D1777" t="s">
        <v>416</v>
      </c>
      <c r="E1777" t="str">
        <f t="shared" si="47"/>
        <v/>
      </c>
      <c r="F1777" t="s">
        <v>996</v>
      </c>
      <c r="G1777" s="18">
        <v>0</v>
      </c>
      <c r="H1777">
        <v>0</v>
      </c>
    </row>
    <row r="1778" spans="1:8" x14ac:dyDescent="0.35">
      <c r="A1778" t="s">
        <v>384</v>
      </c>
      <c r="B1778" t="s">
        <v>11</v>
      </c>
      <c r="C1778" t="s">
        <v>385</v>
      </c>
      <c r="D1778" t="s">
        <v>15</v>
      </c>
      <c r="E1778" t="str">
        <f t="shared" si="47"/>
        <v>8</v>
      </c>
      <c r="F1778" t="s">
        <v>996</v>
      </c>
      <c r="G1778" s="18">
        <v>7757548</v>
      </c>
      <c r="H1778">
        <v>0.21310000000000001</v>
      </c>
    </row>
    <row r="1779" spans="1:8" x14ac:dyDescent="0.35">
      <c r="A1779" t="s">
        <v>384</v>
      </c>
      <c r="B1779" t="s">
        <v>11</v>
      </c>
      <c r="C1779" t="s">
        <v>385</v>
      </c>
      <c r="D1779" t="s">
        <v>419</v>
      </c>
      <c r="E1779" t="str">
        <f t="shared" si="47"/>
        <v/>
      </c>
      <c r="F1779" t="s">
        <v>996</v>
      </c>
      <c r="G1779" s="18">
        <v>12391691</v>
      </c>
      <c r="H1779">
        <v>0.34039999999999998</v>
      </c>
    </row>
    <row r="1780" spans="1:8" x14ac:dyDescent="0.35">
      <c r="A1780" t="s">
        <v>384</v>
      </c>
      <c r="B1780" t="s">
        <v>11</v>
      </c>
      <c r="C1780" t="s">
        <v>385</v>
      </c>
      <c r="D1780" t="s">
        <v>421</v>
      </c>
      <c r="E1780" t="str">
        <f t="shared" si="47"/>
        <v/>
      </c>
      <c r="F1780" t="s">
        <v>996</v>
      </c>
      <c r="G1780" s="18">
        <v>6042951</v>
      </c>
      <c r="H1780">
        <v>0.16600000000000001</v>
      </c>
    </row>
    <row r="1781" spans="1:8" x14ac:dyDescent="0.35">
      <c r="A1781" t="s">
        <v>384</v>
      </c>
      <c r="B1781" t="s">
        <v>11</v>
      </c>
      <c r="C1781" t="s">
        <v>385</v>
      </c>
      <c r="D1781" t="s">
        <v>423</v>
      </c>
      <c r="E1781" t="str">
        <f t="shared" si="47"/>
        <v/>
      </c>
      <c r="F1781" t="s">
        <v>996</v>
      </c>
      <c r="G1781" s="18">
        <v>1925736</v>
      </c>
      <c r="H1781">
        <v>5.2900000000000003E-2</v>
      </c>
    </row>
    <row r="1782" spans="1:8" x14ac:dyDescent="0.35">
      <c r="A1782" t="s">
        <v>308</v>
      </c>
      <c r="B1782" t="s">
        <v>11</v>
      </c>
      <c r="C1782" t="s">
        <v>311</v>
      </c>
      <c r="D1782" t="s">
        <v>416</v>
      </c>
      <c r="E1782" t="str">
        <f t="shared" si="47"/>
        <v/>
      </c>
      <c r="F1782" t="s">
        <v>997</v>
      </c>
      <c r="G1782" s="18">
        <v>0</v>
      </c>
      <c r="H1782">
        <v>0</v>
      </c>
    </row>
    <row r="1783" spans="1:8" x14ac:dyDescent="0.35">
      <c r="A1783" t="s">
        <v>308</v>
      </c>
      <c r="B1783" t="s">
        <v>11</v>
      </c>
      <c r="C1783" t="s">
        <v>311</v>
      </c>
      <c r="D1783" t="s">
        <v>15</v>
      </c>
      <c r="E1783" t="str">
        <f t="shared" si="47"/>
        <v>8</v>
      </c>
      <c r="F1783" t="s">
        <v>997</v>
      </c>
      <c r="G1783" s="18">
        <v>1075744</v>
      </c>
      <c r="H1783">
        <v>0.27800000000000002</v>
      </c>
    </row>
    <row r="1784" spans="1:8" x14ac:dyDescent="0.35">
      <c r="A1784" t="s">
        <v>308</v>
      </c>
      <c r="B1784" t="s">
        <v>11</v>
      </c>
      <c r="C1784" t="s">
        <v>311</v>
      </c>
      <c r="D1784" t="s">
        <v>16</v>
      </c>
      <c r="E1784" t="str">
        <f t="shared" si="47"/>
        <v>8</v>
      </c>
      <c r="F1784" t="s">
        <v>997</v>
      </c>
      <c r="G1784" s="18">
        <v>200444</v>
      </c>
      <c r="H1784">
        <v>5.1799999999999999E-2</v>
      </c>
    </row>
    <row r="1785" spans="1:8" x14ac:dyDescent="0.35">
      <c r="A1785" t="s">
        <v>308</v>
      </c>
      <c r="B1785" t="s">
        <v>11</v>
      </c>
      <c r="C1785" t="s">
        <v>311</v>
      </c>
      <c r="D1785" t="s">
        <v>419</v>
      </c>
      <c r="E1785" t="str">
        <f t="shared" si="47"/>
        <v/>
      </c>
      <c r="F1785" t="s">
        <v>997</v>
      </c>
      <c r="G1785" s="18">
        <v>1112118</v>
      </c>
      <c r="H1785">
        <v>0.28739999999999999</v>
      </c>
    </row>
    <row r="1786" spans="1:8" x14ac:dyDescent="0.35">
      <c r="A1786" t="s">
        <v>308</v>
      </c>
      <c r="B1786" t="s">
        <v>11</v>
      </c>
      <c r="C1786" t="s">
        <v>311</v>
      </c>
      <c r="D1786" t="s">
        <v>421</v>
      </c>
      <c r="E1786" t="str">
        <f t="shared" si="47"/>
        <v/>
      </c>
      <c r="F1786" t="s">
        <v>997</v>
      </c>
      <c r="G1786" s="18">
        <v>591272</v>
      </c>
      <c r="H1786">
        <v>0.15279999999999999</v>
      </c>
    </row>
    <row r="1787" spans="1:8" x14ac:dyDescent="0.35">
      <c r="A1787" t="s">
        <v>308</v>
      </c>
      <c r="B1787" t="s">
        <v>11</v>
      </c>
      <c r="C1787" t="s">
        <v>311</v>
      </c>
      <c r="D1787" t="s">
        <v>423</v>
      </c>
      <c r="E1787" t="str">
        <f t="shared" si="47"/>
        <v/>
      </c>
      <c r="F1787" t="s">
        <v>997</v>
      </c>
      <c r="G1787" s="18">
        <v>0</v>
      </c>
      <c r="H1787">
        <v>0</v>
      </c>
    </row>
    <row r="1788" spans="1:8" x14ac:dyDescent="0.35">
      <c r="A1788" t="s">
        <v>308</v>
      </c>
      <c r="B1788" t="s">
        <v>11</v>
      </c>
      <c r="C1788" t="s">
        <v>309</v>
      </c>
      <c r="D1788" t="s">
        <v>13</v>
      </c>
      <c r="E1788" t="str">
        <f t="shared" si="47"/>
        <v/>
      </c>
      <c r="F1788" t="s">
        <v>998</v>
      </c>
      <c r="G1788" s="18">
        <v>0</v>
      </c>
      <c r="H1788">
        <v>0</v>
      </c>
    </row>
    <row r="1789" spans="1:8" x14ac:dyDescent="0.35">
      <c r="A1789" t="s">
        <v>308</v>
      </c>
      <c r="B1789" t="s">
        <v>11</v>
      </c>
      <c r="C1789" t="s">
        <v>309</v>
      </c>
      <c r="D1789" t="s">
        <v>416</v>
      </c>
      <c r="E1789" t="str">
        <f t="shared" si="47"/>
        <v/>
      </c>
      <c r="F1789" t="s">
        <v>998</v>
      </c>
      <c r="G1789" s="18">
        <v>0</v>
      </c>
      <c r="H1789">
        <v>0</v>
      </c>
    </row>
    <row r="1790" spans="1:8" x14ac:dyDescent="0.35">
      <c r="A1790" t="s">
        <v>308</v>
      </c>
      <c r="B1790" t="s">
        <v>11</v>
      </c>
      <c r="C1790" t="s">
        <v>309</v>
      </c>
      <c r="D1790" t="s">
        <v>15</v>
      </c>
      <c r="E1790" t="str">
        <f t="shared" si="47"/>
        <v>8</v>
      </c>
      <c r="F1790" t="s">
        <v>998</v>
      </c>
      <c r="G1790" s="18">
        <v>2598716</v>
      </c>
      <c r="H1790">
        <v>0.35859999999999997</v>
      </c>
    </row>
    <row r="1791" spans="1:8" x14ac:dyDescent="0.35">
      <c r="A1791" t="s">
        <v>308</v>
      </c>
      <c r="B1791" t="s">
        <v>11</v>
      </c>
      <c r="C1791" t="s">
        <v>309</v>
      </c>
      <c r="D1791" t="s">
        <v>16</v>
      </c>
      <c r="E1791" t="str">
        <f t="shared" si="47"/>
        <v>8</v>
      </c>
      <c r="F1791" t="s">
        <v>998</v>
      </c>
      <c r="G1791" s="18">
        <v>309440</v>
      </c>
      <c r="H1791">
        <v>4.2700000000000002E-2</v>
      </c>
    </row>
    <row r="1792" spans="1:8" x14ac:dyDescent="0.35">
      <c r="A1792" t="s">
        <v>308</v>
      </c>
      <c r="B1792" t="s">
        <v>11</v>
      </c>
      <c r="C1792" t="s">
        <v>309</v>
      </c>
      <c r="D1792" t="s">
        <v>419</v>
      </c>
      <c r="E1792" t="str">
        <f t="shared" si="47"/>
        <v/>
      </c>
      <c r="F1792" t="s">
        <v>998</v>
      </c>
      <c r="G1792" s="18">
        <v>1997229</v>
      </c>
      <c r="H1792">
        <v>0.27560000000000001</v>
      </c>
    </row>
    <row r="1793" spans="1:8" x14ac:dyDescent="0.35">
      <c r="A1793" t="s">
        <v>308</v>
      </c>
      <c r="B1793" t="s">
        <v>11</v>
      </c>
      <c r="C1793" t="s">
        <v>309</v>
      </c>
      <c r="D1793" t="s">
        <v>421</v>
      </c>
      <c r="E1793" t="str">
        <f t="shared" si="47"/>
        <v/>
      </c>
      <c r="F1793" t="s">
        <v>998</v>
      </c>
      <c r="G1793" s="18">
        <v>1180510</v>
      </c>
      <c r="H1793">
        <v>0.16289999999999999</v>
      </c>
    </row>
    <row r="1794" spans="1:8" x14ac:dyDescent="0.35">
      <c r="A1794" t="s">
        <v>308</v>
      </c>
      <c r="B1794" t="s">
        <v>11</v>
      </c>
      <c r="C1794" t="s">
        <v>309</v>
      </c>
      <c r="D1794" t="s">
        <v>423</v>
      </c>
      <c r="E1794" t="str">
        <f t="shared" si="47"/>
        <v/>
      </c>
      <c r="F1794" t="s">
        <v>998</v>
      </c>
      <c r="G1794" s="18">
        <v>149285</v>
      </c>
      <c r="H1794">
        <v>2.06E-2</v>
      </c>
    </row>
    <row r="1795" spans="1:8" x14ac:dyDescent="0.35">
      <c r="A1795" t="s">
        <v>308</v>
      </c>
      <c r="B1795" t="s">
        <v>11</v>
      </c>
      <c r="C1795" t="s">
        <v>310</v>
      </c>
      <c r="D1795" t="s">
        <v>416</v>
      </c>
      <c r="E1795" t="str">
        <f t="shared" ref="E1795:E1858" si="48">IF(MID(D1795,3,1)="8","8","")</f>
        <v/>
      </c>
      <c r="F1795" t="s">
        <v>999</v>
      </c>
      <c r="G1795" s="18">
        <v>0</v>
      </c>
      <c r="H1795">
        <v>0</v>
      </c>
    </row>
    <row r="1796" spans="1:8" x14ac:dyDescent="0.35">
      <c r="A1796" t="s">
        <v>308</v>
      </c>
      <c r="B1796" t="s">
        <v>11</v>
      </c>
      <c r="C1796" t="s">
        <v>310</v>
      </c>
      <c r="D1796" t="s">
        <v>15</v>
      </c>
      <c r="E1796" t="str">
        <f t="shared" si="48"/>
        <v>8</v>
      </c>
      <c r="F1796" t="s">
        <v>999</v>
      </c>
      <c r="G1796" s="18">
        <v>868863</v>
      </c>
      <c r="H1796">
        <v>0.43309999999999998</v>
      </c>
    </row>
    <row r="1797" spans="1:8" x14ac:dyDescent="0.35">
      <c r="A1797" t="s">
        <v>308</v>
      </c>
      <c r="B1797" t="s">
        <v>11</v>
      </c>
      <c r="C1797" t="s">
        <v>310</v>
      </c>
      <c r="D1797" t="s">
        <v>419</v>
      </c>
      <c r="E1797" t="str">
        <f t="shared" si="48"/>
        <v/>
      </c>
      <c r="F1797" t="s">
        <v>999</v>
      </c>
      <c r="G1797" s="18">
        <v>786811</v>
      </c>
      <c r="H1797">
        <v>0.39219999999999999</v>
      </c>
    </row>
    <row r="1798" spans="1:8" x14ac:dyDescent="0.35">
      <c r="A1798" t="s">
        <v>308</v>
      </c>
      <c r="B1798" t="s">
        <v>11</v>
      </c>
      <c r="C1798" t="s">
        <v>310</v>
      </c>
      <c r="D1798" t="s">
        <v>421</v>
      </c>
      <c r="E1798" t="str">
        <f t="shared" si="48"/>
        <v/>
      </c>
      <c r="F1798" t="s">
        <v>999</v>
      </c>
      <c r="G1798" s="18">
        <v>509361</v>
      </c>
      <c r="H1798">
        <v>0.25390000000000001</v>
      </c>
    </row>
    <row r="1799" spans="1:8" x14ac:dyDescent="0.35">
      <c r="A1799" t="s">
        <v>308</v>
      </c>
      <c r="B1799" t="s">
        <v>11</v>
      </c>
      <c r="C1799" t="s">
        <v>310</v>
      </c>
      <c r="D1799" t="s">
        <v>423</v>
      </c>
      <c r="E1799" t="str">
        <f t="shared" si="48"/>
        <v/>
      </c>
      <c r="F1799" t="s">
        <v>999</v>
      </c>
      <c r="G1799" s="18">
        <v>158887</v>
      </c>
      <c r="H1799">
        <v>7.9200000000000007E-2</v>
      </c>
    </row>
    <row r="1800" spans="1:8" x14ac:dyDescent="0.35">
      <c r="A1800" t="s">
        <v>312</v>
      </c>
      <c r="B1800" t="s">
        <v>11</v>
      </c>
      <c r="C1800" t="s">
        <v>313</v>
      </c>
      <c r="D1800" t="s">
        <v>13</v>
      </c>
      <c r="E1800" t="str">
        <f t="shared" si="48"/>
        <v/>
      </c>
      <c r="F1800" t="s">
        <v>1000</v>
      </c>
      <c r="G1800" s="18">
        <v>0</v>
      </c>
      <c r="H1800">
        <v>0</v>
      </c>
    </row>
    <row r="1801" spans="1:8" x14ac:dyDescent="0.35">
      <c r="A1801" t="s">
        <v>312</v>
      </c>
      <c r="B1801" t="s">
        <v>11</v>
      </c>
      <c r="C1801" t="s">
        <v>313</v>
      </c>
      <c r="D1801" t="s">
        <v>416</v>
      </c>
      <c r="E1801" t="str">
        <f t="shared" si="48"/>
        <v/>
      </c>
      <c r="F1801" t="s">
        <v>1000</v>
      </c>
      <c r="G1801" s="18">
        <v>0</v>
      </c>
      <c r="H1801">
        <v>0</v>
      </c>
    </row>
    <row r="1802" spans="1:8" x14ac:dyDescent="0.35">
      <c r="A1802" t="s">
        <v>312</v>
      </c>
      <c r="B1802" t="s">
        <v>11</v>
      </c>
      <c r="C1802" t="s">
        <v>313</v>
      </c>
      <c r="D1802" t="s">
        <v>15</v>
      </c>
      <c r="E1802" t="str">
        <f t="shared" si="48"/>
        <v>8</v>
      </c>
      <c r="F1802" t="s">
        <v>1000</v>
      </c>
      <c r="G1802" s="18">
        <v>1076519</v>
      </c>
      <c r="H1802">
        <v>0.21360000000000001</v>
      </c>
    </row>
    <row r="1803" spans="1:8" x14ac:dyDescent="0.35">
      <c r="A1803" t="s">
        <v>312</v>
      </c>
      <c r="B1803" t="s">
        <v>11</v>
      </c>
      <c r="C1803" t="s">
        <v>313</v>
      </c>
      <c r="D1803" t="s">
        <v>419</v>
      </c>
      <c r="E1803" t="str">
        <f t="shared" si="48"/>
        <v/>
      </c>
      <c r="F1803" t="s">
        <v>1000</v>
      </c>
      <c r="G1803" s="18">
        <v>1206044</v>
      </c>
      <c r="H1803">
        <v>0.23930000000000001</v>
      </c>
    </row>
    <row r="1804" spans="1:8" x14ac:dyDescent="0.35">
      <c r="A1804" t="s">
        <v>312</v>
      </c>
      <c r="B1804" t="s">
        <v>11</v>
      </c>
      <c r="C1804" t="s">
        <v>313</v>
      </c>
      <c r="D1804" t="s">
        <v>421</v>
      </c>
      <c r="E1804" t="str">
        <f t="shared" si="48"/>
        <v/>
      </c>
      <c r="F1804" t="s">
        <v>1000</v>
      </c>
      <c r="G1804" s="18">
        <v>838637</v>
      </c>
      <c r="H1804">
        <v>0.16639999999999999</v>
      </c>
    </row>
    <row r="1805" spans="1:8" x14ac:dyDescent="0.35">
      <c r="A1805" t="s">
        <v>312</v>
      </c>
      <c r="B1805" t="s">
        <v>11</v>
      </c>
      <c r="C1805" t="s">
        <v>313</v>
      </c>
      <c r="D1805" t="s">
        <v>423</v>
      </c>
      <c r="E1805" t="str">
        <f t="shared" si="48"/>
        <v/>
      </c>
      <c r="F1805" t="s">
        <v>1000</v>
      </c>
      <c r="G1805" s="18">
        <v>263082</v>
      </c>
      <c r="H1805">
        <v>5.2200000000000003E-2</v>
      </c>
    </row>
    <row r="1806" spans="1:8" x14ac:dyDescent="0.35">
      <c r="A1806" t="s">
        <v>314</v>
      </c>
      <c r="B1806" t="s">
        <v>11</v>
      </c>
      <c r="C1806" t="s">
        <v>315</v>
      </c>
      <c r="D1806" t="s">
        <v>13</v>
      </c>
      <c r="E1806" t="str">
        <f t="shared" si="48"/>
        <v/>
      </c>
      <c r="F1806" t="s">
        <v>1001</v>
      </c>
      <c r="G1806" s="18">
        <v>0</v>
      </c>
      <c r="H1806">
        <v>0</v>
      </c>
    </row>
    <row r="1807" spans="1:8" x14ac:dyDescent="0.35">
      <c r="A1807" t="s">
        <v>314</v>
      </c>
      <c r="B1807" t="s">
        <v>11</v>
      </c>
      <c r="C1807" t="s">
        <v>315</v>
      </c>
      <c r="D1807" t="s">
        <v>416</v>
      </c>
      <c r="E1807" t="str">
        <f t="shared" si="48"/>
        <v/>
      </c>
      <c r="F1807" t="s">
        <v>1001</v>
      </c>
      <c r="G1807" s="18">
        <v>0</v>
      </c>
      <c r="H1807">
        <v>0</v>
      </c>
    </row>
    <row r="1808" spans="1:8" x14ac:dyDescent="0.35">
      <c r="A1808" t="s">
        <v>314</v>
      </c>
      <c r="B1808" t="s">
        <v>11</v>
      </c>
      <c r="C1808" t="s">
        <v>315</v>
      </c>
      <c r="D1808" t="s">
        <v>15</v>
      </c>
      <c r="E1808" t="str">
        <f t="shared" si="48"/>
        <v>8</v>
      </c>
      <c r="F1808" t="s">
        <v>1001</v>
      </c>
      <c r="G1808" s="18">
        <v>5319634</v>
      </c>
      <c r="H1808">
        <v>0.18079999999999999</v>
      </c>
    </row>
    <row r="1809" spans="1:8" x14ac:dyDescent="0.35">
      <c r="A1809" t="s">
        <v>314</v>
      </c>
      <c r="B1809" t="s">
        <v>11</v>
      </c>
      <c r="C1809" t="s">
        <v>315</v>
      </c>
      <c r="D1809" t="s">
        <v>419</v>
      </c>
      <c r="E1809" t="str">
        <f t="shared" si="48"/>
        <v/>
      </c>
      <c r="F1809" t="s">
        <v>1001</v>
      </c>
      <c r="G1809" s="18">
        <v>9547684</v>
      </c>
      <c r="H1809">
        <v>0.32450000000000001</v>
      </c>
    </row>
    <row r="1810" spans="1:8" x14ac:dyDescent="0.35">
      <c r="A1810" t="s">
        <v>314</v>
      </c>
      <c r="B1810" t="s">
        <v>11</v>
      </c>
      <c r="C1810" t="s">
        <v>315</v>
      </c>
      <c r="D1810" t="s">
        <v>421</v>
      </c>
      <c r="E1810" t="str">
        <f t="shared" si="48"/>
        <v/>
      </c>
      <c r="F1810" t="s">
        <v>1001</v>
      </c>
      <c r="G1810" s="18">
        <v>6437699</v>
      </c>
      <c r="H1810">
        <v>0.21879999999999999</v>
      </c>
    </row>
    <row r="1811" spans="1:8" x14ac:dyDescent="0.35">
      <c r="A1811" t="s">
        <v>314</v>
      </c>
      <c r="B1811" t="s">
        <v>11</v>
      </c>
      <c r="C1811" t="s">
        <v>315</v>
      </c>
      <c r="D1811" t="s">
        <v>423</v>
      </c>
      <c r="E1811" t="str">
        <f t="shared" si="48"/>
        <v/>
      </c>
      <c r="F1811" t="s">
        <v>1001</v>
      </c>
      <c r="G1811" s="18">
        <v>585513</v>
      </c>
      <c r="H1811">
        <v>1.9900000000000001E-2</v>
      </c>
    </row>
    <row r="1812" spans="1:8" x14ac:dyDescent="0.35">
      <c r="A1812" t="s">
        <v>316</v>
      </c>
      <c r="B1812" t="s">
        <v>11</v>
      </c>
      <c r="C1812" t="s">
        <v>317</v>
      </c>
      <c r="D1812" t="s">
        <v>13</v>
      </c>
      <c r="E1812" t="str">
        <f t="shared" si="48"/>
        <v/>
      </c>
      <c r="F1812" t="s">
        <v>1002</v>
      </c>
      <c r="G1812" s="18">
        <v>0</v>
      </c>
      <c r="H1812">
        <v>0</v>
      </c>
    </row>
    <row r="1813" spans="1:8" x14ac:dyDescent="0.35">
      <c r="A1813" t="s">
        <v>316</v>
      </c>
      <c r="B1813" t="s">
        <v>11</v>
      </c>
      <c r="C1813" t="s">
        <v>317</v>
      </c>
      <c r="D1813" t="s">
        <v>416</v>
      </c>
      <c r="E1813" t="str">
        <f t="shared" si="48"/>
        <v/>
      </c>
      <c r="F1813" t="s">
        <v>1002</v>
      </c>
      <c r="G1813" s="18">
        <v>0</v>
      </c>
      <c r="H1813">
        <v>0</v>
      </c>
    </row>
    <row r="1814" spans="1:8" x14ac:dyDescent="0.35">
      <c r="A1814" t="s">
        <v>316</v>
      </c>
      <c r="B1814" t="s">
        <v>11</v>
      </c>
      <c r="C1814" t="s">
        <v>317</v>
      </c>
      <c r="D1814" t="s">
        <v>15</v>
      </c>
      <c r="E1814" t="str">
        <f t="shared" si="48"/>
        <v>8</v>
      </c>
      <c r="F1814" t="s">
        <v>1002</v>
      </c>
      <c r="G1814" s="18">
        <v>1782382</v>
      </c>
      <c r="H1814">
        <v>0.40889999999999999</v>
      </c>
    </row>
    <row r="1815" spans="1:8" x14ac:dyDescent="0.35">
      <c r="A1815" t="s">
        <v>316</v>
      </c>
      <c r="B1815" t="s">
        <v>11</v>
      </c>
      <c r="C1815" t="s">
        <v>317</v>
      </c>
      <c r="D1815" t="s">
        <v>16</v>
      </c>
      <c r="E1815" t="str">
        <f t="shared" si="48"/>
        <v>8</v>
      </c>
      <c r="F1815" t="s">
        <v>1002</v>
      </c>
      <c r="G1815" s="18">
        <v>165641</v>
      </c>
      <c r="H1815">
        <v>3.7999999999999999E-2</v>
      </c>
    </row>
    <row r="1816" spans="1:8" x14ac:dyDescent="0.35">
      <c r="A1816" t="s">
        <v>316</v>
      </c>
      <c r="B1816" t="s">
        <v>11</v>
      </c>
      <c r="C1816" t="s">
        <v>317</v>
      </c>
      <c r="D1816" t="s">
        <v>419</v>
      </c>
      <c r="E1816" t="str">
        <f t="shared" si="48"/>
        <v/>
      </c>
      <c r="F1816" t="s">
        <v>1002</v>
      </c>
      <c r="G1816" s="18">
        <v>1336460</v>
      </c>
      <c r="H1816">
        <v>0.30659999999999998</v>
      </c>
    </row>
    <row r="1817" spans="1:8" x14ac:dyDescent="0.35">
      <c r="A1817" t="s">
        <v>316</v>
      </c>
      <c r="B1817" t="s">
        <v>11</v>
      </c>
      <c r="C1817" t="s">
        <v>317</v>
      </c>
      <c r="D1817" t="s">
        <v>421</v>
      </c>
      <c r="E1817" t="str">
        <f t="shared" si="48"/>
        <v/>
      </c>
      <c r="F1817" t="s">
        <v>1002</v>
      </c>
      <c r="G1817" s="18">
        <v>790281</v>
      </c>
      <c r="H1817">
        <v>0.18129999999999999</v>
      </c>
    </row>
    <row r="1818" spans="1:8" x14ac:dyDescent="0.35">
      <c r="A1818" t="s">
        <v>316</v>
      </c>
      <c r="B1818" t="s">
        <v>11</v>
      </c>
      <c r="C1818" t="s">
        <v>317</v>
      </c>
      <c r="D1818" t="s">
        <v>423</v>
      </c>
      <c r="E1818" t="str">
        <f t="shared" si="48"/>
        <v/>
      </c>
      <c r="F1818" t="s">
        <v>1002</v>
      </c>
      <c r="G1818" s="18">
        <v>118564</v>
      </c>
      <c r="H1818">
        <v>2.7199999999999998E-2</v>
      </c>
    </row>
    <row r="1819" spans="1:8" x14ac:dyDescent="0.35">
      <c r="A1819" t="s">
        <v>316</v>
      </c>
      <c r="B1819" t="s">
        <v>11</v>
      </c>
      <c r="C1819" t="s">
        <v>318</v>
      </c>
      <c r="D1819" t="s">
        <v>13</v>
      </c>
      <c r="E1819" t="str">
        <f t="shared" si="48"/>
        <v/>
      </c>
      <c r="F1819" t="s">
        <v>1003</v>
      </c>
      <c r="G1819" s="18">
        <v>0</v>
      </c>
      <c r="H1819">
        <v>0</v>
      </c>
    </row>
    <row r="1820" spans="1:8" x14ac:dyDescent="0.35">
      <c r="A1820" t="s">
        <v>316</v>
      </c>
      <c r="B1820" t="s">
        <v>11</v>
      </c>
      <c r="C1820" t="s">
        <v>318</v>
      </c>
      <c r="D1820" t="s">
        <v>416</v>
      </c>
      <c r="E1820" t="str">
        <f t="shared" si="48"/>
        <v/>
      </c>
      <c r="F1820" t="s">
        <v>1003</v>
      </c>
      <c r="G1820" s="18">
        <v>0</v>
      </c>
      <c r="H1820">
        <v>0</v>
      </c>
    </row>
    <row r="1821" spans="1:8" x14ac:dyDescent="0.35">
      <c r="A1821" t="s">
        <v>316</v>
      </c>
      <c r="B1821" t="s">
        <v>11</v>
      </c>
      <c r="C1821" t="s">
        <v>318</v>
      </c>
      <c r="D1821" t="s">
        <v>15</v>
      </c>
      <c r="E1821" t="str">
        <f t="shared" si="48"/>
        <v>8</v>
      </c>
      <c r="F1821" t="s">
        <v>1003</v>
      </c>
      <c r="G1821" s="18">
        <v>1234415</v>
      </c>
      <c r="H1821">
        <v>0.40079999999999999</v>
      </c>
    </row>
    <row r="1822" spans="1:8" x14ac:dyDescent="0.35">
      <c r="A1822" t="s">
        <v>316</v>
      </c>
      <c r="B1822" t="s">
        <v>11</v>
      </c>
      <c r="C1822" t="s">
        <v>318</v>
      </c>
      <c r="D1822" t="s">
        <v>16</v>
      </c>
      <c r="E1822" t="str">
        <f t="shared" si="48"/>
        <v>8</v>
      </c>
      <c r="F1822" t="s">
        <v>1003</v>
      </c>
      <c r="G1822" s="18">
        <v>144754</v>
      </c>
      <c r="H1822">
        <v>4.7E-2</v>
      </c>
    </row>
    <row r="1823" spans="1:8" x14ac:dyDescent="0.35">
      <c r="A1823" t="s">
        <v>316</v>
      </c>
      <c r="B1823" t="s">
        <v>11</v>
      </c>
      <c r="C1823" t="s">
        <v>318</v>
      </c>
      <c r="D1823" t="s">
        <v>419</v>
      </c>
      <c r="E1823" t="str">
        <f t="shared" si="48"/>
        <v/>
      </c>
      <c r="F1823" t="s">
        <v>1003</v>
      </c>
      <c r="G1823" s="18">
        <v>868218</v>
      </c>
      <c r="H1823">
        <v>0.28189999999999998</v>
      </c>
    </row>
    <row r="1824" spans="1:8" x14ac:dyDescent="0.35">
      <c r="A1824" t="s">
        <v>316</v>
      </c>
      <c r="B1824" t="s">
        <v>11</v>
      </c>
      <c r="C1824" t="s">
        <v>318</v>
      </c>
      <c r="D1824" t="s">
        <v>421</v>
      </c>
      <c r="E1824" t="str">
        <f t="shared" si="48"/>
        <v/>
      </c>
      <c r="F1824" t="s">
        <v>1003</v>
      </c>
      <c r="G1824" s="18">
        <v>719768</v>
      </c>
      <c r="H1824">
        <v>0.23369999999999999</v>
      </c>
    </row>
    <row r="1825" spans="1:8" x14ac:dyDescent="0.35">
      <c r="A1825" t="s">
        <v>316</v>
      </c>
      <c r="B1825" t="s">
        <v>11</v>
      </c>
      <c r="C1825" t="s">
        <v>318</v>
      </c>
      <c r="D1825" t="s">
        <v>423</v>
      </c>
      <c r="E1825" t="str">
        <f t="shared" si="48"/>
        <v/>
      </c>
      <c r="F1825" t="s">
        <v>1003</v>
      </c>
      <c r="G1825" s="18">
        <v>154302</v>
      </c>
      <c r="H1825">
        <v>5.0099999999999999E-2</v>
      </c>
    </row>
    <row r="1826" spans="1:8" x14ac:dyDescent="0.35">
      <c r="A1826" t="s">
        <v>316</v>
      </c>
      <c r="B1826" t="s">
        <v>11</v>
      </c>
      <c r="C1826" t="s">
        <v>319</v>
      </c>
      <c r="D1826" t="s">
        <v>13</v>
      </c>
      <c r="E1826" t="str">
        <f t="shared" si="48"/>
        <v/>
      </c>
      <c r="F1826" t="s">
        <v>1004</v>
      </c>
      <c r="G1826" s="18">
        <v>0</v>
      </c>
      <c r="H1826">
        <v>0</v>
      </c>
    </row>
    <row r="1827" spans="1:8" x14ac:dyDescent="0.35">
      <c r="A1827" t="s">
        <v>316</v>
      </c>
      <c r="B1827" t="s">
        <v>11</v>
      </c>
      <c r="C1827" t="s">
        <v>319</v>
      </c>
      <c r="D1827" t="s">
        <v>416</v>
      </c>
      <c r="E1827" t="str">
        <f t="shared" si="48"/>
        <v/>
      </c>
      <c r="F1827" t="s">
        <v>1004</v>
      </c>
      <c r="G1827" s="18">
        <v>0</v>
      </c>
      <c r="H1827">
        <v>0</v>
      </c>
    </row>
    <row r="1828" spans="1:8" x14ac:dyDescent="0.35">
      <c r="A1828" t="s">
        <v>316</v>
      </c>
      <c r="B1828" t="s">
        <v>11</v>
      </c>
      <c r="C1828" t="s">
        <v>319</v>
      </c>
      <c r="D1828" t="s">
        <v>15</v>
      </c>
      <c r="E1828" t="str">
        <f t="shared" si="48"/>
        <v>8</v>
      </c>
      <c r="F1828" t="s">
        <v>1004</v>
      </c>
      <c r="G1828" s="18">
        <v>713905</v>
      </c>
      <c r="H1828">
        <v>0.27489999999999998</v>
      </c>
    </row>
    <row r="1829" spans="1:8" x14ac:dyDescent="0.35">
      <c r="A1829" t="s">
        <v>316</v>
      </c>
      <c r="B1829" t="s">
        <v>11</v>
      </c>
      <c r="C1829" t="s">
        <v>319</v>
      </c>
      <c r="D1829" t="s">
        <v>16</v>
      </c>
      <c r="E1829" t="str">
        <f t="shared" si="48"/>
        <v>8</v>
      </c>
      <c r="F1829" t="s">
        <v>1004</v>
      </c>
      <c r="G1829" s="18">
        <v>210614</v>
      </c>
      <c r="H1829">
        <v>8.1100000000000005E-2</v>
      </c>
    </row>
    <row r="1830" spans="1:8" x14ac:dyDescent="0.35">
      <c r="A1830" t="s">
        <v>316</v>
      </c>
      <c r="B1830" t="s">
        <v>11</v>
      </c>
      <c r="C1830" t="s">
        <v>319</v>
      </c>
      <c r="D1830" t="s">
        <v>419</v>
      </c>
      <c r="E1830" t="str">
        <f t="shared" si="48"/>
        <v/>
      </c>
      <c r="F1830" t="s">
        <v>1004</v>
      </c>
      <c r="G1830" s="18">
        <v>659368</v>
      </c>
      <c r="H1830">
        <v>0.25390000000000001</v>
      </c>
    </row>
    <row r="1831" spans="1:8" x14ac:dyDescent="0.35">
      <c r="A1831" t="s">
        <v>316</v>
      </c>
      <c r="B1831" t="s">
        <v>11</v>
      </c>
      <c r="C1831" t="s">
        <v>319</v>
      </c>
      <c r="D1831" t="s">
        <v>421</v>
      </c>
      <c r="E1831" t="str">
        <f t="shared" si="48"/>
        <v/>
      </c>
      <c r="F1831" t="s">
        <v>1004</v>
      </c>
      <c r="G1831" s="18">
        <v>507186</v>
      </c>
      <c r="H1831">
        <v>0.1953</v>
      </c>
    </row>
    <row r="1832" spans="1:8" x14ac:dyDescent="0.35">
      <c r="A1832" t="s">
        <v>316</v>
      </c>
      <c r="B1832" t="s">
        <v>11</v>
      </c>
      <c r="C1832" t="s">
        <v>319</v>
      </c>
      <c r="D1832" t="s">
        <v>423</v>
      </c>
      <c r="E1832" t="str">
        <f t="shared" si="48"/>
        <v/>
      </c>
      <c r="F1832" t="s">
        <v>1004</v>
      </c>
      <c r="G1832" s="18">
        <v>202044</v>
      </c>
      <c r="H1832">
        <v>7.7799999999999994E-2</v>
      </c>
    </row>
    <row r="1833" spans="1:8" x14ac:dyDescent="0.35">
      <c r="A1833" t="s">
        <v>152</v>
      </c>
      <c r="B1833" t="s">
        <v>11</v>
      </c>
      <c r="C1833" t="s">
        <v>320</v>
      </c>
      <c r="D1833" t="s">
        <v>13</v>
      </c>
      <c r="E1833" t="str">
        <f t="shared" si="48"/>
        <v/>
      </c>
      <c r="F1833" t="s">
        <v>1006</v>
      </c>
      <c r="G1833" s="18">
        <v>0</v>
      </c>
      <c r="H1833">
        <v>0</v>
      </c>
    </row>
    <row r="1834" spans="1:8" x14ac:dyDescent="0.35">
      <c r="A1834" t="s">
        <v>152</v>
      </c>
      <c r="B1834" t="s">
        <v>11</v>
      </c>
      <c r="C1834" t="s">
        <v>320</v>
      </c>
      <c r="D1834" t="s">
        <v>416</v>
      </c>
      <c r="E1834" t="str">
        <f t="shared" si="48"/>
        <v/>
      </c>
      <c r="F1834" t="s">
        <v>1006</v>
      </c>
      <c r="G1834" s="18">
        <v>0</v>
      </c>
      <c r="H1834">
        <v>0</v>
      </c>
    </row>
    <row r="1835" spans="1:8" x14ac:dyDescent="0.35">
      <c r="A1835" t="s">
        <v>152</v>
      </c>
      <c r="B1835" t="s">
        <v>11</v>
      </c>
      <c r="C1835" t="s">
        <v>320</v>
      </c>
      <c r="D1835" t="s">
        <v>15</v>
      </c>
      <c r="E1835" t="str">
        <f t="shared" si="48"/>
        <v>8</v>
      </c>
      <c r="F1835" t="s">
        <v>1006</v>
      </c>
      <c r="G1835" s="18">
        <v>619965</v>
      </c>
      <c r="H1835">
        <v>0.31540000000000001</v>
      </c>
    </row>
    <row r="1836" spans="1:8" x14ac:dyDescent="0.35">
      <c r="A1836" t="s">
        <v>152</v>
      </c>
      <c r="B1836" t="s">
        <v>11</v>
      </c>
      <c r="C1836" t="s">
        <v>320</v>
      </c>
      <c r="D1836" t="s">
        <v>16</v>
      </c>
      <c r="E1836" t="str">
        <f t="shared" si="48"/>
        <v>8</v>
      </c>
      <c r="F1836" t="s">
        <v>1006</v>
      </c>
      <c r="G1836" s="18">
        <v>72532</v>
      </c>
      <c r="H1836">
        <v>3.6900000000000002E-2</v>
      </c>
    </row>
    <row r="1837" spans="1:8" x14ac:dyDescent="0.35">
      <c r="A1837" t="s">
        <v>152</v>
      </c>
      <c r="B1837" t="s">
        <v>11</v>
      </c>
      <c r="C1837" t="s">
        <v>320</v>
      </c>
      <c r="D1837" t="s">
        <v>419</v>
      </c>
      <c r="E1837" t="str">
        <f t="shared" si="48"/>
        <v/>
      </c>
      <c r="F1837" t="s">
        <v>1006</v>
      </c>
      <c r="G1837" s="18">
        <v>617213</v>
      </c>
      <c r="H1837">
        <v>0.314</v>
      </c>
    </row>
    <row r="1838" spans="1:8" x14ac:dyDescent="0.35">
      <c r="A1838" t="s">
        <v>152</v>
      </c>
      <c r="B1838" t="s">
        <v>11</v>
      </c>
      <c r="C1838" t="s">
        <v>320</v>
      </c>
      <c r="D1838" t="s">
        <v>421</v>
      </c>
      <c r="E1838" t="str">
        <f t="shared" si="48"/>
        <v/>
      </c>
      <c r="F1838" t="s">
        <v>1006</v>
      </c>
      <c r="G1838" s="18">
        <v>373276</v>
      </c>
      <c r="H1838">
        <v>0.18990000000000001</v>
      </c>
    </row>
    <row r="1839" spans="1:8" x14ac:dyDescent="0.35">
      <c r="A1839" t="s">
        <v>152</v>
      </c>
      <c r="B1839" t="s">
        <v>11</v>
      </c>
      <c r="C1839" t="s">
        <v>320</v>
      </c>
      <c r="D1839" t="s">
        <v>423</v>
      </c>
      <c r="E1839" t="str">
        <f t="shared" si="48"/>
        <v/>
      </c>
      <c r="F1839" t="s">
        <v>1006</v>
      </c>
      <c r="G1839" s="18">
        <v>72926</v>
      </c>
      <c r="H1839">
        <v>3.7100000000000001E-2</v>
      </c>
    </row>
    <row r="1840" spans="1:8" x14ac:dyDescent="0.35">
      <c r="A1840" t="s">
        <v>152</v>
      </c>
      <c r="B1840" t="s">
        <v>11</v>
      </c>
      <c r="C1840" t="s">
        <v>321</v>
      </c>
      <c r="D1840" t="s">
        <v>13</v>
      </c>
      <c r="E1840" t="str">
        <f t="shared" si="48"/>
        <v/>
      </c>
      <c r="F1840" t="s">
        <v>1007</v>
      </c>
      <c r="G1840" s="18">
        <v>0</v>
      </c>
      <c r="H1840">
        <v>0</v>
      </c>
    </row>
    <row r="1841" spans="1:8" x14ac:dyDescent="0.35">
      <c r="A1841" t="s">
        <v>152</v>
      </c>
      <c r="B1841" t="s">
        <v>11</v>
      </c>
      <c r="C1841" t="s">
        <v>321</v>
      </c>
      <c r="D1841" t="s">
        <v>416</v>
      </c>
      <c r="E1841" t="str">
        <f t="shared" si="48"/>
        <v/>
      </c>
      <c r="F1841" t="s">
        <v>1007</v>
      </c>
      <c r="G1841" s="18">
        <v>0</v>
      </c>
      <c r="H1841">
        <v>0</v>
      </c>
    </row>
    <row r="1842" spans="1:8" x14ac:dyDescent="0.35">
      <c r="A1842" t="s">
        <v>152</v>
      </c>
      <c r="B1842" t="s">
        <v>11</v>
      </c>
      <c r="C1842" t="s">
        <v>321</v>
      </c>
      <c r="D1842" t="s">
        <v>15</v>
      </c>
      <c r="E1842" t="str">
        <f t="shared" si="48"/>
        <v>8</v>
      </c>
      <c r="F1842" t="s">
        <v>1007</v>
      </c>
      <c r="G1842" s="18">
        <v>1926269</v>
      </c>
      <c r="H1842">
        <v>0.68479999999999996</v>
      </c>
    </row>
    <row r="1843" spans="1:8" x14ac:dyDescent="0.35">
      <c r="A1843" t="s">
        <v>152</v>
      </c>
      <c r="B1843" t="s">
        <v>11</v>
      </c>
      <c r="C1843" t="s">
        <v>321</v>
      </c>
      <c r="D1843" t="s">
        <v>16</v>
      </c>
      <c r="E1843" t="str">
        <f t="shared" si="48"/>
        <v>8</v>
      </c>
      <c r="F1843" t="s">
        <v>1007</v>
      </c>
      <c r="G1843" s="18">
        <v>159772</v>
      </c>
      <c r="H1843">
        <v>5.6800000000000003E-2</v>
      </c>
    </row>
    <row r="1844" spans="1:8" x14ac:dyDescent="0.35">
      <c r="A1844" t="s">
        <v>152</v>
      </c>
      <c r="B1844" t="s">
        <v>11</v>
      </c>
      <c r="C1844" t="s">
        <v>321</v>
      </c>
      <c r="D1844" t="s">
        <v>419</v>
      </c>
      <c r="E1844" t="str">
        <f t="shared" si="48"/>
        <v/>
      </c>
      <c r="F1844" t="s">
        <v>1007</v>
      </c>
      <c r="G1844" s="18">
        <v>846399</v>
      </c>
      <c r="H1844">
        <v>0.3009</v>
      </c>
    </row>
    <row r="1845" spans="1:8" x14ac:dyDescent="0.35">
      <c r="A1845" t="s">
        <v>152</v>
      </c>
      <c r="B1845" t="s">
        <v>11</v>
      </c>
      <c r="C1845" t="s">
        <v>321</v>
      </c>
      <c r="D1845" t="s">
        <v>421</v>
      </c>
      <c r="E1845" t="str">
        <f t="shared" si="48"/>
        <v/>
      </c>
      <c r="F1845" t="s">
        <v>1007</v>
      </c>
      <c r="G1845" s="18">
        <v>971010</v>
      </c>
      <c r="H1845">
        <v>0.34520000000000001</v>
      </c>
    </row>
    <row r="1846" spans="1:8" x14ac:dyDescent="0.35">
      <c r="A1846" t="s">
        <v>152</v>
      </c>
      <c r="B1846" t="s">
        <v>11</v>
      </c>
      <c r="C1846" t="s">
        <v>321</v>
      </c>
      <c r="D1846" t="s">
        <v>423</v>
      </c>
      <c r="E1846" t="str">
        <f t="shared" si="48"/>
        <v/>
      </c>
      <c r="F1846" t="s">
        <v>1007</v>
      </c>
      <c r="G1846" s="18">
        <v>81855</v>
      </c>
      <c r="H1846">
        <v>2.9100000000000001E-2</v>
      </c>
    </row>
    <row r="1847" spans="1:8" x14ac:dyDescent="0.35">
      <c r="A1847" t="s">
        <v>152</v>
      </c>
      <c r="B1847" t="s">
        <v>11</v>
      </c>
      <c r="C1847" t="s">
        <v>322</v>
      </c>
      <c r="D1847" t="s">
        <v>416</v>
      </c>
      <c r="E1847" t="str">
        <f t="shared" si="48"/>
        <v/>
      </c>
      <c r="F1847" t="s">
        <v>1008</v>
      </c>
      <c r="G1847" s="18">
        <v>0</v>
      </c>
      <c r="H1847">
        <v>0</v>
      </c>
    </row>
    <row r="1848" spans="1:8" x14ac:dyDescent="0.35">
      <c r="A1848" t="s">
        <v>152</v>
      </c>
      <c r="B1848" t="s">
        <v>11</v>
      </c>
      <c r="C1848" t="s">
        <v>322</v>
      </c>
      <c r="D1848" t="s">
        <v>15</v>
      </c>
      <c r="E1848" t="str">
        <f t="shared" si="48"/>
        <v>8</v>
      </c>
      <c r="F1848" t="s">
        <v>1008</v>
      </c>
      <c r="G1848" s="18">
        <v>887940</v>
      </c>
      <c r="H1848">
        <v>0.37219999999999998</v>
      </c>
    </row>
    <row r="1849" spans="1:8" x14ac:dyDescent="0.35">
      <c r="A1849" t="s">
        <v>152</v>
      </c>
      <c r="B1849" t="s">
        <v>11</v>
      </c>
      <c r="C1849" t="s">
        <v>322</v>
      </c>
      <c r="D1849" t="s">
        <v>16</v>
      </c>
      <c r="E1849" t="str">
        <f t="shared" si="48"/>
        <v>8</v>
      </c>
      <c r="F1849" t="s">
        <v>1008</v>
      </c>
      <c r="G1849" s="18">
        <v>222104</v>
      </c>
      <c r="H1849">
        <v>9.3100000000000002E-2</v>
      </c>
    </row>
    <row r="1850" spans="1:8" x14ac:dyDescent="0.35">
      <c r="A1850" t="s">
        <v>152</v>
      </c>
      <c r="B1850" t="s">
        <v>11</v>
      </c>
      <c r="C1850" t="s">
        <v>322</v>
      </c>
      <c r="D1850" t="s">
        <v>419</v>
      </c>
      <c r="E1850" t="str">
        <f t="shared" si="48"/>
        <v/>
      </c>
      <c r="F1850" t="s">
        <v>1008</v>
      </c>
      <c r="G1850" s="18">
        <v>620270</v>
      </c>
      <c r="H1850">
        <v>0.26</v>
      </c>
    </row>
    <row r="1851" spans="1:8" x14ac:dyDescent="0.35">
      <c r="A1851" t="s">
        <v>152</v>
      </c>
      <c r="B1851" t="s">
        <v>11</v>
      </c>
      <c r="C1851" t="s">
        <v>322</v>
      </c>
      <c r="D1851" t="s">
        <v>421</v>
      </c>
      <c r="E1851" t="str">
        <f t="shared" si="48"/>
        <v/>
      </c>
      <c r="F1851" t="s">
        <v>1008</v>
      </c>
      <c r="G1851" s="18">
        <v>439199</v>
      </c>
      <c r="H1851">
        <v>0.18410000000000001</v>
      </c>
    </row>
    <row r="1852" spans="1:8" x14ac:dyDescent="0.35">
      <c r="A1852" t="s">
        <v>152</v>
      </c>
      <c r="B1852" t="s">
        <v>11</v>
      </c>
      <c r="C1852" t="s">
        <v>322</v>
      </c>
      <c r="D1852" t="s">
        <v>423</v>
      </c>
      <c r="E1852" t="str">
        <f t="shared" si="48"/>
        <v/>
      </c>
      <c r="F1852" t="s">
        <v>1008</v>
      </c>
      <c r="G1852" s="18">
        <v>220673</v>
      </c>
      <c r="H1852">
        <v>9.2499999999999999E-2</v>
      </c>
    </row>
    <row r="1853" spans="1:8" x14ac:dyDescent="0.35">
      <c r="A1853" t="s">
        <v>152</v>
      </c>
      <c r="B1853" t="s">
        <v>11</v>
      </c>
      <c r="C1853" t="s">
        <v>323</v>
      </c>
      <c r="D1853" t="s">
        <v>416</v>
      </c>
      <c r="E1853" t="str">
        <f t="shared" si="48"/>
        <v/>
      </c>
      <c r="F1853" t="s">
        <v>1009</v>
      </c>
      <c r="G1853" s="18">
        <v>0</v>
      </c>
      <c r="H1853">
        <v>0</v>
      </c>
    </row>
    <row r="1854" spans="1:8" x14ac:dyDescent="0.35">
      <c r="A1854" t="s">
        <v>152</v>
      </c>
      <c r="B1854" t="s">
        <v>11</v>
      </c>
      <c r="C1854" t="s">
        <v>323</v>
      </c>
      <c r="D1854" t="s">
        <v>15</v>
      </c>
      <c r="E1854" t="str">
        <f t="shared" si="48"/>
        <v>8</v>
      </c>
      <c r="F1854" t="s">
        <v>1009</v>
      </c>
      <c r="G1854" s="18">
        <v>1239962</v>
      </c>
      <c r="H1854">
        <v>8.5800000000000001E-2</v>
      </c>
    </row>
    <row r="1855" spans="1:8" x14ac:dyDescent="0.35">
      <c r="A1855" t="s">
        <v>152</v>
      </c>
      <c r="B1855" t="s">
        <v>11</v>
      </c>
      <c r="C1855" t="s">
        <v>323</v>
      </c>
      <c r="D1855" t="s">
        <v>16</v>
      </c>
      <c r="E1855" t="str">
        <f t="shared" si="48"/>
        <v>8</v>
      </c>
      <c r="F1855" t="s">
        <v>1009</v>
      </c>
      <c r="G1855" s="18">
        <v>1676406</v>
      </c>
      <c r="H1855">
        <v>0.11600000000000001</v>
      </c>
    </row>
    <row r="1856" spans="1:8" x14ac:dyDescent="0.35">
      <c r="A1856" t="s">
        <v>152</v>
      </c>
      <c r="B1856" t="s">
        <v>11</v>
      </c>
      <c r="C1856" t="s">
        <v>323</v>
      </c>
      <c r="D1856" t="s">
        <v>419</v>
      </c>
      <c r="E1856" t="str">
        <f t="shared" si="48"/>
        <v/>
      </c>
      <c r="F1856" t="s">
        <v>1009</v>
      </c>
      <c r="G1856" s="18">
        <v>2929374</v>
      </c>
      <c r="H1856">
        <v>0.20269999999999999</v>
      </c>
    </row>
    <row r="1857" spans="1:8" x14ac:dyDescent="0.35">
      <c r="A1857" t="s">
        <v>152</v>
      </c>
      <c r="B1857" t="s">
        <v>11</v>
      </c>
      <c r="C1857" t="s">
        <v>323</v>
      </c>
      <c r="D1857" t="s">
        <v>421</v>
      </c>
      <c r="E1857" t="str">
        <f t="shared" si="48"/>
        <v/>
      </c>
      <c r="F1857" t="s">
        <v>1009</v>
      </c>
      <c r="G1857" s="18">
        <v>2644674</v>
      </c>
      <c r="H1857">
        <v>0.183</v>
      </c>
    </row>
    <row r="1858" spans="1:8" x14ac:dyDescent="0.35">
      <c r="A1858" t="s">
        <v>152</v>
      </c>
      <c r="B1858" t="s">
        <v>11</v>
      </c>
      <c r="C1858" t="s">
        <v>323</v>
      </c>
      <c r="D1858" t="s">
        <v>423</v>
      </c>
      <c r="E1858" t="str">
        <f t="shared" si="48"/>
        <v/>
      </c>
      <c r="F1858" t="s">
        <v>1009</v>
      </c>
      <c r="G1858" s="18">
        <v>0</v>
      </c>
      <c r="H1858">
        <v>0</v>
      </c>
    </row>
    <row r="1859" spans="1:8" x14ac:dyDescent="0.35">
      <c r="A1859" t="s">
        <v>324</v>
      </c>
      <c r="B1859" t="s">
        <v>11</v>
      </c>
      <c r="C1859" t="s">
        <v>325</v>
      </c>
      <c r="D1859" t="s">
        <v>368</v>
      </c>
      <c r="E1859" t="str">
        <f t="shared" ref="E1859:E1900" si="49">IF(MID(D1859,3,1)="8","8","")</f>
        <v/>
      </c>
      <c r="F1859" t="s">
        <v>1010</v>
      </c>
      <c r="G1859" s="18">
        <v>422602</v>
      </c>
      <c r="H1859">
        <v>0.127</v>
      </c>
    </row>
    <row r="1860" spans="1:8" x14ac:dyDescent="0.35">
      <c r="A1860" t="s">
        <v>324</v>
      </c>
      <c r="B1860" t="s">
        <v>11</v>
      </c>
      <c r="C1860" t="s">
        <v>325</v>
      </c>
      <c r="D1860" t="s">
        <v>13</v>
      </c>
      <c r="E1860" t="str">
        <f t="shared" si="49"/>
        <v/>
      </c>
      <c r="F1860" t="s">
        <v>1010</v>
      </c>
      <c r="G1860" s="18">
        <v>0</v>
      </c>
      <c r="H1860">
        <v>0</v>
      </c>
    </row>
    <row r="1861" spans="1:8" x14ac:dyDescent="0.35">
      <c r="A1861" t="s">
        <v>324</v>
      </c>
      <c r="B1861" t="s">
        <v>11</v>
      </c>
      <c r="C1861" t="s">
        <v>325</v>
      </c>
      <c r="D1861" t="s">
        <v>416</v>
      </c>
      <c r="E1861" t="str">
        <f t="shared" si="49"/>
        <v/>
      </c>
      <c r="F1861" t="s">
        <v>1010</v>
      </c>
      <c r="G1861" s="18">
        <v>0</v>
      </c>
      <c r="H1861">
        <v>0</v>
      </c>
    </row>
    <row r="1862" spans="1:8" x14ac:dyDescent="0.35">
      <c r="A1862" t="s">
        <v>324</v>
      </c>
      <c r="B1862" t="s">
        <v>11</v>
      </c>
      <c r="C1862" t="s">
        <v>325</v>
      </c>
      <c r="D1862" t="s">
        <v>15</v>
      </c>
      <c r="E1862" t="str">
        <f t="shared" si="49"/>
        <v>8</v>
      </c>
      <c r="F1862" t="s">
        <v>1010</v>
      </c>
      <c r="G1862" s="18">
        <v>175363</v>
      </c>
      <c r="H1862">
        <v>5.2699999999999997E-2</v>
      </c>
    </row>
    <row r="1863" spans="1:8" x14ac:dyDescent="0.35">
      <c r="A1863" t="s">
        <v>324</v>
      </c>
      <c r="B1863" t="s">
        <v>11</v>
      </c>
      <c r="C1863" t="s">
        <v>325</v>
      </c>
      <c r="D1863" t="s">
        <v>419</v>
      </c>
      <c r="E1863" t="str">
        <f t="shared" si="49"/>
        <v/>
      </c>
      <c r="F1863" t="s">
        <v>1010</v>
      </c>
      <c r="G1863" s="18">
        <v>620926</v>
      </c>
      <c r="H1863">
        <v>0.18659999999999999</v>
      </c>
    </row>
    <row r="1864" spans="1:8" x14ac:dyDescent="0.35">
      <c r="A1864" t="s">
        <v>324</v>
      </c>
      <c r="B1864" t="s">
        <v>11</v>
      </c>
      <c r="C1864" t="s">
        <v>325</v>
      </c>
      <c r="D1864" t="s">
        <v>421</v>
      </c>
      <c r="E1864" t="str">
        <f t="shared" si="49"/>
        <v/>
      </c>
      <c r="F1864" t="s">
        <v>1010</v>
      </c>
      <c r="G1864" s="18">
        <v>560697</v>
      </c>
      <c r="H1864">
        <v>0.16850000000000001</v>
      </c>
    </row>
    <row r="1865" spans="1:8" x14ac:dyDescent="0.35">
      <c r="A1865" t="s">
        <v>324</v>
      </c>
      <c r="B1865" t="s">
        <v>11</v>
      </c>
      <c r="C1865" t="s">
        <v>325</v>
      </c>
      <c r="D1865" t="s">
        <v>423</v>
      </c>
      <c r="E1865" t="str">
        <f t="shared" si="49"/>
        <v/>
      </c>
      <c r="F1865" t="s">
        <v>1010</v>
      </c>
      <c r="G1865" s="18">
        <v>70212</v>
      </c>
      <c r="H1865">
        <v>2.1100000000000001E-2</v>
      </c>
    </row>
    <row r="1866" spans="1:8" x14ac:dyDescent="0.35">
      <c r="A1866" t="s">
        <v>324</v>
      </c>
      <c r="B1866" t="s">
        <v>11</v>
      </c>
      <c r="C1866" t="s">
        <v>326</v>
      </c>
      <c r="D1866" t="s">
        <v>13</v>
      </c>
      <c r="E1866" t="str">
        <f t="shared" si="49"/>
        <v/>
      </c>
      <c r="F1866" t="s">
        <v>1011</v>
      </c>
      <c r="G1866" s="18">
        <v>0</v>
      </c>
      <c r="H1866">
        <v>0</v>
      </c>
    </row>
    <row r="1867" spans="1:8" x14ac:dyDescent="0.35">
      <c r="A1867" t="s">
        <v>324</v>
      </c>
      <c r="B1867" t="s">
        <v>11</v>
      </c>
      <c r="C1867" t="s">
        <v>326</v>
      </c>
      <c r="D1867" t="s">
        <v>416</v>
      </c>
      <c r="E1867" t="str">
        <f t="shared" si="49"/>
        <v/>
      </c>
      <c r="F1867" t="s">
        <v>1011</v>
      </c>
      <c r="G1867" s="18">
        <v>0</v>
      </c>
      <c r="H1867">
        <v>0</v>
      </c>
    </row>
    <row r="1868" spans="1:8" x14ac:dyDescent="0.35">
      <c r="A1868" t="s">
        <v>324</v>
      </c>
      <c r="B1868" t="s">
        <v>11</v>
      </c>
      <c r="C1868" t="s">
        <v>326</v>
      </c>
      <c r="D1868" t="s">
        <v>15</v>
      </c>
      <c r="E1868" t="str">
        <f t="shared" si="49"/>
        <v>8</v>
      </c>
      <c r="F1868" t="s">
        <v>1011</v>
      </c>
      <c r="G1868" s="18">
        <v>1847783</v>
      </c>
      <c r="H1868">
        <v>0.25850000000000001</v>
      </c>
    </row>
    <row r="1869" spans="1:8" x14ac:dyDescent="0.35">
      <c r="A1869" t="s">
        <v>324</v>
      </c>
      <c r="B1869" t="s">
        <v>11</v>
      </c>
      <c r="C1869" t="s">
        <v>326</v>
      </c>
      <c r="D1869" t="s">
        <v>16</v>
      </c>
      <c r="E1869" t="str">
        <f t="shared" si="49"/>
        <v>8</v>
      </c>
      <c r="F1869" t="s">
        <v>1011</v>
      </c>
      <c r="G1869" s="18">
        <v>313087</v>
      </c>
      <c r="H1869">
        <v>4.3799999999999999E-2</v>
      </c>
    </row>
    <row r="1870" spans="1:8" x14ac:dyDescent="0.35">
      <c r="A1870" t="s">
        <v>324</v>
      </c>
      <c r="B1870" t="s">
        <v>11</v>
      </c>
      <c r="C1870" t="s">
        <v>326</v>
      </c>
      <c r="D1870" t="s">
        <v>30</v>
      </c>
      <c r="E1870" t="str">
        <f t="shared" si="49"/>
        <v>8</v>
      </c>
      <c r="F1870" t="s">
        <v>1011</v>
      </c>
      <c r="G1870" s="18">
        <v>873080</v>
      </c>
      <c r="H1870">
        <v>0.12130000000000001</v>
      </c>
    </row>
    <row r="1871" spans="1:8" x14ac:dyDescent="0.35">
      <c r="A1871" t="s">
        <v>324</v>
      </c>
      <c r="B1871" t="s">
        <v>11</v>
      </c>
      <c r="C1871" t="s">
        <v>326</v>
      </c>
      <c r="D1871" t="s">
        <v>419</v>
      </c>
      <c r="E1871" t="str">
        <f t="shared" si="49"/>
        <v/>
      </c>
      <c r="F1871" t="s">
        <v>1011</v>
      </c>
      <c r="G1871" s="18">
        <v>1940708</v>
      </c>
      <c r="H1871">
        <v>0.27150000000000002</v>
      </c>
    </row>
    <row r="1872" spans="1:8" x14ac:dyDescent="0.35">
      <c r="A1872" t="s">
        <v>324</v>
      </c>
      <c r="B1872" t="s">
        <v>11</v>
      </c>
      <c r="C1872" t="s">
        <v>326</v>
      </c>
      <c r="D1872" t="s">
        <v>421</v>
      </c>
      <c r="E1872" t="str">
        <f t="shared" si="49"/>
        <v/>
      </c>
      <c r="F1872" t="s">
        <v>1011</v>
      </c>
      <c r="G1872" s="18">
        <v>1194447</v>
      </c>
      <c r="H1872">
        <v>0.1671</v>
      </c>
    </row>
    <row r="1873" spans="1:8" x14ac:dyDescent="0.35">
      <c r="A1873" t="s">
        <v>324</v>
      </c>
      <c r="B1873" t="s">
        <v>11</v>
      </c>
      <c r="C1873" t="s">
        <v>326</v>
      </c>
      <c r="D1873" t="s">
        <v>423</v>
      </c>
      <c r="E1873" t="str">
        <f t="shared" si="49"/>
        <v/>
      </c>
      <c r="F1873" t="s">
        <v>1011</v>
      </c>
      <c r="G1873" s="18">
        <v>0</v>
      </c>
      <c r="H1873">
        <v>0</v>
      </c>
    </row>
    <row r="1874" spans="1:8" x14ac:dyDescent="0.35">
      <c r="A1874" t="s">
        <v>324</v>
      </c>
      <c r="B1874" t="s">
        <v>11</v>
      </c>
      <c r="C1874" t="s">
        <v>327</v>
      </c>
      <c r="D1874" t="s">
        <v>13</v>
      </c>
      <c r="E1874" t="str">
        <f t="shared" si="49"/>
        <v/>
      </c>
      <c r="F1874" t="s">
        <v>1012</v>
      </c>
      <c r="G1874" s="18">
        <v>0</v>
      </c>
      <c r="H1874">
        <v>0</v>
      </c>
    </row>
    <row r="1875" spans="1:8" x14ac:dyDescent="0.35">
      <c r="A1875" t="s">
        <v>324</v>
      </c>
      <c r="B1875" t="s">
        <v>11</v>
      </c>
      <c r="C1875" t="s">
        <v>327</v>
      </c>
      <c r="D1875" t="s">
        <v>416</v>
      </c>
      <c r="E1875" t="str">
        <f t="shared" si="49"/>
        <v/>
      </c>
      <c r="F1875" t="s">
        <v>1012</v>
      </c>
      <c r="G1875" s="18">
        <v>0</v>
      </c>
      <c r="H1875">
        <v>0</v>
      </c>
    </row>
    <row r="1876" spans="1:8" x14ac:dyDescent="0.35">
      <c r="A1876" t="s">
        <v>324</v>
      </c>
      <c r="B1876" t="s">
        <v>11</v>
      </c>
      <c r="C1876" t="s">
        <v>327</v>
      </c>
      <c r="D1876" t="s">
        <v>15</v>
      </c>
      <c r="E1876" t="str">
        <f t="shared" si="49"/>
        <v>8</v>
      </c>
      <c r="F1876" t="s">
        <v>1012</v>
      </c>
      <c r="G1876" s="18">
        <v>2935650</v>
      </c>
      <c r="H1876">
        <v>0.73340000000000005</v>
      </c>
    </row>
    <row r="1877" spans="1:8" x14ac:dyDescent="0.35">
      <c r="A1877" t="s">
        <v>324</v>
      </c>
      <c r="B1877" t="s">
        <v>11</v>
      </c>
      <c r="C1877" t="s">
        <v>327</v>
      </c>
      <c r="D1877" t="s">
        <v>419</v>
      </c>
      <c r="E1877" t="str">
        <f t="shared" si="49"/>
        <v/>
      </c>
      <c r="F1877" t="s">
        <v>1012</v>
      </c>
      <c r="G1877" s="18">
        <v>1289300</v>
      </c>
      <c r="H1877">
        <v>0.3221</v>
      </c>
    </row>
    <row r="1878" spans="1:8" x14ac:dyDescent="0.35">
      <c r="A1878" t="s">
        <v>324</v>
      </c>
      <c r="B1878" t="s">
        <v>11</v>
      </c>
      <c r="C1878" t="s">
        <v>327</v>
      </c>
      <c r="D1878" t="s">
        <v>421</v>
      </c>
      <c r="E1878" t="str">
        <f t="shared" si="49"/>
        <v/>
      </c>
      <c r="F1878" t="s">
        <v>1012</v>
      </c>
      <c r="G1878" s="18">
        <v>644850</v>
      </c>
      <c r="H1878">
        <v>0.16109999999999999</v>
      </c>
    </row>
    <row r="1879" spans="1:8" x14ac:dyDescent="0.35">
      <c r="A1879" t="s">
        <v>324</v>
      </c>
      <c r="B1879" t="s">
        <v>11</v>
      </c>
      <c r="C1879" t="s">
        <v>327</v>
      </c>
      <c r="D1879" t="s">
        <v>423</v>
      </c>
      <c r="E1879" t="str">
        <f t="shared" si="49"/>
        <v/>
      </c>
      <c r="F1879" t="s">
        <v>1012</v>
      </c>
      <c r="G1879" s="18">
        <v>166116</v>
      </c>
      <c r="H1879">
        <v>4.1500000000000002E-2</v>
      </c>
    </row>
    <row r="1880" spans="1:8" x14ac:dyDescent="0.35">
      <c r="A1880" t="s">
        <v>77</v>
      </c>
      <c r="B1880" t="s">
        <v>11</v>
      </c>
      <c r="C1880" t="s">
        <v>328</v>
      </c>
      <c r="D1880" t="s">
        <v>13</v>
      </c>
      <c r="E1880" t="str">
        <f t="shared" si="49"/>
        <v/>
      </c>
      <c r="F1880" t="s">
        <v>1013</v>
      </c>
      <c r="G1880" s="18">
        <v>0</v>
      </c>
      <c r="H1880">
        <v>0</v>
      </c>
    </row>
    <row r="1881" spans="1:8" x14ac:dyDescent="0.35">
      <c r="A1881" t="s">
        <v>77</v>
      </c>
      <c r="B1881" t="s">
        <v>11</v>
      </c>
      <c r="C1881" t="s">
        <v>328</v>
      </c>
      <c r="D1881" t="s">
        <v>416</v>
      </c>
      <c r="E1881" t="str">
        <f t="shared" si="49"/>
        <v/>
      </c>
      <c r="F1881" t="s">
        <v>1013</v>
      </c>
      <c r="G1881" s="18">
        <v>0</v>
      </c>
      <c r="H1881">
        <v>0</v>
      </c>
    </row>
    <row r="1882" spans="1:8" x14ac:dyDescent="0.35">
      <c r="A1882" t="s">
        <v>77</v>
      </c>
      <c r="B1882" t="s">
        <v>11</v>
      </c>
      <c r="C1882" t="s">
        <v>328</v>
      </c>
      <c r="D1882" t="s">
        <v>15</v>
      </c>
      <c r="E1882" t="str">
        <f t="shared" si="49"/>
        <v>8</v>
      </c>
      <c r="F1882" t="s">
        <v>1013</v>
      </c>
      <c r="G1882" s="18">
        <v>1434541</v>
      </c>
      <c r="H1882">
        <v>0.3029</v>
      </c>
    </row>
    <row r="1883" spans="1:8" x14ac:dyDescent="0.35">
      <c r="A1883" t="s">
        <v>77</v>
      </c>
      <c r="B1883" t="s">
        <v>11</v>
      </c>
      <c r="C1883" t="s">
        <v>328</v>
      </c>
      <c r="D1883" t="s">
        <v>16</v>
      </c>
      <c r="E1883" t="str">
        <f t="shared" si="49"/>
        <v>8</v>
      </c>
      <c r="F1883" t="s">
        <v>1013</v>
      </c>
      <c r="G1883" s="18">
        <v>119348</v>
      </c>
      <c r="H1883">
        <v>2.52E-2</v>
      </c>
    </row>
    <row r="1884" spans="1:8" x14ac:dyDescent="0.35">
      <c r="A1884" t="s">
        <v>77</v>
      </c>
      <c r="B1884" t="s">
        <v>11</v>
      </c>
      <c r="C1884" t="s">
        <v>328</v>
      </c>
      <c r="D1884" t="s">
        <v>419</v>
      </c>
      <c r="E1884" t="str">
        <f t="shared" si="49"/>
        <v/>
      </c>
      <c r="F1884" t="s">
        <v>1013</v>
      </c>
      <c r="G1884" s="18">
        <v>1050923</v>
      </c>
      <c r="H1884">
        <v>0.22189999999999999</v>
      </c>
    </row>
    <row r="1885" spans="1:8" x14ac:dyDescent="0.35">
      <c r="A1885" t="s">
        <v>77</v>
      </c>
      <c r="B1885" t="s">
        <v>11</v>
      </c>
      <c r="C1885" t="s">
        <v>328</v>
      </c>
      <c r="D1885" t="s">
        <v>421</v>
      </c>
      <c r="E1885" t="str">
        <f t="shared" si="49"/>
        <v/>
      </c>
      <c r="F1885" t="s">
        <v>1013</v>
      </c>
      <c r="G1885" s="18">
        <v>701405</v>
      </c>
      <c r="H1885">
        <v>0.14810000000000001</v>
      </c>
    </row>
    <row r="1886" spans="1:8" x14ac:dyDescent="0.35">
      <c r="A1886" t="s">
        <v>77</v>
      </c>
      <c r="B1886" t="s">
        <v>11</v>
      </c>
      <c r="C1886" t="s">
        <v>328</v>
      </c>
      <c r="D1886" t="s">
        <v>423</v>
      </c>
      <c r="E1886" t="str">
        <f t="shared" si="49"/>
        <v/>
      </c>
      <c r="F1886" t="s">
        <v>1013</v>
      </c>
      <c r="G1886" s="18">
        <v>155342</v>
      </c>
      <c r="H1886">
        <v>3.2800000000000003E-2</v>
      </c>
    </row>
    <row r="1887" spans="1:8" x14ac:dyDescent="0.35">
      <c r="A1887" t="s">
        <v>77</v>
      </c>
      <c r="B1887" t="s">
        <v>11</v>
      </c>
      <c r="C1887" t="s">
        <v>389</v>
      </c>
      <c r="D1887" t="s">
        <v>13</v>
      </c>
      <c r="E1887" t="str">
        <f t="shared" si="49"/>
        <v/>
      </c>
      <c r="F1887" t="s">
        <v>1014</v>
      </c>
      <c r="G1887" s="18">
        <v>0</v>
      </c>
      <c r="H1887">
        <v>0</v>
      </c>
    </row>
    <row r="1888" spans="1:8" x14ac:dyDescent="0.35">
      <c r="A1888" t="s">
        <v>77</v>
      </c>
      <c r="B1888" t="s">
        <v>11</v>
      </c>
      <c r="C1888" t="s">
        <v>389</v>
      </c>
      <c r="D1888" t="s">
        <v>416</v>
      </c>
      <c r="E1888" t="str">
        <f t="shared" si="49"/>
        <v/>
      </c>
      <c r="F1888" t="s">
        <v>1014</v>
      </c>
      <c r="G1888" s="18">
        <v>0</v>
      </c>
      <c r="H1888">
        <v>0</v>
      </c>
    </row>
    <row r="1889" spans="1:8" x14ac:dyDescent="0.35">
      <c r="A1889" t="s">
        <v>77</v>
      </c>
      <c r="B1889" t="s">
        <v>11</v>
      </c>
      <c r="C1889" t="s">
        <v>389</v>
      </c>
      <c r="D1889" t="s">
        <v>15</v>
      </c>
      <c r="E1889" t="str">
        <f t="shared" si="49"/>
        <v>8</v>
      </c>
      <c r="F1889" t="s">
        <v>1014</v>
      </c>
      <c r="G1889" s="18">
        <v>1543050</v>
      </c>
      <c r="H1889">
        <v>0.42470000000000002</v>
      </c>
    </row>
    <row r="1890" spans="1:8" x14ac:dyDescent="0.35">
      <c r="A1890" t="s">
        <v>77</v>
      </c>
      <c r="B1890" t="s">
        <v>11</v>
      </c>
      <c r="C1890" t="s">
        <v>389</v>
      </c>
      <c r="D1890" t="s">
        <v>419</v>
      </c>
      <c r="E1890" t="str">
        <f t="shared" si="49"/>
        <v/>
      </c>
      <c r="F1890" t="s">
        <v>1014</v>
      </c>
      <c r="G1890" s="18">
        <v>796413</v>
      </c>
      <c r="H1890">
        <v>0.21920000000000001</v>
      </c>
    </row>
    <row r="1891" spans="1:8" x14ac:dyDescent="0.35">
      <c r="A1891" t="s">
        <v>77</v>
      </c>
      <c r="B1891" t="s">
        <v>11</v>
      </c>
      <c r="C1891" t="s">
        <v>389</v>
      </c>
      <c r="D1891" t="s">
        <v>421</v>
      </c>
      <c r="E1891" t="str">
        <f t="shared" si="49"/>
        <v/>
      </c>
      <c r="F1891" t="s">
        <v>1014</v>
      </c>
      <c r="G1891" s="18">
        <v>300835</v>
      </c>
      <c r="H1891">
        <v>8.2799999999999999E-2</v>
      </c>
    </row>
    <row r="1892" spans="1:8" x14ac:dyDescent="0.35">
      <c r="A1892" t="s">
        <v>77</v>
      </c>
      <c r="B1892" t="s">
        <v>11</v>
      </c>
      <c r="C1892" t="s">
        <v>389</v>
      </c>
      <c r="D1892" t="s">
        <v>423</v>
      </c>
      <c r="E1892" t="str">
        <f t="shared" si="49"/>
        <v/>
      </c>
      <c r="F1892" t="s">
        <v>1014</v>
      </c>
      <c r="G1892" s="18">
        <v>132978</v>
      </c>
      <c r="H1892">
        <v>3.6600000000000001E-2</v>
      </c>
    </row>
    <row r="1893" spans="1:8" x14ac:dyDescent="0.35">
      <c r="A1893" t="s">
        <v>230</v>
      </c>
      <c r="B1893" t="s">
        <v>11</v>
      </c>
      <c r="C1893" t="s">
        <v>329</v>
      </c>
      <c r="D1893" t="s">
        <v>13</v>
      </c>
      <c r="E1893" t="str">
        <f t="shared" si="49"/>
        <v/>
      </c>
      <c r="F1893" t="s">
        <v>1018</v>
      </c>
      <c r="G1893" s="18">
        <v>0</v>
      </c>
      <c r="H1893">
        <v>0</v>
      </c>
    </row>
    <row r="1894" spans="1:8" x14ac:dyDescent="0.35">
      <c r="A1894" t="s">
        <v>230</v>
      </c>
      <c r="B1894" t="s">
        <v>11</v>
      </c>
      <c r="C1894" t="s">
        <v>329</v>
      </c>
      <c r="D1894" t="s">
        <v>416</v>
      </c>
      <c r="E1894" t="str">
        <f t="shared" si="49"/>
        <v/>
      </c>
      <c r="F1894" t="s">
        <v>1018</v>
      </c>
      <c r="G1894" s="18">
        <v>0</v>
      </c>
      <c r="H1894">
        <v>0</v>
      </c>
    </row>
    <row r="1895" spans="1:8" x14ac:dyDescent="0.35">
      <c r="A1895" t="s">
        <v>230</v>
      </c>
      <c r="B1895" t="s">
        <v>11</v>
      </c>
      <c r="C1895" t="s">
        <v>329</v>
      </c>
      <c r="D1895" t="s">
        <v>15</v>
      </c>
      <c r="E1895" t="str">
        <f t="shared" si="49"/>
        <v>8</v>
      </c>
      <c r="F1895" t="s">
        <v>1018</v>
      </c>
      <c r="G1895" s="18">
        <v>4665688</v>
      </c>
      <c r="H1895">
        <v>0.44030000000000002</v>
      </c>
    </row>
    <row r="1896" spans="1:8" x14ac:dyDescent="0.35">
      <c r="A1896" t="s">
        <v>230</v>
      </c>
      <c r="B1896" t="s">
        <v>11</v>
      </c>
      <c r="C1896" t="s">
        <v>329</v>
      </c>
      <c r="D1896" t="s">
        <v>16</v>
      </c>
      <c r="E1896" t="str">
        <f t="shared" si="49"/>
        <v>8</v>
      </c>
      <c r="F1896" t="s">
        <v>1018</v>
      </c>
      <c r="G1896" s="18">
        <v>505458</v>
      </c>
      <c r="H1896">
        <v>4.7699999999999999E-2</v>
      </c>
    </row>
    <row r="1897" spans="1:8" x14ac:dyDescent="0.35">
      <c r="A1897" t="s">
        <v>230</v>
      </c>
      <c r="B1897" t="s">
        <v>11</v>
      </c>
      <c r="C1897" t="s">
        <v>329</v>
      </c>
      <c r="D1897" t="s">
        <v>30</v>
      </c>
      <c r="E1897" t="str">
        <f t="shared" si="49"/>
        <v>8</v>
      </c>
      <c r="F1897" t="s">
        <v>1018</v>
      </c>
      <c r="G1897" s="18">
        <v>0</v>
      </c>
      <c r="H1897">
        <v>0</v>
      </c>
    </row>
    <row r="1898" spans="1:8" x14ac:dyDescent="0.35">
      <c r="A1898" t="s">
        <v>230</v>
      </c>
      <c r="B1898" t="s">
        <v>11</v>
      </c>
      <c r="C1898" t="s">
        <v>329</v>
      </c>
      <c r="D1898" t="s">
        <v>419</v>
      </c>
      <c r="E1898" t="str">
        <f t="shared" si="49"/>
        <v/>
      </c>
      <c r="F1898" t="s">
        <v>1018</v>
      </c>
      <c r="G1898" s="18">
        <v>2868503</v>
      </c>
      <c r="H1898">
        <v>0.2707</v>
      </c>
    </row>
    <row r="1899" spans="1:8" x14ac:dyDescent="0.35">
      <c r="A1899" t="s">
        <v>230</v>
      </c>
      <c r="B1899" t="s">
        <v>11</v>
      </c>
      <c r="C1899" t="s">
        <v>329</v>
      </c>
      <c r="D1899" t="s">
        <v>421</v>
      </c>
      <c r="E1899" t="str">
        <f t="shared" si="49"/>
        <v/>
      </c>
      <c r="F1899" t="s">
        <v>1018</v>
      </c>
      <c r="G1899" s="18">
        <v>1745262</v>
      </c>
      <c r="H1899">
        <v>0.16470000000000001</v>
      </c>
    </row>
    <row r="1900" spans="1:8" x14ac:dyDescent="0.35">
      <c r="A1900" t="s">
        <v>230</v>
      </c>
      <c r="B1900" t="s">
        <v>11</v>
      </c>
      <c r="C1900" t="s">
        <v>329</v>
      </c>
      <c r="D1900" t="s">
        <v>423</v>
      </c>
      <c r="E1900" t="str">
        <f t="shared" si="49"/>
        <v/>
      </c>
      <c r="F1900" t="s">
        <v>1018</v>
      </c>
      <c r="G1900" s="18">
        <v>3179</v>
      </c>
      <c r="H1900">
        <v>2.9999999999999997E-4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788"/>
  <sheetViews>
    <sheetView workbookViewId="0">
      <selection activeCell="E11" sqref="E11:E143"/>
    </sheetView>
  </sheetViews>
  <sheetFormatPr defaultColWidth="9.1796875" defaultRowHeight="13" x14ac:dyDescent="0.3"/>
  <cols>
    <col min="1" max="1" width="10.7265625" style="10" bestFit="1" customWidth="1"/>
    <col min="2" max="2" width="12.54296875" style="10" bestFit="1" customWidth="1"/>
    <col min="3" max="3" width="8.54296875" style="10" bestFit="1" customWidth="1"/>
    <col min="4" max="4" width="9.1796875" style="10"/>
    <col min="5" max="5" width="18.54296875" style="42" bestFit="1" customWidth="1"/>
    <col min="6" max="16384" width="9.1796875" style="11"/>
  </cols>
  <sheetData>
    <row r="1" spans="1:8" ht="20.25" customHeight="1" x14ac:dyDescent="0.3">
      <c r="A1" s="10" t="s">
        <v>4713</v>
      </c>
      <c r="B1" s="10" t="s">
        <v>4714</v>
      </c>
      <c r="C1" s="10" t="s">
        <v>4715</v>
      </c>
      <c r="D1" s="10" t="s">
        <v>4716</v>
      </c>
      <c r="E1" s="19" t="s">
        <v>4721</v>
      </c>
    </row>
    <row r="2" spans="1:8" hidden="1" x14ac:dyDescent="0.3">
      <c r="A2" s="10" t="s">
        <v>4722</v>
      </c>
      <c r="B2" s="10" t="s">
        <v>11</v>
      </c>
      <c r="C2" s="10" t="s">
        <v>35</v>
      </c>
      <c r="D2" s="10" t="s">
        <v>18</v>
      </c>
      <c r="E2" s="42">
        <v>5770.6861255751301</v>
      </c>
      <c r="H2" s="43"/>
    </row>
    <row r="3" spans="1:8" hidden="1" x14ac:dyDescent="0.3">
      <c r="A3" s="10" t="s">
        <v>4722</v>
      </c>
      <c r="B3" s="10" t="s">
        <v>11</v>
      </c>
      <c r="C3" s="10" t="s">
        <v>36</v>
      </c>
      <c r="D3" s="10" t="s">
        <v>18</v>
      </c>
      <c r="E3" s="42">
        <v>186597.747390798</v>
      </c>
      <c r="H3" s="43"/>
    </row>
    <row r="4" spans="1:8" hidden="1" x14ac:dyDescent="0.3">
      <c r="A4" s="10" t="s">
        <v>4722</v>
      </c>
      <c r="B4" s="10" t="s">
        <v>11</v>
      </c>
      <c r="C4" s="10" t="s">
        <v>37</v>
      </c>
      <c r="D4" s="10" t="s">
        <v>18</v>
      </c>
      <c r="E4" s="42">
        <v>165298.725191868</v>
      </c>
      <c r="H4" s="43"/>
    </row>
    <row r="5" spans="1:8" hidden="1" x14ac:dyDescent="0.3">
      <c r="A5" s="10" t="s">
        <v>4743</v>
      </c>
      <c r="B5" s="10" t="s">
        <v>11</v>
      </c>
      <c r="C5" s="10" t="s">
        <v>331</v>
      </c>
      <c r="D5" s="10" t="s">
        <v>18</v>
      </c>
      <c r="E5" s="42">
        <v>2294330.1438867198</v>
      </c>
      <c r="H5" s="43"/>
    </row>
    <row r="6" spans="1:8" hidden="1" x14ac:dyDescent="0.3">
      <c r="A6" s="10" t="s">
        <v>4743</v>
      </c>
      <c r="B6" s="10" t="s">
        <v>11</v>
      </c>
      <c r="C6" s="10" t="s">
        <v>332</v>
      </c>
      <c r="D6" s="10" t="s">
        <v>18</v>
      </c>
      <c r="E6" s="42">
        <v>958634.81719661702</v>
      </c>
      <c r="H6" s="43"/>
    </row>
    <row r="7" spans="1:8" hidden="1" x14ac:dyDescent="0.3">
      <c r="A7" s="10" t="s">
        <v>4743</v>
      </c>
      <c r="B7" s="10" t="s">
        <v>11</v>
      </c>
      <c r="C7" s="10" t="s">
        <v>333</v>
      </c>
      <c r="D7" s="10" t="s">
        <v>18</v>
      </c>
      <c r="E7" s="42">
        <v>6448855.38796027</v>
      </c>
      <c r="H7" s="43"/>
    </row>
    <row r="8" spans="1:8" hidden="1" x14ac:dyDescent="0.3">
      <c r="A8" s="10" t="s">
        <v>4743</v>
      </c>
      <c r="B8" s="10" t="s">
        <v>11</v>
      </c>
      <c r="C8" s="10" t="s">
        <v>334</v>
      </c>
      <c r="D8" s="10" t="s">
        <v>18</v>
      </c>
      <c r="E8" s="42">
        <v>747219.01635898696</v>
      </c>
      <c r="H8" s="43"/>
    </row>
    <row r="9" spans="1:8" hidden="1" x14ac:dyDescent="0.3">
      <c r="A9" s="10" t="s">
        <v>4779</v>
      </c>
      <c r="B9" s="10" t="s">
        <v>11</v>
      </c>
      <c r="C9" s="10" t="s">
        <v>50</v>
      </c>
      <c r="D9" s="10" t="s">
        <v>18</v>
      </c>
      <c r="E9" s="42">
        <v>1889881.3575623899</v>
      </c>
      <c r="H9" s="43"/>
    </row>
    <row r="10" spans="1:8" hidden="1" x14ac:dyDescent="0.3">
      <c r="A10" s="10" t="s">
        <v>4779</v>
      </c>
      <c r="B10" s="10" t="s">
        <v>11</v>
      </c>
      <c r="C10" s="10" t="s">
        <v>52</v>
      </c>
      <c r="D10" s="10" t="s">
        <v>18</v>
      </c>
      <c r="E10" s="42">
        <v>6570.4464902027303</v>
      </c>
      <c r="H10" s="43"/>
    </row>
    <row r="11" spans="1:8" x14ac:dyDescent="0.3">
      <c r="A11" s="10" t="s">
        <v>4779</v>
      </c>
      <c r="B11" s="10" t="s">
        <v>11</v>
      </c>
      <c r="C11" s="10" t="s">
        <v>53</v>
      </c>
      <c r="D11" s="10" t="s">
        <v>18</v>
      </c>
      <c r="E11" s="42">
        <v>18599.830059324198</v>
      </c>
      <c r="H11" s="43"/>
    </row>
    <row r="12" spans="1:8" hidden="1" x14ac:dyDescent="0.3">
      <c r="A12" s="10" t="s">
        <v>11</v>
      </c>
      <c r="B12" s="10" t="s">
        <v>11</v>
      </c>
      <c r="C12" s="10" t="s">
        <v>73</v>
      </c>
      <c r="D12" s="10" t="s">
        <v>18</v>
      </c>
      <c r="E12" s="42">
        <v>80398.908638256107</v>
      </c>
      <c r="H12" s="43"/>
    </row>
    <row r="13" spans="1:8" hidden="1" x14ac:dyDescent="0.3">
      <c r="A13" s="10" t="s">
        <v>11</v>
      </c>
      <c r="B13" s="10" t="s">
        <v>11</v>
      </c>
      <c r="C13" s="10" t="s">
        <v>74</v>
      </c>
      <c r="D13" s="10" t="s">
        <v>18</v>
      </c>
      <c r="E13" s="42">
        <v>99.121930265995701</v>
      </c>
      <c r="H13" s="43"/>
    </row>
    <row r="14" spans="1:8" hidden="1" x14ac:dyDescent="0.3">
      <c r="A14" s="10" t="s">
        <v>11</v>
      </c>
      <c r="B14" s="10" t="s">
        <v>11</v>
      </c>
      <c r="C14" s="10" t="s">
        <v>76</v>
      </c>
      <c r="D14" s="10" t="s">
        <v>18</v>
      </c>
      <c r="E14" s="42">
        <v>63.738479754157602</v>
      </c>
      <c r="H14" s="43"/>
    </row>
    <row r="15" spans="1:8" hidden="1" x14ac:dyDescent="0.3">
      <c r="A15" s="10" t="s">
        <v>4800</v>
      </c>
      <c r="B15" s="10" t="s">
        <v>11</v>
      </c>
      <c r="C15" s="10" t="s">
        <v>95</v>
      </c>
      <c r="D15" s="10" t="s">
        <v>18</v>
      </c>
      <c r="E15" s="42">
        <v>718232.77306742</v>
      </c>
      <c r="H15" s="43"/>
    </row>
    <row r="16" spans="1:8" hidden="1" x14ac:dyDescent="0.3">
      <c r="A16" s="10" t="s">
        <v>4800</v>
      </c>
      <c r="B16" s="10" t="s">
        <v>11</v>
      </c>
      <c r="C16" s="10" t="s">
        <v>96</v>
      </c>
      <c r="D16" s="10" t="s">
        <v>18</v>
      </c>
      <c r="E16" s="42">
        <v>4395.0420849109796</v>
      </c>
      <c r="H16" s="43"/>
    </row>
    <row r="17" spans="1:8" hidden="1" x14ac:dyDescent="0.3">
      <c r="A17" s="10" t="s">
        <v>4806</v>
      </c>
      <c r="B17" s="10" t="s">
        <v>11</v>
      </c>
      <c r="C17" s="10" t="s">
        <v>336</v>
      </c>
      <c r="D17" s="10" t="s">
        <v>18</v>
      </c>
      <c r="E17" s="42">
        <v>9047.9618239889096</v>
      </c>
      <c r="H17" s="43"/>
    </row>
    <row r="18" spans="1:8" hidden="1" x14ac:dyDescent="0.3">
      <c r="A18" s="10" t="s">
        <v>4806</v>
      </c>
      <c r="B18" s="10" t="s">
        <v>11</v>
      </c>
      <c r="C18" s="10" t="s">
        <v>338</v>
      </c>
      <c r="D18" s="10" t="s">
        <v>18</v>
      </c>
      <c r="E18" s="42">
        <v>2123376.1360076899</v>
      </c>
      <c r="H18" s="43"/>
    </row>
    <row r="19" spans="1:8" hidden="1" x14ac:dyDescent="0.3">
      <c r="A19" s="10" t="s">
        <v>4806</v>
      </c>
      <c r="B19" s="10" t="s">
        <v>11</v>
      </c>
      <c r="C19" s="10" t="s">
        <v>337</v>
      </c>
      <c r="D19" s="10" t="s">
        <v>18</v>
      </c>
      <c r="E19" s="42">
        <v>121510.83983279399</v>
      </c>
      <c r="H19" s="43"/>
    </row>
    <row r="20" spans="1:8" hidden="1" x14ac:dyDescent="0.3">
      <c r="A20" s="10" t="s">
        <v>4806</v>
      </c>
      <c r="B20" s="10" t="s">
        <v>11</v>
      </c>
      <c r="C20" s="10" t="s">
        <v>339</v>
      </c>
      <c r="D20" s="10" t="s">
        <v>18</v>
      </c>
      <c r="E20" s="42">
        <v>639.62396313364002</v>
      </c>
      <c r="H20" s="43"/>
    </row>
    <row r="21" spans="1:8" hidden="1" x14ac:dyDescent="0.3">
      <c r="A21" s="10" t="s">
        <v>5023</v>
      </c>
      <c r="B21" s="10" t="s">
        <v>11</v>
      </c>
      <c r="C21" s="10" t="s">
        <v>99</v>
      </c>
      <c r="D21" s="10" t="s">
        <v>18</v>
      </c>
      <c r="E21" s="42">
        <v>1993.5158348846901</v>
      </c>
      <c r="H21" s="43"/>
    </row>
    <row r="22" spans="1:8" hidden="1" x14ac:dyDescent="0.3">
      <c r="A22" s="10" t="s">
        <v>5037</v>
      </c>
      <c r="B22" s="10" t="s">
        <v>11</v>
      </c>
      <c r="C22" s="10" t="s">
        <v>135</v>
      </c>
      <c r="D22" s="10" t="s">
        <v>18</v>
      </c>
      <c r="E22" s="42">
        <v>30346.266882596599</v>
      </c>
      <c r="H22" s="43"/>
    </row>
    <row r="23" spans="1:8" hidden="1" x14ac:dyDescent="0.3">
      <c r="A23" s="10" t="s">
        <v>5037</v>
      </c>
      <c r="B23" s="10" t="s">
        <v>11</v>
      </c>
      <c r="C23" s="10" t="s">
        <v>136</v>
      </c>
      <c r="D23" s="10" t="s">
        <v>18</v>
      </c>
      <c r="E23" s="42">
        <v>134045.03664840601</v>
      </c>
      <c r="H23" s="43"/>
    </row>
    <row r="24" spans="1:8" hidden="1" x14ac:dyDescent="0.3">
      <c r="A24" s="10" t="s">
        <v>5037</v>
      </c>
      <c r="B24" s="10" t="s">
        <v>11</v>
      </c>
      <c r="C24" s="10" t="s">
        <v>31</v>
      </c>
      <c r="D24" s="10" t="s">
        <v>18</v>
      </c>
      <c r="E24" s="42">
        <v>351.07434074514799</v>
      </c>
      <c r="H24" s="43"/>
    </row>
    <row r="25" spans="1:8" hidden="1" x14ac:dyDescent="0.3">
      <c r="A25" s="10" t="s">
        <v>5037</v>
      </c>
      <c r="B25" s="10" t="s">
        <v>11</v>
      </c>
      <c r="C25" s="10" t="s">
        <v>153</v>
      </c>
      <c r="D25" s="10" t="s">
        <v>18</v>
      </c>
      <c r="E25" s="42">
        <v>658.76560195137199</v>
      </c>
      <c r="H25" s="43"/>
    </row>
    <row r="26" spans="1:8" hidden="1" x14ac:dyDescent="0.3">
      <c r="A26" s="10" t="s">
        <v>5064</v>
      </c>
      <c r="B26" s="10" t="s">
        <v>11</v>
      </c>
      <c r="C26" s="10" t="s">
        <v>12</v>
      </c>
      <c r="D26" s="10" t="s">
        <v>18</v>
      </c>
      <c r="E26" s="42">
        <v>40686.697437654897</v>
      </c>
      <c r="H26" s="43"/>
    </row>
    <row r="27" spans="1:8" hidden="1" x14ac:dyDescent="0.3">
      <c r="A27" s="10" t="s">
        <v>5064</v>
      </c>
      <c r="B27" s="10" t="s">
        <v>11</v>
      </c>
      <c r="C27" s="10" t="s">
        <v>19</v>
      </c>
      <c r="D27" s="10" t="s">
        <v>18</v>
      </c>
      <c r="E27" s="42">
        <v>128042.99147448401</v>
      </c>
      <c r="H27" s="43"/>
    </row>
    <row r="28" spans="1:8" hidden="1" x14ac:dyDescent="0.3">
      <c r="A28" s="10" t="s">
        <v>5064</v>
      </c>
      <c r="B28" s="10" t="s">
        <v>11</v>
      </c>
      <c r="C28" s="10" t="s">
        <v>22</v>
      </c>
      <c r="D28" s="10" t="s">
        <v>18</v>
      </c>
      <c r="E28" s="42">
        <v>2365300.5085370801</v>
      </c>
      <c r="H28" s="43"/>
    </row>
    <row r="29" spans="1:8" hidden="1" x14ac:dyDescent="0.3">
      <c r="A29" s="10" t="s">
        <v>5064</v>
      </c>
      <c r="B29" s="10" t="s">
        <v>11</v>
      </c>
      <c r="C29" s="10" t="s">
        <v>111</v>
      </c>
      <c r="D29" s="10" t="s">
        <v>18</v>
      </c>
      <c r="E29" s="42">
        <v>2765.2809670895399</v>
      </c>
      <c r="H29" s="43"/>
    </row>
    <row r="30" spans="1:8" hidden="1" x14ac:dyDescent="0.3">
      <c r="A30" s="10" t="s">
        <v>165</v>
      </c>
      <c r="B30" s="10" t="s">
        <v>11</v>
      </c>
      <c r="C30" s="10" t="s">
        <v>166</v>
      </c>
      <c r="D30" s="10" t="s">
        <v>18</v>
      </c>
      <c r="E30" s="42">
        <v>199862.178960783</v>
      </c>
      <c r="H30" s="43"/>
    </row>
    <row r="31" spans="1:8" hidden="1" x14ac:dyDescent="0.3">
      <c r="A31" s="10" t="s">
        <v>165</v>
      </c>
      <c r="B31" s="10" t="s">
        <v>11</v>
      </c>
      <c r="C31" s="10" t="s">
        <v>167</v>
      </c>
      <c r="D31" s="10" t="s">
        <v>18</v>
      </c>
      <c r="E31" s="42">
        <v>1434332.34148803</v>
      </c>
      <c r="H31" s="43"/>
    </row>
    <row r="32" spans="1:8" hidden="1" x14ac:dyDescent="0.3">
      <c r="A32" s="10" t="s">
        <v>165</v>
      </c>
      <c r="B32" s="10" t="s">
        <v>11</v>
      </c>
      <c r="C32" s="10" t="s">
        <v>168</v>
      </c>
      <c r="D32" s="10" t="s">
        <v>18</v>
      </c>
      <c r="E32" s="42">
        <v>3482262.2215287602</v>
      </c>
      <c r="H32" s="43"/>
    </row>
    <row r="33" spans="1:8" hidden="1" x14ac:dyDescent="0.3">
      <c r="A33" s="10" t="s">
        <v>138</v>
      </c>
      <c r="B33" s="10" t="s">
        <v>11</v>
      </c>
      <c r="C33" s="10" t="s">
        <v>246</v>
      </c>
      <c r="D33" s="10" t="s">
        <v>18</v>
      </c>
      <c r="E33" s="42">
        <v>81342.206290356698</v>
      </c>
      <c r="H33" s="43"/>
    </row>
    <row r="34" spans="1:8" hidden="1" x14ac:dyDescent="0.3">
      <c r="A34" s="10" t="s">
        <v>138</v>
      </c>
      <c r="B34" s="10" t="s">
        <v>11</v>
      </c>
      <c r="C34" s="10" t="s">
        <v>137</v>
      </c>
      <c r="D34" s="10" t="s">
        <v>18</v>
      </c>
      <c r="E34" s="42">
        <v>421.998483251148</v>
      </c>
      <c r="H34" s="43"/>
    </row>
    <row r="35" spans="1:8" hidden="1" x14ac:dyDescent="0.3">
      <c r="A35" s="10" t="s">
        <v>26</v>
      </c>
      <c r="B35" s="10" t="s">
        <v>11</v>
      </c>
      <c r="C35" s="10" t="s">
        <v>27</v>
      </c>
      <c r="D35" s="10" t="s">
        <v>18</v>
      </c>
      <c r="E35" s="42">
        <v>14571.486219501299</v>
      </c>
      <c r="H35" s="43"/>
    </row>
    <row r="36" spans="1:8" hidden="1" x14ac:dyDescent="0.3">
      <c r="A36" s="10" t="s">
        <v>26</v>
      </c>
      <c r="B36" s="10" t="s">
        <v>11</v>
      </c>
      <c r="C36" s="10" t="s">
        <v>28</v>
      </c>
      <c r="D36" s="10" t="s">
        <v>18</v>
      </c>
      <c r="E36" s="42">
        <v>85426.792627308198</v>
      </c>
      <c r="H36" s="43"/>
    </row>
    <row r="37" spans="1:8" hidden="1" x14ac:dyDescent="0.3">
      <c r="A37" s="10" t="s">
        <v>26</v>
      </c>
      <c r="B37" s="10" t="s">
        <v>11</v>
      </c>
      <c r="C37" s="10" t="s">
        <v>29</v>
      </c>
      <c r="D37" s="10" t="s">
        <v>18</v>
      </c>
      <c r="E37" s="42">
        <v>1081947.09804549</v>
      </c>
      <c r="H37" s="43"/>
    </row>
    <row r="38" spans="1:8" hidden="1" x14ac:dyDescent="0.3">
      <c r="A38" s="10" t="s">
        <v>26</v>
      </c>
      <c r="B38" s="10" t="s">
        <v>11</v>
      </c>
      <c r="C38" s="10" t="s">
        <v>31</v>
      </c>
      <c r="D38" s="10" t="s">
        <v>18</v>
      </c>
      <c r="E38" s="42">
        <v>4088.0390080112802</v>
      </c>
      <c r="H38" s="43"/>
    </row>
    <row r="39" spans="1:8" hidden="1" x14ac:dyDescent="0.3">
      <c r="A39" s="10" t="s">
        <v>32</v>
      </c>
      <c r="B39" s="10" t="s">
        <v>11</v>
      </c>
      <c r="C39" s="10" t="s">
        <v>33</v>
      </c>
      <c r="D39" s="10" t="s">
        <v>18</v>
      </c>
      <c r="E39" s="42">
        <v>697448.076908816</v>
      </c>
      <c r="H39" s="43"/>
    </row>
    <row r="40" spans="1:8" hidden="1" x14ac:dyDescent="0.3">
      <c r="A40" s="10" t="s">
        <v>38</v>
      </c>
      <c r="B40" s="10" t="s">
        <v>11</v>
      </c>
      <c r="C40" s="10" t="s">
        <v>39</v>
      </c>
      <c r="D40" s="10" t="s">
        <v>18</v>
      </c>
      <c r="E40" s="42">
        <v>641.34809977998498</v>
      </c>
      <c r="H40" s="43"/>
    </row>
    <row r="41" spans="1:8" hidden="1" x14ac:dyDescent="0.3">
      <c r="A41" s="10" t="s">
        <v>38</v>
      </c>
      <c r="B41" s="10" t="s">
        <v>11</v>
      </c>
      <c r="C41" s="10" t="s">
        <v>40</v>
      </c>
      <c r="D41" s="10" t="s">
        <v>18</v>
      </c>
      <c r="E41" s="42">
        <v>18903.1233248239</v>
      </c>
      <c r="H41" s="43"/>
    </row>
    <row r="42" spans="1:8" hidden="1" x14ac:dyDescent="0.3">
      <c r="A42" s="10" t="s">
        <v>38</v>
      </c>
      <c r="B42" s="10" t="s">
        <v>11</v>
      </c>
      <c r="C42" s="10" t="s">
        <v>41</v>
      </c>
      <c r="D42" s="10" t="s">
        <v>18</v>
      </c>
      <c r="E42" s="42">
        <v>716663.15886769304</v>
      </c>
      <c r="H42" s="43"/>
    </row>
    <row r="43" spans="1:8" hidden="1" x14ac:dyDescent="0.3">
      <c r="A43" s="10" t="s">
        <v>42</v>
      </c>
      <c r="B43" s="10" t="s">
        <v>11</v>
      </c>
      <c r="C43" s="10" t="s">
        <v>43</v>
      </c>
      <c r="D43" s="10" t="s">
        <v>18</v>
      </c>
      <c r="E43" s="42">
        <v>40589.567093065503</v>
      </c>
      <c r="H43" s="43"/>
    </row>
    <row r="44" spans="1:8" hidden="1" x14ac:dyDescent="0.3">
      <c r="A44" s="10" t="s">
        <v>42</v>
      </c>
      <c r="B44" s="10" t="s">
        <v>11</v>
      </c>
      <c r="C44" s="10" t="s">
        <v>44</v>
      </c>
      <c r="D44" s="10" t="s">
        <v>18</v>
      </c>
      <c r="E44" s="42">
        <v>352831.02885834302</v>
      </c>
      <c r="H44" s="43"/>
    </row>
    <row r="45" spans="1:8" hidden="1" x14ac:dyDescent="0.3">
      <c r="A45" s="10" t="s">
        <v>42</v>
      </c>
      <c r="B45" s="10" t="s">
        <v>11</v>
      </c>
      <c r="C45" s="10" t="s">
        <v>45</v>
      </c>
      <c r="D45" s="10" t="s">
        <v>18</v>
      </c>
      <c r="E45" s="42">
        <v>370256.84188294102</v>
      </c>
      <c r="H45" s="43"/>
    </row>
    <row r="46" spans="1:8" hidden="1" x14ac:dyDescent="0.3">
      <c r="A46" s="10" t="s">
        <v>46</v>
      </c>
      <c r="B46" s="10" t="s">
        <v>11</v>
      </c>
      <c r="C46" s="10" t="s">
        <v>47</v>
      </c>
      <c r="D46" s="10" t="s">
        <v>18</v>
      </c>
      <c r="E46" s="42">
        <v>17530.463691491099</v>
      </c>
      <c r="H46" s="43"/>
    </row>
    <row r="47" spans="1:8" hidden="1" x14ac:dyDescent="0.3">
      <c r="A47" s="10" t="s">
        <v>46</v>
      </c>
      <c r="B47" s="10" t="s">
        <v>11</v>
      </c>
      <c r="C47" s="10" t="s">
        <v>48</v>
      </c>
      <c r="D47" s="10" t="s">
        <v>18</v>
      </c>
      <c r="E47" s="42">
        <v>303106.53197153198</v>
      </c>
      <c r="H47" s="43"/>
    </row>
    <row r="48" spans="1:8" hidden="1" x14ac:dyDescent="0.3">
      <c r="A48" s="10" t="s">
        <v>55</v>
      </c>
      <c r="B48" s="10" t="s">
        <v>11</v>
      </c>
      <c r="C48" s="10" t="s">
        <v>56</v>
      </c>
      <c r="D48" s="10" t="s">
        <v>18</v>
      </c>
      <c r="E48" s="42">
        <v>12537.605301347499</v>
      </c>
      <c r="H48" s="43"/>
    </row>
    <row r="49" spans="1:8" hidden="1" x14ac:dyDescent="0.3">
      <c r="A49" s="10" t="s">
        <v>55</v>
      </c>
      <c r="B49" s="10" t="s">
        <v>11</v>
      </c>
      <c r="C49" s="10" t="s">
        <v>57</v>
      </c>
      <c r="D49" s="10" t="s">
        <v>18</v>
      </c>
      <c r="E49" s="42">
        <v>43397.295455602398</v>
      </c>
      <c r="H49" s="43"/>
    </row>
    <row r="50" spans="1:8" hidden="1" x14ac:dyDescent="0.3">
      <c r="A50" s="10" t="s">
        <v>55</v>
      </c>
      <c r="B50" s="10" t="s">
        <v>11</v>
      </c>
      <c r="C50" s="10" t="s">
        <v>58</v>
      </c>
      <c r="D50" s="10" t="s">
        <v>18</v>
      </c>
      <c r="E50" s="42">
        <v>117613.017316805</v>
      </c>
      <c r="H50" s="43"/>
    </row>
    <row r="51" spans="1:8" hidden="1" x14ac:dyDescent="0.3">
      <c r="A51" s="10" t="s">
        <v>55</v>
      </c>
      <c r="B51" s="10" t="s">
        <v>11</v>
      </c>
      <c r="C51" s="10" t="s">
        <v>59</v>
      </c>
      <c r="D51" s="10" t="s">
        <v>18</v>
      </c>
      <c r="E51" s="42">
        <v>848.03448763409904</v>
      </c>
      <c r="H51" s="43"/>
    </row>
    <row r="52" spans="1:8" hidden="1" x14ac:dyDescent="0.3">
      <c r="A52" s="10" t="s">
        <v>61</v>
      </c>
      <c r="B52" s="10" t="s">
        <v>11</v>
      </c>
      <c r="C52" s="10" t="s">
        <v>62</v>
      </c>
      <c r="D52" s="10" t="s">
        <v>18</v>
      </c>
      <c r="E52" s="42">
        <v>270904.53448627098</v>
      </c>
      <c r="H52" s="43"/>
    </row>
    <row r="53" spans="1:8" hidden="1" x14ac:dyDescent="0.3">
      <c r="A53" s="10" t="s">
        <v>61</v>
      </c>
      <c r="B53" s="10" t="s">
        <v>11</v>
      </c>
      <c r="C53" s="10" t="s">
        <v>63</v>
      </c>
      <c r="D53" s="10" t="s">
        <v>18</v>
      </c>
      <c r="E53" s="42">
        <v>165055.21472138201</v>
      </c>
      <c r="H53" s="43"/>
    </row>
    <row r="54" spans="1:8" hidden="1" x14ac:dyDescent="0.3">
      <c r="A54" s="10" t="s">
        <v>61</v>
      </c>
      <c r="B54" s="10" t="s">
        <v>11</v>
      </c>
      <c r="C54" s="10" t="s">
        <v>64</v>
      </c>
      <c r="D54" s="10" t="s">
        <v>18</v>
      </c>
      <c r="E54" s="42">
        <v>22807.157651273799</v>
      </c>
      <c r="H54" s="43"/>
    </row>
    <row r="55" spans="1:8" hidden="1" x14ac:dyDescent="0.3">
      <c r="A55" s="10" t="s">
        <v>61</v>
      </c>
      <c r="B55" s="10" t="s">
        <v>11</v>
      </c>
      <c r="C55" s="10" t="s">
        <v>65</v>
      </c>
      <c r="D55" s="10" t="s">
        <v>18</v>
      </c>
      <c r="E55" s="42">
        <v>5167.8691071071898</v>
      </c>
      <c r="H55" s="43"/>
    </row>
    <row r="56" spans="1:8" hidden="1" x14ac:dyDescent="0.3">
      <c r="A56" s="10" t="s">
        <v>61</v>
      </c>
      <c r="B56" s="10" t="s">
        <v>11</v>
      </c>
      <c r="C56" s="10" t="s">
        <v>66</v>
      </c>
      <c r="D56" s="10" t="s">
        <v>18</v>
      </c>
      <c r="E56" s="42">
        <v>1096916.4348605899</v>
      </c>
      <c r="H56" s="43"/>
    </row>
    <row r="57" spans="1:8" hidden="1" x14ac:dyDescent="0.3">
      <c r="A57" s="10" t="s">
        <v>61</v>
      </c>
      <c r="B57" s="10" t="s">
        <v>11</v>
      </c>
      <c r="C57" s="10" t="s">
        <v>68</v>
      </c>
      <c r="D57" s="10" t="s">
        <v>18</v>
      </c>
      <c r="E57" s="42">
        <v>254077.54239985099</v>
      </c>
      <c r="H57" s="43"/>
    </row>
    <row r="58" spans="1:8" hidden="1" x14ac:dyDescent="0.3">
      <c r="A58" s="10" t="s">
        <v>61</v>
      </c>
      <c r="B58" s="10" t="s">
        <v>11</v>
      </c>
      <c r="C58" s="10" t="s">
        <v>67</v>
      </c>
      <c r="D58" s="10" t="s">
        <v>18</v>
      </c>
      <c r="E58" s="42">
        <v>9732958.7928204499</v>
      </c>
      <c r="H58" s="43"/>
    </row>
    <row r="59" spans="1:8" hidden="1" x14ac:dyDescent="0.3">
      <c r="A59" s="10" t="s">
        <v>23</v>
      </c>
      <c r="B59" s="10" t="s">
        <v>11</v>
      </c>
      <c r="C59" s="10" t="s">
        <v>24</v>
      </c>
      <c r="D59" s="10" t="s">
        <v>18</v>
      </c>
      <c r="E59" s="42">
        <v>4535.6317275024903</v>
      </c>
      <c r="H59" s="43"/>
    </row>
    <row r="60" spans="1:8" hidden="1" x14ac:dyDescent="0.3">
      <c r="A60" s="10" t="s">
        <v>23</v>
      </c>
      <c r="B60" s="10" t="s">
        <v>11</v>
      </c>
      <c r="C60" s="10" t="s">
        <v>69</v>
      </c>
      <c r="D60" s="10" t="s">
        <v>18</v>
      </c>
      <c r="E60" s="42">
        <v>8209.0548740643699</v>
      </c>
      <c r="H60" s="43"/>
    </row>
    <row r="61" spans="1:8" hidden="1" x14ac:dyDescent="0.3">
      <c r="A61" s="10" t="s">
        <v>23</v>
      </c>
      <c r="B61" s="10" t="s">
        <v>11</v>
      </c>
      <c r="C61" s="10" t="s">
        <v>70</v>
      </c>
      <c r="D61" s="10" t="s">
        <v>18</v>
      </c>
      <c r="E61" s="42">
        <v>80929.386324908701</v>
      </c>
      <c r="H61" s="43"/>
    </row>
    <row r="62" spans="1:8" hidden="1" x14ac:dyDescent="0.3">
      <c r="A62" s="10" t="s">
        <v>23</v>
      </c>
      <c r="B62" s="10" t="s">
        <v>11</v>
      </c>
      <c r="C62" s="10" t="s">
        <v>71</v>
      </c>
      <c r="D62" s="10" t="s">
        <v>18</v>
      </c>
      <c r="E62" s="42">
        <v>813514.21256996598</v>
      </c>
      <c r="H62" s="43"/>
    </row>
    <row r="63" spans="1:8" hidden="1" x14ac:dyDescent="0.3">
      <c r="A63" s="10" t="s">
        <v>78</v>
      </c>
      <c r="B63" s="10" t="s">
        <v>11</v>
      </c>
      <c r="C63" s="10" t="s">
        <v>285</v>
      </c>
      <c r="D63" s="10" t="s">
        <v>18</v>
      </c>
      <c r="E63" s="42">
        <v>15646.624049222301</v>
      </c>
      <c r="H63" s="43"/>
    </row>
    <row r="64" spans="1:8" hidden="1" x14ac:dyDescent="0.3">
      <c r="A64" s="10" t="s">
        <v>78</v>
      </c>
      <c r="B64" s="10" t="s">
        <v>11</v>
      </c>
      <c r="C64" s="10" t="s">
        <v>79</v>
      </c>
      <c r="D64" s="10" t="s">
        <v>18</v>
      </c>
      <c r="E64" s="42">
        <v>239660.93750462899</v>
      </c>
      <c r="H64" s="43"/>
    </row>
    <row r="65" spans="1:8" hidden="1" x14ac:dyDescent="0.3">
      <c r="A65" s="10" t="s">
        <v>78</v>
      </c>
      <c r="B65" s="10" t="s">
        <v>11</v>
      </c>
      <c r="C65" s="10" t="s">
        <v>80</v>
      </c>
      <c r="D65" s="10" t="s">
        <v>18</v>
      </c>
      <c r="E65" s="42">
        <v>2213249.8465111898</v>
      </c>
      <c r="H65" s="43"/>
    </row>
    <row r="66" spans="1:8" hidden="1" x14ac:dyDescent="0.3">
      <c r="A66" s="10" t="s">
        <v>78</v>
      </c>
      <c r="B66" s="10" t="s">
        <v>11</v>
      </c>
      <c r="C66" s="10" t="s">
        <v>82</v>
      </c>
      <c r="D66" s="10" t="s">
        <v>18</v>
      </c>
      <c r="E66" s="42">
        <v>457414.08017988998</v>
      </c>
      <c r="H66" s="43"/>
    </row>
    <row r="67" spans="1:8" hidden="1" x14ac:dyDescent="0.3">
      <c r="A67" s="10" t="s">
        <v>78</v>
      </c>
      <c r="B67" s="10" t="s">
        <v>11</v>
      </c>
      <c r="C67" s="10" t="s">
        <v>83</v>
      </c>
      <c r="D67" s="10" t="s">
        <v>18</v>
      </c>
      <c r="E67" s="42">
        <v>469440.709986665</v>
      </c>
      <c r="H67" s="43"/>
    </row>
    <row r="68" spans="1:8" hidden="1" x14ac:dyDescent="0.3">
      <c r="A68" s="10" t="s">
        <v>78</v>
      </c>
      <c r="B68" s="10" t="s">
        <v>11</v>
      </c>
      <c r="C68" s="10" t="s">
        <v>84</v>
      </c>
      <c r="D68" s="10" t="s">
        <v>18</v>
      </c>
      <c r="E68" s="42">
        <v>3380466.3616482001</v>
      </c>
      <c r="H68" s="43"/>
    </row>
    <row r="69" spans="1:8" hidden="1" x14ac:dyDescent="0.3">
      <c r="A69" s="10" t="s">
        <v>78</v>
      </c>
      <c r="B69" s="10" t="s">
        <v>11</v>
      </c>
      <c r="C69" s="10" t="s">
        <v>81</v>
      </c>
      <c r="D69" s="10" t="s">
        <v>18</v>
      </c>
      <c r="E69" s="42">
        <v>1704949.42406669</v>
      </c>
      <c r="H69" s="43"/>
    </row>
    <row r="70" spans="1:8" hidden="1" x14ac:dyDescent="0.3">
      <c r="A70" s="10" t="s">
        <v>85</v>
      </c>
      <c r="B70" s="10" t="s">
        <v>11</v>
      </c>
      <c r="C70" s="10" t="s">
        <v>86</v>
      </c>
      <c r="D70" s="10" t="s">
        <v>18</v>
      </c>
      <c r="E70" s="42">
        <v>1239702.87602545</v>
      </c>
      <c r="H70" s="43"/>
    </row>
    <row r="71" spans="1:8" hidden="1" x14ac:dyDescent="0.3">
      <c r="A71" s="10" t="s">
        <v>92</v>
      </c>
      <c r="B71" s="10" t="s">
        <v>11</v>
      </c>
      <c r="C71" s="10" t="s">
        <v>93</v>
      </c>
      <c r="D71" s="10" t="s">
        <v>18</v>
      </c>
      <c r="E71" s="42">
        <v>934180.59392299701</v>
      </c>
      <c r="H71" s="43"/>
    </row>
    <row r="72" spans="1:8" hidden="1" x14ac:dyDescent="0.3">
      <c r="A72" s="10" t="s">
        <v>100</v>
      </c>
      <c r="B72" s="10" t="s">
        <v>11</v>
      </c>
      <c r="C72" s="10" t="s">
        <v>101</v>
      </c>
      <c r="D72" s="10" t="s">
        <v>18</v>
      </c>
      <c r="E72" s="42">
        <v>83026.232236607102</v>
      </c>
      <c r="H72" s="43"/>
    </row>
    <row r="73" spans="1:8" hidden="1" x14ac:dyDescent="0.3">
      <c r="A73" s="10" t="s">
        <v>100</v>
      </c>
      <c r="B73" s="10" t="s">
        <v>11</v>
      </c>
      <c r="C73" s="10" t="s">
        <v>102</v>
      </c>
      <c r="D73" s="10" t="s">
        <v>18</v>
      </c>
      <c r="E73" s="42">
        <v>79289.5990008019</v>
      </c>
      <c r="H73" s="43"/>
    </row>
    <row r="74" spans="1:8" hidden="1" x14ac:dyDescent="0.3">
      <c r="A74" s="10" t="s">
        <v>100</v>
      </c>
      <c r="B74" s="10" t="s">
        <v>11</v>
      </c>
      <c r="C74" s="10" t="s">
        <v>103</v>
      </c>
      <c r="D74" s="10" t="s">
        <v>18</v>
      </c>
      <c r="E74" s="42">
        <v>17252.295110180999</v>
      </c>
      <c r="H74" s="43"/>
    </row>
    <row r="75" spans="1:8" hidden="1" x14ac:dyDescent="0.3">
      <c r="A75" s="10" t="s">
        <v>104</v>
      </c>
      <c r="B75" s="10" t="s">
        <v>11</v>
      </c>
      <c r="C75" s="10" t="s">
        <v>105</v>
      </c>
      <c r="D75" s="10" t="s">
        <v>18</v>
      </c>
      <c r="E75" s="42">
        <v>74655.336403083798</v>
      </c>
      <c r="H75" s="43"/>
    </row>
    <row r="76" spans="1:8" hidden="1" x14ac:dyDescent="0.3">
      <c r="A76" s="10" t="s">
        <v>104</v>
      </c>
      <c r="B76" s="10" t="s">
        <v>11</v>
      </c>
      <c r="C76" s="10" t="s">
        <v>106</v>
      </c>
      <c r="D76" s="10" t="s">
        <v>18</v>
      </c>
      <c r="E76" s="42">
        <v>42959.966521448099</v>
      </c>
      <c r="H76" s="43"/>
    </row>
    <row r="77" spans="1:8" hidden="1" x14ac:dyDescent="0.3">
      <c r="A77" s="10" t="s">
        <v>104</v>
      </c>
      <c r="B77" s="10" t="s">
        <v>11</v>
      </c>
      <c r="C77" s="10" t="s">
        <v>108</v>
      </c>
      <c r="D77" s="10" t="s">
        <v>18</v>
      </c>
      <c r="E77" s="42">
        <v>264.45654904728298</v>
      </c>
      <c r="H77" s="43"/>
    </row>
    <row r="78" spans="1:8" hidden="1" x14ac:dyDescent="0.3">
      <c r="A78" s="10" t="s">
        <v>110</v>
      </c>
      <c r="B78" s="10" t="s">
        <v>11</v>
      </c>
      <c r="C78" s="10" t="s">
        <v>112</v>
      </c>
      <c r="D78" s="10" t="s">
        <v>18</v>
      </c>
      <c r="E78" s="42">
        <v>144831.97168199701</v>
      </c>
      <c r="H78" s="43"/>
    </row>
    <row r="79" spans="1:8" hidden="1" x14ac:dyDescent="0.3">
      <c r="A79" s="10" t="s">
        <v>110</v>
      </c>
      <c r="B79" s="10" t="s">
        <v>11</v>
      </c>
      <c r="C79" s="10" t="s">
        <v>111</v>
      </c>
      <c r="D79" s="10" t="s">
        <v>18</v>
      </c>
      <c r="E79" s="42">
        <v>21551.2611984086</v>
      </c>
      <c r="H79" s="43"/>
    </row>
    <row r="80" spans="1:8" hidden="1" x14ac:dyDescent="0.3">
      <c r="A80" s="10" t="s">
        <v>110</v>
      </c>
      <c r="B80" s="10" t="s">
        <v>11</v>
      </c>
      <c r="C80" s="10" t="s">
        <v>113</v>
      </c>
      <c r="D80" s="10" t="s">
        <v>18</v>
      </c>
      <c r="E80" s="42">
        <v>19723.675504747302</v>
      </c>
      <c r="H80" s="43"/>
    </row>
    <row r="81" spans="1:8" hidden="1" x14ac:dyDescent="0.3">
      <c r="A81" s="10" t="s">
        <v>110</v>
      </c>
      <c r="B81" s="10" t="s">
        <v>11</v>
      </c>
      <c r="C81" s="10" t="s">
        <v>115</v>
      </c>
      <c r="D81" s="10" t="s">
        <v>18</v>
      </c>
      <c r="E81" s="42">
        <v>193.09567099567099</v>
      </c>
      <c r="H81" s="43"/>
    </row>
    <row r="82" spans="1:8" hidden="1" x14ac:dyDescent="0.3">
      <c r="A82" s="10" t="s">
        <v>110</v>
      </c>
      <c r="B82" s="10" t="s">
        <v>11</v>
      </c>
      <c r="C82" s="10" t="s">
        <v>117</v>
      </c>
      <c r="D82" s="10" t="s">
        <v>18</v>
      </c>
      <c r="E82" s="42">
        <v>172.52760000000001</v>
      </c>
      <c r="H82" s="43"/>
    </row>
    <row r="83" spans="1:8" hidden="1" x14ac:dyDescent="0.3">
      <c r="A83" s="10" t="s">
        <v>119</v>
      </c>
      <c r="B83" s="10" t="s">
        <v>11</v>
      </c>
      <c r="C83" s="10" t="s">
        <v>120</v>
      </c>
      <c r="D83" s="10" t="s">
        <v>18</v>
      </c>
      <c r="E83" s="42">
        <v>82835.552963726397</v>
      </c>
      <c r="H83" s="43"/>
    </row>
    <row r="84" spans="1:8" hidden="1" x14ac:dyDescent="0.3">
      <c r="A84" s="10" t="s">
        <v>119</v>
      </c>
      <c r="B84" s="10" t="s">
        <v>11</v>
      </c>
      <c r="C84" s="10" t="s">
        <v>121</v>
      </c>
      <c r="D84" s="10" t="s">
        <v>18</v>
      </c>
      <c r="E84" s="42">
        <v>1076403.0450070701</v>
      </c>
      <c r="H84" s="43"/>
    </row>
    <row r="85" spans="1:8" hidden="1" x14ac:dyDescent="0.3">
      <c r="A85" s="10" t="s">
        <v>119</v>
      </c>
      <c r="B85" s="10" t="s">
        <v>11</v>
      </c>
      <c r="C85" s="10" t="s">
        <v>122</v>
      </c>
      <c r="D85" s="10" t="s">
        <v>18</v>
      </c>
      <c r="E85" s="42">
        <v>114643.565820074</v>
      </c>
      <c r="H85" s="43"/>
    </row>
    <row r="86" spans="1:8" hidden="1" x14ac:dyDescent="0.3">
      <c r="A86" s="10" t="s">
        <v>123</v>
      </c>
      <c r="B86" s="10" t="s">
        <v>11</v>
      </c>
      <c r="C86" s="10" t="s">
        <v>124</v>
      </c>
      <c r="D86" s="10" t="s">
        <v>18</v>
      </c>
      <c r="E86" s="42">
        <v>30562.3043031405</v>
      </c>
      <c r="H86" s="43"/>
    </row>
    <row r="87" spans="1:8" hidden="1" x14ac:dyDescent="0.3">
      <c r="A87" s="10" t="s">
        <v>123</v>
      </c>
      <c r="B87" s="10" t="s">
        <v>11</v>
      </c>
      <c r="C87" s="10" t="s">
        <v>125</v>
      </c>
      <c r="D87" s="10" t="s">
        <v>18</v>
      </c>
      <c r="E87" s="42">
        <v>12091.051288270601</v>
      </c>
      <c r="H87" s="43"/>
    </row>
    <row r="88" spans="1:8" hidden="1" x14ac:dyDescent="0.3">
      <c r="A88" s="10" t="s">
        <v>123</v>
      </c>
      <c r="B88" s="10" t="s">
        <v>11</v>
      </c>
      <c r="C88" s="10" t="s">
        <v>126</v>
      </c>
      <c r="D88" s="10" t="s">
        <v>18</v>
      </c>
      <c r="E88" s="42">
        <v>327236.169886733</v>
      </c>
      <c r="H88" s="43"/>
    </row>
    <row r="89" spans="1:8" hidden="1" x14ac:dyDescent="0.3">
      <c r="A89" s="10" t="s">
        <v>123</v>
      </c>
      <c r="B89" s="10" t="s">
        <v>11</v>
      </c>
      <c r="C89" s="10" t="s">
        <v>127</v>
      </c>
      <c r="D89" s="10" t="s">
        <v>18</v>
      </c>
      <c r="E89" s="42">
        <v>1659379.2871864301</v>
      </c>
      <c r="H89" s="43"/>
    </row>
    <row r="90" spans="1:8" hidden="1" x14ac:dyDescent="0.3">
      <c r="A90" s="10" t="s">
        <v>123</v>
      </c>
      <c r="B90" s="10" t="s">
        <v>11</v>
      </c>
      <c r="C90" s="10" t="s">
        <v>128</v>
      </c>
      <c r="D90" s="10" t="s">
        <v>18</v>
      </c>
      <c r="E90" s="42">
        <v>208808.75188650101</v>
      </c>
      <c r="H90" s="43"/>
    </row>
    <row r="91" spans="1:8" hidden="1" x14ac:dyDescent="0.3">
      <c r="A91" s="10" t="s">
        <v>129</v>
      </c>
      <c r="B91" s="10" t="s">
        <v>11</v>
      </c>
      <c r="C91" s="10" t="s">
        <v>133</v>
      </c>
      <c r="D91" s="10" t="s">
        <v>18</v>
      </c>
      <c r="E91" s="42">
        <v>48586.640584597</v>
      </c>
      <c r="H91" s="43"/>
    </row>
    <row r="92" spans="1:8" hidden="1" x14ac:dyDescent="0.3">
      <c r="A92" s="10" t="s">
        <v>129</v>
      </c>
      <c r="B92" s="10" t="s">
        <v>11</v>
      </c>
      <c r="C92" s="10" t="s">
        <v>130</v>
      </c>
      <c r="D92" s="10" t="s">
        <v>18</v>
      </c>
      <c r="E92" s="42">
        <v>417516.75553698599</v>
      </c>
      <c r="H92" s="43"/>
    </row>
    <row r="93" spans="1:8" hidden="1" x14ac:dyDescent="0.3">
      <c r="A93" s="10" t="s">
        <v>129</v>
      </c>
      <c r="B93" s="10" t="s">
        <v>11</v>
      </c>
      <c r="C93" s="10" t="s">
        <v>131</v>
      </c>
      <c r="D93" s="10" t="s">
        <v>18</v>
      </c>
      <c r="E93" s="42">
        <v>786733.94037227298</v>
      </c>
      <c r="H93" s="43"/>
    </row>
    <row r="94" spans="1:8" hidden="1" x14ac:dyDescent="0.3">
      <c r="A94" s="10" t="s">
        <v>129</v>
      </c>
      <c r="B94" s="10" t="s">
        <v>11</v>
      </c>
      <c r="C94" s="10" t="s">
        <v>137</v>
      </c>
      <c r="D94" s="10" t="s">
        <v>18</v>
      </c>
      <c r="E94" s="42">
        <v>87570.202419092297</v>
      </c>
      <c r="H94" s="43"/>
    </row>
    <row r="95" spans="1:8" hidden="1" x14ac:dyDescent="0.3">
      <c r="A95" s="10" t="s">
        <v>129</v>
      </c>
      <c r="B95" s="10" t="s">
        <v>11</v>
      </c>
      <c r="C95" s="10" t="s">
        <v>132</v>
      </c>
      <c r="D95" s="10" t="s">
        <v>18</v>
      </c>
      <c r="E95" s="42">
        <v>23910.485808931899</v>
      </c>
      <c r="H95" s="43"/>
    </row>
    <row r="96" spans="1:8" hidden="1" x14ac:dyDescent="0.3">
      <c r="A96" s="10" t="s">
        <v>340</v>
      </c>
      <c r="B96" s="10" t="s">
        <v>11</v>
      </c>
      <c r="C96" s="10" t="s">
        <v>386</v>
      </c>
      <c r="D96" s="10" t="s">
        <v>18</v>
      </c>
      <c r="E96" s="42">
        <v>3348534.6597252199</v>
      </c>
      <c r="H96" s="43"/>
    </row>
    <row r="97" spans="1:8" hidden="1" x14ac:dyDescent="0.3">
      <c r="A97" s="10" t="s">
        <v>340</v>
      </c>
      <c r="B97" s="10" t="s">
        <v>11</v>
      </c>
      <c r="C97" s="10" t="s">
        <v>387</v>
      </c>
      <c r="D97" s="10" t="s">
        <v>18</v>
      </c>
      <c r="E97" s="42">
        <v>217710.39982826801</v>
      </c>
      <c r="H97" s="43"/>
    </row>
    <row r="98" spans="1:8" hidden="1" x14ac:dyDescent="0.3">
      <c r="A98" s="10" t="s">
        <v>340</v>
      </c>
      <c r="B98" s="10" t="s">
        <v>11</v>
      </c>
      <c r="C98" s="10" t="s">
        <v>388</v>
      </c>
      <c r="D98" s="10" t="s">
        <v>18</v>
      </c>
      <c r="E98" s="42">
        <v>6892555.2565464601</v>
      </c>
      <c r="H98" s="43"/>
    </row>
    <row r="99" spans="1:8" hidden="1" x14ac:dyDescent="0.3">
      <c r="A99" s="10" t="s">
        <v>340</v>
      </c>
      <c r="B99" s="10" t="s">
        <v>11</v>
      </c>
      <c r="C99" s="10" t="s">
        <v>339</v>
      </c>
      <c r="D99" s="10" t="s">
        <v>18</v>
      </c>
      <c r="E99" s="42">
        <v>170805.024851617</v>
      </c>
      <c r="H99" s="43"/>
    </row>
    <row r="100" spans="1:8" hidden="1" x14ac:dyDescent="0.3">
      <c r="A100" s="10" t="s">
        <v>340</v>
      </c>
      <c r="B100" s="10" t="s">
        <v>11</v>
      </c>
      <c r="C100" s="10" t="s">
        <v>341</v>
      </c>
      <c r="D100" s="10" t="s">
        <v>18</v>
      </c>
      <c r="E100" s="42">
        <v>1908825.7597078199</v>
      </c>
      <c r="H100" s="43"/>
    </row>
    <row r="101" spans="1:8" hidden="1" x14ac:dyDescent="0.3">
      <c r="A101" s="10" t="s">
        <v>340</v>
      </c>
      <c r="B101" s="10" t="s">
        <v>11</v>
      </c>
      <c r="C101" s="10" t="s">
        <v>342</v>
      </c>
      <c r="D101" s="10" t="s">
        <v>18</v>
      </c>
      <c r="E101" s="42">
        <v>4016257.5630609002</v>
      </c>
      <c r="H101" s="43"/>
    </row>
    <row r="102" spans="1:8" hidden="1" x14ac:dyDescent="0.3">
      <c r="A102" s="10" t="s">
        <v>345</v>
      </c>
      <c r="B102" s="10" t="s">
        <v>11</v>
      </c>
      <c r="C102" s="10" t="s">
        <v>346</v>
      </c>
      <c r="D102" s="10" t="s">
        <v>18</v>
      </c>
      <c r="E102" s="42">
        <v>234770.63463556499</v>
      </c>
      <c r="H102" s="43"/>
    </row>
    <row r="103" spans="1:8" hidden="1" x14ac:dyDescent="0.3">
      <c r="A103" s="10" t="s">
        <v>345</v>
      </c>
      <c r="B103" s="10" t="s">
        <v>11</v>
      </c>
      <c r="C103" s="10" t="s">
        <v>349</v>
      </c>
      <c r="D103" s="10" t="s">
        <v>18</v>
      </c>
      <c r="E103" s="42">
        <v>305317.04679234599</v>
      </c>
      <c r="H103" s="43"/>
    </row>
    <row r="104" spans="1:8" hidden="1" x14ac:dyDescent="0.3">
      <c r="A104" s="10" t="s">
        <v>345</v>
      </c>
      <c r="B104" s="10" t="s">
        <v>11</v>
      </c>
      <c r="C104" s="10" t="s">
        <v>347</v>
      </c>
      <c r="D104" s="10" t="s">
        <v>18</v>
      </c>
      <c r="E104" s="42">
        <v>1669993.89573575</v>
      </c>
      <c r="H104" s="43"/>
    </row>
    <row r="105" spans="1:8" hidden="1" x14ac:dyDescent="0.3">
      <c r="A105" s="10" t="s">
        <v>345</v>
      </c>
      <c r="B105" s="10" t="s">
        <v>11</v>
      </c>
      <c r="C105" s="10" t="s">
        <v>348</v>
      </c>
      <c r="D105" s="10" t="s">
        <v>18</v>
      </c>
      <c r="E105" s="42">
        <v>37445.217873198097</v>
      </c>
      <c r="H105" s="43"/>
    </row>
    <row r="106" spans="1:8" hidden="1" x14ac:dyDescent="0.3">
      <c r="A106" s="10" t="s">
        <v>139</v>
      </c>
      <c r="B106" s="10" t="s">
        <v>11</v>
      </c>
      <c r="C106" s="10" t="s">
        <v>33</v>
      </c>
      <c r="D106" s="10" t="s">
        <v>18</v>
      </c>
      <c r="E106" s="42">
        <v>16237.227556210401</v>
      </c>
      <c r="H106" s="43"/>
    </row>
    <row r="107" spans="1:8" hidden="1" x14ac:dyDescent="0.3">
      <c r="A107" s="10" t="s">
        <v>139</v>
      </c>
      <c r="B107" s="10" t="s">
        <v>11</v>
      </c>
      <c r="C107" s="10" t="s">
        <v>140</v>
      </c>
      <c r="D107" s="10" t="s">
        <v>18</v>
      </c>
      <c r="E107" s="42">
        <v>3697.2638722772299</v>
      </c>
      <c r="H107" s="43"/>
    </row>
    <row r="108" spans="1:8" hidden="1" x14ac:dyDescent="0.3">
      <c r="A108" s="10" t="s">
        <v>139</v>
      </c>
      <c r="B108" s="10" t="s">
        <v>11</v>
      </c>
      <c r="C108" s="10" t="s">
        <v>141</v>
      </c>
      <c r="D108" s="10" t="s">
        <v>18</v>
      </c>
      <c r="E108" s="42">
        <v>15693.726436823999</v>
      </c>
      <c r="H108" s="43"/>
    </row>
    <row r="109" spans="1:8" hidden="1" x14ac:dyDescent="0.3">
      <c r="A109" s="10" t="s">
        <v>139</v>
      </c>
      <c r="B109" s="10" t="s">
        <v>11</v>
      </c>
      <c r="C109" s="10" t="s">
        <v>142</v>
      </c>
      <c r="D109" s="10" t="s">
        <v>18</v>
      </c>
      <c r="E109" s="42">
        <v>22288.603996195601</v>
      </c>
      <c r="H109" s="43"/>
    </row>
    <row r="110" spans="1:8" hidden="1" x14ac:dyDescent="0.3">
      <c r="A110" s="10" t="s">
        <v>350</v>
      </c>
      <c r="B110" s="10" t="s">
        <v>11</v>
      </c>
      <c r="C110" s="10" t="s">
        <v>351</v>
      </c>
      <c r="D110" s="10" t="s">
        <v>18</v>
      </c>
      <c r="E110" s="42">
        <v>1052490.4943953501</v>
      </c>
      <c r="H110" s="43"/>
    </row>
    <row r="111" spans="1:8" hidden="1" x14ac:dyDescent="0.3">
      <c r="A111" s="10" t="s">
        <v>350</v>
      </c>
      <c r="B111" s="10" t="s">
        <v>11</v>
      </c>
      <c r="C111" s="10" t="s">
        <v>352</v>
      </c>
      <c r="D111" s="10" t="s">
        <v>18</v>
      </c>
      <c r="E111" s="42">
        <v>4093068.9187475001</v>
      </c>
      <c r="H111" s="43"/>
    </row>
    <row r="112" spans="1:8" hidden="1" x14ac:dyDescent="0.3">
      <c r="A112" s="10" t="s">
        <v>350</v>
      </c>
      <c r="B112" s="10" t="s">
        <v>11</v>
      </c>
      <c r="C112" s="10" t="s">
        <v>356</v>
      </c>
      <c r="D112" s="10" t="s">
        <v>18</v>
      </c>
      <c r="E112" s="42">
        <v>4748985.9251100002</v>
      </c>
      <c r="H112" s="43"/>
    </row>
    <row r="113" spans="1:8" hidden="1" x14ac:dyDescent="0.3">
      <c r="A113" s="10" t="s">
        <v>350</v>
      </c>
      <c r="B113" s="10" t="s">
        <v>11</v>
      </c>
      <c r="C113" s="10" t="s">
        <v>353</v>
      </c>
      <c r="D113" s="10" t="s">
        <v>18</v>
      </c>
      <c r="E113" s="42">
        <v>828108.319835815</v>
      </c>
      <c r="H113" s="43"/>
    </row>
    <row r="114" spans="1:8" hidden="1" x14ac:dyDescent="0.3">
      <c r="A114" s="10" t="s">
        <v>350</v>
      </c>
      <c r="B114" s="10" t="s">
        <v>11</v>
      </c>
      <c r="C114" s="10" t="s">
        <v>354</v>
      </c>
      <c r="D114" s="10" t="s">
        <v>18</v>
      </c>
      <c r="E114" s="42">
        <v>175967.63738169899</v>
      </c>
      <c r="H114" s="43"/>
    </row>
    <row r="115" spans="1:8" hidden="1" x14ac:dyDescent="0.3">
      <c r="A115" s="10" t="s">
        <v>350</v>
      </c>
      <c r="B115" s="10" t="s">
        <v>11</v>
      </c>
      <c r="C115" s="10" t="s">
        <v>355</v>
      </c>
      <c r="D115" s="10" t="s">
        <v>18</v>
      </c>
      <c r="E115" s="42">
        <v>6805.3819233597897</v>
      </c>
      <c r="H115" s="43"/>
    </row>
    <row r="116" spans="1:8" hidden="1" x14ac:dyDescent="0.3">
      <c r="A116" s="10" t="s">
        <v>143</v>
      </c>
      <c r="B116" s="10" t="s">
        <v>11</v>
      </c>
      <c r="C116" s="10" t="s">
        <v>144</v>
      </c>
      <c r="D116" s="10" t="s">
        <v>18</v>
      </c>
      <c r="E116" s="42">
        <v>196797.11261828599</v>
      </c>
      <c r="H116" s="43"/>
    </row>
    <row r="117" spans="1:8" hidden="1" x14ac:dyDescent="0.3">
      <c r="A117" s="10" t="s">
        <v>143</v>
      </c>
      <c r="B117" s="10" t="s">
        <v>11</v>
      </c>
      <c r="C117" s="10" t="s">
        <v>145</v>
      </c>
      <c r="D117" s="10" t="s">
        <v>18</v>
      </c>
      <c r="E117" s="42">
        <v>24800.095990759</v>
      </c>
      <c r="H117" s="43"/>
    </row>
    <row r="118" spans="1:8" hidden="1" x14ac:dyDescent="0.3">
      <c r="A118" s="10" t="s">
        <v>143</v>
      </c>
      <c r="B118" s="10" t="s">
        <v>11</v>
      </c>
      <c r="C118" s="10" t="s">
        <v>146</v>
      </c>
      <c r="D118" s="10" t="s">
        <v>18</v>
      </c>
      <c r="E118" s="42">
        <v>119115.603911816</v>
      </c>
      <c r="H118" s="43"/>
    </row>
    <row r="119" spans="1:8" hidden="1" x14ac:dyDescent="0.3">
      <c r="A119" s="10" t="s">
        <v>143</v>
      </c>
      <c r="B119" s="10" t="s">
        <v>11</v>
      </c>
      <c r="C119" s="10" t="s">
        <v>147</v>
      </c>
      <c r="D119" s="10" t="s">
        <v>18</v>
      </c>
      <c r="E119" s="42">
        <v>2151702.25581282</v>
      </c>
      <c r="H119" s="43"/>
    </row>
    <row r="120" spans="1:8" hidden="1" x14ac:dyDescent="0.3">
      <c r="A120" s="10" t="s">
        <v>143</v>
      </c>
      <c r="B120" s="10" t="s">
        <v>11</v>
      </c>
      <c r="C120" s="10" t="s">
        <v>148</v>
      </c>
      <c r="D120" s="10" t="s">
        <v>18</v>
      </c>
      <c r="E120" s="42">
        <v>319179.032911096</v>
      </c>
      <c r="H120" s="43"/>
    </row>
    <row r="121" spans="1:8" hidden="1" x14ac:dyDescent="0.3">
      <c r="A121" s="10" t="s">
        <v>143</v>
      </c>
      <c r="B121" s="10" t="s">
        <v>11</v>
      </c>
      <c r="C121" s="10" t="s">
        <v>149</v>
      </c>
      <c r="D121" s="10" t="s">
        <v>18</v>
      </c>
      <c r="E121" s="42">
        <v>2067.8414307575299</v>
      </c>
      <c r="H121" s="43"/>
    </row>
    <row r="122" spans="1:8" hidden="1" x14ac:dyDescent="0.3">
      <c r="A122" s="10" t="s">
        <v>143</v>
      </c>
      <c r="B122" s="10" t="s">
        <v>11</v>
      </c>
      <c r="C122" s="10" t="s">
        <v>151</v>
      </c>
      <c r="D122" s="10" t="s">
        <v>18</v>
      </c>
      <c r="E122" s="42">
        <v>11988.7888238344</v>
      </c>
      <c r="H122" s="43"/>
    </row>
    <row r="123" spans="1:8" hidden="1" x14ac:dyDescent="0.3">
      <c r="A123" s="10" t="s">
        <v>154</v>
      </c>
      <c r="B123" s="10" t="s">
        <v>11</v>
      </c>
      <c r="C123" s="10" t="s">
        <v>155</v>
      </c>
      <c r="D123" s="10" t="s">
        <v>18</v>
      </c>
      <c r="E123" s="42">
        <v>934435.40198692901</v>
      </c>
      <c r="H123" s="43"/>
    </row>
    <row r="124" spans="1:8" hidden="1" x14ac:dyDescent="0.3">
      <c r="A124" s="10" t="s">
        <v>154</v>
      </c>
      <c r="B124" s="10" t="s">
        <v>11</v>
      </c>
      <c r="C124" s="10" t="s">
        <v>156</v>
      </c>
      <c r="D124" s="10" t="s">
        <v>18</v>
      </c>
      <c r="E124" s="42">
        <v>124096.335222048</v>
      </c>
      <c r="H124" s="43"/>
    </row>
    <row r="125" spans="1:8" hidden="1" x14ac:dyDescent="0.3">
      <c r="A125" s="10" t="s">
        <v>154</v>
      </c>
      <c r="B125" s="10" t="s">
        <v>11</v>
      </c>
      <c r="C125" s="10" t="s">
        <v>157</v>
      </c>
      <c r="D125" s="10" t="s">
        <v>18</v>
      </c>
      <c r="E125" s="42">
        <v>251356.11415509501</v>
      </c>
      <c r="H125" s="43"/>
    </row>
    <row r="126" spans="1:8" hidden="1" x14ac:dyDescent="0.3">
      <c r="A126" s="10" t="s">
        <v>154</v>
      </c>
      <c r="B126" s="10" t="s">
        <v>11</v>
      </c>
      <c r="C126" s="10" t="s">
        <v>158</v>
      </c>
      <c r="D126" s="10" t="s">
        <v>18</v>
      </c>
      <c r="E126" s="42">
        <v>981639.62869386899</v>
      </c>
      <c r="H126" s="43"/>
    </row>
    <row r="127" spans="1:8" hidden="1" x14ac:dyDescent="0.3">
      <c r="A127" s="10" t="s">
        <v>154</v>
      </c>
      <c r="B127" s="10" t="s">
        <v>11</v>
      </c>
      <c r="C127" s="10" t="s">
        <v>159</v>
      </c>
      <c r="D127" s="10" t="s">
        <v>18</v>
      </c>
      <c r="E127" s="42">
        <v>4891318.6838707495</v>
      </c>
      <c r="H127" s="43"/>
    </row>
    <row r="128" spans="1:8" hidden="1" x14ac:dyDescent="0.3">
      <c r="A128" s="10" t="s">
        <v>160</v>
      </c>
      <c r="B128" s="10" t="s">
        <v>11</v>
      </c>
      <c r="C128" s="10" t="s">
        <v>161</v>
      </c>
      <c r="D128" s="10" t="s">
        <v>18</v>
      </c>
      <c r="E128" s="42">
        <v>1605730.29214053</v>
      </c>
      <c r="H128" s="43"/>
    </row>
    <row r="129" spans="1:8" hidden="1" x14ac:dyDescent="0.3">
      <c r="A129" s="10" t="s">
        <v>87</v>
      </c>
      <c r="B129" s="10" t="s">
        <v>11</v>
      </c>
      <c r="C129" s="10" t="s">
        <v>88</v>
      </c>
      <c r="D129" s="10" t="s">
        <v>18</v>
      </c>
      <c r="E129" s="42">
        <v>85280.033181630701</v>
      </c>
      <c r="H129" s="43"/>
    </row>
    <row r="130" spans="1:8" hidden="1" x14ac:dyDescent="0.3">
      <c r="A130" s="10" t="s">
        <v>87</v>
      </c>
      <c r="B130" s="10" t="s">
        <v>11</v>
      </c>
      <c r="C130" s="10" t="s">
        <v>89</v>
      </c>
      <c r="D130" s="10" t="s">
        <v>18</v>
      </c>
      <c r="E130" s="42">
        <v>224528.92485297099</v>
      </c>
      <c r="H130" s="43"/>
    </row>
    <row r="131" spans="1:8" hidden="1" x14ac:dyDescent="0.3">
      <c r="A131" s="10" t="s">
        <v>87</v>
      </c>
      <c r="B131" s="10" t="s">
        <v>11</v>
      </c>
      <c r="C131" s="10" t="s">
        <v>90</v>
      </c>
      <c r="D131" s="10" t="s">
        <v>18</v>
      </c>
      <c r="E131" s="42">
        <v>47423.866375461803</v>
      </c>
      <c r="H131" s="43"/>
    </row>
    <row r="132" spans="1:8" hidden="1" x14ac:dyDescent="0.3">
      <c r="A132" s="10" t="s">
        <v>87</v>
      </c>
      <c r="B132" s="10" t="s">
        <v>11</v>
      </c>
      <c r="C132" s="10" t="s">
        <v>91</v>
      </c>
      <c r="D132" s="10" t="s">
        <v>18</v>
      </c>
      <c r="E132" s="42">
        <v>4154.2571176593301</v>
      </c>
      <c r="H132" s="43"/>
    </row>
    <row r="133" spans="1:8" hidden="1" x14ac:dyDescent="0.3">
      <c r="A133" s="10" t="s">
        <v>162</v>
      </c>
      <c r="B133" s="10" t="s">
        <v>11</v>
      </c>
      <c r="C133" s="10" t="s">
        <v>390</v>
      </c>
      <c r="D133" s="10" t="s">
        <v>18</v>
      </c>
      <c r="E133" s="42">
        <v>3947.5459473034398</v>
      </c>
      <c r="H133" s="43"/>
    </row>
    <row r="134" spans="1:8" hidden="1" x14ac:dyDescent="0.3">
      <c r="A134" s="10" t="s">
        <v>162</v>
      </c>
      <c r="B134" s="10" t="s">
        <v>11</v>
      </c>
      <c r="C134" s="10" t="s">
        <v>163</v>
      </c>
      <c r="D134" s="10" t="s">
        <v>18</v>
      </c>
      <c r="E134" s="42">
        <v>1294.3871832677701</v>
      </c>
      <c r="H134" s="43"/>
    </row>
    <row r="135" spans="1:8" hidden="1" x14ac:dyDescent="0.3">
      <c r="A135" s="10" t="s">
        <v>162</v>
      </c>
      <c r="B135" s="10" t="s">
        <v>11</v>
      </c>
      <c r="C135" s="10" t="s">
        <v>164</v>
      </c>
      <c r="D135" s="10" t="s">
        <v>18</v>
      </c>
      <c r="E135" s="42">
        <v>0</v>
      </c>
      <c r="H135" s="43"/>
    </row>
    <row r="136" spans="1:8" hidden="1" x14ac:dyDescent="0.3">
      <c r="A136" s="10" t="s">
        <v>162</v>
      </c>
      <c r="B136" s="10" t="s">
        <v>11</v>
      </c>
      <c r="C136" s="10" t="s">
        <v>76</v>
      </c>
      <c r="D136" s="10" t="s">
        <v>18</v>
      </c>
      <c r="E136" s="42">
        <v>191.52432747788399</v>
      </c>
      <c r="H136" s="43"/>
    </row>
    <row r="137" spans="1:8" hidden="1" x14ac:dyDescent="0.3">
      <c r="A137" s="10" t="s">
        <v>97</v>
      </c>
      <c r="B137" s="10" t="s">
        <v>11</v>
      </c>
      <c r="C137" s="10" t="s">
        <v>96</v>
      </c>
      <c r="D137" s="10" t="s">
        <v>18</v>
      </c>
      <c r="E137" s="42">
        <v>268792.63315165398</v>
      </c>
      <c r="H137" s="43"/>
    </row>
    <row r="138" spans="1:8" hidden="1" x14ac:dyDescent="0.3">
      <c r="A138" s="10" t="s">
        <v>169</v>
      </c>
      <c r="B138" s="10" t="s">
        <v>11</v>
      </c>
      <c r="C138" s="10" t="s">
        <v>170</v>
      </c>
      <c r="D138" s="10" t="s">
        <v>18</v>
      </c>
      <c r="E138" s="42">
        <v>585841.75421341101</v>
      </c>
      <c r="H138" s="43"/>
    </row>
    <row r="139" spans="1:8" hidden="1" x14ac:dyDescent="0.3">
      <c r="A139" s="10" t="s">
        <v>169</v>
      </c>
      <c r="B139" s="10" t="s">
        <v>11</v>
      </c>
      <c r="C139" s="10" t="s">
        <v>171</v>
      </c>
      <c r="D139" s="10" t="s">
        <v>18</v>
      </c>
      <c r="E139" s="42">
        <v>177735.09419388699</v>
      </c>
      <c r="H139" s="43"/>
    </row>
    <row r="140" spans="1:8" hidden="1" x14ac:dyDescent="0.3">
      <c r="A140" s="10" t="s">
        <v>172</v>
      </c>
      <c r="B140" s="10" t="s">
        <v>11</v>
      </c>
      <c r="C140" s="10" t="s">
        <v>173</v>
      </c>
      <c r="D140" s="10" t="s">
        <v>18</v>
      </c>
      <c r="E140" s="42">
        <v>464132.16424706898</v>
      </c>
      <c r="H140" s="43"/>
    </row>
    <row r="141" spans="1:8" hidden="1" x14ac:dyDescent="0.3">
      <c r="A141" s="10" t="s">
        <v>54</v>
      </c>
      <c r="B141" s="10" t="s">
        <v>11</v>
      </c>
      <c r="C141" s="10" t="s">
        <v>176</v>
      </c>
      <c r="D141" s="10" t="s">
        <v>18</v>
      </c>
      <c r="E141" s="42">
        <v>3202701.09906008</v>
      </c>
      <c r="H141" s="43"/>
    </row>
    <row r="142" spans="1:8" hidden="1" x14ac:dyDescent="0.3">
      <c r="A142" s="10" t="s">
        <v>54</v>
      </c>
      <c r="B142" s="10" t="s">
        <v>11</v>
      </c>
      <c r="C142" s="10" t="s">
        <v>174</v>
      </c>
      <c r="D142" s="10" t="s">
        <v>18</v>
      </c>
      <c r="E142" s="42">
        <v>1061292.4433917601</v>
      </c>
      <c r="H142" s="43"/>
    </row>
    <row r="143" spans="1:8" x14ac:dyDescent="0.3">
      <c r="A143" s="10" t="s">
        <v>54</v>
      </c>
      <c r="B143" s="10" t="s">
        <v>11</v>
      </c>
      <c r="C143" s="10" t="s">
        <v>53</v>
      </c>
      <c r="D143" s="10" t="s">
        <v>18</v>
      </c>
      <c r="E143" s="42">
        <v>269691.59459152899</v>
      </c>
      <c r="H143" s="43"/>
    </row>
    <row r="144" spans="1:8" hidden="1" x14ac:dyDescent="0.3">
      <c r="A144" s="10" t="s">
        <v>54</v>
      </c>
      <c r="B144" s="10" t="s">
        <v>11</v>
      </c>
      <c r="C144" s="10" t="s">
        <v>177</v>
      </c>
      <c r="D144" s="10" t="s">
        <v>18</v>
      </c>
      <c r="E144" s="42">
        <v>2694643.6814933298</v>
      </c>
      <c r="H144" s="43"/>
    </row>
    <row r="145" spans="1:8" hidden="1" x14ac:dyDescent="0.3">
      <c r="A145" s="10" t="s">
        <v>54</v>
      </c>
      <c r="B145" s="10" t="s">
        <v>11</v>
      </c>
      <c r="C145" s="10" t="s">
        <v>175</v>
      </c>
      <c r="D145" s="10" t="s">
        <v>18</v>
      </c>
      <c r="E145" s="42">
        <v>44813.332770535402</v>
      </c>
      <c r="H145" s="43"/>
    </row>
    <row r="146" spans="1:8" hidden="1" x14ac:dyDescent="0.3">
      <c r="A146" s="10" t="s">
        <v>54</v>
      </c>
      <c r="B146" s="10" t="s">
        <v>11</v>
      </c>
      <c r="C146" s="10" t="s">
        <v>178</v>
      </c>
      <c r="D146" s="10" t="s">
        <v>18</v>
      </c>
      <c r="E146" s="42">
        <v>7637.6548058188</v>
      </c>
      <c r="H146" s="43"/>
    </row>
    <row r="147" spans="1:8" hidden="1" x14ac:dyDescent="0.3">
      <c r="A147" s="10" t="s">
        <v>357</v>
      </c>
      <c r="B147" s="10" t="s">
        <v>11</v>
      </c>
      <c r="C147" s="10" t="s">
        <v>358</v>
      </c>
      <c r="D147" s="10" t="s">
        <v>18</v>
      </c>
      <c r="E147" s="42">
        <v>72175.919326284493</v>
      </c>
      <c r="H147" s="43"/>
    </row>
    <row r="148" spans="1:8" hidden="1" x14ac:dyDescent="0.3">
      <c r="A148" s="10" t="s">
        <v>357</v>
      </c>
      <c r="B148" s="10" t="s">
        <v>11</v>
      </c>
      <c r="C148" s="10" t="s">
        <v>359</v>
      </c>
      <c r="D148" s="10" t="s">
        <v>18</v>
      </c>
      <c r="E148" s="42">
        <v>3093.82077432099</v>
      </c>
      <c r="H148" s="43"/>
    </row>
    <row r="149" spans="1:8" hidden="1" x14ac:dyDescent="0.3">
      <c r="A149" s="10" t="s">
        <v>357</v>
      </c>
      <c r="B149" s="10" t="s">
        <v>11</v>
      </c>
      <c r="C149" s="10" t="s">
        <v>360</v>
      </c>
      <c r="D149" s="10" t="s">
        <v>18</v>
      </c>
      <c r="E149" s="42">
        <v>1852896.3892240301</v>
      </c>
      <c r="H149" s="43"/>
    </row>
    <row r="150" spans="1:8" hidden="1" x14ac:dyDescent="0.3">
      <c r="A150" s="10" t="s">
        <v>114</v>
      </c>
      <c r="B150" s="10" t="s">
        <v>11</v>
      </c>
      <c r="C150" s="10" t="s">
        <v>83</v>
      </c>
      <c r="D150" s="10" t="s">
        <v>18</v>
      </c>
      <c r="E150" s="42">
        <v>15300.7709055906</v>
      </c>
      <c r="H150" s="43"/>
    </row>
    <row r="151" spans="1:8" hidden="1" x14ac:dyDescent="0.3">
      <c r="A151" s="10" t="s">
        <v>114</v>
      </c>
      <c r="B151" s="10" t="s">
        <v>11</v>
      </c>
      <c r="C151" s="10" t="s">
        <v>179</v>
      </c>
      <c r="D151" s="10" t="s">
        <v>18</v>
      </c>
      <c r="E151" s="42">
        <v>31266.8748146418</v>
      </c>
      <c r="H151" s="43"/>
    </row>
    <row r="152" spans="1:8" hidden="1" x14ac:dyDescent="0.3">
      <c r="A152" s="10" t="s">
        <v>114</v>
      </c>
      <c r="B152" s="10" t="s">
        <v>11</v>
      </c>
      <c r="C152" s="10" t="s">
        <v>180</v>
      </c>
      <c r="D152" s="10" t="s">
        <v>18</v>
      </c>
      <c r="E152" s="42">
        <v>480932.02778721001</v>
      </c>
      <c r="H152" s="43"/>
    </row>
    <row r="153" spans="1:8" hidden="1" x14ac:dyDescent="0.3">
      <c r="A153" s="10" t="s">
        <v>114</v>
      </c>
      <c r="B153" s="10" t="s">
        <v>11</v>
      </c>
      <c r="C153" s="10" t="s">
        <v>113</v>
      </c>
      <c r="D153" s="10" t="s">
        <v>18</v>
      </c>
      <c r="E153" s="42">
        <v>23536.797783928101</v>
      </c>
      <c r="H153" s="43"/>
    </row>
    <row r="154" spans="1:8" hidden="1" x14ac:dyDescent="0.3">
      <c r="A154" s="10" t="s">
        <v>114</v>
      </c>
      <c r="B154" s="10" t="s">
        <v>11</v>
      </c>
      <c r="C154" s="10" t="s">
        <v>181</v>
      </c>
      <c r="D154" s="10" t="s">
        <v>18</v>
      </c>
      <c r="E154" s="42">
        <v>6738.3953792442298</v>
      </c>
      <c r="H154" s="43"/>
    </row>
    <row r="155" spans="1:8" hidden="1" x14ac:dyDescent="0.3">
      <c r="A155" s="10" t="s">
        <v>114</v>
      </c>
      <c r="B155" s="10" t="s">
        <v>11</v>
      </c>
      <c r="C155" s="10" t="s">
        <v>182</v>
      </c>
      <c r="D155" s="10" t="s">
        <v>18</v>
      </c>
      <c r="E155" s="42">
        <v>943.11470955777997</v>
      </c>
      <c r="H155" s="43"/>
    </row>
    <row r="156" spans="1:8" hidden="1" x14ac:dyDescent="0.3">
      <c r="A156" s="10" t="s">
        <v>183</v>
      </c>
      <c r="B156" s="10" t="s">
        <v>11</v>
      </c>
      <c r="C156" s="10" t="s">
        <v>186</v>
      </c>
      <c r="D156" s="10" t="s">
        <v>18</v>
      </c>
      <c r="E156" s="42">
        <v>3441.8461936244598</v>
      </c>
      <c r="H156" s="43"/>
    </row>
    <row r="157" spans="1:8" hidden="1" x14ac:dyDescent="0.3">
      <c r="A157" s="10" t="s">
        <v>183</v>
      </c>
      <c r="B157" s="10" t="s">
        <v>11</v>
      </c>
      <c r="C157" s="10" t="s">
        <v>184</v>
      </c>
      <c r="D157" s="10" t="s">
        <v>18</v>
      </c>
      <c r="E157" s="42">
        <v>7901.7104124936895</v>
      </c>
      <c r="H157" s="43"/>
    </row>
    <row r="158" spans="1:8" hidden="1" x14ac:dyDescent="0.3">
      <c r="A158" s="10" t="s">
        <v>183</v>
      </c>
      <c r="B158" s="10" t="s">
        <v>11</v>
      </c>
      <c r="C158" s="10" t="s">
        <v>185</v>
      </c>
      <c r="D158" s="10" t="s">
        <v>18</v>
      </c>
      <c r="E158" s="42">
        <v>38378.423904249597</v>
      </c>
      <c r="H158" s="43"/>
    </row>
    <row r="159" spans="1:8" hidden="1" x14ac:dyDescent="0.3">
      <c r="A159" s="10" t="s">
        <v>343</v>
      </c>
      <c r="B159" s="10" t="s">
        <v>11</v>
      </c>
      <c r="C159" s="10" t="s">
        <v>392</v>
      </c>
      <c r="D159" s="10" t="s">
        <v>18</v>
      </c>
      <c r="E159" s="42">
        <v>435061.49422208901</v>
      </c>
      <c r="H159" s="43"/>
    </row>
    <row r="160" spans="1:8" hidden="1" x14ac:dyDescent="0.3">
      <c r="A160" s="10" t="s">
        <v>343</v>
      </c>
      <c r="B160" s="10" t="s">
        <v>11</v>
      </c>
      <c r="C160" s="10" t="s">
        <v>393</v>
      </c>
      <c r="D160" s="10" t="s">
        <v>18</v>
      </c>
      <c r="E160" s="42">
        <v>554162.64133361401</v>
      </c>
      <c r="H160" s="43"/>
    </row>
    <row r="161" spans="1:8" hidden="1" x14ac:dyDescent="0.3">
      <c r="A161" s="10" t="s">
        <v>343</v>
      </c>
      <c r="B161" s="10" t="s">
        <v>11</v>
      </c>
      <c r="C161" s="10" t="s">
        <v>394</v>
      </c>
      <c r="D161" s="10" t="s">
        <v>18</v>
      </c>
      <c r="E161" s="42">
        <v>429529.08063933603</v>
      </c>
      <c r="H161" s="43"/>
    </row>
    <row r="162" spans="1:8" hidden="1" x14ac:dyDescent="0.3">
      <c r="A162" s="10" t="s">
        <v>343</v>
      </c>
      <c r="B162" s="10" t="s">
        <v>11</v>
      </c>
      <c r="C162" s="10" t="s">
        <v>395</v>
      </c>
      <c r="D162" s="10" t="s">
        <v>18</v>
      </c>
      <c r="E162" s="42">
        <v>201579.45283518301</v>
      </c>
      <c r="H162" s="43"/>
    </row>
    <row r="163" spans="1:8" hidden="1" x14ac:dyDescent="0.3">
      <c r="A163" s="10" t="s">
        <v>343</v>
      </c>
      <c r="B163" s="10" t="s">
        <v>11</v>
      </c>
      <c r="C163" s="10" t="s">
        <v>398</v>
      </c>
      <c r="D163" s="10" t="s">
        <v>18</v>
      </c>
      <c r="E163" s="42">
        <v>369369.605124383</v>
      </c>
      <c r="H163" s="43"/>
    </row>
    <row r="164" spans="1:8" hidden="1" x14ac:dyDescent="0.3">
      <c r="A164" s="10" t="s">
        <v>343</v>
      </c>
      <c r="B164" s="10" t="s">
        <v>11</v>
      </c>
      <c r="C164" s="10" t="s">
        <v>396</v>
      </c>
      <c r="D164" s="10" t="s">
        <v>18</v>
      </c>
      <c r="E164" s="42">
        <v>2167067.2679258301</v>
      </c>
      <c r="H164" s="43"/>
    </row>
    <row r="165" spans="1:8" hidden="1" x14ac:dyDescent="0.3">
      <c r="A165" s="10" t="s">
        <v>343</v>
      </c>
      <c r="B165" s="10" t="s">
        <v>11</v>
      </c>
      <c r="C165" s="10" t="s">
        <v>399</v>
      </c>
      <c r="D165" s="10" t="s">
        <v>18</v>
      </c>
      <c r="E165" s="42">
        <v>1964296.00471733</v>
      </c>
      <c r="H165" s="43"/>
    </row>
    <row r="166" spans="1:8" hidden="1" x14ac:dyDescent="0.3">
      <c r="A166" s="10" t="s">
        <v>343</v>
      </c>
      <c r="B166" s="10" t="s">
        <v>11</v>
      </c>
      <c r="C166" s="10" t="s">
        <v>344</v>
      </c>
      <c r="D166" s="10" t="s">
        <v>18</v>
      </c>
      <c r="E166" s="42">
        <v>1773090.7135346001</v>
      </c>
      <c r="H166" s="43"/>
    </row>
    <row r="167" spans="1:8" hidden="1" x14ac:dyDescent="0.3">
      <c r="A167" s="10" t="s">
        <v>343</v>
      </c>
      <c r="B167" s="10" t="s">
        <v>11</v>
      </c>
      <c r="C167" s="10" t="s">
        <v>400</v>
      </c>
      <c r="D167" s="10" t="s">
        <v>18</v>
      </c>
      <c r="E167" s="42">
        <v>1121926.284</v>
      </c>
      <c r="H167" s="43"/>
    </row>
    <row r="168" spans="1:8" hidden="1" x14ac:dyDescent="0.3">
      <c r="A168" s="10" t="s">
        <v>343</v>
      </c>
      <c r="B168" s="10" t="s">
        <v>11</v>
      </c>
      <c r="C168" s="10" t="s">
        <v>397</v>
      </c>
      <c r="D168" s="10" t="s">
        <v>18</v>
      </c>
      <c r="E168" s="42">
        <v>21228544.253426399</v>
      </c>
      <c r="H168" s="43"/>
    </row>
    <row r="169" spans="1:8" hidden="1" x14ac:dyDescent="0.3">
      <c r="A169" s="10" t="s">
        <v>343</v>
      </c>
      <c r="B169" s="10" t="s">
        <v>11</v>
      </c>
      <c r="C169" s="10" t="s">
        <v>401</v>
      </c>
      <c r="D169" s="10" t="s">
        <v>18</v>
      </c>
      <c r="E169" s="42">
        <v>840140.46244352101</v>
      </c>
      <c r="H169" s="43"/>
    </row>
    <row r="170" spans="1:8" hidden="1" x14ac:dyDescent="0.3">
      <c r="A170" s="10" t="s">
        <v>343</v>
      </c>
      <c r="B170" s="10" t="s">
        <v>11</v>
      </c>
      <c r="C170" s="10" t="s">
        <v>402</v>
      </c>
      <c r="D170" s="10" t="s">
        <v>18</v>
      </c>
      <c r="E170" s="42">
        <v>8629974.3588325307</v>
      </c>
      <c r="H170" s="43"/>
    </row>
    <row r="171" spans="1:8" hidden="1" x14ac:dyDescent="0.3">
      <c r="A171" s="10" t="s">
        <v>343</v>
      </c>
      <c r="B171" s="10" t="s">
        <v>11</v>
      </c>
      <c r="C171" s="10" t="s">
        <v>403</v>
      </c>
      <c r="D171" s="10" t="s">
        <v>18</v>
      </c>
      <c r="E171" s="42">
        <v>1131241.3610143799</v>
      </c>
      <c r="H171" s="43"/>
    </row>
    <row r="172" spans="1:8" hidden="1" x14ac:dyDescent="0.3">
      <c r="A172" s="10" t="s">
        <v>343</v>
      </c>
      <c r="B172" s="10" t="s">
        <v>11</v>
      </c>
      <c r="C172" s="10" t="s">
        <v>391</v>
      </c>
      <c r="D172" s="10" t="s">
        <v>18</v>
      </c>
      <c r="E172" s="42">
        <v>1394641.4416973901</v>
      </c>
      <c r="H172" s="43"/>
    </row>
    <row r="173" spans="1:8" hidden="1" x14ac:dyDescent="0.3">
      <c r="A173" s="10" t="s">
        <v>343</v>
      </c>
      <c r="B173" s="10" t="s">
        <v>11</v>
      </c>
      <c r="C173" s="10" t="s">
        <v>404</v>
      </c>
      <c r="D173" s="10" t="s">
        <v>18</v>
      </c>
      <c r="E173" s="42">
        <v>3037481.5407398501</v>
      </c>
      <c r="H173" s="43"/>
    </row>
    <row r="174" spans="1:8" hidden="1" x14ac:dyDescent="0.3">
      <c r="A174" s="10" t="s">
        <v>343</v>
      </c>
      <c r="B174" s="10" t="s">
        <v>11</v>
      </c>
      <c r="C174" s="10" t="s">
        <v>405</v>
      </c>
      <c r="D174" s="10" t="s">
        <v>18</v>
      </c>
      <c r="E174" s="42">
        <v>372177.29475981399</v>
      </c>
      <c r="H174" s="43"/>
    </row>
    <row r="175" spans="1:8" hidden="1" x14ac:dyDescent="0.3">
      <c r="A175" s="10" t="s">
        <v>187</v>
      </c>
      <c r="B175" s="10" t="s">
        <v>11</v>
      </c>
      <c r="C175" s="10" t="s">
        <v>188</v>
      </c>
      <c r="D175" s="10" t="s">
        <v>18</v>
      </c>
      <c r="E175" s="42">
        <v>497442.89710154303</v>
      </c>
      <c r="H175" s="43"/>
    </row>
    <row r="176" spans="1:8" hidden="1" x14ac:dyDescent="0.3">
      <c r="A176" s="10" t="s">
        <v>187</v>
      </c>
      <c r="B176" s="10" t="s">
        <v>11</v>
      </c>
      <c r="C176" s="10" t="s">
        <v>189</v>
      </c>
      <c r="D176" s="10" t="s">
        <v>18</v>
      </c>
      <c r="E176" s="42">
        <v>64896.804061610703</v>
      </c>
      <c r="H176" s="43"/>
    </row>
    <row r="177" spans="1:8" hidden="1" x14ac:dyDescent="0.3">
      <c r="A177" s="10" t="s">
        <v>187</v>
      </c>
      <c r="B177" s="10" t="s">
        <v>11</v>
      </c>
      <c r="C177" s="10" t="s">
        <v>190</v>
      </c>
      <c r="D177" s="10" t="s">
        <v>18</v>
      </c>
      <c r="E177" s="42">
        <v>26560.7822869462</v>
      </c>
      <c r="H177" s="43"/>
    </row>
    <row r="178" spans="1:8" hidden="1" x14ac:dyDescent="0.3">
      <c r="A178" s="10" t="s">
        <v>187</v>
      </c>
      <c r="B178" s="10" t="s">
        <v>11</v>
      </c>
      <c r="C178" s="10" t="s">
        <v>193</v>
      </c>
      <c r="D178" s="10" t="s">
        <v>18</v>
      </c>
      <c r="E178" s="42">
        <v>4083338.7301432402</v>
      </c>
      <c r="H178" s="43"/>
    </row>
    <row r="179" spans="1:8" hidden="1" x14ac:dyDescent="0.3">
      <c r="A179" s="10" t="s">
        <v>187</v>
      </c>
      <c r="B179" s="10" t="s">
        <v>11</v>
      </c>
      <c r="C179" s="10" t="s">
        <v>191</v>
      </c>
      <c r="D179" s="10" t="s">
        <v>18</v>
      </c>
      <c r="E179" s="42">
        <v>66337.454912301197</v>
      </c>
      <c r="H179" s="43"/>
    </row>
    <row r="180" spans="1:8" hidden="1" x14ac:dyDescent="0.3">
      <c r="A180" s="10" t="s">
        <v>187</v>
      </c>
      <c r="B180" s="10" t="s">
        <v>11</v>
      </c>
      <c r="C180" s="10" t="s">
        <v>192</v>
      </c>
      <c r="D180" s="10" t="s">
        <v>18</v>
      </c>
      <c r="E180" s="42">
        <v>1800306.7525240399</v>
      </c>
      <c r="H180" s="43"/>
    </row>
    <row r="181" spans="1:8" hidden="1" x14ac:dyDescent="0.3">
      <c r="A181" s="10" t="s">
        <v>187</v>
      </c>
      <c r="B181" s="10" t="s">
        <v>11</v>
      </c>
      <c r="C181" s="10" t="s">
        <v>194</v>
      </c>
      <c r="D181" s="10" t="s">
        <v>18</v>
      </c>
      <c r="E181" s="42">
        <v>64.561255442298801</v>
      </c>
      <c r="H181" s="43"/>
    </row>
    <row r="182" spans="1:8" hidden="1" x14ac:dyDescent="0.3">
      <c r="A182" s="10" t="s">
        <v>196</v>
      </c>
      <c r="B182" s="10" t="s">
        <v>11</v>
      </c>
      <c r="C182" s="10" t="s">
        <v>197</v>
      </c>
      <c r="D182" s="10" t="s">
        <v>18</v>
      </c>
      <c r="E182" s="42">
        <v>919143.95994105097</v>
      </c>
      <c r="H182" s="43"/>
    </row>
    <row r="183" spans="1:8" hidden="1" x14ac:dyDescent="0.3">
      <c r="A183" s="10" t="s">
        <v>196</v>
      </c>
      <c r="B183" s="10" t="s">
        <v>11</v>
      </c>
      <c r="C183" s="10" t="s">
        <v>198</v>
      </c>
      <c r="D183" s="10" t="s">
        <v>18</v>
      </c>
      <c r="E183" s="42">
        <v>202089.70832438499</v>
      </c>
      <c r="H183" s="43"/>
    </row>
    <row r="184" spans="1:8" hidden="1" x14ac:dyDescent="0.3">
      <c r="A184" s="10" t="s">
        <v>199</v>
      </c>
      <c r="B184" s="10" t="s">
        <v>11</v>
      </c>
      <c r="C184" s="10" t="s">
        <v>125</v>
      </c>
      <c r="D184" s="10" t="s">
        <v>18</v>
      </c>
      <c r="E184" s="42">
        <v>15299.204154552101</v>
      </c>
      <c r="H184" s="43"/>
    </row>
    <row r="185" spans="1:8" hidden="1" x14ac:dyDescent="0.3">
      <c r="A185" s="10" t="s">
        <v>199</v>
      </c>
      <c r="B185" s="10" t="s">
        <v>11</v>
      </c>
      <c r="C185" s="10" t="s">
        <v>200</v>
      </c>
      <c r="D185" s="10" t="s">
        <v>18</v>
      </c>
      <c r="E185" s="42">
        <v>975823.28090179898</v>
      </c>
      <c r="H185" s="43"/>
    </row>
    <row r="186" spans="1:8" hidden="1" x14ac:dyDescent="0.3">
      <c r="A186" s="10" t="s">
        <v>199</v>
      </c>
      <c r="B186" s="10" t="s">
        <v>11</v>
      </c>
      <c r="C186" s="10" t="s">
        <v>201</v>
      </c>
      <c r="D186" s="10" t="s">
        <v>18</v>
      </c>
      <c r="E186" s="42">
        <v>1231807.8718268899</v>
      </c>
      <c r="H186" s="43"/>
    </row>
    <row r="187" spans="1:8" hidden="1" x14ac:dyDescent="0.3">
      <c r="A187" s="10" t="s">
        <v>199</v>
      </c>
      <c r="B187" s="10" t="s">
        <v>11</v>
      </c>
      <c r="C187" s="10" t="s">
        <v>203</v>
      </c>
      <c r="D187" s="10" t="s">
        <v>18</v>
      </c>
      <c r="E187" s="42">
        <v>257494.18192649199</v>
      </c>
      <c r="H187" s="43"/>
    </row>
    <row r="188" spans="1:8" hidden="1" x14ac:dyDescent="0.3">
      <c r="A188" s="10" t="s">
        <v>199</v>
      </c>
      <c r="B188" s="10" t="s">
        <v>11</v>
      </c>
      <c r="C188" s="10" t="s">
        <v>202</v>
      </c>
      <c r="D188" s="10" t="s">
        <v>18</v>
      </c>
      <c r="E188" s="42">
        <v>8724220.3624914102</v>
      </c>
      <c r="H188" s="43"/>
    </row>
    <row r="189" spans="1:8" hidden="1" x14ac:dyDescent="0.3">
      <c r="A189" s="10" t="s">
        <v>199</v>
      </c>
      <c r="B189" s="10" t="s">
        <v>11</v>
      </c>
      <c r="C189" s="10" t="s">
        <v>204</v>
      </c>
      <c r="D189" s="10" t="s">
        <v>18</v>
      </c>
      <c r="E189" s="42">
        <v>1133501.0187607</v>
      </c>
      <c r="H189" s="43"/>
    </row>
    <row r="190" spans="1:8" hidden="1" x14ac:dyDescent="0.3">
      <c r="A190" s="10" t="s">
        <v>361</v>
      </c>
      <c r="B190" s="10" t="s">
        <v>11</v>
      </c>
      <c r="C190" s="10" t="s">
        <v>362</v>
      </c>
      <c r="D190" s="10" t="s">
        <v>18</v>
      </c>
      <c r="E190" s="42">
        <v>3715099.24728239</v>
      </c>
      <c r="H190" s="43"/>
    </row>
    <row r="191" spans="1:8" hidden="1" x14ac:dyDescent="0.3">
      <c r="A191" s="10" t="s">
        <v>361</v>
      </c>
      <c r="B191" s="10" t="s">
        <v>11</v>
      </c>
      <c r="C191" s="10" t="s">
        <v>371</v>
      </c>
      <c r="D191" s="10" t="s">
        <v>18</v>
      </c>
      <c r="E191" s="42">
        <v>10435904.0433695</v>
      </c>
      <c r="H191" s="43"/>
    </row>
    <row r="192" spans="1:8" hidden="1" x14ac:dyDescent="0.3">
      <c r="A192" s="10" t="s">
        <v>361</v>
      </c>
      <c r="B192" s="10" t="s">
        <v>11</v>
      </c>
      <c r="C192" s="10" t="s">
        <v>363</v>
      </c>
      <c r="D192" s="10" t="s">
        <v>18</v>
      </c>
      <c r="E192" s="42">
        <v>7082526.1809572401</v>
      </c>
      <c r="H192" s="43"/>
    </row>
    <row r="193" spans="1:8" hidden="1" x14ac:dyDescent="0.3">
      <c r="A193" s="10" t="s">
        <v>361</v>
      </c>
      <c r="B193" s="10" t="s">
        <v>11</v>
      </c>
      <c r="C193" s="10" t="s">
        <v>364</v>
      </c>
      <c r="D193" s="10" t="s">
        <v>18</v>
      </c>
      <c r="E193" s="42">
        <v>3042005.82190667</v>
      </c>
      <c r="H193" s="43"/>
    </row>
    <row r="194" spans="1:8" hidden="1" x14ac:dyDescent="0.3">
      <c r="A194" s="10" t="s">
        <v>361</v>
      </c>
      <c r="B194" s="10" t="s">
        <v>11</v>
      </c>
      <c r="C194" s="10" t="s">
        <v>372</v>
      </c>
      <c r="D194" s="10" t="s">
        <v>18</v>
      </c>
      <c r="E194" s="42">
        <v>3499923.12004242</v>
      </c>
      <c r="H194" s="43"/>
    </row>
    <row r="195" spans="1:8" hidden="1" x14ac:dyDescent="0.3">
      <c r="A195" s="10" t="s">
        <v>361</v>
      </c>
      <c r="B195" s="10" t="s">
        <v>11</v>
      </c>
      <c r="C195" s="10" t="s">
        <v>365</v>
      </c>
      <c r="D195" s="10" t="s">
        <v>18</v>
      </c>
      <c r="E195" s="42">
        <v>3634762.96217445</v>
      </c>
      <c r="H195" s="43"/>
    </row>
    <row r="196" spans="1:8" hidden="1" x14ac:dyDescent="0.3">
      <c r="A196" s="10" t="s">
        <v>361</v>
      </c>
      <c r="B196" s="10" t="s">
        <v>11</v>
      </c>
      <c r="C196" s="10" t="s">
        <v>366</v>
      </c>
      <c r="D196" s="10" t="s">
        <v>18</v>
      </c>
      <c r="E196" s="42">
        <v>2120800.3345339</v>
      </c>
      <c r="H196" s="43"/>
    </row>
    <row r="197" spans="1:8" hidden="1" x14ac:dyDescent="0.3">
      <c r="A197" s="10" t="s">
        <v>361</v>
      </c>
      <c r="B197" s="10" t="s">
        <v>11</v>
      </c>
      <c r="C197" s="10" t="s">
        <v>367</v>
      </c>
      <c r="D197" s="10" t="s">
        <v>18</v>
      </c>
      <c r="E197" s="42">
        <v>14195840.9730052</v>
      </c>
      <c r="H197" s="43"/>
    </row>
    <row r="198" spans="1:8" hidden="1" x14ac:dyDescent="0.3">
      <c r="A198" s="10" t="s">
        <v>361</v>
      </c>
      <c r="B198" s="10" t="s">
        <v>11</v>
      </c>
      <c r="C198" s="10" t="s">
        <v>369</v>
      </c>
      <c r="D198" s="10" t="s">
        <v>18</v>
      </c>
      <c r="E198" s="42">
        <v>1050246.3293000001</v>
      </c>
      <c r="H198" s="43"/>
    </row>
    <row r="199" spans="1:8" hidden="1" x14ac:dyDescent="0.3">
      <c r="A199" s="10" t="s">
        <v>361</v>
      </c>
      <c r="B199" s="10" t="s">
        <v>11</v>
      </c>
      <c r="C199" s="10" t="s">
        <v>370</v>
      </c>
      <c r="D199" s="10" t="s">
        <v>18</v>
      </c>
      <c r="E199" s="42">
        <v>17938946.8556315</v>
      </c>
      <c r="H199" s="43"/>
    </row>
    <row r="200" spans="1:8" hidden="1" x14ac:dyDescent="0.3">
      <c r="A200" s="10" t="s">
        <v>361</v>
      </c>
      <c r="B200" s="10" t="s">
        <v>11</v>
      </c>
      <c r="C200" s="10" t="s">
        <v>373</v>
      </c>
      <c r="D200" s="10" t="s">
        <v>18</v>
      </c>
      <c r="E200" s="42">
        <v>93180.289678694593</v>
      </c>
      <c r="H200" s="43"/>
    </row>
    <row r="201" spans="1:8" hidden="1" x14ac:dyDescent="0.3">
      <c r="A201" s="10" t="s">
        <v>116</v>
      </c>
      <c r="B201" s="10" t="s">
        <v>11</v>
      </c>
      <c r="C201" s="10" t="s">
        <v>115</v>
      </c>
      <c r="D201" s="10" t="s">
        <v>18</v>
      </c>
      <c r="E201" s="42">
        <v>15373.6803497239</v>
      </c>
      <c r="H201" s="43"/>
    </row>
    <row r="202" spans="1:8" hidden="1" x14ac:dyDescent="0.3">
      <c r="A202" s="10" t="s">
        <v>116</v>
      </c>
      <c r="B202" s="10" t="s">
        <v>11</v>
      </c>
      <c r="C202" s="10" t="s">
        <v>205</v>
      </c>
      <c r="D202" s="10" t="s">
        <v>18</v>
      </c>
      <c r="E202" s="42">
        <v>100648.646994336</v>
      </c>
      <c r="H202" s="43"/>
    </row>
    <row r="203" spans="1:8" hidden="1" x14ac:dyDescent="0.3">
      <c r="A203" s="10" t="s">
        <v>116</v>
      </c>
      <c r="B203" s="10" t="s">
        <v>11</v>
      </c>
      <c r="C203" s="10" t="s">
        <v>207</v>
      </c>
      <c r="D203" s="10" t="s">
        <v>18</v>
      </c>
      <c r="E203" s="42">
        <v>53050.465448869698</v>
      </c>
      <c r="H203" s="43"/>
    </row>
    <row r="204" spans="1:8" hidden="1" x14ac:dyDescent="0.3">
      <c r="A204" s="10" t="s">
        <v>116</v>
      </c>
      <c r="B204" s="10" t="s">
        <v>11</v>
      </c>
      <c r="C204" s="10" t="s">
        <v>206</v>
      </c>
      <c r="D204" s="10" t="s">
        <v>18</v>
      </c>
      <c r="E204" s="42">
        <v>925669.77418211102</v>
      </c>
      <c r="H204" s="43"/>
    </row>
    <row r="205" spans="1:8" hidden="1" x14ac:dyDescent="0.3">
      <c r="A205" s="10" t="s">
        <v>116</v>
      </c>
      <c r="B205" s="10" t="s">
        <v>11</v>
      </c>
      <c r="C205" s="10" t="s">
        <v>182</v>
      </c>
      <c r="D205" s="10" t="s">
        <v>18</v>
      </c>
      <c r="E205" s="42">
        <v>76920.494308845897</v>
      </c>
      <c r="H205" s="43"/>
    </row>
    <row r="206" spans="1:8" hidden="1" x14ac:dyDescent="0.3">
      <c r="A206" s="10" t="s">
        <v>116</v>
      </c>
      <c r="B206" s="10" t="s">
        <v>11</v>
      </c>
      <c r="C206" s="10" t="s">
        <v>194</v>
      </c>
      <c r="D206" s="10" t="s">
        <v>18</v>
      </c>
      <c r="E206" s="42">
        <v>3454.5033841249601</v>
      </c>
      <c r="H206" s="43"/>
    </row>
    <row r="207" spans="1:8" hidden="1" x14ac:dyDescent="0.3">
      <c r="A207" s="10" t="s">
        <v>116</v>
      </c>
      <c r="B207" s="10" t="s">
        <v>11</v>
      </c>
      <c r="C207" s="10" t="s">
        <v>208</v>
      </c>
      <c r="D207" s="10" t="s">
        <v>18</v>
      </c>
      <c r="E207" s="42">
        <v>12227.173606844801</v>
      </c>
      <c r="H207" s="43"/>
    </row>
    <row r="208" spans="1:8" hidden="1" x14ac:dyDescent="0.3">
      <c r="A208" s="10" t="s">
        <v>209</v>
      </c>
      <c r="B208" s="10" t="s">
        <v>11</v>
      </c>
      <c r="C208" s="10" t="s">
        <v>210</v>
      </c>
      <c r="D208" s="10" t="s">
        <v>18</v>
      </c>
      <c r="E208" s="42">
        <v>13054.871312622699</v>
      </c>
      <c r="H208" s="43"/>
    </row>
    <row r="209" spans="1:8" hidden="1" x14ac:dyDescent="0.3">
      <c r="A209" s="10" t="s">
        <v>209</v>
      </c>
      <c r="B209" s="10" t="s">
        <v>11</v>
      </c>
      <c r="C209" s="10" t="s">
        <v>211</v>
      </c>
      <c r="D209" s="10" t="s">
        <v>18</v>
      </c>
      <c r="E209" s="42">
        <v>32004.313324265899</v>
      </c>
      <c r="H209" s="43"/>
    </row>
    <row r="210" spans="1:8" hidden="1" x14ac:dyDescent="0.3">
      <c r="A210" s="10" t="s">
        <v>374</v>
      </c>
      <c r="B210" s="10" t="s">
        <v>11</v>
      </c>
      <c r="C210" s="10" t="s">
        <v>375</v>
      </c>
      <c r="D210" s="10" t="s">
        <v>18</v>
      </c>
      <c r="E210" s="42">
        <v>23410.068652238999</v>
      </c>
      <c r="H210" s="43"/>
    </row>
    <row r="211" spans="1:8" hidden="1" x14ac:dyDescent="0.3">
      <c r="A211" s="10" t="s">
        <v>374</v>
      </c>
      <c r="B211" s="10" t="s">
        <v>11</v>
      </c>
      <c r="C211" s="10" t="s">
        <v>376</v>
      </c>
      <c r="D211" s="10" t="s">
        <v>18</v>
      </c>
      <c r="E211" s="42">
        <v>4157.2576367456904</v>
      </c>
      <c r="H211" s="43"/>
    </row>
    <row r="212" spans="1:8" hidden="1" x14ac:dyDescent="0.3">
      <c r="A212" s="10" t="s">
        <v>374</v>
      </c>
      <c r="B212" s="10" t="s">
        <v>11</v>
      </c>
      <c r="C212" s="10" t="s">
        <v>128</v>
      </c>
      <c r="D212" s="10" t="s">
        <v>18</v>
      </c>
      <c r="E212" s="42">
        <v>47851.775799299401</v>
      </c>
      <c r="H212" s="43"/>
    </row>
    <row r="213" spans="1:8" hidden="1" x14ac:dyDescent="0.3">
      <c r="A213" s="10" t="s">
        <v>374</v>
      </c>
      <c r="B213" s="10" t="s">
        <v>11</v>
      </c>
      <c r="C213" s="10" t="s">
        <v>377</v>
      </c>
      <c r="D213" s="10" t="s">
        <v>18</v>
      </c>
      <c r="E213" s="42">
        <v>1127821.5300014401</v>
      </c>
      <c r="H213" s="43"/>
    </row>
    <row r="214" spans="1:8" hidden="1" x14ac:dyDescent="0.3">
      <c r="A214" s="10" t="s">
        <v>212</v>
      </c>
      <c r="B214" s="10" t="s">
        <v>11</v>
      </c>
      <c r="C214" s="10" t="s">
        <v>213</v>
      </c>
      <c r="D214" s="10" t="s">
        <v>18</v>
      </c>
      <c r="E214" s="42">
        <v>165576.94235102</v>
      </c>
      <c r="H214" s="43"/>
    </row>
    <row r="215" spans="1:8" hidden="1" x14ac:dyDescent="0.3">
      <c r="A215" s="10" t="s">
        <v>212</v>
      </c>
      <c r="B215" s="10" t="s">
        <v>11</v>
      </c>
      <c r="C215" s="10" t="s">
        <v>214</v>
      </c>
      <c r="D215" s="10" t="s">
        <v>18</v>
      </c>
      <c r="E215" s="42">
        <v>388442.68865083897</v>
      </c>
      <c r="H215" s="43"/>
    </row>
    <row r="216" spans="1:8" hidden="1" x14ac:dyDescent="0.3">
      <c r="A216" s="10" t="s">
        <v>215</v>
      </c>
      <c r="B216" s="10" t="s">
        <v>11</v>
      </c>
      <c r="C216" s="10" t="s">
        <v>216</v>
      </c>
      <c r="D216" s="10" t="s">
        <v>18</v>
      </c>
      <c r="E216" s="42">
        <v>84145.643640161899</v>
      </c>
      <c r="H216" s="43"/>
    </row>
    <row r="217" spans="1:8" hidden="1" x14ac:dyDescent="0.3">
      <c r="A217" s="10" t="s">
        <v>215</v>
      </c>
      <c r="B217" s="10" t="s">
        <v>11</v>
      </c>
      <c r="C217" s="10" t="s">
        <v>217</v>
      </c>
      <c r="D217" s="10" t="s">
        <v>18</v>
      </c>
      <c r="E217" s="42">
        <v>38656.748336274897</v>
      </c>
      <c r="H217" s="43"/>
    </row>
    <row r="218" spans="1:8" hidden="1" x14ac:dyDescent="0.3">
      <c r="A218" s="10" t="s">
        <v>215</v>
      </c>
      <c r="B218" s="10" t="s">
        <v>11</v>
      </c>
      <c r="C218" s="10" t="s">
        <v>218</v>
      </c>
      <c r="D218" s="10" t="s">
        <v>18</v>
      </c>
      <c r="E218" s="42">
        <v>674115.66395030997</v>
      </c>
      <c r="H218" s="43"/>
    </row>
    <row r="219" spans="1:8" hidden="1" x14ac:dyDescent="0.3">
      <c r="A219" s="10" t="s">
        <v>219</v>
      </c>
      <c r="B219" s="10" t="s">
        <v>11</v>
      </c>
      <c r="C219" s="10" t="s">
        <v>178</v>
      </c>
      <c r="D219" s="10" t="s">
        <v>18</v>
      </c>
      <c r="E219" s="42">
        <v>4032.79924171523</v>
      </c>
      <c r="H219" s="43"/>
    </row>
    <row r="220" spans="1:8" hidden="1" x14ac:dyDescent="0.3">
      <c r="A220" s="10" t="s">
        <v>219</v>
      </c>
      <c r="B220" s="10" t="s">
        <v>11</v>
      </c>
      <c r="C220" s="10" t="s">
        <v>220</v>
      </c>
      <c r="D220" s="10" t="s">
        <v>18</v>
      </c>
      <c r="E220" s="42">
        <v>7780.3004076423804</v>
      </c>
      <c r="H220" s="43"/>
    </row>
    <row r="221" spans="1:8" hidden="1" x14ac:dyDescent="0.3">
      <c r="A221" s="10" t="s">
        <v>219</v>
      </c>
      <c r="B221" s="10" t="s">
        <v>11</v>
      </c>
      <c r="C221" s="10" t="s">
        <v>221</v>
      </c>
      <c r="D221" s="10" t="s">
        <v>18</v>
      </c>
      <c r="E221" s="42">
        <v>6437.4088728905799</v>
      </c>
      <c r="H221" s="43"/>
    </row>
    <row r="222" spans="1:8" hidden="1" x14ac:dyDescent="0.3">
      <c r="A222" s="10" t="s">
        <v>219</v>
      </c>
      <c r="B222" s="10" t="s">
        <v>11</v>
      </c>
      <c r="C222" s="10" t="s">
        <v>222</v>
      </c>
      <c r="D222" s="10" t="s">
        <v>18</v>
      </c>
      <c r="E222" s="42">
        <v>34883.103571551801</v>
      </c>
      <c r="H222" s="43"/>
    </row>
    <row r="223" spans="1:8" hidden="1" x14ac:dyDescent="0.3">
      <c r="A223" s="10" t="s">
        <v>219</v>
      </c>
      <c r="B223" s="10" t="s">
        <v>11</v>
      </c>
      <c r="C223" s="10" t="s">
        <v>223</v>
      </c>
      <c r="D223" s="10" t="s">
        <v>18</v>
      </c>
      <c r="E223" s="42">
        <v>18411.571895867401</v>
      </c>
      <c r="H223" s="43"/>
    </row>
    <row r="224" spans="1:8" hidden="1" x14ac:dyDescent="0.3">
      <c r="A224" s="10" t="s">
        <v>75</v>
      </c>
      <c r="B224" s="10" t="s">
        <v>11</v>
      </c>
      <c r="C224" s="10" t="s">
        <v>224</v>
      </c>
      <c r="D224" s="10" t="s">
        <v>18</v>
      </c>
      <c r="E224" s="42">
        <v>190159.06311863</v>
      </c>
      <c r="H224" s="43"/>
    </row>
    <row r="225" spans="1:8" hidden="1" x14ac:dyDescent="0.3">
      <c r="A225" s="10" t="s">
        <v>75</v>
      </c>
      <c r="B225" s="10" t="s">
        <v>11</v>
      </c>
      <c r="C225" s="10" t="s">
        <v>74</v>
      </c>
      <c r="D225" s="10" t="s">
        <v>18</v>
      </c>
      <c r="E225" s="42">
        <v>80438.9705097689</v>
      </c>
      <c r="H225" s="43"/>
    </row>
    <row r="226" spans="1:8" hidden="1" x14ac:dyDescent="0.3">
      <c r="A226" s="10" t="s">
        <v>225</v>
      </c>
      <c r="B226" s="10" t="s">
        <v>11</v>
      </c>
      <c r="C226" s="10" t="s">
        <v>185</v>
      </c>
      <c r="D226" s="10" t="s">
        <v>18</v>
      </c>
      <c r="E226" s="42">
        <v>2005.0410047934299</v>
      </c>
      <c r="H226" s="43"/>
    </row>
    <row r="227" spans="1:8" hidden="1" x14ac:dyDescent="0.3">
      <c r="A227" s="10" t="s">
        <v>225</v>
      </c>
      <c r="B227" s="10" t="s">
        <v>11</v>
      </c>
      <c r="C227" s="10" t="s">
        <v>226</v>
      </c>
      <c r="D227" s="10" t="s">
        <v>18</v>
      </c>
      <c r="E227" s="42">
        <v>28069.698497506099</v>
      </c>
      <c r="H227" s="43"/>
    </row>
    <row r="228" spans="1:8" hidden="1" x14ac:dyDescent="0.3">
      <c r="A228" s="10" t="s">
        <v>225</v>
      </c>
      <c r="B228" s="10" t="s">
        <v>11</v>
      </c>
      <c r="C228" s="10" t="s">
        <v>227</v>
      </c>
      <c r="D228" s="10" t="s">
        <v>18</v>
      </c>
      <c r="E228" s="42">
        <v>112499.20471722601</v>
      </c>
      <c r="H228" s="43"/>
    </row>
    <row r="229" spans="1:8" hidden="1" x14ac:dyDescent="0.3">
      <c r="A229" s="10" t="s">
        <v>225</v>
      </c>
      <c r="B229" s="10" t="s">
        <v>11</v>
      </c>
      <c r="C229" s="10" t="s">
        <v>228</v>
      </c>
      <c r="D229" s="10" t="s">
        <v>18</v>
      </c>
      <c r="E229" s="42">
        <v>196168.45356503199</v>
      </c>
      <c r="H229" s="43"/>
    </row>
    <row r="230" spans="1:8" hidden="1" x14ac:dyDescent="0.3">
      <c r="A230" s="10" t="s">
        <v>225</v>
      </c>
      <c r="B230" s="10" t="s">
        <v>11</v>
      </c>
      <c r="C230" s="10" t="s">
        <v>229</v>
      </c>
      <c r="D230" s="10" t="s">
        <v>18</v>
      </c>
      <c r="E230" s="42">
        <v>3726.68438929071</v>
      </c>
      <c r="H230" s="43"/>
    </row>
    <row r="231" spans="1:8" hidden="1" x14ac:dyDescent="0.3">
      <c r="A231" s="10" t="s">
        <v>231</v>
      </c>
      <c r="B231" s="10" t="s">
        <v>11</v>
      </c>
      <c r="C231" s="10" t="s">
        <v>232</v>
      </c>
      <c r="D231" s="10" t="s">
        <v>18</v>
      </c>
      <c r="E231" s="42">
        <v>2205.8350817711598</v>
      </c>
      <c r="H231" s="43"/>
    </row>
    <row r="232" spans="1:8" hidden="1" x14ac:dyDescent="0.3">
      <c r="A232" s="10" t="s">
        <v>233</v>
      </c>
      <c r="B232" s="10" t="s">
        <v>11</v>
      </c>
      <c r="C232" s="10" t="s">
        <v>234</v>
      </c>
      <c r="D232" s="10" t="s">
        <v>18</v>
      </c>
      <c r="E232" s="42">
        <v>28949.451455123501</v>
      </c>
      <c r="H232" s="43"/>
    </row>
    <row r="233" spans="1:8" hidden="1" x14ac:dyDescent="0.3">
      <c r="A233" s="10" t="s">
        <v>233</v>
      </c>
      <c r="B233" s="10" t="s">
        <v>11</v>
      </c>
      <c r="C233" s="10" t="s">
        <v>235</v>
      </c>
      <c r="D233" s="10" t="s">
        <v>18</v>
      </c>
      <c r="E233" s="42">
        <v>22792.301470221901</v>
      </c>
      <c r="H233" s="43"/>
    </row>
    <row r="234" spans="1:8" hidden="1" x14ac:dyDescent="0.3">
      <c r="A234" s="10" t="s">
        <v>233</v>
      </c>
      <c r="B234" s="10" t="s">
        <v>11</v>
      </c>
      <c r="C234" s="10" t="s">
        <v>236</v>
      </c>
      <c r="D234" s="10" t="s">
        <v>18</v>
      </c>
      <c r="E234" s="42">
        <v>42873.422502930203</v>
      </c>
      <c r="H234" s="43"/>
    </row>
    <row r="235" spans="1:8" hidden="1" x14ac:dyDescent="0.3">
      <c r="A235" s="10" t="s">
        <v>237</v>
      </c>
      <c r="B235" s="10" t="s">
        <v>11</v>
      </c>
      <c r="C235" s="10" t="s">
        <v>238</v>
      </c>
      <c r="D235" s="10" t="s">
        <v>18</v>
      </c>
      <c r="E235" s="42">
        <v>115075.620356172</v>
      </c>
      <c r="H235" s="43"/>
    </row>
    <row r="236" spans="1:8" hidden="1" x14ac:dyDescent="0.3">
      <c r="A236" s="10" t="s">
        <v>237</v>
      </c>
      <c r="B236" s="10" t="s">
        <v>11</v>
      </c>
      <c r="C236" s="10" t="s">
        <v>239</v>
      </c>
      <c r="D236" s="10" t="s">
        <v>18</v>
      </c>
      <c r="E236" s="42">
        <v>37785.588547867199</v>
      </c>
      <c r="H236" s="43"/>
    </row>
    <row r="237" spans="1:8" hidden="1" x14ac:dyDescent="0.3">
      <c r="A237" s="10" t="s">
        <v>241</v>
      </c>
      <c r="B237" s="10" t="s">
        <v>11</v>
      </c>
      <c r="C237" s="10" t="s">
        <v>246</v>
      </c>
      <c r="D237" s="10" t="s">
        <v>18</v>
      </c>
      <c r="E237" s="42">
        <v>1145.2573316691801</v>
      </c>
      <c r="H237" s="43"/>
    </row>
    <row r="238" spans="1:8" hidden="1" x14ac:dyDescent="0.3">
      <c r="A238" s="10" t="s">
        <v>241</v>
      </c>
      <c r="B238" s="10" t="s">
        <v>11</v>
      </c>
      <c r="C238" s="10" t="s">
        <v>245</v>
      </c>
      <c r="D238" s="10" t="s">
        <v>18</v>
      </c>
      <c r="E238" s="42">
        <v>16236.8938263733</v>
      </c>
      <c r="H238" s="43"/>
    </row>
    <row r="239" spans="1:8" hidden="1" x14ac:dyDescent="0.3">
      <c r="A239" s="10" t="s">
        <v>241</v>
      </c>
      <c r="B239" s="10" t="s">
        <v>11</v>
      </c>
      <c r="C239" s="10" t="s">
        <v>242</v>
      </c>
      <c r="D239" s="10" t="s">
        <v>18</v>
      </c>
      <c r="E239" s="42">
        <v>18112.503270179899</v>
      </c>
      <c r="H239" s="43"/>
    </row>
    <row r="240" spans="1:8" hidden="1" x14ac:dyDescent="0.3">
      <c r="A240" s="10" t="s">
        <v>247</v>
      </c>
      <c r="B240" s="10" t="s">
        <v>11</v>
      </c>
      <c r="C240" s="10" t="s">
        <v>248</v>
      </c>
      <c r="D240" s="10" t="s">
        <v>18</v>
      </c>
      <c r="E240" s="42">
        <v>10521.7898204907</v>
      </c>
      <c r="H240" s="43"/>
    </row>
    <row r="241" spans="1:8" hidden="1" x14ac:dyDescent="0.3">
      <c r="A241" s="10" t="s">
        <v>247</v>
      </c>
      <c r="B241" s="10" t="s">
        <v>11</v>
      </c>
      <c r="C241" s="10" t="s">
        <v>249</v>
      </c>
      <c r="D241" s="10" t="s">
        <v>18</v>
      </c>
      <c r="E241" s="42">
        <v>219440.48269999999</v>
      </c>
      <c r="H241" s="43"/>
    </row>
    <row r="242" spans="1:8" hidden="1" x14ac:dyDescent="0.3">
      <c r="A242" s="10" t="s">
        <v>247</v>
      </c>
      <c r="B242" s="10" t="s">
        <v>11</v>
      </c>
      <c r="C242" s="10" t="s">
        <v>250</v>
      </c>
      <c r="D242" s="10" t="s">
        <v>18</v>
      </c>
      <c r="E242" s="42">
        <v>578246.459240178</v>
      </c>
      <c r="H242" s="43"/>
    </row>
    <row r="243" spans="1:8" hidden="1" x14ac:dyDescent="0.3">
      <c r="A243" s="10" t="s">
        <v>251</v>
      </c>
      <c r="B243" s="10" t="s">
        <v>11</v>
      </c>
      <c r="C243" s="10" t="s">
        <v>252</v>
      </c>
      <c r="D243" s="10" t="s">
        <v>18</v>
      </c>
      <c r="E243" s="42">
        <v>845151.28595990303</v>
      </c>
      <c r="H243" s="43"/>
    </row>
    <row r="244" spans="1:8" hidden="1" x14ac:dyDescent="0.3">
      <c r="A244" s="10" t="s">
        <v>253</v>
      </c>
      <c r="B244" s="10" t="s">
        <v>11</v>
      </c>
      <c r="C244" s="10" t="s">
        <v>193</v>
      </c>
      <c r="D244" s="10" t="s">
        <v>18</v>
      </c>
      <c r="E244" s="42">
        <v>50285.296587447599</v>
      </c>
      <c r="H244" s="43"/>
    </row>
    <row r="245" spans="1:8" hidden="1" x14ac:dyDescent="0.3">
      <c r="A245" s="10" t="s">
        <v>253</v>
      </c>
      <c r="B245" s="10" t="s">
        <v>11</v>
      </c>
      <c r="C245" s="10" t="s">
        <v>254</v>
      </c>
      <c r="D245" s="10" t="s">
        <v>18</v>
      </c>
      <c r="E245" s="42">
        <v>269430.58888618002</v>
      </c>
      <c r="H245" s="43"/>
    </row>
    <row r="246" spans="1:8" hidden="1" x14ac:dyDescent="0.3">
      <c r="A246" s="10" t="s">
        <v>253</v>
      </c>
      <c r="B246" s="10" t="s">
        <v>11</v>
      </c>
      <c r="C246" s="10" t="s">
        <v>255</v>
      </c>
      <c r="D246" s="10" t="s">
        <v>18</v>
      </c>
      <c r="E246" s="42">
        <v>916786.12168235995</v>
      </c>
      <c r="H246" s="43"/>
    </row>
    <row r="247" spans="1:8" hidden="1" x14ac:dyDescent="0.3">
      <c r="A247" s="10" t="s">
        <v>253</v>
      </c>
      <c r="B247" s="10" t="s">
        <v>11</v>
      </c>
      <c r="C247" s="10" t="s">
        <v>256</v>
      </c>
      <c r="D247" s="10" t="s">
        <v>18</v>
      </c>
      <c r="E247" s="42">
        <v>217104.88059075401</v>
      </c>
      <c r="H247" s="43"/>
    </row>
    <row r="248" spans="1:8" hidden="1" x14ac:dyDescent="0.3">
      <c r="A248" s="10" t="s">
        <v>253</v>
      </c>
      <c r="B248" s="10" t="s">
        <v>11</v>
      </c>
      <c r="C248" s="10" t="s">
        <v>257</v>
      </c>
      <c r="D248" s="10" t="s">
        <v>18</v>
      </c>
      <c r="E248" s="42">
        <v>1209.1571653334099</v>
      </c>
      <c r="H248" s="43"/>
    </row>
    <row r="249" spans="1:8" hidden="1" x14ac:dyDescent="0.3">
      <c r="A249" s="10" t="s">
        <v>253</v>
      </c>
      <c r="B249" s="10" t="s">
        <v>11</v>
      </c>
      <c r="C249" s="10" t="s">
        <v>258</v>
      </c>
      <c r="D249" s="10" t="s">
        <v>18</v>
      </c>
      <c r="E249" s="42">
        <v>1539.7047829045</v>
      </c>
      <c r="H249" s="43"/>
    </row>
    <row r="250" spans="1:8" hidden="1" x14ac:dyDescent="0.3">
      <c r="A250" s="10" t="s">
        <v>253</v>
      </c>
      <c r="B250" s="10" t="s">
        <v>11</v>
      </c>
      <c r="C250" s="10" t="s">
        <v>259</v>
      </c>
      <c r="D250" s="10" t="s">
        <v>18</v>
      </c>
      <c r="E250" s="42">
        <v>1705997.86224361</v>
      </c>
      <c r="H250" s="43"/>
    </row>
    <row r="251" spans="1:8" hidden="1" x14ac:dyDescent="0.3">
      <c r="A251" s="10" t="s">
        <v>253</v>
      </c>
      <c r="B251" s="10" t="s">
        <v>11</v>
      </c>
      <c r="C251" s="10" t="s">
        <v>260</v>
      </c>
      <c r="D251" s="10" t="s">
        <v>18</v>
      </c>
      <c r="E251" s="42">
        <v>784100.987505086</v>
      </c>
      <c r="H251" s="43"/>
    </row>
    <row r="252" spans="1:8" hidden="1" x14ac:dyDescent="0.3">
      <c r="A252" s="10" t="s">
        <v>261</v>
      </c>
      <c r="B252" s="10" t="s">
        <v>11</v>
      </c>
      <c r="C252" s="10" t="s">
        <v>262</v>
      </c>
      <c r="D252" s="10" t="s">
        <v>18</v>
      </c>
      <c r="E252" s="42">
        <v>417939.01366338</v>
      </c>
      <c r="H252" s="43"/>
    </row>
    <row r="253" spans="1:8" hidden="1" x14ac:dyDescent="0.3">
      <c r="A253" s="10" t="s">
        <v>261</v>
      </c>
      <c r="B253" s="10" t="s">
        <v>11</v>
      </c>
      <c r="C253" s="10" t="s">
        <v>263</v>
      </c>
      <c r="D253" s="10" t="s">
        <v>18</v>
      </c>
      <c r="E253" s="42">
        <v>59248.877080960097</v>
      </c>
      <c r="H253" s="43"/>
    </row>
    <row r="254" spans="1:8" hidden="1" x14ac:dyDescent="0.3">
      <c r="A254" s="10" t="s">
        <v>118</v>
      </c>
      <c r="B254" s="10" t="s">
        <v>11</v>
      </c>
      <c r="C254" s="10" t="s">
        <v>115</v>
      </c>
      <c r="D254" s="10" t="s">
        <v>18</v>
      </c>
      <c r="E254" s="42">
        <v>0</v>
      </c>
      <c r="H254" s="43"/>
    </row>
    <row r="255" spans="1:8" hidden="1" x14ac:dyDescent="0.3">
      <c r="A255" s="10" t="s">
        <v>118</v>
      </c>
      <c r="B255" s="10" t="s">
        <v>11</v>
      </c>
      <c r="C255" s="10" t="s">
        <v>117</v>
      </c>
      <c r="D255" s="10" t="s">
        <v>18</v>
      </c>
      <c r="E255" s="42">
        <v>2020.12112052775</v>
      </c>
      <c r="H255" s="43"/>
    </row>
    <row r="256" spans="1:8" hidden="1" x14ac:dyDescent="0.3">
      <c r="A256" s="10" t="s">
        <v>118</v>
      </c>
      <c r="B256" s="10" t="s">
        <v>11</v>
      </c>
      <c r="C256" s="10" t="s">
        <v>164</v>
      </c>
      <c r="D256" s="10" t="s">
        <v>18</v>
      </c>
      <c r="E256" s="42">
        <v>521.72793854372401</v>
      </c>
      <c r="H256" s="43"/>
    </row>
    <row r="257" spans="1:8" hidden="1" x14ac:dyDescent="0.3">
      <c r="A257" s="10" t="s">
        <v>118</v>
      </c>
      <c r="B257" s="10" t="s">
        <v>11</v>
      </c>
      <c r="C257" s="10" t="s">
        <v>264</v>
      </c>
      <c r="D257" s="10" t="s">
        <v>18</v>
      </c>
      <c r="E257" s="42">
        <v>292.931264723379</v>
      </c>
      <c r="H257" s="43"/>
    </row>
    <row r="258" spans="1:8" hidden="1" x14ac:dyDescent="0.3">
      <c r="A258" s="10" t="s">
        <v>240</v>
      </c>
      <c r="B258" s="10" t="s">
        <v>11</v>
      </c>
      <c r="C258" s="10" t="s">
        <v>266</v>
      </c>
      <c r="D258" s="10" t="s">
        <v>18</v>
      </c>
      <c r="E258" s="42">
        <v>7244.3179817585797</v>
      </c>
      <c r="H258" s="43"/>
    </row>
    <row r="259" spans="1:8" hidden="1" x14ac:dyDescent="0.3">
      <c r="A259" s="10" t="s">
        <v>240</v>
      </c>
      <c r="B259" s="10" t="s">
        <v>11</v>
      </c>
      <c r="C259" s="10" t="s">
        <v>267</v>
      </c>
      <c r="D259" s="10" t="s">
        <v>18</v>
      </c>
      <c r="E259" s="42">
        <v>28100.2715601577</v>
      </c>
      <c r="H259" s="43"/>
    </row>
    <row r="260" spans="1:8" hidden="1" x14ac:dyDescent="0.3">
      <c r="A260" s="10" t="s">
        <v>240</v>
      </c>
      <c r="B260" s="10" t="s">
        <v>11</v>
      </c>
      <c r="C260" s="10" t="s">
        <v>239</v>
      </c>
      <c r="D260" s="10" t="s">
        <v>18</v>
      </c>
      <c r="E260" s="42">
        <v>38658.353977079103</v>
      </c>
      <c r="H260" s="43"/>
    </row>
    <row r="261" spans="1:8" hidden="1" x14ac:dyDescent="0.3">
      <c r="A261" s="10" t="s">
        <v>240</v>
      </c>
      <c r="B261" s="10" t="s">
        <v>11</v>
      </c>
      <c r="C261" s="10" t="s">
        <v>268</v>
      </c>
      <c r="D261" s="10" t="s">
        <v>18</v>
      </c>
      <c r="E261" s="42">
        <v>537074.81448839803</v>
      </c>
      <c r="H261" s="43"/>
    </row>
    <row r="262" spans="1:8" hidden="1" x14ac:dyDescent="0.3">
      <c r="A262" s="10" t="s">
        <v>150</v>
      </c>
      <c r="B262" s="10" t="s">
        <v>11</v>
      </c>
      <c r="C262" s="10" t="s">
        <v>149</v>
      </c>
      <c r="D262" s="10" t="s">
        <v>18</v>
      </c>
      <c r="E262" s="42">
        <v>7036.1519750011603</v>
      </c>
      <c r="H262" s="43"/>
    </row>
    <row r="263" spans="1:8" hidden="1" x14ac:dyDescent="0.3">
      <c r="A263" s="10" t="s">
        <v>150</v>
      </c>
      <c r="B263" s="10" t="s">
        <v>11</v>
      </c>
      <c r="C263" s="10" t="s">
        <v>271</v>
      </c>
      <c r="D263" s="10" t="s">
        <v>18</v>
      </c>
      <c r="E263" s="42">
        <v>24114.618297746099</v>
      </c>
      <c r="H263" s="43"/>
    </row>
    <row r="264" spans="1:8" hidden="1" x14ac:dyDescent="0.3">
      <c r="A264" s="10" t="s">
        <v>150</v>
      </c>
      <c r="B264" s="10" t="s">
        <v>11</v>
      </c>
      <c r="C264" s="10" t="s">
        <v>269</v>
      </c>
      <c r="D264" s="10" t="s">
        <v>18</v>
      </c>
      <c r="E264" s="42">
        <v>103977.111279395</v>
      </c>
      <c r="H264" s="43"/>
    </row>
    <row r="265" spans="1:8" hidden="1" x14ac:dyDescent="0.3">
      <c r="A265" s="10" t="s">
        <v>150</v>
      </c>
      <c r="B265" s="10" t="s">
        <v>11</v>
      </c>
      <c r="C265" s="10" t="s">
        <v>270</v>
      </c>
      <c r="D265" s="10" t="s">
        <v>18</v>
      </c>
      <c r="E265" s="42">
        <v>444287.733878984</v>
      </c>
      <c r="H265" s="43"/>
    </row>
    <row r="266" spans="1:8" hidden="1" x14ac:dyDescent="0.3">
      <c r="A266" s="10" t="s">
        <v>150</v>
      </c>
      <c r="B266" s="10" t="s">
        <v>11</v>
      </c>
      <c r="C266" s="10" t="s">
        <v>272</v>
      </c>
      <c r="D266" s="10" t="s">
        <v>18</v>
      </c>
      <c r="E266" s="42">
        <v>433940.87669813202</v>
      </c>
      <c r="H266" s="43"/>
    </row>
    <row r="267" spans="1:8" hidden="1" x14ac:dyDescent="0.3">
      <c r="A267" s="10" t="s">
        <v>107</v>
      </c>
      <c r="B267" s="10" t="s">
        <v>11</v>
      </c>
      <c r="C267" s="10" t="s">
        <v>43</v>
      </c>
      <c r="D267" s="10" t="s">
        <v>18</v>
      </c>
      <c r="E267" s="42">
        <v>1833.5666902849</v>
      </c>
      <c r="H267" s="43"/>
    </row>
    <row r="268" spans="1:8" hidden="1" x14ac:dyDescent="0.3">
      <c r="A268" s="10" t="s">
        <v>107</v>
      </c>
      <c r="B268" s="10" t="s">
        <v>11</v>
      </c>
      <c r="C268" s="10" t="s">
        <v>274</v>
      </c>
      <c r="D268" s="10" t="s">
        <v>18</v>
      </c>
      <c r="E268" s="42">
        <v>33734.451066387199</v>
      </c>
      <c r="H268" s="43"/>
    </row>
    <row r="269" spans="1:8" hidden="1" x14ac:dyDescent="0.3">
      <c r="A269" s="10" t="s">
        <v>107</v>
      </c>
      <c r="B269" s="10" t="s">
        <v>11</v>
      </c>
      <c r="C269" s="10" t="s">
        <v>106</v>
      </c>
      <c r="D269" s="10" t="s">
        <v>18</v>
      </c>
      <c r="E269" s="42">
        <v>12127.1730596371</v>
      </c>
      <c r="H269" s="43"/>
    </row>
    <row r="270" spans="1:8" hidden="1" x14ac:dyDescent="0.3">
      <c r="A270" s="10" t="s">
        <v>107</v>
      </c>
      <c r="B270" s="10" t="s">
        <v>11</v>
      </c>
      <c r="C270" s="10" t="s">
        <v>273</v>
      </c>
      <c r="D270" s="10" t="s">
        <v>18</v>
      </c>
      <c r="E270" s="42">
        <v>3215.0268874418498</v>
      </c>
      <c r="H270" s="43"/>
    </row>
    <row r="271" spans="1:8" hidden="1" x14ac:dyDescent="0.3">
      <c r="A271" s="10" t="s">
        <v>107</v>
      </c>
      <c r="B271" s="10" t="s">
        <v>11</v>
      </c>
      <c r="C271" s="10" t="s">
        <v>275</v>
      </c>
      <c r="D271" s="10" t="s">
        <v>18</v>
      </c>
      <c r="E271" s="42">
        <v>19671.679953870898</v>
      </c>
      <c r="H271" s="43"/>
    </row>
    <row r="272" spans="1:8" hidden="1" x14ac:dyDescent="0.3">
      <c r="A272" s="10" t="s">
        <v>276</v>
      </c>
      <c r="B272" s="10" t="s">
        <v>11</v>
      </c>
      <c r="C272" s="10" t="s">
        <v>148</v>
      </c>
      <c r="D272" s="10" t="s">
        <v>18</v>
      </c>
      <c r="E272" s="42">
        <v>71035.722362414803</v>
      </c>
      <c r="H272" s="43"/>
    </row>
    <row r="273" spans="1:8" hidden="1" x14ac:dyDescent="0.3">
      <c r="A273" s="10" t="s">
        <v>276</v>
      </c>
      <c r="B273" s="10" t="s">
        <v>11</v>
      </c>
      <c r="C273" s="10" t="s">
        <v>277</v>
      </c>
      <c r="D273" s="10" t="s">
        <v>18</v>
      </c>
      <c r="E273" s="42">
        <v>561932.03289920604</v>
      </c>
      <c r="H273" s="43"/>
    </row>
    <row r="274" spans="1:8" hidden="1" x14ac:dyDescent="0.3">
      <c r="A274" s="10" t="s">
        <v>195</v>
      </c>
      <c r="B274" s="10" t="s">
        <v>11</v>
      </c>
      <c r="C274" s="10" t="s">
        <v>188</v>
      </c>
      <c r="D274" s="10" t="s">
        <v>18</v>
      </c>
      <c r="E274" s="42">
        <v>558364.87718308601</v>
      </c>
      <c r="H274" s="43"/>
    </row>
    <row r="275" spans="1:8" hidden="1" x14ac:dyDescent="0.3">
      <c r="A275" s="10" t="s">
        <v>195</v>
      </c>
      <c r="B275" s="10" t="s">
        <v>11</v>
      </c>
      <c r="C275" s="10" t="s">
        <v>194</v>
      </c>
      <c r="D275" s="10" t="s">
        <v>18</v>
      </c>
      <c r="E275" s="42">
        <v>236662.37042128699</v>
      </c>
      <c r="H275" s="43"/>
    </row>
    <row r="276" spans="1:8" hidden="1" x14ac:dyDescent="0.3">
      <c r="A276" s="10" t="s">
        <v>195</v>
      </c>
      <c r="B276" s="10" t="s">
        <v>11</v>
      </c>
      <c r="C276" s="10" t="s">
        <v>278</v>
      </c>
      <c r="D276" s="10" t="s">
        <v>18</v>
      </c>
      <c r="E276" s="42">
        <v>2126038.3294410501</v>
      </c>
      <c r="H276" s="43"/>
    </row>
    <row r="277" spans="1:8" hidden="1" x14ac:dyDescent="0.3">
      <c r="A277" s="10" t="s">
        <v>195</v>
      </c>
      <c r="B277" s="10" t="s">
        <v>11</v>
      </c>
      <c r="C277" s="10" t="s">
        <v>279</v>
      </c>
      <c r="D277" s="10" t="s">
        <v>18</v>
      </c>
      <c r="E277" s="42">
        <v>1974224.37020934</v>
      </c>
      <c r="H277" s="43"/>
    </row>
    <row r="278" spans="1:8" hidden="1" x14ac:dyDescent="0.3">
      <c r="A278" s="10" t="s">
        <v>195</v>
      </c>
      <c r="B278" s="10" t="s">
        <v>11</v>
      </c>
      <c r="C278" s="10" t="s">
        <v>280</v>
      </c>
      <c r="D278" s="10" t="s">
        <v>18</v>
      </c>
      <c r="E278" s="42">
        <v>13435598.023940099</v>
      </c>
      <c r="H278" s="43"/>
    </row>
    <row r="279" spans="1:8" hidden="1" x14ac:dyDescent="0.3">
      <c r="A279" s="10" t="s">
        <v>195</v>
      </c>
      <c r="B279" s="10" t="s">
        <v>11</v>
      </c>
      <c r="C279" s="10" t="s">
        <v>208</v>
      </c>
      <c r="D279" s="10" t="s">
        <v>18</v>
      </c>
      <c r="E279" s="42">
        <v>89622.5896510327</v>
      </c>
      <c r="H279" s="43"/>
    </row>
    <row r="280" spans="1:8" hidden="1" x14ac:dyDescent="0.3">
      <c r="A280" s="10" t="s">
        <v>281</v>
      </c>
      <c r="B280" s="10" t="s">
        <v>11</v>
      </c>
      <c r="C280" s="10" t="s">
        <v>282</v>
      </c>
      <c r="D280" s="10" t="s">
        <v>18</v>
      </c>
      <c r="E280" s="42">
        <v>323504.30112452002</v>
      </c>
      <c r="H280" s="43"/>
    </row>
    <row r="281" spans="1:8" hidden="1" x14ac:dyDescent="0.3">
      <c r="A281" s="10" t="s">
        <v>281</v>
      </c>
      <c r="B281" s="10" t="s">
        <v>11</v>
      </c>
      <c r="C281" s="10" t="s">
        <v>283</v>
      </c>
      <c r="D281" s="10" t="s">
        <v>18</v>
      </c>
      <c r="E281" s="42">
        <v>253379.522781996</v>
      </c>
      <c r="H281" s="43"/>
    </row>
    <row r="282" spans="1:8" hidden="1" x14ac:dyDescent="0.3">
      <c r="A282" s="10" t="s">
        <v>284</v>
      </c>
      <c r="B282" s="10" t="s">
        <v>11</v>
      </c>
      <c r="C282" s="10" t="s">
        <v>47</v>
      </c>
      <c r="D282" s="10" t="s">
        <v>18</v>
      </c>
      <c r="E282" s="42">
        <v>173.420411100812</v>
      </c>
      <c r="H282" s="43"/>
    </row>
    <row r="283" spans="1:8" hidden="1" x14ac:dyDescent="0.3">
      <c r="A283" s="10" t="s">
        <v>284</v>
      </c>
      <c r="B283" s="10" t="s">
        <v>11</v>
      </c>
      <c r="C283" s="10" t="s">
        <v>286</v>
      </c>
      <c r="D283" s="10" t="s">
        <v>18</v>
      </c>
      <c r="E283" s="42">
        <v>15680.8173193601</v>
      </c>
      <c r="H283" s="43"/>
    </row>
    <row r="284" spans="1:8" hidden="1" x14ac:dyDescent="0.3">
      <c r="A284" s="10" t="s">
        <v>284</v>
      </c>
      <c r="B284" s="10" t="s">
        <v>11</v>
      </c>
      <c r="C284" s="10" t="s">
        <v>287</v>
      </c>
      <c r="D284" s="10" t="s">
        <v>18</v>
      </c>
      <c r="E284" s="42">
        <v>8390.7925424166697</v>
      </c>
      <c r="H284" s="43"/>
    </row>
    <row r="285" spans="1:8" hidden="1" x14ac:dyDescent="0.3">
      <c r="A285" s="10" t="s">
        <v>284</v>
      </c>
      <c r="B285" s="10" t="s">
        <v>11</v>
      </c>
      <c r="C285" s="10" t="s">
        <v>288</v>
      </c>
      <c r="D285" s="10" t="s">
        <v>18</v>
      </c>
      <c r="E285" s="42">
        <v>30486.2472491958</v>
      </c>
      <c r="H285" s="43"/>
    </row>
    <row r="286" spans="1:8" hidden="1" x14ac:dyDescent="0.3">
      <c r="A286" s="10" t="s">
        <v>284</v>
      </c>
      <c r="B286" s="10" t="s">
        <v>11</v>
      </c>
      <c r="C286" s="10" t="s">
        <v>289</v>
      </c>
      <c r="D286" s="10" t="s">
        <v>18</v>
      </c>
      <c r="E286" s="42">
        <v>1017223.17647299</v>
      </c>
      <c r="H286" s="43"/>
    </row>
    <row r="287" spans="1:8" hidden="1" x14ac:dyDescent="0.3">
      <c r="A287" s="10" t="s">
        <v>290</v>
      </c>
      <c r="B287" s="10" t="s">
        <v>11</v>
      </c>
      <c r="C287" s="10" t="s">
        <v>291</v>
      </c>
      <c r="D287" s="10" t="s">
        <v>18</v>
      </c>
      <c r="E287" s="42">
        <v>11092.777001635501</v>
      </c>
      <c r="H287" s="43"/>
    </row>
    <row r="288" spans="1:8" hidden="1" x14ac:dyDescent="0.3">
      <c r="A288" s="10" t="s">
        <v>290</v>
      </c>
      <c r="B288" s="10" t="s">
        <v>11</v>
      </c>
      <c r="C288" s="10" t="s">
        <v>292</v>
      </c>
      <c r="D288" s="10" t="s">
        <v>18</v>
      </c>
      <c r="E288" s="42">
        <v>42545.552702183799</v>
      </c>
      <c r="H288" s="43"/>
    </row>
    <row r="289" spans="1:8" hidden="1" x14ac:dyDescent="0.3">
      <c r="A289" s="10" t="s">
        <v>265</v>
      </c>
      <c r="B289" s="10" t="s">
        <v>11</v>
      </c>
      <c r="C289" s="10" t="s">
        <v>115</v>
      </c>
      <c r="D289" s="10" t="s">
        <v>18</v>
      </c>
      <c r="E289" s="42">
        <v>339.87354740724697</v>
      </c>
      <c r="H289" s="43"/>
    </row>
    <row r="290" spans="1:8" hidden="1" x14ac:dyDescent="0.3">
      <c r="A290" s="10" t="s">
        <v>265</v>
      </c>
      <c r="B290" s="10" t="s">
        <v>11</v>
      </c>
      <c r="C290" s="10" t="s">
        <v>293</v>
      </c>
      <c r="D290" s="10" t="s">
        <v>18</v>
      </c>
      <c r="E290" s="42">
        <v>26697.893412903199</v>
      </c>
      <c r="H290" s="43"/>
    </row>
    <row r="291" spans="1:8" hidden="1" x14ac:dyDescent="0.3">
      <c r="A291" s="10" t="s">
        <v>265</v>
      </c>
      <c r="B291" s="10" t="s">
        <v>11</v>
      </c>
      <c r="C291" s="10" t="s">
        <v>264</v>
      </c>
      <c r="D291" s="10" t="s">
        <v>18</v>
      </c>
      <c r="E291" s="42">
        <v>88895.491413892596</v>
      </c>
      <c r="H291" s="43"/>
    </row>
    <row r="292" spans="1:8" hidden="1" x14ac:dyDescent="0.3">
      <c r="A292" s="10" t="s">
        <v>265</v>
      </c>
      <c r="B292" s="10" t="s">
        <v>11</v>
      </c>
      <c r="C292" s="10" t="s">
        <v>294</v>
      </c>
      <c r="D292" s="10" t="s">
        <v>18</v>
      </c>
      <c r="E292" s="42">
        <v>390285.80241431599</v>
      </c>
      <c r="H292" s="43"/>
    </row>
    <row r="293" spans="1:8" hidden="1" x14ac:dyDescent="0.3">
      <c r="A293" s="10" t="s">
        <v>60</v>
      </c>
      <c r="B293" s="10" t="s">
        <v>11</v>
      </c>
      <c r="C293" s="10" t="s">
        <v>58</v>
      </c>
      <c r="D293" s="10" t="s">
        <v>18</v>
      </c>
      <c r="E293" s="42">
        <v>2064.2778373214101</v>
      </c>
      <c r="H293" s="43"/>
    </row>
    <row r="294" spans="1:8" hidden="1" x14ac:dyDescent="0.3">
      <c r="A294" s="10" t="s">
        <v>60</v>
      </c>
      <c r="B294" s="10" t="s">
        <v>11</v>
      </c>
      <c r="C294" s="10" t="s">
        <v>186</v>
      </c>
      <c r="D294" s="10" t="s">
        <v>18</v>
      </c>
      <c r="E294" s="42">
        <v>5206.5613970028598</v>
      </c>
      <c r="H294" s="43"/>
    </row>
    <row r="295" spans="1:8" hidden="1" x14ac:dyDescent="0.3">
      <c r="A295" s="10" t="s">
        <v>60</v>
      </c>
      <c r="B295" s="10" t="s">
        <v>11</v>
      </c>
      <c r="C295" s="10" t="s">
        <v>295</v>
      </c>
      <c r="D295" s="10" t="s">
        <v>18</v>
      </c>
      <c r="E295" s="42">
        <v>1880.7657543521</v>
      </c>
      <c r="H295" s="43"/>
    </row>
    <row r="296" spans="1:8" hidden="1" x14ac:dyDescent="0.3">
      <c r="A296" s="10" t="s">
        <v>60</v>
      </c>
      <c r="B296" s="10" t="s">
        <v>11</v>
      </c>
      <c r="C296" s="10" t="s">
        <v>59</v>
      </c>
      <c r="D296" s="10" t="s">
        <v>18</v>
      </c>
      <c r="E296" s="42">
        <v>1775.12761300891</v>
      </c>
      <c r="H296" s="43"/>
    </row>
    <row r="297" spans="1:8" hidden="1" x14ac:dyDescent="0.3">
      <c r="A297" s="10" t="s">
        <v>60</v>
      </c>
      <c r="B297" s="10" t="s">
        <v>11</v>
      </c>
      <c r="C297" s="10" t="s">
        <v>296</v>
      </c>
      <c r="D297" s="10" t="s">
        <v>18</v>
      </c>
      <c r="E297" s="42">
        <v>12746.9246261104</v>
      </c>
      <c r="H297" s="43"/>
    </row>
    <row r="298" spans="1:8" hidden="1" x14ac:dyDescent="0.3">
      <c r="A298" s="10" t="s">
        <v>297</v>
      </c>
      <c r="B298" s="10" t="s">
        <v>11</v>
      </c>
      <c r="C298" s="10" t="s">
        <v>298</v>
      </c>
      <c r="D298" s="10" t="s">
        <v>18</v>
      </c>
      <c r="E298" s="42">
        <v>53133.932268552097</v>
      </c>
      <c r="H298" s="43"/>
    </row>
    <row r="299" spans="1:8" hidden="1" x14ac:dyDescent="0.3">
      <c r="A299" s="10" t="s">
        <v>297</v>
      </c>
      <c r="B299" s="10" t="s">
        <v>11</v>
      </c>
      <c r="C299" s="10" t="s">
        <v>299</v>
      </c>
      <c r="D299" s="10" t="s">
        <v>18</v>
      </c>
      <c r="E299" s="42">
        <v>307194.71909990598</v>
      </c>
      <c r="H299" s="43"/>
    </row>
    <row r="300" spans="1:8" hidden="1" x14ac:dyDescent="0.3">
      <c r="A300" s="10" t="s">
        <v>300</v>
      </c>
      <c r="B300" s="10" t="s">
        <v>11</v>
      </c>
      <c r="C300" s="10" t="s">
        <v>301</v>
      </c>
      <c r="D300" s="10" t="s">
        <v>18</v>
      </c>
      <c r="E300" s="42">
        <v>31764.5387898113</v>
      </c>
      <c r="H300" s="43"/>
    </row>
    <row r="301" spans="1:8" hidden="1" x14ac:dyDescent="0.3">
      <c r="A301" s="10" t="s">
        <v>378</v>
      </c>
      <c r="B301" s="10" t="s">
        <v>11</v>
      </c>
      <c r="C301" s="10" t="s">
        <v>73</v>
      </c>
      <c r="D301" s="10" t="s">
        <v>18</v>
      </c>
      <c r="E301" s="42">
        <v>3430.2745639897098</v>
      </c>
      <c r="H301" s="43"/>
    </row>
    <row r="302" spans="1:8" hidden="1" x14ac:dyDescent="0.3">
      <c r="A302" s="10" t="s">
        <v>378</v>
      </c>
      <c r="B302" s="10" t="s">
        <v>11</v>
      </c>
      <c r="C302" s="10" t="s">
        <v>379</v>
      </c>
      <c r="D302" s="10" t="s">
        <v>18</v>
      </c>
      <c r="E302" s="42">
        <v>1712586.0045059</v>
      </c>
      <c r="H302" s="43"/>
    </row>
    <row r="303" spans="1:8" hidden="1" x14ac:dyDescent="0.3">
      <c r="A303" s="10" t="s">
        <v>378</v>
      </c>
      <c r="B303" s="10" t="s">
        <v>11</v>
      </c>
      <c r="C303" s="10" t="s">
        <v>380</v>
      </c>
      <c r="D303" s="10" t="s">
        <v>18</v>
      </c>
      <c r="E303" s="42">
        <v>683730.73451239802</v>
      </c>
      <c r="H303" s="43"/>
    </row>
    <row r="304" spans="1:8" hidden="1" x14ac:dyDescent="0.3">
      <c r="A304" s="10" t="s">
        <v>378</v>
      </c>
      <c r="B304" s="10" t="s">
        <v>11</v>
      </c>
      <c r="C304" s="10" t="s">
        <v>381</v>
      </c>
      <c r="D304" s="10" t="s">
        <v>18</v>
      </c>
      <c r="E304" s="42">
        <v>1050686.4777234399</v>
      </c>
      <c r="H304" s="43"/>
    </row>
    <row r="305" spans="1:8" hidden="1" x14ac:dyDescent="0.3">
      <c r="A305" s="10" t="s">
        <v>302</v>
      </c>
      <c r="B305" s="10" t="s">
        <v>11</v>
      </c>
      <c r="C305" s="10" t="s">
        <v>303</v>
      </c>
      <c r="D305" s="10" t="s">
        <v>18</v>
      </c>
      <c r="E305" s="42">
        <v>40188.751137478801</v>
      </c>
      <c r="H305" s="43"/>
    </row>
    <row r="306" spans="1:8" hidden="1" x14ac:dyDescent="0.3">
      <c r="A306" s="10" t="s">
        <v>302</v>
      </c>
      <c r="B306" s="10" t="s">
        <v>11</v>
      </c>
      <c r="C306" s="10" t="s">
        <v>304</v>
      </c>
      <c r="D306" s="10" t="s">
        <v>18</v>
      </c>
      <c r="E306" s="42">
        <v>380246.53573122597</v>
      </c>
      <c r="H306" s="43"/>
    </row>
    <row r="307" spans="1:8" hidden="1" x14ac:dyDescent="0.3">
      <c r="A307" s="10" t="s">
        <v>109</v>
      </c>
      <c r="B307" s="10" t="s">
        <v>11</v>
      </c>
      <c r="C307" s="10" t="s">
        <v>108</v>
      </c>
      <c r="D307" s="10" t="s">
        <v>18</v>
      </c>
      <c r="E307" s="42">
        <v>171703.53284785099</v>
      </c>
      <c r="H307" s="43"/>
    </row>
    <row r="308" spans="1:8" hidden="1" x14ac:dyDescent="0.3">
      <c r="A308" s="10" t="s">
        <v>382</v>
      </c>
      <c r="B308" s="10" t="s">
        <v>11</v>
      </c>
      <c r="C308" s="10" t="s">
        <v>383</v>
      </c>
      <c r="D308" s="10" t="s">
        <v>18</v>
      </c>
      <c r="E308" s="42">
        <v>8177855.9680476999</v>
      </c>
      <c r="H308" s="43"/>
    </row>
    <row r="309" spans="1:8" hidden="1" x14ac:dyDescent="0.3">
      <c r="A309" s="10" t="s">
        <v>305</v>
      </c>
      <c r="B309" s="10" t="s">
        <v>11</v>
      </c>
      <c r="C309" s="10" t="s">
        <v>306</v>
      </c>
      <c r="D309" s="10" t="s">
        <v>18</v>
      </c>
      <c r="E309" s="42">
        <v>53392.680495918597</v>
      </c>
      <c r="H309" s="43"/>
    </row>
    <row r="310" spans="1:8" hidden="1" x14ac:dyDescent="0.3">
      <c r="A310" s="10" t="s">
        <v>305</v>
      </c>
      <c r="B310" s="10" t="s">
        <v>11</v>
      </c>
      <c r="C310" s="10" t="s">
        <v>307</v>
      </c>
      <c r="D310" s="10" t="s">
        <v>18</v>
      </c>
      <c r="E310" s="42">
        <v>607088.82135489502</v>
      </c>
      <c r="H310" s="43"/>
    </row>
    <row r="311" spans="1:8" hidden="1" x14ac:dyDescent="0.3">
      <c r="A311" s="10" t="s">
        <v>384</v>
      </c>
      <c r="B311" s="10" t="s">
        <v>11</v>
      </c>
      <c r="C311" s="10" t="s">
        <v>385</v>
      </c>
      <c r="D311" s="10" t="s">
        <v>18</v>
      </c>
      <c r="E311" s="42">
        <v>5918744.00185504</v>
      </c>
      <c r="H311" s="43"/>
    </row>
    <row r="312" spans="1:8" hidden="1" x14ac:dyDescent="0.3">
      <c r="A312" s="10" t="s">
        <v>308</v>
      </c>
      <c r="B312" s="10" t="s">
        <v>11</v>
      </c>
      <c r="C312" s="10" t="s">
        <v>311</v>
      </c>
      <c r="D312" s="10" t="s">
        <v>18</v>
      </c>
      <c r="E312" s="42">
        <v>65681.911720017102</v>
      </c>
      <c r="H312" s="43"/>
    </row>
    <row r="313" spans="1:8" hidden="1" x14ac:dyDescent="0.3">
      <c r="A313" s="10" t="s">
        <v>308</v>
      </c>
      <c r="B313" s="10" t="s">
        <v>11</v>
      </c>
      <c r="C313" s="10" t="s">
        <v>309</v>
      </c>
      <c r="D313" s="10" t="s">
        <v>18</v>
      </c>
      <c r="E313" s="42">
        <v>83574.233852634599</v>
      </c>
      <c r="H313" s="43"/>
    </row>
    <row r="314" spans="1:8" hidden="1" x14ac:dyDescent="0.3">
      <c r="A314" s="10" t="s">
        <v>308</v>
      </c>
      <c r="B314" s="10" t="s">
        <v>11</v>
      </c>
      <c r="C314" s="10" t="s">
        <v>310</v>
      </c>
      <c r="D314" s="10" t="s">
        <v>18</v>
      </c>
      <c r="E314" s="42">
        <v>475518.14793623198</v>
      </c>
      <c r="H314" s="43"/>
    </row>
    <row r="315" spans="1:8" hidden="1" x14ac:dyDescent="0.3">
      <c r="A315" s="10" t="s">
        <v>312</v>
      </c>
      <c r="B315" s="10" t="s">
        <v>11</v>
      </c>
      <c r="C315" s="10" t="s">
        <v>73</v>
      </c>
      <c r="D315" s="10" t="s">
        <v>18</v>
      </c>
      <c r="E315" s="42">
        <v>266.45784251473901</v>
      </c>
      <c r="H315" s="43"/>
    </row>
    <row r="316" spans="1:8" hidden="1" x14ac:dyDescent="0.3">
      <c r="A316" s="10" t="s">
        <v>312</v>
      </c>
      <c r="B316" s="10" t="s">
        <v>11</v>
      </c>
      <c r="C316" s="10" t="s">
        <v>102</v>
      </c>
      <c r="D316" s="10" t="s">
        <v>18</v>
      </c>
      <c r="E316" s="42">
        <v>179.490957535387</v>
      </c>
      <c r="H316" s="43"/>
    </row>
    <row r="317" spans="1:8" hidden="1" x14ac:dyDescent="0.3">
      <c r="A317" s="10" t="s">
        <v>312</v>
      </c>
      <c r="B317" s="10" t="s">
        <v>11</v>
      </c>
      <c r="C317" s="10" t="s">
        <v>313</v>
      </c>
      <c r="D317" s="10" t="s">
        <v>18</v>
      </c>
      <c r="E317" s="42">
        <v>20710.4042199422</v>
      </c>
      <c r="H317" s="43"/>
    </row>
    <row r="318" spans="1:8" hidden="1" x14ac:dyDescent="0.3">
      <c r="A318" s="10" t="s">
        <v>314</v>
      </c>
      <c r="B318" s="10" t="s">
        <v>11</v>
      </c>
      <c r="C318" s="10" t="s">
        <v>315</v>
      </c>
      <c r="D318" s="10" t="s">
        <v>18</v>
      </c>
      <c r="E318" s="42">
        <v>591535.52065357706</v>
      </c>
      <c r="H318" s="43"/>
    </row>
    <row r="319" spans="1:8" hidden="1" x14ac:dyDescent="0.3">
      <c r="A319" s="10" t="s">
        <v>316</v>
      </c>
      <c r="B319" s="10" t="s">
        <v>11</v>
      </c>
      <c r="C319" s="10" t="s">
        <v>317</v>
      </c>
      <c r="D319" s="10" t="s">
        <v>18</v>
      </c>
      <c r="E319" s="42">
        <v>527047.85052408604</v>
      </c>
      <c r="H319" s="43"/>
    </row>
    <row r="320" spans="1:8" hidden="1" x14ac:dyDescent="0.3">
      <c r="A320" s="10" t="s">
        <v>316</v>
      </c>
      <c r="B320" s="10" t="s">
        <v>11</v>
      </c>
      <c r="C320" s="10" t="s">
        <v>318</v>
      </c>
      <c r="D320" s="10" t="s">
        <v>18</v>
      </c>
      <c r="E320" s="42">
        <v>55893.027996698998</v>
      </c>
      <c r="H320" s="43"/>
    </row>
    <row r="321" spans="1:8" hidden="1" x14ac:dyDescent="0.3">
      <c r="A321" s="10" t="s">
        <v>316</v>
      </c>
      <c r="B321" s="10" t="s">
        <v>11</v>
      </c>
      <c r="C321" s="10" t="s">
        <v>319</v>
      </c>
      <c r="D321" s="10" t="s">
        <v>18</v>
      </c>
      <c r="E321" s="42">
        <v>37056.701018200503</v>
      </c>
      <c r="H321" s="43"/>
    </row>
    <row r="322" spans="1:8" hidden="1" x14ac:dyDescent="0.3">
      <c r="A322" s="10" t="s">
        <v>152</v>
      </c>
      <c r="B322" s="10" t="s">
        <v>11</v>
      </c>
      <c r="C322" s="10" t="s">
        <v>151</v>
      </c>
      <c r="D322" s="10" t="s">
        <v>18</v>
      </c>
      <c r="E322" s="42">
        <v>257083.01638601499</v>
      </c>
      <c r="H322" s="43"/>
    </row>
    <row r="323" spans="1:8" hidden="1" x14ac:dyDescent="0.3">
      <c r="A323" s="10" t="s">
        <v>152</v>
      </c>
      <c r="B323" s="10" t="s">
        <v>11</v>
      </c>
      <c r="C323" s="10" t="s">
        <v>320</v>
      </c>
      <c r="D323" s="10" t="s">
        <v>18</v>
      </c>
      <c r="E323" s="42">
        <v>327694.48292651499</v>
      </c>
      <c r="H323" s="43"/>
    </row>
    <row r="324" spans="1:8" hidden="1" x14ac:dyDescent="0.3">
      <c r="A324" s="10" t="s">
        <v>152</v>
      </c>
      <c r="B324" s="10" t="s">
        <v>11</v>
      </c>
      <c r="C324" s="10" t="s">
        <v>321</v>
      </c>
      <c r="D324" s="10" t="s">
        <v>18</v>
      </c>
      <c r="E324" s="42">
        <v>686863.87912589998</v>
      </c>
      <c r="H324" s="43"/>
    </row>
    <row r="325" spans="1:8" hidden="1" x14ac:dyDescent="0.3">
      <c r="A325" s="10" t="s">
        <v>152</v>
      </c>
      <c r="B325" s="10" t="s">
        <v>11</v>
      </c>
      <c r="C325" s="10" t="s">
        <v>322</v>
      </c>
      <c r="D325" s="10" t="s">
        <v>18</v>
      </c>
      <c r="E325" s="42">
        <v>153353.816665739</v>
      </c>
      <c r="H325" s="43"/>
    </row>
    <row r="326" spans="1:8" hidden="1" x14ac:dyDescent="0.3">
      <c r="A326" s="10" t="s">
        <v>152</v>
      </c>
      <c r="B326" s="10" t="s">
        <v>11</v>
      </c>
      <c r="C326" s="10" t="s">
        <v>323</v>
      </c>
      <c r="D326" s="10" t="s">
        <v>18</v>
      </c>
      <c r="E326" s="42">
        <v>2314512.2915773201</v>
      </c>
      <c r="H326" s="43"/>
    </row>
    <row r="327" spans="1:8" hidden="1" x14ac:dyDescent="0.3">
      <c r="A327" s="10" t="s">
        <v>324</v>
      </c>
      <c r="B327" s="10" t="s">
        <v>11</v>
      </c>
      <c r="C327" s="10" t="s">
        <v>325</v>
      </c>
      <c r="D327" s="10" t="s">
        <v>18</v>
      </c>
      <c r="E327" s="42">
        <v>4342.3996051079203</v>
      </c>
      <c r="H327" s="43"/>
    </row>
    <row r="328" spans="1:8" hidden="1" x14ac:dyDescent="0.3">
      <c r="A328" s="10" t="s">
        <v>324</v>
      </c>
      <c r="B328" s="10" t="s">
        <v>11</v>
      </c>
      <c r="C328" s="10" t="s">
        <v>326</v>
      </c>
      <c r="D328" s="10" t="s">
        <v>18</v>
      </c>
      <c r="E328" s="42">
        <v>17525.799489649798</v>
      </c>
      <c r="H328" s="43"/>
    </row>
    <row r="329" spans="1:8" hidden="1" x14ac:dyDescent="0.3">
      <c r="A329" s="10" t="s">
        <v>324</v>
      </c>
      <c r="B329" s="10" t="s">
        <v>11</v>
      </c>
      <c r="C329" s="10" t="s">
        <v>327</v>
      </c>
      <c r="D329" s="10" t="s">
        <v>18</v>
      </c>
      <c r="E329" s="42">
        <v>9921.7215362790594</v>
      </c>
      <c r="H329" s="43"/>
    </row>
    <row r="330" spans="1:8" hidden="1" x14ac:dyDescent="0.3">
      <c r="A330" s="10" t="s">
        <v>77</v>
      </c>
      <c r="B330" s="10" t="s">
        <v>11</v>
      </c>
      <c r="C330" s="10" t="s">
        <v>12</v>
      </c>
      <c r="D330" s="10" t="s">
        <v>18</v>
      </c>
      <c r="E330" s="42">
        <v>0</v>
      </c>
      <c r="H330" s="43"/>
    </row>
    <row r="331" spans="1:8" hidden="1" x14ac:dyDescent="0.3">
      <c r="A331" s="10" t="s">
        <v>77</v>
      </c>
      <c r="B331" s="10" t="s">
        <v>11</v>
      </c>
      <c r="C331" s="10" t="s">
        <v>328</v>
      </c>
      <c r="D331" s="10" t="s">
        <v>18</v>
      </c>
      <c r="E331" s="42">
        <v>18271.8265485257</v>
      </c>
      <c r="H331" s="43"/>
    </row>
    <row r="332" spans="1:8" hidden="1" x14ac:dyDescent="0.3">
      <c r="A332" s="10" t="s">
        <v>77</v>
      </c>
      <c r="B332" s="10" t="s">
        <v>11</v>
      </c>
      <c r="C332" s="10" t="s">
        <v>389</v>
      </c>
      <c r="D332" s="10" t="s">
        <v>18</v>
      </c>
      <c r="E332" s="42">
        <v>9.2781024010898605</v>
      </c>
      <c r="H332" s="43"/>
    </row>
    <row r="333" spans="1:8" hidden="1" x14ac:dyDescent="0.3">
      <c r="A333" s="10" t="s">
        <v>77</v>
      </c>
      <c r="B333" s="10" t="s">
        <v>11</v>
      </c>
      <c r="C333" s="10" t="s">
        <v>76</v>
      </c>
      <c r="D333" s="10" t="s">
        <v>18</v>
      </c>
      <c r="E333" s="42">
        <v>4664.4946437972303</v>
      </c>
      <c r="H333" s="43"/>
    </row>
    <row r="334" spans="1:8" hidden="1" x14ac:dyDescent="0.3">
      <c r="A334" s="10" t="s">
        <v>77</v>
      </c>
      <c r="B334" s="10" t="s">
        <v>11</v>
      </c>
      <c r="C334" s="10" t="s">
        <v>153</v>
      </c>
      <c r="D334" s="10" t="s">
        <v>18</v>
      </c>
      <c r="E334" s="42">
        <v>105043.147870163</v>
      </c>
      <c r="H334" s="43"/>
    </row>
    <row r="335" spans="1:8" hidden="1" x14ac:dyDescent="0.3">
      <c r="A335" s="10" t="s">
        <v>230</v>
      </c>
      <c r="B335" s="10" t="s">
        <v>11</v>
      </c>
      <c r="C335" s="10" t="s">
        <v>181</v>
      </c>
      <c r="D335" s="10" t="s">
        <v>18</v>
      </c>
      <c r="E335" s="42">
        <v>53660.377099705998</v>
      </c>
      <c r="H335" s="43"/>
    </row>
    <row r="336" spans="1:8" hidden="1" x14ac:dyDescent="0.3">
      <c r="A336" s="10" t="s">
        <v>230</v>
      </c>
      <c r="B336" s="10" t="s">
        <v>11</v>
      </c>
      <c r="C336" s="10" t="s">
        <v>229</v>
      </c>
      <c r="D336" s="10" t="s">
        <v>18</v>
      </c>
      <c r="E336" s="42">
        <v>13213.061782553499</v>
      </c>
      <c r="H336" s="43"/>
    </row>
    <row r="337" spans="1:8" hidden="1" x14ac:dyDescent="0.3">
      <c r="A337" s="10" t="s">
        <v>230</v>
      </c>
      <c r="B337" s="10" t="s">
        <v>11</v>
      </c>
      <c r="C337" s="10" t="s">
        <v>329</v>
      </c>
      <c r="D337" s="10" t="s">
        <v>18</v>
      </c>
      <c r="E337" s="42">
        <v>101636.566799508</v>
      </c>
      <c r="H337" s="43"/>
    </row>
    <row r="338" spans="1:8" x14ac:dyDescent="0.3">
      <c r="H338" s="43"/>
    </row>
    <row r="339" spans="1:8" x14ac:dyDescent="0.3">
      <c r="H339" s="43"/>
    </row>
    <row r="340" spans="1:8" x14ac:dyDescent="0.3">
      <c r="H340" s="43"/>
    </row>
    <row r="341" spans="1:8" x14ac:dyDescent="0.3">
      <c r="H341" s="43"/>
    </row>
    <row r="342" spans="1:8" x14ac:dyDescent="0.3">
      <c r="H342" s="43"/>
    </row>
    <row r="343" spans="1:8" x14ac:dyDescent="0.3">
      <c r="H343" s="43"/>
    </row>
    <row r="344" spans="1:8" x14ac:dyDescent="0.3">
      <c r="H344" s="43"/>
    </row>
    <row r="345" spans="1:8" x14ac:dyDescent="0.3">
      <c r="H345" s="43"/>
    </row>
    <row r="346" spans="1:8" x14ac:dyDescent="0.3">
      <c r="H346" s="43"/>
    </row>
    <row r="347" spans="1:8" x14ac:dyDescent="0.3">
      <c r="H347" s="43"/>
    </row>
    <row r="348" spans="1:8" x14ac:dyDescent="0.3">
      <c r="H348" s="43"/>
    </row>
    <row r="349" spans="1:8" x14ac:dyDescent="0.3">
      <c r="H349" s="43"/>
    </row>
    <row r="350" spans="1:8" x14ac:dyDescent="0.3">
      <c r="H350" s="43"/>
    </row>
    <row r="351" spans="1:8" x14ac:dyDescent="0.3">
      <c r="H351" s="43"/>
    </row>
    <row r="352" spans="1:8" x14ac:dyDescent="0.3">
      <c r="H352" s="43"/>
    </row>
    <row r="353" spans="8:8" x14ac:dyDescent="0.3">
      <c r="H353" s="43"/>
    </row>
    <row r="354" spans="8:8" x14ac:dyDescent="0.3">
      <c r="H354" s="43"/>
    </row>
    <row r="355" spans="8:8" x14ac:dyDescent="0.3">
      <c r="H355" s="43"/>
    </row>
    <row r="356" spans="8:8" x14ac:dyDescent="0.3">
      <c r="H356" s="43"/>
    </row>
    <row r="357" spans="8:8" x14ac:dyDescent="0.3">
      <c r="H357" s="43"/>
    </row>
    <row r="358" spans="8:8" x14ac:dyDescent="0.3">
      <c r="H358" s="43"/>
    </row>
    <row r="359" spans="8:8" x14ac:dyDescent="0.3">
      <c r="H359" s="43"/>
    </row>
    <row r="360" spans="8:8" x14ac:dyDescent="0.3">
      <c r="H360" s="43"/>
    </row>
    <row r="361" spans="8:8" x14ac:dyDescent="0.3">
      <c r="H361" s="43"/>
    </row>
    <row r="362" spans="8:8" x14ac:dyDescent="0.3">
      <c r="H362" s="43"/>
    </row>
    <row r="363" spans="8:8" x14ac:dyDescent="0.3">
      <c r="H363" s="43"/>
    </row>
    <row r="364" spans="8:8" x14ac:dyDescent="0.3">
      <c r="H364" s="43"/>
    </row>
    <row r="365" spans="8:8" x14ac:dyDescent="0.3">
      <c r="H365" s="43"/>
    </row>
    <row r="366" spans="8:8" x14ac:dyDescent="0.3">
      <c r="H366" s="43"/>
    </row>
    <row r="367" spans="8:8" x14ac:dyDescent="0.3">
      <c r="H367" s="43"/>
    </row>
    <row r="368" spans="8:8" x14ac:dyDescent="0.3">
      <c r="H368" s="43"/>
    </row>
    <row r="369" spans="8:8" x14ac:dyDescent="0.3">
      <c r="H369" s="43"/>
    </row>
    <row r="370" spans="8:8" x14ac:dyDescent="0.3">
      <c r="H370" s="43"/>
    </row>
    <row r="371" spans="8:8" x14ac:dyDescent="0.3">
      <c r="H371" s="43"/>
    </row>
    <row r="372" spans="8:8" x14ac:dyDescent="0.3">
      <c r="H372" s="43"/>
    </row>
    <row r="373" spans="8:8" x14ac:dyDescent="0.3">
      <c r="H373" s="43"/>
    </row>
    <row r="374" spans="8:8" x14ac:dyDescent="0.3">
      <c r="H374" s="43"/>
    </row>
    <row r="375" spans="8:8" x14ac:dyDescent="0.3">
      <c r="H375" s="43"/>
    </row>
    <row r="376" spans="8:8" x14ac:dyDescent="0.3">
      <c r="H376" s="43"/>
    </row>
    <row r="377" spans="8:8" x14ac:dyDescent="0.3">
      <c r="H377" s="43"/>
    </row>
    <row r="378" spans="8:8" x14ac:dyDescent="0.3">
      <c r="H378" s="43"/>
    </row>
    <row r="379" spans="8:8" x14ac:dyDescent="0.3">
      <c r="H379" s="43"/>
    </row>
    <row r="380" spans="8:8" x14ac:dyDescent="0.3">
      <c r="H380" s="43"/>
    </row>
    <row r="381" spans="8:8" x14ac:dyDescent="0.3">
      <c r="H381" s="43"/>
    </row>
    <row r="382" spans="8:8" x14ac:dyDescent="0.3">
      <c r="H382" s="43"/>
    </row>
    <row r="383" spans="8:8" x14ac:dyDescent="0.3">
      <c r="H383" s="43"/>
    </row>
    <row r="384" spans="8:8" x14ac:dyDescent="0.3">
      <c r="H384" s="43"/>
    </row>
    <row r="385" spans="8:8" x14ac:dyDescent="0.3">
      <c r="H385" s="43"/>
    </row>
    <row r="386" spans="8:8" x14ac:dyDescent="0.3">
      <c r="H386" s="43"/>
    </row>
    <row r="387" spans="8:8" x14ac:dyDescent="0.3">
      <c r="H387" s="43"/>
    </row>
    <row r="388" spans="8:8" x14ac:dyDescent="0.3">
      <c r="H388" s="43"/>
    </row>
    <row r="389" spans="8:8" x14ac:dyDescent="0.3">
      <c r="H389" s="43"/>
    </row>
    <row r="390" spans="8:8" x14ac:dyDescent="0.3">
      <c r="H390" s="43"/>
    </row>
    <row r="391" spans="8:8" x14ac:dyDescent="0.3">
      <c r="H391" s="43"/>
    </row>
    <row r="392" spans="8:8" x14ac:dyDescent="0.3">
      <c r="H392" s="43"/>
    </row>
    <row r="393" spans="8:8" x14ac:dyDescent="0.3">
      <c r="H393" s="43"/>
    </row>
    <row r="394" spans="8:8" x14ac:dyDescent="0.3">
      <c r="H394" s="43"/>
    </row>
    <row r="395" spans="8:8" x14ac:dyDescent="0.3">
      <c r="H395" s="43"/>
    </row>
    <row r="396" spans="8:8" x14ac:dyDescent="0.3">
      <c r="H396" s="43"/>
    </row>
    <row r="397" spans="8:8" x14ac:dyDescent="0.3">
      <c r="H397" s="43"/>
    </row>
    <row r="398" spans="8:8" x14ac:dyDescent="0.3">
      <c r="H398" s="43"/>
    </row>
    <row r="399" spans="8:8" x14ac:dyDescent="0.3">
      <c r="H399" s="43"/>
    </row>
    <row r="400" spans="8:8" x14ac:dyDescent="0.3">
      <c r="H400" s="43"/>
    </row>
    <row r="401" spans="8:8" x14ac:dyDescent="0.3">
      <c r="H401" s="43"/>
    </row>
    <row r="402" spans="8:8" x14ac:dyDescent="0.3">
      <c r="H402" s="43"/>
    </row>
    <row r="403" spans="8:8" x14ac:dyDescent="0.3">
      <c r="H403" s="43"/>
    </row>
    <row r="404" spans="8:8" x14ac:dyDescent="0.3">
      <c r="H404" s="43"/>
    </row>
    <row r="405" spans="8:8" x14ac:dyDescent="0.3">
      <c r="H405" s="43"/>
    </row>
    <row r="406" spans="8:8" x14ac:dyDescent="0.3">
      <c r="H406" s="43"/>
    </row>
    <row r="407" spans="8:8" x14ac:dyDescent="0.3">
      <c r="H407" s="43"/>
    </row>
    <row r="408" spans="8:8" x14ac:dyDescent="0.3">
      <c r="H408" s="43"/>
    </row>
    <row r="409" spans="8:8" x14ac:dyDescent="0.3">
      <c r="H409" s="43"/>
    </row>
    <row r="410" spans="8:8" x14ac:dyDescent="0.3">
      <c r="H410" s="43"/>
    </row>
    <row r="411" spans="8:8" x14ac:dyDescent="0.3">
      <c r="H411" s="43"/>
    </row>
    <row r="412" spans="8:8" x14ac:dyDescent="0.3">
      <c r="H412" s="43"/>
    </row>
    <row r="413" spans="8:8" x14ac:dyDescent="0.3">
      <c r="H413" s="43"/>
    </row>
    <row r="414" spans="8:8" x14ac:dyDescent="0.3">
      <c r="H414" s="43"/>
    </row>
    <row r="415" spans="8:8" x14ac:dyDescent="0.3">
      <c r="H415" s="43"/>
    </row>
    <row r="416" spans="8:8" x14ac:dyDescent="0.3">
      <c r="H416" s="43"/>
    </row>
    <row r="417" spans="8:8" x14ac:dyDescent="0.3">
      <c r="H417" s="43"/>
    </row>
    <row r="418" spans="8:8" x14ac:dyDescent="0.3">
      <c r="H418" s="43"/>
    </row>
    <row r="419" spans="8:8" x14ac:dyDescent="0.3">
      <c r="H419" s="43"/>
    </row>
    <row r="420" spans="8:8" x14ac:dyDescent="0.3">
      <c r="H420" s="43"/>
    </row>
    <row r="421" spans="8:8" x14ac:dyDescent="0.3">
      <c r="H421" s="43"/>
    </row>
    <row r="422" spans="8:8" x14ac:dyDescent="0.3">
      <c r="H422" s="43"/>
    </row>
    <row r="423" spans="8:8" x14ac:dyDescent="0.3">
      <c r="H423" s="43"/>
    </row>
    <row r="424" spans="8:8" x14ac:dyDescent="0.3">
      <c r="H424" s="43"/>
    </row>
    <row r="425" spans="8:8" x14ac:dyDescent="0.3">
      <c r="H425" s="43"/>
    </row>
    <row r="426" spans="8:8" x14ac:dyDescent="0.3">
      <c r="H426" s="43"/>
    </row>
    <row r="427" spans="8:8" x14ac:dyDescent="0.3">
      <c r="H427" s="43"/>
    </row>
    <row r="428" spans="8:8" x14ac:dyDescent="0.3">
      <c r="H428" s="43"/>
    </row>
    <row r="429" spans="8:8" x14ac:dyDescent="0.3">
      <c r="H429" s="43"/>
    </row>
    <row r="430" spans="8:8" x14ac:dyDescent="0.3">
      <c r="H430" s="43"/>
    </row>
    <row r="431" spans="8:8" x14ac:dyDescent="0.3">
      <c r="H431" s="43"/>
    </row>
    <row r="432" spans="8:8" x14ac:dyDescent="0.3">
      <c r="H432" s="43"/>
    </row>
    <row r="433" spans="8:8" x14ac:dyDescent="0.3">
      <c r="H433" s="43"/>
    </row>
    <row r="434" spans="8:8" x14ac:dyDescent="0.3">
      <c r="H434" s="43"/>
    </row>
    <row r="435" spans="8:8" x14ac:dyDescent="0.3">
      <c r="H435" s="43"/>
    </row>
    <row r="436" spans="8:8" x14ac:dyDescent="0.3">
      <c r="H436" s="43"/>
    </row>
    <row r="437" spans="8:8" x14ac:dyDescent="0.3">
      <c r="H437" s="43"/>
    </row>
    <row r="438" spans="8:8" x14ac:dyDescent="0.3">
      <c r="H438" s="43"/>
    </row>
    <row r="439" spans="8:8" x14ac:dyDescent="0.3">
      <c r="H439" s="43"/>
    </row>
    <row r="440" spans="8:8" x14ac:dyDescent="0.3">
      <c r="H440" s="43"/>
    </row>
    <row r="441" spans="8:8" x14ac:dyDescent="0.3">
      <c r="H441" s="43"/>
    </row>
    <row r="442" spans="8:8" x14ac:dyDescent="0.3">
      <c r="H442" s="43"/>
    </row>
    <row r="443" spans="8:8" x14ac:dyDescent="0.3">
      <c r="H443" s="43"/>
    </row>
    <row r="444" spans="8:8" x14ac:dyDescent="0.3">
      <c r="H444" s="43"/>
    </row>
    <row r="445" spans="8:8" x14ac:dyDescent="0.3">
      <c r="H445" s="43"/>
    </row>
    <row r="446" spans="8:8" x14ac:dyDescent="0.3">
      <c r="H446" s="43"/>
    </row>
    <row r="447" spans="8:8" x14ac:dyDescent="0.3">
      <c r="H447" s="43"/>
    </row>
    <row r="448" spans="8:8" x14ac:dyDescent="0.3">
      <c r="H448" s="43"/>
    </row>
    <row r="449" spans="8:8" x14ac:dyDescent="0.3">
      <c r="H449" s="43"/>
    </row>
    <row r="450" spans="8:8" x14ac:dyDescent="0.3">
      <c r="H450" s="43"/>
    </row>
    <row r="451" spans="8:8" x14ac:dyDescent="0.3">
      <c r="H451" s="43"/>
    </row>
    <row r="452" spans="8:8" x14ac:dyDescent="0.3">
      <c r="H452" s="43"/>
    </row>
    <row r="453" spans="8:8" x14ac:dyDescent="0.3">
      <c r="H453" s="43"/>
    </row>
    <row r="454" spans="8:8" x14ac:dyDescent="0.3">
      <c r="H454" s="43"/>
    </row>
    <row r="455" spans="8:8" x14ac:dyDescent="0.3">
      <c r="H455" s="43"/>
    </row>
    <row r="456" spans="8:8" x14ac:dyDescent="0.3">
      <c r="H456" s="43"/>
    </row>
    <row r="457" spans="8:8" x14ac:dyDescent="0.3">
      <c r="H457" s="43"/>
    </row>
    <row r="458" spans="8:8" x14ac:dyDescent="0.3">
      <c r="H458" s="43"/>
    </row>
    <row r="459" spans="8:8" x14ac:dyDescent="0.3">
      <c r="H459" s="43"/>
    </row>
    <row r="460" spans="8:8" x14ac:dyDescent="0.3">
      <c r="H460" s="43"/>
    </row>
    <row r="461" spans="8:8" x14ac:dyDescent="0.3">
      <c r="H461" s="43"/>
    </row>
    <row r="462" spans="8:8" x14ac:dyDescent="0.3">
      <c r="H462" s="43"/>
    </row>
    <row r="463" spans="8:8" x14ac:dyDescent="0.3">
      <c r="H463" s="43"/>
    </row>
    <row r="464" spans="8:8" x14ac:dyDescent="0.3">
      <c r="H464" s="43"/>
    </row>
    <row r="465" spans="8:8" x14ac:dyDescent="0.3">
      <c r="H465" s="43"/>
    </row>
    <row r="466" spans="8:8" x14ac:dyDescent="0.3">
      <c r="H466" s="43"/>
    </row>
    <row r="467" spans="8:8" x14ac:dyDescent="0.3">
      <c r="H467" s="43"/>
    </row>
    <row r="468" spans="8:8" x14ac:dyDescent="0.3">
      <c r="H468" s="43"/>
    </row>
    <row r="469" spans="8:8" x14ac:dyDescent="0.3">
      <c r="H469" s="43"/>
    </row>
    <row r="470" spans="8:8" x14ac:dyDescent="0.3">
      <c r="H470" s="43"/>
    </row>
    <row r="471" spans="8:8" x14ac:dyDescent="0.3">
      <c r="H471" s="43"/>
    </row>
    <row r="472" spans="8:8" x14ac:dyDescent="0.3">
      <c r="H472" s="43"/>
    </row>
    <row r="473" spans="8:8" x14ac:dyDescent="0.3">
      <c r="H473" s="43"/>
    </row>
    <row r="474" spans="8:8" x14ac:dyDescent="0.3">
      <c r="H474" s="43"/>
    </row>
    <row r="475" spans="8:8" x14ac:dyDescent="0.3">
      <c r="H475" s="43"/>
    </row>
    <row r="476" spans="8:8" x14ac:dyDescent="0.3">
      <c r="H476" s="43"/>
    </row>
    <row r="477" spans="8:8" x14ac:dyDescent="0.3">
      <c r="H477" s="43"/>
    </row>
    <row r="478" spans="8:8" x14ac:dyDescent="0.3">
      <c r="H478" s="43"/>
    </row>
    <row r="479" spans="8:8" x14ac:dyDescent="0.3">
      <c r="H479" s="43"/>
    </row>
    <row r="480" spans="8:8" x14ac:dyDescent="0.3">
      <c r="H480" s="43"/>
    </row>
    <row r="481" spans="8:8" x14ac:dyDescent="0.3">
      <c r="H481" s="43"/>
    </row>
    <row r="482" spans="8:8" x14ac:dyDescent="0.3">
      <c r="H482" s="43"/>
    </row>
    <row r="483" spans="8:8" x14ac:dyDescent="0.3">
      <c r="H483" s="43"/>
    </row>
    <row r="484" spans="8:8" x14ac:dyDescent="0.3">
      <c r="H484" s="43"/>
    </row>
    <row r="485" spans="8:8" x14ac:dyDescent="0.3">
      <c r="H485" s="43"/>
    </row>
    <row r="486" spans="8:8" x14ac:dyDescent="0.3">
      <c r="H486" s="43"/>
    </row>
    <row r="487" spans="8:8" x14ac:dyDescent="0.3">
      <c r="H487" s="43"/>
    </row>
    <row r="488" spans="8:8" x14ac:dyDescent="0.3">
      <c r="H488" s="43"/>
    </row>
    <row r="489" spans="8:8" x14ac:dyDescent="0.3">
      <c r="H489" s="43"/>
    </row>
    <row r="490" spans="8:8" x14ac:dyDescent="0.3">
      <c r="H490" s="43"/>
    </row>
    <row r="491" spans="8:8" x14ac:dyDescent="0.3">
      <c r="H491" s="43"/>
    </row>
    <row r="492" spans="8:8" x14ac:dyDescent="0.3">
      <c r="H492" s="43"/>
    </row>
    <row r="493" spans="8:8" x14ac:dyDescent="0.3">
      <c r="H493" s="43"/>
    </row>
    <row r="494" spans="8:8" x14ac:dyDescent="0.3">
      <c r="H494" s="43"/>
    </row>
    <row r="495" spans="8:8" x14ac:dyDescent="0.3">
      <c r="H495" s="43"/>
    </row>
    <row r="496" spans="8:8" x14ac:dyDescent="0.3">
      <c r="H496" s="43"/>
    </row>
    <row r="497" spans="8:8" x14ac:dyDescent="0.3">
      <c r="H497" s="43"/>
    </row>
    <row r="498" spans="8:8" x14ac:dyDescent="0.3">
      <c r="H498" s="43"/>
    </row>
    <row r="499" spans="8:8" x14ac:dyDescent="0.3">
      <c r="H499" s="43"/>
    </row>
    <row r="500" spans="8:8" x14ac:dyDescent="0.3">
      <c r="H500" s="43"/>
    </row>
    <row r="501" spans="8:8" x14ac:dyDescent="0.3">
      <c r="H501" s="43"/>
    </row>
    <row r="502" spans="8:8" x14ac:dyDescent="0.3">
      <c r="H502" s="43"/>
    </row>
    <row r="503" spans="8:8" x14ac:dyDescent="0.3">
      <c r="H503" s="43"/>
    </row>
    <row r="504" spans="8:8" x14ac:dyDescent="0.3">
      <c r="H504" s="43"/>
    </row>
    <row r="505" spans="8:8" x14ac:dyDescent="0.3">
      <c r="H505" s="43"/>
    </row>
    <row r="506" spans="8:8" x14ac:dyDescent="0.3">
      <c r="H506" s="43"/>
    </row>
    <row r="507" spans="8:8" x14ac:dyDescent="0.3">
      <c r="H507" s="43"/>
    </row>
    <row r="508" spans="8:8" x14ac:dyDescent="0.3">
      <c r="H508" s="43"/>
    </row>
    <row r="509" spans="8:8" x14ac:dyDescent="0.3">
      <c r="H509" s="43"/>
    </row>
    <row r="510" spans="8:8" x14ac:dyDescent="0.3">
      <c r="H510" s="43"/>
    </row>
    <row r="511" spans="8:8" x14ac:dyDescent="0.3">
      <c r="H511" s="43"/>
    </row>
    <row r="512" spans="8:8" x14ac:dyDescent="0.3">
      <c r="H512" s="43"/>
    </row>
    <row r="513" spans="8:8" x14ac:dyDescent="0.3">
      <c r="H513" s="43"/>
    </row>
    <row r="514" spans="8:8" x14ac:dyDescent="0.3">
      <c r="H514" s="43"/>
    </row>
    <row r="515" spans="8:8" x14ac:dyDescent="0.3">
      <c r="H515" s="43"/>
    </row>
    <row r="516" spans="8:8" x14ac:dyDescent="0.3">
      <c r="H516" s="43"/>
    </row>
    <row r="517" spans="8:8" x14ac:dyDescent="0.3">
      <c r="H517" s="43"/>
    </row>
    <row r="518" spans="8:8" x14ac:dyDescent="0.3">
      <c r="H518" s="43"/>
    </row>
    <row r="519" spans="8:8" x14ac:dyDescent="0.3">
      <c r="H519" s="43"/>
    </row>
    <row r="520" spans="8:8" x14ac:dyDescent="0.3">
      <c r="H520" s="43"/>
    </row>
    <row r="521" spans="8:8" x14ac:dyDescent="0.3">
      <c r="H521" s="43"/>
    </row>
    <row r="522" spans="8:8" x14ac:dyDescent="0.3">
      <c r="H522" s="43"/>
    </row>
    <row r="523" spans="8:8" x14ac:dyDescent="0.3">
      <c r="H523" s="43"/>
    </row>
    <row r="524" spans="8:8" x14ac:dyDescent="0.3">
      <c r="H524" s="43"/>
    </row>
    <row r="525" spans="8:8" x14ac:dyDescent="0.3">
      <c r="H525" s="43"/>
    </row>
    <row r="526" spans="8:8" x14ac:dyDescent="0.3">
      <c r="H526" s="43"/>
    </row>
    <row r="527" spans="8:8" x14ac:dyDescent="0.3">
      <c r="H527" s="43"/>
    </row>
    <row r="528" spans="8:8" x14ac:dyDescent="0.3">
      <c r="H528" s="43"/>
    </row>
    <row r="529" spans="8:8" x14ac:dyDescent="0.3">
      <c r="H529" s="43"/>
    </row>
    <row r="530" spans="8:8" x14ac:dyDescent="0.3">
      <c r="H530" s="43"/>
    </row>
    <row r="531" spans="8:8" x14ac:dyDescent="0.3">
      <c r="H531" s="43"/>
    </row>
    <row r="532" spans="8:8" x14ac:dyDescent="0.3">
      <c r="H532" s="43"/>
    </row>
    <row r="533" spans="8:8" x14ac:dyDescent="0.3">
      <c r="H533" s="43"/>
    </row>
    <row r="534" spans="8:8" x14ac:dyDescent="0.3">
      <c r="H534" s="43"/>
    </row>
    <row r="535" spans="8:8" x14ac:dyDescent="0.3">
      <c r="H535" s="43"/>
    </row>
    <row r="536" spans="8:8" x14ac:dyDescent="0.3">
      <c r="H536" s="43"/>
    </row>
    <row r="537" spans="8:8" x14ac:dyDescent="0.3">
      <c r="H537" s="43"/>
    </row>
    <row r="538" spans="8:8" x14ac:dyDescent="0.3">
      <c r="H538" s="43"/>
    </row>
    <row r="539" spans="8:8" x14ac:dyDescent="0.3">
      <c r="H539" s="43"/>
    </row>
    <row r="540" spans="8:8" x14ac:dyDescent="0.3">
      <c r="H540" s="43"/>
    </row>
    <row r="541" spans="8:8" x14ac:dyDescent="0.3">
      <c r="H541" s="43"/>
    </row>
    <row r="542" spans="8:8" x14ac:dyDescent="0.3">
      <c r="H542" s="43"/>
    </row>
    <row r="543" spans="8:8" x14ac:dyDescent="0.3">
      <c r="H543" s="43"/>
    </row>
    <row r="544" spans="8:8" x14ac:dyDescent="0.3">
      <c r="H544" s="43"/>
    </row>
    <row r="545" spans="8:8" x14ac:dyDescent="0.3">
      <c r="H545" s="43"/>
    </row>
    <row r="546" spans="8:8" x14ac:dyDescent="0.3">
      <c r="H546" s="43"/>
    </row>
    <row r="547" spans="8:8" x14ac:dyDescent="0.3">
      <c r="H547" s="43"/>
    </row>
    <row r="548" spans="8:8" x14ac:dyDescent="0.3">
      <c r="H548" s="43"/>
    </row>
    <row r="549" spans="8:8" x14ac:dyDescent="0.3">
      <c r="H549" s="43"/>
    </row>
    <row r="550" spans="8:8" x14ac:dyDescent="0.3">
      <c r="H550" s="43"/>
    </row>
    <row r="551" spans="8:8" x14ac:dyDescent="0.3">
      <c r="H551" s="43"/>
    </row>
    <row r="552" spans="8:8" x14ac:dyDescent="0.3">
      <c r="H552" s="43"/>
    </row>
    <row r="553" spans="8:8" x14ac:dyDescent="0.3">
      <c r="H553" s="43"/>
    </row>
    <row r="554" spans="8:8" x14ac:dyDescent="0.3">
      <c r="H554" s="43"/>
    </row>
    <row r="555" spans="8:8" x14ac:dyDescent="0.3">
      <c r="H555" s="43"/>
    </row>
    <row r="556" spans="8:8" x14ac:dyDescent="0.3">
      <c r="H556" s="43"/>
    </row>
    <row r="557" spans="8:8" x14ac:dyDescent="0.3">
      <c r="H557" s="43"/>
    </row>
    <row r="558" spans="8:8" x14ac:dyDescent="0.3">
      <c r="H558" s="43"/>
    </row>
    <row r="559" spans="8:8" x14ac:dyDescent="0.3">
      <c r="H559" s="43"/>
    </row>
    <row r="560" spans="8:8" x14ac:dyDescent="0.3">
      <c r="H560" s="43"/>
    </row>
    <row r="561" spans="8:8" x14ac:dyDescent="0.3">
      <c r="H561" s="43"/>
    </row>
    <row r="562" spans="8:8" x14ac:dyDescent="0.3">
      <c r="H562" s="43"/>
    </row>
    <row r="563" spans="8:8" x14ac:dyDescent="0.3">
      <c r="H563" s="43"/>
    </row>
    <row r="564" spans="8:8" x14ac:dyDescent="0.3">
      <c r="H564" s="43"/>
    </row>
    <row r="565" spans="8:8" x14ac:dyDescent="0.3">
      <c r="H565" s="43"/>
    </row>
    <row r="566" spans="8:8" x14ac:dyDescent="0.3">
      <c r="H566" s="43"/>
    </row>
    <row r="567" spans="8:8" x14ac:dyDescent="0.3">
      <c r="H567" s="43"/>
    </row>
    <row r="568" spans="8:8" x14ac:dyDescent="0.3">
      <c r="H568" s="43"/>
    </row>
    <row r="569" spans="8:8" x14ac:dyDescent="0.3">
      <c r="H569" s="43"/>
    </row>
    <row r="570" spans="8:8" x14ac:dyDescent="0.3">
      <c r="H570" s="43"/>
    </row>
    <row r="571" spans="8:8" x14ac:dyDescent="0.3">
      <c r="H571" s="43"/>
    </row>
    <row r="572" spans="8:8" x14ac:dyDescent="0.3">
      <c r="H572" s="43"/>
    </row>
    <row r="573" spans="8:8" x14ac:dyDescent="0.3">
      <c r="H573" s="43"/>
    </row>
    <row r="574" spans="8:8" x14ac:dyDescent="0.3">
      <c r="H574" s="43"/>
    </row>
    <row r="575" spans="8:8" x14ac:dyDescent="0.3">
      <c r="H575" s="43"/>
    </row>
    <row r="576" spans="8:8" x14ac:dyDescent="0.3">
      <c r="H576" s="43"/>
    </row>
    <row r="577" spans="8:8" x14ac:dyDescent="0.3">
      <c r="H577" s="43"/>
    </row>
    <row r="578" spans="8:8" x14ac:dyDescent="0.3">
      <c r="H578" s="43"/>
    </row>
    <row r="579" spans="8:8" x14ac:dyDescent="0.3">
      <c r="H579" s="43"/>
    </row>
    <row r="580" spans="8:8" x14ac:dyDescent="0.3">
      <c r="H580" s="43"/>
    </row>
    <row r="581" spans="8:8" x14ac:dyDescent="0.3">
      <c r="H581" s="43"/>
    </row>
    <row r="582" spans="8:8" x14ac:dyDescent="0.3">
      <c r="H582" s="43"/>
    </row>
    <row r="583" spans="8:8" x14ac:dyDescent="0.3">
      <c r="H583" s="43"/>
    </row>
    <row r="584" spans="8:8" x14ac:dyDescent="0.3">
      <c r="H584" s="43"/>
    </row>
    <row r="585" spans="8:8" x14ac:dyDescent="0.3">
      <c r="H585" s="43"/>
    </row>
    <row r="586" spans="8:8" x14ac:dyDescent="0.3">
      <c r="H586" s="43"/>
    </row>
    <row r="587" spans="8:8" x14ac:dyDescent="0.3">
      <c r="H587" s="43"/>
    </row>
    <row r="588" spans="8:8" x14ac:dyDescent="0.3">
      <c r="H588" s="43"/>
    </row>
    <row r="589" spans="8:8" x14ac:dyDescent="0.3">
      <c r="H589" s="43"/>
    </row>
    <row r="590" spans="8:8" x14ac:dyDescent="0.3">
      <c r="H590" s="43"/>
    </row>
    <row r="591" spans="8:8" x14ac:dyDescent="0.3">
      <c r="H591" s="43"/>
    </row>
    <row r="592" spans="8:8" x14ac:dyDescent="0.3">
      <c r="H592" s="43"/>
    </row>
    <row r="593" spans="8:8" x14ac:dyDescent="0.3">
      <c r="H593" s="43"/>
    </row>
    <row r="594" spans="8:8" x14ac:dyDescent="0.3">
      <c r="H594" s="43"/>
    </row>
    <row r="595" spans="8:8" x14ac:dyDescent="0.3">
      <c r="H595" s="43"/>
    </row>
    <row r="596" spans="8:8" x14ac:dyDescent="0.3">
      <c r="H596" s="43"/>
    </row>
    <row r="597" spans="8:8" x14ac:dyDescent="0.3">
      <c r="H597" s="43"/>
    </row>
    <row r="598" spans="8:8" x14ac:dyDescent="0.3">
      <c r="H598" s="43"/>
    </row>
    <row r="599" spans="8:8" x14ac:dyDescent="0.3">
      <c r="H599" s="43"/>
    </row>
    <row r="600" spans="8:8" x14ac:dyDescent="0.3">
      <c r="H600" s="43"/>
    </row>
    <row r="601" spans="8:8" x14ac:dyDescent="0.3">
      <c r="H601" s="43"/>
    </row>
    <row r="602" spans="8:8" x14ac:dyDescent="0.3">
      <c r="H602" s="43"/>
    </row>
    <row r="603" spans="8:8" x14ac:dyDescent="0.3">
      <c r="H603" s="43"/>
    </row>
    <row r="604" spans="8:8" x14ac:dyDescent="0.3">
      <c r="H604" s="43"/>
    </row>
    <row r="605" spans="8:8" x14ac:dyDescent="0.3">
      <c r="H605" s="43"/>
    </row>
    <row r="606" spans="8:8" x14ac:dyDescent="0.3">
      <c r="H606" s="43"/>
    </row>
    <row r="607" spans="8:8" x14ac:dyDescent="0.3">
      <c r="H607" s="43"/>
    </row>
    <row r="608" spans="8:8" x14ac:dyDescent="0.3">
      <c r="H608" s="43"/>
    </row>
    <row r="609" spans="8:8" x14ac:dyDescent="0.3">
      <c r="H609" s="43"/>
    </row>
    <row r="610" spans="8:8" x14ac:dyDescent="0.3">
      <c r="H610" s="43"/>
    </row>
    <row r="611" spans="8:8" x14ac:dyDescent="0.3">
      <c r="H611" s="43"/>
    </row>
    <row r="612" spans="8:8" x14ac:dyDescent="0.3">
      <c r="H612" s="43"/>
    </row>
    <row r="613" spans="8:8" x14ac:dyDescent="0.3">
      <c r="H613" s="43"/>
    </row>
    <row r="614" spans="8:8" x14ac:dyDescent="0.3">
      <c r="H614" s="43"/>
    </row>
    <row r="615" spans="8:8" x14ac:dyDescent="0.3">
      <c r="H615" s="43"/>
    </row>
    <row r="616" spans="8:8" x14ac:dyDescent="0.3">
      <c r="H616" s="43"/>
    </row>
    <row r="617" spans="8:8" x14ac:dyDescent="0.3">
      <c r="H617" s="43"/>
    </row>
    <row r="618" spans="8:8" x14ac:dyDescent="0.3">
      <c r="H618" s="43"/>
    </row>
    <row r="619" spans="8:8" x14ac:dyDescent="0.3">
      <c r="H619" s="43"/>
    </row>
    <row r="620" spans="8:8" x14ac:dyDescent="0.3">
      <c r="H620" s="43"/>
    </row>
    <row r="621" spans="8:8" x14ac:dyDescent="0.3">
      <c r="H621" s="43"/>
    </row>
    <row r="622" spans="8:8" x14ac:dyDescent="0.3">
      <c r="H622" s="43"/>
    </row>
    <row r="623" spans="8:8" x14ac:dyDescent="0.3">
      <c r="H623" s="43"/>
    </row>
    <row r="624" spans="8:8" x14ac:dyDescent="0.3">
      <c r="H624" s="43"/>
    </row>
    <row r="625" spans="8:8" x14ac:dyDescent="0.3">
      <c r="H625" s="43"/>
    </row>
    <row r="626" spans="8:8" x14ac:dyDescent="0.3">
      <c r="H626" s="43"/>
    </row>
    <row r="627" spans="8:8" x14ac:dyDescent="0.3">
      <c r="H627" s="43"/>
    </row>
    <row r="628" spans="8:8" x14ac:dyDescent="0.3">
      <c r="H628" s="43"/>
    </row>
    <row r="629" spans="8:8" x14ac:dyDescent="0.3">
      <c r="H629" s="43"/>
    </row>
    <row r="630" spans="8:8" x14ac:dyDescent="0.3">
      <c r="H630" s="43"/>
    </row>
    <row r="631" spans="8:8" x14ac:dyDescent="0.3">
      <c r="H631" s="43"/>
    </row>
    <row r="632" spans="8:8" x14ac:dyDescent="0.3">
      <c r="H632" s="43"/>
    </row>
    <row r="633" spans="8:8" x14ac:dyDescent="0.3">
      <c r="H633" s="43"/>
    </row>
    <row r="634" spans="8:8" x14ac:dyDescent="0.3">
      <c r="H634" s="43"/>
    </row>
    <row r="635" spans="8:8" x14ac:dyDescent="0.3">
      <c r="H635" s="43"/>
    </row>
    <row r="636" spans="8:8" x14ac:dyDescent="0.3">
      <c r="H636" s="43"/>
    </row>
    <row r="637" spans="8:8" x14ac:dyDescent="0.3">
      <c r="H637" s="43"/>
    </row>
    <row r="638" spans="8:8" x14ac:dyDescent="0.3">
      <c r="H638" s="43"/>
    </row>
    <row r="639" spans="8:8" x14ac:dyDescent="0.3">
      <c r="H639" s="43"/>
    </row>
    <row r="640" spans="8:8" x14ac:dyDescent="0.3">
      <c r="H640" s="43"/>
    </row>
    <row r="641" spans="8:8" x14ac:dyDescent="0.3">
      <c r="H641" s="43"/>
    </row>
    <row r="642" spans="8:8" x14ac:dyDescent="0.3">
      <c r="H642" s="43"/>
    </row>
    <row r="643" spans="8:8" x14ac:dyDescent="0.3">
      <c r="H643" s="43"/>
    </row>
    <row r="644" spans="8:8" x14ac:dyDescent="0.3">
      <c r="H644" s="43"/>
    </row>
    <row r="645" spans="8:8" x14ac:dyDescent="0.3">
      <c r="H645" s="43"/>
    </row>
    <row r="646" spans="8:8" x14ac:dyDescent="0.3">
      <c r="H646" s="43"/>
    </row>
    <row r="647" spans="8:8" x14ac:dyDescent="0.3">
      <c r="H647" s="43"/>
    </row>
    <row r="648" spans="8:8" x14ac:dyDescent="0.3">
      <c r="H648" s="43"/>
    </row>
    <row r="649" spans="8:8" x14ac:dyDescent="0.3">
      <c r="H649" s="43"/>
    </row>
    <row r="650" spans="8:8" x14ac:dyDescent="0.3">
      <c r="H650" s="43"/>
    </row>
    <row r="651" spans="8:8" x14ac:dyDescent="0.3">
      <c r="H651" s="43"/>
    </row>
    <row r="652" spans="8:8" x14ac:dyDescent="0.3">
      <c r="H652" s="43"/>
    </row>
    <row r="653" spans="8:8" x14ac:dyDescent="0.3">
      <c r="H653" s="43"/>
    </row>
    <row r="654" spans="8:8" x14ac:dyDescent="0.3">
      <c r="H654" s="43"/>
    </row>
    <row r="655" spans="8:8" x14ac:dyDescent="0.3">
      <c r="H655" s="43"/>
    </row>
    <row r="656" spans="8:8" x14ac:dyDescent="0.3">
      <c r="H656" s="43"/>
    </row>
    <row r="657" spans="8:8" x14ac:dyDescent="0.3">
      <c r="H657" s="43"/>
    </row>
    <row r="658" spans="8:8" x14ac:dyDescent="0.3">
      <c r="H658" s="43"/>
    </row>
    <row r="659" spans="8:8" x14ac:dyDescent="0.3">
      <c r="H659" s="43"/>
    </row>
    <row r="660" spans="8:8" x14ac:dyDescent="0.3">
      <c r="H660" s="43"/>
    </row>
    <row r="661" spans="8:8" x14ac:dyDescent="0.3">
      <c r="H661" s="43"/>
    </row>
    <row r="662" spans="8:8" x14ac:dyDescent="0.3">
      <c r="H662" s="43"/>
    </row>
    <row r="663" spans="8:8" x14ac:dyDescent="0.3">
      <c r="H663" s="43"/>
    </row>
    <row r="664" spans="8:8" x14ac:dyDescent="0.3">
      <c r="H664" s="43"/>
    </row>
    <row r="665" spans="8:8" x14ac:dyDescent="0.3">
      <c r="H665" s="43"/>
    </row>
    <row r="666" spans="8:8" x14ac:dyDescent="0.3">
      <c r="H666" s="43"/>
    </row>
    <row r="667" spans="8:8" x14ac:dyDescent="0.3">
      <c r="H667" s="43"/>
    </row>
    <row r="668" spans="8:8" x14ac:dyDescent="0.3">
      <c r="H668" s="43"/>
    </row>
    <row r="669" spans="8:8" x14ac:dyDescent="0.3">
      <c r="H669" s="43"/>
    </row>
    <row r="670" spans="8:8" x14ac:dyDescent="0.3">
      <c r="H670" s="43"/>
    </row>
    <row r="671" spans="8:8" x14ac:dyDescent="0.3">
      <c r="H671" s="43"/>
    </row>
    <row r="672" spans="8:8" x14ac:dyDescent="0.3">
      <c r="H672" s="43"/>
    </row>
    <row r="673" spans="8:8" x14ac:dyDescent="0.3">
      <c r="H673" s="43"/>
    </row>
    <row r="674" spans="8:8" x14ac:dyDescent="0.3">
      <c r="H674" s="43"/>
    </row>
    <row r="675" spans="8:8" x14ac:dyDescent="0.3">
      <c r="H675" s="43"/>
    </row>
    <row r="676" spans="8:8" x14ac:dyDescent="0.3">
      <c r="H676" s="43"/>
    </row>
    <row r="677" spans="8:8" x14ac:dyDescent="0.3">
      <c r="H677" s="43"/>
    </row>
    <row r="678" spans="8:8" x14ac:dyDescent="0.3">
      <c r="H678" s="43"/>
    </row>
    <row r="679" spans="8:8" x14ac:dyDescent="0.3">
      <c r="H679" s="43"/>
    </row>
    <row r="680" spans="8:8" x14ac:dyDescent="0.3">
      <c r="H680" s="43"/>
    </row>
    <row r="681" spans="8:8" x14ac:dyDescent="0.3">
      <c r="H681" s="43"/>
    </row>
    <row r="682" spans="8:8" x14ac:dyDescent="0.3">
      <c r="H682" s="43"/>
    </row>
    <row r="683" spans="8:8" x14ac:dyDescent="0.3">
      <c r="H683" s="43"/>
    </row>
    <row r="684" spans="8:8" x14ac:dyDescent="0.3">
      <c r="H684" s="43"/>
    </row>
    <row r="685" spans="8:8" x14ac:dyDescent="0.3">
      <c r="H685" s="43"/>
    </row>
    <row r="686" spans="8:8" x14ac:dyDescent="0.3">
      <c r="H686" s="43"/>
    </row>
    <row r="687" spans="8:8" x14ac:dyDescent="0.3">
      <c r="H687" s="43"/>
    </row>
    <row r="688" spans="8:8" x14ac:dyDescent="0.3">
      <c r="H688" s="43"/>
    </row>
    <row r="689" spans="8:8" x14ac:dyDescent="0.3">
      <c r="H689" s="43"/>
    </row>
    <row r="690" spans="8:8" x14ac:dyDescent="0.3">
      <c r="H690" s="43"/>
    </row>
    <row r="691" spans="8:8" x14ac:dyDescent="0.3">
      <c r="H691" s="43"/>
    </row>
    <row r="692" spans="8:8" x14ac:dyDescent="0.3">
      <c r="H692" s="43"/>
    </row>
    <row r="693" spans="8:8" x14ac:dyDescent="0.3">
      <c r="H693" s="43"/>
    </row>
    <row r="694" spans="8:8" x14ac:dyDescent="0.3">
      <c r="H694" s="43"/>
    </row>
    <row r="695" spans="8:8" x14ac:dyDescent="0.3">
      <c r="H695" s="43"/>
    </row>
    <row r="696" spans="8:8" x14ac:dyDescent="0.3">
      <c r="H696" s="43"/>
    </row>
    <row r="697" spans="8:8" x14ac:dyDescent="0.3">
      <c r="H697" s="43"/>
    </row>
    <row r="698" spans="8:8" x14ac:dyDescent="0.3">
      <c r="H698" s="43"/>
    </row>
    <row r="699" spans="8:8" x14ac:dyDescent="0.3">
      <c r="H699" s="43"/>
    </row>
    <row r="700" spans="8:8" x14ac:dyDescent="0.3">
      <c r="H700" s="43"/>
    </row>
    <row r="701" spans="8:8" x14ac:dyDescent="0.3">
      <c r="H701" s="43"/>
    </row>
    <row r="702" spans="8:8" x14ac:dyDescent="0.3">
      <c r="H702" s="43"/>
    </row>
    <row r="703" spans="8:8" x14ac:dyDescent="0.3">
      <c r="H703" s="43"/>
    </row>
    <row r="704" spans="8:8" x14ac:dyDescent="0.3">
      <c r="H704" s="43"/>
    </row>
    <row r="705" spans="8:8" x14ac:dyDescent="0.3">
      <c r="H705" s="43"/>
    </row>
    <row r="706" spans="8:8" x14ac:dyDescent="0.3">
      <c r="H706" s="43"/>
    </row>
    <row r="707" spans="8:8" x14ac:dyDescent="0.3">
      <c r="H707" s="43"/>
    </row>
    <row r="708" spans="8:8" x14ac:dyDescent="0.3">
      <c r="H708" s="43"/>
    </row>
    <row r="709" spans="8:8" x14ac:dyDescent="0.3">
      <c r="H709" s="43"/>
    </row>
    <row r="710" spans="8:8" x14ac:dyDescent="0.3">
      <c r="H710" s="43"/>
    </row>
    <row r="711" spans="8:8" x14ac:dyDescent="0.3">
      <c r="H711" s="43"/>
    </row>
    <row r="712" spans="8:8" x14ac:dyDescent="0.3">
      <c r="H712" s="43"/>
    </row>
    <row r="713" spans="8:8" x14ac:dyDescent="0.3">
      <c r="H713" s="43"/>
    </row>
    <row r="714" spans="8:8" x14ac:dyDescent="0.3">
      <c r="H714" s="43"/>
    </row>
    <row r="715" spans="8:8" x14ac:dyDescent="0.3">
      <c r="H715" s="43"/>
    </row>
    <row r="716" spans="8:8" x14ac:dyDescent="0.3">
      <c r="H716" s="43"/>
    </row>
    <row r="717" spans="8:8" x14ac:dyDescent="0.3">
      <c r="H717" s="43"/>
    </row>
    <row r="718" spans="8:8" x14ac:dyDescent="0.3">
      <c r="H718" s="43"/>
    </row>
    <row r="719" spans="8:8" x14ac:dyDescent="0.3">
      <c r="H719" s="43"/>
    </row>
    <row r="720" spans="8:8" x14ac:dyDescent="0.3">
      <c r="H720" s="43"/>
    </row>
    <row r="721" spans="8:8" x14ac:dyDescent="0.3">
      <c r="H721" s="43"/>
    </row>
    <row r="722" spans="8:8" x14ac:dyDescent="0.3">
      <c r="H722" s="43"/>
    </row>
    <row r="723" spans="8:8" x14ac:dyDescent="0.3">
      <c r="H723" s="43"/>
    </row>
    <row r="724" spans="8:8" x14ac:dyDescent="0.3">
      <c r="H724" s="43"/>
    </row>
    <row r="725" spans="8:8" x14ac:dyDescent="0.3">
      <c r="H725" s="43"/>
    </row>
    <row r="726" spans="8:8" x14ac:dyDescent="0.3">
      <c r="H726" s="43"/>
    </row>
    <row r="727" spans="8:8" x14ac:dyDescent="0.3">
      <c r="H727" s="43"/>
    </row>
    <row r="728" spans="8:8" x14ac:dyDescent="0.3">
      <c r="H728" s="43"/>
    </row>
    <row r="729" spans="8:8" x14ac:dyDescent="0.3">
      <c r="H729" s="43"/>
    </row>
    <row r="730" spans="8:8" x14ac:dyDescent="0.3">
      <c r="H730" s="43"/>
    </row>
    <row r="731" spans="8:8" x14ac:dyDescent="0.3">
      <c r="H731" s="43"/>
    </row>
    <row r="732" spans="8:8" x14ac:dyDescent="0.3">
      <c r="H732" s="43"/>
    </row>
    <row r="733" spans="8:8" x14ac:dyDescent="0.3">
      <c r="H733" s="43"/>
    </row>
    <row r="734" spans="8:8" x14ac:dyDescent="0.3">
      <c r="H734" s="43"/>
    </row>
    <row r="735" spans="8:8" x14ac:dyDescent="0.3">
      <c r="H735" s="43"/>
    </row>
    <row r="736" spans="8:8" x14ac:dyDescent="0.3">
      <c r="H736" s="43"/>
    </row>
    <row r="737" spans="8:8" x14ac:dyDescent="0.3">
      <c r="H737" s="43"/>
    </row>
    <row r="738" spans="8:8" x14ac:dyDescent="0.3">
      <c r="H738" s="43"/>
    </row>
    <row r="739" spans="8:8" x14ac:dyDescent="0.3">
      <c r="H739" s="43"/>
    </row>
    <row r="740" spans="8:8" x14ac:dyDescent="0.3">
      <c r="H740" s="43"/>
    </row>
    <row r="741" spans="8:8" x14ac:dyDescent="0.3">
      <c r="H741" s="43"/>
    </row>
    <row r="742" spans="8:8" x14ac:dyDescent="0.3">
      <c r="H742" s="43"/>
    </row>
    <row r="743" spans="8:8" x14ac:dyDescent="0.3">
      <c r="H743" s="43"/>
    </row>
    <row r="744" spans="8:8" x14ac:dyDescent="0.3">
      <c r="H744" s="43"/>
    </row>
    <row r="745" spans="8:8" x14ac:dyDescent="0.3">
      <c r="H745" s="43"/>
    </row>
    <row r="746" spans="8:8" x14ac:dyDescent="0.3">
      <c r="H746" s="43"/>
    </row>
    <row r="747" spans="8:8" x14ac:dyDescent="0.3">
      <c r="H747" s="43"/>
    </row>
    <row r="748" spans="8:8" x14ac:dyDescent="0.3">
      <c r="H748" s="43"/>
    </row>
    <row r="749" spans="8:8" x14ac:dyDescent="0.3">
      <c r="H749" s="43"/>
    </row>
    <row r="750" spans="8:8" x14ac:dyDescent="0.3">
      <c r="H750" s="43"/>
    </row>
    <row r="751" spans="8:8" x14ac:dyDescent="0.3">
      <c r="H751" s="43"/>
    </row>
    <row r="752" spans="8:8" x14ac:dyDescent="0.3">
      <c r="H752" s="43"/>
    </row>
    <row r="753" spans="8:8" x14ac:dyDescent="0.3">
      <c r="H753" s="43"/>
    </row>
    <row r="754" spans="8:8" x14ac:dyDescent="0.3">
      <c r="H754" s="43"/>
    </row>
    <row r="755" spans="8:8" x14ac:dyDescent="0.3">
      <c r="H755" s="43"/>
    </row>
    <row r="756" spans="8:8" x14ac:dyDescent="0.3">
      <c r="H756" s="43"/>
    </row>
    <row r="757" spans="8:8" x14ac:dyDescent="0.3">
      <c r="H757" s="43"/>
    </row>
    <row r="758" spans="8:8" x14ac:dyDescent="0.3">
      <c r="H758" s="43"/>
    </row>
    <row r="759" spans="8:8" x14ac:dyDescent="0.3">
      <c r="H759" s="43"/>
    </row>
    <row r="760" spans="8:8" x14ac:dyDescent="0.3">
      <c r="H760" s="43"/>
    </row>
    <row r="761" spans="8:8" x14ac:dyDescent="0.3">
      <c r="H761" s="43"/>
    </row>
    <row r="762" spans="8:8" x14ac:dyDescent="0.3">
      <c r="H762" s="43"/>
    </row>
    <row r="763" spans="8:8" x14ac:dyDescent="0.3">
      <c r="H763" s="43"/>
    </row>
    <row r="764" spans="8:8" x14ac:dyDescent="0.3">
      <c r="H764" s="43"/>
    </row>
    <row r="765" spans="8:8" x14ac:dyDescent="0.3">
      <c r="H765" s="43"/>
    </row>
    <row r="766" spans="8:8" x14ac:dyDescent="0.3">
      <c r="H766" s="43"/>
    </row>
    <row r="767" spans="8:8" x14ac:dyDescent="0.3">
      <c r="H767" s="43"/>
    </row>
    <row r="768" spans="8:8" x14ac:dyDescent="0.3">
      <c r="H768" s="43"/>
    </row>
    <row r="769" spans="8:8" x14ac:dyDescent="0.3">
      <c r="H769" s="43"/>
    </row>
    <row r="770" spans="8:8" x14ac:dyDescent="0.3">
      <c r="H770" s="43"/>
    </row>
    <row r="771" spans="8:8" x14ac:dyDescent="0.3">
      <c r="H771" s="43"/>
    </row>
    <row r="772" spans="8:8" x14ac:dyDescent="0.3">
      <c r="H772" s="43"/>
    </row>
    <row r="773" spans="8:8" x14ac:dyDescent="0.3">
      <c r="H773" s="43"/>
    </row>
    <row r="774" spans="8:8" x14ac:dyDescent="0.3">
      <c r="H774" s="43"/>
    </row>
    <row r="775" spans="8:8" x14ac:dyDescent="0.3">
      <c r="H775" s="43"/>
    </row>
    <row r="776" spans="8:8" x14ac:dyDescent="0.3">
      <c r="H776" s="43"/>
    </row>
    <row r="777" spans="8:8" x14ac:dyDescent="0.3">
      <c r="H777" s="43"/>
    </row>
    <row r="778" spans="8:8" x14ac:dyDescent="0.3">
      <c r="H778" s="43"/>
    </row>
    <row r="779" spans="8:8" x14ac:dyDescent="0.3">
      <c r="H779" s="43"/>
    </row>
    <row r="780" spans="8:8" x14ac:dyDescent="0.3">
      <c r="H780" s="43"/>
    </row>
    <row r="781" spans="8:8" x14ac:dyDescent="0.3">
      <c r="H781" s="43"/>
    </row>
    <row r="782" spans="8:8" x14ac:dyDescent="0.3">
      <c r="H782" s="43"/>
    </row>
    <row r="783" spans="8:8" x14ac:dyDescent="0.3">
      <c r="H783" s="43"/>
    </row>
    <row r="784" spans="8:8" x14ac:dyDescent="0.3">
      <c r="H784" s="43"/>
    </row>
    <row r="785" spans="8:8" x14ac:dyDescent="0.3">
      <c r="H785" s="43"/>
    </row>
    <row r="786" spans="8:8" x14ac:dyDescent="0.3">
      <c r="H786" s="43"/>
    </row>
    <row r="787" spans="8:8" x14ac:dyDescent="0.3">
      <c r="H787" s="43"/>
    </row>
    <row r="788" spans="8:8" x14ac:dyDescent="0.3">
      <c r="H788" s="43"/>
    </row>
  </sheetData>
  <autoFilter ref="A1:O337">
    <filterColumn colId="2">
      <filters>
        <filter val="4215"/>
      </filters>
    </filterColumn>
  </autoFilter>
  <sortState ref="A2:K11397">
    <sortCondition ref="D2"/>
  </sortState>
  <conditionalFormatting sqref="C1:C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11"/>
  <sheetViews>
    <sheetView topLeftCell="A112" workbookViewId="0">
      <selection activeCell="K122" sqref="K122"/>
    </sheetView>
  </sheetViews>
  <sheetFormatPr defaultRowHeight="14.5" x14ac:dyDescent="0.35"/>
  <cols>
    <col min="1" max="1" width="3.54296875" bestFit="1" customWidth="1"/>
    <col min="2" max="2" width="3.453125" bestFit="1" customWidth="1"/>
    <col min="3" max="3" width="5" bestFit="1" customWidth="1"/>
    <col min="4" max="4" width="6.1796875" bestFit="1" customWidth="1"/>
    <col min="5" max="5" width="5.26953125" bestFit="1" customWidth="1"/>
    <col min="6" max="6" width="8" bestFit="1" customWidth="1"/>
    <col min="7" max="7" width="12" bestFit="1" customWidth="1"/>
    <col min="8" max="8" width="24" style="9" bestFit="1" customWidth="1"/>
    <col min="9" max="9" width="17.26953125" style="6" bestFit="1" customWidth="1"/>
    <col min="11" max="11" width="8" bestFit="1" customWidth="1"/>
    <col min="12" max="12" width="15.7265625" style="24" bestFit="1" customWidth="1"/>
    <col min="13" max="13" width="20.453125" style="9" bestFit="1" customWidth="1"/>
    <col min="14" max="14" width="15" style="24" bestFit="1" customWidth="1"/>
    <col min="15" max="15" width="19.7265625" style="9" bestFit="1" customWidth="1"/>
  </cols>
  <sheetData>
    <row r="1" spans="1:15" ht="39.5" x14ac:dyDescent="0.35">
      <c r="A1" s="1" t="s">
        <v>406</v>
      </c>
      <c r="B1" s="1" t="s">
        <v>407</v>
      </c>
      <c r="C1" s="1" t="s">
        <v>408</v>
      </c>
      <c r="D1" s="1" t="s">
        <v>409</v>
      </c>
      <c r="E1" s="1" t="s">
        <v>1019</v>
      </c>
      <c r="F1" s="1" t="s">
        <v>729</v>
      </c>
      <c r="G1" s="40" t="s">
        <v>3373</v>
      </c>
      <c r="H1" s="7" t="s">
        <v>8</v>
      </c>
      <c r="I1" s="1" t="s">
        <v>7</v>
      </c>
      <c r="K1" s="10" t="s">
        <v>729</v>
      </c>
      <c r="L1" s="23" t="s">
        <v>7</v>
      </c>
      <c r="M1" s="20" t="s">
        <v>8</v>
      </c>
      <c r="N1" s="25" t="s">
        <v>1021</v>
      </c>
      <c r="O1" s="22" t="s">
        <v>1022</v>
      </c>
    </row>
    <row r="2" spans="1:15" x14ac:dyDescent="0.35">
      <c r="A2" s="5" t="s">
        <v>34</v>
      </c>
      <c r="B2" s="5" t="s">
        <v>11</v>
      </c>
      <c r="C2" s="5" t="s">
        <v>35</v>
      </c>
      <c r="D2" s="5" t="s">
        <v>13</v>
      </c>
      <c r="E2" s="5" t="str">
        <f>IF(MID(D2,3,1)="8","8","")</f>
        <v/>
      </c>
      <c r="F2" s="5" t="s">
        <v>730</v>
      </c>
      <c r="G2" s="5" t="s">
        <v>3374</v>
      </c>
      <c r="H2" s="8">
        <v>0</v>
      </c>
      <c r="I2" s="6">
        <v>0</v>
      </c>
      <c r="K2" t="s">
        <v>730</v>
      </c>
      <c r="L2" s="24">
        <f>SUMIF(F:F,K2,I:I)</f>
        <v>4042069</v>
      </c>
      <c r="M2" s="9">
        <f>SUMIF(F:F,K2,H:H)</f>
        <v>0.89799999999999991</v>
      </c>
      <c r="N2" s="24">
        <f>SUMIFS(I:I,F:F,K2,E:E,"8")</f>
        <v>1815780</v>
      </c>
      <c r="O2" s="9">
        <f>SUMIFS(H:H,F:F,K2,E:E,"8")</f>
        <v>0.40339999999999998</v>
      </c>
    </row>
    <row r="3" spans="1:15" x14ac:dyDescent="0.35">
      <c r="A3" s="5" t="s">
        <v>34</v>
      </c>
      <c r="B3" s="5" t="s">
        <v>11</v>
      </c>
      <c r="C3" s="5" t="s">
        <v>35</v>
      </c>
      <c r="D3" s="5" t="s">
        <v>15</v>
      </c>
      <c r="E3" s="5" t="str">
        <f t="shared" ref="E3:E66" si="0">IF(MID(D3,3,1)="8","8","")</f>
        <v>8</v>
      </c>
      <c r="F3" s="5" t="s">
        <v>730</v>
      </c>
      <c r="G3" s="5" t="s">
        <v>3375</v>
      </c>
      <c r="H3" s="8">
        <v>0.40339999999999998</v>
      </c>
      <c r="I3" s="6">
        <v>1815780</v>
      </c>
      <c r="K3" t="s">
        <v>731</v>
      </c>
      <c r="L3" s="24">
        <f t="shared" ref="L3:L66" si="1">SUMIF(F:F,K3,I:I)</f>
        <v>6694378</v>
      </c>
      <c r="M3" s="9">
        <f t="shared" ref="M3:M66" si="2">SUMIF(F:F,K3,H:H)</f>
        <v>0.9839</v>
      </c>
      <c r="N3" s="24">
        <f t="shared" ref="N3:N66" si="3">SUMIFS(I:I,F:F,K3,E:E,"8")</f>
        <v>3012776</v>
      </c>
      <c r="O3" s="9">
        <f t="shared" ref="O3:O66" si="4">SUMIFS(H:H,F:F,K3,E:E,"8")</f>
        <v>0.44279999999999997</v>
      </c>
    </row>
    <row r="4" spans="1:15" x14ac:dyDescent="0.35">
      <c r="A4" s="5" t="s">
        <v>34</v>
      </c>
      <c r="B4" s="5" t="s">
        <v>11</v>
      </c>
      <c r="C4" s="5" t="s">
        <v>35</v>
      </c>
      <c r="D4" s="5" t="s">
        <v>17</v>
      </c>
      <c r="E4" s="5" t="str">
        <f t="shared" si="0"/>
        <v/>
      </c>
      <c r="F4" s="5" t="s">
        <v>730</v>
      </c>
      <c r="G4" s="5" t="s">
        <v>3376</v>
      </c>
      <c r="H4" s="8">
        <v>0</v>
      </c>
      <c r="I4" s="6">
        <v>0</v>
      </c>
      <c r="K4" t="s">
        <v>732</v>
      </c>
      <c r="L4" s="24">
        <f t="shared" si="1"/>
        <v>4278615</v>
      </c>
      <c r="M4" s="9">
        <f t="shared" si="2"/>
        <v>1.0004999999999999</v>
      </c>
      <c r="N4" s="24">
        <f t="shared" si="3"/>
        <v>1530551</v>
      </c>
      <c r="O4" s="9">
        <f t="shared" si="4"/>
        <v>0.3579</v>
      </c>
    </row>
    <row r="5" spans="1:15" x14ac:dyDescent="0.35">
      <c r="A5" s="5" t="s">
        <v>34</v>
      </c>
      <c r="B5" s="5" t="s">
        <v>11</v>
      </c>
      <c r="C5" s="5" t="s">
        <v>35</v>
      </c>
      <c r="D5" s="5" t="s">
        <v>18</v>
      </c>
      <c r="E5" s="5" t="str">
        <f t="shared" si="0"/>
        <v/>
      </c>
      <c r="F5" s="5" t="s">
        <v>730</v>
      </c>
      <c r="G5" s="5" t="s">
        <v>3377</v>
      </c>
      <c r="H5" s="8">
        <v>0.49459999999999998</v>
      </c>
      <c r="I5" s="6">
        <v>2226289</v>
      </c>
      <c r="K5" t="s">
        <v>733</v>
      </c>
      <c r="L5" s="24">
        <f t="shared" si="1"/>
        <v>28318770</v>
      </c>
      <c r="M5" s="9">
        <f t="shared" si="2"/>
        <v>0.86380000000000001</v>
      </c>
      <c r="N5" s="24">
        <f t="shared" si="3"/>
        <v>11294944</v>
      </c>
      <c r="O5" s="9">
        <f t="shared" si="4"/>
        <v>0.34510000000000002</v>
      </c>
    </row>
    <row r="6" spans="1:15" x14ac:dyDescent="0.35">
      <c r="A6" s="5" t="s">
        <v>34</v>
      </c>
      <c r="B6" s="5" t="s">
        <v>11</v>
      </c>
      <c r="C6" s="5" t="s">
        <v>36</v>
      </c>
      <c r="D6" s="5" t="s">
        <v>13</v>
      </c>
      <c r="E6" s="5" t="str">
        <f t="shared" si="0"/>
        <v/>
      </c>
      <c r="F6" s="5" t="s">
        <v>731</v>
      </c>
      <c r="G6" s="5" t="s">
        <v>3378</v>
      </c>
      <c r="H6" s="8">
        <v>0</v>
      </c>
      <c r="I6" s="6">
        <v>0</v>
      </c>
      <c r="K6" t="s">
        <v>734</v>
      </c>
      <c r="L6" s="24">
        <f t="shared" si="1"/>
        <v>25176524</v>
      </c>
      <c r="M6" s="9">
        <f t="shared" si="2"/>
        <v>1.0398000000000001</v>
      </c>
      <c r="N6" s="24">
        <f t="shared" si="3"/>
        <v>15145060</v>
      </c>
      <c r="O6" s="9">
        <f t="shared" si="4"/>
        <v>0.62519999999999998</v>
      </c>
    </row>
    <row r="7" spans="1:15" x14ac:dyDescent="0.35">
      <c r="A7" s="5" t="s">
        <v>34</v>
      </c>
      <c r="B7" s="5" t="s">
        <v>11</v>
      </c>
      <c r="C7" s="5" t="s">
        <v>36</v>
      </c>
      <c r="D7" s="5" t="s">
        <v>15</v>
      </c>
      <c r="E7" s="5" t="str">
        <f t="shared" si="0"/>
        <v>8</v>
      </c>
      <c r="F7" s="5" t="s">
        <v>731</v>
      </c>
      <c r="G7" s="5" t="s">
        <v>3379</v>
      </c>
      <c r="H7" s="8">
        <v>0.35680000000000001</v>
      </c>
      <c r="I7" s="6">
        <v>2427639</v>
      </c>
      <c r="K7" t="s">
        <v>735</v>
      </c>
      <c r="L7" s="24">
        <f t="shared" si="1"/>
        <v>79277188</v>
      </c>
      <c r="M7" s="9">
        <f t="shared" si="2"/>
        <v>0.96599999999999997</v>
      </c>
      <c r="N7" s="24">
        <f t="shared" si="3"/>
        <v>27704505</v>
      </c>
      <c r="O7" s="9">
        <f t="shared" si="4"/>
        <v>0.32979999999999998</v>
      </c>
    </row>
    <row r="8" spans="1:15" x14ac:dyDescent="0.35">
      <c r="A8" s="5" t="s">
        <v>34</v>
      </c>
      <c r="B8" s="5" t="s">
        <v>11</v>
      </c>
      <c r="C8" s="5" t="s">
        <v>36</v>
      </c>
      <c r="D8" s="5" t="s">
        <v>16</v>
      </c>
      <c r="E8" s="5" t="str">
        <f t="shared" si="0"/>
        <v>8</v>
      </c>
      <c r="F8" s="5" t="s">
        <v>731</v>
      </c>
      <c r="G8" s="5" t="s">
        <v>3380</v>
      </c>
      <c r="H8" s="8">
        <v>8.5999999999999993E-2</v>
      </c>
      <c r="I8" s="6">
        <v>585137</v>
      </c>
      <c r="K8" t="s">
        <v>736</v>
      </c>
      <c r="L8" s="24">
        <f t="shared" si="1"/>
        <v>24236940</v>
      </c>
      <c r="M8" s="9">
        <f t="shared" si="2"/>
        <v>0.84840000000000004</v>
      </c>
      <c r="N8" s="24">
        <f t="shared" si="3"/>
        <v>7764734</v>
      </c>
      <c r="O8" s="9">
        <f t="shared" si="4"/>
        <v>0.27179999999999999</v>
      </c>
    </row>
    <row r="9" spans="1:15" x14ac:dyDescent="0.35">
      <c r="A9" s="5" t="s">
        <v>34</v>
      </c>
      <c r="B9" s="5" t="s">
        <v>11</v>
      </c>
      <c r="C9" s="5" t="s">
        <v>36</v>
      </c>
      <c r="D9" s="5" t="s">
        <v>17</v>
      </c>
      <c r="E9" s="5" t="str">
        <f t="shared" si="0"/>
        <v/>
      </c>
      <c r="F9" s="5" t="s">
        <v>731</v>
      </c>
      <c r="G9" s="5" t="s">
        <v>3381</v>
      </c>
      <c r="H9" s="8">
        <v>0</v>
      </c>
      <c r="I9" s="6">
        <v>0</v>
      </c>
      <c r="K9" t="s">
        <v>737</v>
      </c>
      <c r="L9" s="24">
        <f t="shared" si="1"/>
        <v>36035842</v>
      </c>
      <c r="M9" s="9">
        <f t="shared" si="2"/>
        <v>0.84509999999999996</v>
      </c>
      <c r="N9" s="24">
        <f t="shared" si="3"/>
        <v>16860220</v>
      </c>
      <c r="O9" s="9">
        <f t="shared" si="4"/>
        <v>0.39539999999999997</v>
      </c>
    </row>
    <row r="10" spans="1:15" x14ac:dyDescent="0.35">
      <c r="A10" s="5" t="s">
        <v>34</v>
      </c>
      <c r="B10" s="5" t="s">
        <v>11</v>
      </c>
      <c r="C10" s="5" t="s">
        <v>36</v>
      </c>
      <c r="D10" s="5" t="s">
        <v>18</v>
      </c>
      <c r="E10" s="5" t="str">
        <f t="shared" si="0"/>
        <v/>
      </c>
      <c r="F10" s="5" t="s">
        <v>731</v>
      </c>
      <c r="G10" s="5" t="s">
        <v>3382</v>
      </c>
      <c r="H10" s="8">
        <v>0.54110000000000003</v>
      </c>
      <c r="I10" s="6">
        <v>3681602</v>
      </c>
      <c r="K10" t="s">
        <v>738</v>
      </c>
      <c r="L10" s="24">
        <f t="shared" si="1"/>
        <v>2768186</v>
      </c>
      <c r="M10" s="9">
        <f t="shared" si="2"/>
        <v>1.2918000000000001</v>
      </c>
      <c r="N10" s="24">
        <f t="shared" si="3"/>
        <v>1611025</v>
      </c>
      <c r="O10" s="9">
        <f t="shared" si="4"/>
        <v>0.75180000000000002</v>
      </c>
    </row>
    <row r="11" spans="1:15" x14ac:dyDescent="0.35">
      <c r="A11" s="5" t="s">
        <v>34</v>
      </c>
      <c r="B11" s="5" t="s">
        <v>11</v>
      </c>
      <c r="C11" s="5" t="s">
        <v>37</v>
      </c>
      <c r="D11" s="5" t="s">
        <v>13</v>
      </c>
      <c r="E11" s="5" t="str">
        <f t="shared" si="0"/>
        <v/>
      </c>
      <c r="F11" s="5" t="s">
        <v>732</v>
      </c>
      <c r="G11" s="5" t="s">
        <v>3383</v>
      </c>
      <c r="H11" s="8">
        <v>0</v>
      </c>
      <c r="I11" s="6">
        <v>0</v>
      </c>
      <c r="K11" t="s">
        <v>739</v>
      </c>
      <c r="L11" s="24">
        <f t="shared" si="1"/>
        <v>7763405</v>
      </c>
      <c r="M11" s="9">
        <f t="shared" si="2"/>
        <v>0.59060000000000001</v>
      </c>
      <c r="N11" s="24">
        <f t="shared" si="3"/>
        <v>2588240</v>
      </c>
      <c r="O11" s="9">
        <f t="shared" si="4"/>
        <v>0.19690000000000002</v>
      </c>
    </row>
    <row r="12" spans="1:15" x14ac:dyDescent="0.35">
      <c r="A12" s="5" t="s">
        <v>34</v>
      </c>
      <c r="B12" s="5" t="s">
        <v>11</v>
      </c>
      <c r="C12" s="5" t="s">
        <v>37</v>
      </c>
      <c r="D12" s="5" t="s">
        <v>15</v>
      </c>
      <c r="E12" s="5" t="str">
        <f t="shared" si="0"/>
        <v>8</v>
      </c>
      <c r="F12" s="5" t="s">
        <v>732</v>
      </c>
      <c r="G12" s="5" t="s">
        <v>3384</v>
      </c>
      <c r="H12" s="8">
        <v>0.3579</v>
      </c>
      <c r="I12" s="6">
        <v>1530551</v>
      </c>
      <c r="K12" t="s">
        <v>740</v>
      </c>
      <c r="L12" s="24">
        <f t="shared" si="1"/>
        <v>5039985</v>
      </c>
      <c r="M12" s="9">
        <f t="shared" si="2"/>
        <v>1.1137000000000001</v>
      </c>
      <c r="N12" s="24">
        <f t="shared" si="3"/>
        <v>2244619</v>
      </c>
      <c r="O12" s="9">
        <f t="shared" si="4"/>
        <v>0.496</v>
      </c>
    </row>
    <row r="13" spans="1:15" x14ac:dyDescent="0.35">
      <c r="A13" s="5" t="s">
        <v>34</v>
      </c>
      <c r="B13" s="5" t="s">
        <v>11</v>
      </c>
      <c r="C13" s="5" t="s">
        <v>37</v>
      </c>
      <c r="D13" s="5" t="s">
        <v>17</v>
      </c>
      <c r="E13" s="5" t="str">
        <f t="shared" si="0"/>
        <v/>
      </c>
      <c r="F13" s="5" t="s">
        <v>732</v>
      </c>
      <c r="G13" s="5" t="s">
        <v>3385</v>
      </c>
      <c r="H13" s="8">
        <v>0</v>
      </c>
      <c r="I13" s="6">
        <v>0</v>
      </c>
      <c r="K13" t="s">
        <v>741</v>
      </c>
      <c r="L13" s="24">
        <f t="shared" si="1"/>
        <v>6842269</v>
      </c>
      <c r="M13" s="9">
        <f t="shared" si="2"/>
        <v>0.99259999999999993</v>
      </c>
      <c r="N13" s="24">
        <f t="shared" si="3"/>
        <v>3649302</v>
      </c>
      <c r="O13" s="9">
        <f t="shared" si="4"/>
        <v>0.52939999999999998</v>
      </c>
    </row>
    <row r="14" spans="1:15" x14ac:dyDescent="0.35">
      <c r="A14" s="5" t="s">
        <v>34</v>
      </c>
      <c r="B14" s="5" t="s">
        <v>11</v>
      </c>
      <c r="C14" s="5" t="s">
        <v>37</v>
      </c>
      <c r="D14" s="5" t="s">
        <v>18</v>
      </c>
      <c r="E14" s="5" t="str">
        <f t="shared" si="0"/>
        <v/>
      </c>
      <c r="F14" s="5" t="s">
        <v>732</v>
      </c>
      <c r="G14" s="5" t="s">
        <v>3386</v>
      </c>
      <c r="H14" s="8">
        <v>0.64259999999999995</v>
      </c>
      <c r="I14" s="6">
        <v>2748064</v>
      </c>
      <c r="K14" t="s">
        <v>742</v>
      </c>
      <c r="L14" s="24">
        <f t="shared" si="1"/>
        <v>40007081</v>
      </c>
      <c r="M14" s="9">
        <f t="shared" si="2"/>
        <v>1.2928999999999999</v>
      </c>
      <c r="N14" s="24">
        <f t="shared" si="3"/>
        <v>23035018</v>
      </c>
      <c r="O14" s="9">
        <f t="shared" si="4"/>
        <v>0.75869999999999993</v>
      </c>
    </row>
    <row r="15" spans="1:15" x14ac:dyDescent="0.35">
      <c r="A15" s="5" t="s">
        <v>330</v>
      </c>
      <c r="B15" s="5" t="s">
        <v>11</v>
      </c>
      <c r="C15" s="5" t="s">
        <v>331</v>
      </c>
      <c r="D15" s="5" t="s">
        <v>15</v>
      </c>
      <c r="E15" s="5" t="str">
        <f t="shared" si="0"/>
        <v>8</v>
      </c>
      <c r="F15" s="5" t="s">
        <v>733</v>
      </c>
      <c r="G15" s="5" t="s">
        <v>3387</v>
      </c>
      <c r="H15" s="8">
        <v>0.34510000000000002</v>
      </c>
      <c r="I15" s="6">
        <v>11294944</v>
      </c>
      <c r="K15" t="s">
        <v>743</v>
      </c>
      <c r="L15" s="24">
        <f t="shared" si="1"/>
        <v>15152502</v>
      </c>
      <c r="M15" s="9">
        <f t="shared" si="2"/>
        <v>0.86509999999999998</v>
      </c>
      <c r="N15" s="24">
        <f t="shared" si="3"/>
        <v>9154207</v>
      </c>
      <c r="O15" s="9">
        <f t="shared" si="4"/>
        <v>0.49140000000000006</v>
      </c>
    </row>
    <row r="16" spans="1:15" x14ac:dyDescent="0.35">
      <c r="A16" s="5" t="s">
        <v>330</v>
      </c>
      <c r="B16" s="5" t="s">
        <v>11</v>
      </c>
      <c r="C16" s="5" t="s">
        <v>331</v>
      </c>
      <c r="D16" s="5" t="s">
        <v>25</v>
      </c>
      <c r="E16" s="5" t="str">
        <f t="shared" si="0"/>
        <v/>
      </c>
      <c r="F16" s="5" t="s">
        <v>733</v>
      </c>
      <c r="G16" s="5" t="s">
        <v>3388</v>
      </c>
      <c r="H16" s="8">
        <v>0.10539999999999999</v>
      </c>
      <c r="I16" s="6">
        <v>3496731</v>
      </c>
      <c r="K16" t="s">
        <v>744</v>
      </c>
      <c r="L16" s="24">
        <f t="shared" si="1"/>
        <v>8629202</v>
      </c>
      <c r="M16" s="9">
        <f t="shared" si="2"/>
        <v>0.63080000000000003</v>
      </c>
      <c r="N16" s="24">
        <f t="shared" si="3"/>
        <v>2668924</v>
      </c>
      <c r="O16" s="9">
        <f t="shared" si="4"/>
        <v>0.1951</v>
      </c>
    </row>
    <row r="17" spans="1:15" x14ac:dyDescent="0.35">
      <c r="A17" s="5" t="s">
        <v>330</v>
      </c>
      <c r="B17" s="5" t="s">
        <v>11</v>
      </c>
      <c r="C17" s="5" t="s">
        <v>331</v>
      </c>
      <c r="D17" s="5" t="s">
        <v>18</v>
      </c>
      <c r="E17" s="5" t="str">
        <f t="shared" si="0"/>
        <v/>
      </c>
      <c r="F17" s="5" t="s">
        <v>733</v>
      </c>
      <c r="G17" s="5" t="s">
        <v>3389</v>
      </c>
      <c r="H17" s="8">
        <v>0.4133</v>
      </c>
      <c r="I17" s="6">
        <v>13527095</v>
      </c>
      <c r="K17" t="s">
        <v>745</v>
      </c>
      <c r="L17" s="24">
        <f t="shared" si="1"/>
        <v>2734367</v>
      </c>
      <c r="M17" s="9">
        <f t="shared" si="2"/>
        <v>0.73319999999999996</v>
      </c>
      <c r="N17" s="24">
        <f t="shared" si="3"/>
        <v>932713</v>
      </c>
      <c r="O17" s="9">
        <f t="shared" si="4"/>
        <v>0.25009999999999999</v>
      </c>
    </row>
    <row r="18" spans="1:15" x14ac:dyDescent="0.35">
      <c r="A18" s="5" t="s">
        <v>330</v>
      </c>
      <c r="B18" s="5" t="s">
        <v>11</v>
      </c>
      <c r="C18" s="5" t="s">
        <v>331</v>
      </c>
      <c r="D18" s="5" t="s">
        <v>17</v>
      </c>
      <c r="E18" s="5" t="str">
        <f t="shared" si="0"/>
        <v/>
      </c>
      <c r="F18" s="5" t="s">
        <v>733</v>
      </c>
      <c r="G18" s="5" t="s">
        <v>3390</v>
      </c>
      <c r="H18" s="8">
        <v>0</v>
      </c>
      <c r="I18" s="6">
        <v>0</v>
      </c>
      <c r="K18" t="s">
        <v>746</v>
      </c>
      <c r="L18" s="24">
        <f t="shared" si="1"/>
        <v>4963031</v>
      </c>
      <c r="M18" s="9">
        <f t="shared" si="2"/>
        <v>1.0575000000000001</v>
      </c>
      <c r="N18" s="24">
        <f t="shared" si="3"/>
        <v>1979111</v>
      </c>
      <c r="O18" s="9">
        <f t="shared" si="4"/>
        <v>0.42169999999999996</v>
      </c>
    </row>
    <row r="19" spans="1:15" x14ac:dyDescent="0.35">
      <c r="A19" s="5" t="s">
        <v>330</v>
      </c>
      <c r="B19" s="5" t="s">
        <v>11</v>
      </c>
      <c r="C19" s="5" t="s">
        <v>332</v>
      </c>
      <c r="D19" s="5" t="s">
        <v>15</v>
      </c>
      <c r="E19" s="5" t="str">
        <f t="shared" si="0"/>
        <v>8</v>
      </c>
      <c r="F19" s="5" t="s">
        <v>734</v>
      </c>
      <c r="G19" s="5" t="s">
        <v>3391</v>
      </c>
      <c r="H19" s="8">
        <v>0.53349999999999997</v>
      </c>
      <c r="I19" s="6">
        <v>12908311</v>
      </c>
      <c r="K19" t="s">
        <v>747</v>
      </c>
      <c r="L19" s="24">
        <f t="shared" si="1"/>
        <v>2622771</v>
      </c>
      <c r="M19" s="9">
        <f t="shared" si="2"/>
        <v>1.0312000000000001</v>
      </c>
      <c r="N19" s="24">
        <f t="shared" si="3"/>
        <v>744203</v>
      </c>
      <c r="O19" s="9">
        <f t="shared" si="4"/>
        <v>0.29260000000000003</v>
      </c>
    </row>
    <row r="20" spans="1:15" x14ac:dyDescent="0.35">
      <c r="A20" s="5" t="s">
        <v>330</v>
      </c>
      <c r="B20" s="5" t="s">
        <v>11</v>
      </c>
      <c r="C20" s="5" t="s">
        <v>332</v>
      </c>
      <c r="D20" s="5" t="s">
        <v>30</v>
      </c>
      <c r="E20" s="5" t="str">
        <f t="shared" si="0"/>
        <v>8</v>
      </c>
      <c r="F20" s="5" t="s">
        <v>734</v>
      </c>
      <c r="G20" s="5" t="s">
        <v>3392</v>
      </c>
      <c r="H20" s="8">
        <v>9.1700000000000004E-2</v>
      </c>
      <c r="I20" s="6">
        <v>2236749</v>
      </c>
      <c r="K20" t="s">
        <v>748</v>
      </c>
      <c r="L20" s="24">
        <f t="shared" si="1"/>
        <v>4091725</v>
      </c>
      <c r="M20" s="9">
        <f t="shared" si="2"/>
        <v>0.98740000000000006</v>
      </c>
      <c r="N20" s="24">
        <f t="shared" si="3"/>
        <v>1494719</v>
      </c>
      <c r="O20" s="9">
        <f t="shared" si="4"/>
        <v>0.36070000000000002</v>
      </c>
    </row>
    <row r="21" spans="1:15" x14ac:dyDescent="0.35">
      <c r="A21" s="5" t="s">
        <v>330</v>
      </c>
      <c r="B21" s="5" t="s">
        <v>11</v>
      </c>
      <c r="C21" s="5" t="s">
        <v>332</v>
      </c>
      <c r="D21" s="5" t="s">
        <v>18</v>
      </c>
      <c r="E21" s="5" t="str">
        <f t="shared" si="0"/>
        <v/>
      </c>
      <c r="F21" s="5" t="s">
        <v>734</v>
      </c>
      <c r="G21" s="5" t="s">
        <v>3393</v>
      </c>
      <c r="H21" s="8">
        <v>0.41460000000000002</v>
      </c>
      <c r="I21" s="6">
        <v>10031464</v>
      </c>
      <c r="K21" t="s">
        <v>749</v>
      </c>
      <c r="L21" s="24">
        <f t="shared" si="1"/>
        <v>9775908</v>
      </c>
      <c r="M21" s="9">
        <f t="shared" si="2"/>
        <v>1.6780999999999999</v>
      </c>
      <c r="N21" s="24">
        <f t="shared" si="3"/>
        <v>5357787</v>
      </c>
      <c r="O21" s="9">
        <f t="shared" si="4"/>
        <v>0.91969999999999996</v>
      </c>
    </row>
    <row r="22" spans="1:15" x14ac:dyDescent="0.35">
      <c r="A22" s="5" t="s">
        <v>330</v>
      </c>
      <c r="B22" s="5" t="s">
        <v>11</v>
      </c>
      <c r="C22" s="5" t="s">
        <v>332</v>
      </c>
      <c r="D22" s="5" t="s">
        <v>17</v>
      </c>
      <c r="E22" s="5" t="str">
        <f t="shared" si="0"/>
        <v/>
      </c>
      <c r="F22" s="5" t="s">
        <v>734</v>
      </c>
      <c r="G22" s="5" t="s">
        <v>3394</v>
      </c>
      <c r="H22" s="8">
        <v>0</v>
      </c>
      <c r="I22" s="6">
        <v>0</v>
      </c>
      <c r="K22" t="s">
        <v>750</v>
      </c>
      <c r="L22" s="24">
        <f t="shared" si="1"/>
        <v>12926699</v>
      </c>
      <c r="M22" s="9">
        <f t="shared" si="2"/>
        <v>0.89819999999999989</v>
      </c>
      <c r="N22" s="24">
        <f t="shared" si="3"/>
        <v>6823144</v>
      </c>
      <c r="O22" s="9">
        <f t="shared" si="4"/>
        <v>0.47409999999999997</v>
      </c>
    </row>
    <row r="23" spans="1:15" x14ac:dyDescent="0.35">
      <c r="A23" s="5" t="s">
        <v>330</v>
      </c>
      <c r="B23" s="5" t="s">
        <v>11</v>
      </c>
      <c r="C23" s="5" t="s">
        <v>333</v>
      </c>
      <c r="D23" s="5" t="s">
        <v>15</v>
      </c>
      <c r="E23" s="5" t="str">
        <f t="shared" si="0"/>
        <v>8</v>
      </c>
      <c r="F23" s="5" t="s">
        <v>735</v>
      </c>
      <c r="G23" s="5" t="s">
        <v>3395</v>
      </c>
      <c r="H23" s="8">
        <v>0.1079</v>
      </c>
      <c r="I23" s="6">
        <v>8746766</v>
      </c>
      <c r="K23" t="s">
        <v>751</v>
      </c>
      <c r="L23" s="24">
        <f t="shared" si="1"/>
        <v>4968111</v>
      </c>
      <c r="M23" s="9">
        <f t="shared" si="2"/>
        <v>1.2846</v>
      </c>
      <c r="N23" s="24">
        <f t="shared" si="3"/>
        <v>2586156</v>
      </c>
      <c r="O23" s="9">
        <f t="shared" si="4"/>
        <v>0.66869999999999996</v>
      </c>
    </row>
    <row r="24" spans="1:15" x14ac:dyDescent="0.35">
      <c r="A24" s="5" t="s">
        <v>330</v>
      </c>
      <c r="B24" s="5" t="s">
        <v>11</v>
      </c>
      <c r="C24" s="5" t="s">
        <v>333</v>
      </c>
      <c r="D24" s="5" t="s">
        <v>16</v>
      </c>
      <c r="E24" s="5" t="str">
        <f t="shared" si="0"/>
        <v>8</v>
      </c>
      <c r="F24" s="5" t="s">
        <v>735</v>
      </c>
      <c r="G24" s="5" t="s">
        <v>3396</v>
      </c>
      <c r="H24" s="8">
        <v>4.4299999999999999E-2</v>
      </c>
      <c r="I24" s="6">
        <v>3591119</v>
      </c>
      <c r="K24" t="s">
        <v>752</v>
      </c>
      <c r="L24" s="24">
        <f t="shared" si="1"/>
        <v>28395074</v>
      </c>
      <c r="M24" s="9">
        <f t="shared" si="2"/>
        <v>0.97060000000000002</v>
      </c>
      <c r="N24" s="24">
        <f t="shared" si="3"/>
        <v>14039559</v>
      </c>
      <c r="O24" s="9">
        <f t="shared" si="4"/>
        <v>0.47989999999999999</v>
      </c>
    </row>
    <row r="25" spans="1:15" x14ac:dyDescent="0.35">
      <c r="A25" s="5" t="s">
        <v>330</v>
      </c>
      <c r="B25" s="5" t="s">
        <v>11</v>
      </c>
      <c r="C25" s="5" t="s">
        <v>333</v>
      </c>
      <c r="D25" s="5" t="s">
        <v>30</v>
      </c>
      <c r="E25" s="5" t="str">
        <f t="shared" si="0"/>
        <v>8</v>
      </c>
      <c r="F25" s="5" t="s">
        <v>735</v>
      </c>
      <c r="G25" s="5" t="s">
        <v>3397</v>
      </c>
      <c r="H25" s="8">
        <v>0.17760000000000001</v>
      </c>
      <c r="I25" s="6">
        <v>15366620</v>
      </c>
      <c r="K25" t="s">
        <v>753</v>
      </c>
      <c r="L25" s="24">
        <f t="shared" si="1"/>
        <v>8814544</v>
      </c>
      <c r="M25" s="9">
        <f t="shared" si="2"/>
        <v>0.98099999999999987</v>
      </c>
      <c r="N25" s="24">
        <f t="shared" si="3"/>
        <v>2669522</v>
      </c>
      <c r="O25" s="9">
        <f t="shared" si="4"/>
        <v>0.29709999999999998</v>
      </c>
    </row>
    <row r="26" spans="1:15" x14ac:dyDescent="0.35">
      <c r="A26" s="5" t="s">
        <v>330</v>
      </c>
      <c r="B26" s="5" t="s">
        <v>11</v>
      </c>
      <c r="C26" s="5" t="s">
        <v>333</v>
      </c>
      <c r="D26" s="5" t="s">
        <v>18</v>
      </c>
      <c r="E26" s="5" t="str">
        <f t="shared" si="0"/>
        <v/>
      </c>
      <c r="F26" s="5" t="s">
        <v>735</v>
      </c>
      <c r="G26" s="5" t="s">
        <v>3398</v>
      </c>
      <c r="H26" s="8">
        <v>0.63619999999999999</v>
      </c>
      <c r="I26" s="6">
        <v>51572683</v>
      </c>
      <c r="K26" t="s">
        <v>754</v>
      </c>
      <c r="L26" s="24">
        <f t="shared" si="1"/>
        <v>4093069</v>
      </c>
      <c r="M26" s="9">
        <f t="shared" si="2"/>
        <v>1.0615999999999999</v>
      </c>
      <c r="N26" s="24">
        <f t="shared" si="3"/>
        <v>1547239</v>
      </c>
      <c r="O26" s="9">
        <f t="shared" si="4"/>
        <v>0.40129999999999999</v>
      </c>
    </row>
    <row r="27" spans="1:15" x14ac:dyDescent="0.35">
      <c r="A27" s="5" t="s">
        <v>330</v>
      </c>
      <c r="B27" s="5" t="s">
        <v>11</v>
      </c>
      <c r="C27" s="5" t="s">
        <v>333</v>
      </c>
      <c r="D27" s="5" t="s">
        <v>17</v>
      </c>
      <c r="E27" s="5" t="str">
        <f t="shared" si="0"/>
        <v/>
      </c>
      <c r="F27" s="5" t="s">
        <v>735</v>
      </c>
      <c r="G27" s="5" t="s">
        <v>3399</v>
      </c>
      <c r="H27" s="8">
        <v>0</v>
      </c>
      <c r="I27" s="6">
        <v>0</v>
      </c>
      <c r="K27" t="s">
        <v>755</v>
      </c>
      <c r="L27" s="24">
        <f t="shared" si="1"/>
        <v>3449368</v>
      </c>
      <c r="M27" s="9">
        <f t="shared" si="2"/>
        <v>0.90270000000000006</v>
      </c>
      <c r="N27" s="24">
        <f t="shared" si="3"/>
        <v>1744745</v>
      </c>
      <c r="O27" s="9">
        <f t="shared" si="4"/>
        <v>0.45660000000000001</v>
      </c>
    </row>
    <row r="28" spans="1:15" x14ac:dyDescent="0.35">
      <c r="A28" s="5" t="s">
        <v>330</v>
      </c>
      <c r="B28" s="5" t="s">
        <v>11</v>
      </c>
      <c r="C28" s="5" t="s">
        <v>334</v>
      </c>
      <c r="D28" s="5" t="s">
        <v>13</v>
      </c>
      <c r="E28" s="5" t="str">
        <f t="shared" si="0"/>
        <v/>
      </c>
      <c r="F28" s="5" t="s">
        <v>736</v>
      </c>
      <c r="G28" s="5" t="s">
        <v>3400</v>
      </c>
      <c r="H28" s="8">
        <v>0</v>
      </c>
      <c r="I28" s="6">
        <v>0</v>
      </c>
      <c r="K28" t="s">
        <v>756</v>
      </c>
      <c r="L28" s="24">
        <f t="shared" si="1"/>
        <v>8443604</v>
      </c>
      <c r="M28" s="9">
        <f t="shared" si="2"/>
        <v>1.4224999999999999</v>
      </c>
      <c r="N28" s="24">
        <f t="shared" si="3"/>
        <v>5691824</v>
      </c>
      <c r="O28" s="9">
        <f t="shared" si="4"/>
        <v>0.9496</v>
      </c>
    </row>
    <row r="29" spans="1:15" x14ac:dyDescent="0.35">
      <c r="A29" s="5" t="s">
        <v>330</v>
      </c>
      <c r="B29" s="5" t="s">
        <v>11</v>
      </c>
      <c r="C29" s="5" t="s">
        <v>334</v>
      </c>
      <c r="D29" s="5" t="s">
        <v>15</v>
      </c>
      <c r="E29" s="5" t="str">
        <f t="shared" si="0"/>
        <v>8</v>
      </c>
      <c r="F29" s="5" t="s">
        <v>736</v>
      </c>
      <c r="G29" s="5" t="s">
        <v>3401</v>
      </c>
      <c r="H29" s="8">
        <v>0.24890000000000001</v>
      </c>
      <c r="I29" s="6">
        <v>7110531</v>
      </c>
      <c r="K29" t="s">
        <v>757</v>
      </c>
      <c r="L29" s="24">
        <f t="shared" si="1"/>
        <v>2361255</v>
      </c>
      <c r="M29" s="9">
        <f t="shared" si="2"/>
        <v>0.95550000000000002</v>
      </c>
      <c r="N29" s="24">
        <f t="shared" si="3"/>
        <v>1121442</v>
      </c>
      <c r="O29" s="9">
        <f t="shared" si="4"/>
        <v>0.45379999999999998</v>
      </c>
    </row>
    <row r="30" spans="1:15" x14ac:dyDescent="0.35">
      <c r="A30" s="5" t="s">
        <v>330</v>
      </c>
      <c r="B30" s="5" t="s">
        <v>11</v>
      </c>
      <c r="C30" s="5" t="s">
        <v>334</v>
      </c>
      <c r="D30" s="5" t="s">
        <v>16</v>
      </c>
      <c r="E30" s="5" t="str">
        <f t="shared" si="0"/>
        <v>8</v>
      </c>
      <c r="F30" s="5" t="s">
        <v>736</v>
      </c>
      <c r="G30" s="5" t="s">
        <v>3402</v>
      </c>
      <c r="H30" s="8">
        <v>2.29E-2</v>
      </c>
      <c r="I30" s="6">
        <v>654203</v>
      </c>
      <c r="K30" t="s">
        <v>758</v>
      </c>
      <c r="L30" s="24">
        <f t="shared" si="1"/>
        <v>4286538</v>
      </c>
      <c r="M30" s="9">
        <f t="shared" si="2"/>
        <v>1.3487999999999998</v>
      </c>
      <c r="N30" s="24">
        <f t="shared" si="3"/>
        <v>1654805</v>
      </c>
      <c r="O30" s="9">
        <f t="shared" si="4"/>
        <v>0.52069999999999994</v>
      </c>
    </row>
    <row r="31" spans="1:15" x14ac:dyDescent="0.35">
      <c r="A31" s="5" t="s">
        <v>330</v>
      </c>
      <c r="B31" s="5" t="s">
        <v>11</v>
      </c>
      <c r="C31" s="5" t="s">
        <v>334</v>
      </c>
      <c r="D31" s="5" t="s">
        <v>18</v>
      </c>
      <c r="E31" s="5" t="str">
        <f t="shared" si="0"/>
        <v/>
      </c>
      <c r="F31" s="5" t="s">
        <v>736</v>
      </c>
      <c r="G31" s="5" t="s">
        <v>3403</v>
      </c>
      <c r="H31" s="8">
        <v>0.5766</v>
      </c>
      <c r="I31" s="6">
        <v>16472206</v>
      </c>
      <c r="K31" t="s">
        <v>759</v>
      </c>
      <c r="L31" s="24">
        <f t="shared" si="1"/>
        <v>3040158</v>
      </c>
      <c r="M31" s="9">
        <f t="shared" si="2"/>
        <v>0.89900000000000002</v>
      </c>
      <c r="N31" s="24">
        <f t="shared" si="3"/>
        <v>912047</v>
      </c>
      <c r="O31" s="9">
        <f t="shared" si="4"/>
        <v>0.2697</v>
      </c>
    </row>
    <row r="32" spans="1:15" x14ac:dyDescent="0.35">
      <c r="A32" s="5" t="s">
        <v>330</v>
      </c>
      <c r="B32" s="5" t="s">
        <v>11</v>
      </c>
      <c r="C32" s="5" t="s">
        <v>334</v>
      </c>
      <c r="D32" s="5" t="s">
        <v>17</v>
      </c>
      <c r="E32" s="5" t="str">
        <f t="shared" si="0"/>
        <v/>
      </c>
      <c r="F32" s="5" t="s">
        <v>736</v>
      </c>
      <c r="G32" s="5" t="s">
        <v>3404</v>
      </c>
      <c r="H32" s="8">
        <v>0</v>
      </c>
      <c r="I32" s="6">
        <v>0</v>
      </c>
      <c r="K32" t="s">
        <v>760</v>
      </c>
      <c r="L32" s="24">
        <f t="shared" si="1"/>
        <v>3480954</v>
      </c>
      <c r="M32" s="9">
        <f t="shared" si="2"/>
        <v>0.74529999999999996</v>
      </c>
      <c r="N32" s="24">
        <f t="shared" si="3"/>
        <v>983616</v>
      </c>
      <c r="O32" s="9">
        <f t="shared" si="4"/>
        <v>0.21060000000000001</v>
      </c>
    </row>
    <row r="33" spans="1:15" x14ac:dyDescent="0.35">
      <c r="A33" s="5" t="s">
        <v>49</v>
      </c>
      <c r="B33" s="5" t="s">
        <v>11</v>
      </c>
      <c r="C33" s="5" t="s">
        <v>50</v>
      </c>
      <c r="D33" s="5" t="s">
        <v>15</v>
      </c>
      <c r="E33" s="5" t="str">
        <f t="shared" si="0"/>
        <v>8</v>
      </c>
      <c r="F33" s="5" t="s">
        <v>737</v>
      </c>
      <c r="G33" s="5" t="s">
        <v>3405</v>
      </c>
      <c r="H33" s="8">
        <v>0.25669999999999998</v>
      </c>
      <c r="I33" s="6">
        <v>10945924</v>
      </c>
      <c r="K33" t="s">
        <v>761</v>
      </c>
      <c r="L33" s="24">
        <f t="shared" si="1"/>
        <v>5570400</v>
      </c>
      <c r="M33" s="9">
        <f t="shared" si="2"/>
        <v>0.9335</v>
      </c>
      <c r="N33" s="24">
        <f t="shared" si="3"/>
        <v>2513393</v>
      </c>
      <c r="O33" s="9">
        <f t="shared" si="4"/>
        <v>0.42120000000000002</v>
      </c>
    </row>
    <row r="34" spans="1:15" x14ac:dyDescent="0.35">
      <c r="A34" s="5" t="s">
        <v>49</v>
      </c>
      <c r="B34" s="5" t="s">
        <v>11</v>
      </c>
      <c r="C34" s="5" t="s">
        <v>50</v>
      </c>
      <c r="D34" s="5" t="s">
        <v>16</v>
      </c>
      <c r="E34" s="5" t="str">
        <f t="shared" si="0"/>
        <v>8</v>
      </c>
      <c r="F34" s="5" t="s">
        <v>737</v>
      </c>
      <c r="G34" s="5" t="s">
        <v>3406</v>
      </c>
      <c r="H34" s="8">
        <v>6.4999999999999997E-3</v>
      </c>
      <c r="I34" s="6">
        <v>277166</v>
      </c>
      <c r="K34" t="s">
        <v>762</v>
      </c>
      <c r="L34" s="24">
        <f t="shared" si="1"/>
        <v>13327996</v>
      </c>
      <c r="M34" s="9">
        <f t="shared" si="2"/>
        <v>1.1819999999999999</v>
      </c>
      <c r="N34" s="24">
        <f t="shared" si="3"/>
        <v>6673019</v>
      </c>
      <c r="O34" s="9">
        <f t="shared" si="4"/>
        <v>0.59179999999999999</v>
      </c>
    </row>
    <row r="35" spans="1:15" x14ac:dyDescent="0.35">
      <c r="A35" s="5" t="s">
        <v>49</v>
      </c>
      <c r="B35" s="5" t="s">
        <v>11</v>
      </c>
      <c r="C35" s="5" t="s">
        <v>50</v>
      </c>
      <c r="D35" s="5" t="s">
        <v>51</v>
      </c>
      <c r="E35" s="5" t="str">
        <f t="shared" si="0"/>
        <v>8</v>
      </c>
      <c r="F35" s="5" t="s">
        <v>737</v>
      </c>
      <c r="G35" s="5" t="s">
        <v>3407</v>
      </c>
      <c r="H35" s="8">
        <v>0.13220000000000001</v>
      </c>
      <c r="I35" s="6">
        <v>5637130</v>
      </c>
      <c r="K35" t="s">
        <v>763</v>
      </c>
      <c r="L35" s="24">
        <f t="shared" si="1"/>
        <v>7264182</v>
      </c>
      <c r="M35" s="9">
        <f t="shared" si="2"/>
        <v>1.2410000000000001</v>
      </c>
      <c r="N35" s="24">
        <f t="shared" si="3"/>
        <v>3829939</v>
      </c>
      <c r="O35" s="9">
        <f t="shared" si="4"/>
        <v>0.65429999999999999</v>
      </c>
    </row>
    <row r="36" spans="1:15" x14ac:dyDescent="0.35">
      <c r="A36" s="5" t="s">
        <v>49</v>
      </c>
      <c r="B36" s="5" t="s">
        <v>11</v>
      </c>
      <c r="C36" s="5" t="s">
        <v>50</v>
      </c>
      <c r="D36" s="5" t="s">
        <v>17</v>
      </c>
      <c r="E36" s="5" t="str">
        <f t="shared" si="0"/>
        <v/>
      </c>
      <c r="F36" s="5" t="s">
        <v>737</v>
      </c>
      <c r="G36" s="5" t="s">
        <v>3408</v>
      </c>
      <c r="H36" s="8">
        <v>0</v>
      </c>
      <c r="I36" s="6">
        <v>0</v>
      </c>
      <c r="K36" t="s">
        <v>764</v>
      </c>
      <c r="L36" s="24">
        <f t="shared" si="1"/>
        <v>6121593</v>
      </c>
      <c r="M36" s="9">
        <f t="shared" si="2"/>
        <v>0.78939999999999999</v>
      </c>
      <c r="N36" s="24">
        <f t="shared" si="3"/>
        <v>2687018</v>
      </c>
      <c r="O36" s="9">
        <f t="shared" si="4"/>
        <v>0.34649999999999997</v>
      </c>
    </row>
    <row r="37" spans="1:15" x14ac:dyDescent="0.35">
      <c r="A37" s="5" t="s">
        <v>49</v>
      </c>
      <c r="B37" s="5" t="s">
        <v>11</v>
      </c>
      <c r="C37" s="5" t="s">
        <v>50</v>
      </c>
      <c r="D37" s="5" t="s">
        <v>18</v>
      </c>
      <c r="E37" s="5" t="str">
        <f t="shared" si="0"/>
        <v/>
      </c>
      <c r="F37" s="5" t="s">
        <v>737</v>
      </c>
      <c r="G37" s="5" t="s">
        <v>3409</v>
      </c>
      <c r="H37" s="8">
        <v>0.44969999999999999</v>
      </c>
      <c r="I37" s="6">
        <v>19175622</v>
      </c>
      <c r="K37" t="s">
        <v>765</v>
      </c>
      <c r="L37" s="24">
        <f t="shared" si="1"/>
        <v>6245597</v>
      </c>
      <c r="M37" s="9">
        <f t="shared" si="2"/>
        <v>0.81299999999999994</v>
      </c>
      <c r="N37" s="24">
        <f t="shared" si="3"/>
        <v>2989897</v>
      </c>
      <c r="O37" s="9">
        <f t="shared" si="4"/>
        <v>0.38919999999999999</v>
      </c>
    </row>
    <row r="38" spans="1:15" x14ac:dyDescent="0.35">
      <c r="A38" s="5" t="s">
        <v>49</v>
      </c>
      <c r="B38" s="5" t="s">
        <v>11</v>
      </c>
      <c r="C38" s="5" t="s">
        <v>52</v>
      </c>
      <c r="D38" s="5" t="s">
        <v>13</v>
      </c>
      <c r="E38" s="5" t="str">
        <f t="shared" si="0"/>
        <v/>
      </c>
      <c r="F38" s="5" t="s">
        <v>738</v>
      </c>
      <c r="G38" s="5" t="s">
        <v>3410</v>
      </c>
      <c r="H38" s="8">
        <v>0</v>
      </c>
      <c r="I38" s="6">
        <v>0</v>
      </c>
      <c r="K38" t="s">
        <v>766</v>
      </c>
      <c r="L38" s="24">
        <f t="shared" si="1"/>
        <v>6402227</v>
      </c>
      <c r="M38" s="9">
        <f t="shared" si="2"/>
        <v>0.92189999999999994</v>
      </c>
      <c r="N38" s="24">
        <f t="shared" si="3"/>
        <v>2543113</v>
      </c>
      <c r="O38" s="9">
        <f t="shared" si="4"/>
        <v>0.36620000000000003</v>
      </c>
    </row>
    <row r="39" spans="1:15" x14ac:dyDescent="0.35">
      <c r="A39" s="5" t="s">
        <v>49</v>
      </c>
      <c r="B39" s="5" t="s">
        <v>11</v>
      </c>
      <c r="C39" s="5" t="s">
        <v>52</v>
      </c>
      <c r="D39" s="5" t="s">
        <v>15</v>
      </c>
      <c r="E39" s="5" t="str">
        <f t="shared" si="0"/>
        <v>8</v>
      </c>
      <c r="F39" s="5" t="s">
        <v>738</v>
      </c>
      <c r="G39" s="5" t="s">
        <v>3411</v>
      </c>
      <c r="H39" s="8">
        <v>0.1368</v>
      </c>
      <c r="I39" s="6">
        <v>293147</v>
      </c>
      <c r="K39" t="s">
        <v>767</v>
      </c>
      <c r="L39" s="24">
        <f t="shared" si="1"/>
        <v>6813516</v>
      </c>
      <c r="M39" s="9">
        <f t="shared" si="2"/>
        <v>0.78859999999999997</v>
      </c>
      <c r="N39" s="24">
        <f t="shared" si="3"/>
        <v>2433028</v>
      </c>
      <c r="O39" s="9">
        <f t="shared" si="4"/>
        <v>0.28160000000000002</v>
      </c>
    </row>
    <row r="40" spans="1:15" x14ac:dyDescent="0.35">
      <c r="A40" s="5" t="s">
        <v>49</v>
      </c>
      <c r="B40" s="5" t="s">
        <v>11</v>
      </c>
      <c r="C40" s="5" t="s">
        <v>52</v>
      </c>
      <c r="D40" s="5" t="s">
        <v>51</v>
      </c>
      <c r="E40" s="5" t="str">
        <f t="shared" si="0"/>
        <v>8</v>
      </c>
      <c r="F40" s="5" t="s">
        <v>738</v>
      </c>
      <c r="G40" s="5" t="s">
        <v>3412</v>
      </c>
      <c r="H40" s="8">
        <v>0.61499999999999999</v>
      </c>
      <c r="I40" s="6">
        <v>1317878</v>
      </c>
      <c r="K40" t="s">
        <v>768</v>
      </c>
      <c r="L40" s="24">
        <f t="shared" si="1"/>
        <v>4504749</v>
      </c>
      <c r="M40" s="9">
        <f t="shared" si="2"/>
        <v>1.1031</v>
      </c>
      <c r="N40" s="24">
        <f t="shared" si="3"/>
        <v>2312201</v>
      </c>
      <c r="O40" s="9">
        <f t="shared" si="4"/>
        <v>0.56620000000000004</v>
      </c>
    </row>
    <row r="41" spans="1:15" x14ac:dyDescent="0.35">
      <c r="A41" s="5" t="s">
        <v>49</v>
      </c>
      <c r="B41" s="5" t="s">
        <v>11</v>
      </c>
      <c r="C41" s="5" t="s">
        <v>52</v>
      </c>
      <c r="D41" s="5" t="s">
        <v>17</v>
      </c>
      <c r="E41" s="5" t="str">
        <f t="shared" si="0"/>
        <v/>
      </c>
      <c r="F41" s="5" t="s">
        <v>738</v>
      </c>
      <c r="G41" s="5" t="s">
        <v>3413</v>
      </c>
      <c r="H41" s="8">
        <v>0</v>
      </c>
      <c r="I41" s="6">
        <v>0</v>
      </c>
      <c r="K41" t="s">
        <v>769</v>
      </c>
      <c r="L41" s="24">
        <f t="shared" si="1"/>
        <v>11792264</v>
      </c>
      <c r="M41" s="9">
        <f t="shared" si="2"/>
        <v>0.9383999999999999</v>
      </c>
      <c r="N41" s="24">
        <f t="shared" si="3"/>
        <v>4797833</v>
      </c>
      <c r="O41" s="9">
        <f t="shared" si="4"/>
        <v>0.38179999999999997</v>
      </c>
    </row>
    <row r="42" spans="1:15" x14ac:dyDescent="0.35">
      <c r="A42" s="5" t="s">
        <v>49</v>
      </c>
      <c r="B42" s="5" t="s">
        <v>11</v>
      </c>
      <c r="C42" s="5" t="s">
        <v>52</v>
      </c>
      <c r="D42" s="5" t="s">
        <v>18</v>
      </c>
      <c r="E42" s="5" t="str">
        <f t="shared" si="0"/>
        <v/>
      </c>
      <c r="F42" s="5" t="s">
        <v>738</v>
      </c>
      <c r="G42" s="5" t="s">
        <v>3414</v>
      </c>
      <c r="H42" s="8">
        <v>0.54</v>
      </c>
      <c r="I42" s="6">
        <v>1157161</v>
      </c>
      <c r="K42" t="s">
        <v>770</v>
      </c>
      <c r="L42" s="24">
        <f t="shared" si="1"/>
        <v>5929186</v>
      </c>
      <c r="M42" s="9">
        <f t="shared" si="2"/>
        <v>1.0554999999999999</v>
      </c>
      <c r="N42" s="24">
        <f t="shared" si="3"/>
        <v>1965535</v>
      </c>
      <c r="O42" s="9">
        <f t="shared" si="4"/>
        <v>0.34989999999999999</v>
      </c>
    </row>
    <row r="43" spans="1:15" x14ac:dyDescent="0.35">
      <c r="A43" s="5" t="s">
        <v>72</v>
      </c>
      <c r="B43" s="5" t="s">
        <v>11</v>
      </c>
      <c r="C43" s="5" t="s">
        <v>73</v>
      </c>
      <c r="D43" s="5" t="s">
        <v>13</v>
      </c>
      <c r="E43" s="5" t="str">
        <f t="shared" si="0"/>
        <v/>
      </c>
      <c r="F43" s="5" t="s">
        <v>739</v>
      </c>
      <c r="G43" s="5" t="s">
        <v>3415</v>
      </c>
      <c r="H43" s="8">
        <v>0</v>
      </c>
      <c r="I43" s="6">
        <v>0</v>
      </c>
      <c r="K43" t="s">
        <v>771</v>
      </c>
      <c r="L43" s="24">
        <f t="shared" si="1"/>
        <v>2458154</v>
      </c>
      <c r="M43" s="9">
        <f t="shared" si="2"/>
        <v>0.89149999999999996</v>
      </c>
      <c r="N43" s="24">
        <f t="shared" si="3"/>
        <v>991534</v>
      </c>
      <c r="O43" s="9">
        <f t="shared" si="4"/>
        <v>0.35959999999999998</v>
      </c>
    </row>
    <row r="44" spans="1:15" x14ac:dyDescent="0.35">
      <c r="A44" s="5" t="s">
        <v>72</v>
      </c>
      <c r="B44" s="5" t="s">
        <v>11</v>
      </c>
      <c r="C44" s="5" t="s">
        <v>73</v>
      </c>
      <c r="D44" s="5" t="s">
        <v>15</v>
      </c>
      <c r="E44" s="5" t="str">
        <f t="shared" si="0"/>
        <v>8</v>
      </c>
      <c r="F44" s="5" t="s">
        <v>739</v>
      </c>
      <c r="G44" s="5" t="s">
        <v>3416</v>
      </c>
      <c r="H44" s="8">
        <v>0.17910000000000001</v>
      </c>
      <c r="I44" s="6">
        <v>2354260</v>
      </c>
      <c r="K44" t="s">
        <v>772</v>
      </c>
      <c r="L44" s="24">
        <f t="shared" si="1"/>
        <v>2231579</v>
      </c>
      <c r="M44" s="9">
        <f t="shared" si="2"/>
        <v>0.98970000000000002</v>
      </c>
      <c r="N44" s="24">
        <f t="shared" si="3"/>
        <v>871707</v>
      </c>
      <c r="O44" s="9">
        <f t="shared" si="4"/>
        <v>0.3866</v>
      </c>
    </row>
    <row r="45" spans="1:15" x14ac:dyDescent="0.35">
      <c r="A45" s="5" t="s">
        <v>72</v>
      </c>
      <c r="B45" s="5" t="s">
        <v>11</v>
      </c>
      <c r="C45" s="5" t="s">
        <v>73</v>
      </c>
      <c r="D45" s="5" t="s">
        <v>16</v>
      </c>
      <c r="E45" s="5" t="str">
        <f t="shared" si="0"/>
        <v>8</v>
      </c>
      <c r="F45" s="5" t="s">
        <v>739</v>
      </c>
      <c r="G45" s="5" t="s">
        <v>3417</v>
      </c>
      <c r="H45" s="8">
        <v>1.78E-2</v>
      </c>
      <c r="I45" s="6">
        <v>233980</v>
      </c>
      <c r="K45" t="s">
        <v>773</v>
      </c>
      <c r="L45" s="24">
        <f t="shared" si="1"/>
        <v>1440825</v>
      </c>
      <c r="M45" s="9">
        <f t="shared" si="2"/>
        <v>1.0999999999999999</v>
      </c>
      <c r="N45" s="24">
        <f t="shared" si="3"/>
        <v>500097</v>
      </c>
      <c r="O45" s="9">
        <f t="shared" si="4"/>
        <v>0.38179999999999997</v>
      </c>
    </row>
    <row r="46" spans="1:15" x14ac:dyDescent="0.35">
      <c r="A46" s="5" t="s">
        <v>72</v>
      </c>
      <c r="B46" s="5" t="s">
        <v>11</v>
      </c>
      <c r="C46" s="5" t="s">
        <v>73</v>
      </c>
      <c r="D46" s="5" t="s">
        <v>18</v>
      </c>
      <c r="E46" s="5" t="str">
        <f t="shared" si="0"/>
        <v/>
      </c>
      <c r="F46" s="5" t="s">
        <v>739</v>
      </c>
      <c r="G46" s="5" t="s">
        <v>3418</v>
      </c>
      <c r="H46" s="8">
        <v>0.39369999999999999</v>
      </c>
      <c r="I46" s="6">
        <v>5175165</v>
      </c>
      <c r="K46" t="s">
        <v>774</v>
      </c>
      <c r="L46" s="24">
        <f t="shared" si="1"/>
        <v>5547312</v>
      </c>
      <c r="M46" s="9">
        <f t="shared" si="2"/>
        <v>1.0778000000000001</v>
      </c>
      <c r="N46" s="24">
        <f t="shared" si="3"/>
        <v>1642371</v>
      </c>
      <c r="O46" s="9">
        <f t="shared" si="4"/>
        <v>0.31909999999999999</v>
      </c>
    </row>
    <row r="47" spans="1:15" x14ac:dyDescent="0.35">
      <c r="A47" s="5" t="s">
        <v>72</v>
      </c>
      <c r="B47" s="5" t="s">
        <v>11</v>
      </c>
      <c r="C47" s="5" t="s">
        <v>73</v>
      </c>
      <c r="D47" s="5" t="s">
        <v>17</v>
      </c>
      <c r="E47" s="5" t="str">
        <f t="shared" si="0"/>
        <v/>
      </c>
      <c r="F47" s="5" t="s">
        <v>739</v>
      </c>
      <c r="G47" s="5" t="s">
        <v>3419</v>
      </c>
      <c r="H47" s="8">
        <v>0</v>
      </c>
      <c r="I47" s="6">
        <v>0</v>
      </c>
      <c r="K47" t="s">
        <v>775</v>
      </c>
      <c r="L47" s="24">
        <f t="shared" si="1"/>
        <v>2418527</v>
      </c>
      <c r="M47" s="9">
        <f t="shared" si="2"/>
        <v>1.4401999999999999</v>
      </c>
      <c r="N47" s="24">
        <f t="shared" si="3"/>
        <v>1394994</v>
      </c>
      <c r="O47" s="9">
        <f t="shared" si="4"/>
        <v>0.83069999999999999</v>
      </c>
    </row>
    <row r="48" spans="1:15" x14ac:dyDescent="0.35">
      <c r="A48" s="5" t="s">
        <v>94</v>
      </c>
      <c r="B48" s="5" t="s">
        <v>11</v>
      </c>
      <c r="C48" s="5" t="s">
        <v>95</v>
      </c>
      <c r="D48" s="5" t="s">
        <v>15</v>
      </c>
      <c r="E48" s="5" t="str">
        <f t="shared" si="0"/>
        <v>8</v>
      </c>
      <c r="F48" s="5" t="s">
        <v>740</v>
      </c>
      <c r="G48" s="5" t="s">
        <v>3420</v>
      </c>
      <c r="H48" s="8">
        <v>0.496</v>
      </c>
      <c r="I48" s="6">
        <v>2244619</v>
      </c>
      <c r="K48" t="s">
        <v>776</v>
      </c>
      <c r="L48" s="24">
        <f t="shared" si="1"/>
        <v>20616241</v>
      </c>
      <c r="M48" s="9">
        <f t="shared" si="2"/>
        <v>1.2728999999999999</v>
      </c>
      <c r="N48" s="24">
        <f t="shared" si="3"/>
        <v>9066676</v>
      </c>
      <c r="O48" s="9">
        <f t="shared" si="4"/>
        <v>0.55979999999999996</v>
      </c>
    </row>
    <row r="49" spans="1:15" x14ac:dyDescent="0.35">
      <c r="A49" s="5" t="s">
        <v>94</v>
      </c>
      <c r="B49" s="5" t="s">
        <v>11</v>
      </c>
      <c r="C49" s="5" t="s">
        <v>95</v>
      </c>
      <c r="D49" s="5" t="s">
        <v>18</v>
      </c>
      <c r="E49" s="5" t="str">
        <f t="shared" si="0"/>
        <v/>
      </c>
      <c r="F49" s="5" t="s">
        <v>740</v>
      </c>
      <c r="G49" s="5" t="s">
        <v>3421</v>
      </c>
      <c r="H49" s="8">
        <v>0.61770000000000003</v>
      </c>
      <c r="I49" s="6">
        <v>2795366</v>
      </c>
      <c r="K49" t="s">
        <v>777</v>
      </c>
      <c r="L49" s="24">
        <f t="shared" si="1"/>
        <v>2941638</v>
      </c>
      <c r="M49" s="9">
        <f t="shared" si="2"/>
        <v>0.91139999999999999</v>
      </c>
      <c r="N49" s="24">
        <f t="shared" si="3"/>
        <v>928904</v>
      </c>
      <c r="O49" s="9">
        <f t="shared" si="4"/>
        <v>0.2878</v>
      </c>
    </row>
    <row r="50" spans="1:15" x14ac:dyDescent="0.35">
      <c r="A50" s="5" t="s">
        <v>94</v>
      </c>
      <c r="B50" s="5" t="s">
        <v>11</v>
      </c>
      <c r="C50" s="5" t="s">
        <v>95</v>
      </c>
      <c r="D50" s="5" t="s">
        <v>17</v>
      </c>
      <c r="E50" s="5" t="str">
        <f t="shared" si="0"/>
        <v/>
      </c>
      <c r="F50" s="5" t="s">
        <v>740</v>
      </c>
      <c r="G50" s="5" t="s">
        <v>3422</v>
      </c>
      <c r="H50" s="8">
        <v>0</v>
      </c>
      <c r="I50" s="6">
        <v>0</v>
      </c>
      <c r="K50" t="s">
        <v>778</v>
      </c>
      <c r="L50" s="24">
        <f t="shared" si="1"/>
        <v>3355211</v>
      </c>
      <c r="M50" s="9">
        <f t="shared" si="2"/>
        <v>0.85609999999999997</v>
      </c>
      <c r="N50" s="24">
        <f t="shared" si="3"/>
        <v>1594323</v>
      </c>
      <c r="O50" s="9">
        <f t="shared" si="4"/>
        <v>0.40679999999999999</v>
      </c>
    </row>
    <row r="51" spans="1:15" x14ac:dyDescent="0.35">
      <c r="A51" s="5" t="s">
        <v>94</v>
      </c>
      <c r="B51" s="5" t="s">
        <v>11</v>
      </c>
      <c r="C51" s="5" t="s">
        <v>95</v>
      </c>
      <c r="D51" s="5" t="s">
        <v>13</v>
      </c>
      <c r="E51" s="5" t="str">
        <f t="shared" si="0"/>
        <v/>
      </c>
      <c r="F51" s="5" t="s">
        <v>740</v>
      </c>
      <c r="G51" s="5" t="s">
        <v>3423</v>
      </c>
      <c r="H51" s="8">
        <v>0</v>
      </c>
      <c r="I51" s="6">
        <v>0</v>
      </c>
      <c r="K51" t="s">
        <v>779</v>
      </c>
      <c r="L51" s="24">
        <f t="shared" si="1"/>
        <v>4855384</v>
      </c>
      <c r="M51" s="9">
        <f t="shared" si="2"/>
        <v>1.2</v>
      </c>
      <c r="N51" s="24">
        <f t="shared" si="3"/>
        <v>2466456</v>
      </c>
      <c r="O51" s="9">
        <f t="shared" si="4"/>
        <v>0.57150000000000001</v>
      </c>
    </row>
    <row r="52" spans="1:15" x14ac:dyDescent="0.35">
      <c r="A52" s="5" t="s">
        <v>335</v>
      </c>
      <c r="B52" s="5" t="s">
        <v>11</v>
      </c>
      <c r="C52" s="5" t="s">
        <v>336</v>
      </c>
      <c r="D52" s="5" t="s">
        <v>13</v>
      </c>
      <c r="E52" s="5" t="str">
        <f t="shared" si="0"/>
        <v/>
      </c>
      <c r="F52" s="5" t="s">
        <v>741</v>
      </c>
      <c r="G52" s="5" t="s">
        <v>3424</v>
      </c>
      <c r="H52" s="8">
        <v>0</v>
      </c>
      <c r="I52" s="6">
        <v>0</v>
      </c>
      <c r="K52" t="s">
        <v>780</v>
      </c>
      <c r="L52" s="24">
        <f t="shared" si="1"/>
        <v>14040684</v>
      </c>
      <c r="M52" s="9">
        <f t="shared" si="2"/>
        <v>1.1000000000000001</v>
      </c>
      <c r="N52" s="24">
        <f t="shared" si="3"/>
        <v>7793856</v>
      </c>
      <c r="O52" s="9">
        <f t="shared" si="4"/>
        <v>0.61060000000000003</v>
      </c>
    </row>
    <row r="53" spans="1:15" x14ac:dyDescent="0.35">
      <c r="A53" s="5" t="s">
        <v>335</v>
      </c>
      <c r="B53" s="5" t="s">
        <v>11</v>
      </c>
      <c r="C53" s="5" t="s">
        <v>336</v>
      </c>
      <c r="D53" s="5" t="s">
        <v>15</v>
      </c>
      <c r="E53" s="5" t="str">
        <f t="shared" si="0"/>
        <v>8</v>
      </c>
      <c r="F53" s="5" t="s">
        <v>741</v>
      </c>
      <c r="G53" s="5" t="s">
        <v>3425</v>
      </c>
      <c r="H53" s="8">
        <v>0.52939999999999998</v>
      </c>
      <c r="I53" s="6">
        <v>3649302</v>
      </c>
      <c r="K53" t="s">
        <v>781</v>
      </c>
      <c r="L53" s="24">
        <f t="shared" si="1"/>
        <v>7360730</v>
      </c>
      <c r="M53" s="9">
        <f t="shared" si="2"/>
        <v>0.90579999999999994</v>
      </c>
      <c r="N53" s="24">
        <f t="shared" si="3"/>
        <v>3775442</v>
      </c>
      <c r="O53" s="9">
        <f t="shared" si="4"/>
        <v>0.46460000000000001</v>
      </c>
    </row>
    <row r="54" spans="1:15" x14ac:dyDescent="0.35">
      <c r="A54" s="5" t="s">
        <v>335</v>
      </c>
      <c r="B54" s="5" t="s">
        <v>11</v>
      </c>
      <c r="C54" s="5" t="s">
        <v>336</v>
      </c>
      <c r="D54" s="5" t="s">
        <v>17</v>
      </c>
      <c r="E54" s="5" t="str">
        <f t="shared" si="0"/>
        <v/>
      </c>
      <c r="F54" s="5" t="s">
        <v>741</v>
      </c>
      <c r="G54" s="5" t="s">
        <v>3426</v>
      </c>
      <c r="H54" s="8">
        <v>0</v>
      </c>
      <c r="I54" s="6">
        <v>0</v>
      </c>
      <c r="K54" t="s">
        <v>782</v>
      </c>
      <c r="L54" s="24">
        <f t="shared" si="1"/>
        <v>6733191</v>
      </c>
      <c r="M54" s="9">
        <f t="shared" si="2"/>
        <v>1.3571</v>
      </c>
      <c r="N54" s="24">
        <f t="shared" si="3"/>
        <v>3766241</v>
      </c>
      <c r="O54" s="9">
        <f t="shared" si="4"/>
        <v>0.7591</v>
      </c>
    </row>
    <row r="55" spans="1:15" x14ac:dyDescent="0.35">
      <c r="A55" s="5" t="s">
        <v>335</v>
      </c>
      <c r="B55" s="5" t="s">
        <v>11</v>
      </c>
      <c r="C55" s="5" t="s">
        <v>336</v>
      </c>
      <c r="D55" s="5" t="s">
        <v>18</v>
      </c>
      <c r="E55" s="5" t="str">
        <f t="shared" si="0"/>
        <v/>
      </c>
      <c r="F55" s="5" t="s">
        <v>741</v>
      </c>
      <c r="G55" s="5" t="s">
        <v>3427</v>
      </c>
      <c r="H55" s="8">
        <v>0.4632</v>
      </c>
      <c r="I55" s="6">
        <v>3192967</v>
      </c>
      <c r="K55" t="s">
        <v>783</v>
      </c>
      <c r="L55" s="24">
        <f t="shared" si="1"/>
        <v>22074000</v>
      </c>
      <c r="M55" s="9">
        <f t="shared" si="2"/>
        <v>1.7784</v>
      </c>
      <c r="N55" s="24">
        <f t="shared" si="3"/>
        <v>9952237</v>
      </c>
      <c r="O55" s="9">
        <f t="shared" si="4"/>
        <v>0.81709999999999994</v>
      </c>
    </row>
    <row r="56" spans="1:15" x14ac:dyDescent="0.35">
      <c r="A56" s="5" t="s">
        <v>335</v>
      </c>
      <c r="B56" s="5" t="s">
        <v>11</v>
      </c>
      <c r="C56" s="5" t="s">
        <v>338</v>
      </c>
      <c r="D56" s="5" t="s">
        <v>25</v>
      </c>
      <c r="E56" s="5" t="str">
        <f t="shared" si="0"/>
        <v/>
      </c>
      <c r="F56" s="5" t="s">
        <v>742</v>
      </c>
      <c r="G56" s="5" t="s">
        <v>3428</v>
      </c>
      <c r="H56" s="8">
        <v>0.23549999999999999</v>
      </c>
      <c r="I56" s="6">
        <v>7903182</v>
      </c>
      <c r="K56" t="s">
        <v>784</v>
      </c>
      <c r="L56" s="24">
        <f t="shared" si="1"/>
        <v>17916749</v>
      </c>
      <c r="M56" s="9">
        <f t="shared" si="2"/>
        <v>1.2267999999999999</v>
      </c>
      <c r="N56" s="24">
        <f t="shared" si="3"/>
        <v>11073100</v>
      </c>
      <c r="O56" s="9">
        <f t="shared" si="4"/>
        <v>0.75819999999999999</v>
      </c>
    </row>
    <row r="57" spans="1:15" x14ac:dyDescent="0.35">
      <c r="A57" s="5" t="s">
        <v>335</v>
      </c>
      <c r="B57" s="5" t="s">
        <v>11</v>
      </c>
      <c r="C57" s="5" t="s">
        <v>338</v>
      </c>
      <c r="D57" s="5" t="s">
        <v>13</v>
      </c>
      <c r="E57" s="5" t="str">
        <f t="shared" si="0"/>
        <v/>
      </c>
      <c r="F57" s="5" t="s">
        <v>742</v>
      </c>
      <c r="G57" s="5" t="s">
        <v>3429</v>
      </c>
      <c r="H57" s="8">
        <v>0</v>
      </c>
      <c r="I57" s="6">
        <v>0</v>
      </c>
      <c r="K57" t="s">
        <v>785</v>
      </c>
      <c r="L57" s="24">
        <f t="shared" si="1"/>
        <v>12237671</v>
      </c>
      <c r="M57" s="9">
        <f t="shared" si="2"/>
        <v>1.0289999999999999</v>
      </c>
      <c r="N57" s="24">
        <f t="shared" si="3"/>
        <v>5231605</v>
      </c>
      <c r="O57" s="9">
        <f t="shared" si="4"/>
        <v>0.44159999999999999</v>
      </c>
    </row>
    <row r="58" spans="1:15" x14ac:dyDescent="0.35">
      <c r="A58" s="5" t="s">
        <v>335</v>
      </c>
      <c r="B58" s="5" t="s">
        <v>11</v>
      </c>
      <c r="C58" s="5" t="s">
        <v>338</v>
      </c>
      <c r="D58" s="5" t="s">
        <v>15</v>
      </c>
      <c r="E58" s="5" t="str">
        <f t="shared" si="0"/>
        <v>8</v>
      </c>
      <c r="F58" s="5" t="s">
        <v>742</v>
      </c>
      <c r="G58" s="5" t="s">
        <v>3430</v>
      </c>
      <c r="H58" s="8">
        <v>0.73919999999999997</v>
      </c>
      <c r="I58" s="6">
        <v>22442975</v>
      </c>
      <c r="K58" t="s">
        <v>786</v>
      </c>
      <c r="L58" s="24">
        <f t="shared" si="1"/>
        <v>36515918</v>
      </c>
      <c r="M58" s="9">
        <f t="shared" si="2"/>
        <v>1.0825</v>
      </c>
      <c r="N58" s="24">
        <f t="shared" si="3"/>
        <v>12228817</v>
      </c>
      <c r="O58" s="9">
        <f t="shared" si="4"/>
        <v>0.36480000000000001</v>
      </c>
    </row>
    <row r="59" spans="1:15" x14ac:dyDescent="0.35">
      <c r="A59" s="5" t="s">
        <v>335</v>
      </c>
      <c r="B59" s="5" t="s">
        <v>11</v>
      </c>
      <c r="C59" s="5" t="s">
        <v>338</v>
      </c>
      <c r="D59" s="5" t="s">
        <v>16</v>
      </c>
      <c r="E59" s="5" t="str">
        <f t="shared" si="0"/>
        <v>8</v>
      </c>
      <c r="F59" s="5" t="s">
        <v>742</v>
      </c>
      <c r="G59" s="5" t="s">
        <v>3431</v>
      </c>
      <c r="H59" s="8">
        <v>1.95E-2</v>
      </c>
      <c r="I59" s="6">
        <v>592043</v>
      </c>
      <c r="K59" t="s">
        <v>787</v>
      </c>
      <c r="L59" s="24">
        <f t="shared" si="1"/>
        <v>22759212</v>
      </c>
      <c r="M59" s="9">
        <f t="shared" si="2"/>
        <v>1.5418000000000001</v>
      </c>
      <c r="N59" s="24">
        <f t="shared" si="3"/>
        <v>10515730</v>
      </c>
      <c r="O59" s="9">
        <f t="shared" si="4"/>
        <v>0.70830000000000004</v>
      </c>
    </row>
    <row r="60" spans="1:15" x14ac:dyDescent="0.35">
      <c r="A60" s="5" t="s">
        <v>335</v>
      </c>
      <c r="B60" s="5" t="s">
        <v>11</v>
      </c>
      <c r="C60" s="5" t="s">
        <v>338</v>
      </c>
      <c r="D60" s="5" t="s">
        <v>17</v>
      </c>
      <c r="E60" s="5" t="str">
        <f t="shared" si="0"/>
        <v/>
      </c>
      <c r="F60" s="5" t="s">
        <v>742</v>
      </c>
      <c r="G60" s="5" t="s">
        <v>3432</v>
      </c>
      <c r="H60" s="8">
        <v>0</v>
      </c>
      <c r="I60" s="6">
        <v>0</v>
      </c>
      <c r="K60" t="s">
        <v>788</v>
      </c>
      <c r="L60" s="24">
        <f t="shared" si="1"/>
        <v>8137731</v>
      </c>
      <c r="M60" s="9">
        <f t="shared" si="2"/>
        <v>1.1488</v>
      </c>
      <c r="N60" s="24">
        <f t="shared" si="3"/>
        <v>1609412</v>
      </c>
      <c r="O60" s="9">
        <f t="shared" si="4"/>
        <v>0.22720000000000001</v>
      </c>
    </row>
    <row r="61" spans="1:15" x14ac:dyDescent="0.35">
      <c r="A61" s="5" t="s">
        <v>335</v>
      </c>
      <c r="B61" s="5" t="s">
        <v>11</v>
      </c>
      <c r="C61" s="5" t="s">
        <v>338</v>
      </c>
      <c r="D61" s="5" t="s">
        <v>18</v>
      </c>
      <c r="E61" s="5" t="str">
        <f t="shared" si="0"/>
        <v/>
      </c>
      <c r="F61" s="5" t="s">
        <v>742</v>
      </c>
      <c r="G61" s="5" t="s">
        <v>3433</v>
      </c>
      <c r="H61" s="8">
        <v>0.29870000000000002</v>
      </c>
      <c r="I61" s="6">
        <v>9068881</v>
      </c>
      <c r="K61" t="s">
        <v>789</v>
      </c>
      <c r="L61" s="24">
        <f t="shared" si="1"/>
        <v>34316213</v>
      </c>
      <c r="M61" s="9">
        <f t="shared" si="2"/>
        <v>0.97839999999999994</v>
      </c>
      <c r="N61" s="24">
        <f t="shared" si="3"/>
        <v>15489271</v>
      </c>
      <c r="O61" s="9">
        <f t="shared" si="4"/>
        <v>0.43490000000000001</v>
      </c>
    </row>
    <row r="62" spans="1:15" x14ac:dyDescent="0.35">
      <c r="A62" s="5" t="s">
        <v>335</v>
      </c>
      <c r="B62" s="5" t="s">
        <v>11</v>
      </c>
      <c r="C62" s="5" t="s">
        <v>337</v>
      </c>
      <c r="D62" s="5" t="s">
        <v>13</v>
      </c>
      <c r="E62" s="5" t="str">
        <f t="shared" si="0"/>
        <v/>
      </c>
      <c r="F62" s="5" t="s">
        <v>743</v>
      </c>
      <c r="G62" s="5" t="s">
        <v>3434</v>
      </c>
      <c r="H62" s="8">
        <v>0</v>
      </c>
      <c r="I62" s="6">
        <v>0</v>
      </c>
      <c r="K62" t="s">
        <v>790</v>
      </c>
      <c r="L62" s="24">
        <f t="shared" si="1"/>
        <v>2393099</v>
      </c>
      <c r="M62" s="9">
        <f t="shared" si="2"/>
        <v>1.0202</v>
      </c>
      <c r="N62" s="24">
        <f t="shared" si="3"/>
        <v>1206167</v>
      </c>
      <c r="O62" s="9">
        <f t="shared" si="4"/>
        <v>0.51419999999999999</v>
      </c>
    </row>
    <row r="63" spans="1:15" x14ac:dyDescent="0.35">
      <c r="A63" s="5" t="s">
        <v>335</v>
      </c>
      <c r="B63" s="5" t="s">
        <v>11</v>
      </c>
      <c r="C63" s="5" t="s">
        <v>337</v>
      </c>
      <c r="D63" s="5" t="s">
        <v>15</v>
      </c>
      <c r="E63" s="5" t="str">
        <f t="shared" si="0"/>
        <v>8</v>
      </c>
      <c r="F63" s="5" t="s">
        <v>743</v>
      </c>
      <c r="G63" s="5" t="s">
        <v>3435</v>
      </c>
      <c r="H63" s="8">
        <v>0.20630000000000001</v>
      </c>
      <c r="I63" s="6">
        <v>3311341</v>
      </c>
      <c r="K63" t="s">
        <v>791</v>
      </c>
      <c r="L63" s="24">
        <f t="shared" si="1"/>
        <v>2381231</v>
      </c>
      <c r="M63" s="9">
        <f t="shared" si="2"/>
        <v>0.91260000000000008</v>
      </c>
      <c r="N63" s="24">
        <f t="shared" si="3"/>
        <v>1051541</v>
      </c>
      <c r="O63" s="9">
        <f t="shared" si="4"/>
        <v>0.40300000000000002</v>
      </c>
    </row>
    <row r="64" spans="1:15" x14ac:dyDescent="0.35">
      <c r="A64" s="5" t="s">
        <v>335</v>
      </c>
      <c r="B64" s="5" t="s">
        <v>11</v>
      </c>
      <c r="C64" s="5" t="s">
        <v>337</v>
      </c>
      <c r="D64" s="5" t="s">
        <v>16</v>
      </c>
      <c r="E64" s="5" t="str">
        <f t="shared" si="0"/>
        <v>8</v>
      </c>
      <c r="F64" s="5" t="s">
        <v>743</v>
      </c>
      <c r="G64" s="5" t="s">
        <v>3436</v>
      </c>
      <c r="H64" s="8">
        <v>0</v>
      </c>
      <c r="I64" s="6">
        <v>0</v>
      </c>
      <c r="K64" t="s">
        <v>792</v>
      </c>
      <c r="L64" s="24">
        <f t="shared" si="1"/>
        <v>2874890</v>
      </c>
      <c r="M64" s="9">
        <f t="shared" si="2"/>
        <v>0.75509999999999999</v>
      </c>
      <c r="N64" s="24">
        <f t="shared" si="3"/>
        <v>649525</v>
      </c>
      <c r="O64" s="9">
        <f t="shared" si="4"/>
        <v>0.1706</v>
      </c>
    </row>
    <row r="65" spans="1:15" x14ac:dyDescent="0.35">
      <c r="A65" s="5" t="s">
        <v>335</v>
      </c>
      <c r="B65" s="5" t="s">
        <v>11</v>
      </c>
      <c r="C65" s="5" t="s">
        <v>337</v>
      </c>
      <c r="D65" s="5" t="s">
        <v>30</v>
      </c>
      <c r="E65" s="5" t="str">
        <f t="shared" si="0"/>
        <v>8</v>
      </c>
      <c r="F65" s="5" t="s">
        <v>743</v>
      </c>
      <c r="G65" s="5" t="s">
        <v>3437</v>
      </c>
      <c r="H65" s="8">
        <v>0.28510000000000002</v>
      </c>
      <c r="I65" s="6">
        <v>5842866</v>
      </c>
      <c r="K65" t="s">
        <v>793</v>
      </c>
      <c r="L65" s="24">
        <f t="shared" si="1"/>
        <v>6513803</v>
      </c>
      <c r="M65" s="9">
        <f t="shared" si="2"/>
        <v>0.89800000000000002</v>
      </c>
      <c r="N65" s="24">
        <f t="shared" si="3"/>
        <v>1403587</v>
      </c>
      <c r="O65" s="9">
        <f t="shared" si="4"/>
        <v>0.19350000000000001</v>
      </c>
    </row>
    <row r="66" spans="1:15" x14ac:dyDescent="0.35">
      <c r="A66" s="5" t="s">
        <v>335</v>
      </c>
      <c r="B66" s="5" t="s">
        <v>11</v>
      </c>
      <c r="C66" s="5" t="s">
        <v>337</v>
      </c>
      <c r="D66" s="5" t="s">
        <v>17</v>
      </c>
      <c r="E66" s="5" t="str">
        <f t="shared" si="0"/>
        <v/>
      </c>
      <c r="F66" s="5" t="s">
        <v>743</v>
      </c>
      <c r="G66" s="5" t="s">
        <v>3438</v>
      </c>
      <c r="H66" s="8">
        <v>0</v>
      </c>
      <c r="I66" s="6">
        <v>0</v>
      </c>
      <c r="K66" t="s">
        <v>794</v>
      </c>
      <c r="L66" s="24">
        <f t="shared" si="1"/>
        <v>4846799</v>
      </c>
      <c r="M66" s="9">
        <f t="shared" si="2"/>
        <v>0.82289999999999996</v>
      </c>
      <c r="N66" s="24">
        <f t="shared" si="3"/>
        <v>2252298</v>
      </c>
      <c r="O66" s="9">
        <f t="shared" si="4"/>
        <v>0.38240000000000002</v>
      </c>
    </row>
    <row r="67" spans="1:15" x14ac:dyDescent="0.35">
      <c r="A67" s="5" t="s">
        <v>335</v>
      </c>
      <c r="B67" s="5" t="s">
        <v>11</v>
      </c>
      <c r="C67" s="5" t="s">
        <v>337</v>
      </c>
      <c r="D67" s="5" t="s">
        <v>18</v>
      </c>
      <c r="E67" s="5" t="str">
        <f t="shared" ref="E67:E130" si="5">IF(MID(D67,3,1)="8","8","")</f>
        <v/>
      </c>
      <c r="F67" s="5" t="s">
        <v>743</v>
      </c>
      <c r="G67" s="5" t="s">
        <v>3439</v>
      </c>
      <c r="H67" s="8">
        <v>0.37369999999999998</v>
      </c>
      <c r="I67" s="6">
        <v>5998295</v>
      </c>
      <c r="K67" t="s">
        <v>795</v>
      </c>
      <c r="L67" s="24">
        <f t="shared" ref="L67:L130" si="6">SUMIF(F:F,K67,I:I)</f>
        <v>2220094</v>
      </c>
      <c r="M67" s="9">
        <f t="shared" ref="M67:M130" si="7">SUMIF(F:F,K67,H:H)</f>
        <v>0.77639999999999998</v>
      </c>
      <c r="N67" s="24">
        <f t="shared" ref="N67:N130" si="8">SUMIFS(I:I,F:F,K67,E:E,"8")</f>
        <v>250204</v>
      </c>
      <c r="O67" s="9">
        <f t="shared" ref="O67:O130" si="9">SUMIFS(H:H,F:F,K67,E:E,"8")</f>
        <v>8.7499999999999994E-2</v>
      </c>
    </row>
    <row r="68" spans="1:15" x14ac:dyDescent="0.35">
      <c r="A68" s="5" t="s">
        <v>98</v>
      </c>
      <c r="B68" s="5" t="s">
        <v>11</v>
      </c>
      <c r="C68" s="5" t="s">
        <v>99</v>
      </c>
      <c r="D68" s="5" t="s">
        <v>13</v>
      </c>
      <c r="E68" s="5" t="str">
        <f t="shared" si="5"/>
        <v/>
      </c>
      <c r="F68" s="5" t="s">
        <v>744</v>
      </c>
      <c r="G68" s="5" t="s">
        <v>3440</v>
      </c>
      <c r="H68" s="8">
        <v>0</v>
      </c>
      <c r="I68" s="6">
        <v>0</v>
      </c>
      <c r="K68" t="s">
        <v>796</v>
      </c>
      <c r="L68" s="24">
        <f t="shared" si="6"/>
        <v>2267752</v>
      </c>
      <c r="M68" s="9">
        <f t="shared" si="7"/>
        <v>0.83509999999999995</v>
      </c>
      <c r="N68" s="24">
        <f t="shared" si="8"/>
        <v>263136</v>
      </c>
      <c r="O68" s="9">
        <f t="shared" si="9"/>
        <v>9.69E-2</v>
      </c>
    </row>
    <row r="69" spans="1:15" x14ac:dyDescent="0.35">
      <c r="A69" s="5" t="s">
        <v>98</v>
      </c>
      <c r="B69" s="5" t="s">
        <v>11</v>
      </c>
      <c r="C69" s="5" t="s">
        <v>99</v>
      </c>
      <c r="D69" s="5" t="s">
        <v>15</v>
      </c>
      <c r="E69" s="5" t="str">
        <f t="shared" si="5"/>
        <v>8</v>
      </c>
      <c r="F69" s="5" t="s">
        <v>744</v>
      </c>
      <c r="G69" s="5" t="s">
        <v>3441</v>
      </c>
      <c r="H69" s="8">
        <v>0.1951</v>
      </c>
      <c r="I69" s="6">
        <v>2668924</v>
      </c>
      <c r="K69" t="s">
        <v>797</v>
      </c>
      <c r="L69" s="24">
        <f t="shared" si="6"/>
        <v>10900683</v>
      </c>
      <c r="M69" s="9">
        <f t="shared" si="7"/>
        <v>1.2490000000000001</v>
      </c>
      <c r="N69" s="24">
        <f t="shared" si="8"/>
        <v>4953745</v>
      </c>
      <c r="O69" s="9">
        <f t="shared" si="9"/>
        <v>0.56759999999999999</v>
      </c>
    </row>
    <row r="70" spans="1:15" x14ac:dyDescent="0.35">
      <c r="A70" s="5" t="s">
        <v>98</v>
      </c>
      <c r="B70" s="5" t="s">
        <v>11</v>
      </c>
      <c r="C70" s="5" t="s">
        <v>99</v>
      </c>
      <c r="D70" s="5" t="s">
        <v>25</v>
      </c>
      <c r="E70" s="5" t="str">
        <f t="shared" si="5"/>
        <v/>
      </c>
      <c r="F70" s="5" t="s">
        <v>744</v>
      </c>
      <c r="G70" s="5" t="s">
        <v>3442</v>
      </c>
      <c r="H70" s="8">
        <v>0.08</v>
      </c>
      <c r="I70" s="6">
        <v>1094382</v>
      </c>
      <c r="K70" t="s">
        <v>798</v>
      </c>
      <c r="L70" s="24">
        <f t="shared" si="6"/>
        <v>7885107</v>
      </c>
      <c r="M70" s="9">
        <f t="shared" si="7"/>
        <v>0.78139999999999998</v>
      </c>
      <c r="N70" s="24">
        <f t="shared" si="8"/>
        <v>2715488</v>
      </c>
      <c r="O70" s="9">
        <f t="shared" si="9"/>
        <v>0.26910000000000001</v>
      </c>
    </row>
    <row r="71" spans="1:15" x14ac:dyDescent="0.35">
      <c r="A71" s="5" t="s">
        <v>98</v>
      </c>
      <c r="B71" s="5" t="s">
        <v>11</v>
      </c>
      <c r="C71" s="5" t="s">
        <v>99</v>
      </c>
      <c r="D71" s="5" t="s">
        <v>18</v>
      </c>
      <c r="E71" s="5" t="str">
        <f t="shared" si="5"/>
        <v/>
      </c>
      <c r="F71" s="5" t="s">
        <v>744</v>
      </c>
      <c r="G71" s="5" t="s">
        <v>3443</v>
      </c>
      <c r="H71" s="8">
        <v>0.35570000000000002</v>
      </c>
      <c r="I71" s="6">
        <v>4865896</v>
      </c>
      <c r="K71" t="s">
        <v>799</v>
      </c>
      <c r="L71" s="24">
        <f t="shared" si="6"/>
        <v>2982082</v>
      </c>
      <c r="M71" s="9">
        <f t="shared" si="7"/>
        <v>0.80349999999999999</v>
      </c>
      <c r="N71" s="24">
        <f t="shared" si="8"/>
        <v>874769</v>
      </c>
      <c r="O71" s="9">
        <f t="shared" si="9"/>
        <v>0.23569999999999999</v>
      </c>
    </row>
    <row r="72" spans="1:15" x14ac:dyDescent="0.35">
      <c r="A72" s="5" t="s">
        <v>98</v>
      </c>
      <c r="B72" s="5" t="s">
        <v>11</v>
      </c>
      <c r="C72" s="5" t="s">
        <v>99</v>
      </c>
      <c r="D72" s="5" t="s">
        <v>17</v>
      </c>
      <c r="E72" s="5" t="str">
        <f t="shared" si="5"/>
        <v/>
      </c>
      <c r="F72" s="5" t="s">
        <v>744</v>
      </c>
      <c r="G72" s="5" t="s">
        <v>3444</v>
      </c>
      <c r="H72" s="8">
        <v>0</v>
      </c>
      <c r="I72" s="6">
        <v>0</v>
      </c>
      <c r="K72" t="s">
        <v>800</v>
      </c>
      <c r="L72" s="24">
        <f t="shared" si="6"/>
        <v>3875074</v>
      </c>
      <c r="M72" s="9">
        <f t="shared" si="7"/>
        <v>0.8536999999999999</v>
      </c>
      <c r="N72" s="24">
        <f t="shared" si="8"/>
        <v>1429379</v>
      </c>
      <c r="O72" s="9">
        <f t="shared" si="9"/>
        <v>0.31490000000000001</v>
      </c>
    </row>
    <row r="73" spans="1:15" x14ac:dyDescent="0.35">
      <c r="A73" s="5" t="s">
        <v>134</v>
      </c>
      <c r="B73" s="5" t="s">
        <v>11</v>
      </c>
      <c r="C73" s="5" t="s">
        <v>135</v>
      </c>
      <c r="D73" s="5" t="s">
        <v>13</v>
      </c>
      <c r="E73" s="5" t="str">
        <f t="shared" si="5"/>
        <v/>
      </c>
      <c r="F73" s="5" t="s">
        <v>745</v>
      </c>
      <c r="G73" s="5" t="s">
        <v>3445</v>
      </c>
      <c r="H73" s="8">
        <v>0</v>
      </c>
      <c r="I73" s="6">
        <v>0</v>
      </c>
      <c r="K73" t="s">
        <v>801</v>
      </c>
      <c r="L73" s="24">
        <f t="shared" si="6"/>
        <v>3421324</v>
      </c>
      <c r="M73" s="9">
        <f t="shared" si="7"/>
        <v>1.524</v>
      </c>
      <c r="N73" s="24">
        <f t="shared" si="8"/>
        <v>1388959</v>
      </c>
      <c r="O73" s="9">
        <f t="shared" si="9"/>
        <v>0.61870000000000003</v>
      </c>
    </row>
    <row r="74" spans="1:15" x14ac:dyDescent="0.35">
      <c r="A74" s="5" t="s">
        <v>134</v>
      </c>
      <c r="B74" s="5" t="s">
        <v>11</v>
      </c>
      <c r="C74" s="5" t="s">
        <v>135</v>
      </c>
      <c r="D74" s="5" t="s">
        <v>15</v>
      </c>
      <c r="E74" s="5" t="str">
        <f t="shared" si="5"/>
        <v>8</v>
      </c>
      <c r="F74" s="5" t="s">
        <v>745</v>
      </c>
      <c r="G74" s="5" t="s">
        <v>3446</v>
      </c>
      <c r="H74" s="8">
        <v>0.25009999999999999</v>
      </c>
      <c r="I74" s="6">
        <v>932713</v>
      </c>
      <c r="K74" t="s">
        <v>802</v>
      </c>
      <c r="L74" s="24">
        <f t="shared" si="6"/>
        <v>8928072</v>
      </c>
      <c r="M74" s="9">
        <f t="shared" si="7"/>
        <v>0.91220000000000001</v>
      </c>
      <c r="N74" s="24">
        <f t="shared" si="8"/>
        <v>2716005</v>
      </c>
      <c r="O74" s="9">
        <f t="shared" si="9"/>
        <v>0.27749999999999997</v>
      </c>
    </row>
    <row r="75" spans="1:15" x14ac:dyDescent="0.35">
      <c r="A75" s="5" t="s">
        <v>134</v>
      </c>
      <c r="B75" s="5" t="s">
        <v>11</v>
      </c>
      <c r="C75" s="5" t="s">
        <v>135</v>
      </c>
      <c r="D75" s="5" t="s">
        <v>17</v>
      </c>
      <c r="E75" s="5" t="str">
        <f t="shared" si="5"/>
        <v/>
      </c>
      <c r="F75" s="5" t="s">
        <v>745</v>
      </c>
      <c r="G75" s="5" t="s">
        <v>3447</v>
      </c>
      <c r="H75" s="8">
        <v>0</v>
      </c>
      <c r="I75" s="6">
        <v>0</v>
      </c>
      <c r="K75" t="s">
        <v>803</v>
      </c>
      <c r="L75" s="24">
        <f t="shared" si="6"/>
        <v>2045777</v>
      </c>
      <c r="M75" s="9">
        <f t="shared" si="7"/>
        <v>1.0067999999999999</v>
      </c>
      <c r="N75" s="24">
        <f t="shared" si="8"/>
        <v>564275</v>
      </c>
      <c r="O75" s="9">
        <f t="shared" si="9"/>
        <v>0.2777</v>
      </c>
    </row>
    <row r="76" spans="1:15" x14ac:dyDescent="0.35">
      <c r="A76" s="5" t="s">
        <v>134</v>
      </c>
      <c r="B76" s="5" t="s">
        <v>11</v>
      </c>
      <c r="C76" s="5" t="s">
        <v>135</v>
      </c>
      <c r="D76" s="5" t="s">
        <v>18</v>
      </c>
      <c r="E76" s="5" t="str">
        <f t="shared" si="5"/>
        <v/>
      </c>
      <c r="F76" s="5" t="s">
        <v>745</v>
      </c>
      <c r="G76" s="5" t="s">
        <v>3448</v>
      </c>
      <c r="H76" s="8">
        <v>0.48309999999999997</v>
      </c>
      <c r="I76" s="6">
        <v>1801654</v>
      </c>
      <c r="K76" t="s">
        <v>804</v>
      </c>
      <c r="L76" s="24">
        <f t="shared" si="6"/>
        <v>3288346</v>
      </c>
      <c r="M76" s="9">
        <f t="shared" si="7"/>
        <v>1.6282999999999999</v>
      </c>
      <c r="N76" s="24">
        <f t="shared" si="8"/>
        <v>1347610</v>
      </c>
      <c r="O76" s="9">
        <f t="shared" si="9"/>
        <v>0.6673</v>
      </c>
    </row>
    <row r="77" spans="1:15" x14ac:dyDescent="0.35">
      <c r="A77" s="5" t="s">
        <v>134</v>
      </c>
      <c r="B77" s="5" t="s">
        <v>11</v>
      </c>
      <c r="C77" s="5" t="s">
        <v>136</v>
      </c>
      <c r="D77" s="5" t="s">
        <v>13</v>
      </c>
      <c r="E77" s="5" t="str">
        <f t="shared" si="5"/>
        <v/>
      </c>
      <c r="F77" s="5" t="s">
        <v>746</v>
      </c>
      <c r="G77" s="5" t="s">
        <v>3449</v>
      </c>
      <c r="H77" s="8">
        <v>0</v>
      </c>
      <c r="I77" s="6">
        <v>0</v>
      </c>
      <c r="K77" t="s">
        <v>805</v>
      </c>
      <c r="L77" s="24">
        <f t="shared" si="6"/>
        <v>3337096</v>
      </c>
      <c r="M77" s="9">
        <f t="shared" si="7"/>
        <v>1.7379</v>
      </c>
      <c r="N77" s="24">
        <f t="shared" si="8"/>
        <v>1920957</v>
      </c>
      <c r="O77" s="9">
        <f t="shared" si="9"/>
        <v>1.0004</v>
      </c>
    </row>
    <row r="78" spans="1:15" x14ac:dyDescent="0.35">
      <c r="A78" s="5" t="s">
        <v>134</v>
      </c>
      <c r="B78" s="5" t="s">
        <v>11</v>
      </c>
      <c r="C78" s="5" t="s">
        <v>136</v>
      </c>
      <c r="D78" s="5" t="s">
        <v>15</v>
      </c>
      <c r="E78" s="5" t="str">
        <f t="shared" si="5"/>
        <v>8</v>
      </c>
      <c r="F78" s="5" t="s">
        <v>746</v>
      </c>
      <c r="G78" s="5" t="s">
        <v>3450</v>
      </c>
      <c r="H78" s="8">
        <v>0.37809999999999999</v>
      </c>
      <c r="I78" s="6">
        <v>1774489</v>
      </c>
      <c r="K78" t="s">
        <v>806</v>
      </c>
      <c r="L78" s="24">
        <f t="shared" si="6"/>
        <v>1555137</v>
      </c>
      <c r="M78" s="9">
        <f t="shared" si="7"/>
        <v>1.1480999999999999</v>
      </c>
      <c r="N78" s="24">
        <f t="shared" si="8"/>
        <v>708284</v>
      </c>
      <c r="O78" s="9">
        <f t="shared" si="9"/>
        <v>0.52290000000000003</v>
      </c>
    </row>
    <row r="79" spans="1:15" x14ac:dyDescent="0.35">
      <c r="A79" s="5" t="s">
        <v>134</v>
      </c>
      <c r="B79" s="5" t="s">
        <v>11</v>
      </c>
      <c r="C79" s="5" t="s">
        <v>136</v>
      </c>
      <c r="D79" s="5" t="s">
        <v>16</v>
      </c>
      <c r="E79" s="5" t="str">
        <f t="shared" si="5"/>
        <v>8</v>
      </c>
      <c r="F79" s="5" t="s">
        <v>746</v>
      </c>
      <c r="G79" s="5" t="s">
        <v>3451</v>
      </c>
      <c r="H79" s="8">
        <v>4.36E-2</v>
      </c>
      <c r="I79" s="6">
        <v>204622</v>
      </c>
      <c r="K79" t="s">
        <v>807</v>
      </c>
      <c r="L79" s="24">
        <f t="shared" si="6"/>
        <v>3592660</v>
      </c>
      <c r="M79" s="9">
        <f t="shared" si="7"/>
        <v>1.0806</v>
      </c>
      <c r="N79" s="24">
        <f t="shared" si="8"/>
        <v>299346</v>
      </c>
      <c r="O79" s="9">
        <f t="shared" si="9"/>
        <v>9.3399999999999997E-2</v>
      </c>
    </row>
    <row r="80" spans="1:15" x14ac:dyDescent="0.35">
      <c r="A80" s="5" t="s">
        <v>134</v>
      </c>
      <c r="B80" s="5" t="s">
        <v>11</v>
      </c>
      <c r="C80" s="5" t="s">
        <v>136</v>
      </c>
      <c r="D80" s="5" t="s">
        <v>17</v>
      </c>
      <c r="E80" s="5" t="str">
        <f t="shared" si="5"/>
        <v/>
      </c>
      <c r="F80" s="5" t="s">
        <v>746</v>
      </c>
      <c r="G80" s="5" t="s">
        <v>3452</v>
      </c>
      <c r="H80" s="8">
        <v>0</v>
      </c>
      <c r="I80" s="6">
        <v>0</v>
      </c>
      <c r="K80" t="s">
        <v>808</v>
      </c>
      <c r="L80" s="24">
        <f t="shared" si="6"/>
        <v>99009629</v>
      </c>
      <c r="M80" s="9">
        <f t="shared" si="7"/>
        <v>1.2521</v>
      </c>
      <c r="N80" s="24">
        <f t="shared" si="8"/>
        <v>46668577</v>
      </c>
      <c r="O80" s="9">
        <f t="shared" si="9"/>
        <v>0.59470000000000001</v>
      </c>
    </row>
    <row r="81" spans="1:15" x14ac:dyDescent="0.35">
      <c r="A81" s="5" t="s">
        <v>134</v>
      </c>
      <c r="B81" s="5" t="s">
        <v>11</v>
      </c>
      <c r="C81" s="5" t="s">
        <v>136</v>
      </c>
      <c r="D81" s="5" t="s">
        <v>18</v>
      </c>
      <c r="E81" s="5" t="str">
        <f t="shared" si="5"/>
        <v/>
      </c>
      <c r="F81" s="5" t="s">
        <v>746</v>
      </c>
      <c r="G81" s="5" t="s">
        <v>3453</v>
      </c>
      <c r="H81" s="8">
        <v>0.63580000000000003</v>
      </c>
      <c r="I81" s="6">
        <v>2983920</v>
      </c>
      <c r="K81" t="s">
        <v>809</v>
      </c>
      <c r="L81" s="24">
        <f t="shared" si="6"/>
        <v>8592193</v>
      </c>
      <c r="M81" s="9">
        <f t="shared" si="7"/>
        <v>1.0211000000000001</v>
      </c>
      <c r="N81" s="24">
        <f t="shared" si="8"/>
        <v>4697896</v>
      </c>
      <c r="O81" s="9">
        <f t="shared" si="9"/>
        <v>0.55830000000000002</v>
      </c>
    </row>
    <row r="82" spans="1:15" x14ac:dyDescent="0.35">
      <c r="A82" s="5" t="s">
        <v>10</v>
      </c>
      <c r="B82" s="5" t="s">
        <v>11</v>
      </c>
      <c r="C82" s="5" t="s">
        <v>12</v>
      </c>
      <c r="D82" s="5" t="s">
        <v>13</v>
      </c>
      <c r="E82" s="5" t="str">
        <f t="shared" si="5"/>
        <v/>
      </c>
      <c r="F82" s="5" t="s">
        <v>747</v>
      </c>
      <c r="G82" s="5" t="s">
        <v>3454</v>
      </c>
      <c r="H82" s="8">
        <v>0</v>
      </c>
      <c r="I82" s="6">
        <v>0</v>
      </c>
      <c r="K82" t="s">
        <v>810</v>
      </c>
      <c r="L82" s="24">
        <f t="shared" si="6"/>
        <v>54862884</v>
      </c>
      <c r="M82" s="9">
        <f t="shared" si="7"/>
        <v>1.5998000000000001</v>
      </c>
      <c r="N82" s="24">
        <f t="shared" si="8"/>
        <v>31083228</v>
      </c>
      <c r="O82" s="9">
        <f t="shared" si="9"/>
        <v>0.91080000000000005</v>
      </c>
    </row>
    <row r="83" spans="1:15" x14ac:dyDescent="0.35">
      <c r="A83" s="5" t="s">
        <v>10</v>
      </c>
      <c r="B83" s="5" t="s">
        <v>11</v>
      </c>
      <c r="C83" s="5" t="s">
        <v>12</v>
      </c>
      <c r="D83" s="5" t="s">
        <v>15</v>
      </c>
      <c r="E83" s="5" t="str">
        <f t="shared" si="5"/>
        <v>8</v>
      </c>
      <c r="F83" s="5" t="s">
        <v>747</v>
      </c>
      <c r="G83" s="5" t="s">
        <v>3455</v>
      </c>
      <c r="H83" s="8">
        <v>0.23780000000000001</v>
      </c>
      <c r="I83" s="6">
        <v>604824</v>
      </c>
      <c r="K83" t="s">
        <v>811</v>
      </c>
      <c r="L83" s="24">
        <f t="shared" si="6"/>
        <v>5292901</v>
      </c>
      <c r="M83" s="9">
        <f t="shared" si="7"/>
        <v>1.3342000000000001</v>
      </c>
      <c r="N83" s="24">
        <f t="shared" si="8"/>
        <v>2297299</v>
      </c>
      <c r="O83" s="9">
        <f t="shared" si="9"/>
        <v>0.58499999999999996</v>
      </c>
    </row>
    <row r="84" spans="1:15" x14ac:dyDescent="0.35">
      <c r="A84" s="5" t="s">
        <v>10</v>
      </c>
      <c r="B84" s="5" t="s">
        <v>11</v>
      </c>
      <c r="C84" s="5" t="s">
        <v>12</v>
      </c>
      <c r="D84" s="5" t="s">
        <v>16</v>
      </c>
      <c r="E84" s="5" t="str">
        <f t="shared" si="5"/>
        <v>8</v>
      </c>
      <c r="F84" s="5" t="s">
        <v>747</v>
      </c>
      <c r="G84" s="5" t="s">
        <v>3456</v>
      </c>
      <c r="H84" s="8">
        <v>5.4800000000000001E-2</v>
      </c>
      <c r="I84" s="6">
        <v>139379</v>
      </c>
      <c r="K84" t="s">
        <v>812</v>
      </c>
      <c r="L84" s="24">
        <f t="shared" si="6"/>
        <v>73893011</v>
      </c>
      <c r="M84" s="9">
        <f t="shared" si="7"/>
        <v>0.85720000000000007</v>
      </c>
      <c r="N84" s="24">
        <f t="shared" si="8"/>
        <v>23733841</v>
      </c>
      <c r="O84" s="9">
        <f t="shared" si="9"/>
        <v>0.2944</v>
      </c>
    </row>
    <row r="85" spans="1:15" x14ac:dyDescent="0.35">
      <c r="A85" s="5" t="s">
        <v>10</v>
      </c>
      <c r="B85" s="5" t="s">
        <v>11</v>
      </c>
      <c r="C85" s="5" t="s">
        <v>12</v>
      </c>
      <c r="D85" s="5" t="s">
        <v>17</v>
      </c>
      <c r="E85" s="5" t="str">
        <f t="shared" si="5"/>
        <v/>
      </c>
      <c r="F85" s="5" t="s">
        <v>747</v>
      </c>
      <c r="G85" s="5" t="s">
        <v>3457</v>
      </c>
      <c r="H85" s="8">
        <v>0</v>
      </c>
      <c r="I85" s="6">
        <v>0</v>
      </c>
      <c r="K85" t="s">
        <v>813</v>
      </c>
      <c r="L85" s="24">
        <f t="shared" si="6"/>
        <v>49164619</v>
      </c>
      <c r="M85" s="9">
        <f t="shared" si="7"/>
        <v>1.3762999999999999</v>
      </c>
      <c r="N85" s="24">
        <f t="shared" si="8"/>
        <v>20119368</v>
      </c>
      <c r="O85" s="9">
        <f t="shared" si="9"/>
        <v>0.57720000000000005</v>
      </c>
    </row>
    <row r="86" spans="1:15" x14ac:dyDescent="0.35">
      <c r="A86" s="5" t="s">
        <v>10</v>
      </c>
      <c r="B86" s="5" t="s">
        <v>11</v>
      </c>
      <c r="C86" s="5" t="s">
        <v>12</v>
      </c>
      <c r="D86" s="5" t="s">
        <v>18</v>
      </c>
      <c r="E86" s="5" t="str">
        <f t="shared" si="5"/>
        <v/>
      </c>
      <c r="F86" s="5" t="s">
        <v>747</v>
      </c>
      <c r="G86" s="5" t="s">
        <v>3458</v>
      </c>
      <c r="H86" s="8">
        <v>0.73860000000000003</v>
      </c>
      <c r="I86" s="6">
        <v>1878568</v>
      </c>
      <c r="K86" t="s">
        <v>814</v>
      </c>
      <c r="L86" s="24">
        <f t="shared" si="6"/>
        <v>10087413</v>
      </c>
      <c r="M86" s="9">
        <f t="shared" si="7"/>
        <v>1.1669</v>
      </c>
      <c r="N86" s="24">
        <f t="shared" si="8"/>
        <v>5199742</v>
      </c>
      <c r="O86" s="9">
        <f t="shared" si="9"/>
        <v>0.60150000000000003</v>
      </c>
    </row>
    <row r="87" spans="1:15" x14ac:dyDescent="0.35">
      <c r="A87" s="5" t="s">
        <v>10</v>
      </c>
      <c r="B87" s="5" t="s">
        <v>11</v>
      </c>
      <c r="C87" s="5" t="s">
        <v>19</v>
      </c>
      <c r="D87" s="5" t="s">
        <v>13</v>
      </c>
      <c r="E87" s="5" t="str">
        <f t="shared" si="5"/>
        <v/>
      </c>
      <c r="F87" s="5" t="s">
        <v>748</v>
      </c>
      <c r="G87" s="5" t="s">
        <v>3459</v>
      </c>
      <c r="H87" s="8">
        <v>0</v>
      </c>
      <c r="I87" s="6">
        <v>0</v>
      </c>
      <c r="K87" t="s">
        <v>815</v>
      </c>
      <c r="L87" s="24">
        <f t="shared" si="6"/>
        <v>13919205</v>
      </c>
      <c r="M87" s="9">
        <f t="shared" si="7"/>
        <v>1.0058</v>
      </c>
      <c r="N87" s="24">
        <f t="shared" si="8"/>
        <v>7358164</v>
      </c>
      <c r="O87" s="9">
        <f t="shared" si="9"/>
        <v>0.53169999999999995</v>
      </c>
    </row>
    <row r="88" spans="1:15" x14ac:dyDescent="0.35">
      <c r="A88" s="5" t="s">
        <v>10</v>
      </c>
      <c r="B88" s="5" t="s">
        <v>11</v>
      </c>
      <c r="C88" s="5" t="s">
        <v>19</v>
      </c>
      <c r="D88" s="5" t="s">
        <v>15</v>
      </c>
      <c r="E88" s="5" t="str">
        <f t="shared" si="5"/>
        <v>8</v>
      </c>
      <c r="F88" s="5" t="s">
        <v>748</v>
      </c>
      <c r="G88" s="5" t="s">
        <v>3460</v>
      </c>
      <c r="H88" s="8">
        <v>0.36070000000000002</v>
      </c>
      <c r="I88" s="6">
        <v>1494719</v>
      </c>
      <c r="K88" t="s">
        <v>816</v>
      </c>
      <c r="L88" s="24">
        <f t="shared" si="6"/>
        <v>17348031</v>
      </c>
      <c r="M88" s="9">
        <f t="shared" si="7"/>
        <v>1.5310999999999999</v>
      </c>
      <c r="N88" s="24">
        <f t="shared" si="8"/>
        <v>12651565</v>
      </c>
      <c r="O88" s="9">
        <f t="shared" si="9"/>
        <v>1.1166</v>
      </c>
    </row>
    <row r="89" spans="1:15" x14ac:dyDescent="0.35">
      <c r="A89" s="5" t="s">
        <v>10</v>
      </c>
      <c r="B89" s="5" t="s">
        <v>11</v>
      </c>
      <c r="C89" s="5" t="s">
        <v>19</v>
      </c>
      <c r="D89" s="5" t="s">
        <v>17</v>
      </c>
      <c r="E89" s="5" t="str">
        <f t="shared" si="5"/>
        <v/>
      </c>
      <c r="F89" s="5" t="s">
        <v>748</v>
      </c>
      <c r="G89" s="5" t="s">
        <v>3461</v>
      </c>
      <c r="H89" s="8">
        <v>0</v>
      </c>
      <c r="I89" s="6">
        <v>0</v>
      </c>
      <c r="K89" t="s">
        <v>817</v>
      </c>
      <c r="L89" s="24">
        <f t="shared" si="6"/>
        <v>3388866</v>
      </c>
      <c r="M89" s="9">
        <f t="shared" si="7"/>
        <v>1.0863</v>
      </c>
      <c r="N89" s="24">
        <f t="shared" si="8"/>
        <v>1353300</v>
      </c>
      <c r="O89" s="9">
        <f t="shared" si="9"/>
        <v>0.43380000000000002</v>
      </c>
    </row>
    <row r="90" spans="1:15" x14ac:dyDescent="0.35">
      <c r="A90" s="5" t="s">
        <v>10</v>
      </c>
      <c r="B90" s="5" t="s">
        <v>11</v>
      </c>
      <c r="C90" s="5" t="s">
        <v>19</v>
      </c>
      <c r="D90" s="5" t="s">
        <v>18</v>
      </c>
      <c r="E90" s="5" t="str">
        <f t="shared" si="5"/>
        <v/>
      </c>
      <c r="F90" s="5" t="s">
        <v>748</v>
      </c>
      <c r="G90" s="5" t="s">
        <v>3462</v>
      </c>
      <c r="H90" s="8">
        <v>0.62670000000000003</v>
      </c>
      <c r="I90" s="6">
        <v>2597006</v>
      </c>
      <c r="K90" t="s">
        <v>818</v>
      </c>
      <c r="L90" s="24">
        <f t="shared" si="6"/>
        <v>1399009</v>
      </c>
      <c r="M90" s="9">
        <f t="shared" si="7"/>
        <v>0.73199999999999998</v>
      </c>
      <c r="N90" s="24">
        <f t="shared" si="8"/>
        <v>317835</v>
      </c>
      <c r="O90" s="9">
        <f t="shared" si="9"/>
        <v>0.1663</v>
      </c>
    </row>
    <row r="91" spans="1:15" x14ac:dyDescent="0.35">
      <c r="A91" s="5" t="s">
        <v>10</v>
      </c>
      <c r="B91" s="5" t="s">
        <v>11</v>
      </c>
      <c r="C91" s="5" t="s">
        <v>22</v>
      </c>
      <c r="D91" s="5" t="s">
        <v>15</v>
      </c>
      <c r="E91" s="5" t="str">
        <f t="shared" si="5"/>
        <v>8</v>
      </c>
      <c r="F91" s="5" t="s">
        <v>749</v>
      </c>
      <c r="G91" s="5" t="s">
        <v>3463</v>
      </c>
      <c r="H91" s="8">
        <v>0.91969999999999996</v>
      </c>
      <c r="I91" s="6">
        <v>5357787</v>
      </c>
      <c r="K91" t="s">
        <v>819</v>
      </c>
      <c r="L91" s="24">
        <f t="shared" si="6"/>
        <v>3918848</v>
      </c>
      <c r="M91" s="9">
        <f t="shared" si="7"/>
        <v>0.78</v>
      </c>
      <c r="N91" s="24">
        <f t="shared" si="8"/>
        <v>1188215</v>
      </c>
      <c r="O91" s="9">
        <f t="shared" si="9"/>
        <v>0.23649999999999999</v>
      </c>
    </row>
    <row r="92" spans="1:15" x14ac:dyDescent="0.35">
      <c r="A92" s="5" t="s">
        <v>10</v>
      </c>
      <c r="B92" s="5" t="s">
        <v>11</v>
      </c>
      <c r="C92" s="5" t="s">
        <v>22</v>
      </c>
      <c r="D92" s="5" t="s">
        <v>16</v>
      </c>
      <c r="E92" s="5" t="str">
        <f t="shared" si="5"/>
        <v>8</v>
      </c>
      <c r="F92" s="5" t="s">
        <v>749</v>
      </c>
      <c r="G92" s="5" t="s">
        <v>3464</v>
      </c>
      <c r="H92" s="8">
        <v>0</v>
      </c>
      <c r="I92" s="6">
        <v>0</v>
      </c>
      <c r="K92" t="s">
        <v>820</v>
      </c>
      <c r="L92" s="24">
        <f t="shared" si="6"/>
        <v>7738131</v>
      </c>
      <c r="M92" s="9">
        <f t="shared" si="7"/>
        <v>0.67989999999999995</v>
      </c>
      <c r="N92" s="24">
        <f t="shared" si="8"/>
        <v>2639318</v>
      </c>
      <c r="O92" s="9">
        <f t="shared" si="9"/>
        <v>0.2319</v>
      </c>
    </row>
    <row r="93" spans="1:15" x14ac:dyDescent="0.35">
      <c r="A93" s="5" t="s">
        <v>10</v>
      </c>
      <c r="B93" s="5" t="s">
        <v>11</v>
      </c>
      <c r="C93" s="5" t="s">
        <v>22</v>
      </c>
      <c r="D93" s="5" t="s">
        <v>17</v>
      </c>
      <c r="E93" s="5" t="str">
        <f t="shared" si="5"/>
        <v/>
      </c>
      <c r="F93" s="5" t="s">
        <v>749</v>
      </c>
      <c r="G93" s="5" t="s">
        <v>3465</v>
      </c>
      <c r="H93" s="8">
        <v>0</v>
      </c>
      <c r="I93" s="6">
        <v>0</v>
      </c>
      <c r="K93" t="s">
        <v>821</v>
      </c>
      <c r="L93" s="24">
        <f t="shared" si="6"/>
        <v>10135341</v>
      </c>
      <c r="M93" s="9">
        <f t="shared" si="7"/>
        <v>1.6385000000000001</v>
      </c>
      <c r="N93" s="24">
        <f t="shared" si="8"/>
        <v>6327397</v>
      </c>
      <c r="O93" s="9">
        <f t="shared" si="9"/>
        <v>1.0228999999999999</v>
      </c>
    </row>
    <row r="94" spans="1:15" x14ac:dyDescent="0.35">
      <c r="A94" s="5" t="s">
        <v>10</v>
      </c>
      <c r="B94" s="5" t="s">
        <v>11</v>
      </c>
      <c r="C94" s="5" t="s">
        <v>22</v>
      </c>
      <c r="D94" s="5" t="s">
        <v>18</v>
      </c>
      <c r="E94" s="5" t="str">
        <f t="shared" si="5"/>
        <v/>
      </c>
      <c r="F94" s="5" t="s">
        <v>749</v>
      </c>
      <c r="G94" s="5" t="s">
        <v>3466</v>
      </c>
      <c r="H94" s="8">
        <v>0.75839999999999996</v>
      </c>
      <c r="I94" s="6">
        <v>4418121</v>
      </c>
      <c r="K94" t="s">
        <v>822</v>
      </c>
      <c r="L94" s="24">
        <f t="shared" si="6"/>
        <v>36468317</v>
      </c>
      <c r="M94" s="9">
        <f t="shared" si="7"/>
        <v>1.4702</v>
      </c>
      <c r="N94" s="24">
        <f t="shared" si="8"/>
        <v>22991758</v>
      </c>
      <c r="O94" s="9">
        <f t="shared" si="9"/>
        <v>0.92689999999999995</v>
      </c>
    </row>
    <row r="95" spans="1:15" x14ac:dyDescent="0.35">
      <c r="A95" s="5" t="s">
        <v>165</v>
      </c>
      <c r="B95" s="5" t="s">
        <v>11</v>
      </c>
      <c r="C95" s="5" t="s">
        <v>166</v>
      </c>
      <c r="D95" s="5" t="s">
        <v>15</v>
      </c>
      <c r="E95" s="5" t="str">
        <f t="shared" si="5"/>
        <v>8</v>
      </c>
      <c r="F95" s="5" t="s">
        <v>750</v>
      </c>
      <c r="G95" s="5" t="s">
        <v>3467</v>
      </c>
      <c r="H95" s="8">
        <v>0.47239999999999999</v>
      </c>
      <c r="I95" s="6">
        <v>6798678</v>
      </c>
      <c r="K95" t="s">
        <v>823</v>
      </c>
      <c r="L95" s="24">
        <f t="shared" si="6"/>
        <v>53762552</v>
      </c>
      <c r="M95" s="9">
        <f t="shared" si="7"/>
        <v>1.843</v>
      </c>
      <c r="N95" s="24">
        <f t="shared" si="8"/>
        <v>29709793</v>
      </c>
      <c r="O95" s="9">
        <f t="shared" si="9"/>
        <v>1.0373999999999999</v>
      </c>
    </row>
    <row r="96" spans="1:15" x14ac:dyDescent="0.35">
      <c r="A96" s="5" t="s">
        <v>165</v>
      </c>
      <c r="B96" s="5" t="s">
        <v>11</v>
      </c>
      <c r="C96" s="5" t="s">
        <v>166</v>
      </c>
      <c r="D96" s="5" t="s">
        <v>16</v>
      </c>
      <c r="E96" s="5" t="str">
        <f t="shared" si="5"/>
        <v>8</v>
      </c>
      <c r="F96" s="5" t="s">
        <v>750</v>
      </c>
      <c r="G96" s="5" t="s">
        <v>3468</v>
      </c>
      <c r="H96" s="8">
        <v>1.6999999999999999E-3</v>
      </c>
      <c r="I96" s="6">
        <v>24466</v>
      </c>
      <c r="K96" t="s">
        <v>824</v>
      </c>
      <c r="L96" s="24">
        <f t="shared" si="6"/>
        <v>11024627</v>
      </c>
      <c r="M96" s="9">
        <f t="shared" si="7"/>
        <v>1.3689</v>
      </c>
      <c r="N96" s="24">
        <f t="shared" si="8"/>
        <v>7167739</v>
      </c>
      <c r="O96" s="9">
        <f t="shared" si="9"/>
        <v>0.89</v>
      </c>
    </row>
    <row r="97" spans="1:15" x14ac:dyDescent="0.35">
      <c r="A97" s="5" t="s">
        <v>165</v>
      </c>
      <c r="B97" s="5" t="s">
        <v>11</v>
      </c>
      <c r="C97" s="5" t="s">
        <v>166</v>
      </c>
      <c r="D97" s="5" t="s">
        <v>17</v>
      </c>
      <c r="E97" s="5" t="str">
        <f t="shared" si="5"/>
        <v/>
      </c>
      <c r="F97" s="5" t="s">
        <v>750</v>
      </c>
      <c r="G97" s="5" t="s">
        <v>3469</v>
      </c>
      <c r="H97" s="8">
        <v>0</v>
      </c>
      <c r="I97" s="6">
        <v>0</v>
      </c>
      <c r="K97" t="s">
        <v>825</v>
      </c>
      <c r="L97" s="24">
        <f t="shared" si="6"/>
        <v>20580629</v>
      </c>
      <c r="M97" s="9">
        <f t="shared" si="7"/>
        <v>0.85939999999999994</v>
      </c>
      <c r="N97" s="24">
        <f t="shared" si="8"/>
        <v>12685082</v>
      </c>
      <c r="O97" s="9">
        <f t="shared" si="9"/>
        <v>0.52969999999999995</v>
      </c>
    </row>
    <row r="98" spans="1:15" x14ac:dyDescent="0.35">
      <c r="A98" s="5" t="s">
        <v>165</v>
      </c>
      <c r="B98" s="5" t="s">
        <v>11</v>
      </c>
      <c r="C98" s="5" t="s">
        <v>166</v>
      </c>
      <c r="D98" s="5" t="s">
        <v>18</v>
      </c>
      <c r="E98" s="5" t="str">
        <f t="shared" si="5"/>
        <v/>
      </c>
      <c r="F98" s="5" t="s">
        <v>750</v>
      </c>
      <c r="G98" s="5" t="s">
        <v>3470</v>
      </c>
      <c r="H98" s="8">
        <v>0.42409999999999998</v>
      </c>
      <c r="I98" s="6">
        <v>6103555</v>
      </c>
      <c r="K98" t="s">
        <v>826</v>
      </c>
      <c r="L98" s="24">
        <f t="shared" si="6"/>
        <v>5085418</v>
      </c>
      <c r="M98" s="9">
        <f t="shared" si="7"/>
        <v>0.88979999999999992</v>
      </c>
      <c r="N98" s="24">
        <f t="shared" si="8"/>
        <v>2518705</v>
      </c>
      <c r="O98" s="9">
        <f t="shared" si="9"/>
        <v>0.44069999999999998</v>
      </c>
    </row>
    <row r="99" spans="1:15" x14ac:dyDescent="0.35">
      <c r="A99" s="5" t="s">
        <v>165</v>
      </c>
      <c r="B99" s="5" t="s">
        <v>11</v>
      </c>
      <c r="C99" s="5" t="s">
        <v>167</v>
      </c>
      <c r="D99" s="5" t="s">
        <v>13</v>
      </c>
      <c r="E99" s="5" t="str">
        <f t="shared" si="5"/>
        <v/>
      </c>
      <c r="F99" s="5" t="s">
        <v>751</v>
      </c>
      <c r="G99" s="5" t="s">
        <v>3471</v>
      </c>
      <c r="H99" s="8">
        <v>0</v>
      </c>
      <c r="I99" s="6">
        <v>0</v>
      </c>
      <c r="K99" t="s">
        <v>827</v>
      </c>
      <c r="L99" s="24">
        <f t="shared" si="6"/>
        <v>2317536</v>
      </c>
      <c r="M99" s="9">
        <f t="shared" si="7"/>
        <v>1.474</v>
      </c>
      <c r="N99" s="24">
        <f t="shared" si="8"/>
        <v>954372</v>
      </c>
      <c r="O99" s="9">
        <f t="shared" si="9"/>
        <v>0.60699999999999998</v>
      </c>
    </row>
    <row r="100" spans="1:15" x14ac:dyDescent="0.35">
      <c r="A100" s="5" t="s">
        <v>165</v>
      </c>
      <c r="B100" s="5" t="s">
        <v>11</v>
      </c>
      <c r="C100" s="5" t="s">
        <v>167</v>
      </c>
      <c r="D100" s="5" t="s">
        <v>15</v>
      </c>
      <c r="E100" s="5" t="str">
        <f t="shared" si="5"/>
        <v>8</v>
      </c>
      <c r="F100" s="5" t="s">
        <v>751</v>
      </c>
      <c r="G100" s="5" t="s">
        <v>3472</v>
      </c>
      <c r="H100" s="8">
        <v>0.66869999999999996</v>
      </c>
      <c r="I100" s="6">
        <v>2586156</v>
      </c>
      <c r="K100" t="s">
        <v>828</v>
      </c>
      <c r="L100" s="24">
        <f t="shared" si="6"/>
        <v>1795706</v>
      </c>
      <c r="M100" s="9">
        <f t="shared" si="7"/>
        <v>0.94340000000000002</v>
      </c>
      <c r="N100" s="24">
        <f t="shared" si="8"/>
        <v>654403</v>
      </c>
      <c r="O100" s="9">
        <f t="shared" si="9"/>
        <v>0.34379999999999999</v>
      </c>
    </row>
    <row r="101" spans="1:15" x14ac:dyDescent="0.35">
      <c r="A101" s="5" t="s">
        <v>165</v>
      </c>
      <c r="B101" s="5" t="s">
        <v>11</v>
      </c>
      <c r="C101" s="5" t="s">
        <v>167</v>
      </c>
      <c r="D101" s="5" t="s">
        <v>17</v>
      </c>
      <c r="E101" s="5" t="str">
        <f t="shared" si="5"/>
        <v/>
      </c>
      <c r="F101" s="5" t="s">
        <v>751</v>
      </c>
      <c r="G101" s="5" t="s">
        <v>3473</v>
      </c>
      <c r="H101" s="8">
        <v>0</v>
      </c>
      <c r="I101" s="6">
        <v>0</v>
      </c>
      <c r="K101" t="s">
        <v>829</v>
      </c>
      <c r="L101" s="24">
        <f t="shared" si="6"/>
        <v>3170006</v>
      </c>
      <c r="M101" s="9">
        <f t="shared" si="7"/>
        <v>1.0024</v>
      </c>
      <c r="N101" s="24">
        <f t="shared" si="8"/>
        <v>1338967</v>
      </c>
      <c r="O101" s="9">
        <f t="shared" si="9"/>
        <v>0.4234</v>
      </c>
    </row>
    <row r="102" spans="1:15" x14ac:dyDescent="0.35">
      <c r="A102" s="5" t="s">
        <v>165</v>
      </c>
      <c r="B102" s="5" t="s">
        <v>11</v>
      </c>
      <c r="C102" s="5" t="s">
        <v>167</v>
      </c>
      <c r="D102" s="5" t="s">
        <v>18</v>
      </c>
      <c r="E102" s="5" t="str">
        <f t="shared" si="5"/>
        <v/>
      </c>
      <c r="F102" s="5" t="s">
        <v>751</v>
      </c>
      <c r="G102" s="5" t="s">
        <v>3474</v>
      </c>
      <c r="H102" s="8">
        <v>0.6159</v>
      </c>
      <c r="I102" s="6">
        <v>2381955</v>
      </c>
      <c r="K102" t="s">
        <v>830</v>
      </c>
      <c r="L102" s="24">
        <f t="shared" si="6"/>
        <v>7826232</v>
      </c>
      <c r="M102" s="9">
        <f t="shared" si="7"/>
        <v>1.2974999999999999</v>
      </c>
      <c r="N102" s="24">
        <f t="shared" si="8"/>
        <v>2469410</v>
      </c>
      <c r="O102" s="9">
        <f t="shared" si="9"/>
        <v>0.40939999999999999</v>
      </c>
    </row>
    <row r="103" spans="1:15" x14ac:dyDescent="0.35">
      <c r="A103" s="5" t="s">
        <v>165</v>
      </c>
      <c r="B103" s="5" t="s">
        <v>11</v>
      </c>
      <c r="C103" s="5" t="s">
        <v>168</v>
      </c>
      <c r="D103" s="5" t="s">
        <v>13</v>
      </c>
      <c r="E103" s="5" t="str">
        <f t="shared" si="5"/>
        <v/>
      </c>
      <c r="F103" s="5" t="s">
        <v>752</v>
      </c>
      <c r="G103" s="5" t="s">
        <v>3475</v>
      </c>
      <c r="H103" s="8">
        <v>0</v>
      </c>
      <c r="I103" s="6">
        <v>0</v>
      </c>
      <c r="K103" t="s">
        <v>831</v>
      </c>
      <c r="L103" s="24">
        <f t="shared" si="6"/>
        <v>3858444</v>
      </c>
      <c r="M103" s="9">
        <f t="shared" si="7"/>
        <v>1.3460000000000001</v>
      </c>
      <c r="N103" s="24">
        <f t="shared" si="8"/>
        <v>1808825</v>
      </c>
      <c r="O103" s="9">
        <f t="shared" si="9"/>
        <v>0.63100000000000001</v>
      </c>
    </row>
    <row r="104" spans="1:15" x14ac:dyDescent="0.35">
      <c r="A104" s="5" t="s">
        <v>165</v>
      </c>
      <c r="B104" s="5" t="s">
        <v>11</v>
      </c>
      <c r="C104" s="5" t="s">
        <v>168</v>
      </c>
      <c r="D104" s="5" t="s">
        <v>15</v>
      </c>
      <c r="E104" s="5" t="str">
        <f t="shared" si="5"/>
        <v>8</v>
      </c>
      <c r="F104" s="5" t="s">
        <v>752</v>
      </c>
      <c r="G104" s="5" t="s">
        <v>3476</v>
      </c>
      <c r="H104" s="8">
        <v>0.42509999999999998</v>
      </c>
      <c r="I104" s="6">
        <v>12436375</v>
      </c>
      <c r="K104" t="s">
        <v>832</v>
      </c>
      <c r="L104" s="24">
        <f t="shared" si="6"/>
        <v>4233004</v>
      </c>
      <c r="M104" s="9">
        <f t="shared" si="7"/>
        <v>1.3563000000000001</v>
      </c>
      <c r="N104" s="24">
        <f t="shared" si="8"/>
        <v>2349796</v>
      </c>
      <c r="O104" s="9">
        <f t="shared" si="9"/>
        <v>0.75290000000000001</v>
      </c>
    </row>
    <row r="105" spans="1:15" x14ac:dyDescent="0.35">
      <c r="A105" s="5" t="s">
        <v>165</v>
      </c>
      <c r="B105" s="5" t="s">
        <v>11</v>
      </c>
      <c r="C105" s="5" t="s">
        <v>168</v>
      </c>
      <c r="D105" s="5" t="s">
        <v>16</v>
      </c>
      <c r="E105" s="5" t="str">
        <f t="shared" si="5"/>
        <v>8</v>
      </c>
      <c r="F105" s="5" t="s">
        <v>752</v>
      </c>
      <c r="G105" s="5" t="s">
        <v>3477</v>
      </c>
      <c r="H105" s="8">
        <v>5.4800000000000001E-2</v>
      </c>
      <c r="I105" s="6">
        <v>1603184</v>
      </c>
      <c r="K105" t="s">
        <v>833</v>
      </c>
      <c r="L105" s="24">
        <f t="shared" si="6"/>
        <v>6553680</v>
      </c>
      <c r="M105" s="9">
        <f t="shared" si="7"/>
        <v>0.89100000000000001</v>
      </c>
      <c r="N105" s="24">
        <f t="shared" si="8"/>
        <v>2728861</v>
      </c>
      <c r="O105" s="9">
        <f t="shared" si="9"/>
        <v>0.371</v>
      </c>
    </row>
    <row r="106" spans="1:15" x14ac:dyDescent="0.35">
      <c r="A106" s="5" t="s">
        <v>165</v>
      </c>
      <c r="B106" s="5" t="s">
        <v>11</v>
      </c>
      <c r="C106" s="5" t="s">
        <v>168</v>
      </c>
      <c r="D106" s="5" t="s">
        <v>17</v>
      </c>
      <c r="E106" s="5" t="str">
        <f t="shared" si="5"/>
        <v/>
      </c>
      <c r="F106" s="5" t="s">
        <v>752</v>
      </c>
      <c r="G106" s="5" t="s">
        <v>3478</v>
      </c>
      <c r="H106" s="8">
        <v>0</v>
      </c>
      <c r="I106" s="6">
        <v>0</v>
      </c>
      <c r="K106" t="s">
        <v>834</v>
      </c>
      <c r="L106" s="24">
        <f t="shared" si="6"/>
        <v>4544750</v>
      </c>
      <c r="M106" s="9">
        <f t="shared" si="7"/>
        <v>1.4319999999999999</v>
      </c>
      <c r="N106" s="24">
        <f t="shared" si="8"/>
        <v>2708125</v>
      </c>
      <c r="O106" s="9">
        <f t="shared" si="9"/>
        <v>0.85329999999999995</v>
      </c>
    </row>
    <row r="107" spans="1:15" x14ac:dyDescent="0.35">
      <c r="A107" s="5" t="s">
        <v>165</v>
      </c>
      <c r="B107" s="5" t="s">
        <v>11</v>
      </c>
      <c r="C107" s="5" t="s">
        <v>168</v>
      </c>
      <c r="D107" s="5" t="s">
        <v>18</v>
      </c>
      <c r="E107" s="5" t="str">
        <f t="shared" si="5"/>
        <v/>
      </c>
      <c r="F107" s="5" t="s">
        <v>752</v>
      </c>
      <c r="G107" s="5" t="s">
        <v>3479</v>
      </c>
      <c r="H107" s="8">
        <v>0.49070000000000003</v>
      </c>
      <c r="I107" s="6">
        <v>14355515</v>
      </c>
      <c r="K107" t="s">
        <v>835</v>
      </c>
      <c r="L107" s="24">
        <f t="shared" si="6"/>
        <v>6857482</v>
      </c>
      <c r="M107" s="9">
        <f t="shared" si="7"/>
        <v>1.1981999999999999</v>
      </c>
      <c r="N107" s="24">
        <f t="shared" si="8"/>
        <v>3280511</v>
      </c>
      <c r="O107" s="9">
        <f t="shared" si="9"/>
        <v>0.57320000000000004</v>
      </c>
    </row>
    <row r="108" spans="1:15" x14ac:dyDescent="0.35">
      <c r="A108" s="5" t="s">
        <v>138</v>
      </c>
      <c r="B108" s="5" t="s">
        <v>11</v>
      </c>
      <c r="C108" s="5" t="s">
        <v>246</v>
      </c>
      <c r="D108" s="5" t="s">
        <v>13</v>
      </c>
      <c r="E108" s="5" t="str">
        <f t="shared" si="5"/>
        <v/>
      </c>
      <c r="F108" s="5" t="s">
        <v>753</v>
      </c>
      <c r="G108" s="5" t="s">
        <v>3480</v>
      </c>
      <c r="H108" s="8">
        <v>0</v>
      </c>
      <c r="I108" s="6">
        <v>0</v>
      </c>
      <c r="K108" t="s">
        <v>836</v>
      </c>
      <c r="L108" s="24">
        <f t="shared" si="6"/>
        <v>20373237</v>
      </c>
      <c r="M108" s="9">
        <f t="shared" si="7"/>
        <v>1.0883</v>
      </c>
      <c r="N108" s="24">
        <f t="shared" si="8"/>
        <v>9672748</v>
      </c>
      <c r="O108" s="9">
        <f t="shared" si="9"/>
        <v>0.51670000000000005</v>
      </c>
    </row>
    <row r="109" spans="1:15" x14ac:dyDescent="0.35">
      <c r="A109" s="5" t="s">
        <v>138</v>
      </c>
      <c r="B109" s="5" t="s">
        <v>11</v>
      </c>
      <c r="C109" s="5" t="s">
        <v>246</v>
      </c>
      <c r="D109" s="5" t="s">
        <v>15</v>
      </c>
      <c r="E109" s="5" t="str">
        <f t="shared" si="5"/>
        <v>8</v>
      </c>
      <c r="F109" s="5" t="s">
        <v>753</v>
      </c>
      <c r="G109" s="5" t="s">
        <v>3481</v>
      </c>
      <c r="H109" s="8">
        <v>0.29709999999999998</v>
      </c>
      <c r="I109" s="6">
        <v>2669522</v>
      </c>
      <c r="K109" t="s">
        <v>837</v>
      </c>
      <c r="L109" s="24">
        <f t="shared" si="6"/>
        <v>13706373</v>
      </c>
      <c r="M109" s="9">
        <f t="shared" si="7"/>
        <v>0.88519999999999999</v>
      </c>
      <c r="N109" s="24">
        <f t="shared" si="8"/>
        <v>4292145</v>
      </c>
      <c r="O109" s="9">
        <f t="shared" si="9"/>
        <v>0.2772</v>
      </c>
    </row>
    <row r="110" spans="1:15" x14ac:dyDescent="0.35">
      <c r="A110" s="5" t="s">
        <v>138</v>
      </c>
      <c r="B110" s="5" t="s">
        <v>11</v>
      </c>
      <c r="C110" s="5" t="s">
        <v>246</v>
      </c>
      <c r="D110" s="5" t="s">
        <v>17</v>
      </c>
      <c r="E110" s="5" t="str">
        <f t="shared" si="5"/>
        <v/>
      </c>
      <c r="F110" s="5" t="s">
        <v>753</v>
      </c>
      <c r="G110" s="5" t="s">
        <v>3482</v>
      </c>
      <c r="H110" s="8">
        <v>0</v>
      </c>
      <c r="I110" s="6">
        <v>0</v>
      </c>
      <c r="K110" t="s">
        <v>838</v>
      </c>
      <c r="L110" s="24">
        <f t="shared" si="6"/>
        <v>770815</v>
      </c>
      <c r="M110" s="9">
        <f t="shared" si="7"/>
        <v>1.9068999999999998</v>
      </c>
      <c r="N110" s="24">
        <f t="shared" si="8"/>
        <v>417604</v>
      </c>
      <c r="O110" s="9">
        <f t="shared" si="9"/>
        <v>1.0330999999999999</v>
      </c>
    </row>
    <row r="111" spans="1:15" x14ac:dyDescent="0.35">
      <c r="A111" s="5" t="s">
        <v>138</v>
      </c>
      <c r="B111" s="5" t="s">
        <v>11</v>
      </c>
      <c r="C111" s="5" t="s">
        <v>246</v>
      </c>
      <c r="D111" s="5" t="s">
        <v>18</v>
      </c>
      <c r="E111" s="5" t="str">
        <f t="shared" si="5"/>
        <v/>
      </c>
      <c r="F111" s="5" t="s">
        <v>753</v>
      </c>
      <c r="G111" s="5" t="s">
        <v>3483</v>
      </c>
      <c r="H111" s="8">
        <v>0.68389999999999995</v>
      </c>
      <c r="I111" s="6">
        <v>6145022</v>
      </c>
      <c r="K111" t="s">
        <v>839</v>
      </c>
      <c r="L111" s="24">
        <f t="shared" si="6"/>
        <v>10282810</v>
      </c>
      <c r="M111" s="9">
        <f t="shared" si="7"/>
        <v>0.75639999999999996</v>
      </c>
      <c r="N111" s="24">
        <f t="shared" si="8"/>
        <v>4188437</v>
      </c>
      <c r="O111" s="9">
        <f t="shared" si="9"/>
        <v>0.30810000000000004</v>
      </c>
    </row>
    <row r="112" spans="1:15" x14ac:dyDescent="0.35">
      <c r="A112" s="5" t="s">
        <v>26</v>
      </c>
      <c r="B112" s="5" t="s">
        <v>11</v>
      </c>
      <c r="C112" s="5" t="s">
        <v>27</v>
      </c>
      <c r="D112" s="5" t="s">
        <v>25</v>
      </c>
      <c r="E112" s="5" t="str">
        <f t="shared" si="5"/>
        <v/>
      </c>
      <c r="F112" s="5" t="s">
        <v>754</v>
      </c>
      <c r="G112" s="5" t="s">
        <v>3484</v>
      </c>
      <c r="H112" s="8">
        <v>0.15</v>
      </c>
      <c r="I112" s="6">
        <v>578335</v>
      </c>
      <c r="K112" t="s">
        <v>840</v>
      </c>
      <c r="L112" s="24">
        <f t="shared" si="6"/>
        <v>3987047</v>
      </c>
      <c r="M112" s="9">
        <f t="shared" si="7"/>
        <v>0.9516</v>
      </c>
      <c r="N112" s="24">
        <f t="shared" si="8"/>
        <v>1249828</v>
      </c>
      <c r="O112" s="9">
        <f t="shared" si="9"/>
        <v>0.29830000000000001</v>
      </c>
    </row>
    <row r="113" spans="1:15" x14ac:dyDescent="0.35">
      <c r="A113" s="5" t="s">
        <v>26</v>
      </c>
      <c r="B113" s="5" t="s">
        <v>11</v>
      </c>
      <c r="C113" s="5" t="s">
        <v>27</v>
      </c>
      <c r="D113" s="5" t="s">
        <v>13</v>
      </c>
      <c r="E113" s="5" t="str">
        <f t="shared" si="5"/>
        <v/>
      </c>
      <c r="F113" s="5" t="s">
        <v>754</v>
      </c>
      <c r="G113" s="5" t="s">
        <v>3485</v>
      </c>
      <c r="H113" s="8">
        <v>0</v>
      </c>
      <c r="I113" s="6">
        <v>0</v>
      </c>
      <c r="K113" t="s">
        <v>841</v>
      </c>
      <c r="L113" s="24">
        <f t="shared" si="6"/>
        <v>1336123</v>
      </c>
      <c r="M113" s="9">
        <f t="shared" si="7"/>
        <v>0.97759999999999991</v>
      </c>
      <c r="N113" s="24">
        <f t="shared" si="8"/>
        <v>728198</v>
      </c>
      <c r="O113" s="9">
        <f t="shared" si="9"/>
        <v>0.53279999999999994</v>
      </c>
    </row>
    <row r="114" spans="1:15" x14ac:dyDescent="0.35">
      <c r="A114" s="5" t="s">
        <v>26</v>
      </c>
      <c r="B114" s="5" t="s">
        <v>11</v>
      </c>
      <c r="C114" s="5" t="s">
        <v>27</v>
      </c>
      <c r="D114" s="5" t="s">
        <v>15</v>
      </c>
      <c r="E114" s="5" t="str">
        <f t="shared" si="5"/>
        <v>8</v>
      </c>
      <c r="F114" s="5" t="s">
        <v>754</v>
      </c>
      <c r="G114" s="5" t="s">
        <v>3486</v>
      </c>
      <c r="H114" s="8">
        <v>0.378</v>
      </c>
      <c r="I114" s="6">
        <v>1457404</v>
      </c>
      <c r="K114" t="s">
        <v>842</v>
      </c>
      <c r="L114" s="24">
        <f t="shared" si="6"/>
        <v>13226775</v>
      </c>
      <c r="M114" s="9">
        <f t="shared" si="7"/>
        <v>0.91849999999999998</v>
      </c>
      <c r="N114" s="24">
        <f t="shared" si="8"/>
        <v>6357780</v>
      </c>
      <c r="O114" s="9">
        <f t="shared" si="9"/>
        <v>0.4415</v>
      </c>
    </row>
    <row r="115" spans="1:15" x14ac:dyDescent="0.35">
      <c r="A115" s="5" t="s">
        <v>26</v>
      </c>
      <c r="B115" s="5" t="s">
        <v>11</v>
      </c>
      <c r="C115" s="5" t="s">
        <v>27</v>
      </c>
      <c r="D115" s="5" t="s">
        <v>16</v>
      </c>
      <c r="E115" s="5" t="str">
        <f t="shared" si="5"/>
        <v>8</v>
      </c>
      <c r="F115" s="5" t="s">
        <v>754</v>
      </c>
      <c r="G115" s="5" t="s">
        <v>3487</v>
      </c>
      <c r="H115" s="8">
        <v>2.3300000000000001E-2</v>
      </c>
      <c r="I115" s="6">
        <v>89835</v>
      </c>
      <c r="K115" t="s">
        <v>843</v>
      </c>
      <c r="L115" s="24">
        <f t="shared" si="6"/>
        <v>5002828</v>
      </c>
      <c r="M115" s="9">
        <f t="shared" si="7"/>
        <v>0.65849999999999997</v>
      </c>
      <c r="N115" s="24">
        <f t="shared" si="8"/>
        <v>1996168</v>
      </c>
      <c r="O115" s="9">
        <f t="shared" si="9"/>
        <v>0.2576</v>
      </c>
    </row>
    <row r="116" spans="1:15" x14ac:dyDescent="0.35">
      <c r="A116" s="5" t="s">
        <v>26</v>
      </c>
      <c r="B116" s="5" t="s">
        <v>11</v>
      </c>
      <c r="C116" s="5" t="s">
        <v>27</v>
      </c>
      <c r="D116" s="5" t="s">
        <v>17</v>
      </c>
      <c r="E116" s="5" t="str">
        <f t="shared" si="5"/>
        <v/>
      </c>
      <c r="F116" s="5" t="s">
        <v>754</v>
      </c>
      <c r="G116" s="5" t="s">
        <v>3488</v>
      </c>
      <c r="H116" s="8">
        <v>0</v>
      </c>
      <c r="I116" s="6">
        <v>0</v>
      </c>
      <c r="K116" t="s">
        <v>844</v>
      </c>
      <c r="L116" s="24">
        <f t="shared" si="6"/>
        <v>11410342</v>
      </c>
      <c r="M116" s="9">
        <f t="shared" si="7"/>
        <v>1.1198999999999999</v>
      </c>
      <c r="N116" s="24">
        <f t="shared" si="8"/>
        <v>5556926</v>
      </c>
      <c r="O116" s="9">
        <f t="shared" si="9"/>
        <v>0.5454</v>
      </c>
    </row>
    <row r="117" spans="1:15" x14ac:dyDescent="0.35">
      <c r="A117" s="5" t="s">
        <v>26</v>
      </c>
      <c r="B117" s="5" t="s">
        <v>11</v>
      </c>
      <c r="C117" s="5" t="s">
        <v>27</v>
      </c>
      <c r="D117" s="5" t="s">
        <v>18</v>
      </c>
      <c r="E117" s="5" t="str">
        <f t="shared" si="5"/>
        <v/>
      </c>
      <c r="F117" s="5" t="s">
        <v>754</v>
      </c>
      <c r="G117" s="5" t="s">
        <v>3489</v>
      </c>
      <c r="H117" s="8">
        <v>0.51029999999999998</v>
      </c>
      <c r="I117" s="6">
        <v>1967495</v>
      </c>
      <c r="K117" t="s">
        <v>845</v>
      </c>
      <c r="L117" s="24">
        <f t="shared" si="6"/>
        <v>9335728</v>
      </c>
      <c r="M117" s="9">
        <f t="shared" si="7"/>
        <v>0.88549999999999995</v>
      </c>
      <c r="N117" s="24">
        <f t="shared" si="8"/>
        <v>3485479</v>
      </c>
      <c r="O117" s="9">
        <f t="shared" si="9"/>
        <v>0.3306</v>
      </c>
    </row>
    <row r="118" spans="1:15" x14ac:dyDescent="0.35">
      <c r="A118" s="5" t="s">
        <v>26</v>
      </c>
      <c r="B118" s="5" t="s">
        <v>11</v>
      </c>
      <c r="C118" s="5" t="s">
        <v>28</v>
      </c>
      <c r="D118" s="5" t="s">
        <v>13</v>
      </c>
      <c r="E118" s="5" t="str">
        <f t="shared" si="5"/>
        <v/>
      </c>
      <c r="F118" s="5" t="s">
        <v>755</v>
      </c>
      <c r="G118" s="5" t="s">
        <v>3490</v>
      </c>
      <c r="H118" s="8">
        <v>0</v>
      </c>
      <c r="I118" s="6">
        <v>0</v>
      </c>
      <c r="K118" t="s">
        <v>846</v>
      </c>
      <c r="L118" s="24">
        <f t="shared" si="6"/>
        <v>3183802</v>
      </c>
      <c r="M118" s="9">
        <f t="shared" si="7"/>
        <v>1.1882999999999999</v>
      </c>
      <c r="N118" s="24">
        <f t="shared" si="8"/>
        <v>588104</v>
      </c>
      <c r="O118" s="9">
        <f t="shared" si="9"/>
        <v>0.2195</v>
      </c>
    </row>
    <row r="119" spans="1:15" x14ac:dyDescent="0.35">
      <c r="A119" s="5" t="s">
        <v>26</v>
      </c>
      <c r="B119" s="5" t="s">
        <v>11</v>
      </c>
      <c r="C119" s="5" t="s">
        <v>28</v>
      </c>
      <c r="D119" s="5" t="s">
        <v>15</v>
      </c>
      <c r="E119" s="5" t="str">
        <f t="shared" si="5"/>
        <v>8</v>
      </c>
      <c r="F119" s="5" t="s">
        <v>755</v>
      </c>
      <c r="G119" s="5" t="s">
        <v>3491</v>
      </c>
      <c r="H119" s="8">
        <v>0.36220000000000002</v>
      </c>
      <c r="I119" s="6">
        <v>1384027</v>
      </c>
      <c r="K119" t="s">
        <v>847</v>
      </c>
      <c r="L119" s="24">
        <f t="shared" si="6"/>
        <v>11148924</v>
      </c>
      <c r="M119" s="9">
        <f t="shared" si="7"/>
        <v>1.2726999999999999</v>
      </c>
      <c r="N119" s="24">
        <f t="shared" si="8"/>
        <v>3258741</v>
      </c>
      <c r="O119" s="9">
        <f t="shared" si="9"/>
        <v>0.372</v>
      </c>
    </row>
    <row r="120" spans="1:15" x14ac:dyDescent="0.35">
      <c r="A120" s="5" t="s">
        <v>26</v>
      </c>
      <c r="B120" s="5" t="s">
        <v>11</v>
      </c>
      <c r="C120" s="5" t="s">
        <v>28</v>
      </c>
      <c r="D120" s="5" t="s">
        <v>16</v>
      </c>
      <c r="E120" s="5" t="str">
        <f t="shared" si="5"/>
        <v>8</v>
      </c>
      <c r="F120" s="5" t="s">
        <v>755</v>
      </c>
      <c r="G120" s="5" t="s">
        <v>3492</v>
      </c>
      <c r="H120" s="8">
        <v>9.4399999999999998E-2</v>
      </c>
      <c r="I120" s="6">
        <v>360718</v>
      </c>
      <c r="K120" t="s">
        <v>848</v>
      </c>
      <c r="L120" s="24">
        <f t="shared" si="6"/>
        <v>25056398</v>
      </c>
      <c r="M120" s="9">
        <f t="shared" si="7"/>
        <v>1.6762000000000001</v>
      </c>
      <c r="N120" s="24">
        <f t="shared" si="8"/>
        <v>14573618</v>
      </c>
      <c r="O120" s="9">
        <f t="shared" si="9"/>
        <v>0.98740000000000006</v>
      </c>
    </row>
    <row r="121" spans="1:15" x14ac:dyDescent="0.35">
      <c r="A121" s="5" t="s">
        <v>26</v>
      </c>
      <c r="B121" s="5" t="s">
        <v>11</v>
      </c>
      <c r="C121" s="5" t="s">
        <v>28</v>
      </c>
      <c r="D121" s="5" t="s">
        <v>17</v>
      </c>
      <c r="E121" s="5" t="str">
        <f t="shared" si="5"/>
        <v/>
      </c>
      <c r="F121" s="5" t="s">
        <v>755</v>
      </c>
      <c r="G121" s="5" t="s">
        <v>3493</v>
      </c>
      <c r="H121" s="8">
        <v>0</v>
      </c>
      <c r="I121" s="6">
        <v>0</v>
      </c>
      <c r="K121" t="s">
        <v>849</v>
      </c>
      <c r="L121" s="24">
        <f t="shared" si="6"/>
        <v>27145309</v>
      </c>
      <c r="M121" s="9">
        <f t="shared" si="7"/>
        <v>1.0066999999999999</v>
      </c>
      <c r="N121" s="24">
        <f t="shared" si="8"/>
        <v>15790497</v>
      </c>
      <c r="O121" s="9">
        <f t="shared" si="9"/>
        <v>0.58560000000000001</v>
      </c>
    </row>
    <row r="122" spans="1:15" x14ac:dyDescent="0.35">
      <c r="A122" s="5" t="s">
        <v>26</v>
      </c>
      <c r="B122" s="5" t="s">
        <v>11</v>
      </c>
      <c r="C122" s="5" t="s">
        <v>28</v>
      </c>
      <c r="D122" s="5" t="s">
        <v>18</v>
      </c>
      <c r="E122" s="5" t="str">
        <f t="shared" si="5"/>
        <v/>
      </c>
      <c r="F122" s="5" t="s">
        <v>755</v>
      </c>
      <c r="G122" s="5" t="s">
        <v>3494</v>
      </c>
      <c r="H122" s="8">
        <v>0.4461</v>
      </c>
      <c r="I122" s="6">
        <v>1704623</v>
      </c>
      <c r="K122" t="s">
        <v>850</v>
      </c>
      <c r="L122" s="24">
        <f t="shared" si="6"/>
        <v>1727419</v>
      </c>
      <c r="M122" s="9">
        <f t="shared" si="7"/>
        <v>0.98399999999999999</v>
      </c>
      <c r="N122" s="24">
        <f t="shared" si="8"/>
        <v>984839</v>
      </c>
      <c r="O122" s="9">
        <f t="shared" si="9"/>
        <v>0.56099999999999994</v>
      </c>
    </row>
    <row r="123" spans="1:15" x14ac:dyDescent="0.35">
      <c r="A123" s="5" t="s">
        <v>26</v>
      </c>
      <c r="B123" s="5" t="s">
        <v>11</v>
      </c>
      <c r="C123" s="5" t="s">
        <v>29</v>
      </c>
      <c r="D123" s="5" t="s">
        <v>13</v>
      </c>
      <c r="E123" s="5" t="str">
        <f t="shared" si="5"/>
        <v/>
      </c>
      <c r="F123" s="5" t="s">
        <v>756</v>
      </c>
      <c r="G123" s="5" t="s">
        <v>3495</v>
      </c>
      <c r="H123" s="8">
        <v>0</v>
      </c>
      <c r="I123" s="6">
        <v>0</v>
      </c>
      <c r="K123" t="s">
        <v>851</v>
      </c>
      <c r="L123" s="24">
        <f t="shared" si="6"/>
        <v>23497509</v>
      </c>
      <c r="M123" s="9">
        <f t="shared" si="7"/>
        <v>1.5978000000000001</v>
      </c>
      <c r="N123" s="24">
        <f t="shared" si="8"/>
        <v>12769860</v>
      </c>
      <c r="O123" s="9">
        <f t="shared" si="9"/>
        <v>0.88260000000000005</v>
      </c>
    </row>
    <row r="124" spans="1:15" x14ac:dyDescent="0.35">
      <c r="A124" s="5" t="s">
        <v>26</v>
      </c>
      <c r="B124" s="5" t="s">
        <v>11</v>
      </c>
      <c r="C124" s="5" t="s">
        <v>29</v>
      </c>
      <c r="D124" s="5" t="s">
        <v>15</v>
      </c>
      <c r="E124" s="5" t="str">
        <f t="shared" si="5"/>
        <v>8</v>
      </c>
      <c r="F124" s="5" t="s">
        <v>756</v>
      </c>
      <c r="G124" s="5" t="s">
        <v>3496</v>
      </c>
      <c r="H124" s="8">
        <v>0.55300000000000005</v>
      </c>
      <c r="I124" s="6">
        <v>3217877</v>
      </c>
      <c r="K124" t="s">
        <v>852</v>
      </c>
      <c r="L124" s="24">
        <f t="shared" si="6"/>
        <v>7678801</v>
      </c>
      <c r="M124" s="9">
        <f t="shared" si="7"/>
        <v>0.78550000000000009</v>
      </c>
      <c r="N124" s="24">
        <f t="shared" si="8"/>
        <v>2734259</v>
      </c>
      <c r="O124" s="9">
        <f t="shared" si="9"/>
        <v>0.2797</v>
      </c>
    </row>
    <row r="125" spans="1:15" x14ac:dyDescent="0.35">
      <c r="A125" s="5" t="s">
        <v>26</v>
      </c>
      <c r="B125" s="5" t="s">
        <v>11</v>
      </c>
      <c r="C125" s="5" t="s">
        <v>29</v>
      </c>
      <c r="D125" s="5" t="s">
        <v>16</v>
      </c>
      <c r="E125" s="5" t="str">
        <f t="shared" si="5"/>
        <v>8</v>
      </c>
      <c r="F125" s="5" t="s">
        <v>756</v>
      </c>
      <c r="G125" s="5" t="s">
        <v>3497</v>
      </c>
      <c r="H125" s="8">
        <v>5.74E-2</v>
      </c>
      <c r="I125" s="6">
        <v>334007</v>
      </c>
      <c r="K125" t="s">
        <v>853</v>
      </c>
      <c r="L125" s="24">
        <f t="shared" si="6"/>
        <v>5149976</v>
      </c>
      <c r="M125" s="9">
        <f t="shared" si="7"/>
        <v>0.78</v>
      </c>
      <c r="N125" s="24">
        <f t="shared" si="8"/>
        <v>2446899</v>
      </c>
      <c r="O125" s="9">
        <f t="shared" si="9"/>
        <v>0.37059999999999998</v>
      </c>
    </row>
    <row r="126" spans="1:15" x14ac:dyDescent="0.35">
      <c r="A126" s="5" t="s">
        <v>26</v>
      </c>
      <c r="B126" s="5" t="s">
        <v>11</v>
      </c>
      <c r="C126" s="5" t="s">
        <v>29</v>
      </c>
      <c r="D126" s="5" t="s">
        <v>30</v>
      </c>
      <c r="E126" s="5" t="str">
        <f t="shared" si="5"/>
        <v>8</v>
      </c>
      <c r="F126" s="5" t="s">
        <v>756</v>
      </c>
      <c r="G126" s="5" t="s">
        <v>3498</v>
      </c>
      <c r="H126" s="8">
        <v>0.3392</v>
      </c>
      <c r="I126" s="6">
        <v>2139940</v>
      </c>
      <c r="K126" t="s">
        <v>854</v>
      </c>
      <c r="L126" s="24">
        <f t="shared" si="6"/>
        <v>3906125</v>
      </c>
      <c r="M126" s="9">
        <f t="shared" si="7"/>
        <v>0.56529999999999991</v>
      </c>
      <c r="N126" s="24">
        <f t="shared" si="8"/>
        <v>1477321</v>
      </c>
      <c r="O126" s="9">
        <f t="shared" si="9"/>
        <v>0.21379999999999999</v>
      </c>
    </row>
    <row r="127" spans="1:15" x14ac:dyDescent="0.35">
      <c r="A127" s="5" t="s">
        <v>26</v>
      </c>
      <c r="B127" s="5" t="s">
        <v>11</v>
      </c>
      <c r="C127" s="5" t="s">
        <v>29</v>
      </c>
      <c r="D127" s="5" t="s">
        <v>17</v>
      </c>
      <c r="E127" s="5" t="str">
        <f t="shared" si="5"/>
        <v/>
      </c>
      <c r="F127" s="5" t="s">
        <v>756</v>
      </c>
      <c r="G127" s="5" t="s">
        <v>3499</v>
      </c>
      <c r="H127" s="8">
        <v>0</v>
      </c>
      <c r="I127" s="6">
        <v>0</v>
      </c>
      <c r="K127" t="s">
        <v>855</v>
      </c>
      <c r="L127" s="24">
        <f t="shared" si="6"/>
        <v>4285171</v>
      </c>
      <c r="M127" s="9">
        <f t="shared" si="7"/>
        <v>0.78399999999999992</v>
      </c>
      <c r="N127" s="24">
        <f t="shared" si="8"/>
        <v>1158745</v>
      </c>
      <c r="O127" s="9">
        <f t="shared" si="9"/>
        <v>0.21199999999999999</v>
      </c>
    </row>
    <row r="128" spans="1:15" x14ac:dyDescent="0.35">
      <c r="A128" s="5" t="s">
        <v>26</v>
      </c>
      <c r="B128" s="5" t="s">
        <v>11</v>
      </c>
      <c r="C128" s="5" t="s">
        <v>29</v>
      </c>
      <c r="D128" s="5" t="s">
        <v>18</v>
      </c>
      <c r="E128" s="5" t="str">
        <f t="shared" si="5"/>
        <v/>
      </c>
      <c r="F128" s="5" t="s">
        <v>756</v>
      </c>
      <c r="G128" s="5" t="s">
        <v>3500</v>
      </c>
      <c r="H128" s="8">
        <v>0.47289999999999999</v>
      </c>
      <c r="I128" s="6">
        <v>2751780</v>
      </c>
      <c r="K128" t="s">
        <v>856</v>
      </c>
      <c r="L128" s="24">
        <f t="shared" si="6"/>
        <v>8443770</v>
      </c>
      <c r="M128" s="9">
        <f t="shared" si="7"/>
        <v>1.1619000000000002</v>
      </c>
      <c r="N128" s="24">
        <f t="shared" si="8"/>
        <v>4561627</v>
      </c>
      <c r="O128" s="9">
        <f t="shared" si="9"/>
        <v>0.62770000000000004</v>
      </c>
    </row>
    <row r="129" spans="1:15" x14ac:dyDescent="0.35">
      <c r="A129" s="5" t="s">
        <v>26</v>
      </c>
      <c r="B129" s="5" t="s">
        <v>11</v>
      </c>
      <c r="C129" s="5" t="s">
        <v>31</v>
      </c>
      <c r="D129" s="5" t="s">
        <v>13</v>
      </c>
      <c r="E129" s="5" t="str">
        <f t="shared" si="5"/>
        <v/>
      </c>
      <c r="F129" s="5" t="s">
        <v>757</v>
      </c>
      <c r="G129" s="5" t="s">
        <v>3501</v>
      </c>
      <c r="H129" s="8">
        <v>0</v>
      </c>
      <c r="I129" s="6">
        <v>0</v>
      </c>
      <c r="K129" t="s">
        <v>857</v>
      </c>
      <c r="L129" s="24">
        <f t="shared" si="6"/>
        <v>14096280</v>
      </c>
      <c r="M129" s="9">
        <f t="shared" si="7"/>
        <v>0.55590000000000006</v>
      </c>
      <c r="N129" s="24">
        <f t="shared" si="8"/>
        <v>7394271</v>
      </c>
      <c r="O129" s="9">
        <f t="shared" si="9"/>
        <v>0.29160000000000003</v>
      </c>
    </row>
    <row r="130" spans="1:15" x14ac:dyDescent="0.35">
      <c r="A130" s="5" t="s">
        <v>26</v>
      </c>
      <c r="B130" s="5" t="s">
        <v>11</v>
      </c>
      <c r="C130" s="5" t="s">
        <v>31</v>
      </c>
      <c r="D130" s="5" t="s">
        <v>15</v>
      </c>
      <c r="E130" s="5" t="str">
        <f t="shared" si="5"/>
        <v>8</v>
      </c>
      <c r="F130" s="5" t="s">
        <v>757</v>
      </c>
      <c r="G130" s="5" t="s">
        <v>3502</v>
      </c>
      <c r="H130" s="8">
        <v>0.45379999999999998</v>
      </c>
      <c r="I130" s="6">
        <v>1121442</v>
      </c>
      <c r="K130" t="s">
        <v>858</v>
      </c>
      <c r="L130" s="24">
        <f t="shared" si="6"/>
        <v>22088357</v>
      </c>
      <c r="M130" s="9">
        <f t="shared" si="7"/>
        <v>0.87790000000000001</v>
      </c>
      <c r="N130" s="24">
        <f t="shared" si="8"/>
        <v>10877672</v>
      </c>
      <c r="O130" s="9">
        <f t="shared" si="9"/>
        <v>0.42820000000000003</v>
      </c>
    </row>
    <row r="131" spans="1:15" x14ac:dyDescent="0.35">
      <c r="A131" s="5" t="s">
        <v>26</v>
      </c>
      <c r="B131" s="5" t="s">
        <v>11</v>
      </c>
      <c r="C131" s="5" t="s">
        <v>31</v>
      </c>
      <c r="D131" s="5" t="s">
        <v>17</v>
      </c>
      <c r="E131" s="5" t="str">
        <f t="shared" ref="E131:E194" si="10">IF(MID(D131,3,1)="8","8","")</f>
        <v/>
      </c>
      <c r="F131" s="5" t="s">
        <v>757</v>
      </c>
      <c r="G131" s="5" t="s">
        <v>3503</v>
      </c>
      <c r="H131" s="8">
        <v>0</v>
      </c>
      <c r="I131" s="6">
        <v>0</v>
      </c>
      <c r="K131" t="s">
        <v>859</v>
      </c>
      <c r="L131" s="24">
        <f t="shared" ref="L131:L194" si="11">SUMIF(F:F,K131,I:I)</f>
        <v>5794473</v>
      </c>
      <c r="M131" s="9">
        <f t="shared" ref="M131:M194" si="12">SUMIF(F:F,K131,H:H)</f>
        <v>1.0365</v>
      </c>
      <c r="N131" s="24">
        <f t="shared" ref="N131:N194" si="13">SUMIFS(I:I,F:F,K131,E:E,"8")</f>
        <v>2465935</v>
      </c>
      <c r="O131" s="9">
        <f t="shared" ref="O131:O194" si="14">SUMIFS(H:H,F:F,K131,E:E,"8")</f>
        <v>0.44109999999999999</v>
      </c>
    </row>
    <row r="132" spans="1:15" x14ac:dyDescent="0.35">
      <c r="A132" s="5" t="s">
        <v>26</v>
      </c>
      <c r="B132" s="5" t="s">
        <v>11</v>
      </c>
      <c r="C132" s="5" t="s">
        <v>31</v>
      </c>
      <c r="D132" s="5" t="s">
        <v>18</v>
      </c>
      <c r="E132" s="5" t="str">
        <f t="shared" si="10"/>
        <v/>
      </c>
      <c r="F132" s="5" t="s">
        <v>757</v>
      </c>
      <c r="G132" s="5" t="s">
        <v>3504</v>
      </c>
      <c r="H132" s="8">
        <v>0.50170000000000003</v>
      </c>
      <c r="I132" s="6">
        <v>1239813</v>
      </c>
      <c r="K132" t="s">
        <v>860</v>
      </c>
      <c r="L132" s="24">
        <f t="shared" si="11"/>
        <v>5717151</v>
      </c>
      <c r="M132" s="9">
        <f t="shared" si="12"/>
        <v>1.1463000000000001</v>
      </c>
      <c r="N132" s="24">
        <f t="shared" si="13"/>
        <v>2582020</v>
      </c>
      <c r="O132" s="9">
        <f t="shared" si="14"/>
        <v>0.51770000000000005</v>
      </c>
    </row>
    <row r="133" spans="1:15" x14ac:dyDescent="0.35">
      <c r="A133" s="5" t="s">
        <v>32</v>
      </c>
      <c r="B133" s="5" t="s">
        <v>11</v>
      </c>
      <c r="C133" s="5" t="s">
        <v>33</v>
      </c>
      <c r="D133" s="5" t="s">
        <v>13</v>
      </c>
      <c r="E133" s="5" t="str">
        <f t="shared" si="10"/>
        <v/>
      </c>
      <c r="F133" s="5" t="s">
        <v>758</v>
      </c>
      <c r="G133" s="5" t="s">
        <v>3505</v>
      </c>
      <c r="H133" s="8">
        <v>0</v>
      </c>
      <c r="I133" s="6">
        <v>0</v>
      </c>
      <c r="K133" t="s">
        <v>861</v>
      </c>
      <c r="L133" s="24">
        <f t="shared" si="11"/>
        <v>6106314</v>
      </c>
      <c r="M133" s="9">
        <f t="shared" si="12"/>
        <v>0.76939999999999997</v>
      </c>
      <c r="N133" s="24">
        <f t="shared" si="13"/>
        <v>762387</v>
      </c>
      <c r="O133" s="9">
        <f t="shared" si="14"/>
        <v>9.6299999999999997E-2</v>
      </c>
    </row>
    <row r="134" spans="1:15" x14ac:dyDescent="0.35">
      <c r="A134" s="5" t="s">
        <v>32</v>
      </c>
      <c r="B134" s="5" t="s">
        <v>11</v>
      </c>
      <c r="C134" s="5" t="s">
        <v>33</v>
      </c>
      <c r="D134" s="5" t="s">
        <v>15</v>
      </c>
      <c r="E134" s="5" t="str">
        <f t="shared" si="10"/>
        <v>8</v>
      </c>
      <c r="F134" s="5" t="s">
        <v>758</v>
      </c>
      <c r="G134" s="5" t="s">
        <v>3506</v>
      </c>
      <c r="H134" s="8">
        <v>0.3947</v>
      </c>
      <c r="I134" s="6">
        <v>1254372</v>
      </c>
      <c r="K134" t="s">
        <v>862</v>
      </c>
      <c r="L134" s="24">
        <f t="shared" si="11"/>
        <v>9343629</v>
      </c>
      <c r="M134" s="9">
        <f t="shared" si="12"/>
        <v>0.752</v>
      </c>
      <c r="N134" s="24">
        <f t="shared" si="13"/>
        <v>661679</v>
      </c>
      <c r="O134" s="9">
        <f t="shared" si="14"/>
        <v>5.4399999999999997E-2</v>
      </c>
    </row>
    <row r="135" spans="1:15" x14ac:dyDescent="0.35">
      <c r="A135" s="5" t="s">
        <v>32</v>
      </c>
      <c r="B135" s="5" t="s">
        <v>11</v>
      </c>
      <c r="C135" s="5" t="s">
        <v>33</v>
      </c>
      <c r="D135" s="5" t="s">
        <v>16</v>
      </c>
      <c r="E135" s="5" t="str">
        <f t="shared" si="10"/>
        <v>8</v>
      </c>
      <c r="F135" s="5" t="s">
        <v>758</v>
      </c>
      <c r="G135" s="5" t="s">
        <v>3507</v>
      </c>
      <c r="H135" s="8">
        <v>0.126</v>
      </c>
      <c r="I135" s="6">
        <v>400433</v>
      </c>
      <c r="K135" t="s">
        <v>863</v>
      </c>
      <c r="L135" s="24">
        <f t="shared" si="11"/>
        <v>5226850</v>
      </c>
      <c r="M135" s="9">
        <f t="shared" si="12"/>
        <v>0.59</v>
      </c>
      <c r="N135" s="24">
        <f t="shared" si="13"/>
        <v>918685</v>
      </c>
      <c r="O135" s="9">
        <f t="shared" si="14"/>
        <v>0.1037</v>
      </c>
    </row>
    <row r="136" spans="1:15" x14ac:dyDescent="0.35">
      <c r="A136" s="5" t="s">
        <v>32</v>
      </c>
      <c r="B136" s="5" t="s">
        <v>11</v>
      </c>
      <c r="C136" s="5" t="s">
        <v>33</v>
      </c>
      <c r="D136" s="5" t="s">
        <v>18</v>
      </c>
      <c r="E136" s="5" t="str">
        <f t="shared" si="10"/>
        <v/>
      </c>
      <c r="F136" s="5" t="s">
        <v>758</v>
      </c>
      <c r="G136" s="5" t="s">
        <v>3508</v>
      </c>
      <c r="H136" s="8">
        <v>0.82809999999999995</v>
      </c>
      <c r="I136" s="6">
        <v>2631733</v>
      </c>
      <c r="K136" t="s">
        <v>864</v>
      </c>
      <c r="L136" s="24">
        <f t="shared" si="11"/>
        <v>12612720</v>
      </c>
      <c r="M136" s="9">
        <f t="shared" si="12"/>
        <v>1.2912999999999999</v>
      </c>
      <c r="N136" s="24">
        <f t="shared" si="13"/>
        <v>7615972</v>
      </c>
      <c r="O136" s="9">
        <f t="shared" si="14"/>
        <v>0.7873</v>
      </c>
    </row>
    <row r="137" spans="1:15" x14ac:dyDescent="0.35">
      <c r="A137" s="5" t="s">
        <v>32</v>
      </c>
      <c r="B137" s="5" t="s">
        <v>11</v>
      </c>
      <c r="C137" s="5" t="s">
        <v>33</v>
      </c>
      <c r="D137" s="5" t="s">
        <v>17</v>
      </c>
      <c r="E137" s="5" t="str">
        <f t="shared" si="10"/>
        <v/>
      </c>
      <c r="F137" s="5" t="s">
        <v>758</v>
      </c>
      <c r="G137" s="5" t="s">
        <v>3509</v>
      </c>
      <c r="H137" s="8">
        <v>0</v>
      </c>
      <c r="I137" s="6">
        <v>0</v>
      </c>
      <c r="K137" t="s">
        <v>865</v>
      </c>
      <c r="L137" s="24">
        <f t="shared" si="11"/>
        <v>4852169</v>
      </c>
      <c r="M137" s="9">
        <f t="shared" si="12"/>
        <v>2.6943000000000001</v>
      </c>
      <c r="N137" s="24">
        <f t="shared" si="13"/>
        <v>1478720</v>
      </c>
      <c r="O137" s="9">
        <f t="shared" si="14"/>
        <v>0.82110000000000005</v>
      </c>
    </row>
    <row r="138" spans="1:15" x14ac:dyDescent="0.35">
      <c r="A138" s="5" t="s">
        <v>38</v>
      </c>
      <c r="B138" s="5" t="s">
        <v>11</v>
      </c>
      <c r="C138" s="5" t="s">
        <v>39</v>
      </c>
      <c r="D138" s="5" t="s">
        <v>13</v>
      </c>
      <c r="E138" s="5" t="str">
        <f t="shared" si="10"/>
        <v/>
      </c>
      <c r="F138" s="5" t="s">
        <v>759</v>
      </c>
      <c r="G138" s="5" t="s">
        <v>3510</v>
      </c>
      <c r="H138" s="8">
        <v>0</v>
      </c>
      <c r="I138" s="6">
        <v>0</v>
      </c>
      <c r="K138" t="s">
        <v>866</v>
      </c>
      <c r="L138" s="24">
        <f t="shared" si="11"/>
        <v>26831913</v>
      </c>
      <c r="M138" s="9">
        <f t="shared" si="12"/>
        <v>0.88890000000000002</v>
      </c>
      <c r="N138" s="24">
        <f t="shared" si="13"/>
        <v>13009961</v>
      </c>
      <c r="O138" s="9">
        <f t="shared" si="14"/>
        <v>0.43099999999999999</v>
      </c>
    </row>
    <row r="139" spans="1:15" x14ac:dyDescent="0.35">
      <c r="A139" s="5" t="s">
        <v>38</v>
      </c>
      <c r="B139" s="5" t="s">
        <v>11</v>
      </c>
      <c r="C139" s="5" t="s">
        <v>39</v>
      </c>
      <c r="D139" s="5" t="s">
        <v>15</v>
      </c>
      <c r="E139" s="5" t="str">
        <f t="shared" si="10"/>
        <v>8</v>
      </c>
      <c r="F139" s="5" t="s">
        <v>759</v>
      </c>
      <c r="G139" s="5" t="s">
        <v>3511</v>
      </c>
      <c r="H139" s="8">
        <v>0.2697</v>
      </c>
      <c r="I139" s="6">
        <v>912047</v>
      </c>
      <c r="K139" t="s">
        <v>867</v>
      </c>
      <c r="L139" s="24">
        <f t="shared" si="11"/>
        <v>44080348</v>
      </c>
      <c r="M139" s="9">
        <f t="shared" si="12"/>
        <v>0.93530000000000002</v>
      </c>
      <c r="N139" s="24">
        <f t="shared" si="13"/>
        <v>21728997</v>
      </c>
      <c r="O139" s="9">
        <f t="shared" si="14"/>
        <v>0.4551</v>
      </c>
    </row>
    <row r="140" spans="1:15" x14ac:dyDescent="0.35">
      <c r="A140" s="5" t="s">
        <v>38</v>
      </c>
      <c r="B140" s="5" t="s">
        <v>11</v>
      </c>
      <c r="C140" s="5" t="s">
        <v>39</v>
      </c>
      <c r="D140" s="5" t="s">
        <v>16</v>
      </c>
      <c r="E140" s="5" t="str">
        <f t="shared" si="10"/>
        <v>8</v>
      </c>
      <c r="F140" s="5" t="s">
        <v>759</v>
      </c>
      <c r="G140" s="5" t="s">
        <v>3512</v>
      </c>
      <c r="H140" s="8">
        <v>0</v>
      </c>
      <c r="I140" s="6">
        <v>0</v>
      </c>
      <c r="K140" t="s">
        <v>868</v>
      </c>
      <c r="L140" s="24">
        <f t="shared" si="11"/>
        <v>13073885</v>
      </c>
      <c r="M140" s="9">
        <f t="shared" si="12"/>
        <v>0.9927999999999999</v>
      </c>
      <c r="N140" s="24">
        <f t="shared" si="13"/>
        <v>8393729</v>
      </c>
      <c r="O140" s="9">
        <f t="shared" si="14"/>
        <v>0.63739999999999997</v>
      </c>
    </row>
    <row r="141" spans="1:15" x14ac:dyDescent="0.35">
      <c r="A141" s="5" t="s">
        <v>38</v>
      </c>
      <c r="B141" s="5" t="s">
        <v>11</v>
      </c>
      <c r="C141" s="5" t="s">
        <v>39</v>
      </c>
      <c r="D141" s="5" t="s">
        <v>25</v>
      </c>
      <c r="E141" s="5" t="str">
        <f t="shared" si="10"/>
        <v/>
      </c>
      <c r="F141" s="5" t="s">
        <v>759</v>
      </c>
      <c r="G141" s="5" t="s">
        <v>3513</v>
      </c>
      <c r="H141" s="8">
        <v>0.16300000000000001</v>
      </c>
      <c r="I141" s="6">
        <v>551219</v>
      </c>
      <c r="K141" t="s">
        <v>869</v>
      </c>
      <c r="L141" s="24">
        <f t="shared" si="11"/>
        <v>7337411</v>
      </c>
      <c r="M141" s="9">
        <f t="shared" si="12"/>
        <v>2.8269000000000002</v>
      </c>
      <c r="N141" s="24">
        <f t="shared" si="13"/>
        <v>4013786</v>
      </c>
      <c r="O141" s="9">
        <f t="shared" si="14"/>
        <v>1.5464</v>
      </c>
    </row>
    <row r="142" spans="1:15" x14ac:dyDescent="0.35">
      <c r="A142" s="5" t="s">
        <v>38</v>
      </c>
      <c r="B142" s="5" t="s">
        <v>11</v>
      </c>
      <c r="C142" s="5" t="s">
        <v>39</v>
      </c>
      <c r="D142" s="5" t="s">
        <v>18</v>
      </c>
      <c r="E142" s="5" t="str">
        <f t="shared" si="10"/>
        <v/>
      </c>
      <c r="F142" s="5" t="s">
        <v>759</v>
      </c>
      <c r="G142" s="5" t="s">
        <v>3514</v>
      </c>
      <c r="H142" s="8">
        <v>0.46629999999999999</v>
      </c>
      <c r="I142" s="6">
        <v>1576892</v>
      </c>
      <c r="K142" t="s">
        <v>870</v>
      </c>
      <c r="L142" s="24">
        <f t="shared" si="11"/>
        <v>36687371</v>
      </c>
      <c r="M142" s="9">
        <f t="shared" si="12"/>
        <v>1.2821</v>
      </c>
      <c r="N142" s="24">
        <f t="shared" si="13"/>
        <v>21302848</v>
      </c>
      <c r="O142" s="9">
        <f t="shared" si="14"/>
        <v>0.75</v>
      </c>
    </row>
    <row r="143" spans="1:15" x14ac:dyDescent="0.35">
      <c r="A143" s="5" t="s">
        <v>38</v>
      </c>
      <c r="B143" s="5" t="s">
        <v>11</v>
      </c>
      <c r="C143" s="5" t="s">
        <v>39</v>
      </c>
      <c r="D143" s="5" t="s">
        <v>17</v>
      </c>
      <c r="E143" s="5" t="str">
        <f t="shared" si="10"/>
        <v/>
      </c>
      <c r="F143" s="5" t="s">
        <v>759</v>
      </c>
      <c r="G143" s="5" t="s">
        <v>3515</v>
      </c>
      <c r="H143" s="8">
        <v>0</v>
      </c>
      <c r="I143" s="6">
        <v>0</v>
      </c>
      <c r="K143" t="s">
        <v>871</v>
      </c>
      <c r="L143" s="24">
        <f t="shared" si="11"/>
        <v>13204650</v>
      </c>
      <c r="M143" s="9">
        <f t="shared" si="12"/>
        <v>0.64970000000000006</v>
      </c>
      <c r="N143" s="24">
        <f t="shared" si="13"/>
        <v>3158385</v>
      </c>
      <c r="O143" s="9">
        <f t="shared" si="14"/>
        <v>0.15540000000000001</v>
      </c>
    </row>
    <row r="144" spans="1:15" x14ac:dyDescent="0.35">
      <c r="A144" s="5" t="s">
        <v>38</v>
      </c>
      <c r="B144" s="5" t="s">
        <v>11</v>
      </c>
      <c r="C144" s="5" t="s">
        <v>40</v>
      </c>
      <c r="D144" s="5" t="s">
        <v>13</v>
      </c>
      <c r="E144" s="5" t="str">
        <f t="shared" si="10"/>
        <v/>
      </c>
      <c r="F144" s="5" t="s">
        <v>760</v>
      </c>
      <c r="G144" s="5" t="s">
        <v>3516</v>
      </c>
      <c r="H144" s="8">
        <v>0</v>
      </c>
      <c r="I144" s="6">
        <v>0</v>
      </c>
      <c r="K144" t="s">
        <v>872</v>
      </c>
      <c r="L144" s="24">
        <f t="shared" si="11"/>
        <v>5364003</v>
      </c>
      <c r="M144" s="9">
        <f t="shared" si="12"/>
        <v>2.8350000000000004</v>
      </c>
      <c r="N144" s="24">
        <f t="shared" si="13"/>
        <v>3207049</v>
      </c>
      <c r="O144" s="9">
        <f t="shared" si="14"/>
        <v>1.6950000000000001</v>
      </c>
    </row>
    <row r="145" spans="1:15" x14ac:dyDescent="0.35">
      <c r="A145" s="5" t="s">
        <v>38</v>
      </c>
      <c r="B145" s="5" t="s">
        <v>11</v>
      </c>
      <c r="C145" s="5" t="s">
        <v>40</v>
      </c>
      <c r="D145" s="5" t="s">
        <v>15</v>
      </c>
      <c r="E145" s="5" t="str">
        <f t="shared" si="10"/>
        <v>8</v>
      </c>
      <c r="F145" s="5" t="s">
        <v>760</v>
      </c>
      <c r="G145" s="5" t="s">
        <v>3517</v>
      </c>
      <c r="H145" s="8">
        <v>0.21060000000000001</v>
      </c>
      <c r="I145" s="6">
        <v>983616</v>
      </c>
      <c r="K145" t="s">
        <v>873</v>
      </c>
      <c r="L145" s="24">
        <f t="shared" si="11"/>
        <v>38845705</v>
      </c>
      <c r="M145" s="9">
        <f t="shared" si="12"/>
        <v>2.1558000000000002</v>
      </c>
      <c r="N145" s="24">
        <f t="shared" si="13"/>
        <v>13017041</v>
      </c>
      <c r="O145" s="9">
        <f t="shared" si="14"/>
        <v>0.72240000000000004</v>
      </c>
    </row>
    <row r="146" spans="1:15" x14ac:dyDescent="0.35">
      <c r="A146" s="5" t="s">
        <v>38</v>
      </c>
      <c r="B146" s="5" t="s">
        <v>11</v>
      </c>
      <c r="C146" s="5" t="s">
        <v>40</v>
      </c>
      <c r="D146" s="5" t="s">
        <v>18</v>
      </c>
      <c r="E146" s="5" t="str">
        <f t="shared" si="10"/>
        <v/>
      </c>
      <c r="F146" s="5" t="s">
        <v>760</v>
      </c>
      <c r="G146" s="5" t="s">
        <v>3518</v>
      </c>
      <c r="H146" s="8">
        <v>0.53469999999999995</v>
      </c>
      <c r="I146" s="6">
        <v>2497338</v>
      </c>
      <c r="K146" t="s">
        <v>874</v>
      </c>
      <c r="L146" s="24">
        <f t="shared" si="11"/>
        <v>7635946</v>
      </c>
      <c r="M146" s="9">
        <f t="shared" si="12"/>
        <v>1.1244999999999998</v>
      </c>
      <c r="N146" s="24">
        <f t="shared" si="13"/>
        <v>5494893</v>
      </c>
      <c r="O146" s="9">
        <f t="shared" si="14"/>
        <v>0.80919999999999992</v>
      </c>
    </row>
    <row r="147" spans="1:15" x14ac:dyDescent="0.35">
      <c r="A147" s="5" t="s">
        <v>38</v>
      </c>
      <c r="B147" s="5" t="s">
        <v>11</v>
      </c>
      <c r="C147" s="5" t="s">
        <v>40</v>
      </c>
      <c r="D147" s="5" t="s">
        <v>17</v>
      </c>
      <c r="E147" s="5" t="str">
        <f t="shared" si="10"/>
        <v/>
      </c>
      <c r="F147" s="5" t="s">
        <v>760</v>
      </c>
      <c r="G147" s="5" t="s">
        <v>3519</v>
      </c>
      <c r="H147" s="8">
        <v>0</v>
      </c>
      <c r="I147" s="6">
        <v>0</v>
      </c>
      <c r="K147" t="s">
        <v>875</v>
      </c>
      <c r="L147" s="24">
        <f t="shared" si="11"/>
        <v>49650983</v>
      </c>
      <c r="M147" s="9">
        <f t="shared" si="12"/>
        <v>2.0110999999999999</v>
      </c>
      <c r="N147" s="24">
        <f t="shared" si="13"/>
        <v>24764848</v>
      </c>
      <c r="O147" s="9">
        <f t="shared" si="14"/>
        <v>1.0084</v>
      </c>
    </row>
    <row r="148" spans="1:15" x14ac:dyDescent="0.35">
      <c r="A148" s="5" t="s">
        <v>38</v>
      </c>
      <c r="B148" s="5" t="s">
        <v>11</v>
      </c>
      <c r="C148" s="5" t="s">
        <v>41</v>
      </c>
      <c r="D148" s="5" t="s">
        <v>13</v>
      </c>
      <c r="E148" s="5" t="str">
        <f t="shared" si="10"/>
        <v/>
      </c>
      <c r="F148" s="5" t="s">
        <v>761</v>
      </c>
      <c r="G148" s="5" t="s">
        <v>3520</v>
      </c>
      <c r="H148" s="8">
        <v>0</v>
      </c>
      <c r="I148" s="6">
        <v>0</v>
      </c>
      <c r="K148" t="s">
        <v>876</v>
      </c>
      <c r="L148" s="24">
        <f t="shared" si="11"/>
        <v>10636424</v>
      </c>
      <c r="M148" s="9">
        <f t="shared" si="12"/>
        <v>0.90169999999999995</v>
      </c>
      <c r="N148" s="24">
        <f t="shared" si="13"/>
        <v>6888845</v>
      </c>
      <c r="O148" s="9">
        <f t="shared" si="14"/>
        <v>0.58399999999999996</v>
      </c>
    </row>
    <row r="149" spans="1:15" x14ac:dyDescent="0.35">
      <c r="A149" s="5" t="s">
        <v>38</v>
      </c>
      <c r="B149" s="5" t="s">
        <v>11</v>
      </c>
      <c r="C149" s="5" t="s">
        <v>41</v>
      </c>
      <c r="D149" s="5" t="s">
        <v>15</v>
      </c>
      <c r="E149" s="5" t="str">
        <f t="shared" si="10"/>
        <v>8</v>
      </c>
      <c r="F149" s="5" t="s">
        <v>761</v>
      </c>
      <c r="G149" s="5" t="s">
        <v>3521</v>
      </c>
      <c r="H149" s="8">
        <v>0.42120000000000002</v>
      </c>
      <c r="I149" s="6">
        <v>2513393</v>
      </c>
      <c r="K149" t="s">
        <v>877</v>
      </c>
      <c r="L149" s="24">
        <f t="shared" si="11"/>
        <v>13348146</v>
      </c>
      <c r="M149" s="9">
        <f t="shared" si="12"/>
        <v>1.6924000000000001</v>
      </c>
      <c r="N149" s="24">
        <f t="shared" si="13"/>
        <v>7686108</v>
      </c>
      <c r="O149" s="9">
        <f t="shared" si="14"/>
        <v>0.97729999999999995</v>
      </c>
    </row>
    <row r="150" spans="1:15" x14ac:dyDescent="0.35">
      <c r="A150" s="5" t="s">
        <v>38</v>
      </c>
      <c r="B150" s="5" t="s">
        <v>11</v>
      </c>
      <c r="C150" s="5" t="s">
        <v>41</v>
      </c>
      <c r="D150" s="5" t="s">
        <v>16</v>
      </c>
      <c r="E150" s="5" t="str">
        <f t="shared" si="10"/>
        <v>8</v>
      </c>
      <c r="F150" s="5" t="s">
        <v>761</v>
      </c>
      <c r="G150" s="5" t="s">
        <v>3522</v>
      </c>
      <c r="H150" s="8">
        <v>0</v>
      </c>
      <c r="I150" s="6">
        <v>0</v>
      </c>
      <c r="K150" t="s">
        <v>878</v>
      </c>
      <c r="L150" s="24">
        <f t="shared" si="11"/>
        <v>26425934</v>
      </c>
      <c r="M150" s="9">
        <f t="shared" si="12"/>
        <v>1.5224</v>
      </c>
      <c r="N150" s="24">
        <f t="shared" si="13"/>
        <v>13094757</v>
      </c>
      <c r="O150" s="9">
        <f t="shared" si="14"/>
        <v>0.77620000000000011</v>
      </c>
    </row>
    <row r="151" spans="1:15" x14ac:dyDescent="0.35">
      <c r="A151" s="5" t="s">
        <v>38</v>
      </c>
      <c r="B151" s="5" t="s">
        <v>11</v>
      </c>
      <c r="C151" s="5" t="s">
        <v>41</v>
      </c>
      <c r="D151" s="5" t="s">
        <v>18</v>
      </c>
      <c r="E151" s="5" t="str">
        <f t="shared" si="10"/>
        <v/>
      </c>
      <c r="F151" s="5" t="s">
        <v>761</v>
      </c>
      <c r="G151" s="5" t="s">
        <v>3523</v>
      </c>
      <c r="H151" s="8">
        <v>0.51229999999999998</v>
      </c>
      <c r="I151" s="6">
        <v>3057007</v>
      </c>
      <c r="K151" t="s">
        <v>879</v>
      </c>
      <c r="L151" s="24">
        <f t="shared" si="11"/>
        <v>2826928</v>
      </c>
      <c r="M151" s="9">
        <f t="shared" si="12"/>
        <v>0.64650000000000007</v>
      </c>
      <c r="N151" s="24">
        <f t="shared" si="13"/>
        <v>628352</v>
      </c>
      <c r="O151" s="9">
        <f t="shared" si="14"/>
        <v>0.14369999999999999</v>
      </c>
    </row>
    <row r="152" spans="1:15" x14ac:dyDescent="0.35">
      <c r="A152" s="5" t="s">
        <v>38</v>
      </c>
      <c r="B152" s="5" t="s">
        <v>11</v>
      </c>
      <c r="C152" s="5" t="s">
        <v>41</v>
      </c>
      <c r="D152" s="5" t="s">
        <v>17</v>
      </c>
      <c r="E152" s="5" t="str">
        <f t="shared" si="10"/>
        <v/>
      </c>
      <c r="F152" s="5" t="s">
        <v>761</v>
      </c>
      <c r="G152" s="5" t="s">
        <v>3524</v>
      </c>
      <c r="H152" s="8">
        <v>0</v>
      </c>
      <c r="I152" s="6">
        <v>0</v>
      </c>
      <c r="K152" t="s">
        <v>880</v>
      </c>
      <c r="L152" s="24">
        <f t="shared" si="11"/>
        <v>12581876</v>
      </c>
      <c r="M152" s="9">
        <f t="shared" si="12"/>
        <v>1.3443000000000001</v>
      </c>
      <c r="N152" s="24">
        <f t="shared" si="13"/>
        <v>6619531</v>
      </c>
      <c r="O152" s="9">
        <f t="shared" si="14"/>
        <v>0.69740000000000002</v>
      </c>
    </row>
    <row r="153" spans="1:15" x14ac:dyDescent="0.35">
      <c r="A153" s="5" t="s">
        <v>42</v>
      </c>
      <c r="B153" s="5" t="s">
        <v>11</v>
      </c>
      <c r="C153" s="5" t="s">
        <v>43</v>
      </c>
      <c r="D153" s="5" t="s">
        <v>15</v>
      </c>
      <c r="E153" s="5" t="str">
        <f t="shared" si="10"/>
        <v>8</v>
      </c>
      <c r="F153" s="5" t="s">
        <v>762</v>
      </c>
      <c r="G153" s="5" t="s">
        <v>3525</v>
      </c>
      <c r="H153" s="8">
        <v>0.51139999999999997</v>
      </c>
      <c r="I153" s="6">
        <v>5766444</v>
      </c>
      <c r="K153" t="s">
        <v>881</v>
      </c>
      <c r="L153" s="24">
        <f t="shared" si="11"/>
        <v>2244041</v>
      </c>
      <c r="M153" s="9">
        <f t="shared" si="12"/>
        <v>1.0329999999999999</v>
      </c>
      <c r="N153" s="24">
        <f t="shared" si="13"/>
        <v>1186974</v>
      </c>
      <c r="O153" s="9">
        <f t="shared" si="14"/>
        <v>0.5464</v>
      </c>
    </row>
    <row r="154" spans="1:15" x14ac:dyDescent="0.35">
      <c r="A154" s="5" t="s">
        <v>42</v>
      </c>
      <c r="B154" s="5" t="s">
        <v>11</v>
      </c>
      <c r="C154" s="5" t="s">
        <v>43</v>
      </c>
      <c r="D154" s="5" t="s">
        <v>16</v>
      </c>
      <c r="E154" s="5" t="str">
        <f t="shared" si="10"/>
        <v>8</v>
      </c>
      <c r="F154" s="5" t="s">
        <v>762</v>
      </c>
      <c r="G154" s="5" t="s">
        <v>3526</v>
      </c>
      <c r="H154" s="8">
        <v>8.0399999999999999E-2</v>
      </c>
      <c r="I154" s="6">
        <v>906575</v>
      </c>
      <c r="K154" t="s">
        <v>882</v>
      </c>
      <c r="L154" s="24">
        <f t="shared" si="11"/>
        <v>1355058</v>
      </c>
      <c r="M154" s="9">
        <f t="shared" si="12"/>
        <v>0.64230000000000009</v>
      </c>
      <c r="N154" s="24">
        <f t="shared" si="13"/>
        <v>249999</v>
      </c>
      <c r="O154" s="9">
        <f t="shared" si="14"/>
        <v>0.11849999999999999</v>
      </c>
    </row>
    <row r="155" spans="1:15" x14ac:dyDescent="0.35">
      <c r="A155" s="5" t="s">
        <v>42</v>
      </c>
      <c r="B155" s="5" t="s">
        <v>11</v>
      </c>
      <c r="C155" s="5" t="s">
        <v>43</v>
      </c>
      <c r="D155" s="5" t="s">
        <v>17</v>
      </c>
      <c r="E155" s="5" t="str">
        <f t="shared" si="10"/>
        <v/>
      </c>
      <c r="F155" s="5" t="s">
        <v>762</v>
      </c>
      <c r="G155" s="5" t="s">
        <v>3527</v>
      </c>
      <c r="H155" s="8">
        <v>0</v>
      </c>
      <c r="I155" s="6">
        <v>0</v>
      </c>
      <c r="K155" t="s">
        <v>883</v>
      </c>
      <c r="L155" s="24">
        <f t="shared" si="11"/>
        <v>25013920</v>
      </c>
      <c r="M155" s="9">
        <f t="shared" si="12"/>
        <v>0.84640000000000004</v>
      </c>
      <c r="N155" s="24">
        <f t="shared" si="13"/>
        <v>13913698</v>
      </c>
      <c r="O155" s="9">
        <f t="shared" si="14"/>
        <v>0.4708</v>
      </c>
    </row>
    <row r="156" spans="1:15" x14ac:dyDescent="0.35">
      <c r="A156" s="5" t="s">
        <v>42</v>
      </c>
      <c r="B156" s="5" t="s">
        <v>11</v>
      </c>
      <c r="C156" s="5" t="s">
        <v>43</v>
      </c>
      <c r="D156" s="5" t="s">
        <v>18</v>
      </c>
      <c r="E156" s="5" t="str">
        <f t="shared" si="10"/>
        <v/>
      </c>
      <c r="F156" s="5" t="s">
        <v>762</v>
      </c>
      <c r="G156" s="5" t="s">
        <v>3528</v>
      </c>
      <c r="H156" s="8">
        <v>0.59019999999999995</v>
      </c>
      <c r="I156" s="6">
        <v>6654977</v>
      </c>
      <c r="K156" t="s">
        <v>884</v>
      </c>
      <c r="L156" s="24">
        <f t="shared" si="11"/>
        <v>2705984</v>
      </c>
      <c r="M156" s="9">
        <f t="shared" si="12"/>
        <v>1.0659000000000001</v>
      </c>
      <c r="N156" s="24">
        <f t="shared" si="13"/>
        <v>1349565</v>
      </c>
      <c r="O156" s="9">
        <f t="shared" si="14"/>
        <v>0.53160000000000007</v>
      </c>
    </row>
    <row r="157" spans="1:15" x14ac:dyDescent="0.35">
      <c r="A157" s="5" t="s">
        <v>42</v>
      </c>
      <c r="B157" s="5" t="s">
        <v>11</v>
      </c>
      <c r="C157" s="5" t="s">
        <v>44</v>
      </c>
      <c r="D157" s="5" t="s">
        <v>13</v>
      </c>
      <c r="E157" s="5" t="str">
        <f t="shared" si="10"/>
        <v/>
      </c>
      <c r="F157" s="5" t="s">
        <v>763</v>
      </c>
      <c r="G157" s="5" t="s">
        <v>3529</v>
      </c>
      <c r="H157" s="8">
        <v>0</v>
      </c>
      <c r="I157" s="6">
        <v>0</v>
      </c>
      <c r="K157" t="s">
        <v>885</v>
      </c>
      <c r="L157" s="24">
        <f t="shared" si="11"/>
        <v>14784606</v>
      </c>
      <c r="M157" s="9">
        <f t="shared" si="12"/>
        <v>0.94840000000000002</v>
      </c>
      <c r="N157" s="24">
        <f t="shared" si="13"/>
        <v>6647149</v>
      </c>
      <c r="O157" s="9">
        <f t="shared" si="14"/>
        <v>0.4264</v>
      </c>
    </row>
    <row r="158" spans="1:15" x14ac:dyDescent="0.35">
      <c r="A158" s="5" t="s">
        <v>42</v>
      </c>
      <c r="B158" s="5" t="s">
        <v>11</v>
      </c>
      <c r="C158" s="5" t="s">
        <v>44</v>
      </c>
      <c r="D158" s="5" t="s">
        <v>15</v>
      </c>
      <c r="E158" s="5" t="str">
        <f t="shared" si="10"/>
        <v>8</v>
      </c>
      <c r="F158" s="5" t="s">
        <v>763</v>
      </c>
      <c r="G158" s="5" t="s">
        <v>3530</v>
      </c>
      <c r="H158" s="8">
        <v>0.64700000000000002</v>
      </c>
      <c r="I158" s="6">
        <v>3787209</v>
      </c>
      <c r="K158" t="s">
        <v>886</v>
      </c>
      <c r="L158" s="24">
        <f t="shared" si="11"/>
        <v>11770980</v>
      </c>
      <c r="M158" s="9">
        <f t="shared" si="12"/>
        <v>1.0215000000000001</v>
      </c>
      <c r="N158" s="24">
        <f t="shared" si="13"/>
        <v>4241701</v>
      </c>
      <c r="O158" s="9">
        <f t="shared" si="14"/>
        <v>0.36809999999999998</v>
      </c>
    </row>
    <row r="159" spans="1:15" x14ac:dyDescent="0.35">
      <c r="A159" s="5" t="s">
        <v>42</v>
      </c>
      <c r="B159" s="5" t="s">
        <v>11</v>
      </c>
      <c r="C159" s="5" t="s">
        <v>44</v>
      </c>
      <c r="D159" s="5" t="s">
        <v>16</v>
      </c>
      <c r="E159" s="5" t="str">
        <f t="shared" si="10"/>
        <v>8</v>
      </c>
      <c r="F159" s="5" t="s">
        <v>763</v>
      </c>
      <c r="G159" s="5" t="s">
        <v>3531</v>
      </c>
      <c r="H159" s="8">
        <v>7.3000000000000001E-3</v>
      </c>
      <c r="I159" s="6">
        <v>42730</v>
      </c>
      <c r="K159" t="s">
        <v>887</v>
      </c>
      <c r="L159" s="24">
        <f t="shared" si="11"/>
        <v>4909239</v>
      </c>
      <c r="M159" s="9">
        <f t="shared" si="12"/>
        <v>1.2362000000000002</v>
      </c>
      <c r="N159" s="24">
        <f t="shared" si="13"/>
        <v>2208800</v>
      </c>
      <c r="O159" s="9">
        <f t="shared" si="14"/>
        <v>0.55620000000000003</v>
      </c>
    </row>
    <row r="160" spans="1:15" x14ac:dyDescent="0.35">
      <c r="A160" s="5" t="s">
        <v>42</v>
      </c>
      <c r="B160" s="5" t="s">
        <v>11</v>
      </c>
      <c r="C160" s="5" t="s">
        <v>44</v>
      </c>
      <c r="D160" s="5" t="s">
        <v>17</v>
      </c>
      <c r="E160" s="5" t="str">
        <f t="shared" si="10"/>
        <v/>
      </c>
      <c r="F160" s="5" t="s">
        <v>763</v>
      </c>
      <c r="G160" s="5" t="s">
        <v>3532</v>
      </c>
      <c r="H160" s="8">
        <v>0</v>
      </c>
      <c r="I160" s="6">
        <v>0</v>
      </c>
      <c r="K160" t="s">
        <v>888</v>
      </c>
      <c r="L160" s="24">
        <f t="shared" si="11"/>
        <v>7747971</v>
      </c>
      <c r="M160" s="9">
        <f t="shared" si="12"/>
        <v>1.5745</v>
      </c>
      <c r="N160" s="24">
        <f t="shared" si="13"/>
        <v>4342210</v>
      </c>
      <c r="O160" s="9">
        <f t="shared" si="14"/>
        <v>0.88239999999999996</v>
      </c>
    </row>
    <row r="161" spans="1:15" x14ac:dyDescent="0.35">
      <c r="A161" s="5" t="s">
        <v>42</v>
      </c>
      <c r="B161" s="5" t="s">
        <v>11</v>
      </c>
      <c r="C161" s="5" t="s">
        <v>44</v>
      </c>
      <c r="D161" s="5" t="s">
        <v>18</v>
      </c>
      <c r="E161" s="5" t="str">
        <f t="shared" si="10"/>
        <v/>
      </c>
      <c r="F161" s="5" t="s">
        <v>763</v>
      </c>
      <c r="G161" s="5" t="s">
        <v>3533</v>
      </c>
      <c r="H161" s="8">
        <v>0.5867</v>
      </c>
      <c r="I161" s="6">
        <v>3434243</v>
      </c>
      <c r="K161" t="s">
        <v>889</v>
      </c>
      <c r="L161" s="24">
        <f t="shared" si="11"/>
        <v>12000063</v>
      </c>
      <c r="M161" s="9">
        <f t="shared" si="12"/>
        <v>1.2719</v>
      </c>
      <c r="N161" s="24">
        <f t="shared" si="13"/>
        <v>7385525</v>
      </c>
      <c r="O161" s="9">
        <f t="shared" si="14"/>
        <v>0.78280000000000005</v>
      </c>
    </row>
    <row r="162" spans="1:15" x14ac:dyDescent="0.35">
      <c r="A162" s="5" t="s">
        <v>42</v>
      </c>
      <c r="B162" s="5" t="s">
        <v>11</v>
      </c>
      <c r="C162" s="5" t="s">
        <v>45</v>
      </c>
      <c r="D162" s="5" t="s">
        <v>13</v>
      </c>
      <c r="E162" s="5" t="str">
        <f t="shared" si="10"/>
        <v/>
      </c>
      <c r="F162" s="5" t="s">
        <v>764</v>
      </c>
      <c r="G162" s="5" t="s">
        <v>3534</v>
      </c>
      <c r="H162" s="8">
        <v>0</v>
      </c>
      <c r="I162" s="6">
        <v>0</v>
      </c>
      <c r="K162" t="s">
        <v>890</v>
      </c>
      <c r="L162" s="24">
        <f t="shared" si="11"/>
        <v>3482965</v>
      </c>
      <c r="M162" s="9">
        <f t="shared" si="12"/>
        <v>1.0983000000000001</v>
      </c>
      <c r="N162" s="24">
        <f t="shared" si="13"/>
        <v>1766419</v>
      </c>
      <c r="O162" s="9">
        <f t="shared" si="14"/>
        <v>0.5554</v>
      </c>
    </row>
    <row r="163" spans="1:15" x14ac:dyDescent="0.35">
      <c r="A163" s="5" t="s">
        <v>42</v>
      </c>
      <c r="B163" s="5" t="s">
        <v>11</v>
      </c>
      <c r="C163" s="5" t="s">
        <v>45</v>
      </c>
      <c r="D163" s="5" t="s">
        <v>15</v>
      </c>
      <c r="E163" s="5" t="str">
        <f t="shared" si="10"/>
        <v>8</v>
      </c>
      <c r="F163" s="5" t="s">
        <v>764</v>
      </c>
      <c r="G163" s="5" t="s">
        <v>3535</v>
      </c>
      <c r="H163" s="8">
        <v>0.34649999999999997</v>
      </c>
      <c r="I163" s="6">
        <v>2687018</v>
      </c>
      <c r="K163" t="s">
        <v>891</v>
      </c>
      <c r="L163" s="24">
        <f t="shared" si="11"/>
        <v>29740536</v>
      </c>
      <c r="M163" s="9">
        <f t="shared" si="12"/>
        <v>1.8071000000000002</v>
      </c>
      <c r="N163" s="24">
        <f t="shared" si="13"/>
        <v>16949152</v>
      </c>
      <c r="O163" s="9">
        <f t="shared" si="14"/>
        <v>1.0291999999999999</v>
      </c>
    </row>
    <row r="164" spans="1:15" x14ac:dyDescent="0.35">
      <c r="A164" s="5" t="s">
        <v>42</v>
      </c>
      <c r="B164" s="5" t="s">
        <v>11</v>
      </c>
      <c r="C164" s="5" t="s">
        <v>45</v>
      </c>
      <c r="D164" s="5" t="s">
        <v>17</v>
      </c>
      <c r="E164" s="5" t="str">
        <f t="shared" si="10"/>
        <v/>
      </c>
      <c r="F164" s="5" t="s">
        <v>764</v>
      </c>
      <c r="G164" s="5" t="s">
        <v>3536</v>
      </c>
      <c r="H164" s="8">
        <v>0</v>
      </c>
      <c r="I164" s="6">
        <v>0</v>
      </c>
      <c r="K164" t="s">
        <v>892</v>
      </c>
      <c r="L164" s="24">
        <f t="shared" si="11"/>
        <v>3812779</v>
      </c>
      <c r="M164" s="9">
        <f t="shared" si="12"/>
        <v>1.6137000000000001</v>
      </c>
      <c r="N164" s="24">
        <f t="shared" si="13"/>
        <v>2083478</v>
      </c>
      <c r="O164" s="9">
        <f t="shared" si="14"/>
        <v>0.88180000000000003</v>
      </c>
    </row>
    <row r="165" spans="1:15" x14ac:dyDescent="0.35">
      <c r="A165" s="5" t="s">
        <v>42</v>
      </c>
      <c r="B165" s="5" t="s">
        <v>11</v>
      </c>
      <c r="C165" s="5" t="s">
        <v>45</v>
      </c>
      <c r="D165" s="5" t="s">
        <v>18</v>
      </c>
      <c r="E165" s="5" t="str">
        <f t="shared" si="10"/>
        <v/>
      </c>
      <c r="F165" s="5" t="s">
        <v>764</v>
      </c>
      <c r="G165" s="5" t="s">
        <v>3537</v>
      </c>
      <c r="H165" s="8">
        <v>0.44290000000000002</v>
      </c>
      <c r="I165" s="6">
        <v>3434575</v>
      </c>
      <c r="K165" t="s">
        <v>893</v>
      </c>
      <c r="L165" s="24">
        <f t="shared" si="11"/>
        <v>29546509</v>
      </c>
      <c r="M165" s="9">
        <f t="shared" si="12"/>
        <v>1.7629000000000001</v>
      </c>
      <c r="N165" s="24">
        <f t="shared" si="13"/>
        <v>15801156</v>
      </c>
      <c r="O165" s="9">
        <f t="shared" si="14"/>
        <v>0.96060000000000001</v>
      </c>
    </row>
    <row r="166" spans="1:15" x14ac:dyDescent="0.35">
      <c r="A166" s="5" t="s">
        <v>46</v>
      </c>
      <c r="B166" s="5" t="s">
        <v>11</v>
      </c>
      <c r="C166" s="5" t="s">
        <v>47</v>
      </c>
      <c r="D166" s="5" t="s">
        <v>13</v>
      </c>
      <c r="E166" s="5" t="str">
        <f t="shared" si="10"/>
        <v/>
      </c>
      <c r="F166" s="5" t="s">
        <v>765</v>
      </c>
      <c r="G166" s="5" t="s">
        <v>3538</v>
      </c>
      <c r="H166" s="8">
        <v>0</v>
      </c>
      <c r="I166" s="6">
        <v>0</v>
      </c>
      <c r="K166" t="s">
        <v>894</v>
      </c>
      <c r="L166" s="24">
        <f t="shared" si="11"/>
        <v>40756465</v>
      </c>
      <c r="M166" s="9">
        <f t="shared" si="12"/>
        <v>1.5145</v>
      </c>
      <c r="N166" s="24">
        <f t="shared" si="13"/>
        <v>27505568</v>
      </c>
      <c r="O166" s="9">
        <f t="shared" si="14"/>
        <v>1.0221</v>
      </c>
    </row>
    <row r="167" spans="1:15" x14ac:dyDescent="0.35">
      <c r="A167" s="5" t="s">
        <v>46</v>
      </c>
      <c r="B167" s="5" t="s">
        <v>11</v>
      </c>
      <c r="C167" s="5" t="s">
        <v>47</v>
      </c>
      <c r="D167" s="5" t="s">
        <v>15</v>
      </c>
      <c r="E167" s="5" t="str">
        <f t="shared" si="10"/>
        <v>8</v>
      </c>
      <c r="F167" s="5" t="s">
        <v>765</v>
      </c>
      <c r="G167" s="5" t="s">
        <v>3539</v>
      </c>
      <c r="H167" s="8">
        <v>0.36430000000000001</v>
      </c>
      <c r="I167" s="6">
        <v>2798611</v>
      </c>
      <c r="K167" t="s">
        <v>895</v>
      </c>
      <c r="L167" s="24">
        <f t="shared" si="11"/>
        <v>49927612</v>
      </c>
      <c r="M167" s="9">
        <f t="shared" si="12"/>
        <v>0.94979999999999998</v>
      </c>
      <c r="N167" s="24">
        <f t="shared" si="13"/>
        <v>23549768</v>
      </c>
      <c r="O167" s="9">
        <f t="shared" si="14"/>
        <v>0.44800000000000001</v>
      </c>
    </row>
    <row r="168" spans="1:15" x14ac:dyDescent="0.35">
      <c r="A168" s="5" t="s">
        <v>46</v>
      </c>
      <c r="B168" s="5" t="s">
        <v>11</v>
      </c>
      <c r="C168" s="5" t="s">
        <v>47</v>
      </c>
      <c r="D168" s="5" t="s">
        <v>16</v>
      </c>
      <c r="E168" s="5" t="str">
        <f t="shared" si="10"/>
        <v>8</v>
      </c>
      <c r="F168" s="5" t="s">
        <v>765</v>
      </c>
      <c r="G168" s="5" t="s">
        <v>3540</v>
      </c>
      <c r="H168" s="8">
        <v>2.4899999999999999E-2</v>
      </c>
      <c r="I168" s="6">
        <v>191286</v>
      </c>
      <c r="K168" t="s">
        <v>896</v>
      </c>
      <c r="L168" s="24">
        <f t="shared" si="11"/>
        <v>57426776</v>
      </c>
      <c r="M168" s="9">
        <f t="shared" si="12"/>
        <v>1.5381</v>
      </c>
      <c r="N168" s="24">
        <f t="shared" si="13"/>
        <v>21262663</v>
      </c>
      <c r="O168" s="9">
        <f t="shared" si="14"/>
        <v>0.56950000000000001</v>
      </c>
    </row>
    <row r="169" spans="1:15" x14ac:dyDescent="0.35">
      <c r="A169" s="5" t="s">
        <v>46</v>
      </c>
      <c r="B169" s="5" t="s">
        <v>11</v>
      </c>
      <c r="C169" s="5" t="s">
        <v>47</v>
      </c>
      <c r="D169" s="5" t="s">
        <v>17</v>
      </c>
      <c r="E169" s="5" t="str">
        <f t="shared" si="10"/>
        <v/>
      </c>
      <c r="F169" s="5" t="s">
        <v>765</v>
      </c>
      <c r="G169" s="5" t="s">
        <v>3541</v>
      </c>
      <c r="H169" s="8">
        <v>0</v>
      </c>
      <c r="I169" s="6">
        <v>0</v>
      </c>
      <c r="K169" t="s">
        <v>897</v>
      </c>
      <c r="L169" s="24">
        <f t="shared" si="11"/>
        <v>39324456</v>
      </c>
      <c r="M169" s="9">
        <f t="shared" si="12"/>
        <v>0.79990000000000006</v>
      </c>
      <c r="N169" s="24">
        <f t="shared" si="13"/>
        <v>12064285</v>
      </c>
      <c r="O169" s="9">
        <f t="shared" si="14"/>
        <v>0.24540000000000001</v>
      </c>
    </row>
    <row r="170" spans="1:15" x14ac:dyDescent="0.35">
      <c r="A170" s="5" t="s">
        <v>46</v>
      </c>
      <c r="B170" s="5" t="s">
        <v>11</v>
      </c>
      <c r="C170" s="5" t="s">
        <v>47</v>
      </c>
      <c r="D170" s="5" t="s">
        <v>18</v>
      </c>
      <c r="E170" s="5" t="str">
        <f t="shared" si="10"/>
        <v/>
      </c>
      <c r="F170" s="5" t="s">
        <v>765</v>
      </c>
      <c r="G170" s="5" t="s">
        <v>3542</v>
      </c>
      <c r="H170" s="8">
        <v>0.42380000000000001</v>
      </c>
      <c r="I170" s="6">
        <v>3255700</v>
      </c>
      <c r="K170" t="s">
        <v>898</v>
      </c>
      <c r="L170" s="24">
        <f t="shared" si="11"/>
        <v>39614815</v>
      </c>
      <c r="M170" s="9">
        <f t="shared" si="12"/>
        <v>1.4264999999999999</v>
      </c>
      <c r="N170" s="24">
        <f t="shared" si="13"/>
        <v>12321832</v>
      </c>
      <c r="O170" s="9">
        <f t="shared" si="14"/>
        <v>0.44369999999999998</v>
      </c>
    </row>
    <row r="171" spans="1:15" x14ac:dyDescent="0.35">
      <c r="A171" s="5" t="s">
        <v>46</v>
      </c>
      <c r="B171" s="5" t="s">
        <v>11</v>
      </c>
      <c r="C171" s="5" t="s">
        <v>48</v>
      </c>
      <c r="D171" s="5" t="s">
        <v>13</v>
      </c>
      <c r="E171" s="5" t="str">
        <f t="shared" si="10"/>
        <v/>
      </c>
      <c r="F171" s="5" t="s">
        <v>766</v>
      </c>
      <c r="G171" s="5" t="s">
        <v>3543</v>
      </c>
      <c r="H171" s="8">
        <v>0</v>
      </c>
      <c r="I171" s="6">
        <v>0</v>
      </c>
      <c r="K171" t="s">
        <v>899</v>
      </c>
      <c r="L171" s="24">
        <f t="shared" si="11"/>
        <v>56176541</v>
      </c>
      <c r="M171" s="9">
        <f t="shared" si="12"/>
        <v>0.89599999999999991</v>
      </c>
      <c r="N171" s="24">
        <f t="shared" si="13"/>
        <v>24150281</v>
      </c>
      <c r="O171" s="9">
        <f t="shared" si="14"/>
        <v>0.38419999999999999</v>
      </c>
    </row>
    <row r="172" spans="1:15" x14ac:dyDescent="0.35">
      <c r="A172" s="5" t="s">
        <v>46</v>
      </c>
      <c r="B172" s="5" t="s">
        <v>11</v>
      </c>
      <c r="C172" s="5" t="s">
        <v>48</v>
      </c>
      <c r="D172" s="5" t="s">
        <v>15</v>
      </c>
      <c r="E172" s="5" t="str">
        <f t="shared" si="10"/>
        <v>8</v>
      </c>
      <c r="F172" s="5" t="s">
        <v>766</v>
      </c>
      <c r="G172" s="5" t="s">
        <v>3544</v>
      </c>
      <c r="H172" s="8">
        <v>0.36620000000000003</v>
      </c>
      <c r="I172" s="6">
        <v>2543113</v>
      </c>
      <c r="K172" t="s">
        <v>900</v>
      </c>
      <c r="L172" s="24">
        <f t="shared" si="11"/>
        <v>69444282</v>
      </c>
      <c r="M172" s="9">
        <f t="shared" si="12"/>
        <v>2.3029000000000002</v>
      </c>
      <c r="N172" s="24">
        <f t="shared" si="13"/>
        <v>26561607</v>
      </c>
      <c r="O172" s="9">
        <f t="shared" si="14"/>
        <v>0.90249999999999997</v>
      </c>
    </row>
    <row r="173" spans="1:15" x14ac:dyDescent="0.35">
      <c r="A173" s="5" t="s">
        <v>46</v>
      </c>
      <c r="B173" s="5" t="s">
        <v>11</v>
      </c>
      <c r="C173" s="5" t="s">
        <v>48</v>
      </c>
      <c r="D173" s="5" t="s">
        <v>17</v>
      </c>
      <c r="E173" s="5" t="str">
        <f t="shared" si="10"/>
        <v/>
      </c>
      <c r="F173" s="5" t="s">
        <v>766</v>
      </c>
      <c r="G173" s="5" t="s">
        <v>3545</v>
      </c>
      <c r="H173" s="8">
        <v>0</v>
      </c>
      <c r="I173" s="6">
        <v>0</v>
      </c>
      <c r="K173" t="s">
        <v>901</v>
      </c>
      <c r="L173" s="24">
        <f t="shared" si="11"/>
        <v>10611474</v>
      </c>
      <c r="M173" s="9">
        <f t="shared" si="12"/>
        <v>2.2723</v>
      </c>
      <c r="N173" s="24">
        <f t="shared" si="13"/>
        <v>7907955</v>
      </c>
      <c r="O173" s="9">
        <f t="shared" si="14"/>
        <v>1.7050999999999998</v>
      </c>
    </row>
    <row r="174" spans="1:15" x14ac:dyDescent="0.35">
      <c r="A174" s="5" t="s">
        <v>46</v>
      </c>
      <c r="B174" s="5" t="s">
        <v>11</v>
      </c>
      <c r="C174" s="5" t="s">
        <v>48</v>
      </c>
      <c r="D174" s="5" t="s">
        <v>18</v>
      </c>
      <c r="E174" s="5" t="str">
        <f t="shared" si="10"/>
        <v/>
      </c>
      <c r="F174" s="5" t="s">
        <v>766</v>
      </c>
      <c r="G174" s="5" t="s">
        <v>3546</v>
      </c>
      <c r="H174" s="8">
        <v>0.55569999999999997</v>
      </c>
      <c r="I174" s="6">
        <v>3859114</v>
      </c>
      <c r="K174" t="s">
        <v>902</v>
      </c>
      <c r="L174" s="24">
        <f t="shared" si="11"/>
        <v>177010864</v>
      </c>
      <c r="M174" s="9">
        <f t="shared" si="12"/>
        <v>1.4284000000000001</v>
      </c>
      <c r="N174" s="24">
        <f t="shared" si="13"/>
        <v>60705505</v>
      </c>
      <c r="O174" s="9">
        <f t="shared" si="14"/>
        <v>0.51139999999999997</v>
      </c>
    </row>
    <row r="175" spans="1:15" x14ac:dyDescent="0.35">
      <c r="A175" s="5" t="s">
        <v>55</v>
      </c>
      <c r="B175" s="5" t="s">
        <v>11</v>
      </c>
      <c r="C175" s="5" t="s">
        <v>56</v>
      </c>
      <c r="D175" s="5" t="s">
        <v>13</v>
      </c>
      <c r="E175" s="5" t="str">
        <f t="shared" si="10"/>
        <v/>
      </c>
      <c r="F175" s="5" t="s">
        <v>767</v>
      </c>
      <c r="G175" s="5" t="s">
        <v>3547</v>
      </c>
      <c r="H175" s="8">
        <v>0</v>
      </c>
      <c r="I175" s="6">
        <v>0</v>
      </c>
      <c r="K175" t="s">
        <v>903</v>
      </c>
      <c r="L175" s="24">
        <f t="shared" si="11"/>
        <v>6151473</v>
      </c>
      <c r="M175" s="9">
        <f t="shared" si="12"/>
        <v>0.84210000000000007</v>
      </c>
      <c r="N175" s="24">
        <f t="shared" si="13"/>
        <v>11131</v>
      </c>
      <c r="O175" s="9">
        <f t="shared" si="14"/>
        <v>1.8E-3</v>
      </c>
    </row>
    <row r="176" spans="1:15" x14ac:dyDescent="0.35">
      <c r="A176" s="5" t="s">
        <v>55</v>
      </c>
      <c r="B176" s="5" t="s">
        <v>11</v>
      </c>
      <c r="C176" s="5" t="s">
        <v>56</v>
      </c>
      <c r="D176" s="5" t="s">
        <v>15</v>
      </c>
      <c r="E176" s="5" t="str">
        <f t="shared" si="10"/>
        <v>8</v>
      </c>
      <c r="F176" s="5" t="s">
        <v>767</v>
      </c>
      <c r="G176" s="5" t="s">
        <v>3548</v>
      </c>
      <c r="H176" s="8">
        <v>0.28160000000000002</v>
      </c>
      <c r="I176" s="6">
        <v>2433028</v>
      </c>
      <c r="K176" t="s">
        <v>904</v>
      </c>
      <c r="L176" s="24">
        <f t="shared" si="11"/>
        <v>5414780</v>
      </c>
      <c r="M176" s="9">
        <f t="shared" si="12"/>
        <v>0.62419999999999998</v>
      </c>
      <c r="N176" s="24">
        <f t="shared" si="13"/>
        <v>1754609</v>
      </c>
      <c r="O176" s="9">
        <f t="shared" si="14"/>
        <v>0.2044</v>
      </c>
    </row>
    <row r="177" spans="1:15" x14ac:dyDescent="0.35">
      <c r="A177" s="5" t="s">
        <v>55</v>
      </c>
      <c r="B177" s="5" t="s">
        <v>11</v>
      </c>
      <c r="C177" s="5" t="s">
        <v>56</v>
      </c>
      <c r="D177" s="5" t="s">
        <v>17</v>
      </c>
      <c r="E177" s="5" t="str">
        <f t="shared" si="10"/>
        <v/>
      </c>
      <c r="F177" s="5" t="s">
        <v>767</v>
      </c>
      <c r="G177" s="5" t="s">
        <v>3549</v>
      </c>
      <c r="H177" s="8">
        <v>0</v>
      </c>
      <c r="I177" s="6">
        <v>0</v>
      </c>
      <c r="K177" t="s">
        <v>905</v>
      </c>
      <c r="L177" s="24">
        <f t="shared" si="11"/>
        <v>1848885</v>
      </c>
      <c r="M177" s="9">
        <f t="shared" si="12"/>
        <v>1.0941000000000001</v>
      </c>
      <c r="N177" s="24">
        <f t="shared" si="13"/>
        <v>871465</v>
      </c>
      <c r="O177" s="9">
        <f t="shared" si="14"/>
        <v>0.51570000000000005</v>
      </c>
    </row>
    <row r="178" spans="1:15" x14ac:dyDescent="0.35">
      <c r="A178" s="5" t="s">
        <v>55</v>
      </c>
      <c r="B178" s="5" t="s">
        <v>11</v>
      </c>
      <c r="C178" s="5" t="s">
        <v>56</v>
      </c>
      <c r="D178" s="5" t="s">
        <v>18</v>
      </c>
      <c r="E178" s="5" t="str">
        <f t="shared" si="10"/>
        <v/>
      </c>
      <c r="F178" s="5" t="s">
        <v>767</v>
      </c>
      <c r="G178" s="5" t="s">
        <v>3550</v>
      </c>
      <c r="H178" s="8">
        <v>0.50700000000000001</v>
      </c>
      <c r="I178" s="6">
        <v>4380488</v>
      </c>
      <c r="K178" t="s">
        <v>906</v>
      </c>
      <c r="L178" s="24">
        <f t="shared" si="11"/>
        <v>3426514</v>
      </c>
      <c r="M178" s="9">
        <f t="shared" si="12"/>
        <v>0.71730000000000005</v>
      </c>
      <c r="N178" s="24">
        <f t="shared" si="13"/>
        <v>1379109</v>
      </c>
      <c r="O178" s="9">
        <f t="shared" si="14"/>
        <v>0.28870000000000001</v>
      </c>
    </row>
    <row r="179" spans="1:15" x14ac:dyDescent="0.35">
      <c r="A179" s="5" t="s">
        <v>55</v>
      </c>
      <c r="B179" s="5" t="s">
        <v>11</v>
      </c>
      <c r="C179" s="5" t="s">
        <v>57</v>
      </c>
      <c r="D179" s="5" t="s">
        <v>13</v>
      </c>
      <c r="E179" s="5" t="str">
        <f t="shared" si="10"/>
        <v/>
      </c>
      <c r="F179" s="5" t="s">
        <v>768</v>
      </c>
      <c r="G179" s="5" t="s">
        <v>3551</v>
      </c>
      <c r="H179" s="8">
        <v>0</v>
      </c>
      <c r="I179" s="6">
        <v>0</v>
      </c>
      <c r="K179" t="s">
        <v>907</v>
      </c>
      <c r="L179" s="24">
        <f t="shared" si="11"/>
        <v>9785771</v>
      </c>
      <c r="M179" s="9">
        <f t="shared" si="12"/>
        <v>1.1280000000000001</v>
      </c>
      <c r="N179" s="24">
        <f t="shared" si="13"/>
        <v>5346605</v>
      </c>
      <c r="O179" s="9">
        <f t="shared" si="14"/>
        <v>0.61629999999999996</v>
      </c>
    </row>
    <row r="180" spans="1:15" x14ac:dyDescent="0.35">
      <c r="A180" s="5" t="s">
        <v>55</v>
      </c>
      <c r="B180" s="5" t="s">
        <v>11</v>
      </c>
      <c r="C180" s="5" t="s">
        <v>57</v>
      </c>
      <c r="D180" s="5" t="s">
        <v>15</v>
      </c>
      <c r="E180" s="5" t="str">
        <f t="shared" si="10"/>
        <v>8</v>
      </c>
      <c r="F180" s="5" t="s">
        <v>768</v>
      </c>
      <c r="G180" s="5" t="s">
        <v>3552</v>
      </c>
      <c r="H180" s="8">
        <v>0.56620000000000004</v>
      </c>
      <c r="I180" s="6">
        <v>2312201</v>
      </c>
      <c r="K180" t="s">
        <v>908</v>
      </c>
      <c r="L180" s="24">
        <f t="shared" si="11"/>
        <v>2471514</v>
      </c>
      <c r="M180" s="9">
        <f t="shared" si="12"/>
        <v>0.85680000000000001</v>
      </c>
      <c r="N180" s="24">
        <f t="shared" si="13"/>
        <v>855857</v>
      </c>
      <c r="O180" s="9">
        <f t="shared" si="14"/>
        <v>0.29670000000000002</v>
      </c>
    </row>
    <row r="181" spans="1:15" x14ac:dyDescent="0.35">
      <c r="A181" s="5" t="s">
        <v>55</v>
      </c>
      <c r="B181" s="5" t="s">
        <v>11</v>
      </c>
      <c r="C181" s="5" t="s">
        <v>57</v>
      </c>
      <c r="D181" s="5" t="s">
        <v>17</v>
      </c>
      <c r="E181" s="5" t="str">
        <f t="shared" si="10"/>
        <v/>
      </c>
      <c r="F181" s="5" t="s">
        <v>768</v>
      </c>
      <c r="G181" s="5" t="s">
        <v>3553</v>
      </c>
      <c r="H181" s="8">
        <v>0</v>
      </c>
      <c r="I181" s="6">
        <v>0</v>
      </c>
      <c r="K181" t="s">
        <v>909</v>
      </c>
      <c r="L181" s="24">
        <f t="shared" si="11"/>
        <v>1605663</v>
      </c>
      <c r="M181" s="9">
        <f t="shared" si="12"/>
        <v>0.8600000000000001</v>
      </c>
      <c r="N181" s="24">
        <f t="shared" si="13"/>
        <v>294434</v>
      </c>
      <c r="O181" s="9">
        <f t="shared" si="14"/>
        <v>0.15770000000000001</v>
      </c>
    </row>
    <row r="182" spans="1:15" x14ac:dyDescent="0.35">
      <c r="A182" s="5" t="s">
        <v>55</v>
      </c>
      <c r="B182" s="5" t="s">
        <v>11</v>
      </c>
      <c r="C182" s="5" t="s">
        <v>57</v>
      </c>
      <c r="D182" s="5" t="s">
        <v>18</v>
      </c>
      <c r="E182" s="5" t="str">
        <f t="shared" si="10"/>
        <v/>
      </c>
      <c r="F182" s="5" t="s">
        <v>768</v>
      </c>
      <c r="G182" s="5" t="s">
        <v>3554</v>
      </c>
      <c r="H182" s="8">
        <v>0.53690000000000004</v>
      </c>
      <c r="I182" s="6">
        <v>2192548</v>
      </c>
      <c r="K182" t="s">
        <v>910</v>
      </c>
      <c r="L182" s="24">
        <f t="shared" si="11"/>
        <v>2172035</v>
      </c>
      <c r="M182" s="9">
        <f t="shared" si="12"/>
        <v>0.97240000000000004</v>
      </c>
      <c r="N182" s="24">
        <f t="shared" si="13"/>
        <v>957134</v>
      </c>
      <c r="O182" s="9">
        <f t="shared" si="14"/>
        <v>0.42849999999999999</v>
      </c>
    </row>
    <row r="183" spans="1:15" x14ac:dyDescent="0.35">
      <c r="A183" s="5" t="s">
        <v>55</v>
      </c>
      <c r="B183" s="5" t="s">
        <v>11</v>
      </c>
      <c r="C183" s="5" t="s">
        <v>58</v>
      </c>
      <c r="D183" s="5" t="s">
        <v>13</v>
      </c>
      <c r="E183" s="5" t="str">
        <f t="shared" si="10"/>
        <v/>
      </c>
      <c r="F183" s="5" t="s">
        <v>769</v>
      </c>
      <c r="G183" s="5" t="s">
        <v>3555</v>
      </c>
      <c r="H183" s="8">
        <v>0</v>
      </c>
      <c r="I183" s="6">
        <v>0</v>
      </c>
      <c r="K183" t="s">
        <v>911</v>
      </c>
      <c r="L183" s="24">
        <f t="shared" si="11"/>
        <v>4197224</v>
      </c>
      <c r="M183" s="9">
        <f t="shared" si="12"/>
        <v>0.88369999999999993</v>
      </c>
      <c r="N183" s="24">
        <f t="shared" si="13"/>
        <v>1195475</v>
      </c>
      <c r="O183" s="9">
        <f t="shared" si="14"/>
        <v>0.25169999999999998</v>
      </c>
    </row>
    <row r="184" spans="1:15" x14ac:dyDescent="0.35">
      <c r="A184" s="5" t="s">
        <v>55</v>
      </c>
      <c r="B184" s="5" t="s">
        <v>11</v>
      </c>
      <c r="C184" s="5" t="s">
        <v>58</v>
      </c>
      <c r="D184" s="5" t="s">
        <v>15</v>
      </c>
      <c r="E184" s="5" t="str">
        <f t="shared" si="10"/>
        <v>8</v>
      </c>
      <c r="F184" s="5" t="s">
        <v>769</v>
      </c>
      <c r="G184" s="5" t="s">
        <v>3556</v>
      </c>
      <c r="H184" s="8">
        <v>0.38179999999999997</v>
      </c>
      <c r="I184" s="6">
        <v>4797833</v>
      </c>
      <c r="K184" t="s">
        <v>912</v>
      </c>
      <c r="L184" s="24">
        <f t="shared" si="11"/>
        <v>2498411</v>
      </c>
      <c r="M184" s="9">
        <f t="shared" si="12"/>
        <v>0.84999999999999987</v>
      </c>
      <c r="N184" s="24">
        <f t="shared" si="13"/>
        <v>1024643</v>
      </c>
      <c r="O184" s="9">
        <f t="shared" si="14"/>
        <v>0.34859999999999997</v>
      </c>
    </row>
    <row r="185" spans="1:15" x14ac:dyDescent="0.35">
      <c r="A185" s="5" t="s">
        <v>55</v>
      </c>
      <c r="B185" s="5" t="s">
        <v>11</v>
      </c>
      <c r="C185" s="5" t="s">
        <v>58</v>
      </c>
      <c r="D185" s="5" t="s">
        <v>17</v>
      </c>
      <c r="E185" s="5" t="str">
        <f t="shared" si="10"/>
        <v/>
      </c>
      <c r="F185" s="5" t="s">
        <v>769</v>
      </c>
      <c r="G185" s="5" t="s">
        <v>3557</v>
      </c>
      <c r="H185" s="8">
        <v>0</v>
      </c>
      <c r="I185" s="6">
        <v>0</v>
      </c>
      <c r="K185" t="s">
        <v>913</v>
      </c>
      <c r="L185" s="24">
        <f t="shared" si="11"/>
        <v>4835996</v>
      </c>
      <c r="M185" s="9">
        <f t="shared" si="12"/>
        <v>1.4795</v>
      </c>
      <c r="N185" s="24">
        <f t="shared" si="13"/>
        <v>2730319</v>
      </c>
      <c r="O185" s="9">
        <f t="shared" si="14"/>
        <v>0.83530000000000004</v>
      </c>
    </row>
    <row r="186" spans="1:15" x14ac:dyDescent="0.35">
      <c r="A186" s="5" t="s">
        <v>55</v>
      </c>
      <c r="B186" s="5" t="s">
        <v>11</v>
      </c>
      <c r="C186" s="5" t="s">
        <v>58</v>
      </c>
      <c r="D186" s="5" t="s">
        <v>18</v>
      </c>
      <c r="E186" s="5" t="str">
        <f t="shared" si="10"/>
        <v/>
      </c>
      <c r="F186" s="5" t="s">
        <v>769</v>
      </c>
      <c r="G186" s="5" t="s">
        <v>3558</v>
      </c>
      <c r="H186" s="8">
        <v>0.55659999999999998</v>
      </c>
      <c r="I186" s="6">
        <v>6994431</v>
      </c>
      <c r="K186" t="s">
        <v>914</v>
      </c>
      <c r="L186" s="24">
        <f t="shared" si="11"/>
        <v>5684930</v>
      </c>
      <c r="M186" s="9">
        <f t="shared" si="12"/>
        <v>1.6093000000000002</v>
      </c>
      <c r="N186" s="24">
        <f t="shared" si="13"/>
        <v>3456952</v>
      </c>
      <c r="O186" s="9">
        <f t="shared" si="14"/>
        <v>0.97860000000000003</v>
      </c>
    </row>
    <row r="187" spans="1:15" x14ac:dyDescent="0.35">
      <c r="A187" s="5" t="s">
        <v>61</v>
      </c>
      <c r="B187" s="5" t="s">
        <v>11</v>
      </c>
      <c r="C187" s="5" t="s">
        <v>62</v>
      </c>
      <c r="D187" s="5" t="s">
        <v>13</v>
      </c>
      <c r="E187" s="5" t="str">
        <f t="shared" si="10"/>
        <v/>
      </c>
      <c r="F187" s="5" t="s">
        <v>770</v>
      </c>
      <c r="G187" s="5" t="s">
        <v>3559</v>
      </c>
      <c r="H187" s="8">
        <v>0</v>
      </c>
      <c r="I187" s="6">
        <v>0</v>
      </c>
      <c r="K187" t="s">
        <v>915</v>
      </c>
      <c r="L187" s="24">
        <f t="shared" si="11"/>
        <v>9050913</v>
      </c>
      <c r="M187" s="9">
        <f t="shared" si="12"/>
        <v>1.0070000000000001</v>
      </c>
      <c r="N187" s="24">
        <f t="shared" si="13"/>
        <v>4535343</v>
      </c>
      <c r="O187" s="9">
        <f t="shared" si="14"/>
        <v>0.50460000000000005</v>
      </c>
    </row>
    <row r="188" spans="1:15" x14ac:dyDescent="0.35">
      <c r="A188" s="5" t="s">
        <v>61</v>
      </c>
      <c r="B188" s="5" t="s">
        <v>11</v>
      </c>
      <c r="C188" s="5" t="s">
        <v>62</v>
      </c>
      <c r="D188" s="5" t="s">
        <v>15</v>
      </c>
      <c r="E188" s="5" t="str">
        <f t="shared" si="10"/>
        <v>8</v>
      </c>
      <c r="F188" s="5" t="s">
        <v>770</v>
      </c>
      <c r="G188" s="5" t="s">
        <v>3560</v>
      </c>
      <c r="H188" s="8">
        <v>0.28799999999999998</v>
      </c>
      <c r="I188" s="6">
        <v>1617817</v>
      </c>
      <c r="K188" t="s">
        <v>916</v>
      </c>
      <c r="L188" s="24">
        <f t="shared" si="11"/>
        <v>40902656</v>
      </c>
      <c r="M188" s="9">
        <f t="shared" si="12"/>
        <v>0.62050000000000005</v>
      </c>
      <c r="N188" s="24">
        <f t="shared" si="13"/>
        <v>12240298</v>
      </c>
      <c r="O188" s="9">
        <f t="shared" si="14"/>
        <v>0.18859999999999999</v>
      </c>
    </row>
    <row r="189" spans="1:15" x14ac:dyDescent="0.35">
      <c r="A189" s="5" t="s">
        <v>61</v>
      </c>
      <c r="B189" s="5" t="s">
        <v>11</v>
      </c>
      <c r="C189" s="5" t="s">
        <v>62</v>
      </c>
      <c r="D189" s="5" t="s">
        <v>16</v>
      </c>
      <c r="E189" s="5" t="str">
        <f t="shared" si="10"/>
        <v>8</v>
      </c>
      <c r="F189" s="5" t="s">
        <v>770</v>
      </c>
      <c r="G189" s="5" t="s">
        <v>3561</v>
      </c>
      <c r="H189" s="8">
        <v>6.1899999999999997E-2</v>
      </c>
      <c r="I189" s="6">
        <v>347718</v>
      </c>
      <c r="K189" t="s">
        <v>917</v>
      </c>
      <c r="L189" s="24">
        <f t="shared" si="11"/>
        <v>8144552</v>
      </c>
      <c r="M189" s="9">
        <f t="shared" si="12"/>
        <v>0.94930000000000003</v>
      </c>
      <c r="N189" s="24">
        <f t="shared" si="13"/>
        <v>2383395</v>
      </c>
      <c r="O189" s="9">
        <f t="shared" si="14"/>
        <v>0.27779999999999999</v>
      </c>
    </row>
    <row r="190" spans="1:15" x14ac:dyDescent="0.35">
      <c r="A190" s="5" t="s">
        <v>61</v>
      </c>
      <c r="B190" s="5" t="s">
        <v>11</v>
      </c>
      <c r="C190" s="5" t="s">
        <v>62</v>
      </c>
      <c r="D190" s="5" t="s">
        <v>17</v>
      </c>
      <c r="E190" s="5" t="str">
        <f t="shared" si="10"/>
        <v/>
      </c>
      <c r="F190" s="5" t="s">
        <v>770</v>
      </c>
      <c r="G190" s="5" t="s">
        <v>3562</v>
      </c>
      <c r="H190" s="8">
        <v>0</v>
      </c>
      <c r="I190" s="6">
        <v>0</v>
      </c>
      <c r="K190" t="s">
        <v>918</v>
      </c>
      <c r="L190" s="24">
        <f t="shared" si="11"/>
        <v>8221468</v>
      </c>
      <c r="M190" s="9">
        <f t="shared" si="12"/>
        <v>0.91900000000000004</v>
      </c>
      <c r="N190" s="24">
        <f t="shared" si="13"/>
        <v>3525659</v>
      </c>
      <c r="O190" s="9">
        <f t="shared" si="14"/>
        <v>0.39410000000000001</v>
      </c>
    </row>
    <row r="191" spans="1:15" x14ac:dyDescent="0.35">
      <c r="A191" s="5" t="s">
        <v>61</v>
      </c>
      <c r="B191" s="5" t="s">
        <v>11</v>
      </c>
      <c r="C191" s="5" t="s">
        <v>62</v>
      </c>
      <c r="D191" s="5" t="s">
        <v>18</v>
      </c>
      <c r="E191" s="5" t="str">
        <f t="shared" si="10"/>
        <v/>
      </c>
      <c r="F191" s="5" t="s">
        <v>770</v>
      </c>
      <c r="G191" s="5" t="s">
        <v>3563</v>
      </c>
      <c r="H191" s="8">
        <v>0.7056</v>
      </c>
      <c r="I191" s="6">
        <v>3963651</v>
      </c>
      <c r="K191" t="s">
        <v>919</v>
      </c>
      <c r="L191" s="24">
        <f t="shared" si="11"/>
        <v>8138041</v>
      </c>
      <c r="M191" s="9">
        <f t="shared" si="12"/>
        <v>1.7676000000000003</v>
      </c>
      <c r="N191" s="24">
        <f t="shared" si="13"/>
        <v>5703453</v>
      </c>
      <c r="O191" s="9">
        <f t="shared" si="14"/>
        <v>1.2266000000000001</v>
      </c>
    </row>
    <row r="192" spans="1:15" x14ac:dyDescent="0.35">
      <c r="A192" s="5" t="s">
        <v>61</v>
      </c>
      <c r="B192" s="5" t="s">
        <v>11</v>
      </c>
      <c r="C192" s="5" t="s">
        <v>63</v>
      </c>
      <c r="D192" s="5" t="s">
        <v>13</v>
      </c>
      <c r="E192" s="5" t="str">
        <f t="shared" si="10"/>
        <v/>
      </c>
      <c r="F192" s="5" t="s">
        <v>771</v>
      </c>
      <c r="G192" s="5" t="s">
        <v>3564</v>
      </c>
      <c r="H192" s="8">
        <v>0</v>
      </c>
      <c r="I192" s="6">
        <v>0</v>
      </c>
      <c r="K192" t="s">
        <v>920</v>
      </c>
      <c r="L192" s="24">
        <f t="shared" si="11"/>
        <v>4398184</v>
      </c>
      <c r="M192" s="9">
        <f t="shared" si="12"/>
        <v>1.0699999999999998</v>
      </c>
      <c r="N192" s="24">
        <f t="shared" si="13"/>
        <v>2524640</v>
      </c>
      <c r="O192" s="9">
        <f t="shared" si="14"/>
        <v>0.61419999999999997</v>
      </c>
    </row>
    <row r="193" spans="1:15" x14ac:dyDescent="0.35">
      <c r="A193" s="5" t="s">
        <v>61</v>
      </c>
      <c r="B193" s="5" t="s">
        <v>11</v>
      </c>
      <c r="C193" s="5" t="s">
        <v>63</v>
      </c>
      <c r="D193" s="5" t="s">
        <v>15</v>
      </c>
      <c r="E193" s="5" t="str">
        <f t="shared" si="10"/>
        <v>8</v>
      </c>
      <c r="F193" s="5" t="s">
        <v>771</v>
      </c>
      <c r="G193" s="5" t="s">
        <v>3565</v>
      </c>
      <c r="H193" s="8">
        <v>0.35959999999999998</v>
      </c>
      <c r="I193" s="6">
        <v>991534</v>
      </c>
      <c r="K193" t="s">
        <v>921</v>
      </c>
      <c r="L193" s="24">
        <f t="shared" si="11"/>
        <v>2057164</v>
      </c>
      <c r="M193" s="9">
        <f t="shared" si="12"/>
        <v>1.2513000000000001</v>
      </c>
      <c r="N193" s="24">
        <f t="shared" si="13"/>
        <v>431720</v>
      </c>
      <c r="O193" s="9">
        <f t="shared" si="14"/>
        <v>0.2626</v>
      </c>
    </row>
    <row r="194" spans="1:15" x14ac:dyDescent="0.35">
      <c r="A194" s="5" t="s">
        <v>61</v>
      </c>
      <c r="B194" s="5" t="s">
        <v>11</v>
      </c>
      <c r="C194" s="5" t="s">
        <v>63</v>
      </c>
      <c r="D194" s="5" t="s">
        <v>17</v>
      </c>
      <c r="E194" s="5" t="str">
        <f t="shared" si="10"/>
        <v/>
      </c>
      <c r="F194" s="5" t="s">
        <v>771</v>
      </c>
      <c r="G194" s="5" t="s">
        <v>3566</v>
      </c>
      <c r="H194" s="8">
        <v>0</v>
      </c>
      <c r="I194" s="6">
        <v>0</v>
      </c>
      <c r="K194" t="s">
        <v>922</v>
      </c>
      <c r="L194" s="24">
        <f t="shared" si="11"/>
        <v>9341740</v>
      </c>
      <c r="M194" s="9">
        <f t="shared" si="12"/>
        <v>0.67999999999999994</v>
      </c>
      <c r="N194" s="24">
        <f t="shared" si="13"/>
        <v>2279110</v>
      </c>
      <c r="O194" s="9">
        <f t="shared" si="14"/>
        <v>0.16589999999999999</v>
      </c>
    </row>
    <row r="195" spans="1:15" x14ac:dyDescent="0.35">
      <c r="A195" s="5" t="s">
        <v>61</v>
      </c>
      <c r="B195" s="5" t="s">
        <v>11</v>
      </c>
      <c r="C195" s="5" t="s">
        <v>63</v>
      </c>
      <c r="D195" s="5" t="s">
        <v>18</v>
      </c>
      <c r="E195" s="5" t="str">
        <f t="shared" ref="E195:E258" si="15">IF(MID(D195,3,1)="8","8","")</f>
        <v/>
      </c>
      <c r="F195" s="5" t="s">
        <v>771</v>
      </c>
      <c r="G195" s="5" t="s">
        <v>3567</v>
      </c>
      <c r="H195" s="8">
        <v>0.53190000000000004</v>
      </c>
      <c r="I195" s="6">
        <v>1466620</v>
      </c>
      <c r="K195" t="s">
        <v>923</v>
      </c>
      <c r="L195" s="24">
        <f t="shared" ref="L195:L258" si="16">SUMIF(F:F,K195,I:I)</f>
        <v>9480761</v>
      </c>
      <c r="M195" s="9">
        <f t="shared" ref="M195:M258" si="17">SUMIF(F:F,K195,H:H)</f>
        <v>0.78739999999999999</v>
      </c>
      <c r="N195" s="24">
        <f t="shared" ref="N195:N258" si="18">SUMIFS(I:I,F:F,K195,E:E,"8")</f>
        <v>3983027</v>
      </c>
      <c r="O195" s="9">
        <f t="shared" ref="O195:O258" si="19">SUMIFS(H:H,F:F,K195,E:E,"8")</f>
        <v>0.33079999999999998</v>
      </c>
    </row>
    <row r="196" spans="1:15" x14ac:dyDescent="0.35">
      <c r="A196" s="5" t="s">
        <v>61</v>
      </c>
      <c r="B196" s="5" t="s">
        <v>11</v>
      </c>
      <c r="C196" s="5" t="s">
        <v>64</v>
      </c>
      <c r="D196" s="5" t="s">
        <v>13</v>
      </c>
      <c r="E196" s="5" t="str">
        <f t="shared" si="15"/>
        <v/>
      </c>
      <c r="F196" s="5" t="s">
        <v>772</v>
      </c>
      <c r="G196" s="5" t="s">
        <v>3568</v>
      </c>
      <c r="H196" s="8">
        <v>0</v>
      </c>
      <c r="I196" s="6">
        <v>0</v>
      </c>
      <c r="K196" t="s">
        <v>924</v>
      </c>
      <c r="L196" s="24">
        <f t="shared" si="16"/>
        <v>5812699</v>
      </c>
      <c r="M196" s="9">
        <f t="shared" si="17"/>
        <v>1.0398000000000001</v>
      </c>
      <c r="N196" s="24">
        <f t="shared" si="18"/>
        <v>2596652</v>
      </c>
      <c r="O196" s="9">
        <f t="shared" si="19"/>
        <v>0.46450000000000002</v>
      </c>
    </row>
    <row r="197" spans="1:15" x14ac:dyDescent="0.35">
      <c r="A197" s="5" t="s">
        <v>61</v>
      </c>
      <c r="B197" s="5" t="s">
        <v>11</v>
      </c>
      <c r="C197" s="5" t="s">
        <v>64</v>
      </c>
      <c r="D197" s="5" t="s">
        <v>15</v>
      </c>
      <c r="E197" s="5" t="str">
        <f t="shared" si="15"/>
        <v>8</v>
      </c>
      <c r="F197" s="5" t="s">
        <v>772</v>
      </c>
      <c r="G197" s="5" t="s">
        <v>3569</v>
      </c>
      <c r="H197" s="8">
        <v>0.26219999999999999</v>
      </c>
      <c r="I197" s="6">
        <v>591209</v>
      </c>
      <c r="K197" t="s">
        <v>925</v>
      </c>
      <c r="L197" s="24">
        <f t="shared" si="16"/>
        <v>3512670</v>
      </c>
      <c r="M197" s="9">
        <f t="shared" si="17"/>
        <v>0.77</v>
      </c>
      <c r="N197" s="24">
        <f t="shared" si="18"/>
        <v>966668</v>
      </c>
      <c r="O197" s="9">
        <f t="shared" si="19"/>
        <v>0.21190000000000001</v>
      </c>
    </row>
    <row r="198" spans="1:15" x14ac:dyDescent="0.35">
      <c r="A198" s="5" t="s">
        <v>61</v>
      </c>
      <c r="B198" s="5" t="s">
        <v>11</v>
      </c>
      <c r="C198" s="5" t="s">
        <v>64</v>
      </c>
      <c r="D198" s="5" t="s">
        <v>16</v>
      </c>
      <c r="E198" s="5" t="str">
        <f t="shared" si="15"/>
        <v>8</v>
      </c>
      <c r="F198" s="5" t="s">
        <v>772</v>
      </c>
      <c r="G198" s="5" t="s">
        <v>3570</v>
      </c>
      <c r="H198" s="8">
        <v>0.1244</v>
      </c>
      <c r="I198" s="6">
        <v>280498</v>
      </c>
      <c r="K198" t="s">
        <v>926</v>
      </c>
      <c r="L198" s="24">
        <f t="shared" si="16"/>
        <v>3681863</v>
      </c>
      <c r="M198" s="9">
        <f t="shared" si="17"/>
        <v>0.79459999999999997</v>
      </c>
      <c r="N198" s="24">
        <f t="shared" si="18"/>
        <v>1180643</v>
      </c>
      <c r="O198" s="9">
        <f t="shared" si="19"/>
        <v>0.25480000000000003</v>
      </c>
    </row>
    <row r="199" spans="1:15" x14ac:dyDescent="0.35">
      <c r="A199" s="5" t="s">
        <v>61</v>
      </c>
      <c r="B199" s="5" t="s">
        <v>11</v>
      </c>
      <c r="C199" s="5" t="s">
        <v>64</v>
      </c>
      <c r="D199" s="5" t="s">
        <v>17</v>
      </c>
      <c r="E199" s="5" t="str">
        <f t="shared" si="15"/>
        <v/>
      </c>
      <c r="F199" s="5" t="s">
        <v>772</v>
      </c>
      <c r="G199" s="5" t="s">
        <v>3571</v>
      </c>
      <c r="H199" s="8">
        <v>0</v>
      </c>
      <c r="I199" s="6">
        <v>0</v>
      </c>
      <c r="K199" t="s">
        <v>927</v>
      </c>
      <c r="L199" s="24">
        <f t="shared" si="16"/>
        <v>9972623</v>
      </c>
      <c r="M199" s="9">
        <f t="shared" si="17"/>
        <v>0.85769999999999991</v>
      </c>
      <c r="N199" s="24">
        <f t="shared" si="18"/>
        <v>4352397</v>
      </c>
      <c r="O199" s="9">
        <f t="shared" si="19"/>
        <v>0.36909999999999998</v>
      </c>
    </row>
    <row r="200" spans="1:15" x14ac:dyDescent="0.35">
      <c r="A200" s="5" t="s">
        <v>61</v>
      </c>
      <c r="B200" s="5" t="s">
        <v>11</v>
      </c>
      <c r="C200" s="5" t="s">
        <v>64</v>
      </c>
      <c r="D200" s="5" t="s">
        <v>18</v>
      </c>
      <c r="E200" s="5" t="str">
        <f t="shared" si="15"/>
        <v/>
      </c>
      <c r="F200" s="5" t="s">
        <v>772</v>
      </c>
      <c r="G200" s="5" t="s">
        <v>3572</v>
      </c>
      <c r="H200" s="8">
        <v>0.60309999999999997</v>
      </c>
      <c r="I200" s="6">
        <v>1359872</v>
      </c>
      <c r="K200" t="s">
        <v>928</v>
      </c>
      <c r="L200" s="24">
        <f t="shared" si="16"/>
        <v>6517991</v>
      </c>
      <c r="M200" s="9">
        <f t="shared" si="17"/>
        <v>1.1871</v>
      </c>
      <c r="N200" s="24">
        <f t="shared" si="18"/>
        <v>2382408</v>
      </c>
      <c r="O200" s="9">
        <f t="shared" si="19"/>
        <v>0.43389999999999995</v>
      </c>
    </row>
    <row r="201" spans="1:15" x14ac:dyDescent="0.35">
      <c r="A201" s="5" t="s">
        <v>61</v>
      </c>
      <c r="B201" s="5" t="s">
        <v>11</v>
      </c>
      <c r="C201" s="5" t="s">
        <v>65</v>
      </c>
      <c r="D201" s="5" t="s">
        <v>13</v>
      </c>
      <c r="E201" s="5" t="str">
        <f t="shared" si="15"/>
        <v/>
      </c>
      <c r="F201" s="5" t="s">
        <v>773</v>
      </c>
      <c r="G201" s="5" t="s">
        <v>3573</v>
      </c>
      <c r="H201" s="8">
        <v>0</v>
      </c>
      <c r="I201" s="6">
        <v>0</v>
      </c>
      <c r="K201" t="s">
        <v>929</v>
      </c>
      <c r="L201" s="24">
        <f t="shared" si="16"/>
        <v>2436535</v>
      </c>
      <c r="M201" s="9">
        <f t="shared" si="17"/>
        <v>0.99209999999999998</v>
      </c>
      <c r="N201" s="24">
        <f t="shared" si="18"/>
        <v>629702</v>
      </c>
      <c r="O201" s="9">
        <f t="shared" si="19"/>
        <v>0.25640000000000002</v>
      </c>
    </row>
    <row r="202" spans="1:15" x14ac:dyDescent="0.35">
      <c r="A202" s="5" t="s">
        <v>61</v>
      </c>
      <c r="B202" s="5" t="s">
        <v>11</v>
      </c>
      <c r="C202" s="5" t="s">
        <v>65</v>
      </c>
      <c r="D202" s="5" t="s">
        <v>15</v>
      </c>
      <c r="E202" s="5" t="str">
        <f t="shared" si="15"/>
        <v>8</v>
      </c>
      <c r="F202" s="5" t="s">
        <v>773</v>
      </c>
      <c r="G202" s="5" t="s">
        <v>3574</v>
      </c>
      <c r="H202" s="8">
        <v>0.38179999999999997</v>
      </c>
      <c r="I202" s="6">
        <v>500097</v>
      </c>
      <c r="K202" t="s">
        <v>930</v>
      </c>
      <c r="L202" s="24">
        <f t="shared" si="16"/>
        <v>2037700</v>
      </c>
      <c r="M202" s="9">
        <f t="shared" si="17"/>
        <v>0.89839999999999998</v>
      </c>
      <c r="N202" s="24">
        <f t="shared" si="18"/>
        <v>983240</v>
      </c>
      <c r="O202" s="9">
        <f t="shared" si="19"/>
        <v>0.4335</v>
      </c>
    </row>
    <row r="203" spans="1:15" x14ac:dyDescent="0.35">
      <c r="A203" s="5" t="s">
        <v>61</v>
      </c>
      <c r="B203" s="5" t="s">
        <v>11</v>
      </c>
      <c r="C203" s="5" t="s">
        <v>65</v>
      </c>
      <c r="D203" s="5" t="s">
        <v>17</v>
      </c>
      <c r="E203" s="5" t="str">
        <f t="shared" si="15"/>
        <v/>
      </c>
      <c r="F203" s="5" t="s">
        <v>773</v>
      </c>
      <c r="G203" s="5" t="s">
        <v>3575</v>
      </c>
      <c r="H203" s="8">
        <v>0</v>
      </c>
      <c r="I203" s="6">
        <v>0</v>
      </c>
      <c r="K203" t="s">
        <v>931</v>
      </c>
      <c r="L203" s="24">
        <f t="shared" si="16"/>
        <v>2922069</v>
      </c>
      <c r="M203" s="9">
        <f t="shared" si="17"/>
        <v>0.98129999999999995</v>
      </c>
      <c r="N203" s="24">
        <f t="shared" si="18"/>
        <v>913277</v>
      </c>
      <c r="O203" s="9">
        <f t="shared" si="19"/>
        <v>0.30669999999999997</v>
      </c>
    </row>
    <row r="204" spans="1:15" x14ac:dyDescent="0.35">
      <c r="A204" s="5" t="s">
        <v>61</v>
      </c>
      <c r="B204" s="5" t="s">
        <v>11</v>
      </c>
      <c r="C204" s="5" t="s">
        <v>65</v>
      </c>
      <c r="D204" s="5" t="s">
        <v>18</v>
      </c>
      <c r="E204" s="5" t="str">
        <f t="shared" si="15"/>
        <v/>
      </c>
      <c r="F204" s="5" t="s">
        <v>773</v>
      </c>
      <c r="G204" s="5" t="s">
        <v>3576</v>
      </c>
      <c r="H204" s="8">
        <v>0.71819999999999995</v>
      </c>
      <c r="I204" s="6">
        <v>940728</v>
      </c>
      <c r="K204" t="s">
        <v>932</v>
      </c>
      <c r="L204" s="24">
        <f t="shared" si="16"/>
        <v>2362934</v>
      </c>
      <c r="M204" s="9">
        <f t="shared" si="17"/>
        <v>0.92269999999999996</v>
      </c>
      <c r="N204" s="24">
        <f t="shared" si="18"/>
        <v>673514</v>
      </c>
      <c r="O204" s="9">
        <f t="shared" si="19"/>
        <v>0.26300000000000001</v>
      </c>
    </row>
    <row r="205" spans="1:15" x14ac:dyDescent="0.35">
      <c r="A205" s="5" t="s">
        <v>61</v>
      </c>
      <c r="B205" s="5" t="s">
        <v>11</v>
      </c>
      <c r="C205" s="5" t="s">
        <v>66</v>
      </c>
      <c r="D205" s="5" t="s">
        <v>13</v>
      </c>
      <c r="E205" s="5" t="str">
        <f t="shared" si="15"/>
        <v/>
      </c>
      <c r="F205" s="5" t="s">
        <v>774</v>
      </c>
      <c r="G205" s="5" t="s">
        <v>3577</v>
      </c>
      <c r="H205" s="8">
        <v>0</v>
      </c>
      <c r="I205" s="6">
        <v>0</v>
      </c>
      <c r="K205" t="s">
        <v>933</v>
      </c>
      <c r="L205" s="24">
        <f t="shared" si="16"/>
        <v>7530091</v>
      </c>
      <c r="M205" s="9">
        <f t="shared" si="17"/>
        <v>1.1568000000000001</v>
      </c>
      <c r="N205" s="24">
        <f t="shared" si="18"/>
        <v>2834850</v>
      </c>
      <c r="O205" s="9">
        <f t="shared" si="19"/>
        <v>0.4355</v>
      </c>
    </row>
    <row r="206" spans="1:15" x14ac:dyDescent="0.35">
      <c r="A206" s="5" t="s">
        <v>61</v>
      </c>
      <c r="B206" s="5" t="s">
        <v>11</v>
      </c>
      <c r="C206" s="5" t="s">
        <v>66</v>
      </c>
      <c r="D206" s="5" t="s">
        <v>15</v>
      </c>
      <c r="E206" s="5" t="str">
        <f t="shared" si="15"/>
        <v>8</v>
      </c>
      <c r="F206" s="5" t="s">
        <v>774</v>
      </c>
      <c r="G206" s="5" t="s">
        <v>3578</v>
      </c>
      <c r="H206" s="8">
        <v>0.31909999999999999</v>
      </c>
      <c r="I206" s="6">
        <v>1642371</v>
      </c>
      <c r="K206" t="s">
        <v>934</v>
      </c>
      <c r="L206" s="24">
        <f t="shared" si="16"/>
        <v>2358260</v>
      </c>
      <c r="M206" s="9">
        <f t="shared" si="17"/>
        <v>1.1511</v>
      </c>
      <c r="N206" s="24">
        <f t="shared" si="18"/>
        <v>903477</v>
      </c>
      <c r="O206" s="9">
        <f t="shared" si="19"/>
        <v>0.441</v>
      </c>
    </row>
    <row r="207" spans="1:15" x14ac:dyDescent="0.35">
      <c r="A207" s="5" t="s">
        <v>61</v>
      </c>
      <c r="B207" s="5" t="s">
        <v>11</v>
      </c>
      <c r="C207" s="5" t="s">
        <v>66</v>
      </c>
      <c r="D207" s="5" t="s">
        <v>17</v>
      </c>
      <c r="E207" s="5" t="str">
        <f t="shared" si="15"/>
        <v/>
      </c>
      <c r="F207" s="5" t="s">
        <v>774</v>
      </c>
      <c r="G207" s="5" t="s">
        <v>3579</v>
      </c>
      <c r="H207" s="8">
        <v>0</v>
      </c>
      <c r="I207" s="6">
        <v>0</v>
      </c>
      <c r="K207" t="s">
        <v>935</v>
      </c>
      <c r="L207" s="24">
        <f t="shared" si="16"/>
        <v>2309246</v>
      </c>
      <c r="M207" s="9">
        <f t="shared" si="17"/>
        <v>0.96940000000000004</v>
      </c>
      <c r="N207" s="24">
        <f t="shared" si="18"/>
        <v>582910</v>
      </c>
      <c r="O207" s="9">
        <f t="shared" si="19"/>
        <v>0.24469999999999997</v>
      </c>
    </row>
    <row r="208" spans="1:15" x14ac:dyDescent="0.35">
      <c r="A208" s="5" t="s">
        <v>61</v>
      </c>
      <c r="B208" s="5" t="s">
        <v>11</v>
      </c>
      <c r="C208" s="5" t="s">
        <v>66</v>
      </c>
      <c r="D208" s="5" t="s">
        <v>18</v>
      </c>
      <c r="E208" s="5" t="str">
        <f t="shared" si="15"/>
        <v/>
      </c>
      <c r="F208" s="5" t="s">
        <v>774</v>
      </c>
      <c r="G208" s="5" t="s">
        <v>3580</v>
      </c>
      <c r="H208" s="8">
        <v>0.75870000000000004</v>
      </c>
      <c r="I208" s="6">
        <v>3904941</v>
      </c>
      <c r="K208" t="s">
        <v>936</v>
      </c>
      <c r="L208" s="24">
        <f t="shared" si="16"/>
        <v>532906</v>
      </c>
      <c r="M208" s="9">
        <f t="shared" si="17"/>
        <v>2.9417999999999997</v>
      </c>
      <c r="N208" s="24">
        <f t="shared" si="18"/>
        <v>244715</v>
      </c>
      <c r="O208" s="9">
        <f t="shared" si="19"/>
        <v>1.3509</v>
      </c>
    </row>
    <row r="209" spans="1:15" x14ac:dyDescent="0.35">
      <c r="A209" s="5" t="s">
        <v>61</v>
      </c>
      <c r="B209" s="5" t="s">
        <v>11</v>
      </c>
      <c r="C209" s="5" t="s">
        <v>68</v>
      </c>
      <c r="D209" s="5" t="s">
        <v>13</v>
      </c>
      <c r="E209" s="5" t="str">
        <f t="shared" si="15"/>
        <v/>
      </c>
      <c r="F209" s="5" t="s">
        <v>775</v>
      </c>
      <c r="G209" s="5" t="s">
        <v>3581</v>
      </c>
      <c r="H209" s="8">
        <v>0</v>
      </c>
      <c r="I209" s="6">
        <v>0</v>
      </c>
      <c r="K209" t="s">
        <v>937</v>
      </c>
      <c r="L209" s="24">
        <f t="shared" si="16"/>
        <v>4421108</v>
      </c>
      <c r="M209" s="9">
        <f t="shared" si="17"/>
        <v>1.3062</v>
      </c>
      <c r="N209" s="24">
        <f t="shared" si="18"/>
        <v>2751769</v>
      </c>
      <c r="O209" s="9">
        <f t="shared" si="19"/>
        <v>0.81300000000000006</v>
      </c>
    </row>
    <row r="210" spans="1:15" x14ac:dyDescent="0.35">
      <c r="A210" s="5" t="s">
        <v>61</v>
      </c>
      <c r="B210" s="5" t="s">
        <v>11</v>
      </c>
      <c r="C210" s="5" t="s">
        <v>68</v>
      </c>
      <c r="D210" s="5" t="s">
        <v>15</v>
      </c>
      <c r="E210" s="5" t="str">
        <f t="shared" si="15"/>
        <v>8</v>
      </c>
      <c r="F210" s="5" t="s">
        <v>775</v>
      </c>
      <c r="G210" s="5" t="s">
        <v>3582</v>
      </c>
      <c r="H210" s="8">
        <v>0.83069999999999999</v>
      </c>
      <c r="I210" s="6">
        <v>1394994</v>
      </c>
      <c r="K210" t="s">
        <v>938</v>
      </c>
      <c r="L210" s="24">
        <f t="shared" si="16"/>
        <v>4362603</v>
      </c>
      <c r="M210" s="9">
        <f t="shared" si="17"/>
        <v>1.016</v>
      </c>
      <c r="N210" s="24">
        <f t="shared" si="18"/>
        <v>1212120</v>
      </c>
      <c r="O210" s="9">
        <f t="shared" si="19"/>
        <v>0.43669999999999998</v>
      </c>
    </row>
    <row r="211" spans="1:15" x14ac:dyDescent="0.35">
      <c r="A211" s="5" t="s">
        <v>61</v>
      </c>
      <c r="B211" s="5" t="s">
        <v>11</v>
      </c>
      <c r="C211" s="5" t="s">
        <v>68</v>
      </c>
      <c r="D211" s="5" t="s">
        <v>17</v>
      </c>
      <c r="E211" s="5" t="str">
        <f t="shared" si="15"/>
        <v/>
      </c>
      <c r="F211" s="5" t="s">
        <v>775</v>
      </c>
      <c r="G211" s="5" t="s">
        <v>3583</v>
      </c>
      <c r="H211" s="8">
        <v>0</v>
      </c>
      <c r="I211" s="6">
        <v>0</v>
      </c>
      <c r="K211" t="s">
        <v>939</v>
      </c>
      <c r="L211" s="24">
        <f t="shared" si="16"/>
        <v>7379606</v>
      </c>
      <c r="M211" s="9">
        <f t="shared" si="17"/>
        <v>1.1795</v>
      </c>
      <c r="N211" s="24">
        <f t="shared" si="18"/>
        <v>1660490</v>
      </c>
      <c r="O211" s="9">
        <f t="shared" si="19"/>
        <v>0.26540000000000002</v>
      </c>
    </row>
    <row r="212" spans="1:15" x14ac:dyDescent="0.35">
      <c r="A212" s="5" t="s">
        <v>61</v>
      </c>
      <c r="B212" s="5" t="s">
        <v>11</v>
      </c>
      <c r="C212" s="5" t="s">
        <v>68</v>
      </c>
      <c r="D212" s="5" t="s">
        <v>18</v>
      </c>
      <c r="E212" s="5" t="str">
        <f t="shared" si="15"/>
        <v/>
      </c>
      <c r="F212" s="5" t="s">
        <v>775</v>
      </c>
      <c r="G212" s="5" t="s">
        <v>3584</v>
      </c>
      <c r="H212" s="8">
        <v>0.60950000000000004</v>
      </c>
      <c r="I212" s="6">
        <v>1023533</v>
      </c>
      <c r="K212" t="s">
        <v>940</v>
      </c>
      <c r="L212" s="24">
        <f t="shared" si="16"/>
        <v>4361942</v>
      </c>
      <c r="M212" s="9">
        <f t="shared" si="17"/>
        <v>1.7056</v>
      </c>
      <c r="N212" s="24">
        <f t="shared" si="18"/>
        <v>2483525</v>
      </c>
      <c r="O212" s="9">
        <f t="shared" si="19"/>
        <v>0.97199999999999998</v>
      </c>
    </row>
    <row r="213" spans="1:15" x14ac:dyDescent="0.35">
      <c r="A213" s="5" t="s">
        <v>61</v>
      </c>
      <c r="B213" s="5" t="s">
        <v>11</v>
      </c>
      <c r="C213" s="5" t="s">
        <v>67</v>
      </c>
      <c r="D213" s="5" t="s">
        <v>15</v>
      </c>
      <c r="E213" s="5" t="str">
        <f t="shared" si="15"/>
        <v>8</v>
      </c>
      <c r="F213" s="5" t="s">
        <v>776</v>
      </c>
      <c r="G213" s="5" t="s">
        <v>3585</v>
      </c>
      <c r="H213" s="8">
        <v>0.55979999999999996</v>
      </c>
      <c r="I213" s="6">
        <v>9066676</v>
      </c>
      <c r="K213" t="s">
        <v>941</v>
      </c>
      <c r="L213" s="24">
        <f t="shared" si="16"/>
        <v>29278349</v>
      </c>
      <c r="M213" s="9">
        <f t="shared" si="17"/>
        <v>1.0413999999999999</v>
      </c>
      <c r="N213" s="24">
        <f t="shared" si="18"/>
        <v>8108924</v>
      </c>
      <c r="O213" s="9">
        <f t="shared" si="19"/>
        <v>0.29339999999999999</v>
      </c>
    </row>
    <row r="214" spans="1:15" x14ac:dyDescent="0.35">
      <c r="A214" s="5" t="s">
        <v>61</v>
      </c>
      <c r="B214" s="5" t="s">
        <v>11</v>
      </c>
      <c r="C214" s="5" t="s">
        <v>67</v>
      </c>
      <c r="D214" s="5" t="s">
        <v>17</v>
      </c>
      <c r="E214" s="5" t="str">
        <f t="shared" si="15"/>
        <v/>
      </c>
      <c r="F214" s="5" t="s">
        <v>776</v>
      </c>
      <c r="G214" s="5" t="s">
        <v>3586</v>
      </c>
      <c r="H214" s="8">
        <v>0</v>
      </c>
      <c r="I214" s="6">
        <v>0</v>
      </c>
      <c r="K214" t="s">
        <v>942</v>
      </c>
      <c r="L214" s="24">
        <f t="shared" si="16"/>
        <v>10112815</v>
      </c>
      <c r="M214" s="9">
        <f t="shared" si="17"/>
        <v>0.94389999999999996</v>
      </c>
      <c r="N214" s="24">
        <f t="shared" si="18"/>
        <v>5996549</v>
      </c>
      <c r="O214" s="9">
        <f t="shared" si="19"/>
        <v>0.55969999999999998</v>
      </c>
    </row>
    <row r="215" spans="1:15" x14ac:dyDescent="0.35">
      <c r="A215" s="5" t="s">
        <v>61</v>
      </c>
      <c r="B215" s="5" t="s">
        <v>11</v>
      </c>
      <c r="C215" s="5" t="s">
        <v>67</v>
      </c>
      <c r="D215" s="5" t="s">
        <v>18</v>
      </c>
      <c r="E215" s="5" t="str">
        <f t="shared" si="15"/>
        <v/>
      </c>
      <c r="F215" s="5" t="s">
        <v>776</v>
      </c>
      <c r="G215" s="5" t="s">
        <v>3587</v>
      </c>
      <c r="H215" s="8">
        <v>0.71309999999999996</v>
      </c>
      <c r="I215" s="6">
        <v>11549565</v>
      </c>
      <c r="K215" t="s">
        <v>943</v>
      </c>
      <c r="L215" s="24">
        <f t="shared" si="16"/>
        <v>5327976</v>
      </c>
      <c r="M215" s="9">
        <f t="shared" si="17"/>
        <v>0.9617</v>
      </c>
      <c r="N215" s="24">
        <f t="shared" si="18"/>
        <v>2711910</v>
      </c>
      <c r="O215" s="9">
        <f t="shared" si="19"/>
        <v>0.48949999999999999</v>
      </c>
    </row>
    <row r="216" spans="1:15" x14ac:dyDescent="0.35">
      <c r="A216" s="5" t="s">
        <v>23</v>
      </c>
      <c r="B216" s="5" t="s">
        <v>11</v>
      </c>
      <c r="C216" s="5" t="s">
        <v>24</v>
      </c>
      <c r="D216" s="5" t="s">
        <v>25</v>
      </c>
      <c r="E216" s="5" t="str">
        <f t="shared" si="15"/>
        <v/>
      </c>
      <c r="F216" s="5" t="s">
        <v>777</v>
      </c>
      <c r="G216" s="5" t="s">
        <v>3588</v>
      </c>
      <c r="H216" s="8">
        <v>0.18</v>
      </c>
      <c r="I216" s="6">
        <v>580969</v>
      </c>
      <c r="K216" t="s">
        <v>944</v>
      </c>
      <c r="L216" s="24">
        <f t="shared" si="16"/>
        <v>6495278</v>
      </c>
      <c r="M216" s="9">
        <f t="shared" si="17"/>
        <v>1.0131000000000001</v>
      </c>
      <c r="N216" s="24">
        <f t="shared" si="18"/>
        <v>2099056</v>
      </c>
      <c r="O216" s="9">
        <f t="shared" si="19"/>
        <v>0.32739999999999997</v>
      </c>
    </row>
    <row r="217" spans="1:15" x14ac:dyDescent="0.35">
      <c r="A217" s="5" t="s">
        <v>23</v>
      </c>
      <c r="B217" s="5" t="s">
        <v>11</v>
      </c>
      <c r="C217" s="5" t="s">
        <v>24</v>
      </c>
      <c r="D217" s="5" t="s">
        <v>13</v>
      </c>
      <c r="E217" s="5" t="str">
        <f t="shared" si="15"/>
        <v/>
      </c>
      <c r="F217" s="5" t="s">
        <v>777</v>
      </c>
      <c r="G217" s="5" t="s">
        <v>3589</v>
      </c>
      <c r="H217" s="8">
        <v>0</v>
      </c>
      <c r="I217" s="6">
        <v>0</v>
      </c>
      <c r="K217" t="s">
        <v>945</v>
      </c>
      <c r="L217" s="24">
        <f t="shared" si="16"/>
        <v>17840628</v>
      </c>
      <c r="M217" s="9">
        <f t="shared" si="17"/>
        <v>0.91889999999999994</v>
      </c>
      <c r="N217" s="24">
        <f t="shared" si="18"/>
        <v>6857449</v>
      </c>
      <c r="O217" s="9">
        <f t="shared" si="19"/>
        <v>0.35319999999999996</v>
      </c>
    </row>
    <row r="218" spans="1:15" x14ac:dyDescent="0.35">
      <c r="A218" s="5" t="s">
        <v>23</v>
      </c>
      <c r="B218" s="5" t="s">
        <v>11</v>
      </c>
      <c r="C218" s="5" t="s">
        <v>24</v>
      </c>
      <c r="D218" s="5" t="s">
        <v>15</v>
      </c>
      <c r="E218" s="5" t="str">
        <f t="shared" si="15"/>
        <v>8</v>
      </c>
      <c r="F218" s="5" t="s">
        <v>777</v>
      </c>
      <c r="G218" s="5" t="s">
        <v>3590</v>
      </c>
      <c r="H218" s="8">
        <v>0.19470000000000001</v>
      </c>
      <c r="I218" s="6">
        <v>628414</v>
      </c>
      <c r="K218" t="s">
        <v>946</v>
      </c>
      <c r="L218" s="24">
        <f t="shared" si="16"/>
        <v>29946243</v>
      </c>
      <c r="M218" s="9">
        <f t="shared" si="17"/>
        <v>1.2056</v>
      </c>
      <c r="N218" s="24">
        <f t="shared" si="18"/>
        <v>15990101</v>
      </c>
      <c r="O218" s="9">
        <f t="shared" si="19"/>
        <v>0.63719999999999999</v>
      </c>
    </row>
    <row r="219" spans="1:15" x14ac:dyDescent="0.35">
      <c r="A219" s="5" t="s">
        <v>23</v>
      </c>
      <c r="B219" s="5" t="s">
        <v>11</v>
      </c>
      <c r="C219" s="5" t="s">
        <v>24</v>
      </c>
      <c r="D219" s="5" t="s">
        <v>16</v>
      </c>
      <c r="E219" s="5" t="str">
        <f t="shared" si="15"/>
        <v>8</v>
      </c>
      <c r="F219" s="5" t="s">
        <v>777</v>
      </c>
      <c r="G219" s="5" t="s">
        <v>3591</v>
      </c>
      <c r="H219" s="8">
        <v>9.3100000000000002E-2</v>
      </c>
      <c r="I219" s="6">
        <v>300490</v>
      </c>
      <c r="K219" t="s">
        <v>947</v>
      </c>
      <c r="L219" s="24">
        <f t="shared" si="16"/>
        <v>11823200</v>
      </c>
      <c r="M219" s="9">
        <f t="shared" si="17"/>
        <v>0.82779999999999998</v>
      </c>
      <c r="N219" s="24">
        <f t="shared" si="18"/>
        <v>2112408</v>
      </c>
      <c r="O219" s="9">
        <f t="shared" si="19"/>
        <v>0.1479</v>
      </c>
    </row>
    <row r="220" spans="1:15" x14ac:dyDescent="0.35">
      <c r="A220" s="5" t="s">
        <v>23</v>
      </c>
      <c r="B220" s="5" t="s">
        <v>11</v>
      </c>
      <c r="C220" s="5" t="s">
        <v>24</v>
      </c>
      <c r="D220" s="5" t="s">
        <v>17</v>
      </c>
      <c r="E220" s="5" t="str">
        <f t="shared" si="15"/>
        <v/>
      </c>
      <c r="F220" s="5" t="s">
        <v>777</v>
      </c>
      <c r="G220" s="5" t="s">
        <v>3592</v>
      </c>
      <c r="H220" s="8">
        <v>0</v>
      </c>
      <c r="I220" s="6">
        <v>0</v>
      </c>
      <c r="K220" t="s">
        <v>948</v>
      </c>
      <c r="L220" s="24">
        <f t="shared" si="16"/>
        <v>4271046</v>
      </c>
      <c r="M220" s="9">
        <f t="shared" si="17"/>
        <v>0.87759999999999994</v>
      </c>
      <c r="N220" s="24">
        <f t="shared" si="18"/>
        <v>1248015</v>
      </c>
      <c r="O220" s="9">
        <f t="shared" si="19"/>
        <v>0.26669999999999999</v>
      </c>
    </row>
    <row r="221" spans="1:15" x14ac:dyDescent="0.35">
      <c r="A221" s="5" t="s">
        <v>23</v>
      </c>
      <c r="B221" s="5" t="s">
        <v>11</v>
      </c>
      <c r="C221" s="5" t="s">
        <v>24</v>
      </c>
      <c r="D221" s="5" t="s">
        <v>18</v>
      </c>
      <c r="E221" s="5" t="str">
        <f t="shared" si="15"/>
        <v/>
      </c>
      <c r="F221" s="5" t="s">
        <v>777</v>
      </c>
      <c r="G221" s="5" t="s">
        <v>3593</v>
      </c>
      <c r="H221" s="8">
        <v>0.44359999999999999</v>
      </c>
      <c r="I221" s="6">
        <v>1431765</v>
      </c>
      <c r="K221" t="s">
        <v>949</v>
      </c>
      <c r="L221" s="24">
        <f t="shared" si="16"/>
        <v>3584871</v>
      </c>
      <c r="M221" s="9">
        <f t="shared" si="17"/>
        <v>0.73319999999999996</v>
      </c>
      <c r="N221" s="24">
        <f t="shared" si="18"/>
        <v>1171977</v>
      </c>
      <c r="O221" s="9">
        <f t="shared" si="19"/>
        <v>0.2397</v>
      </c>
    </row>
    <row r="222" spans="1:15" x14ac:dyDescent="0.35">
      <c r="A222" s="5" t="s">
        <v>23</v>
      </c>
      <c r="B222" s="5" t="s">
        <v>11</v>
      </c>
      <c r="C222" s="5" t="s">
        <v>69</v>
      </c>
      <c r="D222" s="5" t="s">
        <v>13</v>
      </c>
      <c r="E222" s="5" t="str">
        <f t="shared" si="15"/>
        <v/>
      </c>
      <c r="F222" s="5" t="s">
        <v>778</v>
      </c>
      <c r="G222" s="5" t="s">
        <v>3594</v>
      </c>
      <c r="H222" s="8">
        <v>0</v>
      </c>
      <c r="I222" s="6">
        <v>0</v>
      </c>
      <c r="K222" t="s">
        <v>950</v>
      </c>
      <c r="L222" s="24">
        <f t="shared" si="16"/>
        <v>2317415</v>
      </c>
      <c r="M222" s="9">
        <f t="shared" si="17"/>
        <v>0.58519999999999994</v>
      </c>
      <c r="N222" s="24">
        <f t="shared" si="18"/>
        <v>524309</v>
      </c>
      <c r="O222" s="9">
        <f t="shared" si="19"/>
        <v>0.13239999999999999</v>
      </c>
    </row>
    <row r="223" spans="1:15" x14ac:dyDescent="0.35">
      <c r="A223" s="5" t="s">
        <v>23</v>
      </c>
      <c r="B223" s="5" t="s">
        <v>11</v>
      </c>
      <c r="C223" s="5" t="s">
        <v>69</v>
      </c>
      <c r="D223" s="5" t="s">
        <v>15</v>
      </c>
      <c r="E223" s="5" t="str">
        <f t="shared" si="15"/>
        <v>8</v>
      </c>
      <c r="F223" s="5" t="s">
        <v>778</v>
      </c>
      <c r="G223" s="5" t="s">
        <v>3595</v>
      </c>
      <c r="H223" s="8">
        <v>0.3286</v>
      </c>
      <c r="I223" s="6">
        <v>1287843</v>
      </c>
      <c r="K223" t="s">
        <v>951</v>
      </c>
      <c r="L223" s="24">
        <f t="shared" si="16"/>
        <v>4425474</v>
      </c>
      <c r="M223" s="9">
        <f t="shared" si="17"/>
        <v>1.3287</v>
      </c>
      <c r="N223" s="24">
        <f t="shared" si="18"/>
        <v>2323482</v>
      </c>
      <c r="O223" s="9">
        <f t="shared" si="19"/>
        <v>0.6976</v>
      </c>
    </row>
    <row r="224" spans="1:15" x14ac:dyDescent="0.35">
      <c r="A224" s="5" t="s">
        <v>23</v>
      </c>
      <c r="B224" s="5" t="s">
        <v>11</v>
      </c>
      <c r="C224" s="5" t="s">
        <v>69</v>
      </c>
      <c r="D224" s="5" t="s">
        <v>16</v>
      </c>
      <c r="E224" s="5" t="str">
        <f t="shared" si="15"/>
        <v>8</v>
      </c>
      <c r="F224" s="5" t="s">
        <v>778</v>
      </c>
      <c r="G224" s="5" t="s">
        <v>3596</v>
      </c>
      <c r="H224" s="8">
        <v>7.8200000000000006E-2</v>
      </c>
      <c r="I224" s="6">
        <v>306480</v>
      </c>
      <c r="K224" t="s">
        <v>952</v>
      </c>
      <c r="L224" s="24">
        <f t="shared" si="16"/>
        <v>5869985</v>
      </c>
      <c r="M224" s="9">
        <f t="shared" si="17"/>
        <v>0.99920000000000009</v>
      </c>
      <c r="N224" s="24">
        <f t="shared" si="18"/>
        <v>2936755</v>
      </c>
      <c r="O224" s="9">
        <f t="shared" si="19"/>
        <v>0.49990000000000001</v>
      </c>
    </row>
    <row r="225" spans="1:15" x14ac:dyDescent="0.35">
      <c r="A225" s="5" t="s">
        <v>23</v>
      </c>
      <c r="B225" s="5" t="s">
        <v>11</v>
      </c>
      <c r="C225" s="5" t="s">
        <v>69</v>
      </c>
      <c r="D225" s="5" t="s">
        <v>17</v>
      </c>
      <c r="E225" s="5" t="str">
        <f t="shared" si="15"/>
        <v/>
      </c>
      <c r="F225" s="5" t="s">
        <v>778</v>
      </c>
      <c r="G225" s="5" t="s">
        <v>3597</v>
      </c>
      <c r="H225" s="8">
        <v>0</v>
      </c>
      <c r="I225" s="6">
        <v>0</v>
      </c>
      <c r="K225" t="s">
        <v>953</v>
      </c>
      <c r="L225" s="24">
        <f t="shared" si="16"/>
        <v>3506854</v>
      </c>
      <c r="M225" s="9">
        <f t="shared" si="17"/>
        <v>1.3889</v>
      </c>
      <c r="N225" s="24">
        <f t="shared" si="18"/>
        <v>1403095</v>
      </c>
      <c r="O225" s="9">
        <f t="shared" si="19"/>
        <v>0.55569999999999997</v>
      </c>
    </row>
    <row r="226" spans="1:15" x14ac:dyDescent="0.35">
      <c r="A226" s="5" t="s">
        <v>23</v>
      </c>
      <c r="B226" s="5" t="s">
        <v>11</v>
      </c>
      <c r="C226" s="5" t="s">
        <v>69</v>
      </c>
      <c r="D226" s="5" t="s">
        <v>18</v>
      </c>
      <c r="E226" s="5" t="str">
        <f t="shared" si="15"/>
        <v/>
      </c>
      <c r="F226" s="5" t="s">
        <v>778</v>
      </c>
      <c r="G226" s="5" t="s">
        <v>3598</v>
      </c>
      <c r="H226" s="8">
        <v>0.44929999999999998</v>
      </c>
      <c r="I226" s="6">
        <v>1760888</v>
      </c>
      <c r="K226" t="s">
        <v>954</v>
      </c>
      <c r="L226" s="24">
        <f t="shared" si="16"/>
        <v>6149879</v>
      </c>
      <c r="M226" s="9">
        <f t="shared" si="17"/>
        <v>1.365</v>
      </c>
      <c r="N226" s="24">
        <f t="shared" si="18"/>
        <v>2837054</v>
      </c>
      <c r="O226" s="9">
        <f t="shared" si="19"/>
        <v>0.62970000000000004</v>
      </c>
    </row>
    <row r="227" spans="1:15" x14ac:dyDescent="0.35">
      <c r="A227" s="5" t="s">
        <v>23</v>
      </c>
      <c r="B227" s="5" t="s">
        <v>11</v>
      </c>
      <c r="C227" s="5" t="s">
        <v>70</v>
      </c>
      <c r="D227" s="5" t="s">
        <v>13</v>
      </c>
      <c r="E227" s="5" t="str">
        <f t="shared" si="15"/>
        <v/>
      </c>
      <c r="F227" s="5" t="s">
        <v>779</v>
      </c>
      <c r="G227" s="5" t="s">
        <v>3599</v>
      </c>
      <c r="H227" s="8">
        <v>0</v>
      </c>
      <c r="I227" s="6">
        <v>0</v>
      </c>
      <c r="K227" t="s">
        <v>955</v>
      </c>
      <c r="L227" s="24">
        <f t="shared" si="16"/>
        <v>1444939</v>
      </c>
      <c r="M227" s="9">
        <f t="shared" si="17"/>
        <v>0.79959999999999998</v>
      </c>
      <c r="N227" s="24">
        <f t="shared" si="18"/>
        <v>363042</v>
      </c>
      <c r="O227" s="9">
        <f t="shared" si="19"/>
        <v>0.2009</v>
      </c>
    </row>
    <row r="228" spans="1:15" x14ac:dyDescent="0.35">
      <c r="A228" s="5" t="s">
        <v>23</v>
      </c>
      <c r="B228" s="5" t="s">
        <v>11</v>
      </c>
      <c r="C228" s="5" t="s">
        <v>70</v>
      </c>
      <c r="D228" s="5" t="s">
        <v>15</v>
      </c>
      <c r="E228" s="5" t="str">
        <f t="shared" si="15"/>
        <v>8</v>
      </c>
      <c r="F228" s="5" t="s">
        <v>779</v>
      </c>
      <c r="G228" s="5" t="s">
        <v>3600</v>
      </c>
      <c r="H228" s="8">
        <v>0</v>
      </c>
      <c r="I228" s="6">
        <v>0</v>
      </c>
      <c r="K228" t="s">
        <v>956</v>
      </c>
      <c r="L228" s="24">
        <f t="shared" si="16"/>
        <v>1519233</v>
      </c>
      <c r="M228" s="9">
        <f t="shared" si="17"/>
        <v>0.77829999999999999</v>
      </c>
      <c r="N228" s="24">
        <f t="shared" si="18"/>
        <v>421044</v>
      </c>
      <c r="O228" s="9">
        <f t="shared" si="19"/>
        <v>0.2157</v>
      </c>
    </row>
    <row r="229" spans="1:15" x14ac:dyDescent="0.35">
      <c r="A229" s="5" t="s">
        <v>23</v>
      </c>
      <c r="B229" s="5" t="s">
        <v>11</v>
      </c>
      <c r="C229" s="5" t="s">
        <v>70</v>
      </c>
      <c r="D229" s="5" t="s">
        <v>16</v>
      </c>
      <c r="E229" s="5" t="str">
        <f t="shared" si="15"/>
        <v>8</v>
      </c>
      <c r="F229" s="5" t="s">
        <v>779</v>
      </c>
      <c r="G229" s="5" t="s">
        <v>3601</v>
      </c>
      <c r="H229" s="8">
        <v>8.3299999999999999E-2</v>
      </c>
      <c r="I229" s="6">
        <v>316623</v>
      </c>
      <c r="K229" t="s">
        <v>957</v>
      </c>
      <c r="L229" s="24">
        <f t="shared" si="16"/>
        <v>2560698</v>
      </c>
      <c r="M229" s="9">
        <f t="shared" si="17"/>
        <v>1.2512000000000001</v>
      </c>
      <c r="N229" s="24">
        <f t="shared" si="18"/>
        <v>882082</v>
      </c>
      <c r="O229" s="9">
        <f t="shared" si="19"/>
        <v>0.43099999999999999</v>
      </c>
    </row>
    <row r="230" spans="1:15" x14ac:dyDescent="0.35">
      <c r="A230" s="5" t="s">
        <v>23</v>
      </c>
      <c r="B230" s="5" t="s">
        <v>11</v>
      </c>
      <c r="C230" s="5" t="s">
        <v>70</v>
      </c>
      <c r="D230" s="5" t="s">
        <v>30</v>
      </c>
      <c r="E230" s="5" t="str">
        <f t="shared" si="15"/>
        <v>8</v>
      </c>
      <c r="F230" s="5" t="s">
        <v>779</v>
      </c>
      <c r="G230" s="5" t="s">
        <v>3602</v>
      </c>
      <c r="H230" s="8">
        <v>0.48820000000000002</v>
      </c>
      <c r="I230" s="6">
        <v>2149833</v>
      </c>
      <c r="K230" t="s">
        <v>958</v>
      </c>
      <c r="L230" s="24">
        <f t="shared" si="16"/>
        <v>4077207</v>
      </c>
      <c r="M230" s="9">
        <f t="shared" si="17"/>
        <v>1.0770999999999999</v>
      </c>
      <c r="N230" s="24">
        <f t="shared" si="18"/>
        <v>1297998</v>
      </c>
      <c r="O230" s="9">
        <f t="shared" si="19"/>
        <v>0.34289999999999998</v>
      </c>
    </row>
    <row r="231" spans="1:15" x14ac:dyDescent="0.35">
      <c r="A231" s="5" t="s">
        <v>23</v>
      </c>
      <c r="B231" s="5" t="s">
        <v>11</v>
      </c>
      <c r="C231" s="5" t="s">
        <v>70</v>
      </c>
      <c r="D231" s="5" t="s">
        <v>17</v>
      </c>
      <c r="E231" s="5" t="str">
        <f t="shared" si="15"/>
        <v/>
      </c>
      <c r="F231" s="5" t="s">
        <v>779</v>
      </c>
      <c r="G231" s="5" t="s">
        <v>3603</v>
      </c>
      <c r="H231" s="8">
        <v>0</v>
      </c>
      <c r="I231" s="6">
        <v>0</v>
      </c>
      <c r="K231" t="s">
        <v>959</v>
      </c>
      <c r="L231" s="24">
        <f t="shared" si="16"/>
        <v>2341827</v>
      </c>
      <c r="M231" s="9">
        <f t="shared" si="17"/>
        <v>1.2796000000000001</v>
      </c>
      <c r="N231" s="24">
        <f t="shared" si="18"/>
        <v>898957</v>
      </c>
      <c r="O231" s="9">
        <f t="shared" si="19"/>
        <v>0.49120000000000003</v>
      </c>
    </row>
    <row r="232" spans="1:15" x14ac:dyDescent="0.35">
      <c r="A232" s="5" t="s">
        <v>23</v>
      </c>
      <c r="B232" s="5" t="s">
        <v>11</v>
      </c>
      <c r="C232" s="5" t="s">
        <v>70</v>
      </c>
      <c r="D232" s="5" t="s">
        <v>18</v>
      </c>
      <c r="E232" s="5" t="str">
        <f t="shared" si="15"/>
        <v/>
      </c>
      <c r="F232" s="5" t="s">
        <v>779</v>
      </c>
      <c r="G232" s="5" t="s">
        <v>3604</v>
      </c>
      <c r="H232" s="8">
        <v>0.62849999999999995</v>
      </c>
      <c r="I232" s="6">
        <v>2388928</v>
      </c>
      <c r="K232" t="s">
        <v>960</v>
      </c>
      <c r="L232" s="24">
        <f t="shared" si="16"/>
        <v>3878392</v>
      </c>
      <c r="M232" s="9">
        <f t="shared" si="17"/>
        <v>1.2112000000000001</v>
      </c>
      <c r="N232" s="24">
        <f t="shared" si="18"/>
        <v>1380428</v>
      </c>
      <c r="O232" s="9">
        <f t="shared" si="19"/>
        <v>0.43109999999999998</v>
      </c>
    </row>
    <row r="233" spans="1:15" x14ac:dyDescent="0.35">
      <c r="A233" s="5" t="s">
        <v>23</v>
      </c>
      <c r="B233" s="5" t="s">
        <v>11</v>
      </c>
      <c r="C233" s="5" t="s">
        <v>71</v>
      </c>
      <c r="D233" s="5" t="s">
        <v>13</v>
      </c>
      <c r="E233" s="5" t="str">
        <f t="shared" si="15"/>
        <v/>
      </c>
      <c r="F233" s="5" t="s">
        <v>780</v>
      </c>
      <c r="G233" s="5" t="s">
        <v>3605</v>
      </c>
      <c r="H233" s="8">
        <v>0</v>
      </c>
      <c r="I233" s="6">
        <v>0</v>
      </c>
      <c r="K233" t="s">
        <v>961</v>
      </c>
      <c r="L233" s="24">
        <f t="shared" si="16"/>
        <v>6321978</v>
      </c>
      <c r="M233" s="9">
        <f t="shared" si="17"/>
        <v>0.90379999999999994</v>
      </c>
      <c r="N233" s="24">
        <f t="shared" si="18"/>
        <v>2366370</v>
      </c>
      <c r="O233" s="9">
        <f t="shared" si="19"/>
        <v>0.33829999999999999</v>
      </c>
    </row>
    <row r="234" spans="1:15" x14ac:dyDescent="0.35">
      <c r="A234" s="5" t="s">
        <v>23</v>
      </c>
      <c r="B234" s="5" t="s">
        <v>11</v>
      </c>
      <c r="C234" s="5" t="s">
        <v>71</v>
      </c>
      <c r="D234" s="5" t="s">
        <v>15</v>
      </c>
      <c r="E234" s="5" t="str">
        <f t="shared" si="15"/>
        <v>8</v>
      </c>
      <c r="F234" s="5" t="s">
        <v>780</v>
      </c>
      <c r="G234" s="5" t="s">
        <v>3606</v>
      </c>
      <c r="H234" s="8">
        <v>0.61060000000000003</v>
      </c>
      <c r="I234" s="6">
        <v>7793856</v>
      </c>
      <c r="K234" t="s">
        <v>962</v>
      </c>
      <c r="L234" s="24">
        <f t="shared" si="16"/>
        <v>1838775</v>
      </c>
      <c r="M234" s="9">
        <f t="shared" si="17"/>
        <v>0.83440000000000003</v>
      </c>
      <c r="N234" s="24">
        <f t="shared" si="18"/>
        <v>483494</v>
      </c>
      <c r="O234" s="9">
        <f t="shared" si="19"/>
        <v>0.21940000000000001</v>
      </c>
    </row>
    <row r="235" spans="1:15" x14ac:dyDescent="0.35">
      <c r="A235" s="5" t="s">
        <v>23</v>
      </c>
      <c r="B235" s="5" t="s">
        <v>11</v>
      </c>
      <c r="C235" s="5" t="s">
        <v>71</v>
      </c>
      <c r="D235" s="5" t="s">
        <v>16</v>
      </c>
      <c r="E235" s="5" t="str">
        <f t="shared" si="15"/>
        <v>8</v>
      </c>
      <c r="F235" s="5" t="s">
        <v>780</v>
      </c>
      <c r="G235" s="5" t="s">
        <v>3607</v>
      </c>
      <c r="H235" s="8">
        <v>0</v>
      </c>
      <c r="I235" s="6">
        <v>0</v>
      </c>
      <c r="K235" t="s">
        <v>963</v>
      </c>
      <c r="L235" s="24">
        <f t="shared" si="16"/>
        <v>2712856</v>
      </c>
      <c r="M235" s="9">
        <f t="shared" si="17"/>
        <v>1.3109999999999999</v>
      </c>
      <c r="N235" s="24">
        <f t="shared" si="18"/>
        <v>886903</v>
      </c>
      <c r="O235" s="9">
        <f t="shared" si="19"/>
        <v>0.42859999999999998</v>
      </c>
    </row>
    <row r="236" spans="1:15" x14ac:dyDescent="0.35">
      <c r="A236" s="5" t="s">
        <v>23</v>
      </c>
      <c r="B236" s="5" t="s">
        <v>11</v>
      </c>
      <c r="C236" s="5" t="s">
        <v>71</v>
      </c>
      <c r="D236" s="5" t="s">
        <v>17</v>
      </c>
      <c r="E236" s="5" t="str">
        <f t="shared" si="15"/>
        <v/>
      </c>
      <c r="F236" s="5" t="s">
        <v>780</v>
      </c>
      <c r="G236" s="5" t="s">
        <v>3608</v>
      </c>
      <c r="H236" s="8">
        <v>0</v>
      </c>
      <c r="I236" s="6">
        <v>0</v>
      </c>
      <c r="K236" t="s">
        <v>964</v>
      </c>
      <c r="L236" s="24">
        <f t="shared" si="16"/>
        <v>7776985</v>
      </c>
      <c r="M236" s="9">
        <f t="shared" si="17"/>
        <v>0.86480000000000001</v>
      </c>
      <c r="N236" s="24">
        <f t="shared" si="18"/>
        <v>2675362</v>
      </c>
      <c r="O236" s="9">
        <f t="shared" si="19"/>
        <v>0.29749999999999999</v>
      </c>
    </row>
    <row r="237" spans="1:15" x14ac:dyDescent="0.35">
      <c r="A237" s="5" t="s">
        <v>23</v>
      </c>
      <c r="B237" s="5" t="s">
        <v>11</v>
      </c>
      <c r="C237" s="5" t="s">
        <v>71</v>
      </c>
      <c r="D237" s="5" t="s">
        <v>18</v>
      </c>
      <c r="E237" s="5" t="str">
        <f t="shared" si="15"/>
        <v/>
      </c>
      <c r="F237" s="5" t="s">
        <v>780</v>
      </c>
      <c r="G237" s="5" t="s">
        <v>3609</v>
      </c>
      <c r="H237" s="8">
        <v>0.4894</v>
      </c>
      <c r="I237" s="6">
        <v>6246828</v>
      </c>
      <c r="K237" t="s">
        <v>965</v>
      </c>
      <c r="L237" s="24">
        <f t="shared" si="16"/>
        <v>4699488</v>
      </c>
      <c r="M237" s="9">
        <f t="shared" si="17"/>
        <v>1.0344999999999998</v>
      </c>
      <c r="N237" s="24">
        <f t="shared" si="18"/>
        <v>2046060</v>
      </c>
      <c r="O237" s="9">
        <f t="shared" si="19"/>
        <v>0.45039999999999997</v>
      </c>
    </row>
    <row r="238" spans="1:15" x14ac:dyDescent="0.35">
      <c r="A238" s="5" t="s">
        <v>78</v>
      </c>
      <c r="B238" s="5" t="s">
        <v>11</v>
      </c>
      <c r="C238" s="5" t="s">
        <v>285</v>
      </c>
      <c r="D238" s="5" t="s">
        <v>13</v>
      </c>
      <c r="E238" s="5" t="str">
        <f t="shared" si="15"/>
        <v/>
      </c>
      <c r="F238" s="5" t="s">
        <v>781</v>
      </c>
      <c r="G238" s="5" t="s">
        <v>3610</v>
      </c>
      <c r="H238" s="8">
        <v>0</v>
      </c>
      <c r="I238" s="6">
        <v>0</v>
      </c>
      <c r="K238" t="s">
        <v>966</v>
      </c>
      <c r="L238" s="24">
        <f t="shared" si="16"/>
        <v>26179602</v>
      </c>
      <c r="M238" s="9">
        <f t="shared" si="17"/>
        <v>0.90589999999999993</v>
      </c>
      <c r="N238" s="24">
        <f t="shared" si="18"/>
        <v>10273594</v>
      </c>
      <c r="O238" s="9">
        <f t="shared" si="19"/>
        <v>0.35549999999999998</v>
      </c>
    </row>
    <row r="239" spans="1:15" x14ac:dyDescent="0.35">
      <c r="A239" s="5" t="s">
        <v>78</v>
      </c>
      <c r="B239" s="5" t="s">
        <v>11</v>
      </c>
      <c r="C239" s="5" t="s">
        <v>285</v>
      </c>
      <c r="D239" s="5" t="s">
        <v>15</v>
      </c>
      <c r="E239" s="5" t="str">
        <f t="shared" si="15"/>
        <v>8</v>
      </c>
      <c r="F239" s="5" t="s">
        <v>781</v>
      </c>
      <c r="G239" s="5" t="s">
        <v>3611</v>
      </c>
      <c r="H239" s="8">
        <v>0.46460000000000001</v>
      </c>
      <c r="I239" s="6">
        <v>3775442</v>
      </c>
      <c r="K239" t="s">
        <v>967</v>
      </c>
      <c r="L239" s="24">
        <f t="shared" si="16"/>
        <v>11127977</v>
      </c>
      <c r="M239" s="9">
        <f t="shared" si="17"/>
        <v>1.4421000000000002</v>
      </c>
      <c r="N239" s="24">
        <f t="shared" si="18"/>
        <v>5848709</v>
      </c>
      <c r="O239" s="9">
        <f t="shared" si="19"/>
        <v>0.76130000000000009</v>
      </c>
    </row>
    <row r="240" spans="1:15" x14ac:dyDescent="0.35">
      <c r="A240" s="5" t="s">
        <v>78</v>
      </c>
      <c r="B240" s="5" t="s">
        <v>11</v>
      </c>
      <c r="C240" s="5" t="s">
        <v>285</v>
      </c>
      <c r="D240" s="5" t="s">
        <v>17</v>
      </c>
      <c r="E240" s="5" t="str">
        <f t="shared" si="15"/>
        <v/>
      </c>
      <c r="F240" s="5" t="s">
        <v>781</v>
      </c>
      <c r="G240" s="5" t="s">
        <v>3612</v>
      </c>
      <c r="H240" s="8">
        <v>0</v>
      </c>
      <c r="I240" s="6">
        <v>0</v>
      </c>
      <c r="K240" t="s">
        <v>968</v>
      </c>
      <c r="L240" s="24">
        <f t="shared" si="16"/>
        <v>51768041</v>
      </c>
      <c r="M240" s="9">
        <f t="shared" si="17"/>
        <v>1.0413999999999999</v>
      </c>
      <c r="N240" s="24">
        <f t="shared" si="18"/>
        <v>16374489</v>
      </c>
      <c r="O240" s="9">
        <f t="shared" si="19"/>
        <v>0.32940000000000003</v>
      </c>
    </row>
    <row r="241" spans="1:15" x14ac:dyDescent="0.35">
      <c r="A241" s="5" t="s">
        <v>78</v>
      </c>
      <c r="B241" s="5" t="s">
        <v>11</v>
      </c>
      <c r="C241" s="5" t="s">
        <v>285</v>
      </c>
      <c r="D241" s="5" t="s">
        <v>18</v>
      </c>
      <c r="E241" s="5" t="str">
        <f t="shared" si="15"/>
        <v/>
      </c>
      <c r="F241" s="5" t="s">
        <v>781</v>
      </c>
      <c r="G241" s="5" t="s">
        <v>3613</v>
      </c>
      <c r="H241" s="8">
        <v>0.44119999999999998</v>
      </c>
      <c r="I241" s="6">
        <v>3585288</v>
      </c>
      <c r="K241" t="s">
        <v>969</v>
      </c>
      <c r="L241" s="24">
        <f t="shared" si="16"/>
        <v>3274084</v>
      </c>
      <c r="M241" s="9">
        <f t="shared" si="17"/>
        <v>1.0451999999999999</v>
      </c>
      <c r="N241" s="24">
        <f t="shared" si="18"/>
        <v>1534296</v>
      </c>
      <c r="O241" s="9">
        <f t="shared" si="19"/>
        <v>0.48980000000000001</v>
      </c>
    </row>
    <row r="242" spans="1:15" x14ac:dyDescent="0.35">
      <c r="A242" s="5" t="s">
        <v>78</v>
      </c>
      <c r="B242" s="5" t="s">
        <v>11</v>
      </c>
      <c r="C242" s="5" t="s">
        <v>79</v>
      </c>
      <c r="D242" s="5" t="s">
        <v>16</v>
      </c>
      <c r="E242" s="5" t="str">
        <f t="shared" si="15"/>
        <v>8</v>
      </c>
      <c r="F242" s="5" t="s">
        <v>782</v>
      </c>
      <c r="G242" s="5" t="s">
        <v>3614</v>
      </c>
      <c r="H242" s="8">
        <v>0</v>
      </c>
      <c r="I242" s="6">
        <v>0</v>
      </c>
      <c r="K242" t="s">
        <v>970</v>
      </c>
      <c r="L242" s="24">
        <f t="shared" si="16"/>
        <v>2612502</v>
      </c>
      <c r="M242" s="9">
        <f t="shared" si="17"/>
        <v>1.5750999999999999</v>
      </c>
      <c r="N242" s="24">
        <f t="shared" si="18"/>
        <v>1470372</v>
      </c>
      <c r="O242" s="9">
        <f t="shared" si="19"/>
        <v>0.88650000000000007</v>
      </c>
    </row>
    <row r="243" spans="1:15" x14ac:dyDescent="0.35">
      <c r="A243" s="5" t="s">
        <v>78</v>
      </c>
      <c r="B243" s="5" t="s">
        <v>11</v>
      </c>
      <c r="C243" s="5" t="s">
        <v>79</v>
      </c>
      <c r="D243" s="5" t="s">
        <v>17</v>
      </c>
      <c r="E243" s="5" t="str">
        <f t="shared" si="15"/>
        <v/>
      </c>
      <c r="F243" s="5" t="s">
        <v>782</v>
      </c>
      <c r="G243" s="5" t="s">
        <v>3615</v>
      </c>
      <c r="H243" s="8">
        <v>0</v>
      </c>
      <c r="I243" s="6">
        <v>0</v>
      </c>
      <c r="K243" t="s">
        <v>971</v>
      </c>
      <c r="L243" s="24">
        <f t="shared" si="16"/>
        <v>6544330</v>
      </c>
      <c r="M243" s="9">
        <f t="shared" si="17"/>
        <v>1.1241000000000001</v>
      </c>
      <c r="N243" s="24">
        <f t="shared" si="18"/>
        <v>2268771</v>
      </c>
      <c r="O243" s="9">
        <f t="shared" si="19"/>
        <v>0.38969999999999999</v>
      </c>
    </row>
    <row r="244" spans="1:15" x14ac:dyDescent="0.35">
      <c r="A244" s="5" t="s">
        <v>78</v>
      </c>
      <c r="B244" s="5" t="s">
        <v>11</v>
      </c>
      <c r="C244" s="5" t="s">
        <v>79</v>
      </c>
      <c r="D244" s="5" t="s">
        <v>18</v>
      </c>
      <c r="E244" s="5" t="str">
        <f t="shared" si="15"/>
        <v/>
      </c>
      <c r="F244" s="5" t="s">
        <v>782</v>
      </c>
      <c r="G244" s="5" t="s">
        <v>3616</v>
      </c>
      <c r="H244" s="8">
        <v>0.59799999999999998</v>
      </c>
      <c r="I244" s="6">
        <v>2966950</v>
      </c>
      <c r="K244" t="s">
        <v>972</v>
      </c>
      <c r="L244" s="24">
        <f t="shared" si="16"/>
        <v>5067765</v>
      </c>
      <c r="M244" s="9">
        <f t="shared" si="17"/>
        <v>1.0202</v>
      </c>
      <c r="N244" s="24">
        <f t="shared" si="18"/>
        <v>2694827</v>
      </c>
      <c r="O244" s="9">
        <f t="shared" si="19"/>
        <v>0.54249999999999998</v>
      </c>
    </row>
    <row r="245" spans="1:15" x14ac:dyDescent="0.35">
      <c r="A245" s="5" t="s">
        <v>78</v>
      </c>
      <c r="B245" s="5" t="s">
        <v>11</v>
      </c>
      <c r="C245" s="5" t="s">
        <v>79</v>
      </c>
      <c r="D245" s="5" t="s">
        <v>13</v>
      </c>
      <c r="E245" s="5" t="str">
        <f t="shared" si="15"/>
        <v/>
      </c>
      <c r="F245" s="5" t="s">
        <v>782</v>
      </c>
      <c r="G245" s="5" t="s">
        <v>3617</v>
      </c>
      <c r="H245" s="8">
        <v>0</v>
      </c>
      <c r="I245" s="6">
        <v>0</v>
      </c>
      <c r="K245" t="s">
        <v>973</v>
      </c>
      <c r="L245" s="24">
        <f t="shared" si="16"/>
        <v>3821386</v>
      </c>
      <c r="M245" s="9">
        <f t="shared" si="17"/>
        <v>0.89729999999999999</v>
      </c>
      <c r="N245" s="24">
        <f t="shared" si="18"/>
        <v>1631957</v>
      </c>
      <c r="O245" s="9">
        <f t="shared" si="19"/>
        <v>0.38319999999999999</v>
      </c>
    </row>
    <row r="246" spans="1:15" x14ac:dyDescent="0.35">
      <c r="A246" s="5" t="s">
        <v>78</v>
      </c>
      <c r="B246" s="5" t="s">
        <v>11</v>
      </c>
      <c r="C246" s="5" t="s">
        <v>79</v>
      </c>
      <c r="D246" s="5" t="s">
        <v>15</v>
      </c>
      <c r="E246" s="5" t="str">
        <f t="shared" si="15"/>
        <v>8</v>
      </c>
      <c r="F246" s="5" t="s">
        <v>782</v>
      </c>
      <c r="G246" s="5" t="s">
        <v>3618</v>
      </c>
      <c r="H246" s="8">
        <v>0.7591</v>
      </c>
      <c r="I246" s="6">
        <v>3766241</v>
      </c>
      <c r="K246" t="s">
        <v>974</v>
      </c>
      <c r="L246" s="24">
        <f t="shared" si="16"/>
        <v>2093793</v>
      </c>
      <c r="M246" s="9">
        <f t="shared" si="17"/>
        <v>0.69890000000000008</v>
      </c>
      <c r="N246" s="24">
        <f t="shared" si="18"/>
        <v>560821</v>
      </c>
      <c r="O246" s="9">
        <f t="shared" si="19"/>
        <v>0.18720000000000001</v>
      </c>
    </row>
    <row r="247" spans="1:15" x14ac:dyDescent="0.35">
      <c r="A247" s="5" t="s">
        <v>78</v>
      </c>
      <c r="B247" s="5" t="s">
        <v>11</v>
      </c>
      <c r="C247" s="5" t="s">
        <v>80</v>
      </c>
      <c r="D247" s="5" t="s">
        <v>25</v>
      </c>
      <c r="E247" s="5" t="str">
        <f t="shared" si="15"/>
        <v/>
      </c>
      <c r="F247" s="5" t="s">
        <v>783</v>
      </c>
      <c r="G247" s="5" t="s">
        <v>3619</v>
      </c>
      <c r="H247" s="8">
        <v>0.3886</v>
      </c>
      <c r="I247" s="6">
        <v>5146305</v>
      </c>
      <c r="K247" t="s">
        <v>975</v>
      </c>
      <c r="L247" s="24">
        <f t="shared" si="16"/>
        <v>11719820</v>
      </c>
      <c r="M247" s="9">
        <f t="shared" si="17"/>
        <v>1.0706</v>
      </c>
      <c r="N247" s="24">
        <f t="shared" si="18"/>
        <v>5885088</v>
      </c>
      <c r="O247" s="9">
        <f t="shared" si="19"/>
        <v>0.53759999999999997</v>
      </c>
    </row>
    <row r="248" spans="1:15" x14ac:dyDescent="0.35">
      <c r="A248" s="5" t="s">
        <v>78</v>
      </c>
      <c r="B248" s="5" t="s">
        <v>11</v>
      </c>
      <c r="C248" s="5" t="s">
        <v>80</v>
      </c>
      <c r="D248" s="5" t="s">
        <v>13</v>
      </c>
      <c r="E248" s="5" t="str">
        <f t="shared" si="15"/>
        <v/>
      </c>
      <c r="F248" s="5" t="s">
        <v>783</v>
      </c>
      <c r="G248" s="5" t="s">
        <v>3620</v>
      </c>
      <c r="H248" s="8">
        <v>0</v>
      </c>
      <c r="I248" s="6">
        <v>0</v>
      </c>
      <c r="K248" t="s">
        <v>976</v>
      </c>
      <c r="L248" s="24">
        <f t="shared" si="16"/>
        <v>7145147</v>
      </c>
      <c r="M248" s="9">
        <f t="shared" si="17"/>
        <v>0.7327999999999999</v>
      </c>
      <c r="N248" s="24">
        <f t="shared" si="18"/>
        <v>2490271</v>
      </c>
      <c r="O248" s="9">
        <f t="shared" si="19"/>
        <v>0.25539999999999996</v>
      </c>
    </row>
    <row r="249" spans="1:15" x14ac:dyDescent="0.35">
      <c r="A249" s="5" t="s">
        <v>78</v>
      </c>
      <c r="B249" s="5" t="s">
        <v>11</v>
      </c>
      <c r="C249" s="5" t="s">
        <v>80</v>
      </c>
      <c r="D249" s="5" t="s">
        <v>15</v>
      </c>
      <c r="E249" s="5" t="str">
        <f t="shared" si="15"/>
        <v>8</v>
      </c>
      <c r="F249" s="5" t="s">
        <v>783</v>
      </c>
      <c r="G249" s="5" t="s">
        <v>3621</v>
      </c>
      <c r="H249" s="8">
        <v>0.78559999999999997</v>
      </c>
      <c r="I249" s="6">
        <v>9568569</v>
      </c>
      <c r="K249" t="s">
        <v>977</v>
      </c>
      <c r="L249" s="24">
        <f t="shared" si="16"/>
        <v>5060522</v>
      </c>
      <c r="M249" s="9">
        <f t="shared" si="17"/>
        <v>0.68910000000000005</v>
      </c>
      <c r="N249" s="24">
        <f t="shared" si="18"/>
        <v>1360782</v>
      </c>
      <c r="O249" s="9">
        <f t="shared" si="19"/>
        <v>0.18529999999999999</v>
      </c>
    </row>
    <row r="250" spans="1:15" x14ac:dyDescent="0.35">
      <c r="A250" s="5" t="s">
        <v>78</v>
      </c>
      <c r="B250" s="5" t="s">
        <v>11</v>
      </c>
      <c r="C250" s="5" t="s">
        <v>80</v>
      </c>
      <c r="D250" s="5" t="s">
        <v>16</v>
      </c>
      <c r="E250" s="5" t="str">
        <f t="shared" si="15"/>
        <v>8</v>
      </c>
      <c r="F250" s="5" t="s">
        <v>783</v>
      </c>
      <c r="G250" s="5" t="s">
        <v>3622</v>
      </c>
      <c r="H250" s="8">
        <v>3.15E-2</v>
      </c>
      <c r="I250" s="6">
        <v>383668</v>
      </c>
      <c r="K250" t="s">
        <v>978</v>
      </c>
      <c r="L250" s="24">
        <f t="shared" si="16"/>
        <v>2757303</v>
      </c>
      <c r="M250" s="9">
        <f t="shared" si="17"/>
        <v>1.2472000000000001</v>
      </c>
      <c r="N250" s="24">
        <f t="shared" si="18"/>
        <v>1038705</v>
      </c>
      <c r="O250" s="9">
        <f t="shared" si="19"/>
        <v>0.46989999999999998</v>
      </c>
    </row>
    <row r="251" spans="1:15" x14ac:dyDescent="0.35">
      <c r="A251" s="5" t="s">
        <v>78</v>
      </c>
      <c r="B251" s="5" t="s">
        <v>11</v>
      </c>
      <c r="C251" s="5" t="s">
        <v>80</v>
      </c>
      <c r="D251" s="5" t="s">
        <v>17</v>
      </c>
      <c r="E251" s="5" t="str">
        <f t="shared" si="15"/>
        <v/>
      </c>
      <c r="F251" s="5" t="s">
        <v>783</v>
      </c>
      <c r="G251" s="5" t="s">
        <v>3623</v>
      </c>
      <c r="H251" s="8">
        <v>0</v>
      </c>
      <c r="I251" s="6">
        <v>0</v>
      </c>
      <c r="K251" t="s">
        <v>979</v>
      </c>
      <c r="L251" s="24">
        <f t="shared" si="16"/>
        <v>3340481</v>
      </c>
      <c r="M251" s="9">
        <f t="shared" si="17"/>
        <v>1.1332</v>
      </c>
      <c r="N251" s="24">
        <f t="shared" si="18"/>
        <v>1401988</v>
      </c>
      <c r="O251" s="9">
        <f t="shared" si="19"/>
        <v>0.47559999999999997</v>
      </c>
    </row>
    <row r="252" spans="1:15" x14ac:dyDescent="0.35">
      <c r="A252" s="5" t="s">
        <v>78</v>
      </c>
      <c r="B252" s="5" t="s">
        <v>11</v>
      </c>
      <c r="C252" s="5" t="s">
        <v>80</v>
      </c>
      <c r="D252" s="5" t="s">
        <v>18</v>
      </c>
      <c r="E252" s="5" t="str">
        <f t="shared" si="15"/>
        <v/>
      </c>
      <c r="F252" s="5" t="s">
        <v>783</v>
      </c>
      <c r="G252" s="5" t="s">
        <v>3624</v>
      </c>
      <c r="H252" s="8">
        <v>0.57269999999999999</v>
      </c>
      <c r="I252" s="6">
        <v>6975458</v>
      </c>
      <c r="K252" t="s">
        <v>980</v>
      </c>
      <c r="L252" s="24">
        <f t="shared" si="16"/>
        <v>5532538</v>
      </c>
      <c r="M252" s="9">
        <f t="shared" si="17"/>
        <v>1.2607999999999999</v>
      </c>
      <c r="N252" s="24">
        <f t="shared" si="18"/>
        <v>3116880</v>
      </c>
      <c r="O252" s="9">
        <f t="shared" si="19"/>
        <v>0.71029999999999993</v>
      </c>
    </row>
    <row r="253" spans="1:15" x14ac:dyDescent="0.35">
      <c r="A253" s="5" t="s">
        <v>78</v>
      </c>
      <c r="B253" s="5" t="s">
        <v>11</v>
      </c>
      <c r="C253" s="5" t="s">
        <v>82</v>
      </c>
      <c r="D253" s="5" t="s">
        <v>15</v>
      </c>
      <c r="E253" s="5" t="str">
        <f t="shared" si="15"/>
        <v>8</v>
      </c>
      <c r="F253" s="5" t="s">
        <v>784</v>
      </c>
      <c r="G253" s="5" t="s">
        <v>3625</v>
      </c>
      <c r="H253" s="8">
        <v>0.75819999999999999</v>
      </c>
      <c r="I253" s="6">
        <v>11073100</v>
      </c>
      <c r="K253" t="s">
        <v>981</v>
      </c>
      <c r="L253" s="24">
        <f t="shared" si="16"/>
        <v>7010368</v>
      </c>
      <c r="M253" s="9">
        <f t="shared" si="17"/>
        <v>0.6169</v>
      </c>
      <c r="N253" s="24">
        <f t="shared" si="18"/>
        <v>1480210</v>
      </c>
      <c r="O253" s="9">
        <f t="shared" si="19"/>
        <v>0.13100000000000001</v>
      </c>
    </row>
    <row r="254" spans="1:15" x14ac:dyDescent="0.35">
      <c r="A254" s="5" t="s">
        <v>78</v>
      </c>
      <c r="B254" s="5" t="s">
        <v>11</v>
      </c>
      <c r="C254" s="5" t="s">
        <v>82</v>
      </c>
      <c r="D254" s="5" t="s">
        <v>17</v>
      </c>
      <c r="E254" s="5" t="str">
        <f t="shared" si="15"/>
        <v/>
      </c>
      <c r="F254" s="5" t="s">
        <v>784</v>
      </c>
      <c r="G254" s="5" t="s">
        <v>3626</v>
      </c>
      <c r="H254" s="8">
        <v>0</v>
      </c>
      <c r="I254" s="6">
        <v>0</v>
      </c>
      <c r="K254" t="s">
        <v>982</v>
      </c>
      <c r="L254" s="24">
        <f t="shared" si="16"/>
        <v>3452210</v>
      </c>
      <c r="M254" s="9">
        <f t="shared" si="17"/>
        <v>0.82140000000000002</v>
      </c>
      <c r="N254" s="24">
        <f t="shared" si="18"/>
        <v>265270</v>
      </c>
      <c r="O254" s="9">
        <f t="shared" si="19"/>
        <v>6.3500000000000001E-2</v>
      </c>
    </row>
    <row r="255" spans="1:15" x14ac:dyDescent="0.35">
      <c r="A255" s="5" t="s">
        <v>78</v>
      </c>
      <c r="B255" s="5" t="s">
        <v>11</v>
      </c>
      <c r="C255" s="5" t="s">
        <v>82</v>
      </c>
      <c r="D255" s="5" t="s">
        <v>18</v>
      </c>
      <c r="E255" s="5" t="str">
        <f t="shared" si="15"/>
        <v/>
      </c>
      <c r="F255" s="5" t="s">
        <v>784</v>
      </c>
      <c r="G255" s="5" t="s">
        <v>3627</v>
      </c>
      <c r="H255" s="8">
        <v>0.46860000000000002</v>
      </c>
      <c r="I255" s="6">
        <v>6843649</v>
      </c>
      <c r="K255" t="s">
        <v>983</v>
      </c>
      <c r="L255" s="24">
        <f t="shared" si="16"/>
        <v>8175555</v>
      </c>
      <c r="M255" s="9">
        <f t="shared" si="17"/>
        <v>0.59540000000000004</v>
      </c>
      <c r="N255" s="24">
        <f t="shared" si="18"/>
        <v>2801164</v>
      </c>
      <c r="O255" s="9">
        <f t="shared" si="19"/>
        <v>0.20399999999999999</v>
      </c>
    </row>
    <row r="256" spans="1:15" x14ac:dyDescent="0.35">
      <c r="A256" s="5" t="s">
        <v>78</v>
      </c>
      <c r="B256" s="5" t="s">
        <v>11</v>
      </c>
      <c r="C256" s="5" t="s">
        <v>83</v>
      </c>
      <c r="D256" s="5" t="s">
        <v>25</v>
      </c>
      <c r="E256" s="5" t="str">
        <f t="shared" si="15"/>
        <v/>
      </c>
      <c r="F256" s="5" t="s">
        <v>785</v>
      </c>
      <c r="G256" s="5" t="s">
        <v>3628</v>
      </c>
      <c r="H256" s="8">
        <v>8.0399999999999999E-2</v>
      </c>
      <c r="I256" s="6">
        <v>999671</v>
      </c>
      <c r="K256" t="s">
        <v>984</v>
      </c>
      <c r="L256" s="24">
        <f t="shared" si="16"/>
        <v>3308996</v>
      </c>
      <c r="M256" s="9">
        <f t="shared" si="17"/>
        <v>0.9222999999999999</v>
      </c>
      <c r="N256" s="24">
        <f t="shared" si="18"/>
        <v>1155978</v>
      </c>
      <c r="O256" s="9">
        <f t="shared" si="19"/>
        <v>0.32219999999999999</v>
      </c>
    </row>
    <row r="257" spans="1:15" x14ac:dyDescent="0.35">
      <c r="A257" s="5" t="s">
        <v>78</v>
      </c>
      <c r="B257" s="5" t="s">
        <v>11</v>
      </c>
      <c r="C257" s="5" t="s">
        <v>83</v>
      </c>
      <c r="D257" s="5" t="s">
        <v>13</v>
      </c>
      <c r="E257" s="5" t="str">
        <f t="shared" si="15"/>
        <v/>
      </c>
      <c r="F257" s="5" t="s">
        <v>785</v>
      </c>
      <c r="G257" s="5" t="s">
        <v>3629</v>
      </c>
      <c r="H257" s="8">
        <v>0</v>
      </c>
      <c r="I257" s="6">
        <v>0</v>
      </c>
      <c r="K257" t="s">
        <v>985</v>
      </c>
      <c r="L257" s="24">
        <f t="shared" si="16"/>
        <v>7081856</v>
      </c>
      <c r="M257" s="9">
        <f t="shared" si="17"/>
        <v>1.0803</v>
      </c>
      <c r="N257" s="24">
        <f t="shared" si="18"/>
        <v>2466817</v>
      </c>
      <c r="O257" s="9">
        <f t="shared" si="19"/>
        <v>0.37630000000000002</v>
      </c>
    </row>
    <row r="258" spans="1:15" x14ac:dyDescent="0.35">
      <c r="A258" s="5" t="s">
        <v>78</v>
      </c>
      <c r="B258" s="5" t="s">
        <v>11</v>
      </c>
      <c r="C258" s="5" t="s">
        <v>83</v>
      </c>
      <c r="D258" s="5" t="s">
        <v>15</v>
      </c>
      <c r="E258" s="5" t="str">
        <f t="shared" si="15"/>
        <v>8</v>
      </c>
      <c r="F258" s="5" t="s">
        <v>785</v>
      </c>
      <c r="G258" s="5" t="s">
        <v>3630</v>
      </c>
      <c r="H258" s="8">
        <v>0.44159999999999999</v>
      </c>
      <c r="I258" s="6">
        <v>5231605</v>
      </c>
      <c r="K258" t="s">
        <v>986</v>
      </c>
      <c r="L258" s="24">
        <f t="shared" si="16"/>
        <v>3351722</v>
      </c>
      <c r="M258" s="9">
        <f t="shared" si="17"/>
        <v>0.74609999999999999</v>
      </c>
      <c r="N258" s="24">
        <f t="shared" si="18"/>
        <v>0</v>
      </c>
      <c r="O258" s="9">
        <f t="shared" si="19"/>
        <v>0</v>
      </c>
    </row>
    <row r="259" spans="1:15" x14ac:dyDescent="0.35">
      <c r="A259" s="5" t="s">
        <v>78</v>
      </c>
      <c r="B259" s="5" t="s">
        <v>11</v>
      </c>
      <c r="C259" s="5" t="s">
        <v>83</v>
      </c>
      <c r="D259" s="5" t="s">
        <v>17</v>
      </c>
      <c r="E259" s="5" t="str">
        <f t="shared" ref="E259:E322" si="20">IF(MID(D259,3,1)="8","8","")</f>
        <v/>
      </c>
      <c r="F259" s="5" t="s">
        <v>785</v>
      </c>
      <c r="G259" s="5" t="s">
        <v>3631</v>
      </c>
      <c r="H259" s="8">
        <v>0</v>
      </c>
      <c r="I259" s="6">
        <v>0</v>
      </c>
      <c r="K259" t="s">
        <v>987</v>
      </c>
      <c r="L259" s="24">
        <f t="shared" ref="L259:L290" si="21">SUMIF(F:F,K259,I:I)</f>
        <v>21872283</v>
      </c>
      <c r="M259" s="9">
        <f t="shared" ref="M259:M290" si="22">SUMIF(F:F,K259,H:H)</f>
        <v>0.96140000000000003</v>
      </c>
      <c r="N259" s="24">
        <f t="shared" ref="N259:N290" si="23">SUMIFS(I:I,F:F,K259,E:E,"8")</f>
        <v>9951047</v>
      </c>
      <c r="O259" s="9">
        <f t="shared" ref="O259:O290" si="24">SUMIFS(H:H,F:F,K259,E:E,"8")</f>
        <v>0.43740000000000001</v>
      </c>
    </row>
    <row r="260" spans="1:15" x14ac:dyDescent="0.35">
      <c r="A260" s="5" t="s">
        <v>78</v>
      </c>
      <c r="B260" s="5" t="s">
        <v>11</v>
      </c>
      <c r="C260" s="5" t="s">
        <v>83</v>
      </c>
      <c r="D260" s="5" t="s">
        <v>18</v>
      </c>
      <c r="E260" s="5" t="str">
        <f t="shared" si="20"/>
        <v/>
      </c>
      <c r="F260" s="5" t="s">
        <v>785</v>
      </c>
      <c r="G260" s="5" t="s">
        <v>3632</v>
      </c>
      <c r="H260" s="8">
        <v>0.50700000000000001</v>
      </c>
      <c r="I260" s="6">
        <v>6006395</v>
      </c>
      <c r="K260" t="s">
        <v>988</v>
      </c>
      <c r="L260" s="24">
        <f t="shared" si="21"/>
        <v>40168011</v>
      </c>
      <c r="M260" s="9">
        <f t="shared" si="22"/>
        <v>0.89329999999999998</v>
      </c>
      <c r="N260" s="24">
        <f t="shared" si="23"/>
        <v>18103259</v>
      </c>
      <c r="O260" s="9">
        <f t="shared" si="24"/>
        <v>0.40260000000000001</v>
      </c>
    </row>
    <row r="261" spans="1:15" x14ac:dyDescent="0.35">
      <c r="A261" s="5" t="s">
        <v>78</v>
      </c>
      <c r="B261" s="5" t="s">
        <v>11</v>
      </c>
      <c r="C261" s="5" t="s">
        <v>84</v>
      </c>
      <c r="D261" s="5" t="s">
        <v>25</v>
      </c>
      <c r="E261" s="5" t="str">
        <f t="shared" si="20"/>
        <v/>
      </c>
      <c r="F261" s="5" t="s">
        <v>786</v>
      </c>
      <c r="G261" s="5" t="s">
        <v>3633</v>
      </c>
      <c r="H261" s="8">
        <v>0.12039999999999999</v>
      </c>
      <c r="I261" s="6">
        <v>4447193</v>
      </c>
      <c r="K261" t="s">
        <v>989</v>
      </c>
      <c r="L261" s="24">
        <f t="shared" si="21"/>
        <v>14174637</v>
      </c>
      <c r="M261" s="9">
        <f t="shared" si="22"/>
        <v>1.2755999999999998</v>
      </c>
      <c r="N261" s="24">
        <f t="shared" si="23"/>
        <v>5202204</v>
      </c>
      <c r="O261" s="9">
        <f t="shared" si="24"/>
        <v>0.53749999999999998</v>
      </c>
    </row>
    <row r="262" spans="1:15" x14ac:dyDescent="0.35">
      <c r="A262" s="5" t="s">
        <v>78</v>
      </c>
      <c r="B262" s="5" t="s">
        <v>11</v>
      </c>
      <c r="C262" s="5" t="s">
        <v>84</v>
      </c>
      <c r="D262" s="5" t="s">
        <v>13</v>
      </c>
      <c r="E262" s="5" t="str">
        <f t="shared" si="20"/>
        <v/>
      </c>
      <c r="F262" s="5" t="s">
        <v>786</v>
      </c>
      <c r="G262" s="5" t="s">
        <v>3634</v>
      </c>
      <c r="H262" s="8">
        <v>0</v>
      </c>
      <c r="I262" s="6">
        <v>0</v>
      </c>
      <c r="K262" t="s">
        <v>990</v>
      </c>
      <c r="L262" s="24">
        <f t="shared" si="21"/>
        <v>3096715</v>
      </c>
      <c r="M262" s="9">
        <f t="shared" si="22"/>
        <v>0.93120000000000003</v>
      </c>
      <c r="N262" s="24">
        <f t="shared" si="23"/>
        <v>1676722</v>
      </c>
      <c r="O262" s="9">
        <f t="shared" si="24"/>
        <v>0.50419999999999998</v>
      </c>
    </row>
    <row r="263" spans="1:15" x14ac:dyDescent="0.35">
      <c r="A263" s="5" t="s">
        <v>78</v>
      </c>
      <c r="B263" s="5" t="s">
        <v>11</v>
      </c>
      <c r="C263" s="5" t="s">
        <v>84</v>
      </c>
      <c r="D263" s="5" t="s">
        <v>15</v>
      </c>
      <c r="E263" s="5" t="str">
        <f t="shared" si="20"/>
        <v>8</v>
      </c>
      <c r="F263" s="5" t="s">
        <v>786</v>
      </c>
      <c r="G263" s="5" t="s">
        <v>3635</v>
      </c>
      <c r="H263" s="8">
        <v>0.24629999999999999</v>
      </c>
      <c r="I263" s="6">
        <v>8181097</v>
      </c>
      <c r="K263" t="s">
        <v>991</v>
      </c>
      <c r="L263" s="24">
        <f t="shared" si="21"/>
        <v>5803313</v>
      </c>
      <c r="M263" s="9">
        <f t="shared" si="22"/>
        <v>0.94020000000000004</v>
      </c>
      <c r="N263" s="24">
        <f t="shared" si="23"/>
        <v>2544273</v>
      </c>
      <c r="O263" s="9">
        <f t="shared" si="24"/>
        <v>0.41220000000000001</v>
      </c>
    </row>
    <row r="264" spans="1:15" x14ac:dyDescent="0.35">
      <c r="A264" s="5" t="s">
        <v>78</v>
      </c>
      <c r="B264" s="5" t="s">
        <v>11</v>
      </c>
      <c r="C264" s="5" t="s">
        <v>84</v>
      </c>
      <c r="D264" s="5" t="s">
        <v>16</v>
      </c>
      <c r="E264" s="5" t="str">
        <f t="shared" si="20"/>
        <v>8</v>
      </c>
      <c r="F264" s="5" t="s">
        <v>786</v>
      </c>
      <c r="G264" s="5" t="s">
        <v>3636</v>
      </c>
      <c r="H264" s="8">
        <v>8.8499999999999995E-2</v>
      </c>
      <c r="I264" s="6">
        <v>2939615</v>
      </c>
      <c r="K264" t="s">
        <v>992</v>
      </c>
      <c r="L264" s="24">
        <f t="shared" si="21"/>
        <v>4539162</v>
      </c>
      <c r="M264" s="9">
        <f t="shared" si="22"/>
        <v>1.1435</v>
      </c>
      <c r="N264" s="24">
        <f t="shared" si="23"/>
        <v>1976034</v>
      </c>
      <c r="O264" s="9">
        <f t="shared" si="24"/>
        <v>0.49780000000000002</v>
      </c>
    </row>
    <row r="265" spans="1:15" x14ac:dyDescent="0.35">
      <c r="A265" s="5" t="s">
        <v>78</v>
      </c>
      <c r="B265" s="5" t="s">
        <v>11</v>
      </c>
      <c r="C265" s="5" t="s">
        <v>84</v>
      </c>
      <c r="D265" s="5" t="s">
        <v>30</v>
      </c>
      <c r="E265" s="5" t="str">
        <f t="shared" si="20"/>
        <v>8</v>
      </c>
      <c r="F265" s="5" t="s">
        <v>786</v>
      </c>
      <c r="G265" s="5" t="s">
        <v>3637</v>
      </c>
      <c r="H265" s="8">
        <v>0.03</v>
      </c>
      <c r="I265" s="6">
        <v>1108105</v>
      </c>
      <c r="K265" t="s">
        <v>993</v>
      </c>
      <c r="L265" s="24">
        <f t="shared" si="21"/>
        <v>66522442</v>
      </c>
      <c r="M265" s="9">
        <f t="shared" si="22"/>
        <v>0.94200000000000006</v>
      </c>
      <c r="N265" s="24">
        <f t="shared" si="23"/>
        <v>24836457</v>
      </c>
      <c r="O265" s="9">
        <f t="shared" si="24"/>
        <v>0.35170000000000001</v>
      </c>
    </row>
    <row r="266" spans="1:15" x14ac:dyDescent="0.35">
      <c r="A266" s="5" t="s">
        <v>78</v>
      </c>
      <c r="B266" s="5" t="s">
        <v>11</v>
      </c>
      <c r="C266" s="5" t="s">
        <v>84</v>
      </c>
      <c r="D266" s="5" t="s">
        <v>17</v>
      </c>
      <c r="E266" s="5" t="str">
        <f t="shared" si="20"/>
        <v/>
      </c>
      <c r="F266" s="5" t="s">
        <v>786</v>
      </c>
      <c r="G266" s="5" t="s">
        <v>3638</v>
      </c>
      <c r="H266" s="8">
        <v>0</v>
      </c>
      <c r="I266" s="6">
        <v>0</v>
      </c>
      <c r="K266" t="s">
        <v>994</v>
      </c>
      <c r="L266" s="24">
        <f t="shared" si="21"/>
        <v>3097884</v>
      </c>
      <c r="M266" s="9">
        <f t="shared" si="22"/>
        <v>0.84599999999999997</v>
      </c>
      <c r="N266" s="24">
        <f t="shared" si="23"/>
        <v>1258561</v>
      </c>
      <c r="O266" s="9">
        <f t="shared" si="24"/>
        <v>0.34370000000000001</v>
      </c>
    </row>
    <row r="267" spans="1:15" x14ac:dyDescent="0.35">
      <c r="A267" s="5" t="s">
        <v>78</v>
      </c>
      <c r="B267" s="5" t="s">
        <v>11</v>
      </c>
      <c r="C267" s="5" t="s">
        <v>84</v>
      </c>
      <c r="D267" s="5" t="s">
        <v>18</v>
      </c>
      <c r="E267" s="5" t="str">
        <f t="shared" si="20"/>
        <v/>
      </c>
      <c r="F267" s="5" t="s">
        <v>786</v>
      </c>
      <c r="G267" s="5" t="s">
        <v>3639</v>
      </c>
      <c r="H267" s="8">
        <v>0.59730000000000005</v>
      </c>
      <c r="I267" s="6">
        <v>19839908</v>
      </c>
      <c r="K267" t="s">
        <v>995</v>
      </c>
      <c r="L267" s="24">
        <f t="shared" si="21"/>
        <v>4815405</v>
      </c>
      <c r="M267" s="9">
        <f t="shared" si="22"/>
        <v>1.1467000000000001</v>
      </c>
      <c r="N267" s="24">
        <f t="shared" si="23"/>
        <v>1544104</v>
      </c>
      <c r="O267" s="9">
        <f t="shared" si="24"/>
        <v>0.36770000000000003</v>
      </c>
    </row>
    <row r="268" spans="1:15" x14ac:dyDescent="0.35">
      <c r="A268" s="5" t="s">
        <v>78</v>
      </c>
      <c r="B268" s="5" t="s">
        <v>11</v>
      </c>
      <c r="C268" s="5" t="s">
        <v>81</v>
      </c>
      <c r="D268" s="5" t="s">
        <v>25</v>
      </c>
      <c r="E268" s="5" t="str">
        <f t="shared" si="20"/>
        <v/>
      </c>
      <c r="F268" s="5" t="s">
        <v>787</v>
      </c>
      <c r="G268" s="5" t="s">
        <v>3640</v>
      </c>
      <c r="H268" s="8">
        <v>0.22509999999999999</v>
      </c>
      <c r="I268" s="6">
        <v>3677533</v>
      </c>
      <c r="K268" t="s">
        <v>996</v>
      </c>
      <c r="L268" s="24">
        <f t="shared" si="21"/>
        <v>38430113</v>
      </c>
      <c r="M268" s="9">
        <f t="shared" si="22"/>
        <v>0.93719999999999992</v>
      </c>
      <c r="N268" s="24">
        <f t="shared" si="23"/>
        <v>8891917</v>
      </c>
      <c r="O268" s="9">
        <f t="shared" si="24"/>
        <v>0.2195</v>
      </c>
    </row>
    <row r="269" spans="1:15" x14ac:dyDescent="0.35">
      <c r="A269" s="5" t="s">
        <v>78</v>
      </c>
      <c r="B269" s="5" t="s">
        <v>11</v>
      </c>
      <c r="C269" s="5" t="s">
        <v>81</v>
      </c>
      <c r="D269" s="5" t="s">
        <v>13</v>
      </c>
      <c r="E269" s="5" t="str">
        <f t="shared" si="20"/>
        <v/>
      </c>
      <c r="F269" s="5" t="s">
        <v>787</v>
      </c>
      <c r="G269" s="5" t="s">
        <v>3641</v>
      </c>
      <c r="H269" s="8">
        <v>0</v>
      </c>
      <c r="I269" s="6">
        <v>0</v>
      </c>
      <c r="K269" t="s">
        <v>997</v>
      </c>
      <c r="L269" s="24">
        <f t="shared" si="21"/>
        <v>3743356</v>
      </c>
      <c r="M269" s="9">
        <f t="shared" si="22"/>
        <v>0.9355</v>
      </c>
      <c r="N269" s="24">
        <f t="shared" si="23"/>
        <v>1757437</v>
      </c>
      <c r="O269" s="9">
        <f t="shared" si="24"/>
        <v>0.43919999999999998</v>
      </c>
    </row>
    <row r="270" spans="1:15" x14ac:dyDescent="0.35">
      <c r="A270" s="5" t="s">
        <v>78</v>
      </c>
      <c r="B270" s="5" t="s">
        <v>11</v>
      </c>
      <c r="C270" s="5" t="s">
        <v>81</v>
      </c>
      <c r="D270" s="5" t="s">
        <v>15</v>
      </c>
      <c r="E270" s="5" t="str">
        <f t="shared" si="20"/>
        <v>8</v>
      </c>
      <c r="F270" s="5" t="s">
        <v>787</v>
      </c>
      <c r="G270" s="5" t="s">
        <v>3642</v>
      </c>
      <c r="H270" s="8">
        <v>0.4677</v>
      </c>
      <c r="I270" s="6">
        <v>6584968</v>
      </c>
      <c r="K270" t="s">
        <v>998</v>
      </c>
      <c r="L270" s="24">
        <f t="shared" si="21"/>
        <v>6100444</v>
      </c>
      <c r="M270" s="9">
        <f t="shared" si="22"/>
        <v>0.8498</v>
      </c>
      <c r="N270" s="24">
        <f t="shared" si="23"/>
        <v>2041617</v>
      </c>
      <c r="O270" s="9">
        <f t="shared" si="24"/>
        <v>0.28439999999999999</v>
      </c>
    </row>
    <row r="271" spans="1:15" x14ac:dyDescent="0.35">
      <c r="A271" s="5" t="s">
        <v>78</v>
      </c>
      <c r="B271" s="5" t="s">
        <v>11</v>
      </c>
      <c r="C271" s="5" t="s">
        <v>81</v>
      </c>
      <c r="D271" s="5" t="s">
        <v>30</v>
      </c>
      <c r="E271" s="5" t="str">
        <f t="shared" si="20"/>
        <v>8</v>
      </c>
      <c r="F271" s="5" t="s">
        <v>787</v>
      </c>
      <c r="G271" s="5" t="s">
        <v>3643</v>
      </c>
      <c r="H271" s="8">
        <v>0.24060000000000001</v>
      </c>
      <c r="I271" s="6">
        <v>3930762</v>
      </c>
      <c r="K271" t="s">
        <v>999</v>
      </c>
      <c r="L271" s="24">
        <f t="shared" si="21"/>
        <v>3002171</v>
      </c>
      <c r="M271" s="9">
        <f t="shared" si="22"/>
        <v>1.4430000000000001</v>
      </c>
      <c r="N271" s="24">
        <f t="shared" si="23"/>
        <v>1395188</v>
      </c>
      <c r="O271" s="9">
        <f t="shared" si="24"/>
        <v>0.67059999999999997</v>
      </c>
    </row>
    <row r="272" spans="1:15" x14ac:dyDescent="0.35">
      <c r="A272" s="5" t="s">
        <v>78</v>
      </c>
      <c r="B272" s="5" t="s">
        <v>11</v>
      </c>
      <c r="C272" s="5" t="s">
        <v>81</v>
      </c>
      <c r="D272" s="5" t="s">
        <v>17</v>
      </c>
      <c r="E272" s="5" t="str">
        <f t="shared" si="20"/>
        <v/>
      </c>
      <c r="F272" s="5" t="s">
        <v>787</v>
      </c>
      <c r="G272" s="5" t="s">
        <v>3644</v>
      </c>
      <c r="H272" s="8">
        <v>0</v>
      </c>
      <c r="I272" s="6">
        <v>0</v>
      </c>
      <c r="K272" t="s">
        <v>1000</v>
      </c>
      <c r="L272" s="24">
        <f t="shared" si="21"/>
        <v>4439905</v>
      </c>
      <c r="M272" s="9">
        <f t="shared" si="22"/>
        <v>0.90479999999999994</v>
      </c>
      <c r="N272" s="24">
        <f t="shared" si="23"/>
        <v>1885291</v>
      </c>
      <c r="O272" s="9">
        <f t="shared" si="24"/>
        <v>0.38419999999999999</v>
      </c>
    </row>
    <row r="273" spans="1:15" x14ac:dyDescent="0.35">
      <c r="A273" s="5" t="s">
        <v>78</v>
      </c>
      <c r="B273" s="5" t="s">
        <v>11</v>
      </c>
      <c r="C273" s="5" t="s">
        <v>81</v>
      </c>
      <c r="D273" s="5" t="s">
        <v>18</v>
      </c>
      <c r="E273" s="5" t="str">
        <f t="shared" si="20"/>
        <v/>
      </c>
      <c r="F273" s="5" t="s">
        <v>787</v>
      </c>
      <c r="G273" s="5" t="s">
        <v>3645</v>
      </c>
      <c r="H273" s="8">
        <v>0.60840000000000005</v>
      </c>
      <c r="I273" s="6">
        <v>8565949</v>
      </c>
      <c r="K273" t="s">
        <v>1001</v>
      </c>
      <c r="L273" s="24">
        <f t="shared" si="21"/>
        <v>23937256</v>
      </c>
      <c r="M273" s="9">
        <f t="shared" si="22"/>
        <v>0.74949999999999994</v>
      </c>
      <c r="N273" s="24">
        <f t="shared" si="23"/>
        <v>5573117</v>
      </c>
      <c r="O273" s="9">
        <f t="shared" si="24"/>
        <v>0.17449999999999999</v>
      </c>
    </row>
    <row r="274" spans="1:15" x14ac:dyDescent="0.35">
      <c r="A274" s="5" t="s">
        <v>85</v>
      </c>
      <c r="B274" s="5" t="s">
        <v>11</v>
      </c>
      <c r="C274" s="5" t="s">
        <v>86</v>
      </c>
      <c r="D274" s="5" t="s">
        <v>13</v>
      </c>
      <c r="E274" s="5" t="str">
        <f t="shared" si="20"/>
        <v/>
      </c>
      <c r="F274" s="5" t="s">
        <v>788</v>
      </c>
      <c r="G274" s="5" t="s">
        <v>3646</v>
      </c>
      <c r="H274" s="8">
        <v>0</v>
      </c>
      <c r="I274" s="6">
        <v>0</v>
      </c>
      <c r="K274" t="s">
        <v>1002</v>
      </c>
      <c r="L274" s="24">
        <f t="shared" si="21"/>
        <v>4512091</v>
      </c>
      <c r="M274" s="9">
        <f t="shared" si="22"/>
        <v>1.0348000000000002</v>
      </c>
      <c r="N274" s="24">
        <f t="shared" si="23"/>
        <v>1805621</v>
      </c>
      <c r="O274" s="9">
        <f t="shared" si="24"/>
        <v>0.41410000000000002</v>
      </c>
    </row>
    <row r="275" spans="1:15" x14ac:dyDescent="0.35">
      <c r="A275" s="5" t="s">
        <v>85</v>
      </c>
      <c r="B275" s="5" t="s">
        <v>11</v>
      </c>
      <c r="C275" s="5" t="s">
        <v>86</v>
      </c>
      <c r="D275" s="5" t="s">
        <v>15</v>
      </c>
      <c r="E275" s="5" t="str">
        <f t="shared" si="20"/>
        <v>8</v>
      </c>
      <c r="F275" s="5" t="s">
        <v>788</v>
      </c>
      <c r="G275" s="5" t="s">
        <v>3647</v>
      </c>
      <c r="H275" s="8">
        <v>0.22720000000000001</v>
      </c>
      <c r="I275" s="6">
        <v>1609412</v>
      </c>
      <c r="K275" t="s">
        <v>1003</v>
      </c>
      <c r="L275" s="24">
        <f t="shared" si="21"/>
        <v>3338779</v>
      </c>
      <c r="M275" s="9">
        <f t="shared" si="22"/>
        <v>1.0874999999999999</v>
      </c>
      <c r="N275" s="24">
        <f t="shared" si="23"/>
        <v>1299898</v>
      </c>
      <c r="O275" s="9">
        <f t="shared" si="24"/>
        <v>0.4234</v>
      </c>
    </row>
    <row r="276" spans="1:15" x14ac:dyDescent="0.35">
      <c r="A276" s="5" t="s">
        <v>85</v>
      </c>
      <c r="B276" s="5" t="s">
        <v>11</v>
      </c>
      <c r="C276" s="5" t="s">
        <v>86</v>
      </c>
      <c r="D276" s="5" t="s">
        <v>18</v>
      </c>
      <c r="E276" s="5" t="str">
        <f t="shared" si="20"/>
        <v/>
      </c>
      <c r="F276" s="5" t="s">
        <v>788</v>
      </c>
      <c r="G276" s="5" t="s">
        <v>3648</v>
      </c>
      <c r="H276" s="8">
        <v>0.92159999999999997</v>
      </c>
      <c r="I276" s="6">
        <v>6528319</v>
      </c>
      <c r="K276" t="s">
        <v>1004</v>
      </c>
      <c r="L276" s="24">
        <f t="shared" si="21"/>
        <v>2614730</v>
      </c>
      <c r="M276" s="9">
        <f t="shared" si="22"/>
        <v>1.0740000000000001</v>
      </c>
      <c r="N276" s="24">
        <f t="shared" si="23"/>
        <v>822885</v>
      </c>
      <c r="O276" s="9">
        <f t="shared" si="24"/>
        <v>0.33800000000000002</v>
      </c>
    </row>
    <row r="277" spans="1:15" x14ac:dyDescent="0.35">
      <c r="A277" s="5" t="s">
        <v>85</v>
      </c>
      <c r="B277" s="5" t="s">
        <v>11</v>
      </c>
      <c r="C277" s="5" t="s">
        <v>86</v>
      </c>
      <c r="D277" s="5" t="s">
        <v>17</v>
      </c>
      <c r="E277" s="5" t="str">
        <f t="shared" si="20"/>
        <v/>
      </c>
      <c r="F277" s="5" t="s">
        <v>788</v>
      </c>
      <c r="G277" s="5" t="s">
        <v>3649</v>
      </c>
      <c r="H277" s="8">
        <v>0</v>
      </c>
      <c r="I277" s="6">
        <v>0</v>
      </c>
      <c r="K277" t="s">
        <v>1005</v>
      </c>
      <c r="L277" s="24">
        <f t="shared" si="21"/>
        <v>2973558</v>
      </c>
      <c r="M277" s="9">
        <f t="shared" si="22"/>
        <v>1.0453999999999999</v>
      </c>
      <c r="N277" s="24">
        <f t="shared" si="23"/>
        <v>1299047</v>
      </c>
      <c r="O277" s="9">
        <f t="shared" si="24"/>
        <v>0.45669999999999999</v>
      </c>
    </row>
    <row r="278" spans="1:15" x14ac:dyDescent="0.35">
      <c r="A278" s="5" t="s">
        <v>92</v>
      </c>
      <c r="B278" s="5" t="s">
        <v>11</v>
      </c>
      <c r="C278" s="5" t="s">
        <v>93</v>
      </c>
      <c r="D278" s="5" t="s">
        <v>13</v>
      </c>
      <c r="E278" s="5" t="str">
        <f t="shared" si="20"/>
        <v/>
      </c>
      <c r="F278" s="5" t="s">
        <v>789</v>
      </c>
      <c r="G278" s="5" t="s">
        <v>3650</v>
      </c>
      <c r="H278" s="8">
        <v>0</v>
      </c>
      <c r="I278" s="6">
        <v>0</v>
      </c>
      <c r="K278" t="s">
        <v>1006</v>
      </c>
      <c r="L278" s="24">
        <f t="shared" si="21"/>
        <v>2433541</v>
      </c>
      <c r="M278" s="9">
        <f t="shared" si="22"/>
        <v>1.1778</v>
      </c>
      <c r="N278" s="24">
        <f t="shared" si="23"/>
        <v>1188464</v>
      </c>
      <c r="O278" s="9">
        <f t="shared" si="24"/>
        <v>0.57520000000000004</v>
      </c>
    </row>
    <row r="279" spans="1:15" x14ac:dyDescent="0.35">
      <c r="A279" s="5" t="s">
        <v>92</v>
      </c>
      <c r="B279" s="5" t="s">
        <v>11</v>
      </c>
      <c r="C279" s="5" t="s">
        <v>93</v>
      </c>
      <c r="D279" s="5" t="s">
        <v>15</v>
      </c>
      <c r="E279" s="5" t="str">
        <f t="shared" si="20"/>
        <v>8</v>
      </c>
      <c r="F279" s="5" t="s">
        <v>789</v>
      </c>
      <c r="G279" s="5" t="s">
        <v>3651</v>
      </c>
      <c r="H279" s="8">
        <v>0.27760000000000001</v>
      </c>
      <c r="I279" s="6">
        <v>9616116</v>
      </c>
      <c r="K279" t="s">
        <v>1007</v>
      </c>
      <c r="L279" s="24">
        <f t="shared" si="21"/>
        <v>4100712</v>
      </c>
      <c r="M279" s="9">
        <f t="shared" si="22"/>
        <v>1.3496999999999999</v>
      </c>
      <c r="N279" s="24">
        <f t="shared" si="23"/>
        <v>1772205</v>
      </c>
      <c r="O279" s="9">
        <f t="shared" si="24"/>
        <v>0.58330000000000004</v>
      </c>
    </row>
    <row r="280" spans="1:15" x14ac:dyDescent="0.35">
      <c r="A280" s="5" t="s">
        <v>92</v>
      </c>
      <c r="B280" s="5" t="s">
        <v>11</v>
      </c>
      <c r="C280" s="5" t="s">
        <v>93</v>
      </c>
      <c r="D280" s="5" t="s">
        <v>30</v>
      </c>
      <c r="E280" s="5" t="str">
        <f t="shared" si="20"/>
        <v>8</v>
      </c>
      <c r="F280" s="5" t="s">
        <v>789</v>
      </c>
      <c r="G280" s="5" t="s">
        <v>3652</v>
      </c>
      <c r="H280" s="8">
        <v>0.1573</v>
      </c>
      <c r="I280" s="6">
        <v>5873155</v>
      </c>
      <c r="K280" t="s">
        <v>1008</v>
      </c>
      <c r="L280" s="24">
        <f t="shared" si="21"/>
        <v>2654416</v>
      </c>
      <c r="M280" s="9">
        <f t="shared" si="22"/>
        <v>1.1324999999999998</v>
      </c>
      <c r="N280" s="24">
        <f t="shared" si="23"/>
        <v>1186225</v>
      </c>
      <c r="O280" s="9">
        <f t="shared" si="24"/>
        <v>0.50609999999999999</v>
      </c>
    </row>
    <row r="281" spans="1:15" x14ac:dyDescent="0.35">
      <c r="A281" s="5" t="s">
        <v>92</v>
      </c>
      <c r="B281" s="5" t="s">
        <v>11</v>
      </c>
      <c r="C281" s="5" t="s">
        <v>93</v>
      </c>
      <c r="D281" s="5" t="s">
        <v>17</v>
      </c>
      <c r="E281" s="5" t="str">
        <f t="shared" si="20"/>
        <v/>
      </c>
      <c r="F281" s="5" t="s">
        <v>789</v>
      </c>
      <c r="G281" s="5" t="s">
        <v>3653</v>
      </c>
      <c r="H281" s="8">
        <v>0</v>
      </c>
      <c r="I281" s="6">
        <v>0</v>
      </c>
      <c r="K281" t="s">
        <v>1009</v>
      </c>
      <c r="L281" s="24">
        <f t="shared" si="21"/>
        <v>9637826</v>
      </c>
      <c r="M281" s="9">
        <f t="shared" si="22"/>
        <v>0.66490000000000005</v>
      </c>
      <c r="N281" s="24">
        <f t="shared" si="23"/>
        <v>1535036</v>
      </c>
      <c r="O281" s="9">
        <f t="shared" si="24"/>
        <v>0.10589999999999999</v>
      </c>
    </row>
    <row r="282" spans="1:15" x14ac:dyDescent="0.35">
      <c r="A282" s="5" t="s">
        <v>92</v>
      </c>
      <c r="B282" s="5" t="s">
        <v>11</v>
      </c>
      <c r="C282" s="5" t="s">
        <v>93</v>
      </c>
      <c r="D282" s="5" t="s">
        <v>18</v>
      </c>
      <c r="E282" s="5" t="str">
        <f t="shared" si="20"/>
        <v/>
      </c>
      <c r="F282" s="5" t="s">
        <v>789</v>
      </c>
      <c r="G282" s="5" t="s">
        <v>3654</v>
      </c>
      <c r="H282" s="8">
        <v>0.54349999999999998</v>
      </c>
      <c r="I282" s="6">
        <v>18826942</v>
      </c>
      <c r="K282" t="s">
        <v>1010</v>
      </c>
      <c r="L282" s="24">
        <f t="shared" si="21"/>
        <v>2571556</v>
      </c>
      <c r="M282" s="9">
        <f t="shared" si="22"/>
        <v>0.75619999999999998</v>
      </c>
      <c r="N282" s="24">
        <f t="shared" si="23"/>
        <v>556683</v>
      </c>
      <c r="O282" s="9">
        <f t="shared" si="24"/>
        <v>0.16370000000000001</v>
      </c>
    </row>
    <row r="283" spans="1:15" x14ac:dyDescent="0.35">
      <c r="A283" s="5" t="s">
        <v>100</v>
      </c>
      <c r="B283" s="5" t="s">
        <v>11</v>
      </c>
      <c r="C283" s="5" t="s">
        <v>101</v>
      </c>
      <c r="D283" s="5" t="s">
        <v>13</v>
      </c>
      <c r="E283" s="5" t="str">
        <f t="shared" si="20"/>
        <v/>
      </c>
      <c r="F283" s="5" t="s">
        <v>790</v>
      </c>
      <c r="G283" s="5" t="s">
        <v>3655</v>
      </c>
      <c r="H283" s="8">
        <v>0</v>
      </c>
      <c r="I283" s="6">
        <v>0</v>
      </c>
      <c r="K283" t="s">
        <v>1011</v>
      </c>
      <c r="L283" s="24">
        <f t="shared" si="21"/>
        <v>6754468</v>
      </c>
      <c r="M283" s="9">
        <f t="shared" si="22"/>
        <v>0.84619999999999995</v>
      </c>
      <c r="N283" s="24">
        <f t="shared" si="23"/>
        <v>2690415</v>
      </c>
      <c r="O283" s="9">
        <f t="shared" si="24"/>
        <v>0.3367</v>
      </c>
    </row>
    <row r="284" spans="1:15" x14ac:dyDescent="0.35">
      <c r="A284" s="5" t="s">
        <v>100</v>
      </c>
      <c r="B284" s="5" t="s">
        <v>11</v>
      </c>
      <c r="C284" s="5" t="s">
        <v>101</v>
      </c>
      <c r="D284" s="5" t="s">
        <v>15</v>
      </c>
      <c r="E284" s="5" t="str">
        <f t="shared" si="20"/>
        <v>8</v>
      </c>
      <c r="F284" s="5" t="s">
        <v>790</v>
      </c>
      <c r="G284" s="5" t="s">
        <v>3656</v>
      </c>
      <c r="H284" s="8">
        <v>0.51419999999999999</v>
      </c>
      <c r="I284" s="6">
        <v>1206167</v>
      </c>
      <c r="K284" t="s">
        <v>1012</v>
      </c>
      <c r="L284" s="24">
        <f t="shared" si="21"/>
        <v>4480421</v>
      </c>
      <c r="M284" s="9">
        <f t="shared" si="22"/>
        <v>0.99319999999999997</v>
      </c>
      <c r="N284" s="24">
        <f t="shared" si="23"/>
        <v>2101720</v>
      </c>
      <c r="O284" s="9">
        <f t="shared" si="24"/>
        <v>0.46589999999999998</v>
      </c>
    </row>
    <row r="285" spans="1:15" x14ac:dyDescent="0.35">
      <c r="A285" s="5" t="s">
        <v>100</v>
      </c>
      <c r="B285" s="5" t="s">
        <v>11</v>
      </c>
      <c r="C285" s="5" t="s">
        <v>101</v>
      </c>
      <c r="D285" s="5" t="s">
        <v>18</v>
      </c>
      <c r="E285" s="5" t="str">
        <f t="shared" si="20"/>
        <v/>
      </c>
      <c r="F285" s="5" t="s">
        <v>790</v>
      </c>
      <c r="G285" s="5" t="s">
        <v>3657</v>
      </c>
      <c r="H285" s="8">
        <v>0.50600000000000001</v>
      </c>
      <c r="I285" s="6">
        <v>1186932</v>
      </c>
      <c r="K285" t="s">
        <v>1013</v>
      </c>
      <c r="L285" s="24">
        <f t="shared" si="21"/>
        <v>3634152</v>
      </c>
      <c r="M285" s="9">
        <f t="shared" si="22"/>
        <v>0.6865</v>
      </c>
      <c r="N285" s="24">
        <f t="shared" si="23"/>
        <v>1368961</v>
      </c>
      <c r="O285" s="9">
        <f t="shared" si="24"/>
        <v>0.2586</v>
      </c>
    </row>
    <row r="286" spans="1:15" x14ac:dyDescent="0.35">
      <c r="A286" s="5" t="s">
        <v>100</v>
      </c>
      <c r="B286" s="5" t="s">
        <v>11</v>
      </c>
      <c r="C286" s="5" t="s">
        <v>101</v>
      </c>
      <c r="D286" s="5" t="s">
        <v>17</v>
      </c>
      <c r="E286" s="5" t="str">
        <f t="shared" si="20"/>
        <v/>
      </c>
      <c r="F286" s="5" t="s">
        <v>790</v>
      </c>
      <c r="G286" s="5" t="s">
        <v>3658</v>
      </c>
      <c r="H286" s="8">
        <v>0</v>
      </c>
      <c r="I286" s="6">
        <v>0</v>
      </c>
      <c r="K286" t="s">
        <v>1014</v>
      </c>
      <c r="L286" s="24">
        <f t="shared" si="21"/>
        <v>2839470</v>
      </c>
      <c r="M286" s="9">
        <f t="shared" si="22"/>
        <v>0.6855</v>
      </c>
      <c r="N286" s="24">
        <f t="shared" si="23"/>
        <v>613097</v>
      </c>
      <c r="O286" s="9">
        <f t="shared" si="24"/>
        <v>0.14810000000000001</v>
      </c>
    </row>
    <row r="287" spans="1:15" x14ac:dyDescent="0.35">
      <c r="A287" s="5" t="s">
        <v>100</v>
      </c>
      <c r="B287" s="5" t="s">
        <v>11</v>
      </c>
      <c r="C287" s="5" t="s">
        <v>102</v>
      </c>
      <c r="D287" s="5" t="s">
        <v>13</v>
      </c>
      <c r="E287" s="5" t="str">
        <f t="shared" si="20"/>
        <v/>
      </c>
      <c r="F287" s="5" t="s">
        <v>791</v>
      </c>
      <c r="G287" s="5" t="s">
        <v>3659</v>
      </c>
      <c r="H287" s="8">
        <v>0</v>
      </c>
      <c r="I287" s="6">
        <v>0</v>
      </c>
      <c r="K287" t="s">
        <v>1015</v>
      </c>
      <c r="L287" s="24">
        <f t="shared" si="21"/>
        <v>5071692</v>
      </c>
      <c r="M287" s="9">
        <f t="shared" si="22"/>
        <v>0.73680000000000001</v>
      </c>
      <c r="N287" s="24">
        <f t="shared" si="23"/>
        <v>460800</v>
      </c>
      <c r="O287" s="9">
        <f t="shared" si="24"/>
        <v>7.0000000000000007E-2</v>
      </c>
    </row>
    <row r="288" spans="1:15" x14ac:dyDescent="0.35">
      <c r="A288" s="5" t="s">
        <v>100</v>
      </c>
      <c r="B288" s="5" t="s">
        <v>11</v>
      </c>
      <c r="C288" s="5" t="s">
        <v>102</v>
      </c>
      <c r="D288" s="5" t="s">
        <v>15</v>
      </c>
      <c r="E288" s="5" t="str">
        <f t="shared" si="20"/>
        <v>8</v>
      </c>
      <c r="F288" s="5" t="s">
        <v>791</v>
      </c>
      <c r="G288" s="5" t="s">
        <v>3660</v>
      </c>
      <c r="H288" s="8">
        <v>0.40300000000000002</v>
      </c>
      <c r="I288" s="6">
        <v>1051541</v>
      </c>
      <c r="K288" t="s">
        <v>1016</v>
      </c>
      <c r="L288" s="24">
        <f t="shared" si="21"/>
        <v>6690023</v>
      </c>
      <c r="M288" s="9">
        <f t="shared" si="22"/>
        <v>0.63529999999999998</v>
      </c>
      <c r="N288" s="24">
        <f t="shared" si="23"/>
        <v>1951300</v>
      </c>
      <c r="O288" s="9">
        <f t="shared" si="24"/>
        <v>0.18529999999999999</v>
      </c>
    </row>
    <row r="289" spans="1:15" x14ac:dyDescent="0.35">
      <c r="A289" s="5" t="s">
        <v>100</v>
      </c>
      <c r="B289" s="5" t="s">
        <v>11</v>
      </c>
      <c r="C289" s="5" t="s">
        <v>102</v>
      </c>
      <c r="D289" s="5" t="s">
        <v>18</v>
      </c>
      <c r="E289" s="5" t="str">
        <f t="shared" si="20"/>
        <v/>
      </c>
      <c r="F289" s="5" t="s">
        <v>791</v>
      </c>
      <c r="G289" s="5" t="s">
        <v>3661</v>
      </c>
      <c r="H289" s="8">
        <v>0.50960000000000005</v>
      </c>
      <c r="I289" s="6">
        <v>1329690</v>
      </c>
      <c r="K289" t="s">
        <v>1017</v>
      </c>
      <c r="L289" s="24">
        <f t="shared" si="21"/>
        <v>3818276</v>
      </c>
      <c r="M289" s="9">
        <f t="shared" si="22"/>
        <v>1.1602000000000001</v>
      </c>
      <c r="N289" s="24">
        <f t="shared" si="23"/>
        <v>1038326</v>
      </c>
      <c r="O289" s="9">
        <f t="shared" si="24"/>
        <v>0.3155</v>
      </c>
    </row>
    <row r="290" spans="1:15" x14ac:dyDescent="0.35">
      <c r="A290" s="5" t="s">
        <v>100</v>
      </c>
      <c r="B290" s="5" t="s">
        <v>11</v>
      </c>
      <c r="C290" s="5" t="s">
        <v>102</v>
      </c>
      <c r="D290" s="5" t="s">
        <v>17</v>
      </c>
      <c r="E290" s="5" t="str">
        <f t="shared" si="20"/>
        <v/>
      </c>
      <c r="F290" s="5" t="s">
        <v>791</v>
      </c>
      <c r="G290" s="5" t="s">
        <v>3662</v>
      </c>
      <c r="H290" s="8">
        <v>0</v>
      </c>
      <c r="I290" s="6">
        <v>0</v>
      </c>
      <c r="K290" t="s">
        <v>1018</v>
      </c>
      <c r="L290" s="24">
        <f t="shared" si="21"/>
        <v>12602148</v>
      </c>
      <c r="M290" s="9">
        <f t="shared" si="22"/>
        <v>1.0049000000000001</v>
      </c>
      <c r="N290" s="24">
        <f t="shared" si="23"/>
        <v>7064882</v>
      </c>
      <c r="O290" s="9">
        <f t="shared" si="24"/>
        <v>0.53510000000000002</v>
      </c>
    </row>
    <row r="291" spans="1:15" x14ac:dyDescent="0.35">
      <c r="A291" s="5" t="s">
        <v>100</v>
      </c>
      <c r="B291" s="5" t="s">
        <v>11</v>
      </c>
      <c r="C291" s="5" t="s">
        <v>103</v>
      </c>
      <c r="D291" s="5" t="s">
        <v>13</v>
      </c>
      <c r="E291" s="5" t="str">
        <f t="shared" si="20"/>
        <v/>
      </c>
      <c r="F291" s="5" t="s">
        <v>792</v>
      </c>
      <c r="G291" s="5" t="s">
        <v>3663</v>
      </c>
      <c r="H291" s="8">
        <v>0</v>
      </c>
      <c r="I291" s="6">
        <v>0</v>
      </c>
    </row>
    <row r="292" spans="1:15" x14ac:dyDescent="0.35">
      <c r="A292" s="5" t="s">
        <v>100</v>
      </c>
      <c r="B292" s="5" t="s">
        <v>11</v>
      </c>
      <c r="C292" s="5" t="s">
        <v>103</v>
      </c>
      <c r="D292" s="5" t="s">
        <v>15</v>
      </c>
      <c r="E292" s="5" t="str">
        <f t="shared" si="20"/>
        <v>8</v>
      </c>
      <c r="F292" s="5" t="s">
        <v>792</v>
      </c>
      <c r="G292" s="5" t="s">
        <v>3664</v>
      </c>
      <c r="H292" s="8">
        <v>0.1706</v>
      </c>
      <c r="I292" s="6">
        <v>649525</v>
      </c>
    </row>
    <row r="293" spans="1:15" x14ac:dyDescent="0.35">
      <c r="A293" s="5" t="s">
        <v>100</v>
      </c>
      <c r="B293" s="5" t="s">
        <v>11</v>
      </c>
      <c r="C293" s="5" t="s">
        <v>103</v>
      </c>
      <c r="D293" s="5" t="s">
        <v>18</v>
      </c>
      <c r="E293" s="5" t="str">
        <f t="shared" si="20"/>
        <v/>
      </c>
      <c r="F293" s="5" t="s">
        <v>792</v>
      </c>
      <c r="G293" s="5" t="s">
        <v>3665</v>
      </c>
      <c r="H293" s="8">
        <v>0.58450000000000002</v>
      </c>
      <c r="I293" s="6">
        <v>2225365</v>
      </c>
    </row>
    <row r="294" spans="1:15" x14ac:dyDescent="0.35">
      <c r="A294" s="5" t="s">
        <v>100</v>
      </c>
      <c r="B294" s="5" t="s">
        <v>11</v>
      </c>
      <c r="C294" s="5" t="s">
        <v>103</v>
      </c>
      <c r="D294" s="5" t="s">
        <v>17</v>
      </c>
      <c r="E294" s="5" t="str">
        <f t="shared" si="20"/>
        <v/>
      </c>
      <c r="F294" s="5" t="s">
        <v>792</v>
      </c>
      <c r="G294" s="5" t="s">
        <v>3666</v>
      </c>
      <c r="H294" s="8">
        <v>0</v>
      </c>
      <c r="I294" s="6">
        <v>0</v>
      </c>
    </row>
    <row r="295" spans="1:15" x14ac:dyDescent="0.35">
      <c r="A295" s="5" t="s">
        <v>104</v>
      </c>
      <c r="B295" s="5" t="s">
        <v>11</v>
      </c>
      <c r="C295" s="5" t="s">
        <v>105</v>
      </c>
      <c r="D295" s="5" t="s">
        <v>15</v>
      </c>
      <c r="E295" s="5" t="str">
        <f t="shared" si="20"/>
        <v>8</v>
      </c>
      <c r="F295" s="5" t="s">
        <v>793</v>
      </c>
      <c r="G295" s="5" t="s">
        <v>3667</v>
      </c>
      <c r="H295" s="8">
        <v>0.19350000000000001</v>
      </c>
      <c r="I295" s="6">
        <v>1403587</v>
      </c>
    </row>
    <row r="296" spans="1:15" x14ac:dyDescent="0.35">
      <c r="A296" s="5" t="s">
        <v>104</v>
      </c>
      <c r="B296" s="5" t="s">
        <v>11</v>
      </c>
      <c r="C296" s="5" t="s">
        <v>105</v>
      </c>
      <c r="D296" s="5" t="s">
        <v>17</v>
      </c>
      <c r="E296" s="5" t="str">
        <f t="shared" si="20"/>
        <v/>
      </c>
      <c r="F296" s="5" t="s">
        <v>793</v>
      </c>
      <c r="G296" s="5" t="s">
        <v>3668</v>
      </c>
      <c r="H296" s="8">
        <v>0</v>
      </c>
      <c r="I296" s="6">
        <v>0</v>
      </c>
    </row>
    <row r="297" spans="1:15" x14ac:dyDescent="0.35">
      <c r="A297" s="5" t="s">
        <v>104</v>
      </c>
      <c r="B297" s="5" t="s">
        <v>11</v>
      </c>
      <c r="C297" s="5" t="s">
        <v>105</v>
      </c>
      <c r="D297" s="5" t="s">
        <v>18</v>
      </c>
      <c r="E297" s="5" t="str">
        <f t="shared" si="20"/>
        <v/>
      </c>
      <c r="F297" s="5" t="s">
        <v>793</v>
      </c>
      <c r="G297" s="5" t="s">
        <v>3669</v>
      </c>
      <c r="H297" s="8">
        <v>0.70450000000000002</v>
      </c>
      <c r="I297" s="6">
        <v>5110216</v>
      </c>
    </row>
    <row r="298" spans="1:15" x14ac:dyDescent="0.35">
      <c r="A298" s="5" t="s">
        <v>110</v>
      </c>
      <c r="B298" s="5" t="s">
        <v>11</v>
      </c>
      <c r="C298" s="5" t="s">
        <v>112</v>
      </c>
      <c r="D298" s="5" t="s">
        <v>13</v>
      </c>
      <c r="E298" s="5" t="str">
        <f t="shared" si="20"/>
        <v/>
      </c>
      <c r="F298" s="5" t="s">
        <v>794</v>
      </c>
      <c r="G298" s="5" t="s">
        <v>3670</v>
      </c>
      <c r="H298" s="8">
        <v>0</v>
      </c>
      <c r="I298" s="6">
        <v>0</v>
      </c>
    </row>
    <row r="299" spans="1:15" x14ac:dyDescent="0.35">
      <c r="A299" s="5" t="s">
        <v>110</v>
      </c>
      <c r="B299" s="5" t="s">
        <v>11</v>
      </c>
      <c r="C299" s="5" t="s">
        <v>112</v>
      </c>
      <c r="D299" s="5" t="s">
        <v>15</v>
      </c>
      <c r="E299" s="5" t="str">
        <f t="shared" si="20"/>
        <v>8</v>
      </c>
      <c r="F299" s="5" t="s">
        <v>794</v>
      </c>
      <c r="G299" s="5" t="s">
        <v>3671</v>
      </c>
      <c r="H299" s="8">
        <v>0.38240000000000002</v>
      </c>
      <c r="I299" s="6">
        <v>2252298</v>
      </c>
    </row>
    <row r="300" spans="1:15" x14ac:dyDescent="0.35">
      <c r="A300" s="5" t="s">
        <v>110</v>
      </c>
      <c r="B300" s="5" t="s">
        <v>11</v>
      </c>
      <c r="C300" s="5" t="s">
        <v>112</v>
      </c>
      <c r="D300" s="5" t="s">
        <v>17</v>
      </c>
      <c r="E300" s="5" t="str">
        <f t="shared" si="20"/>
        <v/>
      </c>
      <c r="F300" s="5" t="s">
        <v>794</v>
      </c>
      <c r="G300" s="5" t="s">
        <v>3672</v>
      </c>
      <c r="H300" s="8">
        <v>0</v>
      </c>
      <c r="I300" s="6">
        <v>0</v>
      </c>
    </row>
    <row r="301" spans="1:15" x14ac:dyDescent="0.35">
      <c r="A301" s="5" t="s">
        <v>110</v>
      </c>
      <c r="B301" s="5" t="s">
        <v>11</v>
      </c>
      <c r="C301" s="5" t="s">
        <v>112</v>
      </c>
      <c r="D301" s="5" t="s">
        <v>18</v>
      </c>
      <c r="E301" s="5" t="str">
        <f t="shared" si="20"/>
        <v/>
      </c>
      <c r="F301" s="5" t="s">
        <v>794</v>
      </c>
      <c r="G301" s="5" t="s">
        <v>3673</v>
      </c>
      <c r="H301" s="8">
        <v>0.4405</v>
      </c>
      <c r="I301" s="6">
        <v>2594501</v>
      </c>
    </row>
    <row r="302" spans="1:15" x14ac:dyDescent="0.35">
      <c r="A302" s="5" t="s">
        <v>110</v>
      </c>
      <c r="B302" s="5" t="s">
        <v>11</v>
      </c>
      <c r="C302" s="5" t="s">
        <v>111</v>
      </c>
      <c r="D302" s="5" t="s">
        <v>13</v>
      </c>
      <c r="E302" s="5" t="str">
        <f t="shared" si="20"/>
        <v/>
      </c>
      <c r="F302" s="5" t="s">
        <v>795</v>
      </c>
      <c r="G302" s="5" t="s">
        <v>3674</v>
      </c>
      <c r="H302" s="8">
        <v>0</v>
      </c>
      <c r="I302" s="6">
        <v>0</v>
      </c>
    </row>
    <row r="303" spans="1:15" x14ac:dyDescent="0.35">
      <c r="A303" s="5" t="s">
        <v>110</v>
      </c>
      <c r="B303" s="5" t="s">
        <v>11</v>
      </c>
      <c r="C303" s="5" t="s">
        <v>111</v>
      </c>
      <c r="D303" s="5" t="s">
        <v>15</v>
      </c>
      <c r="E303" s="5" t="str">
        <f t="shared" si="20"/>
        <v>8</v>
      </c>
      <c r="F303" s="5" t="s">
        <v>795</v>
      </c>
      <c r="G303" s="5" t="s">
        <v>3675</v>
      </c>
      <c r="H303" s="8">
        <v>8.7499999999999994E-2</v>
      </c>
      <c r="I303" s="6">
        <v>250204</v>
      </c>
    </row>
    <row r="304" spans="1:15" x14ac:dyDescent="0.35">
      <c r="A304" s="5" t="s">
        <v>110</v>
      </c>
      <c r="B304" s="5" t="s">
        <v>11</v>
      </c>
      <c r="C304" s="5" t="s">
        <v>111</v>
      </c>
      <c r="D304" s="5" t="s">
        <v>17</v>
      </c>
      <c r="E304" s="5" t="str">
        <f t="shared" si="20"/>
        <v/>
      </c>
      <c r="F304" s="5" t="s">
        <v>795</v>
      </c>
      <c r="G304" s="5" t="s">
        <v>3676</v>
      </c>
      <c r="H304" s="8">
        <v>0</v>
      </c>
      <c r="I304" s="6">
        <v>0</v>
      </c>
    </row>
    <row r="305" spans="1:9" x14ac:dyDescent="0.35">
      <c r="A305" s="5" t="s">
        <v>110</v>
      </c>
      <c r="B305" s="5" t="s">
        <v>11</v>
      </c>
      <c r="C305" s="5" t="s">
        <v>111</v>
      </c>
      <c r="D305" s="5" t="s">
        <v>18</v>
      </c>
      <c r="E305" s="5" t="str">
        <f t="shared" si="20"/>
        <v/>
      </c>
      <c r="F305" s="5" t="s">
        <v>795</v>
      </c>
      <c r="G305" s="5" t="s">
        <v>3677</v>
      </c>
      <c r="H305" s="8">
        <v>0.68889999999999996</v>
      </c>
      <c r="I305" s="6">
        <v>1969890</v>
      </c>
    </row>
    <row r="306" spans="1:9" x14ac:dyDescent="0.35">
      <c r="A306" s="5" t="s">
        <v>119</v>
      </c>
      <c r="B306" s="5" t="s">
        <v>11</v>
      </c>
      <c r="C306" s="5" t="s">
        <v>120</v>
      </c>
      <c r="D306" s="5" t="s">
        <v>13</v>
      </c>
      <c r="E306" s="5" t="str">
        <f t="shared" si="20"/>
        <v/>
      </c>
      <c r="F306" s="5" t="s">
        <v>796</v>
      </c>
      <c r="G306" s="5" t="s">
        <v>3678</v>
      </c>
      <c r="H306" s="8">
        <v>0</v>
      </c>
      <c r="I306" s="6">
        <v>0</v>
      </c>
    </row>
    <row r="307" spans="1:9" x14ac:dyDescent="0.35">
      <c r="A307" s="5" t="s">
        <v>119</v>
      </c>
      <c r="B307" s="5" t="s">
        <v>11</v>
      </c>
      <c r="C307" s="5" t="s">
        <v>120</v>
      </c>
      <c r="D307" s="5" t="s">
        <v>15</v>
      </c>
      <c r="E307" s="5" t="str">
        <f t="shared" si="20"/>
        <v>8</v>
      </c>
      <c r="F307" s="5" t="s">
        <v>796</v>
      </c>
      <c r="G307" s="5" t="s">
        <v>3679</v>
      </c>
      <c r="H307" s="8">
        <v>9.69E-2</v>
      </c>
      <c r="I307" s="6">
        <v>263136</v>
      </c>
    </row>
    <row r="308" spans="1:9" x14ac:dyDescent="0.35">
      <c r="A308" s="5" t="s">
        <v>119</v>
      </c>
      <c r="B308" s="5" t="s">
        <v>11</v>
      </c>
      <c r="C308" s="5" t="s">
        <v>120</v>
      </c>
      <c r="D308" s="5" t="s">
        <v>16</v>
      </c>
      <c r="E308" s="5" t="str">
        <f t="shared" si="20"/>
        <v>8</v>
      </c>
      <c r="F308" s="5" t="s">
        <v>796</v>
      </c>
      <c r="G308" s="5" t="s">
        <v>3680</v>
      </c>
      <c r="H308" s="8">
        <v>0</v>
      </c>
      <c r="I308" s="6">
        <v>0</v>
      </c>
    </row>
    <row r="309" spans="1:9" x14ac:dyDescent="0.35">
      <c r="A309" s="5" t="s">
        <v>119</v>
      </c>
      <c r="B309" s="5" t="s">
        <v>11</v>
      </c>
      <c r="C309" s="5" t="s">
        <v>120</v>
      </c>
      <c r="D309" s="5" t="s">
        <v>17</v>
      </c>
      <c r="E309" s="5" t="str">
        <f t="shared" si="20"/>
        <v/>
      </c>
      <c r="F309" s="5" t="s">
        <v>796</v>
      </c>
      <c r="G309" s="5" t="s">
        <v>3681</v>
      </c>
      <c r="H309" s="8">
        <v>0</v>
      </c>
      <c r="I309" s="6">
        <v>0</v>
      </c>
    </row>
    <row r="310" spans="1:9" x14ac:dyDescent="0.35">
      <c r="A310" s="5" t="s">
        <v>119</v>
      </c>
      <c r="B310" s="5" t="s">
        <v>11</v>
      </c>
      <c r="C310" s="5" t="s">
        <v>120</v>
      </c>
      <c r="D310" s="5" t="s">
        <v>18</v>
      </c>
      <c r="E310" s="5" t="str">
        <f t="shared" si="20"/>
        <v/>
      </c>
      <c r="F310" s="5" t="s">
        <v>796</v>
      </c>
      <c r="G310" s="5" t="s">
        <v>3682</v>
      </c>
      <c r="H310" s="8">
        <v>0.73819999999999997</v>
      </c>
      <c r="I310" s="6">
        <v>2004616</v>
      </c>
    </row>
    <row r="311" spans="1:9" x14ac:dyDescent="0.35">
      <c r="A311" s="5" t="s">
        <v>119</v>
      </c>
      <c r="B311" s="5" t="s">
        <v>11</v>
      </c>
      <c r="C311" s="5" t="s">
        <v>121</v>
      </c>
      <c r="D311" s="5" t="s">
        <v>13</v>
      </c>
      <c r="E311" s="5" t="str">
        <f t="shared" si="20"/>
        <v/>
      </c>
      <c r="F311" s="5" t="s">
        <v>797</v>
      </c>
      <c r="G311" s="5" t="s">
        <v>3683</v>
      </c>
      <c r="H311" s="8">
        <v>0</v>
      </c>
      <c r="I311" s="6">
        <v>0</v>
      </c>
    </row>
    <row r="312" spans="1:9" x14ac:dyDescent="0.35">
      <c r="A312" s="5" t="s">
        <v>119</v>
      </c>
      <c r="B312" s="5" t="s">
        <v>11</v>
      </c>
      <c r="C312" s="5" t="s">
        <v>121</v>
      </c>
      <c r="D312" s="5" t="s">
        <v>15</v>
      </c>
      <c r="E312" s="5" t="str">
        <f t="shared" si="20"/>
        <v>8</v>
      </c>
      <c r="F312" s="5" t="s">
        <v>797</v>
      </c>
      <c r="G312" s="5" t="s">
        <v>3684</v>
      </c>
      <c r="H312" s="8">
        <v>0.51390000000000002</v>
      </c>
      <c r="I312" s="6">
        <v>4485077</v>
      </c>
    </row>
    <row r="313" spans="1:9" x14ac:dyDescent="0.35">
      <c r="A313" s="5" t="s">
        <v>119</v>
      </c>
      <c r="B313" s="5" t="s">
        <v>11</v>
      </c>
      <c r="C313" s="5" t="s">
        <v>121</v>
      </c>
      <c r="D313" s="5" t="s">
        <v>16</v>
      </c>
      <c r="E313" s="5" t="str">
        <f t="shared" si="20"/>
        <v>8</v>
      </c>
      <c r="F313" s="5" t="s">
        <v>797</v>
      </c>
      <c r="G313" s="5" t="s">
        <v>3685</v>
      </c>
      <c r="H313" s="8">
        <v>5.3699999999999998E-2</v>
      </c>
      <c r="I313" s="6">
        <v>468668</v>
      </c>
    </row>
    <row r="314" spans="1:9" x14ac:dyDescent="0.35">
      <c r="A314" s="5" t="s">
        <v>119</v>
      </c>
      <c r="B314" s="5" t="s">
        <v>11</v>
      </c>
      <c r="C314" s="5" t="s">
        <v>121</v>
      </c>
      <c r="D314" s="5" t="s">
        <v>17</v>
      </c>
      <c r="E314" s="5" t="str">
        <f t="shared" si="20"/>
        <v/>
      </c>
      <c r="F314" s="5" t="s">
        <v>797</v>
      </c>
      <c r="G314" s="5" t="s">
        <v>3686</v>
      </c>
      <c r="H314" s="8">
        <v>0</v>
      </c>
      <c r="I314" s="6">
        <v>0</v>
      </c>
    </row>
    <row r="315" spans="1:9" x14ac:dyDescent="0.35">
      <c r="A315" s="5" t="s">
        <v>119</v>
      </c>
      <c r="B315" s="5" t="s">
        <v>11</v>
      </c>
      <c r="C315" s="5" t="s">
        <v>121</v>
      </c>
      <c r="D315" s="5" t="s">
        <v>18</v>
      </c>
      <c r="E315" s="5" t="str">
        <f t="shared" si="20"/>
        <v/>
      </c>
      <c r="F315" s="5" t="s">
        <v>797</v>
      </c>
      <c r="G315" s="5" t="s">
        <v>3687</v>
      </c>
      <c r="H315" s="8">
        <v>0.68140000000000001</v>
      </c>
      <c r="I315" s="6">
        <v>5946938</v>
      </c>
    </row>
    <row r="316" spans="1:9" x14ac:dyDescent="0.35">
      <c r="A316" s="5" t="s">
        <v>119</v>
      </c>
      <c r="B316" s="5" t="s">
        <v>11</v>
      </c>
      <c r="C316" s="5" t="s">
        <v>122</v>
      </c>
      <c r="D316" s="5" t="s">
        <v>13</v>
      </c>
      <c r="E316" s="5" t="str">
        <f t="shared" si="20"/>
        <v/>
      </c>
      <c r="F316" s="5" t="s">
        <v>798</v>
      </c>
      <c r="G316" s="5" t="s">
        <v>3688</v>
      </c>
      <c r="H316" s="8">
        <v>0</v>
      </c>
      <c r="I316" s="6">
        <v>0</v>
      </c>
    </row>
    <row r="317" spans="1:9" x14ac:dyDescent="0.35">
      <c r="A317" s="5" t="s">
        <v>119</v>
      </c>
      <c r="B317" s="5" t="s">
        <v>11</v>
      </c>
      <c r="C317" s="5" t="s">
        <v>122</v>
      </c>
      <c r="D317" s="5" t="s">
        <v>15</v>
      </c>
      <c r="E317" s="5" t="str">
        <f t="shared" si="20"/>
        <v>8</v>
      </c>
      <c r="F317" s="5" t="s">
        <v>798</v>
      </c>
      <c r="G317" s="5" t="s">
        <v>3689</v>
      </c>
      <c r="H317" s="8">
        <v>0.26910000000000001</v>
      </c>
      <c r="I317" s="6">
        <v>2715488</v>
      </c>
    </row>
    <row r="318" spans="1:9" x14ac:dyDescent="0.35">
      <c r="A318" s="5" t="s">
        <v>119</v>
      </c>
      <c r="B318" s="5" t="s">
        <v>11</v>
      </c>
      <c r="C318" s="5" t="s">
        <v>122</v>
      </c>
      <c r="D318" s="5" t="s">
        <v>17</v>
      </c>
      <c r="E318" s="5" t="str">
        <f t="shared" si="20"/>
        <v/>
      </c>
      <c r="F318" s="5" t="s">
        <v>798</v>
      </c>
      <c r="G318" s="5" t="s">
        <v>3690</v>
      </c>
      <c r="H318" s="8">
        <v>0</v>
      </c>
      <c r="I318" s="6">
        <v>0</v>
      </c>
    </row>
    <row r="319" spans="1:9" x14ac:dyDescent="0.35">
      <c r="A319" s="5" t="s">
        <v>119</v>
      </c>
      <c r="B319" s="5" t="s">
        <v>11</v>
      </c>
      <c r="C319" s="5" t="s">
        <v>122</v>
      </c>
      <c r="D319" s="5" t="s">
        <v>18</v>
      </c>
      <c r="E319" s="5" t="str">
        <f t="shared" si="20"/>
        <v/>
      </c>
      <c r="F319" s="5" t="s">
        <v>798</v>
      </c>
      <c r="G319" s="5" t="s">
        <v>3691</v>
      </c>
      <c r="H319" s="8">
        <v>0.51229999999999998</v>
      </c>
      <c r="I319" s="6">
        <v>5169619</v>
      </c>
    </row>
    <row r="320" spans="1:9" x14ac:dyDescent="0.35">
      <c r="A320" s="5" t="s">
        <v>123</v>
      </c>
      <c r="B320" s="5" t="s">
        <v>11</v>
      </c>
      <c r="C320" s="5" t="s">
        <v>124</v>
      </c>
      <c r="D320" s="5" t="s">
        <v>13</v>
      </c>
      <c r="E320" s="5" t="str">
        <f t="shared" si="20"/>
        <v/>
      </c>
      <c r="F320" s="5" t="s">
        <v>799</v>
      </c>
      <c r="G320" s="5" t="s">
        <v>3692</v>
      </c>
      <c r="H320" s="8">
        <v>0</v>
      </c>
      <c r="I320" s="6">
        <v>0</v>
      </c>
    </row>
    <row r="321" spans="1:9" x14ac:dyDescent="0.35">
      <c r="A321" s="5" t="s">
        <v>123</v>
      </c>
      <c r="B321" s="5" t="s">
        <v>11</v>
      </c>
      <c r="C321" s="5" t="s">
        <v>124</v>
      </c>
      <c r="D321" s="5" t="s">
        <v>15</v>
      </c>
      <c r="E321" s="5" t="str">
        <f t="shared" si="20"/>
        <v>8</v>
      </c>
      <c r="F321" s="5" t="s">
        <v>799</v>
      </c>
      <c r="G321" s="5" t="s">
        <v>3693</v>
      </c>
      <c r="H321" s="8">
        <v>0.23569999999999999</v>
      </c>
      <c r="I321" s="6">
        <v>874769</v>
      </c>
    </row>
    <row r="322" spans="1:9" x14ac:dyDescent="0.35">
      <c r="A322" s="5" t="s">
        <v>123</v>
      </c>
      <c r="B322" s="5" t="s">
        <v>11</v>
      </c>
      <c r="C322" s="5" t="s">
        <v>124</v>
      </c>
      <c r="D322" s="5" t="s">
        <v>17</v>
      </c>
      <c r="E322" s="5" t="str">
        <f t="shared" si="20"/>
        <v/>
      </c>
      <c r="F322" s="5" t="s">
        <v>799</v>
      </c>
      <c r="G322" s="5" t="s">
        <v>3694</v>
      </c>
      <c r="H322" s="8">
        <v>0</v>
      </c>
      <c r="I322" s="6">
        <v>0</v>
      </c>
    </row>
    <row r="323" spans="1:9" x14ac:dyDescent="0.35">
      <c r="A323" s="5" t="s">
        <v>123</v>
      </c>
      <c r="B323" s="5" t="s">
        <v>11</v>
      </c>
      <c r="C323" s="5" t="s">
        <v>124</v>
      </c>
      <c r="D323" s="5" t="s">
        <v>18</v>
      </c>
      <c r="E323" s="5" t="str">
        <f t="shared" ref="E323:E386" si="25">IF(MID(D323,3,1)="8","8","")</f>
        <v/>
      </c>
      <c r="F323" s="5" t="s">
        <v>799</v>
      </c>
      <c r="G323" s="5" t="s">
        <v>3695</v>
      </c>
      <c r="H323" s="8">
        <v>0.56779999999999997</v>
      </c>
      <c r="I323" s="6">
        <v>2107313</v>
      </c>
    </row>
    <row r="324" spans="1:9" x14ac:dyDescent="0.35">
      <c r="A324" s="5" t="s">
        <v>123</v>
      </c>
      <c r="B324" s="5" t="s">
        <v>11</v>
      </c>
      <c r="C324" s="5" t="s">
        <v>125</v>
      </c>
      <c r="D324" s="5" t="s">
        <v>13</v>
      </c>
      <c r="E324" s="5" t="str">
        <f t="shared" si="25"/>
        <v/>
      </c>
      <c r="F324" s="5" t="s">
        <v>800</v>
      </c>
      <c r="G324" s="5" t="s">
        <v>3696</v>
      </c>
      <c r="H324" s="8">
        <v>0</v>
      </c>
      <c r="I324" s="6">
        <v>0</v>
      </c>
    </row>
    <row r="325" spans="1:9" x14ac:dyDescent="0.35">
      <c r="A325" s="5" t="s">
        <v>123</v>
      </c>
      <c r="B325" s="5" t="s">
        <v>11</v>
      </c>
      <c r="C325" s="5" t="s">
        <v>125</v>
      </c>
      <c r="D325" s="5" t="s">
        <v>15</v>
      </c>
      <c r="E325" s="5" t="str">
        <f t="shared" si="25"/>
        <v>8</v>
      </c>
      <c r="F325" s="5" t="s">
        <v>800</v>
      </c>
      <c r="G325" s="5" t="s">
        <v>3697</v>
      </c>
      <c r="H325" s="8">
        <v>0.2427</v>
      </c>
      <c r="I325" s="6">
        <v>1101652</v>
      </c>
    </row>
    <row r="326" spans="1:9" x14ac:dyDescent="0.35">
      <c r="A326" s="5" t="s">
        <v>123</v>
      </c>
      <c r="B326" s="5" t="s">
        <v>11</v>
      </c>
      <c r="C326" s="5" t="s">
        <v>125</v>
      </c>
      <c r="D326" s="5" t="s">
        <v>16</v>
      </c>
      <c r="E326" s="5" t="str">
        <f t="shared" si="25"/>
        <v>8</v>
      </c>
      <c r="F326" s="5" t="s">
        <v>800</v>
      </c>
      <c r="G326" s="5" t="s">
        <v>3698</v>
      </c>
      <c r="H326" s="8">
        <v>7.22E-2</v>
      </c>
      <c r="I326" s="6">
        <v>327727</v>
      </c>
    </row>
    <row r="327" spans="1:9" x14ac:dyDescent="0.35">
      <c r="A327" s="5" t="s">
        <v>123</v>
      </c>
      <c r="B327" s="5" t="s">
        <v>11</v>
      </c>
      <c r="C327" s="5" t="s">
        <v>125</v>
      </c>
      <c r="D327" s="5" t="s">
        <v>17</v>
      </c>
      <c r="E327" s="5" t="str">
        <f t="shared" si="25"/>
        <v/>
      </c>
      <c r="F327" s="5" t="s">
        <v>800</v>
      </c>
      <c r="G327" s="5" t="s">
        <v>3699</v>
      </c>
      <c r="H327" s="8">
        <v>0</v>
      </c>
      <c r="I327" s="6">
        <v>0</v>
      </c>
    </row>
    <row r="328" spans="1:9" x14ac:dyDescent="0.35">
      <c r="A328" s="5" t="s">
        <v>123</v>
      </c>
      <c r="B328" s="5" t="s">
        <v>11</v>
      </c>
      <c r="C328" s="5" t="s">
        <v>125</v>
      </c>
      <c r="D328" s="5" t="s">
        <v>18</v>
      </c>
      <c r="E328" s="5" t="str">
        <f t="shared" si="25"/>
        <v/>
      </c>
      <c r="F328" s="5" t="s">
        <v>800</v>
      </c>
      <c r="G328" s="5" t="s">
        <v>3700</v>
      </c>
      <c r="H328" s="8">
        <v>0.53879999999999995</v>
      </c>
      <c r="I328" s="6">
        <v>2445695</v>
      </c>
    </row>
    <row r="329" spans="1:9" x14ac:dyDescent="0.35">
      <c r="A329" s="5" t="s">
        <v>123</v>
      </c>
      <c r="B329" s="5" t="s">
        <v>11</v>
      </c>
      <c r="C329" s="5" t="s">
        <v>126</v>
      </c>
      <c r="D329" s="5" t="s">
        <v>15</v>
      </c>
      <c r="E329" s="5" t="str">
        <f t="shared" si="25"/>
        <v>8</v>
      </c>
      <c r="F329" s="5" t="s">
        <v>801</v>
      </c>
      <c r="G329" s="5" t="s">
        <v>3701</v>
      </c>
      <c r="H329" s="8">
        <v>0.61870000000000003</v>
      </c>
      <c r="I329" s="6">
        <v>1388959</v>
      </c>
    </row>
    <row r="330" spans="1:9" x14ac:dyDescent="0.35">
      <c r="A330" s="5" t="s">
        <v>123</v>
      </c>
      <c r="B330" s="5" t="s">
        <v>11</v>
      </c>
      <c r="C330" s="5" t="s">
        <v>126</v>
      </c>
      <c r="D330" s="5" t="s">
        <v>17</v>
      </c>
      <c r="E330" s="5" t="str">
        <f t="shared" si="25"/>
        <v/>
      </c>
      <c r="F330" s="5" t="s">
        <v>801</v>
      </c>
      <c r="G330" s="5" t="s">
        <v>3702</v>
      </c>
      <c r="H330" s="8">
        <v>0</v>
      </c>
      <c r="I330" s="6">
        <v>0</v>
      </c>
    </row>
    <row r="331" spans="1:9" x14ac:dyDescent="0.35">
      <c r="A331" s="5" t="s">
        <v>123</v>
      </c>
      <c r="B331" s="5" t="s">
        <v>11</v>
      </c>
      <c r="C331" s="5" t="s">
        <v>126</v>
      </c>
      <c r="D331" s="5" t="s">
        <v>18</v>
      </c>
      <c r="E331" s="5" t="str">
        <f t="shared" si="25"/>
        <v/>
      </c>
      <c r="F331" s="5" t="s">
        <v>801</v>
      </c>
      <c r="G331" s="5" t="s">
        <v>3703</v>
      </c>
      <c r="H331" s="8">
        <v>0.90529999999999999</v>
      </c>
      <c r="I331" s="6">
        <v>2032365</v>
      </c>
    </row>
    <row r="332" spans="1:9" x14ac:dyDescent="0.35">
      <c r="A332" s="5" t="s">
        <v>123</v>
      </c>
      <c r="B332" s="5" t="s">
        <v>11</v>
      </c>
      <c r="C332" s="5" t="s">
        <v>127</v>
      </c>
      <c r="D332" s="5" t="s">
        <v>15</v>
      </c>
      <c r="E332" s="5" t="str">
        <f t="shared" si="25"/>
        <v>8</v>
      </c>
      <c r="F332" s="5" t="s">
        <v>802</v>
      </c>
      <c r="G332" s="5" t="s">
        <v>3704</v>
      </c>
      <c r="H332" s="8">
        <v>0.15759999999999999</v>
      </c>
      <c r="I332" s="6">
        <v>1542495</v>
      </c>
    </row>
    <row r="333" spans="1:9" x14ac:dyDescent="0.35">
      <c r="A333" s="5" t="s">
        <v>123</v>
      </c>
      <c r="B333" s="5" t="s">
        <v>11</v>
      </c>
      <c r="C333" s="5" t="s">
        <v>127</v>
      </c>
      <c r="D333" s="5" t="s">
        <v>16</v>
      </c>
      <c r="E333" s="5" t="str">
        <f t="shared" si="25"/>
        <v>8</v>
      </c>
      <c r="F333" s="5" t="s">
        <v>802</v>
      </c>
      <c r="G333" s="5" t="s">
        <v>3705</v>
      </c>
      <c r="H333" s="8">
        <v>0.11990000000000001</v>
      </c>
      <c r="I333" s="6">
        <v>1173510</v>
      </c>
    </row>
    <row r="334" spans="1:9" x14ac:dyDescent="0.35">
      <c r="A334" s="5" t="s">
        <v>123</v>
      </c>
      <c r="B334" s="5" t="s">
        <v>11</v>
      </c>
      <c r="C334" s="5" t="s">
        <v>127</v>
      </c>
      <c r="D334" s="5" t="s">
        <v>17</v>
      </c>
      <c r="E334" s="5" t="str">
        <f t="shared" si="25"/>
        <v/>
      </c>
      <c r="F334" s="5" t="s">
        <v>802</v>
      </c>
      <c r="G334" s="5" t="s">
        <v>3706</v>
      </c>
      <c r="H334" s="8">
        <v>0</v>
      </c>
      <c r="I334" s="6">
        <v>0</v>
      </c>
    </row>
    <row r="335" spans="1:9" x14ac:dyDescent="0.35">
      <c r="A335" s="5" t="s">
        <v>123</v>
      </c>
      <c r="B335" s="5" t="s">
        <v>11</v>
      </c>
      <c r="C335" s="5" t="s">
        <v>127</v>
      </c>
      <c r="D335" s="5" t="s">
        <v>18</v>
      </c>
      <c r="E335" s="5" t="str">
        <f t="shared" si="25"/>
        <v/>
      </c>
      <c r="F335" s="5" t="s">
        <v>802</v>
      </c>
      <c r="G335" s="5" t="s">
        <v>3707</v>
      </c>
      <c r="H335" s="8">
        <v>0.63470000000000004</v>
      </c>
      <c r="I335" s="6">
        <v>6212067</v>
      </c>
    </row>
    <row r="336" spans="1:9" x14ac:dyDescent="0.35">
      <c r="A336" s="5" t="s">
        <v>129</v>
      </c>
      <c r="B336" s="5" t="s">
        <v>11</v>
      </c>
      <c r="C336" s="5" t="s">
        <v>133</v>
      </c>
      <c r="D336" s="5" t="s">
        <v>15</v>
      </c>
      <c r="E336" s="5" t="str">
        <f t="shared" si="25"/>
        <v>8</v>
      </c>
      <c r="F336" s="5" t="s">
        <v>803</v>
      </c>
      <c r="G336" s="5" t="s">
        <v>3708</v>
      </c>
      <c r="H336" s="8">
        <v>0.2777</v>
      </c>
      <c r="I336" s="6">
        <v>564275</v>
      </c>
    </row>
    <row r="337" spans="1:9" x14ac:dyDescent="0.35">
      <c r="A337" s="5" t="s">
        <v>129</v>
      </c>
      <c r="B337" s="5" t="s">
        <v>11</v>
      </c>
      <c r="C337" s="5" t="s">
        <v>133</v>
      </c>
      <c r="D337" s="5" t="s">
        <v>16</v>
      </c>
      <c r="E337" s="5" t="str">
        <f t="shared" si="25"/>
        <v>8</v>
      </c>
      <c r="F337" s="5" t="s">
        <v>803</v>
      </c>
      <c r="G337" s="5" t="s">
        <v>3709</v>
      </c>
      <c r="H337" s="8">
        <v>0</v>
      </c>
      <c r="I337" s="6">
        <v>0</v>
      </c>
    </row>
    <row r="338" spans="1:9" x14ac:dyDescent="0.35">
      <c r="A338" s="5" t="s">
        <v>129</v>
      </c>
      <c r="B338" s="5" t="s">
        <v>11</v>
      </c>
      <c r="C338" s="5" t="s">
        <v>133</v>
      </c>
      <c r="D338" s="5" t="s">
        <v>18</v>
      </c>
      <c r="E338" s="5" t="str">
        <f t="shared" si="25"/>
        <v/>
      </c>
      <c r="F338" s="5" t="s">
        <v>803</v>
      </c>
      <c r="G338" s="5" t="s">
        <v>3710</v>
      </c>
      <c r="H338" s="8">
        <v>0.72909999999999997</v>
      </c>
      <c r="I338" s="6">
        <v>1481502</v>
      </c>
    </row>
    <row r="339" spans="1:9" x14ac:dyDescent="0.35">
      <c r="A339" s="5" t="s">
        <v>129</v>
      </c>
      <c r="B339" s="5" t="s">
        <v>11</v>
      </c>
      <c r="C339" s="5" t="s">
        <v>133</v>
      </c>
      <c r="D339" s="5" t="s">
        <v>17</v>
      </c>
      <c r="E339" s="5" t="str">
        <f t="shared" si="25"/>
        <v/>
      </c>
      <c r="F339" s="5" t="s">
        <v>803</v>
      </c>
      <c r="G339" s="5" t="s">
        <v>3711</v>
      </c>
      <c r="H339" s="8">
        <v>0</v>
      </c>
      <c r="I339" s="6">
        <v>0</v>
      </c>
    </row>
    <row r="340" spans="1:9" x14ac:dyDescent="0.35">
      <c r="A340" s="5" t="s">
        <v>129</v>
      </c>
      <c r="B340" s="5" t="s">
        <v>11</v>
      </c>
      <c r="C340" s="5" t="s">
        <v>130</v>
      </c>
      <c r="D340" s="5" t="s">
        <v>17</v>
      </c>
      <c r="E340" s="5" t="str">
        <f t="shared" si="25"/>
        <v/>
      </c>
      <c r="F340" s="5" t="s">
        <v>804</v>
      </c>
      <c r="G340" s="5" t="s">
        <v>3712</v>
      </c>
      <c r="H340" s="8">
        <v>0</v>
      </c>
      <c r="I340" s="6">
        <v>0</v>
      </c>
    </row>
    <row r="341" spans="1:9" x14ac:dyDescent="0.35">
      <c r="A341" s="5" t="s">
        <v>129</v>
      </c>
      <c r="B341" s="5" t="s">
        <v>11</v>
      </c>
      <c r="C341" s="5" t="s">
        <v>130</v>
      </c>
      <c r="D341" s="5" t="s">
        <v>13</v>
      </c>
      <c r="E341" s="5" t="str">
        <f t="shared" si="25"/>
        <v/>
      </c>
      <c r="F341" s="5" t="s">
        <v>804</v>
      </c>
      <c r="G341" s="5" t="s">
        <v>3713</v>
      </c>
      <c r="H341" s="8">
        <v>0</v>
      </c>
      <c r="I341" s="6">
        <v>0</v>
      </c>
    </row>
    <row r="342" spans="1:9" x14ac:dyDescent="0.35">
      <c r="A342" s="5" t="s">
        <v>129</v>
      </c>
      <c r="B342" s="5" t="s">
        <v>11</v>
      </c>
      <c r="C342" s="5" t="s">
        <v>130</v>
      </c>
      <c r="D342" s="5" t="s">
        <v>15</v>
      </c>
      <c r="E342" s="5" t="str">
        <f t="shared" si="25"/>
        <v>8</v>
      </c>
      <c r="F342" s="5" t="s">
        <v>804</v>
      </c>
      <c r="G342" s="5" t="s">
        <v>3714</v>
      </c>
      <c r="H342" s="8">
        <v>0.6673</v>
      </c>
      <c r="I342" s="6">
        <v>1347610</v>
      </c>
    </row>
    <row r="343" spans="1:9" x14ac:dyDescent="0.35">
      <c r="A343" s="5" t="s">
        <v>129</v>
      </c>
      <c r="B343" s="5" t="s">
        <v>11</v>
      </c>
      <c r="C343" s="5" t="s">
        <v>130</v>
      </c>
      <c r="D343" s="5" t="s">
        <v>18</v>
      </c>
      <c r="E343" s="5" t="str">
        <f t="shared" si="25"/>
        <v/>
      </c>
      <c r="F343" s="5" t="s">
        <v>804</v>
      </c>
      <c r="G343" s="5" t="s">
        <v>3715</v>
      </c>
      <c r="H343" s="8">
        <v>0.96099999999999997</v>
      </c>
      <c r="I343" s="6">
        <v>1940736</v>
      </c>
    </row>
    <row r="344" spans="1:9" x14ac:dyDescent="0.35">
      <c r="A344" s="5" t="s">
        <v>129</v>
      </c>
      <c r="B344" s="5" t="s">
        <v>11</v>
      </c>
      <c r="C344" s="5" t="s">
        <v>131</v>
      </c>
      <c r="D344" s="5" t="s">
        <v>13</v>
      </c>
      <c r="E344" s="5" t="str">
        <f t="shared" si="25"/>
        <v/>
      </c>
      <c r="F344" s="5" t="s">
        <v>805</v>
      </c>
      <c r="G344" s="5" t="s">
        <v>3716</v>
      </c>
      <c r="H344" s="8">
        <v>0</v>
      </c>
      <c r="I344" s="6">
        <v>0</v>
      </c>
    </row>
    <row r="345" spans="1:9" x14ac:dyDescent="0.35">
      <c r="A345" s="5" t="s">
        <v>129</v>
      </c>
      <c r="B345" s="5" t="s">
        <v>11</v>
      </c>
      <c r="C345" s="5" t="s">
        <v>131</v>
      </c>
      <c r="D345" s="5" t="s">
        <v>15</v>
      </c>
      <c r="E345" s="5" t="str">
        <f t="shared" si="25"/>
        <v>8</v>
      </c>
      <c r="F345" s="5" t="s">
        <v>805</v>
      </c>
      <c r="G345" s="5" t="s">
        <v>3717</v>
      </c>
      <c r="H345" s="8">
        <v>0.97589999999999999</v>
      </c>
      <c r="I345" s="6">
        <v>1873912</v>
      </c>
    </row>
    <row r="346" spans="1:9" x14ac:dyDescent="0.35">
      <c r="A346" s="5" t="s">
        <v>129</v>
      </c>
      <c r="B346" s="5" t="s">
        <v>11</v>
      </c>
      <c r="C346" s="5" t="s">
        <v>131</v>
      </c>
      <c r="D346" s="5" t="s">
        <v>16</v>
      </c>
      <c r="E346" s="5" t="str">
        <f t="shared" si="25"/>
        <v>8</v>
      </c>
      <c r="F346" s="5" t="s">
        <v>805</v>
      </c>
      <c r="G346" s="5" t="s">
        <v>3718</v>
      </c>
      <c r="H346" s="8">
        <v>2.4500000000000001E-2</v>
      </c>
      <c r="I346" s="6">
        <v>47045</v>
      </c>
    </row>
    <row r="347" spans="1:9" x14ac:dyDescent="0.35">
      <c r="A347" s="5" t="s">
        <v>129</v>
      </c>
      <c r="B347" s="5" t="s">
        <v>11</v>
      </c>
      <c r="C347" s="5" t="s">
        <v>131</v>
      </c>
      <c r="D347" s="5" t="s">
        <v>18</v>
      </c>
      <c r="E347" s="5" t="str">
        <f t="shared" si="25"/>
        <v/>
      </c>
      <c r="F347" s="5" t="s">
        <v>805</v>
      </c>
      <c r="G347" s="5" t="s">
        <v>3719</v>
      </c>
      <c r="H347" s="8">
        <v>0.73750000000000004</v>
      </c>
      <c r="I347" s="6">
        <v>1416139</v>
      </c>
    </row>
    <row r="348" spans="1:9" x14ac:dyDescent="0.35">
      <c r="A348" s="5" t="s">
        <v>129</v>
      </c>
      <c r="B348" s="5" t="s">
        <v>11</v>
      </c>
      <c r="C348" s="5" t="s">
        <v>131</v>
      </c>
      <c r="D348" s="5" t="s">
        <v>17</v>
      </c>
      <c r="E348" s="5" t="str">
        <f t="shared" si="25"/>
        <v/>
      </c>
      <c r="F348" s="5" t="s">
        <v>805</v>
      </c>
      <c r="G348" s="5" t="s">
        <v>3720</v>
      </c>
      <c r="H348" s="8">
        <v>0</v>
      </c>
      <c r="I348" s="6">
        <v>0</v>
      </c>
    </row>
    <row r="349" spans="1:9" x14ac:dyDescent="0.35">
      <c r="A349" s="5" t="s">
        <v>138</v>
      </c>
      <c r="B349" s="5" t="s">
        <v>11</v>
      </c>
      <c r="C349" s="5" t="s">
        <v>137</v>
      </c>
      <c r="D349" s="5" t="s">
        <v>15</v>
      </c>
      <c r="E349" s="5" t="str">
        <f t="shared" si="25"/>
        <v>8</v>
      </c>
      <c r="F349" s="5" t="s">
        <v>806</v>
      </c>
      <c r="G349" s="5" t="s">
        <v>3721</v>
      </c>
      <c r="H349" s="8">
        <v>0.40570000000000001</v>
      </c>
      <c r="I349" s="6">
        <v>549533</v>
      </c>
    </row>
    <row r="350" spans="1:9" x14ac:dyDescent="0.35">
      <c r="A350" s="5" t="s">
        <v>138</v>
      </c>
      <c r="B350" s="5" t="s">
        <v>11</v>
      </c>
      <c r="C350" s="5" t="s">
        <v>137</v>
      </c>
      <c r="D350" s="5" t="s">
        <v>16</v>
      </c>
      <c r="E350" s="5" t="str">
        <f t="shared" si="25"/>
        <v>8</v>
      </c>
      <c r="F350" s="5" t="s">
        <v>806</v>
      </c>
      <c r="G350" s="5" t="s">
        <v>3722</v>
      </c>
      <c r="H350" s="8">
        <v>0.1172</v>
      </c>
      <c r="I350" s="6">
        <v>158751</v>
      </c>
    </row>
    <row r="351" spans="1:9" x14ac:dyDescent="0.35">
      <c r="A351" s="5" t="s">
        <v>138</v>
      </c>
      <c r="B351" s="5" t="s">
        <v>11</v>
      </c>
      <c r="C351" s="5" t="s">
        <v>137</v>
      </c>
      <c r="D351" s="5" t="s">
        <v>17</v>
      </c>
      <c r="E351" s="5" t="str">
        <f t="shared" si="25"/>
        <v/>
      </c>
      <c r="F351" s="5" t="s">
        <v>806</v>
      </c>
      <c r="G351" s="5" t="s">
        <v>3723</v>
      </c>
      <c r="H351" s="8">
        <v>0</v>
      </c>
      <c r="I351" s="6">
        <v>0</v>
      </c>
    </row>
    <row r="352" spans="1:9" x14ac:dyDescent="0.35">
      <c r="A352" s="5" t="s">
        <v>138</v>
      </c>
      <c r="B352" s="5" t="s">
        <v>11</v>
      </c>
      <c r="C352" s="5" t="s">
        <v>137</v>
      </c>
      <c r="D352" s="5" t="s">
        <v>18</v>
      </c>
      <c r="E352" s="5" t="str">
        <f t="shared" si="25"/>
        <v/>
      </c>
      <c r="F352" s="5" t="s">
        <v>806</v>
      </c>
      <c r="G352" s="5" t="s">
        <v>3724</v>
      </c>
      <c r="H352" s="8">
        <v>0.62519999999999998</v>
      </c>
      <c r="I352" s="6">
        <v>846853</v>
      </c>
    </row>
    <row r="353" spans="1:9" x14ac:dyDescent="0.35">
      <c r="A353" s="5" t="s">
        <v>129</v>
      </c>
      <c r="B353" s="5" t="s">
        <v>11</v>
      </c>
      <c r="C353" s="5" t="s">
        <v>132</v>
      </c>
      <c r="D353" s="5" t="s">
        <v>13</v>
      </c>
      <c r="E353" s="5" t="str">
        <f t="shared" si="25"/>
        <v/>
      </c>
      <c r="F353" s="5" t="s">
        <v>807</v>
      </c>
      <c r="G353" s="5" t="s">
        <v>3725</v>
      </c>
      <c r="H353" s="8">
        <v>0</v>
      </c>
      <c r="I353" s="6">
        <v>0</v>
      </c>
    </row>
    <row r="354" spans="1:9" x14ac:dyDescent="0.35">
      <c r="A354" s="5" t="s">
        <v>129</v>
      </c>
      <c r="B354" s="5" t="s">
        <v>11</v>
      </c>
      <c r="C354" s="5" t="s">
        <v>132</v>
      </c>
      <c r="D354" s="5" t="s">
        <v>15</v>
      </c>
      <c r="E354" s="5" t="str">
        <f t="shared" si="25"/>
        <v>8</v>
      </c>
      <c r="F354" s="5" t="s">
        <v>807</v>
      </c>
      <c r="G354" s="5" t="s">
        <v>3726</v>
      </c>
      <c r="H354" s="8">
        <v>1.66E-2</v>
      </c>
      <c r="I354" s="6">
        <v>53203</v>
      </c>
    </row>
    <row r="355" spans="1:9" x14ac:dyDescent="0.35">
      <c r="A355" s="5" t="s">
        <v>129</v>
      </c>
      <c r="B355" s="5" t="s">
        <v>11</v>
      </c>
      <c r="C355" s="5" t="s">
        <v>132</v>
      </c>
      <c r="D355" s="5" t="s">
        <v>16</v>
      </c>
      <c r="E355" s="5" t="str">
        <f t="shared" si="25"/>
        <v>8</v>
      </c>
      <c r="F355" s="5" t="s">
        <v>807</v>
      </c>
      <c r="G355" s="5" t="s">
        <v>3727</v>
      </c>
      <c r="H355" s="8">
        <v>7.6799999999999993E-2</v>
      </c>
      <c r="I355" s="6">
        <v>246143</v>
      </c>
    </row>
    <row r="356" spans="1:9" x14ac:dyDescent="0.35">
      <c r="A356" s="5" t="s">
        <v>129</v>
      </c>
      <c r="B356" s="5" t="s">
        <v>11</v>
      </c>
      <c r="C356" s="5" t="s">
        <v>132</v>
      </c>
      <c r="D356" s="5" t="s">
        <v>25</v>
      </c>
      <c r="E356" s="5" t="str">
        <f t="shared" si="25"/>
        <v/>
      </c>
      <c r="F356" s="5" t="s">
        <v>807</v>
      </c>
      <c r="G356" s="5" t="s">
        <v>3728</v>
      </c>
      <c r="H356" s="8">
        <v>0.41</v>
      </c>
      <c r="I356" s="6">
        <v>1443394</v>
      </c>
    </row>
    <row r="357" spans="1:9" x14ac:dyDescent="0.35">
      <c r="A357" s="5" t="s">
        <v>129</v>
      </c>
      <c r="B357" s="5" t="s">
        <v>11</v>
      </c>
      <c r="C357" s="5" t="s">
        <v>132</v>
      </c>
      <c r="D357" s="5" t="s">
        <v>18</v>
      </c>
      <c r="E357" s="5" t="str">
        <f t="shared" si="25"/>
        <v/>
      </c>
      <c r="F357" s="5" t="s">
        <v>807</v>
      </c>
      <c r="G357" s="5" t="s">
        <v>3729</v>
      </c>
      <c r="H357" s="8">
        <v>0.57720000000000005</v>
      </c>
      <c r="I357" s="6">
        <v>1849920</v>
      </c>
    </row>
    <row r="358" spans="1:9" x14ac:dyDescent="0.35">
      <c r="A358" s="5" t="s">
        <v>129</v>
      </c>
      <c r="B358" s="5" t="s">
        <v>11</v>
      </c>
      <c r="C358" s="5" t="s">
        <v>132</v>
      </c>
      <c r="D358" s="5" t="s">
        <v>17</v>
      </c>
      <c r="E358" s="5" t="str">
        <f t="shared" si="25"/>
        <v/>
      </c>
      <c r="F358" s="5" t="s">
        <v>807</v>
      </c>
      <c r="G358" s="5" t="s">
        <v>3730</v>
      </c>
      <c r="H358" s="8">
        <v>0</v>
      </c>
      <c r="I358" s="6">
        <v>0</v>
      </c>
    </row>
    <row r="359" spans="1:9" x14ac:dyDescent="0.35">
      <c r="A359" s="5" t="s">
        <v>340</v>
      </c>
      <c r="B359" s="5" t="s">
        <v>11</v>
      </c>
      <c r="C359" s="5" t="s">
        <v>386</v>
      </c>
      <c r="D359" s="5" t="s">
        <v>25</v>
      </c>
      <c r="E359" s="5" t="str">
        <f t="shared" si="25"/>
        <v/>
      </c>
      <c r="F359" s="5" t="s">
        <v>808</v>
      </c>
      <c r="G359" s="5" t="s">
        <v>3731</v>
      </c>
      <c r="H359" s="8">
        <v>0.22750000000000001</v>
      </c>
      <c r="I359" s="6">
        <v>19548936</v>
      </c>
    </row>
    <row r="360" spans="1:9" x14ac:dyDescent="0.35">
      <c r="A360" s="5" t="s">
        <v>340</v>
      </c>
      <c r="B360" s="5" t="s">
        <v>11</v>
      </c>
      <c r="C360" s="5" t="s">
        <v>386</v>
      </c>
      <c r="D360" s="5" t="s">
        <v>13</v>
      </c>
      <c r="E360" s="5" t="str">
        <f t="shared" si="25"/>
        <v/>
      </c>
      <c r="F360" s="5" t="s">
        <v>808</v>
      </c>
      <c r="G360" s="5" t="s">
        <v>3732</v>
      </c>
      <c r="H360" s="8">
        <v>0</v>
      </c>
      <c r="I360" s="6">
        <v>0</v>
      </c>
    </row>
    <row r="361" spans="1:9" x14ac:dyDescent="0.35">
      <c r="A361" s="5" t="s">
        <v>340</v>
      </c>
      <c r="B361" s="5" t="s">
        <v>11</v>
      </c>
      <c r="C361" s="5" t="s">
        <v>386</v>
      </c>
      <c r="D361" s="5" t="s">
        <v>15</v>
      </c>
      <c r="E361" s="5" t="str">
        <f t="shared" si="25"/>
        <v>8</v>
      </c>
      <c r="F361" s="5" t="s">
        <v>808</v>
      </c>
      <c r="G361" s="5" t="s">
        <v>3733</v>
      </c>
      <c r="H361" s="8">
        <v>0.45450000000000002</v>
      </c>
      <c r="I361" s="6">
        <v>34668566</v>
      </c>
    </row>
    <row r="362" spans="1:9" x14ac:dyDescent="0.35">
      <c r="A362" s="5" t="s">
        <v>340</v>
      </c>
      <c r="B362" s="5" t="s">
        <v>11</v>
      </c>
      <c r="C362" s="5" t="s">
        <v>386</v>
      </c>
      <c r="D362" s="5" t="s">
        <v>16</v>
      </c>
      <c r="E362" s="5" t="str">
        <f t="shared" si="25"/>
        <v>8</v>
      </c>
      <c r="F362" s="5" t="s">
        <v>808</v>
      </c>
      <c r="G362" s="5" t="s">
        <v>3734</v>
      </c>
      <c r="H362" s="8">
        <v>4.8999999999999998E-3</v>
      </c>
      <c r="I362" s="6">
        <v>373765</v>
      </c>
    </row>
    <row r="363" spans="1:9" x14ac:dyDescent="0.35">
      <c r="A363" s="5" t="s">
        <v>340</v>
      </c>
      <c r="B363" s="5" t="s">
        <v>11</v>
      </c>
      <c r="C363" s="5" t="s">
        <v>386</v>
      </c>
      <c r="D363" s="5" t="s">
        <v>30</v>
      </c>
      <c r="E363" s="5" t="str">
        <f t="shared" si="25"/>
        <v>8</v>
      </c>
      <c r="F363" s="5" t="s">
        <v>808</v>
      </c>
      <c r="G363" s="5" t="s">
        <v>3735</v>
      </c>
      <c r="H363" s="8">
        <v>0.1353</v>
      </c>
      <c r="I363" s="6">
        <v>11626246</v>
      </c>
    </row>
    <row r="364" spans="1:9" x14ac:dyDescent="0.35">
      <c r="A364" s="5" t="s">
        <v>340</v>
      </c>
      <c r="B364" s="5" t="s">
        <v>11</v>
      </c>
      <c r="C364" s="5" t="s">
        <v>386</v>
      </c>
      <c r="D364" s="5" t="s">
        <v>17</v>
      </c>
      <c r="E364" s="5" t="str">
        <f t="shared" si="25"/>
        <v/>
      </c>
      <c r="F364" s="5" t="s">
        <v>808</v>
      </c>
      <c r="G364" s="5" t="s">
        <v>3736</v>
      </c>
      <c r="H364" s="8">
        <v>0</v>
      </c>
      <c r="I364" s="6">
        <v>0</v>
      </c>
    </row>
    <row r="365" spans="1:9" x14ac:dyDescent="0.35">
      <c r="A365" s="5" t="s">
        <v>340</v>
      </c>
      <c r="B365" s="5" t="s">
        <v>11</v>
      </c>
      <c r="C365" s="5" t="s">
        <v>386</v>
      </c>
      <c r="D365" s="5" t="s">
        <v>18</v>
      </c>
      <c r="E365" s="5" t="str">
        <f t="shared" si="25"/>
        <v/>
      </c>
      <c r="F365" s="5" t="s">
        <v>808</v>
      </c>
      <c r="G365" s="5" t="s">
        <v>3737</v>
      </c>
      <c r="H365" s="8">
        <v>0.4299</v>
      </c>
      <c r="I365" s="6">
        <v>32792116</v>
      </c>
    </row>
    <row r="366" spans="1:9" x14ac:dyDescent="0.35">
      <c r="A366" s="5" t="s">
        <v>340</v>
      </c>
      <c r="B366" s="5" t="s">
        <v>11</v>
      </c>
      <c r="C366" s="5" t="s">
        <v>387</v>
      </c>
      <c r="D366" s="5" t="s">
        <v>13</v>
      </c>
      <c r="E366" s="5" t="str">
        <f t="shared" si="25"/>
        <v/>
      </c>
      <c r="F366" s="5" t="s">
        <v>809</v>
      </c>
      <c r="G366" s="5" t="s">
        <v>3738</v>
      </c>
      <c r="H366" s="8">
        <v>0</v>
      </c>
      <c r="I366" s="6">
        <v>0</v>
      </c>
    </row>
    <row r="367" spans="1:9" x14ac:dyDescent="0.35">
      <c r="A367" s="5" t="s">
        <v>340</v>
      </c>
      <c r="B367" s="5" t="s">
        <v>11</v>
      </c>
      <c r="C367" s="5" t="s">
        <v>387</v>
      </c>
      <c r="D367" s="5" t="s">
        <v>15</v>
      </c>
      <c r="E367" s="5" t="str">
        <f t="shared" si="25"/>
        <v>8</v>
      </c>
      <c r="F367" s="5" t="s">
        <v>809</v>
      </c>
      <c r="G367" s="5" t="s">
        <v>3739</v>
      </c>
      <c r="H367" s="8">
        <v>0.55830000000000002</v>
      </c>
      <c r="I367" s="6">
        <v>4697896</v>
      </c>
    </row>
    <row r="368" spans="1:9" x14ac:dyDescent="0.35">
      <c r="A368" s="5" t="s">
        <v>340</v>
      </c>
      <c r="B368" s="5" t="s">
        <v>11</v>
      </c>
      <c r="C368" s="5" t="s">
        <v>387</v>
      </c>
      <c r="D368" s="5" t="s">
        <v>17</v>
      </c>
      <c r="E368" s="5" t="str">
        <f t="shared" si="25"/>
        <v/>
      </c>
      <c r="F368" s="5" t="s">
        <v>809</v>
      </c>
      <c r="G368" s="5" t="s">
        <v>3740</v>
      </c>
      <c r="H368" s="8">
        <v>0</v>
      </c>
      <c r="I368" s="6">
        <v>0</v>
      </c>
    </row>
    <row r="369" spans="1:9" x14ac:dyDescent="0.35">
      <c r="A369" s="5" t="s">
        <v>340</v>
      </c>
      <c r="B369" s="5" t="s">
        <v>11</v>
      </c>
      <c r="C369" s="5" t="s">
        <v>387</v>
      </c>
      <c r="D369" s="5" t="s">
        <v>18</v>
      </c>
      <c r="E369" s="5" t="str">
        <f t="shared" si="25"/>
        <v/>
      </c>
      <c r="F369" s="5" t="s">
        <v>809</v>
      </c>
      <c r="G369" s="5" t="s">
        <v>3741</v>
      </c>
      <c r="H369" s="8">
        <v>0.46279999999999999</v>
      </c>
      <c r="I369" s="6">
        <v>3894297</v>
      </c>
    </row>
    <row r="370" spans="1:9" x14ac:dyDescent="0.35">
      <c r="A370" s="5" t="s">
        <v>340</v>
      </c>
      <c r="B370" s="5" t="s">
        <v>11</v>
      </c>
      <c r="C370" s="5" t="s">
        <v>388</v>
      </c>
      <c r="D370" s="5" t="s">
        <v>25</v>
      </c>
      <c r="E370" s="5" t="str">
        <f t="shared" si="25"/>
        <v/>
      </c>
      <c r="F370" s="5" t="s">
        <v>810</v>
      </c>
      <c r="G370" s="5" t="s">
        <v>3742</v>
      </c>
      <c r="H370" s="8">
        <v>0.2</v>
      </c>
      <c r="I370" s="6">
        <v>7400150</v>
      </c>
    </row>
    <row r="371" spans="1:9" x14ac:dyDescent="0.35">
      <c r="A371" s="5" t="s">
        <v>340</v>
      </c>
      <c r="B371" s="5" t="s">
        <v>11</v>
      </c>
      <c r="C371" s="5" t="s">
        <v>388</v>
      </c>
      <c r="D371" s="5" t="s">
        <v>15</v>
      </c>
      <c r="E371" s="5" t="str">
        <f t="shared" si="25"/>
        <v>8</v>
      </c>
      <c r="F371" s="5" t="s">
        <v>810</v>
      </c>
      <c r="G371" s="5" t="s">
        <v>3743</v>
      </c>
      <c r="H371" s="8">
        <v>0.74670000000000003</v>
      </c>
      <c r="I371" s="6">
        <v>25011405</v>
      </c>
    </row>
    <row r="372" spans="1:9" x14ac:dyDescent="0.35">
      <c r="A372" s="5" t="s">
        <v>340</v>
      </c>
      <c r="B372" s="5" t="s">
        <v>11</v>
      </c>
      <c r="C372" s="5" t="s">
        <v>388</v>
      </c>
      <c r="D372" s="5" t="s">
        <v>30</v>
      </c>
      <c r="E372" s="5" t="str">
        <f t="shared" si="25"/>
        <v>8</v>
      </c>
      <c r="F372" s="5" t="s">
        <v>810</v>
      </c>
      <c r="G372" s="5" t="s">
        <v>3744</v>
      </c>
      <c r="H372" s="8">
        <v>0.1641</v>
      </c>
      <c r="I372" s="6">
        <v>6071823</v>
      </c>
    </row>
    <row r="373" spans="1:9" x14ac:dyDescent="0.35">
      <c r="A373" s="5" t="s">
        <v>340</v>
      </c>
      <c r="B373" s="5" t="s">
        <v>11</v>
      </c>
      <c r="C373" s="5" t="s">
        <v>388</v>
      </c>
      <c r="D373" s="5" t="s">
        <v>17</v>
      </c>
      <c r="E373" s="5" t="str">
        <f t="shared" si="25"/>
        <v/>
      </c>
      <c r="F373" s="5" t="s">
        <v>810</v>
      </c>
      <c r="G373" s="5" t="s">
        <v>3745</v>
      </c>
      <c r="H373" s="8">
        <v>0</v>
      </c>
      <c r="I373" s="6">
        <v>0</v>
      </c>
    </row>
    <row r="374" spans="1:9" x14ac:dyDescent="0.35">
      <c r="A374" s="5" t="s">
        <v>340</v>
      </c>
      <c r="B374" s="5" t="s">
        <v>11</v>
      </c>
      <c r="C374" s="5" t="s">
        <v>388</v>
      </c>
      <c r="D374" s="5" t="s">
        <v>18</v>
      </c>
      <c r="E374" s="5" t="str">
        <f t="shared" si="25"/>
        <v/>
      </c>
      <c r="F374" s="5" t="s">
        <v>810</v>
      </c>
      <c r="G374" s="5" t="s">
        <v>3746</v>
      </c>
      <c r="H374" s="8">
        <v>0.48899999999999999</v>
      </c>
      <c r="I374" s="6">
        <v>16379506</v>
      </c>
    </row>
    <row r="375" spans="1:9" x14ac:dyDescent="0.35">
      <c r="A375" s="5" t="s">
        <v>340</v>
      </c>
      <c r="B375" s="5" t="s">
        <v>11</v>
      </c>
      <c r="C375" s="5" t="s">
        <v>339</v>
      </c>
      <c r="D375" s="5" t="s">
        <v>25</v>
      </c>
      <c r="E375" s="5" t="str">
        <f t="shared" si="25"/>
        <v/>
      </c>
      <c r="F375" s="5" t="s">
        <v>811</v>
      </c>
      <c r="G375" s="5" t="s">
        <v>3747</v>
      </c>
      <c r="H375" s="8">
        <v>0.25</v>
      </c>
      <c r="I375" s="6">
        <v>1035241</v>
      </c>
    </row>
    <row r="376" spans="1:9" x14ac:dyDescent="0.35">
      <c r="A376" s="5" t="s">
        <v>340</v>
      </c>
      <c r="B376" s="5" t="s">
        <v>11</v>
      </c>
      <c r="C376" s="5" t="s">
        <v>339</v>
      </c>
      <c r="D376" s="5" t="s">
        <v>13</v>
      </c>
      <c r="E376" s="5" t="str">
        <f t="shared" si="25"/>
        <v/>
      </c>
      <c r="F376" s="5" t="s">
        <v>811</v>
      </c>
      <c r="G376" s="5" t="s">
        <v>3748</v>
      </c>
      <c r="H376" s="8">
        <v>0</v>
      </c>
      <c r="I376" s="6">
        <v>0</v>
      </c>
    </row>
    <row r="377" spans="1:9" x14ac:dyDescent="0.35">
      <c r="A377" s="5" t="s">
        <v>340</v>
      </c>
      <c r="B377" s="5" t="s">
        <v>11</v>
      </c>
      <c r="C377" s="5" t="s">
        <v>339</v>
      </c>
      <c r="D377" s="5" t="s">
        <v>15</v>
      </c>
      <c r="E377" s="5" t="str">
        <f t="shared" si="25"/>
        <v>8</v>
      </c>
      <c r="F377" s="5" t="s">
        <v>811</v>
      </c>
      <c r="G377" s="5" t="s">
        <v>3749</v>
      </c>
      <c r="H377" s="8">
        <v>0.57579999999999998</v>
      </c>
      <c r="I377" s="6">
        <v>2261170</v>
      </c>
    </row>
    <row r="378" spans="1:9" x14ac:dyDescent="0.35">
      <c r="A378" s="5" t="s">
        <v>340</v>
      </c>
      <c r="B378" s="5" t="s">
        <v>11</v>
      </c>
      <c r="C378" s="5" t="s">
        <v>339</v>
      </c>
      <c r="D378" s="5" t="s">
        <v>16</v>
      </c>
      <c r="E378" s="5" t="str">
        <f t="shared" si="25"/>
        <v>8</v>
      </c>
      <c r="F378" s="5" t="s">
        <v>811</v>
      </c>
      <c r="G378" s="5" t="s">
        <v>3750</v>
      </c>
      <c r="H378" s="8">
        <v>9.1999999999999998E-3</v>
      </c>
      <c r="I378" s="6">
        <v>36129</v>
      </c>
    </row>
    <row r="379" spans="1:9" x14ac:dyDescent="0.35">
      <c r="A379" s="5" t="s">
        <v>340</v>
      </c>
      <c r="B379" s="5" t="s">
        <v>11</v>
      </c>
      <c r="C379" s="5" t="s">
        <v>339</v>
      </c>
      <c r="D379" s="5" t="s">
        <v>17</v>
      </c>
      <c r="E379" s="5" t="str">
        <f t="shared" si="25"/>
        <v/>
      </c>
      <c r="F379" s="5" t="s">
        <v>811</v>
      </c>
      <c r="G379" s="5" t="s">
        <v>3751</v>
      </c>
      <c r="H379" s="8">
        <v>0</v>
      </c>
      <c r="I379" s="6">
        <v>0</v>
      </c>
    </row>
    <row r="380" spans="1:9" x14ac:dyDescent="0.35">
      <c r="A380" s="5" t="s">
        <v>340</v>
      </c>
      <c r="B380" s="5" t="s">
        <v>11</v>
      </c>
      <c r="C380" s="5" t="s">
        <v>339</v>
      </c>
      <c r="D380" s="5" t="s">
        <v>18</v>
      </c>
      <c r="E380" s="5" t="str">
        <f t="shared" si="25"/>
        <v/>
      </c>
      <c r="F380" s="5" t="s">
        <v>811</v>
      </c>
      <c r="G380" s="5" t="s">
        <v>3752</v>
      </c>
      <c r="H380" s="8">
        <v>0.49919999999999998</v>
      </c>
      <c r="I380" s="6">
        <v>1960361</v>
      </c>
    </row>
    <row r="381" spans="1:9" x14ac:dyDescent="0.35">
      <c r="A381" s="5" t="s">
        <v>340</v>
      </c>
      <c r="B381" s="5" t="s">
        <v>11</v>
      </c>
      <c r="C381" s="5" t="s">
        <v>341</v>
      </c>
      <c r="D381" s="5" t="s">
        <v>17</v>
      </c>
      <c r="E381" s="5" t="str">
        <f t="shared" si="25"/>
        <v/>
      </c>
      <c r="F381" s="5" t="s">
        <v>812</v>
      </c>
      <c r="G381" s="5" t="s">
        <v>3753</v>
      </c>
      <c r="H381" s="8">
        <v>0</v>
      </c>
      <c r="I381" s="6">
        <v>0</v>
      </c>
    </row>
    <row r="382" spans="1:9" x14ac:dyDescent="0.35">
      <c r="A382" s="5" t="s">
        <v>340</v>
      </c>
      <c r="B382" s="5" t="s">
        <v>11</v>
      </c>
      <c r="C382" s="5" t="s">
        <v>341</v>
      </c>
      <c r="D382" s="5" t="s">
        <v>18</v>
      </c>
      <c r="E382" s="5" t="str">
        <f t="shared" si="25"/>
        <v/>
      </c>
      <c r="F382" s="5" t="s">
        <v>812</v>
      </c>
      <c r="G382" s="5" t="s">
        <v>3754</v>
      </c>
      <c r="H382" s="8">
        <v>0.33779999999999999</v>
      </c>
      <c r="I382" s="6">
        <v>27232648</v>
      </c>
    </row>
    <row r="383" spans="1:9" x14ac:dyDescent="0.35">
      <c r="A383" s="5" t="s">
        <v>340</v>
      </c>
      <c r="B383" s="5" t="s">
        <v>11</v>
      </c>
      <c r="C383" s="5" t="s">
        <v>341</v>
      </c>
      <c r="D383" s="5" t="s">
        <v>25</v>
      </c>
      <c r="E383" s="5" t="str">
        <f t="shared" si="25"/>
        <v/>
      </c>
      <c r="F383" s="5" t="s">
        <v>812</v>
      </c>
      <c r="G383" s="5" t="s">
        <v>3755</v>
      </c>
      <c r="H383" s="8">
        <v>0.19</v>
      </c>
      <c r="I383" s="6">
        <v>19360174</v>
      </c>
    </row>
    <row r="384" spans="1:9" x14ac:dyDescent="0.35">
      <c r="A384" s="5" t="s">
        <v>340</v>
      </c>
      <c r="B384" s="5" t="s">
        <v>11</v>
      </c>
      <c r="C384" s="5" t="s">
        <v>341</v>
      </c>
      <c r="D384" s="5" t="s">
        <v>36</v>
      </c>
      <c r="E384" s="5" t="str">
        <f t="shared" si="25"/>
        <v/>
      </c>
      <c r="F384" s="5" t="s">
        <v>812</v>
      </c>
      <c r="G384" s="5" t="s">
        <v>3756</v>
      </c>
      <c r="H384" s="8">
        <v>3.5000000000000003E-2</v>
      </c>
      <c r="I384" s="6">
        <v>3566348</v>
      </c>
    </row>
    <row r="385" spans="1:9" x14ac:dyDescent="0.35">
      <c r="A385" s="5" t="s">
        <v>340</v>
      </c>
      <c r="B385" s="5" t="s">
        <v>11</v>
      </c>
      <c r="C385" s="5" t="s">
        <v>341</v>
      </c>
      <c r="D385" s="5" t="s">
        <v>15</v>
      </c>
      <c r="E385" s="5" t="str">
        <f t="shared" si="25"/>
        <v>8</v>
      </c>
      <c r="F385" s="5" t="s">
        <v>812</v>
      </c>
      <c r="G385" s="5" t="s">
        <v>3757</v>
      </c>
      <c r="H385" s="8">
        <v>0.2944</v>
      </c>
      <c r="I385" s="6">
        <v>23733841</v>
      </c>
    </row>
    <row r="386" spans="1:9" x14ac:dyDescent="0.35">
      <c r="A386" s="5" t="s">
        <v>340</v>
      </c>
      <c r="B386" s="5" t="s">
        <v>11</v>
      </c>
      <c r="C386" s="5" t="s">
        <v>342</v>
      </c>
      <c r="D386" s="5" t="s">
        <v>25</v>
      </c>
      <c r="E386" s="5" t="str">
        <f t="shared" si="25"/>
        <v/>
      </c>
      <c r="F386" s="5" t="s">
        <v>813</v>
      </c>
      <c r="G386" s="5" t="s">
        <v>3758</v>
      </c>
      <c r="H386" s="8">
        <v>0.37</v>
      </c>
      <c r="I386" s="6">
        <v>14470603</v>
      </c>
    </row>
    <row r="387" spans="1:9" x14ac:dyDescent="0.35">
      <c r="A387" s="5" t="s">
        <v>340</v>
      </c>
      <c r="B387" s="5" t="s">
        <v>11</v>
      </c>
      <c r="C387" s="5" t="s">
        <v>342</v>
      </c>
      <c r="D387" s="5" t="s">
        <v>15</v>
      </c>
      <c r="E387" s="5" t="str">
        <f t="shared" ref="E387:E450" si="26">IF(MID(D387,3,1)="8","8","")</f>
        <v>8</v>
      </c>
      <c r="F387" s="5" t="s">
        <v>813</v>
      </c>
      <c r="G387" s="5" t="s">
        <v>3759</v>
      </c>
      <c r="H387" s="8">
        <v>0.47720000000000001</v>
      </c>
      <c r="I387" s="6">
        <v>16208394</v>
      </c>
    </row>
    <row r="388" spans="1:9" x14ac:dyDescent="0.35">
      <c r="A388" s="5" t="s">
        <v>340</v>
      </c>
      <c r="B388" s="5" t="s">
        <v>11</v>
      </c>
      <c r="C388" s="5" t="s">
        <v>342</v>
      </c>
      <c r="D388" s="5" t="s">
        <v>30</v>
      </c>
      <c r="E388" s="5" t="str">
        <f t="shared" si="26"/>
        <v>8</v>
      </c>
      <c r="F388" s="5" t="s">
        <v>813</v>
      </c>
      <c r="G388" s="5" t="s">
        <v>3760</v>
      </c>
      <c r="H388" s="8">
        <v>0.1</v>
      </c>
      <c r="I388" s="6">
        <v>3910974</v>
      </c>
    </row>
    <row r="389" spans="1:9" x14ac:dyDescent="0.35">
      <c r="A389" s="5" t="s">
        <v>340</v>
      </c>
      <c r="B389" s="5" t="s">
        <v>11</v>
      </c>
      <c r="C389" s="5" t="s">
        <v>342</v>
      </c>
      <c r="D389" s="5" t="s">
        <v>17</v>
      </c>
      <c r="E389" s="5" t="str">
        <f t="shared" si="26"/>
        <v/>
      </c>
      <c r="F389" s="5" t="s">
        <v>813</v>
      </c>
      <c r="G389" s="5" t="s">
        <v>3761</v>
      </c>
      <c r="H389" s="8">
        <v>0</v>
      </c>
      <c r="I389" s="6">
        <v>0</v>
      </c>
    </row>
    <row r="390" spans="1:9" x14ac:dyDescent="0.35">
      <c r="A390" s="5" t="s">
        <v>340</v>
      </c>
      <c r="B390" s="5" t="s">
        <v>11</v>
      </c>
      <c r="C390" s="5" t="s">
        <v>342</v>
      </c>
      <c r="D390" s="5" t="s">
        <v>18</v>
      </c>
      <c r="E390" s="5" t="str">
        <f t="shared" si="26"/>
        <v/>
      </c>
      <c r="F390" s="5" t="s">
        <v>813</v>
      </c>
      <c r="G390" s="5" t="s">
        <v>3762</v>
      </c>
      <c r="H390" s="8">
        <v>0.42909999999999998</v>
      </c>
      <c r="I390" s="6">
        <v>14574648</v>
      </c>
    </row>
    <row r="391" spans="1:9" x14ac:dyDescent="0.35">
      <c r="A391" s="5" t="s">
        <v>345</v>
      </c>
      <c r="B391" s="5" t="s">
        <v>11</v>
      </c>
      <c r="C391" s="5" t="s">
        <v>346</v>
      </c>
      <c r="D391" s="5" t="s">
        <v>13</v>
      </c>
      <c r="E391" s="5" t="str">
        <f t="shared" si="26"/>
        <v/>
      </c>
      <c r="F391" s="5" t="s">
        <v>814</v>
      </c>
      <c r="G391" s="5" t="s">
        <v>3763</v>
      </c>
      <c r="H391" s="8">
        <v>0</v>
      </c>
      <c r="I391" s="6">
        <v>0</v>
      </c>
    </row>
    <row r="392" spans="1:9" x14ac:dyDescent="0.35">
      <c r="A392" s="5" t="s">
        <v>345</v>
      </c>
      <c r="B392" s="5" t="s">
        <v>11</v>
      </c>
      <c r="C392" s="5" t="s">
        <v>346</v>
      </c>
      <c r="D392" s="5" t="s">
        <v>15</v>
      </c>
      <c r="E392" s="5" t="str">
        <f t="shared" si="26"/>
        <v>8</v>
      </c>
      <c r="F392" s="5" t="s">
        <v>814</v>
      </c>
      <c r="G392" s="5" t="s">
        <v>3764</v>
      </c>
      <c r="H392" s="8">
        <v>0.60150000000000003</v>
      </c>
      <c r="I392" s="6">
        <v>5199742</v>
      </c>
    </row>
    <row r="393" spans="1:9" x14ac:dyDescent="0.35">
      <c r="A393" s="5" t="s">
        <v>345</v>
      </c>
      <c r="B393" s="5" t="s">
        <v>11</v>
      </c>
      <c r="C393" s="5" t="s">
        <v>346</v>
      </c>
      <c r="D393" s="5" t="s">
        <v>17</v>
      </c>
      <c r="E393" s="5" t="str">
        <f t="shared" si="26"/>
        <v/>
      </c>
      <c r="F393" s="5" t="s">
        <v>814</v>
      </c>
      <c r="G393" s="5" t="s">
        <v>3765</v>
      </c>
      <c r="H393" s="8">
        <v>0</v>
      </c>
      <c r="I393" s="6">
        <v>0</v>
      </c>
    </row>
    <row r="394" spans="1:9" x14ac:dyDescent="0.35">
      <c r="A394" s="5" t="s">
        <v>345</v>
      </c>
      <c r="B394" s="5" t="s">
        <v>11</v>
      </c>
      <c r="C394" s="5" t="s">
        <v>346</v>
      </c>
      <c r="D394" s="5" t="s">
        <v>18</v>
      </c>
      <c r="E394" s="5" t="str">
        <f t="shared" si="26"/>
        <v/>
      </c>
      <c r="F394" s="5" t="s">
        <v>814</v>
      </c>
      <c r="G394" s="5" t="s">
        <v>3766</v>
      </c>
      <c r="H394" s="8">
        <v>0.56540000000000001</v>
      </c>
      <c r="I394" s="6">
        <v>4887671</v>
      </c>
    </row>
    <row r="395" spans="1:9" x14ac:dyDescent="0.35">
      <c r="A395" s="5" t="s">
        <v>345</v>
      </c>
      <c r="B395" s="5" t="s">
        <v>11</v>
      </c>
      <c r="C395" s="5" t="s">
        <v>349</v>
      </c>
      <c r="D395" s="5" t="s">
        <v>13</v>
      </c>
      <c r="E395" s="5" t="str">
        <f t="shared" si="26"/>
        <v/>
      </c>
      <c r="F395" s="5" t="s">
        <v>815</v>
      </c>
      <c r="G395" s="5" t="s">
        <v>3767</v>
      </c>
      <c r="H395" s="8">
        <v>0</v>
      </c>
      <c r="I395" s="6">
        <v>0</v>
      </c>
    </row>
    <row r="396" spans="1:9" x14ac:dyDescent="0.35">
      <c r="A396" s="5" t="s">
        <v>345</v>
      </c>
      <c r="B396" s="5" t="s">
        <v>11</v>
      </c>
      <c r="C396" s="5" t="s">
        <v>349</v>
      </c>
      <c r="D396" s="5" t="s">
        <v>15</v>
      </c>
      <c r="E396" s="5" t="str">
        <f t="shared" si="26"/>
        <v>8</v>
      </c>
      <c r="F396" s="5" t="s">
        <v>815</v>
      </c>
      <c r="G396" s="5" t="s">
        <v>3768</v>
      </c>
      <c r="H396" s="8">
        <v>0.53169999999999995</v>
      </c>
      <c r="I396" s="6">
        <v>7358164</v>
      </c>
    </row>
    <row r="397" spans="1:9" x14ac:dyDescent="0.35">
      <c r="A397" s="5" t="s">
        <v>345</v>
      </c>
      <c r="B397" s="5" t="s">
        <v>11</v>
      </c>
      <c r="C397" s="5" t="s">
        <v>349</v>
      </c>
      <c r="D397" s="5" t="s">
        <v>17</v>
      </c>
      <c r="E397" s="5" t="str">
        <f t="shared" si="26"/>
        <v/>
      </c>
      <c r="F397" s="5" t="s">
        <v>815</v>
      </c>
      <c r="G397" s="5" t="s">
        <v>3769</v>
      </c>
      <c r="H397" s="8">
        <v>0</v>
      </c>
      <c r="I397" s="6">
        <v>0</v>
      </c>
    </row>
    <row r="398" spans="1:9" x14ac:dyDescent="0.35">
      <c r="A398" s="5" t="s">
        <v>345</v>
      </c>
      <c r="B398" s="5" t="s">
        <v>11</v>
      </c>
      <c r="C398" s="5" t="s">
        <v>349</v>
      </c>
      <c r="D398" s="5" t="s">
        <v>18</v>
      </c>
      <c r="E398" s="5" t="str">
        <f t="shared" si="26"/>
        <v/>
      </c>
      <c r="F398" s="5" t="s">
        <v>815</v>
      </c>
      <c r="G398" s="5" t="s">
        <v>3770</v>
      </c>
      <c r="H398" s="8">
        <v>0.47410000000000002</v>
      </c>
      <c r="I398" s="6">
        <v>6561041</v>
      </c>
    </row>
    <row r="399" spans="1:9" x14ac:dyDescent="0.35">
      <c r="A399" s="5" t="s">
        <v>345</v>
      </c>
      <c r="B399" s="5" t="s">
        <v>11</v>
      </c>
      <c r="C399" s="5" t="s">
        <v>347</v>
      </c>
      <c r="D399" s="5" t="s">
        <v>13</v>
      </c>
      <c r="E399" s="5" t="str">
        <f t="shared" si="26"/>
        <v/>
      </c>
      <c r="F399" s="5" t="s">
        <v>816</v>
      </c>
      <c r="G399" s="5" t="s">
        <v>3771</v>
      </c>
      <c r="H399" s="8">
        <v>0</v>
      </c>
      <c r="I399" s="6">
        <v>0</v>
      </c>
    </row>
    <row r="400" spans="1:9" x14ac:dyDescent="0.35">
      <c r="A400" s="5" t="s">
        <v>345</v>
      </c>
      <c r="B400" s="5" t="s">
        <v>11</v>
      </c>
      <c r="C400" s="5" t="s">
        <v>347</v>
      </c>
      <c r="D400" s="5" t="s">
        <v>15</v>
      </c>
      <c r="E400" s="5" t="str">
        <f t="shared" si="26"/>
        <v>8</v>
      </c>
      <c r="F400" s="5" t="s">
        <v>816</v>
      </c>
      <c r="G400" s="5" t="s">
        <v>3772</v>
      </c>
      <c r="H400" s="8">
        <v>1.0943000000000001</v>
      </c>
      <c r="I400" s="6">
        <v>12398896</v>
      </c>
    </row>
    <row r="401" spans="1:9" x14ac:dyDescent="0.35">
      <c r="A401" s="5" t="s">
        <v>345</v>
      </c>
      <c r="B401" s="5" t="s">
        <v>11</v>
      </c>
      <c r="C401" s="5" t="s">
        <v>347</v>
      </c>
      <c r="D401" s="5" t="s">
        <v>16</v>
      </c>
      <c r="E401" s="5" t="str">
        <f t="shared" si="26"/>
        <v>8</v>
      </c>
      <c r="F401" s="5" t="s">
        <v>816</v>
      </c>
      <c r="G401" s="5" t="s">
        <v>3773</v>
      </c>
      <c r="H401" s="8">
        <v>2.23E-2</v>
      </c>
      <c r="I401" s="6">
        <v>252669</v>
      </c>
    </row>
    <row r="402" spans="1:9" x14ac:dyDescent="0.35">
      <c r="A402" s="5" t="s">
        <v>345</v>
      </c>
      <c r="B402" s="5" t="s">
        <v>11</v>
      </c>
      <c r="C402" s="5" t="s">
        <v>347</v>
      </c>
      <c r="D402" s="5" t="s">
        <v>17</v>
      </c>
      <c r="E402" s="5" t="str">
        <f t="shared" si="26"/>
        <v/>
      </c>
      <c r="F402" s="5" t="s">
        <v>816</v>
      </c>
      <c r="G402" s="5" t="s">
        <v>3774</v>
      </c>
      <c r="H402" s="8">
        <v>0</v>
      </c>
      <c r="I402" s="6">
        <v>0</v>
      </c>
    </row>
    <row r="403" spans="1:9" x14ac:dyDescent="0.35">
      <c r="A403" s="5" t="s">
        <v>345</v>
      </c>
      <c r="B403" s="5" t="s">
        <v>11</v>
      </c>
      <c r="C403" s="5" t="s">
        <v>347</v>
      </c>
      <c r="D403" s="5" t="s">
        <v>18</v>
      </c>
      <c r="E403" s="5" t="str">
        <f t="shared" si="26"/>
        <v/>
      </c>
      <c r="F403" s="5" t="s">
        <v>816</v>
      </c>
      <c r="G403" s="5" t="s">
        <v>3775</v>
      </c>
      <c r="H403" s="8">
        <v>0.41449999999999998</v>
      </c>
      <c r="I403" s="6">
        <v>4696466</v>
      </c>
    </row>
    <row r="404" spans="1:9" x14ac:dyDescent="0.35">
      <c r="A404" s="5" t="s">
        <v>345</v>
      </c>
      <c r="B404" s="5" t="s">
        <v>11</v>
      </c>
      <c r="C404" s="5" t="s">
        <v>348</v>
      </c>
      <c r="D404" s="5" t="s">
        <v>13</v>
      </c>
      <c r="E404" s="5" t="str">
        <f t="shared" si="26"/>
        <v/>
      </c>
      <c r="F404" s="5" t="s">
        <v>817</v>
      </c>
      <c r="G404" s="5" t="s">
        <v>3776</v>
      </c>
      <c r="H404" s="8">
        <v>0</v>
      </c>
      <c r="I404" s="6">
        <v>0</v>
      </c>
    </row>
    <row r="405" spans="1:9" x14ac:dyDescent="0.35">
      <c r="A405" s="5" t="s">
        <v>345</v>
      </c>
      <c r="B405" s="5" t="s">
        <v>11</v>
      </c>
      <c r="C405" s="5" t="s">
        <v>348</v>
      </c>
      <c r="D405" s="5" t="s">
        <v>15</v>
      </c>
      <c r="E405" s="5" t="str">
        <f t="shared" si="26"/>
        <v>8</v>
      </c>
      <c r="F405" s="5" t="s">
        <v>817</v>
      </c>
      <c r="G405" s="5" t="s">
        <v>3777</v>
      </c>
      <c r="H405" s="8">
        <v>0.43380000000000002</v>
      </c>
      <c r="I405" s="6">
        <v>1353300</v>
      </c>
    </row>
    <row r="406" spans="1:9" x14ac:dyDescent="0.35">
      <c r="A406" s="5" t="s">
        <v>345</v>
      </c>
      <c r="B406" s="5" t="s">
        <v>11</v>
      </c>
      <c r="C406" s="5" t="s">
        <v>348</v>
      </c>
      <c r="D406" s="5" t="s">
        <v>17</v>
      </c>
      <c r="E406" s="5" t="str">
        <f t="shared" si="26"/>
        <v/>
      </c>
      <c r="F406" s="5" t="s">
        <v>817</v>
      </c>
      <c r="G406" s="5" t="s">
        <v>3778</v>
      </c>
      <c r="H406" s="8">
        <v>0</v>
      </c>
      <c r="I406" s="6">
        <v>0</v>
      </c>
    </row>
    <row r="407" spans="1:9" x14ac:dyDescent="0.35">
      <c r="A407" s="5" t="s">
        <v>345</v>
      </c>
      <c r="B407" s="5" t="s">
        <v>11</v>
      </c>
      <c r="C407" s="5" t="s">
        <v>348</v>
      </c>
      <c r="D407" s="5" t="s">
        <v>18</v>
      </c>
      <c r="E407" s="5" t="str">
        <f t="shared" si="26"/>
        <v/>
      </c>
      <c r="F407" s="5" t="s">
        <v>817</v>
      </c>
      <c r="G407" s="5" t="s">
        <v>3779</v>
      </c>
      <c r="H407" s="8">
        <v>0.65249999999999997</v>
      </c>
      <c r="I407" s="6">
        <v>2035566</v>
      </c>
    </row>
    <row r="408" spans="1:9" x14ac:dyDescent="0.35">
      <c r="A408" s="5" t="s">
        <v>139</v>
      </c>
      <c r="B408" s="5" t="s">
        <v>11</v>
      </c>
      <c r="C408" s="5" t="s">
        <v>140</v>
      </c>
      <c r="D408" s="5" t="s">
        <v>25</v>
      </c>
      <c r="E408" s="5" t="str">
        <f t="shared" si="26"/>
        <v/>
      </c>
      <c r="F408" s="5" t="s">
        <v>818</v>
      </c>
      <c r="G408" s="5" t="s">
        <v>3780</v>
      </c>
      <c r="H408" s="8">
        <v>0.1426</v>
      </c>
      <c r="I408" s="6">
        <v>272539</v>
      </c>
    </row>
    <row r="409" spans="1:9" x14ac:dyDescent="0.35">
      <c r="A409" s="5" t="s">
        <v>139</v>
      </c>
      <c r="B409" s="5" t="s">
        <v>11</v>
      </c>
      <c r="C409" s="5" t="s">
        <v>140</v>
      </c>
      <c r="D409" s="5" t="s">
        <v>15</v>
      </c>
      <c r="E409" s="5" t="str">
        <f t="shared" si="26"/>
        <v>8</v>
      </c>
      <c r="F409" s="5" t="s">
        <v>818</v>
      </c>
      <c r="G409" s="5" t="s">
        <v>3781</v>
      </c>
      <c r="H409" s="8">
        <v>0.1663</v>
      </c>
      <c r="I409" s="6">
        <v>317835</v>
      </c>
    </row>
    <row r="410" spans="1:9" x14ac:dyDescent="0.35">
      <c r="A410" s="5" t="s">
        <v>139</v>
      </c>
      <c r="B410" s="5" t="s">
        <v>11</v>
      </c>
      <c r="C410" s="5" t="s">
        <v>140</v>
      </c>
      <c r="D410" s="5" t="s">
        <v>18</v>
      </c>
      <c r="E410" s="5" t="str">
        <f t="shared" si="26"/>
        <v/>
      </c>
      <c r="F410" s="5" t="s">
        <v>818</v>
      </c>
      <c r="G410" s="5" t="s">
        <v>3782</v>
      </c>
      <c r="H410" s="8">
        <v>0.42309999999999998</v>
      </c>
      <c r="I410" s="6">
        <v>808635</v>
      </c>
    </row>
    <row r="411" spans="1:9" x14ac:dyDescent="0.35">
      <c r="A411" s="5" t="s">
        <v>139</v>
      </c>
      <c r="B411" s="5" t="s">
        <v>11</v>
      </c>
      <c r="C411" s="5" t="s">
        <v>140</v>
      </c>
      <c r="D411" s="5" t="s">
        <v>17</v>
      </c>
      <c r="E411" s="5" t="str">
        <f t="shared" si="26"/>
        <v/>
      </c>
      <c r="F411" s="5" t="s">
        <v>818</v>
      </c>
      <c r="G411" s="5" t="s">
        <v>3783</v>
      </c>
      <c r="H411" s="8">
        <v>0</v>
      </c>
      <c r="I411" s="6">
        <v>0</v>
      </c>
    </row>
    <row r="412" spans="1:9" x14ac:dyDescent="0.35">
      <c r="A412" s="5" t="s">
        <v>139</v>
      </c>
      <c r="B412" s="5" t="s">
        <v>11</v>
      </c>
      <c r="C412" s="5" t="s">
        <v>141</v>
      </c>
      <c r="D412" s="5" t="s">
        <v>15</v>
      </c>
      <c r="E412" s="5" t="str">
        <f t="shared" si="26"/>
        <v>8</v>
      </c>
      <c r="F412" s="5" t="s">
        <v>819</v>
      </c>
      <c r="G412" s="5" t="s">
        <v>3784</v>
      </c>
      <c r="H412" s="8">
        <v>0.23649999999999999</v>
      </c>
      <c r="I412" s="6">
        <v>1188215</v>
      </c>
    </row>
    <row r="413" spans="1:9" x14ac:dyDescent="0.35">
      <c r="A413" s="5" t="s">
        <v>139</v>
      </c>
      <c r="B413" s="5" t="s">
        <v>11</v>
      </c>
      <c r="C413" s="5" t="s">
        <v>141</v>
      </c>
      <c r="D413" s="5" t="s">
        <v>18</v>
      </c>
      <c r="E413" s="5" t="str">
        <f t="shared" si="26"/>
        <v/>
      </c>
      <c r="F413" s="5" t="s">
        <v>819</v>
      </c>
      <c r="G413" s="5" t="s">
        <v>3785</v>
      </c>
      <c r="H413" s="8">
        <v>0.54349999999999998</v>
      </c>
      <c r="I413" s="6">
        <v>2730633</v>
      </c>
    </row>
    <row r="414" spans="1:9" x14ac:dyDescent="0.35">
      <c r="A414" s="5" t="s">
        <v>139</v>
      </c>
      <c r="B414" s="5" t="s">
        <v>11</v>
      </c>
      <c r="C414" s="5" t="s">
        <v>141</v>
      </c>
      <c r="D414" s="5" t="s">
        <v>17</v>
      </c>
      <c r="E414" s="5" t="str">
        <f t="shared" si="26"/>
        <v/>
      </c>
      <c r="F414" s="5" t="s">
        <v>819</v>
      </c>
      <c r="G414" s="5" t="s">
        <v>3786</v>
      </c>
      <c r="H414" s="8">
        <v>0</v>
      </c>
      <c r="I414" s="6">
        <v>0</v>
      </c>
    </row>
    <row r="415" spans="1:9" x14ac:dyDescent="0.35">
      <c r="A415" s="5" t="s">
        <v>139</v>
      </c>
      <c r="B415" s="5" t="s">
        <v>11</v>
      </c>
      <c r="C415" s="5" t="s">
        <v>142</v>
      </c>
      <c r="D415" s="5" t="s">
        <v>15</v>
      </c>
      <c r="E415" s="5" t="str">
        <f t="shared" si="26"/>
        <v>8</v>
      </c>
      <c r="F415" s="5" t="s">
        <v>820</v>
      </c>
      <c r="G415" s="5" t="s">
        <v>3787</v>
      </c>
      <c r="H415" s="8">
        <v>0.2319</v>
      </c>
      <c r="I415" s="6">
        <v>2639318</v>
      </c>
    </row>
    <row r="416" spans="1:9" x14ac:dyDescent="0.35">
      <c r="A416" s="5" t="s">
        <v>139</v>
      </c>
      <c r="B416" s="5" t="s">
        <v>11</v>
      </c>
      <c r="C416" s="5" t="s">
        <v>142</v>
      </c>
      <c r="D416" s="5" t="s">
        <v>18</v>
      </c>
      <c r="E416" s="5" t="str">
        <f t="shared" si="26"/>
        <v/>
      </c>
      <c r="F416" s="5" t="s">
        <v>820</v>
      </c>
      <c r="G416" s="5" t="s">
        <v>3788</v>
      </c>
      <c r="H416" s="8">
        <v>0.44800000000000001</v>
      </c>
      <c r="I416" s="6">
        <v>5098813</v>
      </c>
    </row>
    <row r="417" spans="1:9" x14ac:dyDescent="0.35">
      <c r="A417" s="5" t="s">
        <v>139</v>
      </c>
      <c r="B417" s="5" t="s">
        <v>11</v>
      </c>
      <c r="C417" s="5" t="s">
        <v>142</v>
      </c>
      <c r="D417" s="5" t="s">
        <v>17</v>
      </c>
      <c r="E417" s="5" t="str">
        <f t="shared" si="26"/>
        <v/>
      </c>
      <c r="F417" s="5" t="s">
        <v>820</v>
      </c>
      <c r="G417" s="5" t="s">
        <v>3789</v>
      </c>
      <c r="H417" s="8">
        <v>0</v>
      </c>
      <c r="I417" s="6">
        <v>0</v>
      </c>
    </row>
    <row r="418" spans="1:9" x14ac:dyDescent="0.35">
      <c r="A418" s="5" t="s">
        <v>350</v>
      </c>
      <c r="B418" s="5" t="s">
        <v>11</v>
      </c>
      <c r="C418" s="5" t="s">
        <v>351</v>
      </c>
      <c r="D418" s="5" t="s">
        <v>13</v>
      </c>
      <c r="E418" s="5" t="str">
        <f t="shared" si="26"/>
        <v/>
      </c>
      <c r="F418" s="5" t="s">
        <v>821</v>
      </c>
      <c r="G418" s="5" t="s">
        <v>3790</v>
      </c>
      <c r="H418" s="8">
        <v>0</v>
      </c>
      <c r="I418" s="6">
        <v>0</v>
      </c>
    </row>
    <row r="419" spans="1:9" x14ac:dyDescent="0.35">
      <c r="A419" s="5" t="s">
        <v>350</v>
      </c>
      <c r="B419" s="5" t="s">
        <v>11</v>
      </c>
      <c r="C419" s="5" t="s">
        <v>351</v>
      </c>
      <c r="D419" s="5" t="s">
        <v>15</v>
      </c>
      <c r="E419" s="5" t="str">
        <f t="shared" si="26"/>
        <v>8</v>
      </c>
      <c r="F419" s="5" t="s">
        <v>821</v>
      </c>
      <c r="G419" s="5" t="s">
        <v>3791</v>
      </c>
      <c r="H419" s="8">
        <v>1.0228999999999999</v>
      </c>
      <c r="I419" s="6">
        <v>6327397</v>
      </c>
    </row>
    <row r="420" spans="1:9" x14ac:dyDescent="0.35">
      <c r="A420" s="5" t="s">
        <v>350</v>
      </c>
      <c r="B420" s="5" t="s">
        <v>11</v>
      </c>
      <c r="C420" s="5" t="s">
        <v>351</v>
      </c>
      <c r="D420" s="5" t="s">
        <v>17</v>
      </c>
      <c r="E420" s="5" t="str">
        <f t="shared" si="26"/>
        <v/>
      </c>
      <c r="F420" s="5" t="s">
        <v>821</v>
      </c>
      <c r="G420" s="5" t="s">
        <v>3792</v>
      </c>
      <c r="H420" s="8">
        <v>0</v>
      </c>
      <c r="I420" s="6">
        <v>0</v>
      </c>
    </row>
    <row r="421" spans="1:9" x14ac:dyDescent="0.35">
      <c r="A421" s="5" t="s">
        <v>350</v>
      </c>
      <c r="B421" s="5" t="s">
        <v>11</v>
      </c>
      <c r="C421" s="5" t="s">
        <v>351</v>
      </c>
      <c r="D421" s="5" t="s">
        <v>18</v>
      </c>
      <c r="E421" s="5" t="str">
        <f t="shared" si="26"/>
        <v/>
      </c>
      <c r="F421" s="5" t="s">
        <v>821</v>
      </c>
      <c r="G421" s="5" t="s">
        <v>3793</v>
      </c>
      <c r="H421" s="8">
        <v>0.61560000000000004</v>
      </c>
      <c r="I421" s="6">
        <v>3807944</v>
      </c>
    </row>
    <row r="422" spans="1:9" x14ac:dyDescent="0.35">
      <c r="A422" s="5" t="s">
        <v>350</v>
      </c>
      <c r="B422" s="5" t="s">
        <v>11</v>
      </c>
      <c r="C422" s="5" t="s">
        <v>352</v>
      </c>
      <c r="D422" s="5" t="s">
        <v>15</v>
      </c>
      <c r="E422" s="5" t="str">
        <f t="shared" si="26"/>
        <v>8</v>
      </c>
      <c r="F422" s="5" t="s">
        <v>822</v>
      </c>
      <c r="G422" s="5" t="s">
        <v>3794</v>
      </c>
      <c r="H422" s="8">
        <v>0.92689999999999995</v>
      </c>
      <c r="I422" s="6">
        <v>22991758</v>
      </c>
    </row>
    <row r="423" spans="1:9" x14ac:dyDescent="0.35">
      <c r="A423" s="5" t="s">
        <v>350</v>
      </c>
      <c r="B423" s="5" t="s">
        <v>11</v>
      </c>
      <c r="C423" s="5" t="s">
        <v>352</v>
      </c>
      <c r="D423" s="5" t="s">
        <v>17</v>
      </c>
      <c r="E423" s="5" t="str">
        <f t="shared" si="26"/>
        <v/>
      </c>
      <c r="F423" s="5" t="s">
        <v>822</v>
      </c>
      <c r="G423" s="5" t="s">
        <v>3795</v>
      </c>
      <c r="H423" s="8">
        <v>0</v>
      </c>
      <c r="I423" s="6">
        <v>0</v>
      </c>
    </row>
    <row r="424" spans="1:9" x14ac:dyDescent="0.35">
      <c r="A424" s="5" t="s">
        <v>350</v>
      </c>
      <c r="B424" s="5" t="s">
        <v>11</v>
      </c>
      <c r="C424" s="5" t="s">
        <v>352</v>
      </c>
      <c r="D424" s="5" t="s">
        <v>18</v>
      </c>
      <c r="E424" s="5" t="str">
        <f t="shared" si="26"/>
        <v/>
      </c>
      <c r="F424" s="5" t="s">
        <v>822</v>
      </c>
      <c r="G424" s="5" t="s">
        <v>3796</v>
      </c>
      <c r="H424" s="8">
        <v>0.54330000000000001</v>
      </c>
      <c r="I424" s="6">
        <v>13476559</v>
      </c>
    </row>
    <row r="425" spans="1:9" x14ac:dyDescent="0.35">
      <c r="A425" s="5" t="s">
        <v>350</v>
      </c>
      <c r="B425" s="5" t="s">
        <v>11</v>
      </c>
      <c r="C425" s="5" t="s">
        <v>356</v>
      </c>
      <c r="D425" s="5" t="s">
        <v>25</v>
      </c>
      <c r="E425" s="5" t="str">
        <f t="shared" si="26"/>
        <v/>
      </c>
      <c r="F425" s="5" t="s">
        <v>823</v>
      </c>
      <c r="G425" s="5" t="s">
        <v>3797</v>
      </c>
      <c r="H425" s="8">
        <v>0.29980000000000001</v>
      </c>
      <c r="I425" s="6">
        <v>9567302</v>
      </c>
    </row>
    <row r="426" spans="1:9" x14ac:dyDescent="0.35">
      <c r="A426" s="5" t="s">
        <v>350</v>
      </c>
      <c r="B426" s="5" t="s">
        <v>11</v>
      </c>
      <c r="C426" s="5" t="s">
        <v>356</v>
      </c>
      <c r="D426" s="5" t="s">
        <v>15</v>
      </c>
      <c r="E426" s="5" t="str">
        <f t="shared" si="26"/>
        <v>8</v>
      </c>
      <c r="F426" s="5" t="s">
        <v>823</v>
      </c>
      <c r="G426" s="5" t="s">
        <v>3798</v>
      </c>
      <c r="H426" s="8">
        <v>1.0047999999999999</v>
      </c>
      <c r="I426" s="6">
        <v>28776171</v>
      </c>
    </row>
    <row r="427" spans="1:9" x14ac:dyDescent="0.35">
      <c r="A427" s="5" t="s">
        <v>350</v>
      </c>
      <c r="B427" s="5" t="s">
        <v>11</v>
      </c>
      <c r="C427" s="5" t="s">
        <v>356</v>
      </c>
      <c r="D427" s="5" t="s">
        <v>16</v>
      </c>
      <c r="E427" s="5" t="str">
        <f t="shared" si="26"/>
        <v>8</v>
      </c>
      <c r="F427" s="5" t="s">
        <v>823</v>
      </c>
      <c r="G427" s="5" t="s">
        <v>3799</v>
      </c>
      <c r="H427" s="8">
        <v>3.2599999999999997E-2</v>
      </c>
      <c r="I427" s="6">
        <v>933622</v>
      </c>
    </row>
    <row r="428" spans="1:9" x14ac:dyDescent="0.35">
      <c r="A428" s="5" t="s">
        <v>350</v>
      </c>
      <c r="B428" s="5" t="s">
        <v>11</v>
      </c>
      <c r="C428" s="5" t="s">
        <v>356</v>
      </c>
      <c r="D428" s="5" t="s">
        <v>17</v>
      </c>
      <c r="E428" s="5" t="str">
        <f t="shared" si="26"/>
        <v/>
      </c>
      <c r="F428" s="5" t="s">
        <v>823</v>
      </c>
      <c r="G428" s="5" t="s">
        <v>3800</v>
      </c>
      <c r="H428" s="8">
        <v>0</v>
      </c>
      <c r="I428" s="6">
        <v>0</v>
      </c>
    </row>
    <row r="429" spans="1:9" x14ac:dyDescent="0.35">
      <c r="A429" s="5" t="s">
        <v>350</v>
      </c>
      <c r="B429" s="5" t="s">
        <v>11</v>
      </c>
      <c r="C429" s="5" t="s">
        <v>356</v>
      </c>
      <c r="D429" s="5" t="s">
        <v>18</v>
      </c>
      <c r="E429" s="5" t="str">
        <f t="shared" si="26"/>
        <v/>
      </c>
      <c r="F429" s="5" t="s">
        <v>823</v>
      </c>
      <c r="G429" s="5" t="s">
        <v>3801</v>
      </c>
      <c r="H429" s="8">
        <v>0.50580000000000003</v>
      </c>
      <c r="I429" s="6">
        <v>14485457</v>
      </c>
    </row>
    <row r="430" spans="1:9" x14ac:dyDescent="0.35">
      <c r="A430" s="5" t="s">
        <v>350</v>
      </c>
      <c r="B430" s="5" t="s">
        <v>11</v>
      </c>
      <c r="C430" s="5" t="s">
        <v>353</v>
      </c>
      <c r="D430" s="5" t="s">
        <v>25</v>
      </c>
      <c r="E430" s="5" t="str">
        <f t="shared" si="26"/>
        <v/>
      </c>
      <c r="F430" s="5" t="s">
        <v>824</v>
      </c>
      <c r="G430" s="5" t="s">
        <v>3802</v>
      </c>
      <c r="H430" s="8">
        <v>0</v>
      </c>
      <c r="I430" s="6">
        <v>0</v>
      </c>
    </row>
    <row r="431" spans="1:9" x14ac:dyDescent="0.35">
      <c r="A431" s="5" t="s">
        <v>350</v>
      </c>
      <c r="B431" s="5" t="s">
        <v>11</v>
      </c>
      <c r="C431" s="5" t="s">
        <v>353</v>
      </c>
      <c r="D431" s="5" t="s">
        <v>13</v>
      </c>
      <c r="E431" s="5" t="str">
        <f t="shared" si="26"/>
        <v/>
      </c>
      <c r="F431" s="5" t="s">
        <v>824</v>
      </c>
      <c r="G431" s="5" t="s">
        <v>3803</v>
      </c>
      <c r="H431" s="8">
        <v>0</v>
      </c>
      <c r="I431" s="6">
        <v>0</v>
      </c>
    </row>
    <row r="432" spans="1:9" x14ac:dyDescent="0.35">
      <c r="A432" s="5" t="s">
        <v>350</v>
      </c>
      <c r="B432" s="5" t="s">
        <v>11</v>
      </c>
      <c r="C432" s="5" t="s">
        <v>353</v>
      </c>
      <c r="D432" s="5" t="s">
        <v>15</v>
      </c>
      <c r="E432" s="5" t="str">
        <f t="shared" si="26"/>
        <v>8</v>
      </c>
      <c r="F432" s="5" t="s">
        <v>824</v>
      </c>
      <c r="G432" s="5" t="s">
        <v>3804</v>
      </c>
      <c r="H432" s="8">
        <v>0.89</v>
      </c>
      <c r="I432" s="6">
        <v>7167739</v>
      </c>
    </row>
    <row r="433" spans="1:9" x14ac:dyDescent="0.35">
      <c r="A433" s="5" t="s">
        <v>350</v>
      </c>
      <c r="B433" s="5" t="s">
        <v>11</v>
      </c>
      <c r="C433" s="5" t="s">
        <v>353</v>
      </c>
      <c r="D433" s="5" t="s">
        <v>17</v>
      </c>
      <c r="E433" s="5" t="str">
        <f t="shared" si="26"/>
        <v/>
      </c>
      <c r="F433" s="5" t="s">
        <v>824</v>
      </c>
      <c r="G433" s="5" t="s">
        <v>3805</v>
      </c>
      <c r="H433" s="8">
        <v>0</v>
      </c>
      <c r="I433" s="6">
        <v>0</v>
      </c>
    </row>
    <row r="434" spans="1:9" x14ac:dyDescent="0.35">
      <c r="A434" s="5" t="s">
        <v>350</v>
      </c>
      <c r="B434" s="5" t="s">
        <v>11</v>
      </c>
      <c r="C434" s="5" t="s">
        <v>353</v>
      </c>
      <c r="D434" s="5" t="s">
        <v>18</v>
      </c>
      <c r="E434" s="5" t="str">
        <f t="shared" si="26"/>
        <v/>
      </c>
      <c r="F434" s="5" t="s">
        <v>824</v>
      </c>
      <c r="G434" s="5" t="s">
        <v>3806</v>
      </c>
      <c r="H434" s="8">
        <v>0.47889999999999999</v>
      </c>
      <c r="I434" s="6">
        <v>3856888</v>
      </c>
    </row>
    <row r="435" spans="1:9" x14ac:dyDescent="0.35">
      <c r="A435" s="5" t="s">
        <v>350</v>
      </c>
      <c r="B435" s="5" t="s">
        <v>11</v>
      </c>
      <c r="C435" s="5" t="s">
        <v>354</v>
      </c>
      <c r="D435" s="5" t="s">
        <v>15</v>
      </c>
      <c r="E435" s="5" t="str">
        <f t="shared" si="26"/>
        <v>8</v>
      </c>
      <c r="F435" s="5" t="s">
        <v>825</v>
      </c>
      <c r="G435" s="5" t="s">
        <v>3807</v>
      </c>
      <c r="H435" s="8">
        <v>0.52969999999999995</v>
      </c>
      <c r="I435" s="6">
        <v>12685082</v>
      </c>
    </row>
    <row r="436" spans="1:9" x14ac:dyDescent="0.35">
      <c r="A436" s="5" t="s">
        <v>350</v>
      </c>
      <c r="B436" s="5" t="s">
        <v>11</v>
      </c>
      <c r="C436" s="5" t="s">
        <v>354</v>
      </c>
      <c r="D436" s="5" t="s">
        <v>16</v>
      </c>
      <c r="E436" s="5" t="str">
        <f t="shared" si="26"/>
        <v>8</v>
      </c>
      <c r="F436" s="5" t="s">
        <v>825</v>
      </c>
      <c r="G436" s="5" t="s">
        <v>3808</v>
      </c>
      <c r="H436" s="8">
        <v>0</v>
      </c>
      <c r="I436" s="6">
        <v>0</v>
      </c>
    </row>
    <row r="437" spans="1:9" x14ac:dyDescent="0.35">
      <c r="A437" s="5" t="s">
        <v>350</v>
      </c>
      <c r="B437" s="5" t="s">
        <v>11</v>
      </c>
      <c r="C437" s="5" t="s">
        <v>354</v>
      </c>
      <c r="D437" s="5" t="s">
        <v>17</v>
      </c>
      <c r="E437" s="5" t="str">
        <f t="shared" si="26"/>
        <v/>
      </c>
      <c r="F437" s="5" t="s">
        <v>825</v>
      </c>
      <c r="G437" s="5" t="s">
        <v>3809</v>
      </c>
      <c r="H437" s="8">
        <v>0</v>
      </c>
      <c r="I437" s="6">
        <v>0</v>
      </c>
    </row>
    <row r="438" spans="1:9" x14ac:dyDescent="0.35">
      <c r="A438" s="5" t="s">
        <v>350</v>
      </c>
      <c r="B438" s="5" t="s">
        <v>11</v>
      </c>
      <c r="C438" s="5" t="s">
        <v>354</v>
      </c>
      <c r="D438" s="5" t="s">
        <v>18</v>
      </c>
      <c r="E438" s="5" t="str">
        <f t="shared" si="26"/>
        <v/>
      </c>
      <c r="F438" s="5" t="s">
        <v>825</v>
      </c>
      <c r="G438" s="5" t="s">
        <v>3810</v>
      </c>
      <c r="H438" s="8">
        <v>0.32969999999999999</v>
      </c>
      <c r="I438" s="6">
        <v>7895547</v>
      </c>
    </row>
    <row r="439" spans="1:9" x14ac:dyDescent="0.35">
      <c r="A439" s="5" t="s">
        <v>350</v>
      </c>
      <c r="B439" s="5" t="s">
        <v>11</v>
      </c>
      <c r="C439" s="5" t="s">
        <v>355</v>
      </c>
      <c r="D439" s="5" t="s">
        <v>13</v>
      </c>
      <c r="E439" s="5" t="str">
        <f t="shared" si="26"/>
        <v/>
      </c>
      <c r="F439" s="5" t="s">
        <v>826</v>
      </c>
      <c r="G439" s="5" t="s">
        <v>3811</v>
      </c>
      <c r="H439" s="8">
        <v>0</v>
      </c>
      <c r="I439" s="6">
        <v>0</v>
      </c>
    </row>
    <row r="440" spans="1:9" x14ac:dyDescent="0.35">
      <c r="A440" s="5" t="s">
        <v>350</v>
      </c>
      <c r="B440" s="5" t="s">
        <v>11</v>
      </c>
      <c r="C440" s="5" t="s">
        <v>355</v>
      </c>
      <c r="D440" s="5" t="s">
        <v>15</v>
      </c>
      <c r="E440" s="5" t="str">
        <f t="shared" si="26"/>
        <v>8</v>
      </c>
      <c r="F440" s="5" t="s">
        <v>826</v>
      </c>
      <c r="G440" s="5" t="s">
        <v>3812</v>
      </c>
      <c r="H440" s="8">
        <v>0.44069999999999998</v>
      </c>
      <c r="I440" s="6">
        <v>2518705</v>
      </c>
    </row>
    <row r="441" spans="1:9" x14ac:dyDescent="0.35">
      <c r="A441" s="5" t="s">
        <v>350</v>
      </c>
      <c r="B441" s="5" t="s">
        <v>11</v>
      </c>
      <c r="C441" s="5" t="s">
        <v>355</v>
      </c>
      <c r="D441" s="5" t="s">
        <v>17</v>
      </c>
      <c r="E441" s="5" t="str">
        <f t="shared" si="26"/>
        <v/>
      </c>
      <c r="F441" s="5" t="s">
        <v>826</v>
      </c>
      <c r="G441" s="5" t="s">
        <v>3813</v>
      </c>
      <c r="H441" s="8">
        <v>0</v>
      </c>
      <c r="I441" s="6">
        <v>0</v>
      </c>
    </row>
    <row r="442" spans="1:9" x14ac:dyDescent="0.35">
      <c r="A442" s="5" t="s">
        <v>350</v>
      </c>
      <c r="B442" s="5" t="s">
        <v>11</v>
      </c>
      <c r="C442" s="5" t="s">
        <v>355</v>
      </c>
      <c r="D442" s="5" t="s">
        <v>18</v>
      </c>
      <c r="E442" s="5" t="str">
        <f t="shared" si="26"/>
        <v/>
      </c>
      <c r="F442" s="5" t="s">
        <v>826</v>
      </c>
      <c r="G442" s="5" t="s">
        <v>3814</v>
      </c>
      <c r="H442" s="8">
        <v>0.4491</v>
      </c>
      <c r="I442" s="6">
        <v>2566713</v>
      </c>
    </row>
    <row r="443" spans="1:9" x14ac:dyDescent="0.35">
      <c r="A443" s="5" t="s">
        <v>143</v>
      </c>
      <c r="B443" s="5" t="s">
        <v>11</v>
      </c>
      <c r="C443" s="5" t="s">
        <v>144</v>
      </c>
      <c r="D443" s="5" t="s">
        <v>13</v>
      </c>
      <c r="E443" s="5" t="str">
        <f t="shared" si="26"/>
        <v/>
      </c>
      <c r="F443" s="5" t="s">
        <v>827</v>
      </c>
      <c r="G443" s="5" t="s">
        <v>3815</v>
      </c>
      <c r="H443" s="8">
        <v>0</v>
      </c>
      <c r="I443" s="6">
        <v>0</v>
      </c>
    </row>
    <row r="444" spans="1:9" x14ac:dyDescent="0.35">
      <c r="A444" s="5" t="s">
        <v>143</v>
      </c>
      <c r="B444" s="5" t="s">
        <v>11</v>
      </c>
      <c r="C444" s="5" t="s">
        <v>144</v>
      </c>
      <c r="D444" s="5" t="s">
        <v>15</v>
      </c>
      <c r="E444" s="5" t="str">
        <f t="shared" si="26"/>
        <v>8</v>
      </c>
      <c r="F444" s="5" t="s">
        <v>827</v>
      </c>
      <c r="G444" s="5" t="s">
        <v>3816</v>
      </c>
      <c r="H444" s="8">
        <v>0.60699999999999998</v>
      </c>
      <c r="I444" s="6">
        <v>954372</v>
      </c>
    </row>
    <row r="445" spans="1:9" x14ac:dyDescent="0.35">
      <c r="A445" s="5" t="s">
        <v>143</v>
      </c>
      <c r="B445" s="5" t="s">
        <v>11</v>
      </c>
      <c r="C445" s="5" t="s">
        <v>144</v>
      </c>
      <c r="D445" s="5" t="s">
        <v>17</v>
      </c>
      <c r="E445" s="5" t="str">
        <f t="shared" si="26"/>
        <v/>
      </c>
      <c r="F445" s="5" t="s">
        <v>827</v>
      </c>
      <c r="G445" s="5" t="s">
        <v>3817</v>
      </c>
      <c r="H445" s="8">
        <v>0</v>
      </c>
      <c r="I445" s="6">
        <v>0</v>
      </c>
    </row>
    <row r="446" spans="1:9" x14ac:dyDescent="0.35">
      <c r="A446" s="5" t="s">
        <v>143</v>
      </c>
      <c r="B446" s="5" t="s">
        <v>11</v>
      </c>
      <c r="C446" s="5" t="s">
        <v>144</v>
      </c>
      <c r="D446" s="5" t="s">
        <v>18</v>
      </c>
      <c r="E446" s="5" t="str">
        <f t="shared" si="26"/>
        <v/>
      </c>
      <c r="F446" s="5" t="s">
        <v>827</v>
      </c>
      <c r="G446" s="5" t="s">
        <v>3818</v>
      </c>
      <c r="H446" s="8">
        <v>0.86699999999999999</v>
      </c>
      <c r="I446" s="6">
        <v>1363164</v>
      </c>
    </row>
    <row r="447" spans="1:9" x14ac:dyDescent="0.35">
      <c r="A447" s="5" t="s">
        <v>143</v>
      </c>
      <c r="B447" s="5" t="s">
        <v>11</v>
      </c>
      <c r="C447" s="5" t="s">
        <v>145</v>
      </c>
      <c r="D447" s="5" t="s">
        <v>13</v>
      </c>
      <c r="E447" s="5" t="str">
        <f t="shared" si="26"/>
        <v/>
      </c>
      <c r="F447" s="5" t="s">
        <v>828</v>
      </c>
      <c r="G447" s="5" t="s">
        <v>3819</v>
      </c>
      <c r="H447" s="8">
        <v>0</v>
      </c>
      <c r="I447" s="6">
        <v>0</v>
      </c>
    </row>
    <row r="448" spans="1:9" x14ac:dyDescent="0.35">
      <c r="A448" s="5" t="s">
        <v>143</v>
      </c>
      <c r="B448" s="5" t="s">
        <v>11</v>
      </c>
      <c r="C448" s="5" t="s">
        <v>145</v>
      </c>
      <c r="D448" s="5" t="s">
        <v>15</v>
      </c>
      <c r="E448" s="5" t="str">
        <f t="shared" si="26"/>
        <v>8</v>
      </c>
      <c r="F448" s="5" t="s">
        <v>828</v>
      </c>
      <c r="G448" s="5" t="s">
        <v>3820</v>
      </c>
      <c r="H448" s="8">
        <v>0.3115</v>
      </c>
      <c r="I448" s="6">
        <v>592922</v>
      </c>
    </row>
    <row r="449" spans="1:9" x14ac:dyDescent="0.35">
      <c r="A449" s="5" t="s">
        <v>143</v>
      </c>
      <c r="B449" s="5" t="s">
        <v>11</v>
      </c>
      <c r="C449" s="5" t="s">
        <v>145</v>
      </c>
      <c r="D449" s="5" t="s">
        <v>16</v>
      </c>
      <c r="E449" s="5" t="str">
        <f t="shared" si="26"/>
        <v>8</v>
      </c>
      <c r="F449" s="5" t="s">
        <v>828</v>
      </c>
      <c r="G449" s="5" t="s">
        <v>3821</v>
      </c>
      <c r="H449" s="8">
        <v>3.2300000000000002E-2</v>
      </c>
      <c r="I449" s="6">
        <v>61481</v>
      </c>
    </row>
    <row r="450" spans="1:9" x14ac:dyDescent="0.35">
      <c r="A450" s="5" t="s">
        <v>143</v>
      </c>
      <c r="B450" s="5" t="s">
        <v>11</v>
      </c>
      <c r="C450" s="5" t="s">
        <v>145</v>
      </c>
      <c r="D450" s="5" t="s">
        <v>17</v>
      </c>
      <c r="E450" s="5" t="str">
        <f t="shared" si="26"/>
        <v/>
      </c>
      <c r="F450" s="5" t="s">
        <v>828</v>
      </c>
      <c r="G450" s="5" t="s">
        <v>3822</v>
      </c>
      <c r="H450" s="8">
        <v>0</v>
      </c>
      <c r="I450" s="6">
        <v>0</v>
      </c>
    </row>
    <row r="451" spans="1:9" x14ac:dyDescent="0.35">
      <c r="A451" s="5" t="s">
        <v>143</v>
      </c>
      <c r="B451" s="5" t="s">
        <v>11</v>
      </c>
      <c r="C451" s="5" t="s">
        <v>145</v>
      </c>
      <c r="D451" s="5" t="s">
        <v>18</v>
      </c>
      <c r="E451" s="5" t="str">
        <f t="shared" ref="E451:E514" si="27">IF(MID(D451,3,1)="8","8","")</f>
        <v/>
      </c>
      <c r="F451" s="5" t="s">
        <v>828</v>
      </c>
      <c r="G451" s="5" t="s">
        <v>3823</v>
      </c>
      <c r="H451" s="8">
        <v>0.59960000000000002</v>
      </c>
      <c r="I451" s="6">
        <v>1141303</v>
      </c>
    </row>
    <row r="452" spans="1:9" x14ac:dyDescent="0.35">
      <c r="A452" s="5" t="s">
        <v>143</v>
      </c>
      <c r="B452" s="5" t="s">
        <v>11</v>
      </c>
      <c r="C452" s="5" t="s">
        <v>146</v>
      </c>
      <c r="D452" s="5" t="s">
        <v>15</v>
      </c>
      <c r="E452" s="5" t="str">
        <f t="shared" si="27"/>
        <v>8</v>
      </c>
      <c r="F452" s="5" t="s">
        <v>829</v>
      </c>
      <c r="G452" s="5" t="s">
        <v>3824</v>
      </c>
      <c r="H452" s="8">
        <v>0.36799999999999999</v>
      </c>
      <c r="I452" s="6">
        <v>1163769</v>
      </c>
    </row>
    <row r="453" spans="1:9" x14ac:dyDescent="0.35">
      <c r="A453" s="5" t="s">
        <v>143</v>
      </c>
      <c r="B453" s="5" t="s">
        <v>11</v>
      </c>
      <c r="C453" s="5" t="s">
        <v>146</v>
      </c>
      <c r="D453" s="5" t="s">
        <v>16</v>
      </c>
      <c r="E453" s="5" t="str">
        <f t="shared" si="27"/>
        <v>8</v>
      </c>
      <c r="F453" s="5" t="s">
        <v>829</v>
      </c>
      <c r="G453" s="5" t="s">
        <v>3825</v>
      </c>
      <c r="H453" s="8">
        <v>5.5399999999999998E-2</v>
      </c>
      <c r="I453" s="6">
        <v>175198</v>
      </c>
    </row>
    <row r="454" spans="1:9" x14ac:dyDescent="0.35">
      <c r="A454" s="5" t="s">
        <v>143</v>
      </c>
      <c r="B454" s="5" t="s">
        <v>11</v>
      </c>
      <c r="C454" s="5" t="s">
        <v>146</v>
      </c>
      <c r="D454" s="5" t="s">
        <v>17</v>
      </c>
      <c r="E454" s="5" t="str">
        <f t="shared" si="27"/>
        <v/>
      </c>
      <c r="F454" s="5" t="s">
        <v>829</v>
      </c>
      <c r="G454" s="5" t="s">
        <v>3826</v>
      </c>
      <c r="H454" s="8">
        <v>0</v>
      </c>
      <c r="I454" s="6">
        <v>0</v>
      </c>
    </row>
    <row r="455" spans="1:9" x14ac:dyDescent="0.35">
      <c r="A455" s="5" t="s">
        <v>143</v>
      </c>
      <c r="B455" s="5" t="s">
        <v>11</v>
      </c>
      <c r="C455" s="5" t="s">
        <v>146</v>
      </c>
      <c r="D455" s="5" t="s">
        <v>18</v>
      </c>
      <c r="E455" s="5" t="str">
        <f t="shared" si="27"/>
        <v/>
      </c>
      <c r="F455" s="5" t="s">
        <v>829</v>
      </c>
      <c r="G455" s="5" t="s">
        <v>3827</v>
      </c>
      <c r="H455" s="8">
        <v>0.57899999999999996</v>
      </c>
      <c r="I455" s="6">
        <v>1831039</v>
      </c>
    </row>
    <row r="456" spans="1:9" x14ac:dyDescent="0.35">
      <c r="A456" s="5" t="s">
        <v>143</v>
      </c>
      <c r="B456" s="5" t="s">
        <v>11</v>
      </c>
      <c r="C456" s="5" t="s">
        <v>147</v>
      </c>
      <c r="D456" s="5" t="s">
        <v>15</v>
      </c>
      <c r="E456" s="5" t="str">
        <f t="shared" si="27"/>
        <v>8</v>
      </c>
      <c r="F456" s="5" t="s">
        <v>830</v>
      </c>
      <c r="G456" s="5" t="s">
        <v>3828</v>
      </c>
      <c r="H456" s="8">
        <v>0.40939999999999999</v>
      </c>
      <c r="I456" s="6">
        <v>2469410</v>
      </c>
    </row>
    <row r="457" spans="1:9" x14ac:dyDescent="0.35">
      <c r="A457" s="5" t="s">
        <v>143</v>
      </c>
      <c r="B457" s="5" t="s">
        <v>11</v>
      </c>
      <c r="C457" s="5" t="s">
        <v>147</v>
      </c>
      <c r="D457" s="5" t="s">
        <v>17</v>
      </c>
      <c r="E457" s="5" t="str">
        <f t="shared" si="27"/>
        <v/>
      </c>
      <c r="F457" s="5" t="s">
        <v>830</v>
      </c>
      <c r="G457" s="5" t="s">
        <v>3829</v>
      </c>
      <c r="H457" s="8">
        <v>0</v>
      </c>
      <c r="I457" s="6">
        <v>0</v>
      </c>
    </row>
    <row r="458" spans="1:9" x14ac:dyDescent="0.35">
      <c r="A458" s="5" t="s">
        <v>143</v>
      </c>
      <c r="B458" s="5" t="s">
        <v>11</v>
      </c>
      <c r="C458" s="5" t="s">
        <v>147</v>
      </c>
      <c r="D458" s="5" t="s">
        <v>18</v>
      </c>
      <c r="E458" s="5" t="str">
        <f t="shared" si="27"/>
        <v/>
      </c>
      <c r="F458" s="5" t="s">
        <v>830</v>
      </c>
      <c r="G458" s="5" t="s">
        <v>3830</v>
      </c>
      <c r="H458" s="8">
        <v>0.8881</v>
      </c>
      <c r="I458" s="6">
        <v>5356822</v>
      </c>
    </row>
    <row r="459" spans="1:9" x14ac:dyDescent="0.35">
      <c r="A459" s="5" t="s">
        <v>143</v>
      </c>
      <c r="B459" s="5" t="s">
        <v>11</v>
      </c>
      <c r="C459" s="5" t="s">
        <v>148</v>
      </c>
      <c r="D459" s="5" t="s">
        <v>15</v>
      </c>
      <c r="E459" s="5" t="str">
        <f t="shared" si="27"/>
        <v>8</v>
      </c>
      <c r="F459" s="5" t="s">
        <v>831</v>
      </c>
      <c r="G459" s="5" t="s">
        <v>3831</v>
      </c>
      <c r="H459" s="8">
        <v>0.63100000000000001</v>
      </c>
      <c r="I459" s="6">
        <v>1808825</v>
      </c>
    </row>
    <row r="460" spans="1:9" x14ac:dyDescent="0.35">
      <c r="A460" s="5" t="s">
        <v>143</v>
      </c>
      <c r="B460" s="5" t="s">
        <v>11</v>
      </c>
      <c r="C460" s="5" t="s">
        <v>148</v>
      </c>
      <c r="D460" s="5" t="s">
        <v>17</v>
      </c>
      <c r="E460" s="5" t="str">
        <f t="shared" si="27"/>
        <v/>
      </c>
      <c r="F460" s="5" t="s">
        <v>831</v>
      </c>
      <c r="G460" s="5" t="s">
        <v>3832</v>
      </c>
      <c r="H460" s="8">
        <v>0</v>
      </c>
      <c r="I460" s="6">
        <v>0</v>
      </c>
    </row>
    <row r="461" spans="1:9" x14ac:dyDescent="0.35">
      <c r="A461" s="5" t="s">
        <v>143</v>
      </c>
      <c r="B461" s="5" t="s">
        <v>11</v>
      </c>
      <c r="C461" s="5" t="s">
        <v>148</v>
      </c>
      <c r="D461" s="5" t="s">
        <v>18</v>
      </c>
      <c r="E461" s="5" t="str">
        <f t="shared" si="27"/>
        <v/>
      </c>
      <c r="F461" s="5" t="s">
        <v>831</v>
      </c>
      <c r="G461" s="5" t="s">
        <v>3833</v>
      </c>
      <c r="H461" s="8">
        <v>0.71499999999999997</v>
      </c>
      <c r="I461" s="6">
        <v>2049619</v>
      </c>
    </row>
    <row r="462" spans="1:9" x14ac:dyDescent="0.35">
      <c r="A462" s="5" t="s">
        <v>154</v>
      </c>
      <c r="B462" s="5" t="s">
        <v>11</v>
      </c>
      <c r="C462" s="5" t="s">
        <v>155</v>
      </c>
      <c r="D462" s="5" t="s">
        <v>15</v>
      </c>
      <c r="E462" s="5" t="str">
        <f t="shared" si="27"/>
        <v>8</v>
      </c>
      <c r="F462" s="5" t="s">
        <v>832</v>
      </c>
      <c r="G462" s="5" t="s">
        <v>3834</v>
      </c>
      <c r="H462" s="8">
        <v>0.75290000000000001</v>
      </c>
      <c r="I462" s="6">
        <v>2349796</v>
      </c>
    </row>
    <row r="463" spans="1:9" x14ac:dyDescent="0.35">
      <c r="A463" s="5" t="s">
        <v>154</v>
      </c>
      <c r="B463" s="5" t="s">
        <v>11</v>
      </c>
      <c r="C463" s="5" t="s">
        <v>155</v>
      </c>
      <c r="D463" s="5" t="s">
        <v>17</v>
      </c>
      <c r="E463" s="5" t="str">
        <f t="shared" si="27"/>
        <v/>
      </c>
      <c r="F463" s="5" t="s">
        <v>832</v>
      </c>
      <c r="G463" s="5" t="s">
        <v>3835</v>
      </c>
      <c r="H463" s="8">
        <v>0</v>
      </c>
      <c r="I463" s="6">
        <v>0</v>
      </c>
    </row>
    <row r="464" spans="1:9" x14ac:dyDescent="0.35">
      <c r="A464" s="5" t="s">
        <v>154</v>
      </c>
      <c r="B464" s="5" t="s">
        <v>11</v>
      </c>
      <c r="C464" s="5" t="s">
        <v>155</v>
      </c>
      <c r="D464" s="5" t="s">
        <v>18</v>
      </c>
      <c r="E464" s="5" t="str">
        <f t="shared" si="27"/>
        <v/>
      </c>
      <c r="F464" s="5" t="s">
        <v>832</v>
      </c>
      <c r="G464" s="5" t="s">
        <v>3836</v>
      </c>
      <c r="H464" s="8">
        <v>0.60340000000000005</v>
      </c>
      <c r="I464" s="6">
        <v>1883208</v>
      </c>
    </row>
    <row r="465" spans="1:9" x14ac:dyDescent="0.35">
      <c r="A465" s="5" t="s">
        <v>154</v>
      </c>
      <c r="B465" s="5" t="s">
        <v>11</v>
      </c>
      <c r="C465" s="5" t="s">
        <v>156</v>
      </c>
      <c r="D465" s="5" t="s">
        <v>13</v>
      </c>
      <c r="E465" s="5" t="str">
        <f t="shared" si="27"/>
        <v/>
      </c>
      <c r="F465" s="5" t="s">
        <v>833</v>
      </c>
      <c r="G465" s="5" t="s">
        <v>3837</v>
      </c>
      <c r="H465" s="8">
        <v>0</v>
      </c>
      <c r="I465" s="6">
        <v>0</v>
      </c>
    </row>
    <row r="466" spans="1:9" x14ac:dyDescent="0.35">
      <c r="A466" s="5" t="s">
        <v>154</v>
      </c>
      <c r="B466" s="5" t="s">
        <v>11</v>
      </c>
      <c r="C466" s="5" t="s">
        <v>156</v>
      </c>
      <c r="D466" s="5" t="s">
        <v>15</v>
      </c>
      <c r="E466" s="5" t="str">
        <f t="shared" si="27"/>
        <v>8</v>
      </c>
      <c r="F466" s="5" t="s">
        <v>833</v>
      </c>
      <c r="G466" s="5" t="s">
        <v>3838</v>
      </c>
      <c r="H466" s="8">
        <v>0.35139999999999999</v>
      </c>
      <c r="I466" s="6">
        <v>2584695</v>
      </c>
    </row>
    <row r="467" spans="1:9" x14ac:dyDescent="0.35">
      <c r="A467" s="5" t="s">
        <v>154</v>
      </c>
      <c r="B467" s="5" t="s">
        <v>11</v>
      </c>
      <c r="C467" s="5" t="s">
        <v>156</v>
      </c>
      <c r="D467" s="5" t="s">
        <v>16</v>
      </c>
      <c r="E467" s="5" t="str">
        <f t="shared" si="27"/>
        <v>8</v>
      </c>
      <c r="F467" s="5" t="s">
        <v>833</v>
      </c>
      <c r="G467" s="5" t="s">
        <v>3839</v>
      </c>
      <c r="H467" s="8">
        <v>1.9599999999999999E-2</v>
      </c>
      <c r="I467" s="6">
        <v>144166</v>
      </c>
    </row>
    <row r="468" spans="1:9" x14ac:dyDescent="0.35">
      <c r="A468" s="5" t="s">
        <v>154</v>
      </c>
      <c r="B468" s="5" t="s">
        <v>11</v>
      </c>
      <c r="C468" s="5" t="s">
        <v>156</v>
      </c>
      <c r="D468" s="5" t="s">
        <v>17</v>
      </c>
      <c r="E468" s="5" t="str">
        <f t="shared" si="27"/>
        <v/>
      </c>
      <c r="F468" s="5" t="s">
        <v>833</v>
      </c>
      <c r="G468" s="5" t="s">
        <v>3840</v>
      </c>
      <c r="H468" s="8">
        <v>0</v>
      </c>
      <c r="I468" s="6">
        <v>0</v>
      </c>
    </row>
    <row r="469" spans="1:9" x14ac:dyDescent="0.35">
      <c r="A469" s="5" t="s">
        <v>154</v>
      </c>
      <c r="B469" s="5" t="s">
        <v>11</v>
      </c>
      <c r="C469" s="5" t="s">
        <v>156</v>
      </c>
      <c r="D469" s="5" t="s">
        <v>18</v>
      </c>
      <c r="E469" s="5" t="str">
        <f t="shared" si="27"/>
        <v/>
      </c>
      <c r="F469" s="5" t="s">
        <v>833</v>
      </c>
      <c r="G469" s="5" t="s">
        <v>3841</v>
      </c>
      <c r="H469" s="8">
        <v>0.52</v>
      </c>
      <c r="I469" s="6">
        <v>3824819</v>
      </c>
    </row>
    <row r="470" spans="1:9" x14ac:dyDescent="0.35">
      <c r="A470" s="5" t="s">
        <v>154</v>
      </c>
      <c r="B470" s="5" t="s">
        <v>11</v>
      </c>
      <c r="C470" s="5" t="s">
        <v>157</v>
      </c>
      <c r="D470" s="5" t="s">
        <v>15</v>
      </c>
      <c r="E470" s="5" t="str">
        <f t="shared" si="27"/>
        <v>8</v>
      </c>
      <c r="F470" s="5" t="s">
        <v>834</v>
      </c>
      <c r="G470" s="5" t="s">
        <v>3842</v>
      </c>
      <c r="H470" s="8">
        <v>0.83089999999999997</v>
      </c>
      <c r="I470" s="6">
        <v>2637034</v>
      </c>
    </row>
    <row r="471" spans="1:9" x14ac:dyDescent="0.35">
      <c r="A471" s="5" t="s">
        <v>154</v>
      </c>
      <c r="B471" s="5" t="s">
        <v>11</v>
      </c>
      <c r="C471" s="5" t="s">
        <v>157</v>
      </c>
      <c r="D471" s="5" t="s">
        <v>16</v>
      </c>
      <c r="E471" s="5" t="str">
        <f t="shared" si="27"/>
        <v>8</v>
      </c>
      <c r="F471" s="5" t="s">
        <v>834</v>
      </c>
      <c r="G471" s="5" t="s">
        <v>3843</v>
      </c>
      <c r="H471" s="8">
        <v>2.24E-2</v>
      </c>
      <c r="I471" s="6">
        <v>71091</v>
      </c>
    </row>
    <row r="472" spans="1:9" x14ac:dyDescent="0.35">
      <c r="A472" s="5" t="s">
        <v>154</v>
      </c>
      <c r="B472" s="5" t="s">
        <v>11</v>
      </c>
      <c r="C472" s="5" t="s">
        <v>157</v>
      </c>
      <c r="D472" s="5" t="s">
        <v>17</v>
      </c>
      <c r="E472" s="5" t="str">
        <f t="shared" si="27"/>
        <v/>
      </c>
      <c r="F472" s="5" t="s">
        <v>834</v>
      </c>
      <c r="G472" s="5" t="s">
        <v>3844</v>
      </c>
      <c r="H472" s="8">
        <v>0</v>
      </c>
      <c r="I472" s="6">
        <v>0</v>
      </c>
    </row>
    <row r="473" spans="1:9" x14ac:dyDescent="0.35">
      <c r="A473" s="5" t="s">
        <v>154</v>
      </c>
      <c r="B473" s="5" t="s">
        <v>11</v>
      </c>
      <c r="C473" s="5" t="s">
        <v>157</v>
      </c>
      <c r="D473" s="5" t="s">
        <v>18</v>
      </c>
      <c r="E473" s="5" t="str">
        <f t="shared" si="27"/>
        <v/>
      </c>
      <c r="F473" s="5" t="s">
        <v>834</v>
      </c>
      <c r="G473" s="5" t="s">
        <v>3845</v>
      </c>
      <c r="H473" s="8">
        <v>0.57869999999999999</v>
      </c>
      <c r="I473" s="6">
        <v>1836625</v>
      </c>
    </row>
    <row r="474" spans="1:9" x14ac:dyDescent="0.35">
      <c r="A474" s="5" t="s">
        <v>154</v>
      </c>
      <c r="B474" s="5" t="s">
        <v>11</v>
      </c>
      <c r="C474" s="5" t="s">
        <v>158</v>
      </c>
      <c r="D474" s="5" t="s">
        <v>13</v>
      </c>
      <c r="E474" s="5" t="str">
        <f t="shared" si="27"/>
        <v/>
      </c>
      <c r="F474" s="5" t="s">
        <v>835</v>
      </c>
      <c r="G474" s="5" t="s">
        <v>3846</v>
      </c>
      <c r="H474" s="8">
        <v>0</v>
      </c>
      <c r="I474" s="6">
        <v>0</v>
      </c>
    </row>
    <row r="475" spans="1:9" x14ac:dyDescent="0.35">
      <c r="A475" s="5" t="s">
        <v>154</v>
      </c>
      <c r="B475" s="5" t="s">
        <v>11</v>
      </c>
      <c r="C475" s="5" t="s">
        <v>158</v>
      </c>
      <c r="D475" s="5" t="s">
        <v>15</v>
      </c>
      <c r="E475" s="5" t="str">
        <f t="shared" si="27"/>
        <v>8</v>
      </c>
      <c r="F475" s="5" t="s">
        <v>835</v>
      </c>
      <c r="G475" s="5" t="s">
        <v>3847</v>
      </c>
      <c r="H475" s="8">
        <v>0.57320000000000004</v>
      </c>
      <c r="I475" s="6">
        <v>3280511</v>
      </c>
    </row>
    <row r="476" spans="1:9" x14ac:dyDescent="0.35">
      <c r="A476" s="5" t="s">
        <v>154</v>
      </c>
      <c r="B476" s="5" t="s">
        <v>11</v>
      </c>
      <c r="C476" s="5" t="s">
        <v>158</v>
      </c>
      <c r="D476" s="5" t="s">
        <v>17</v>
      </c>
      <c r="E476" s="5" t="str">
        <f t="shared" si="27"/>
        <v/>
      </c>
      <c r="F476" s="5" t="s">
        <v>835</v>
      </c>
      <c r="G476" s="5" t="s">
        <v>3848</v>
      </c>
      <c r="H476" s="8">
        <v>0</v>
      </c>
      <c r="I476" s="6">
        <v>0</v>
      </c>
    </row>
    <row r="477" spans="1:9" x14ac:dyDescent="0.35">
      <c r="A477" s="5" t="s">
        <v>154</v>
      </c>
      <c r="B477" s="5" t="s">
        <v>11</v>
      </c>
      <c r="C477" s="5" t="s">
        <v>158</v>
      </c>
      <c r="D477" s="5" t="s">
        <v>18</v>
      </c>
      <c r="E477" s="5" t="str">
        <f t="shared" si="27"/>
        <v/>
      </c>
      <c r="F477" s="5" t="s">
        <v>835</v>
      </c>
      <c r="G477" s="5" t="s">
        <v>3849</v>
      </c>
      <c r="H477" s="8">
        <v>0.625</v>
      </c>
      <c r="I477" s="6">
        <v>3576971</v>
      </c>
    </row>
    <row r="478" spans="1:9" x14ac:dyDescent="0.35">
      <c r="A478" s="5" t="s">
        <v>154</v>
      </c>
      <c r="B478" s="5" t="s">
        <v>11</v>
      </c>
      <c r="C478" s="5" t="s">
        <v>159</v>
      </c>
      <c r="D478" s="5" t="s">
        <v>15</v>
      </c>
      <c r="E478" s="5" t="str">
        <f t="shared" si="27"/>
        <v>8</v>
      </c>
      <c r="F478" s="5" t="s">
        <v>836</v>
      </c>
      <c r="G478" s="5" t="s">
        <v>3850</v>
      </c>
      <c r="H478" s="8">
        <v>0.49490000000000001</v>
      </c>
      <c r="I478" s="6">
        <v>9264647</v>
      </c>
    </row>
    <row r="479" spans="1:9" x14ac:dyDescent="0.35">
      <c r="A479" s="5" t="s">
        <v>154</v>
      </c>
      <c r="B479" s="5" t="s">
        <v>11</v>
      </c>
      <c r="C479" s="5" t="s">
        <v>159</v>
      </c>
      <c r="D479" s="5" t="s">
        <v>16</v>
      </c>
      <c r="E479" s="5" t="str">
        <f t="shared" si="27"/>
        <v>8</v>
      </c>
      <c r="F479" s="5" t="s">
        <v>836</v>
      </c>
      <c r="G479" s="5" t="s">
        <v>3851</v>
      </c>
      <c r="H479" s="8">
        <v>2.18E-2</v>
      </c>
      <c r="I479" s="6">
        <v>408101</v>
      </c>
    </row>
    <row r="480" spans="1:9" x14ac:dyDescent="0.35">
      <c r="A480" s="5" t="s">
        <v>154</v>
      </c>
      <c r="B480" s="5" t="s">
        <v>11</v>
      </c>
      <c r="C480" s="5" t="s">
        <v>159</v>
      </c>
      <c r="D480" s="5" t="s">
        <v>17</v>
      </c>
      <c r="E480" s="5" t="str">
        <f t="shared" si="27"/>
        <v/>
      </c>
      <c r="F480" s="5" t="s">
        <v>836</v>
      </c>
      <c r="G480" s="5" t="s">
        <v>3852</v>
      </c>
      <c r="H480" s="8">
        <v>0</v>
      </c>
      <c r="I480" s="6">
        <v>0</v>
      </c>
    </row>
    <row r="481" spans="1:9" x14ac:dyDescent="0.35">
      <c r="A481" s="5" t="s">
        <v>154</v>
      </c>
      <c r="B481" s="5" t="s">
        <v>11</v>
      </c>
      <c r="C481" s="5" t="s">
        <v>159</v>
      </c>
      <c r="D481" s="5" t="s">
        <v>18</v>
      </c>
      <c r="E481" s="5" t="str">
        <f t="shared" si="27"/>
        <v/>
      </c>
      <c r="F481" s="5" t="s">
        <v>836</v>
      </c>
      <c r="G481" s="5" t="s">
        <v>3853</v>
      </c>
      <c r="H481" s="8">
        <v>0.5716</v>
      </c>
      <c r="I481" s="6">
        <v>10700489</v>
      </c>
    </row>
    <row r="482" spans="1:9" x14ac:dyDescent="0.35">
      <c r="A482" s="5" t="s">
        <v>160</v>
      </c>
      <c r="B482" s="5" t="s">
        <v>11</v>
      </c>
      <c r="C482" s="5" t="s">
        <v>161</v>
      </c>
      <c r="D482" s="5" t="s">
        <v>25</v>
      </c>
      <c r="E482" s="5" t="str">
        <f t="shared" si="27"/>
        <v/>
      </c>
      <c r="F482" s="5" t="s">
        <v>837</v>
      </c>
      <c r="G482" s="5" t="s">
        <v>3854</v>
      </c>
      <c r="H482" s="8">
        <v>0</v>
      </c>
      <c r="I482" s="6">
        <v>0</v>
      </c>
    </row>
    <row r="483" spans="1:9" x14ac:dyDescent="0.35">
      <c r="A483" s="5" t="s">
        <v>160</v>
      </c>
      <c r="B483" s="5" t="s">
        <v>11</v>
      </c>
      <c r="C483" s="5" t="s">
        <v>161</v>
      </c>
      <c r="D483" s="5" t="s">
        <v>15</v>
      </c>
      <c r="E483" s="5" t="str">
        <f t="shared" si="27"/>
        <v>8</v>
      </c>
      <c r="F483" s="5" t="s">
        <v>837</v>
      </c>
      <c r="G483" s="5" t="s">
        <v>3855</v>
      </c>
      <c r="H483" s="8">
        <v>0.2772</v>
      </c>
      <c r="I483" s="6">
        <v>4292145</v>
      </c>
    </row>
    <row r="484" spans="1:9" x14ac:dyDescent="0.35">
      <c r="A484" s="5" t="s">
        <v>160</v>
      </c>
      <c r="B484" s="5" t="s">
        <v>11</v>
      </c>
      <c r="C484" s="5" t="s">
        <v>161</v>
      </c>
      <c r="D484" s="5" t="s">
        <v>17</v>
      </c>
      <c r="E484" s="5" t="str">
        <f t="shared" si="27"/>
        <v/>
      </c>
      <c r="F484" s="5" t="s">
        <v>837</v>
      </c>
      <c r="G484" s="5" t="s">
        <v>3856</v>
      </c>
      <c r="H484" s="8">
        <v>0</v>
      </c>
      <c r="I484" s="6">
        <v>0</v>
      </c>
    </row>
    <row r="485" spans="1:9" x14ac:dyDescent="0.35">
      <c r="A485" s="5" t="s">
        <v>160</v>
      </c>
      <c r="B485" s="5" t="s">
        <v>11</v>
      </c>
      <c r="C485" s="5" t="s">
        <v>161</v>
      </c>
      <c r="D485" s="5" t="s">
        <v>18</v>
      </c>
      <c r="E485" s="5" t="str">
        <f t="shared" si="27"/>
        <v/>
      </c>
      <c r="F485" s="5" t="s">
        <v>837</v>
      </c>
      <c r="G485" s="5" t="s">
        <v>3857</v>
      </c>
      <c r="H485" s="8">
        <v>0.60799999999999998</v>
      </c>
      <c r="I485" s="6">
        <v>9414228</v>
      </c>
    </row>
    <row r="486" spans="1:9" x14ac:dyDescent="0.35">
      <c r="A486" s="5" t="s">
        <v>87</v>
      </c>
      <c r="B486" s="5" t="s">
        <v>11</v>
      </c>
      <c r="C486" s="5" t="s">
        <v>88</v>
      </c>
      <c r="D486" s="5" t="s">
        <v>13</v>
      </c>
      <c r="E486" s="5" t="str">
        <f t="shared" si="27"/>
        <v/>
      </c>
      <c r="F486" s="5" t="s">
        <v>838</v>
      </c>
      <c r="G486" s="5" t="s">
        <v>3858</v>
      </c>
      <c r="H486" s="8">
        <v>0</v>
      </c>
      <c r="I486" s="6">
        <v>0</v>
      </c>
    </row>
    <row r="487" spans="1:9" x14ac:dyDescent="0.35">
      <c r="A487" s="5" t="s">
        <v>87</v>
      </c>
      <c r="B487" s="5" t="s">
        <v>11</v>
      </c>
      <c r="C487" s="5" t="s">
        <v>88</v>
      </c>
      <c r="D487" s="5" t="s">
        <v>15</v>
      </c>
      <c r="E487" s="5" t="str">
        <f t="shared" si="27"/>
        <v>8</v>
      </c>
      <c r="F487" s="5" t="s">
        <v>838</v>
      </c>
      <c r="G487" s="5" t="s">
        <v>3859</v>
      </c>
      <c r="H487" s="8">
        <v>1.0330999999999999</v>
      </c>
      <c r="I487" s="6">
        <v>417604</v>
      </c>
    </row>
    <row r="488" spans="1:9" x14ac:dyDescent="0.35">
      <c r="A488" s="5" t="s">
        <v>87</v>
      </c>
      <c r="B488" s="5" t="s">
        <v>11</v>
      </c>
      <c r="C488" s="5" t="s">
        <v>88</v>
      </c>
      <c r="D488" s="5" t="s">
        <v>16</v>
      </c>
      <c r="E488" s="5" t="str">
        <f t="shared" si="27"/>
        <v>8</v>
      </c>
      <c r="F488" s="5" t="s">
        <v>838</v>
      </c>
      <c r="G488" s="5" t="s">
        <v>3860</v>
      </c>
      <c r="H488" s="8">
        <v>0</v>
      </c>
      <c r="I488" s="6">
        <v>0</v>
      </c>
    </row>
    <row r="489" spans="1:9" x14ac:dyDescent="0.35">
      <c r="A489" s="5" t="s">
        <v>87</v>
      </c>
      <c r="B489" s="5" t="s">
        <v>11</v>
      </c>
      <c r="C489" s="5" t="s">
        <v>88</v>
      </c>
      <c r="D489" s="5" t="s">
        <v>17</v>
      </c>
      <c r="E489" s="5" t="str">
        <f t="shared" si="27"/>
        <v/>
      </c>
      <c r="F489" s="5" t="s">
        <v>838</v>
      </c>
      <c r="G489" s="5" t="s">
        <v>3861</v>
      </c>
      <c r="H489" s="8">
        <v>0</v>
      </c>
      <c r="I489" s="6">
        <v>0</v>
      </c>
    </row>
    <row r="490" spans="1:9" x14ac:dyDescent="0.35">
      <c r="A490" s="5" t="s">
        <v>87</v>
      </c>
      <c r="B490" s="5" t="s">
        <v>11</v>
      </c>
      <c r="C490" s="5" t="s">
        <v>88</v>
      </c>
      <c r="D490" s="5" t="s">
        <v>18</v>
      </c>
      <c r="E490" s="5" t="str">
        <f t="shared" si="27"/>
        <v/>
      </c>
      <c r="F490" s="5" t="s">
        <v>838</v>
      </c>
      <c r="G490" s="5" t="s">
        <v>3862</v>
      </c>
      <c r="H490" s="8">
        <v>0.87380000000000002</v>
      </c>
      <c r="I490" s="6">
        <v>353211</v>
      </c>
    </row>
    <row r="491" spans="1:9" x14ac:dyDescent="0.35">
      <c r="A491" s="5" t="s">
        <v>87</v>
      </c>
      <c r="B491" s="5" t="s">
        <v>11</v>
      </c>
      <c r="C491" s="5" t="s">
        <v>89</v>
      </c>
      <c r="D491" s="5" t="s">
        <v>13</v>
      </c>
      <c r="E491" s="5" t="str">
        <f t="shared" si="27"/>
        <v/>
      </c>
      <c r="F491" s="5" t="s">
        <v>839</v>
      </c>
      <c r="G491" s="5" t="s">
        <v>3863</v>
      </c>
      <c r="H491" s="8">
        <v>0</v>
      </c>
      <c r="I491" s="6">
        <v>0</v>
      </c>
    </row>
    <row r="492" spans="1:9" x14ac:dyDescent="0.35">
      <c r="A492" s="5" t="s">
        <v>87</v>
      </c>
      <c r="B492" s="5" t="s">
        <v>11</v>
      </c>
      <c r="C492" s="5" t="s">
        <v>89</v>
      </c>
      <c r="D492" s="5" t="s">
        <v>15</v>
      </c>
      <c r="E492" s="5" t="str">
        <f t="shared" si="27"/>
        <v>8</v>
      </c>
      <c r="F492" s="5" t="s">
        <v>839</v>
      </c>
      <c r="G492" s="5" t="s">
        <v>3864</v>
      </c>
      <c r="H492" s="8">
        <v>0.28820000000000001</v>
      </c>
      <c r="I492" s="6">
        <v>3917908</v>
      </c>
    </row>
    <row r="493" spans="1:9" x14ac:dyDescent="0.35">
      <c r="A493" s="5" t="s">
        <v>87</v>
      </c>
      <c r="B493" s="5" t="s">
        <v>11</v>
      </c>
      <c r="C493" s="5" t="s">
        <v>89</v>
      </c>
      <c r="D493" s="5" t="s">
        <v>16</v>
      </c>
      <c r="E493" s="5" t="str">
        <f t="shared" si="27"/>
        <v>8</v>
      </c>
      <c r="F493" s="5" t="s">
        <v>839</v>
      </c>
      <c r="G493" s="5" t="s">
        <v>3865</v>
      </c>
      <c r="H493" s="8">
        <v>1.9900000000000001E-2</v>
      </c>
      <c r="I493" s="6">
        <v>270529</v>
      </c>
    </row>
    <row r="494" spans="1:9" x14ac:dyDescent="0.35">
      <c r="A494" s="5" t="s">
        <v>87</v>
      </c>
      <c r="B494" s="5" t="s">
        <v>11</v>
      </c>
      <c r="C494" s="5" t="s">
        <v>89</v>
      </c>
      <c r="D494" s="5" t="s">
        <v>17</v>
      </c>
      <c r="E494" s="5" t="str">
        <f t="shared" si="27"/>
        <v/>
      </c>
      <c r="F494" s="5" t="s">
        <v>839</v>
      </c>
      <c r="G494" s="5" t="s">
        <v>3866</v>
      </c>
      <c r="H494" s="8">
        <v>0</v>
      </c>
      <c r="I494" s="6">
        <v>0</v>
      </c>
    </row>
    <row r="495" spans="1:9" x14ac:dyDescent="0.35">
      <c r="A495" s="5" t="s">
        <v>87</v>
      </c>
      <c r="B495" s="5" t="s">
        <v>11</v>
      </c>
      <c r="C495" s="5" t="s">
        <v>89</v>
      </c>
      <c r="D495" s="5" t="s">
        <v>18</v>
      </c>
      <c r="E495" s="5" t="str">
        <f t="shared" si="27"/>
        <v/>
      </c>
      <c r="F495" s="5" t="s">
        <v>839</v>
      </c>
      <c r="G495" s="5" t="s">
        <v>3867</v>
      </c>
      <c r="H495" s="8">
        <v>0.44829999999999998</v>
      </c>
      <c r="I495" s="6">
        <v>6094373</v>
      </c>
    </row>
    <row r="496" spans="1:9" x14ac:dyDescent="0.35">
      <c r="A496" s="5" t="s">
        <v>87</v>
      </c>
      <c r="B496" s="5" t="s">
        <v>11</v>
      </c>
      <c r="C496" s="5" t="s">
        <v>90</v>
      </c>
      <c r="D496" s="5" t="s">
        <v>13</v>
      </c>
      <c r="E496" s="5" t="str">
        <f t="shared" si="27"/>
        <v/>
      </c>
      <c r="F496" s="5" t="s">
        <v>840</v>
      </c>
      <c r="G496" s="5" t="s">
        <v>3868</v>
      </c>
      <c r="H496" s="8">
        <v>0</v>
      </c>
      <c r="I496" s="6">
        <v>0</v>
      </c>
    </row>
    <row r="497" spans="1:9" x14ac:dyDescent="0.35">
      <c r="A497" s="5" t="s">
        <v>87</v>
      </c>
      <c r="B497" s="5" t="s">
        <v>11</v>
      </c>
      <c r="C497" s="5" t="s">
        <v>90</v>
      </c>
      <c r="D497" s="5" t="s">
        <v>15</v>
      </c>
      <c r="E497" s="5" t="str">
        <f t="shared" si="27"/>
        <v>8</v>
      </c>
      <c r="F497" s="5" t="s">
        <v>840</v>
      </c>
      <c r="G497" s="5" t="s">
        <v>3869</v>
      </c>
      <c r="H497" s="8">
        <v>0.29830000000000001</v>
      </c>
      <c r="I497" s="6">
        <v>1249828</v>
      </c>
    </row>
    <row r="498" spans="1:9" x14ac:dyDescent="0.35">
      <c r="A498" s="5" t="s">
        <v>87</v>
      </c>
      <c r="B498" s="5" t="s">
        <v>11</v>
      </c>
      <c r="C498" s="5" t="s">
        <v>90</v>
      </c>
      <c r="D498" s="5" t="s">
        <v>17</v>
      </c>
      <c r="E498" s="5" t="str">
        <f t="shared" si="27"/>
        <v/>
      </c>
      <c r="F498" s="5" t="s">
        <v>840</v>
      </c>
      <c r="G498" s="5" t="s">
        <v>3870</v>
      </c>
      <c r="H498" s="8">
        <v>0</v>
      </c>
      <c r="I498" s="6">
        <v>0</v>
      </c>
    </row>
    <row r="499" spans="1:9" x14ac:dyDescent="0.35">
      <c r="A499" s="5" t="s">
        <v>87</v>
      </c>
      <c r="B499" s="5" t="s">
        <v>11</v>
      </c>
      <c r="C499" s="5" t="s">
        <v>90</v>
      </c>
      <c r="D499" s="5" t="s">
        <v>18</v>
      </c>
      <c r="E499" s="5" t="str">
        <f t="shared" si="27"/>
        <v/>
      </c>
      <c r="F499" s="5" t="s">
        <v>840</v>
      </c>
      <c r="G499" s="5" t="s">
        <v>3871</v>
      </c>
      <c r="H499" s="8">
        <v>0.65329999999999999</v>
      </c>
      <c r="I499" s="6">
        <v>2737219</v>
      </c>
    </row>
    <row r="500" spans="1:9" x14ac:dyDescent="0.35">
      <c r="A500" s="5" t="s">
        <v>87</v>
      </c>
      <c r="B500" s="5" t="s">
        <v>11</v>
      </c>
      <c r="C500" s="5" t="s">
        <v>91</v>
      </c>
      <c r="D500" s="5" t="s">
        <v>15</v>
      </c>
      <c r="E500" s="5" t="str">
        <f t="shared" si="27"/>
        <v>8</v>
      </c>
      <c r="F500" s="5" t="s">
        <v>841</v>
      </c>
      <c r="G500" s="5" t="s">
        <v>3872</v>
      </c>
      <c r="H500" s="8">
        <v>0.4022</v>
      </c>
      <c r="I500" s="6">
        <v>549702</v>
      </c>
    </row>
    <row r="501" spans="1:9" x14ac:dyDescent="0.35">
      <c r="A501" s="5" t="s">
        <v>87</v>
      </c>
      <c r="B501" s="5" t="s">
        <v>11</v>
      </c>
      <c r="C501" s="5" t="s">
        <v>91</v>
      </c>
      <c r="D501" s="5" t="s">
        <v>16</v>
      </c>
      <c r="E501" s="5" t="str">
        <f t="shared" si="27"/>
        <v>8</v>
      </c>
      <c r="F501" s="5" t="s">
        <v>841</v>
      </c>
      <c r="G501" s="5" t="s">
        <v>3873</v>
      </c>
      <c r="H501" s="8">
        <v>0.13059999999999999</v>
      </c>
      <c r="I501" s="6">
        <v>178496</v>
      </c>
    </row>
    <row r="502" spans="1:9" x14ac:dyDescent="0.35">
      <c r="A502" s="5" t="s">
        <v>87</v>
      </c>
      <c r="B502" s="5" t="s">
        <v>11</v>
      </c>
      <c r="C502" s="5" t="s">
        <v>91</v>
      </c>
      <c r="D502" s="5" t="s">
        <v>17</v>
      </c>
      <c r="E502" s="5" t="str">
        <f t="shared" si="27"/>
        <v/>
      </c>
      <c r="F502" s="5" t="s">
        <v>841</v>
      </c>
      <c r="G502" s="5" t="s">
        <v>3874</v>
      </c>
      <c r="H502" s="8">
        <v>0</v>
      </c>
      <c r="I502" s="6">
        <v>0</v>
      </c>
    </row>
    <row r="503" spans="1:9" x14ac:dyDescent="0.35">
      <c r="A503" s="5" t="s">
        <v>87</v>
      </c>
      <c r="B503" s="5" t="s">
        <v>11</v>
      </c>
      <c r="C503" s="5" t="s">
        <v>91</v>
      </c>
      <c r="D503" s="5" t="s">
        <v>18</v>
      </c>
      <c r="E503" s="5" t="str">
        <f t="shared" si="27"/>
        <v/>
      </c>
      <c r="F503" s="5" t="s">
        <v>841</v>
      </c>
      <c r="G503" s="5" t="s">
        <v>3875</v>
      </c>
      <c r="H503" s="8">
        <v>0.44479999999999997</v>
      </c>
      <c r="I503" s="6">
        <v>607925</v>
      </c>
    </row>
    <row r="504" spans="1:9" x14ac:dyDescent="0.35">
      <c r="A504" s="5" t="s">
        <v>162</v>
      </c>
      <c r="B504" s="5" t="s">
        <v>11</v>
      </c>
      <c r="C504" s="5" t="s">
        <v>390</v>
      </c>
      <c r="D504" s="5" t="s">
        <v>13</v>
      </c>
      <c r="E504" s="5" t="str">
        <f t="shared" si="27"/>
        <v/>
      </c>
      <c r="F504" s="5" t="s">
        <v>842</v>
      </c>
      <c r="G504" s="5" t="s">
        <v>3876</v>
      </c>
      <c r="H504" s="8">
        <v>0</v>
      </c>
      <c r="I504" s="6">
        <v>0</v>
      </c>
    </row>
    <row r="505" spans="1:9" x14ac:dyDescent="0.35">
      <c r="A505" s="5" t="s">
        <v>162</v>
      </c>
      <c r="B505" s="5" t="s">
        <v>11</v>
      </c>
      <c r="C505" s="5" t="s">
        <v>390</v>
      </c>
      <c r="D505" s="5" t="s">
        <v>15</v>
      </c>
      <c r="E505" s="5" t="str">
        <f t="shared" si="27"/>
        <v>8</v>
      </c>
      <c r="F505" s="5" t="s">
        <v>842</v>
      </c>
      <c r="G505" s="5" t="s">
        <v>3877</v>
      </c>
      <c r="H505" s="8">
        <v>0.155</v>
      </c>
      <c r="I505" s="6">
        <v>2232063</v>
      </c>
    </row>
    <row r="506" spans="1:9" x14ac:dyDescent="0.35">
      <c r="A506" s="5" t="s">
        <v>162</v>
      </c>
      <c r="B506" s="5" t="s">
        <v>11</v>
      </c>
      <c r="C506" s="5" t="s">
        <v>390</v>
      </c>
      <c r="D506" s="5" t="s">
        <v>51</v>
      </c>
      <c r="E506" s="5" t="str">
        <f t="shared" si="27"/>
        <v>8</v>
      </c>
      <c r="F506" s="5" t="s">
        <v>842</v>
      </c>
      <c r="G506" s="5" t="s">
        <v>3878</v>
      </c>
      <c r="H506" s="8">
        <v>0.28649999999999998</v>
      </c>
      <c r="I506" s="6">
        <v>4125717</v>
      </c>
    </row>
    <row r="507" spans="1:9" x14ac:dyDescent="0.35">
      <c r="A507" s="5" t="s">
        <v>162</v>
      </c>
      <c r="B507" s="5" t="s">
        <v>11</v>
      </c>
      <c r="C507" s="5" t="s">
        <v>390</v>
      </c>
      <c r="D507" s="5" t="s">
        <v>18</v>
      </c>
      <c r="E507" s="5" t="str">
        <f t="shared" si="27"/>
        <v/>
      </c>
      <c r="F507" s="5" t="s">
        <v>842</v>
      </c>
      <c r="G507" s="5" t="s">
        <v>3879</v>
      </c>
      <c r="H507" s="8">
        <v>0.47699999999999998</v>
      </c>
      <c r="I507" s="6">
        <v>6868995</v>
      </c>
    </row>
    <row r="508" spans="1:9" x14ac:dyDescent="0.35">
      <c r="A508" s="5" t="s">
        <v>162</v>
      </c>
      <c r="B508" s="5" t="s">
        <v>11</v>
      </c>
      <c r="C508" s="5" t="s">
        <v>390</v>
      </c>
      <c r="D508" s="5" t="s">
        <v>17</v>
      </c>
      <c r="E508" s="5" t="str">
        <f t="shared" si="27"/>
        <v/>
      </c>
      <c r="F508" s="5" t="s">
        <v>842</v>
      </c>
      <c r="G508" s="5" t="s">
        <v>3880</v>
      </c>
      <c r="H508" s="8">
        <v>0</v>
      </c>
      <c r="I508" s="6">
        <v>0</v>
      </c>
    </row>
    <row r="509" spans="1:9" x14ac:dyDescent="0.35">
      <c r="A509" s="5" t="s">
        <v>162</v>
      </c>
      <c r="B509" s="5" t="s">
        <v>11</v>
      </c>
      <c r="C509" s="5" t="s">
        <v>163</v>
      </c>
      <c r="D509" s="5" t="s">
        <v>15</v>
      </c>
      <c r="E509" s="5" t="str">
        <f t="shared" si="27"/>
        <v>8</v>
      </c>
      <c r="F509" s="5" t="s">
        <v>843</v>
      </c>
      <c r="G509" s="5" t="s">
        <v>3881</v>
      </c>
      <c r="H509" s="8">
        <v>0.1421</v>
      </c>
      <c r="I509" s="6">
        <v>1065718</v>
      </c>
    </row>
    <row r="510" spans="1:9" x14ac:dyDescent="0.35">
      <c r="A510" s="5" t="s">
        <v>162</v>
      </c>
      <c r="B510" s="5" t="s">
        <v>11</v>
      </c>
      <c r="C510" s="5" t="s">
        <v>163</v>
      </c>
      <c r="D510" s="5" t="s">
        <v>30</v>
      </c>
      <c r="E510" s="5" t="str">
        <f t="shared" si="27"/>
        <v>8</v>
      </c>
      <c r="F510" s="5" t="s">
        <v>843</v>
      </c>
      <c r="G510" s="5" t="s">
        <v>3882</v>
      </c>
      <c r="H510" s="8">
        <v>0.11550000000000001</v>
      </c>
      <c r="I510" s="6">
        <v>930450</v>
      </c>
    </row>
    <row r="511" spans="1:9" x14ac:dyDescent="0.35">
      <c r="A511" s="5" t="s">
        <v>162</v>
      </c>
      <c r="B511" s="5" t="s">
        <v>11</v>
      </c>
      <c r="C511" s="5" t="s">
        <v>163</v>
      </c>
      <c r="D511" s="5" t="s">
        <v>18</v>
      </c>
      <c r="E511" s="5" t="str">
        <f t="shared" si="27"/>
        <v/>
      </c>
      <c r="F511" s="5" t="s">
        <v>843</v>
      </c>
      <c r="G511" s="5" t="s">
        <v>3883</v>
      </c>
      <c r="H511" s="8">
        <v>0.40089999999999998</v>
      </c>
      <c r="I511" s="6">
        <v>3006660</v>
      </c>
    </row>
    <row r="512" spans="1:9" x14ac:dyDescent="0.35">
      <c r="A512" s="5" t="s">
        <v>162</v>
      </c>
      <c r="B512" s="5" t="s">
        <v>11</v>
      </c>
      <c r="C512" s="5" t="s">
        <v>163</v>
      </c>
      <c r="D512" s="5" t="s">
        <v>17</v>
      </c>
      <c r="E512" s="5" t="str">
        <f t="shared" si="27"/>
        <v/>
      </c>
      <c r="F512" s="5" t="s">
        <v>843</v>
      </c>
      <c r="G512" s="5" t="s">
        <v>3884</v>
      </c>
      <c r="H512" s="8">
        <v>0</v>
      </c>
      <c r="I512" s="6">
        <v>0</v>
      </c>
    </row>
    <row r="513" spans="1:9" x14ac:dyDescent="0.35">
      <c r="A513" s="5" t="s">
        <v>162</v>
      </c>
      <c r="B513" s="5" t="s">
        <v>11</v>
      </c>
      <c r="C513" s="5" t="s">
        <v>163</v>
      </c>
      <c r="D513" s="5" t="s">
        <v>13</v>
      </c>
      <c r="E513" s="5" t="str">
        <f t="shared" si="27"/>
        <v/>
      </c>
      <c r="F513" s="5" t="s">
        <v>843</v>
      </c>
      <c r="G513" s="5" t="s">
        <v>3885</v>
      </c>
      <c r="H513" s="8">
        <v>0</v>
      </c>
      <c r="I513" s="6">
        <v>0</v>
      </c>
    </row>
    <row r="514" spans="1:9" x14ac:dyDescent="0.35">
      <c r="A514" s="5" t="s">
        <v>97</v>
      </c>
      <c r="B514" s="5" t="s">
        <v>11</v>
      </c>
      <c r="C514" s="5" t="s">
        <v>96</v>
      </c>
      <c r="D514" s="5" t="s">
        <v>13</v>
      </c>
      <c r="E514" s="5" t="str">
        <f t="shared" si="27"/>
        <v/>
      </c>
      <c r="F514" s="5" t="s">
        <v>844</v>
      </c>
      <c r="G514" s="5" t="s">
        <v>3886</v>
      </c>
      <c r="H514" s="8">
        <v>0</v>
      </c>
      <c r="I514" s="6">
        <v>0</v>
      </c>
    </row>
    <row r="515" spans="1:9" x14ac:dyDescent="0.35">
      <c r="A515" s="5" t="s">
        <v>97</v>
      </c>
      <c r="B515" s="5" t="s">
        <v>11</v>
      </c>
      <c r="C515" s="5" t="s">
        <v>96</v>
      </c>
      <c r="D515" s="5" t="s">
        <v>15</v>
      </c>
      <c r="E515" s="5" t="str">
        <f t="shared" ref="E515:E578" si="28">IF(MID(D515,3,1)="8","8","")</f>
        <v>8</v>
      </c>
      <c r="F515" s="5" t="s">
        <v>844</v>
      </c>
      <c r="G515" s="5" t="s">
        <v>3887</v>
      </c>
      <c r="H515" s="8">
        <v>0.46400000000000002</v>
      </c>
      <c r="I515" s="6">
        <v>4727564</v>
      </c>
    </row>
    <row r="516" spans="1:9" x14ac:dyDescent="0.35">
      <c r="A516" s="5" t="s">
        <v>97</v>
      </c>
      <c r="B516" s="5" t="s">
        <v>11</v>
      </c>
      <c r="C516" s="5" t="s">
        <v>96</v>
      </c>
      <c r="D516" s="5" t="s">
        <v>16</v>
      </c>
      <c r="E516" s="5" t="str">
        <f t="shared" si="28"/>
        <v>8</v>
      </c>
      <c r="F516" s="5" t="s">
        <v>844</v>
      </c>
      <c r="G516" s="5" t="s">
        <v>3888</v>
      </c>
      <c r="H516" s="8">
        <v>8.14E-2</v>
      </c>
      <c r="I516" s="6">
        <v>829362</v>
      </c>
    </row>
    <row r="517" spans="1:9" x14ac:dyDescent="0.35">
      <c r="A517" s="5" t="s">
        <v>97</v>
      </c>
      <c r="B517" s="5" t="s">
        <v>11</v>
      </c>
      <c r="C517" s="5" t="s">
        <v>96</v>
      </c>
      <c r="D517" s="5" t="s">
        <v>17</v>
      </c>
      <c r="E517" s="5" t="str">
        <f t="shared" si="28"/>
        <v/>
      </c>
      <c r="F517" s="5" t="s">
        <v>844</v>
      </c>
      <c r="G517" s="5" t="s">
        <v>3889</v>
      </c>
      <c r="H517" s="8">
        <v>0</v>
      </c>
      <c r="I517" s="6">
        <v>0</v>
      </c>
    </row>
    <row r="518" spans="1:9" x14ac:dyDescent="0.35">
      <c r="A518" s="5" t="s">
        <v>97</v>
      </c>
      <c r="B518" s="5" t="s">
        <v>11</v>
      </c>
      <c r="C518" s="5" t="s">
        <v>96</v>
      </c>
      <c r="D518" s="5" t="s">
        <v>18</v>
      </c>
      <c r="E518" s="5" t="str">
        <f t="shared" si="28"/>
        <v/>
      </c>
      <c r="F518" s="5" t="s">
        <v>844</v>
      </c>
      <c r="G518" s="5" t="s">
        <v>3890</v>
      </c>
      <c r="H518" s="8">
        <v>0.57450000000000001</v>
      </c>
      <c r="I518" s="6">
        <v>5853416</v>
      </c>
    </row>
    <row r="519" spans="1:9" x14ac:dyDescent="0.35">
      <c r="A519" s="5" t="s">
        <v>169</v>
      </c>
      <c r="B519" s="5" t="s">
        <v>11</v>
      </c>
      <c r="C519" s="5" t="s">
        <v>170</v>
      </c>
      <c r="D519" s="5" t="s">
        <v>15</v>
      </c>
      <c r="E519" s="5" t="str">
        <f t="shared" si="28"/>
        <v>8</v>
      </c>
      <c r="F519" s="5" t="s">
        <v>845</v>
      </c>
      <c r="G519" s="5" t="s">
        <v>3891</v>
      </c>
      <c r="H519" s="8">
        <v>0.3306</v>
      </c>
      <c r="I519" s="6">
        <v>3485479</v>
      </c>
    </row>
    <row r="520" spans="1:9" x14ac:dyDescent="0.35">
      <c r="A520" s="5" t="s">
        <v>169</v>
      </c>
      <c r="B520" s="5" t="s">
        <v>11</v>
      </c>
      <c r="C520" s="5" t="s">
        <v>170</v>
      </c>
      <c r="D520" s="5" t="s">
        <v>17</v>
      </c>
      <c r="E520" s="5" t="str">
        <f t="shared" si="28"/>
        <v/>
      </c>
      <c r="F520" s="5" t="s">
        <v>845</v>
      </c>
      <c r="G520" s="5" t="s">
        <v>3892</v>
      </c>
      <c r="H520" s="8">
        <v>0</v>
      </c>
      <c r="I520" s="6">
        <v>0</v>
      </c>
    </row>
    <row r="521" spans="1:9" x14ac:dyDescent="0.35">
      <c r="A521" s="5" t="s">
        <v>169</v>
      </c>
      <c r="B521" s="5" t="s">
        <v>11</v>
      </c>
      <c r="C521" s="5" t="s">
        <v>170</v>
      </c>
      <c r="D521" s="5" t="s">
        <v>18</v>
      </c>
      <c r="E521" s="5" t="str">
        <f t="shared" si="28"/>
        <v/>
      </c>
      <c r="F521" s="5" t="s">
        <v>845</v>
      </c>
      <c r="G521" s="5" t="s">
        <v>3893</v>
      </c>
      <c r="H521" s="8">
        <v>0.55489999999999995</v>
      </c>
      <c r="I521" s="6">
        <v>5850249</v>
      </c>
    </row>
    <row r="522" spans="1:9" x14ac:dyDescent="0.35">
      <c r="A522" s="5" t="s">
        <v>169</v>
      </c>
      <c r="B522" s="5" t="s">
        <v>11</v>
      </c>
      <c r="C522" s="5" t="s">
        <v>171</v>
      </c>
      <c r="D522" s="5" t="s">
        <v>13</v>
      </c>
      <c r="E522" s="5" t="str">
        <f t="shared" si="28"/>
        <v/>
      </c>
      <c r="F522" s="5" t="s">
        <v>846</v>
      </c>
      <c r="G522" s="5" t="s">
        <v>3894</v>
      </c>
      <c r="H522" s="8">
        <v>0</v>
      </c>
      <c r="I522" s="6">
        <v>0</v>
      </c>
    </row>
    <row r="523" spans="1:9" x14ac:dyDescent="0.35">
      <c r="A523" s="5" t="s">
        <v>169</v>
      </c>
      <c r="B523" s="5" t="s">
        <v>11</v>
      </c>
      <c r="C523" s="5" t="s">
        <v>171</v>
      </c>
      <c r="D523" s="5" t="s">
        <v>15</v>
      </c>
      <c r="E523" s="5" t="str">
        <f t="shared" si="28"/>
        <v>8</v>
      </c>
      <c r="F523" s="5" t="s">
        <v>846</v>
      </c>
      <c r="G523" s="5" t="s">
        <v>3895</v>
      </c>
      <c r="H523" s="8">
        <v>0.20549999999999999</v>
      </c>
      <c r="I523" s="6">
        <v>550594</v>
      </c>
    </row>
    <row r="524" spans="1:9" x14ac:dyDescent="0.35">
      <c r="A524" s="5" t="s">
        <v>169</v>
      </c>
      <c r="B524" s="5" t="s">
        <v>11</v>
      </c>
      <c r="C524" s="5" t="s">
        <v>171</v>
      </c>
      <c r="D524" s="5" t="s">
        <v>16</v>
      </c>
      <c r="E524" s="5" t="str">
        <f t="shared" si="28"/>
        <v>8</v>
      </c>
      <c r="F524" s="5" t="s">
        <v>846</v>
      </c>
      <c r="G524" s="5" t="s">
        <v>3896</v>
      </c>
      <c r="H524" s="8">
        <v>1.4E-2</v>
      </c>
      <c r="I524" s="6">
        <v>37510</v>
      </c>
    </row>
    <row r="525" spans="1:9" x14ac:dyDescent="0.35">
      <c r="A525" s="5" t="s">
        <v>169</v>
      </c>
      <c r="B525" s="5" t="s">
        <v>11</v>
      </c>
      <c r="C525" s="5" t="s">
        <v>171</v>
      </c>
      <c r="D525" s="5" t="s">
        <v>17</v>
      </c>
      <c r="E525" s="5" t="str">
        <f t="shared" si="28"/>
        <v/>
      </c>
      <c r="F525" s="5" t="s">
        <v>846</v>
      </c>
      <c r="G525" s="5" t="s">
        <v>3897</v>
      </c>
      <c r="H525" s="8">
        <v>0</v>
      </c>
      <c r="I525" s="6">
        <v>0</v>
      </c>
    </row>
    <row r="526" spans="1:9" x14ac:dyDescent="0.35">
      <c r="A526" s="5" t="s">
        <v>169</v>
      </c>
      <c r="B526" s="5" t="s">
        <v>11</v>
      </c>
      <c r="C526" s="5" t="s">
        <v>171</v>
      </c>
      <c r="D526" s="5" t="s">
        <v>18</v>
      </c>
      <c r="E526" s="5" t="str">
        <f t="shared" si="28"/>
        <v/>
      </c>
      <c r="F526" s="5" t="s">
        <v>846</v>
      </c>
      <c r="G526" s="5" t="s">
        <v>3898</v>
      </c>
      <c r="H526" s="8">
        <v>0.96879999999999999</v>
      </c>
      <c r="I526" s="6">
        <v>2595698</v>
      </c>
    </row>
    <row r="527" spans="1:9" x14ac:dyDescent="0.35">
      <c r="A527" s="5" t="s">
        <v>172</v>
      </c>
      <c r="B527" s="5" t="s">
        <v>11</v>
      </c>
      <c r="C527" s="5" t="s">
        <v>173</v>
      </c>
      <c r="D527" s="5" t="s">
        <v>13</v>
      </c>
      <c r="E527" s="5" t="str">
        <f t="shared" si="28"/>
        <v/>
      </c>
      <c r="F527" s="5" t="s">
        <v>847</v>
      </c>
      <c r="G527" s="5" t="s">
        <v>3899</v>
      </c>
      <c r="H527" s="8">
        <v>0</v>
      </c>
      <c r="I527" s="6">
        <v>0</v>
      </c>
    </row>
    <row r="528" spans="1:9" x14ac:dyDescent="0.35">
      <c r="A528" s="5" t="s">
        <v>172</v>
      </c>
      <c r="B528" s="5" t="s">
        <v>11</v>
      </c>
      <c r="C528" s="5" t="s">
        <v>173</v>
      </c>
      <c r="D528" s="5" t="s">
        <v>15</v>
      </c>
      <c r="E528" s="5" t="str">
        <f t="shared" si="28"/>
        <v>8</v>
      </c>
      <c r="F528" s="5" t="s">
        <v>847</v>
      </c>
      <c r="G528" s="5" t="s">
        <v>3900</v>
      </c>
      <c r="H528" s="8">
        <v>0.372</v>
      </c>
      <c r="I528" s="6">
        <v>3258741</v>
      </c>
    </row>
    <row r="529" spans="1:9" x14ac:dyDescent="0.35">
      <c r="A529" s="5" t="s">
        <v>172</v>
      </c>
      <c r="B529" s="5" t="s">
        <v>11</v>
      </c>
      <c r="C529" s="5" t="s">
        <v>173</v>
      </c>
      <c r="D529" s="5" t="s">
        <v>17</v>
      </c>
      <c r="E529" s="5" t="str">
        <f t="shared" si="28"/>
        <v/>
      </c>
      <c r="F529" s="5" t="s">
        <v>847</v>
      </c>
      <c r="G529" s="5" t="s">
        <v>3901</v>
      </c>
      <c r="H529" s="8">
        <v>0</v>
      </c>
      <c r="I529" s="6">
        <v>0</v>
      </c>
    </row>
    <row r="530" spans="1:9" x14ac:dyDescent="0.35">
      <c r="A530" s="5" t="s">
        <v>172</v>
      </c>
      <c r="B530" s="5" t="s">
        <v>11</v>
      </c>
      <c r="C530" s="5" t="s">
        <v>173</v>
      </c>
      <c r="D530" s="5" t="s">
        <v>18</v>
      </c>
      <c r="E530" s="5" t="str">
        <f t="shared" si="28"/>
        <v/>
      </c>
      <c r="F530" s="5" t="s">
        <v>847</v>
      </c>
      <c r="G530" s="5" t="s">
        <v>3902</v>
      </c>
      <c r="H530" s="8">
        <v>0.90069999999999995</v>
      </c>
      <c r="I530" s="6">
        <v>7890183</v>
      </c>
    </row>
    <row r="531" spans="1:9" x14ac:dyDescent="0.35">
      <c r="A531" s="5" t="s">
        <v>54</v>
      </c>
      <c r="B531" s="5" t="s">
        <v>11</v>
      </c>
      <c r="C531" s="5" t="s">
        <v>176</v>
      </c>
      <c r="D531" s="5" t="s">
        <v>25</v>
      </c>
      <c r="E531" s="5" t="str">
        <f t="shared" si="28"/>
        <v/>
      </c>
      <c r="F531" s="5" t="s">
        <v>848</v>
      </c>
      <c r="G531" s="5" t="s">
        <v>3903</v>
      </c>
      <c r="H531" s="8">
        <v>9.9299999999999999E-2</v>
      </c>
      <c r="I531" s="6">
        <v>1782002</v>
      </c>
    </row>
    <row r="532" spans="1:9" x14ac:dyDescent="0.35">
      <c r="A532" s="5" t="s">
        <v>54</v>
      </c>
      <c r="B532" s="5" t="s">
        <v>11</v>
      </c>
      <c r="C532" s="5" t="s">
        <v>176</v>
      </c>
      <c r="D532" s="5" t="s">
        <v>13</v>
      </c>
      <c r="E532" s="5" t="str">
        <f t="shared" si="28"/>
        <v/>
      </c>
      <c r="F532" s="5" t="s">
        <v>848</v>
      </c>
      <c r="G532" s="5" t="s">
        <v>3904</v>
      </c>
      <c r="H532" s="8">
        <v>0</v>
      </c>
      <c r="I532" s="6">
        <v>0</v>
      </c>
    </row>
    <row r="533" spans="1:9" x14ac:dyDescent="0.35">
      <c r="A533" s="5" t="s">
        <v>54</v>
      </c>
      <c r="B533" s="5" t="s">
        <v>11</v>
      </c>
      <c r="C533" s="5" t="s">
        <v>176</v>
      </c>
      <c r="D533" s="5" t="s">
        <v>15</v>
      </c>
      <c r="E533" s="5" t="str">
        <f t="shared" si="28"/>
        <v>8</v>
      </c>
      <c r="F533" s="5" t="s">
        <v>848</v>
      </c>
      <c r="G533" s="5" t="s">
        <v>3905</v>
      </c>
      <c r="H533" s="8">
        <v>0.98740000000000006</v>
      </c>
      <c r="I533" s="6">
        <v>14573618</v>
      </c>
    </row>
    <row r="534" spans="1:9" x14ac:dyDescent="0.35">
      <c r="A534" s="5" t="s">
        <v>54</v>
      </c>
      <c r="B534" s="5" t="s">
        <v>11</v>
      </c>
      <c r="C534" s="5" t="s">
        <v>176</v>
      </c>
      <c r="D534" s="5" t="s">
        <v>17</v>
      </c>
      <c r="E534" s="5" t="str">
        <f t="shared" si="28"/>
        <v/>
      </c>
      <c r="F534" s="5" t="s">
        <v>848</v>
      </c>
      <c r="G534" s="5" t="s">
        <v>3906</v>
      </c>
      <c r="H534" s="8">
        <v>0</v>
      </c>
      <c r="I534" s="6">
        <v>0</v>
      </c>
    </row>
    <row r="535" spans="1:9" x14ac:dyDescent="0.35">
      <c r="A535" s="5" t="s">
        <v>54</v>
      </c>
      <c r="B535" s="5" t="s">
        <v>11</v>
      </c>
      <c r="C535" s="5" t="s">
        <v>176</v>
      </c>
      <c r="D535" s="5" t="s">
        <v>18</v>
      </c>
      <c r="E535" s="5" t="str">
        <f t="shared" si="28"/>
        <v/>
      </c>
      <c r="F535" s="5" t="s">
        <v>848</v>
      </c>
      <c r="G535" s="5" t="s">
        <v>3907</v>
      </c>
      <c r="H535" s="8">
        <v>0.58950000000000002</v>
      </c>
      <c r="I535" s="6">
        <v>8700778</v>
      </c>
    </row>
    <row r="536" spans="1:9" x14ac:dyDescent="0.35">
      <c r="A536" s="5" t="s">
        <v>54</v>
      </c>
      <c r="B536" s="5" t="s">
        <v>11</v>
      </c>
      <c r="C536" s="5" t="s">
        <v>174</v>
      </c>
      <c r="D536" s="5" t="s">
        <v>25</v>
      </c>
      <c r="E536" s="5" t="str">
        <f t="shared" si="28"/>
        <v/>
      </c>
      <c r="F536" s="5" t="s">
        <v>849</v>
      </c>
      <c r="G536" s="5" t="s">
        <v>3908</v>
      </c>
      <c r="H536" s="8">
        <v>0</v>
      </c>
      <c r="I536" s="6">
        <v>0</v>
      </c>
    </row>
    <row r="537" spans="1:9" x14ac:dyDescent="0.35">
      <c r="A537" s="5" t="s">
        <v>54</v>
      </c>
      <c r="B537" s="5" t="s">
        <v>11</v>
      </c>
      <c r="C537" s="5" t="s">
        <v>174</v>
      </c>
      <c r="D537" s="5" t="s">
        <v>15</v>
      </c>
      <c r="E537" s="5" t="str">
        <f t="shared" si="28"/>
        <v>8</v>
      </c>
      <c r="F537" s="5" t="s">
        <v>849</v>
      </c>
      <c r="G537" s="5" t="s">
        <v>3909</v>
      </c>
      <c r="H537" s="8">
        <v>0.58560000000000001</v>
      </c>
      <c r="I537" s="6">
        <v>15790497</v>
      </c>
    </row>
    <row r="538" spans="1:9" x14ac:dyDescent="0.35">
      <c r="A538" s="5" t="s">
        <v>54</v>
      </c>
      <c r="B538" s="5" t="s">
        <v>11</v>
      </c>
      <c r="C538" s="5" t="s">
        <v>174</v>
      </c>
      <c r="D538" s="5" t="s">
        <v>17</v>
      </c>
      <c r="E538" s="5" t="str">
        <f t="shared" si="28"/>
        <v/>
      </c>
      <c r="F538" s="5" t="s">
        <v>849</v>
      </c>
      <c r="G538" s="5" t="s">
        <v>3910</v>
      </c>
      <c r="H538" s="8">
        <v>0</v>
      </c>
      <c r="I538" s="6">
        <v>0</v>
      </c>
    </row>
    <row r="539" spans="1:9" x14ac:dyDescent="0.35">
      <c r="A539" s="5" t="s">
        <v>54</v>
      </c>
      <c r="B539" s="5" t="s">
        <v>11</v>
      </c>
      <c r="C539" s="5" t="s">
        <v>174</v>
      </c>
      <c r="D539" s="5" t="s">
        <v>18</v>
      </c>
      <c r="E539" s="5" t="str">
        <f t="shared" si="28"/>
        <v/>
      </c>
      <c r="F539" s="5" t="s">
        <v>849</v>
      </c>
      <c r="G539" s="5" t="s">
        <v>3911</v>
      </c>
      <c r="H539" s="8">
        <v>0.42109999999999997</v>
      </c>
      <c r="I539" s="6">
        <v>11354812</v>
      </c>
    </row>
    <row r="540" spans="1:9" x14ac:dyDescent="0.35">
      <c r="A540" s="5" t="s">
        <v>54</v>
      </c>
      <c r="B540" s="5" t="s">
        <v>11</v>
      </c>
      <c r="C540" s="5" t="s">
        <v>53</v>
      </c>
      <c r="D540" s="5" t="s">
        <v>15</v>
      </c>
      <c r="E540" s="5" t="str">
        <f t="shared" si="28"/>
        <v>8</v>
      </c>
      <c r="F540" s="5" t="s">
        <v>850</v>
      </c>
      <c r="G540" s="5" t="s">
        <v>3912</v>
      </c>
      <c r="H540" s="8">
        <v>0.4516</v>
      </c>
      <c r="I540" s="6">
        <v>792786</v>
      </c>
    </row>
    <row r="541" spans="1:9" x14ac:dyDescent="0.35">
      <c r="A541" s="5" t="s">
        <v>54</v>
      </c>
      <c r="B541" s="5" t="s">
        <v>11</v>
      </c>
      <c r="C541" s="5" t="s">
        <v>53</v>
      </c>
      <c r="D541" s="5" t="s">
        <v>16</v>
      </c>
      <c r="E541" s="5" t="str">
        <f t="shared" si="28"/>
        <v>8</v>
      </c>
      <c r="F541" s="5" t="s">
        <v>850</v>
      </c>
      <c r="G541" s="5" t="s">
        <v>3913</v>
      </c>
      <c r="H541" s="8">
        <v>0.1094</v>
      </c>
      <c r="I541" s="6">
        <v>192053</v>
      </c>
    </row>
    <row r="542" spans="1:9" x14ac:dyDescent="0.35">
      <c r="A542" s="5" t="s">
        <v>54</v>
      </c>
      <c r="B542" s="5" t="s">
        <v>11</v>
      </c>
      <c r="C542" s="5" t="s">
        <v>53</v>
      </c>
      <c r="D542" s="5" t="s">
        <v>17</v>
      </c>
      <c r="E542" s="5" t="str">
        <f t="shared" si="28"/>
        <v/>
      </c>
      <c r="F542" s="5" t="s">
        <v>850</v>
      </c>
      <c r="G542" s="5" t="s">
        <v>3914</v>
      </c>
      <c r="H542" s="8">
        <v>0</v>
      </c>
      <c r="I542" s="6">
        <v>0</v>
      </c>
    </row>
    <row r="543" spans="1:9" x14ac:dyDescent="0.35">
      <c r="A543" s="5" t="s">
        <v>54</v>
      </c>
      <c r="B543" s="5" t="s">
        <v>11</v>
      </c>
      <c r="C543" s="5" t="s">
        <v>53</v>
      </c>
      <c r="D543" s="5" t="s">
        <v>18</v>
      </c>
      <c r="E543" s="5" t="str">
        <f t="shared" si="28"/>
        <v/>
      </c>
      <c r="F543" s="5" t="s">
        <v>850</v>
      </c>
      <c r="G543" s="5" t="s">
        <v>3915</v>
      </c>
      <c r="H543" s="8">
        <v>0.42299999999999999</v>
      </c>
      <c r="I543" s="6">
        <v>742580</v>
      </c>
    </row>
    <row r="544" spans="1:9" x14ac:dyDescent="0.35">
      <c r="A544" s="5" t="s">
        <v>54</v>
      </c>
      <c r="B544" s="5" t="s">
        <v>11</v>
      </c>
      <c r="C544" s="5" t="s">
        <v>53</v>
      </c>
      <c r="D544" s="5" t="s">
        <v>13</v>
      </c>
      <c r="E544" s="5" t="str">
        <f t="shared" si="28"/>
        <v/>
      </c>
      <c r="F544" s="5" t="s">
        <v>850</v>
      </c>
      <c r="G544" s="5" t="s">
        <v>3916</v>
      </c>
      <c r="H544" s="8">
        <v>0</v>
      </c>
      <c r="I544" s="6">
        <v>0</v>
      </c>
    </row>
    <row r="545" spans="1:9" x14ac:dyDescent="0.35">
      <c r="A545" s="5" t="s">
        <v>54</v>
      </c>
      <c r="B545" s="5" t="s">
        <v>11</v>
      </c>
      <c r="C545" s="5" t="s">
        <v>177</v>
      </c>
      <c r="D545" s="5" t="s">
        <v>25</v>
      </c>
      <c r="E545" s="5" t="str">
        <f t="shared" si="28"/>
        <v/>
      </c>
      <c r="F545" s="5" t="s">
        <v>851</v>
      </c>
      <c r="G545" s="5" t="s">
        <v>3917</v>
      </c>
      <c r="H545" s="8">
        <v>0.23</v>
      </c>
      <c r="I545" s="6">
        <v>3707554</v>
      </c>
    </row>
    <row r="546" spans="1:9" x14ac:dyDescent="0.35">
      <c r="A546" s="5" t="s">
        <v>54</v>
      </c>
      <c r="B546" s="5" t="s">
        <v>11</v>
      </c>
      <c r="C546" s="5" t="s">
        <v>177</v>
      </c>
      <c r="D546" s="5" t="s">
        <v>15</v>
      </c>
      <c r="E546" s="5" t="str">
        <f t="shared" si="28"/>
        <v>8</v>
      </c>
      <c r="F546" s="5" t="s">
        <v>851</v>
      </c>
      <c r="G546" s="5" t="s">
        <v>3918</v>
      </c>
      <c r="H546" s="8">
        <v>0.88260000000000005</v>
      </c>
      <c r="I546" s="6">
        <v>12769860</v>
      </c>
    </row>
    <row r="547" spans="1:9" x14ac:dyDescent="0.35">
      <c r="A547" s="5" t="s">
        <v>54</v>
      </c>
      <c r="B547" s="5" t="s">
        <v>11</v>
      </c>
      <c r="C547" s="5" t="s">
        <v>177</v>
      </c>
      <c r="D547" s="5" t="s">
        <v>17</v>
      </c>
      <c r="E547" s="5" t="str">
        <f t="shared" si="28"/>
        <v/>
      </c>
      <c r="F547" s="5" t="s">
        <v>851</v>
      </c>
      <c r="G547" s="5" t="s">
        <v>3919</v>
      </c>
      <c r="H547" s="8">
        <v>0</v>
      </c>
      <c r="I547" s="6">
        <v>0</v>
      </c>
    </row>
    <row r="548" spans="1:9" x14ac:dyDescent="0.35">
      <c r="A548" s="5" t="s">
        <v>54</v>
      </c>
      <c r="B548" s="5" t="s">
        <v>11</v>
      </c>
      <c r="C548" s="5" t="s">
        <v>177</v>
      </c>
      <c r="D548" s="5" t="s">
        <v>18</v>
      </c>
      <c r="E548" s="5" t="str">
        <f t="shared" si="28"/>
        <v/>
      </c>
      <c r="F548" s="5" t="s">
        <v>851</v>
      </c>
      <c r="G548" s="5" t="s">
        <v>3920</v>
      </c>
      <c r="H548" s="8">
        <v>0.48520000000000002</v>
      </c>
      <c r="I548" s="6">
        <v>7020095</v>
      </c>
    </row>
    <row r="549" spans="1:9" x14ac:dyDescent="0.35">
      <c r="A549" s="5" t="s">
        <v>54</v>
      </c>
      <c r="B549" s="5" t="s">
        <v>11</v>
      </c>
      <c r="C549" s="5" t="s">
        <v>175</v>
      </c>
      <c r="D549" s="5" t="s">
        <v>13</v>
      </c>
      <c r="E549" s="5" t="str">
        <f t="shared" si="28"/>
        <v/>
      </c>
      <c r="F549" s="5" t="s">
        <v>852</v>
      </c>
      <c r="G549" s="5" t="s">
        <v>3921</v>
      </c>
      <c r="H549" s="8">
        <v>0</v>
      </c>
      <c r="I549" s="6">
        <v>0</v>
      </c>
    </row>
    <row r="550" spans="1:9" x14ac:dyDescent="0.35">
      <c r="A550" s="5" t="s">
        <v>54</v>
      </c>
      <c r="B550" s="5" t="s">
        <v>11</v>
      </c>
      <c r="C550" s="5" t="s">
        <v>175</v>
      </c>
      <c r="D550" s="5" t="s">
        <v>15</v>
      </c>
      <c r="E550" s="5" t="str">
        <f t="shared" si="28"/>
        <v>8</v>
      </c>
      <c r="F550" s="5" t="s">
        <v>852</v>
      </c>
      <c r="G550" s="5" t="s">
        <v>3922</v>
      </c>
      <c r="H550" s="8">
        <v>0.2797</v>
      </c>
      <c r="I550" s="6">
        <v>2734259</v>
      </c>
    </row>
    <row r="551" spans="1:9" x14ac:dyDescent="0.35">
      <c r="A551" s="5" t="s">
        <v>54</v>
      </c>
      <c r="B551" s="5" t="s">
        <v>11</v>
      </c>
      <c r="C551" s="5" t="s">
        <v>175</v>
      </c>
      <c r="D551" s="5" t="s">
        <v>17</v>
      </c>
      <c r="E551" s="5" t="str">
        <f t="shared" si="28"/>
        <v/>
      </c>
      <c r="F551" s="5" t="s">
        <v>852</v>
      </c>
      <c r="G551" s="5" t="s">
        <v>3923</v>
      </c>
      <c r="H551" s="8">
        <v>0</v>
      </c>
      <c r="I551" s="6">
        <v>0</v>
      </c>
    </row>
    <row r="552" spans="1:9" x14ac:dyDescent="0.35">
      <c r="A552" s="5" t="s">
        <v>54</v>
      </c>
      <c r="B552" s="5" t="s">
        <v>11</v>
      </c>
      <c r="C552" s="5" t="s">
        <v>175</v>
      </c>
      <c r="D552" s="5" t="s">
        <v>18</v>
      </c>
      <c r="E552" s="5" t="str">
        <f t="shared" si="28"/>
        <v/>
      </c>
      <c r="F552" s="5" t="s">
        <v>852</v>
      </c>
      <c r="G552" s="5" t="s">
        <v>3924</v>
      </c>
      <c r="H552" s="8">
        <v>0.50580000000000003</v>
      </c>
      <c r="I552" s="6">
        <v>4944542</v>
      </c>
    </row>
    <row r="553" spans="1:9" x14ac:dyDescent="0.35">
      <c r="A553" s="5" t="s">
        <v>54</v>
      </c>
      <c r="B553" s="5" t="s">
        <v>11</v>
      </c>
      <c r="C553" s="5" t="s">
        <v>178</v>
      </c>
      <c r="D553" s="5" t="s">
        <v>13</v>
      </c>
      <c r="E553" s="5" t="str">
        <f t="shared" si="28"/>
        <v/>
      </c>
      <c r="F553" s="5" t="s">
        <v>853</v>
      </c>
      <c r="G553" s="5" t="s">
        <v>3925</v>
      </c>
      <c r="H553" s="8">
        <v>0</v>
      </c>
      <c r="I553" s="6">
        <v>0</v>
      </c>
    </row>
    <row r="554" spans="1:9" x14ac:dyDescent="0.35">
      <c r="A554" s="5" t="s">
        <v>54</v>
      </c>
      <c r="B554" s="5" t="s">
        <v>11</v>
      </c>
      <c r="C554" s="5" t="s">
        <v>178</v>
      </c>
      <c r="D554" s="5" t="s">
        <v>15</v>
      </c>
      <c r="E554" s="5" t="str">
        <f t="shared" si="28"/>
        <v>8</v>
      </c>
      <c r="F554" s="5" t="s">
        <v>853</v>
      </c>
      <c r="G554" s="5" t="s">
        <v>3926</v>
      </c>
      <c r="H554" s="8">
        <v>0.37059999999999998</v>
      </c>
      <c r="I554" s="6">
        <v>2446899</v>
      </c>
    </row>
    <row r="555" spans="1:9" x14ac:dyDescent="0.35">
      <c r="A555" s="5" t="s">
        <v>54</v>
      </c>
      <c r="B555" s="5" t="s">
        <v>11</v>
      </c>
      <c r="C555" s="5" t="s">
        <v>178</v>
      </c>
      <c r="D555" s="5" t="s">
        <v>16</v>
      </c>
      <c r="E555" s="5" t="str">
        <f t="shared" si="28"/>
        <v>8</v>
      </c>
      <c r="F555" s="5" t="s">
        <v>853</v>
      </c>
      <c r="G555" s="5" t="s">
        <v>3927</v>
      </c>
      <c r="H555" s="8">
        <v>0</v>
      </c>
      <c r="I555" s="6">
        <v>0</v>
      </c>
    </row>
    <row r="556" spans="1:9" x14ac:dyDescent="0.35">
      <c r="A556" s="5" t="s">
        <v>54</v>
      </c>
      <c r="B556" s="5" t="s">
        <v>11</v>
      </c>
      <c r="C556" s="5" t="s">
        <v>178</v>
      </c>
      <c r="D556" s="5" t="s">
        <v>17</v>
      </c>
      <c r="E556" s="5" t="str">
        <f t="shared" si="28"/>
        <v/>
      </c>
      <c r="F556" s="5" t="s">
        <v>853</v>
      </c>
      <c r="G556" s="5" t="s">
        <v>3928</v>
      </c>
      <c r="H556" s="8">
        <v>0</v>
      </c>
      <c r="I556" s="6">
        <v>0</v>
      </c>
    </row>
    <row r="557" spans="1:9" x14ac:dyDescent="0.35">
      <c r="A557" s="5" t="s">
        <v>54</v>
      </c>
      <c r="B557" s="5" t="s">
        <v>11</v>
      </c>
      <c r="C557" s="5" t="s">
        <v>178</v>
      </c>
      <c r="D557" s="5" t="s">
        <v>18</v>
      </c>
      <c r="E557" s="5" t="str">
        <f t="shared" si="28"/>
        <v/>
      </c>
      <c r="F557" s="5" t="s">
        <v>853</v>
      </c>
      <c r="G557" s="5" t="s">
        <v>3929</v>
      </c>
      <c r="H557" s="8">
        <v>0.40939999999999999</v>
      </c>
      <c r="I557" s="6">
        <v>2703077</v>
      </c>
    </row>
    <row r="558" spans="1:9" x14ac:dyDescent="0.35">
      <c r="A558" s="5" t="s">
        <v>357</v>
      </c>
      <c r="B558" s="5" t="s">
        <v>11</v>
      </c>
      <c r="C558" s="5" t="s">
        <v>358</v>
      </c>
      <c r="D558" s="5" t="s">
        <v>13</v>
      </c>
      <c r="E558" s="5" t="str">
        <f t="shared" si="28"/>
        <v/>
      </c>
      <c r="F558" s="5" t="s">
        <v>854</v>
      </c>
      <c r="G558" s="5" t="s">
        <v>3930</v>
      </c>
      <c r="H558" s="8">
        <v>0</v>
      </c>
      <c r="I558" s="6">
        <v>0</v>
      </c>
    </row>
    <row r="559" spans="1:9" x14ac:dyDescent="0.35">
      <c r="A559" s="5" t="s">
        <v>357</v>
      </c>
      <c r="B559" s="5" t="s">
        <v>11</v>
      </c>
      <c r="C559" s="5" t="s">
        <v>358</v>
      </c>
      <c r="D559" s="5" t="s">
        <v>15</v>
      </c>
      <c r="E559" s="5" t="str">
        <f t="shared" si="28"/>
        <v>8</v>
      </c>
      <c r="F559" s="5" t="s">
        <v>854</v>
      </c>
      <c r="G559" s="5" t="s">
        <v>3931</v>
      </c>
      <c r="H559" s="8">
        <v>0.21379999999999999</v>
      </c>
      <c r="I559" s="6">
        <v>1477321</v>
      </c>
    </row>
    <row r="560" spans="1:9" x14ac:dyDescent="0.35">
      <c r="A560" s="5" t="s">
        <v>357</v>
      </c>
      <c r="B560" s="5" t="s">
        <v>11</v>
      </c>
      <c r="C560" s="5" t="s">
        <v>358</v>
      </c>
      <c r="D560" s="5" t="s">
        <v>16</v>
      </c>
      <c r="E560" s="5" t="str">
        <f t="shared" si="28"/>
        <v>8</v>
      </c>
      <c r="F560" s="5" t="s">
        <v>854</v>
      </c>
      <c r="G560" s="5" t="s">
        <v>3932</v>
      </c>
      <c r="H560" s="8">
        <v>0</v>
      </c>
      <c r="I560" s="6">
        <v>0</v>
      </c>
    </row>
    <row r="561" spans="1:9" x14ac:dyDescent="0.35">
      <c r="A561" s="5" t="s">
        <v>357</v>
      </c>
      <c r="B561" s="5" t="s">
        <v>11</v>
      </c>
      <c r="C561" s="5" t="s">
        <v>358</v>
      </c>
      <c r="D561" s="5" t="s">
        <v>17</v>
      </c>
      <c r="E561" s="5" t="str">
        <f t="shared" si="28"/>
        <v/>
      </c>
      <c r="F561" s="5" t="s">
        <v>854</v>
      </c>
      <c r="G561" s="5" t="s">
        <v>3933</v>
      </c>
      <c r="H561" s="8">
        <v>0</v>
      </c>
      <c r="I561" s="6">
        <v>0</v>
      </c>
    </row>
    <row r="562" spans="1:9" x14ac:dyDescent="0.35">
      <c r="A562" s="5" t="s">
        <v>357</v>
      </c>
      <c r="B562" s="5" t="s">
        <v>11</v>
      </c>
      <c r="C562" s="5" t="s">
        <v>358</v>
      </c>
      <c r="D562" s="5" t="s">
        <v>18</v>
      </c>
      <c r="E562" s="5" t="str">
        <f t="shared" si="28"/>
        <v/>
      </c>
      <c r="F562" s="5" t="s">
        <v>854</v>
      </c>
      <c r="G562" s="5" t="s">
        <v>3934</v>
      </c>
      <c r="H562" s="8">
        <v>0.35149999999999998</v>
      </c>
      <c r="I562" s="6">
        <v>2428804</v>
      </c>
    </row>
    <row r="563" spans="1:9" x14ac:dyDescent="0.35">
      <c r="A563" s="5" t="s">
        <v>357</v>
      </c>
      <c r="B563" s="5" t="s">
        <v>11</v>
      </c>
      <c r="C563" s="5" t="s">
        <v>359</v>
      </c>
      <c r="D563" s="5" t="s">
        <v>13</v>
      </c>
      <c r="E563" s="5" t="str">
        <f t="shared" si="28"/>
        <v/>
      </c>
      <c r="F563" s="5" t="s">
        <v>855</v>
      </c>
      <c r="G563" s="5" t="s">
        <v>3935</v>
      </c>
      <c r="H563" s="8">
        <v>0</v>
      </c>
      <c r="I563" s="6">
        <v>0</v>
      </c>
    </row>
    <row r="564" spans="1:9" x14ac:dyDescent="0.35">
      <c r="A564" s="5" t="s">
        <v>357</v>
      </c>
      <c r="B564" s="5" t="s">
        <v>11</v>
      </c>
      <c r="C564" s="5" t="s">
        <v>359</v>
      </c>
      <c r="D564" s="5" t="s">
        <v>15</v>
      </c>
      <c r="E564" s="5" t="str">
        <f t="shared" si="28"/>
        <v>8</v>
      </c>
      <c r="F564" s="5" t="s">
        <v>855</v>
      </c>
      <c r="G564" s="5" t="s">
        <v>3936</v>
      </c>
      <c r="H564" s="8">
        <v>0.21199999999999999</v>
      </c>
      <c r="I564" s="6">
        <v>1158745</v>
      </c>
    </row>
    <row r="565" spans="1:9" x14ac:dyDescent="0.35">
      <c r="A565" s="5" t="s">
        <v>357</v>
      </c>
      <c r="B565" s="5" t="s">
        <v>11</v>
      </c>
      <c r="C565" s="5" t="s">
        <v>359</v>
      </c>
      <c r="D565" s="5" t="s">
        <v>17</v>
      </c>
      <c r="E565" s="5" t="str">
        <f t="shared" si="28"/>
        <v/>
      </c>
      <c r="F565" s="5" t="s">
        <v>855</v>
      </c>
      <c r="G565" s="5" t="s">
        <v>3937</v>
      </c>
      <c r="H565" s="8">
        <v>0</v>
      </c>
      <c r="I565" s="6">
        <v>0</v>
      </c>
    </row>
    <row r="566" spans="1:9" x14ac:dyDescent="0.35">
      <c r="A566" s="5" t="s">
        <v>357</v>
      </c>
      <c r="B566" s="5" t="s">
        <v>11</v>
      </c>
      <c r="C566" s="5" t="s">
        <v>359</v>
      </c>
      <c r="D566" s="5" t="s">
        <v>18</v>
      </c>
      <c r="E566" s="5" t="str">
        <f t="shared" si="28"/>
        <v/>
      </c>
      <c r="F566" s="5" t="s">
        <v>855</v>
      </c>
      <c r="G566" s="5" t="s">
        <v>3938</v>
      </c>
      <c r="H566" s="8">
        <v>0.57199999999999995</v>
      </c>
      <c r="I566" s="6">
        <v>3126426</v>
      </c>
    </row>
    <row r="567" spans="1:9" x14ac:dyDescent="0.35">
      <c r="A567" s="5" t="s">
        <v>357</v>
      </c>
      <c r="B567" s="5" t="s">
        <v>11</v>
      </c>
      <c r="C567" s="5" t="s">
        <v>360</v>
      </c>
      <c r="D567" s="5" t="s">
        <v>13</v>
      </c>
      <c r="E567" s="5" t="str">
        <f t="shared" si="28"/>
        <v/>
      </c>
      <c r="F567" s="5" t="s">
        <v>856</v>
      </c>
      <c r="G567" s="5" t="s">
        <v>3939</v>
      </c>
      <c r="H567" s="8">
        <v>0</v>
      </c>
      <c r="I567" s="6">
        <v>0</v>
      </c>
    </row>
    <row r="568" spans="1:9" x14ac:dyDescent="0.35">
      <c r="A568" s="5" t="s">
        <v>357</v>
      </c>
      <c r="B568" s="5" t="s">
        <v>11</v>
      </c>
      <c r="C568" s="5" t="s">
        <v>360</v>
      </c>
      <c r="D568" s="5" t="s">
        <v>15</v>
      </c>
      <c r="E568" s="5" t="str">
        <f t="shared" si="28"/>
        <v>8</v>
      </c>
      <c r="F568" s="5" t="s">
        <v>856</v>
      </c>
      <c r="G568" s="5" t="s">
        <v>3940</v>
      </c>
      <c r="H568" s="8">
        <v>0.62770000000000004</v>
      </c>
      <c r="I568" s="6">
        <v>4561627</v>
      </c>
    </row>
    <row r="569" spans="1:9" x14ac:dyDescent="0.35">
      <c r="A569" s="5" t="s">
        <v>357</v>
      </c>
      <c r="B569" s="5" t="s">
        <v>11</v>
      </c>
      <c r="C569" s="5" t="s">
        <v>360</v>
      </c>
      <c r="D569" s="5" t="s">
        <v>17</v>
      </c>
      <c r="E569" s="5" t="str">
        <f t="shared" si="28"/>
        <v/>
      </c>
      <c r="F569" s="5" t="s">
        <v>856</v>
      </c>
      <c r="G569" s="5" t="s">
        <v>3941</v>
      </c>
      <c r="H569" s="8">
        <v>0</v>
      </c>
      <c r="I569" s="6">
        <v>0</v>
      </c>
    </row>
    <row r="570" spans="1:9" x14ac:dyDescent="0.35">
      <c r="A570" s="5" t="s">
        <v>357</v>
      </c>
      <c r="B570" s="5" t="s">
        <v>11</v>
      </c>
      <c r="C570" s="5" t="s">
        <v>360</v>
      </c>
      <c r="D570" s="5" t="s">
        <v>18</v>
      </c>
      <c r="E570" s="5" t="str">
        <f t="shared" si="28"/>
        <v/>
      </c>
      <c r="F570" s="5" t="s">
        <v>856</v>
      </c>
      <c r="G570" s="5" t="s">
        <v>3942</v>
      </c>
      <c r="H570" s="8">
        <v>0.53420000000000001</v>
      </c>
      <c r="I570" s="6">
        <v>3882143</v>
      </c>
    </row>
    <row r="571" spans="1:9" x14ac:dyDescent="0.35">
      <c r="A571" s="5" t="s">
        <v>114</v>
      </c>
      <c r="B571" s="5" t="s">
        <v>11</v>
      </c>
      <c r="C571" s="5" t="s">
        <v>179</v>
      </c>
      <c r="D571" s="5" t="s">
        <v>13</v>
      </c>
      <c r="E571" s="5" t="str">
        <f t="shared" si="28"/>
        <v/>
      </c>
      <c r="F571" s="5" t="s">
        <v>857</v>
      </c>
      <c r="G571" s="5" t="s">
        <v>3943</v>
      </c>
      <c r="H571" s="8">
        <v>0</v>
      </c>
      <c r="I571" s="6">
        <v>0</v>
      </c>
    </row>
    <row r="572" spans="1:9" x14ac:dyDescent="0.35">
      <c r="A572" s="5" t="s">
        <v>114</v>
      </c>
      <c r="B572" s="5" t="s">
        <v>11</v>
      </c>
      <c r="C572" s="5" t="s">
        <v>179</v>
      </c>
      <c r="D572" s="5" t="s">
        <v>15</v>
      </c>
      <c r="E572" s="5" t="str">
        <f t="shared" si="28"/>
        <v>8</v>
      </c>
      <c r="F572" s="5" t="s">
        <v>857</v>
      </c>
      <c r="G572" s="5" t="s">
        <v>3944</v>
      </c>
      <c r="H572" s="8">
        <v>0.29160000000000003</v>
      </c>
      <c r="I572" s="6">
        <v>7394271</v>
      </c>
    </row>
    <row r="573" spans="1:9" x14ac:dyDescent="0.35">
      <c r="A573" s="5" t="s">
        <v>114</v>
      </c>
      <c r="B573" s="5" t="s">
        <v>11</v>
      </c>
      <c r="C573" s="5" t="s">
        <v>179</v>
      </c>
      <c r="D573" s="5" t="s">
        <v>17</v>
      </c>
      <c r="E573" s="5" t="str">
        <f t="shared" si="28"/>
        <v/>
      </c>
      <c r="F573" s="5" t="s">
        <v>857</v>
      </c>
      <c r="G573" s="5" t="s">
        <v>3945</v>
      </c>
      <c r="H573" s="8">
        <v>0</v>
      </c>
      <c r="I573" s="6">
        <v>0</v>
      </c>
    </row>
    <row r="574" spans="1:9" x14ac:dyDescent="0.35">
      <c r="A574" s="5" t="s">
        <v>114</v>
      </c>
      <c r="B574" s="5" t="s">
        <v>11</v>
      </c>
      <c r="C574" s="5" t="s">
        <v>179</v>
      </c>
      <c r="D574" s="5" t="s">
        <v>18</v>
      </c>
      <c r="E574" s="5" t="str">
        <f t="shared" si="28"/>
        <v/>
      </c>
      <c r="F574" s="5" t="s">
        <v>857</v>
      </c>
      <c r="G574" s="5" t="s">
        <v>3946</v>
      </c>
      <c r="H574" s="8">
        <v>0.26429999999999998</v>
      </c>
      <c r="I574" s="6">
        <v>6702009</v>
      </c>
    </row>
    <row r="575" spans="1:9" x14ac:dyDescent="0.35">
      <c r="A575" s="5" t="s">
        <v>114</v>
      </c>
      <c r="B575" s="5" t="s">
        <v>11</v>
      </c>
      <c r="C575" s="5" t="s">
        <v>180</v>
      </c>
      <c r="D575" s="5" t="s">
        <v>13</v>
      </c>
      <c r="E575" s="5" t="str">
        <f t="shared" si="28"/>
        <v/>
      </c>
      <c r="F575" s="5" t="s">
        <v>858</v>
      </c>
      <c r="G575" s="5" t="s">
        <v>3947</v>
      </c>
      <c r="H575" s="8">
        <v>0</v>
      </c>
      <c r="I575" s="6">
        <v>0</v>
      </c>
    </row>
    <row r="576" spans="1:9" x14ac:dyDescent="0.35">
      <c r="A576" s="5" t="s">
        <v>114</v>
      </c>
      <c r="B576" s="5" t="s">
        <v>11</v>
      </c>
      <c r="C576" s="5" t="s">
        <v>180</v>
      </c>
      <c r="D576" s="5" t="s">
        <v>15</v>
      </c>
      <c r="E576" s="5" t="str">
        <f t="shared" si="28"/>
        <v>8</v>
      </c>
      <c r="F576" s="5" t="s">
        <v>858</v>
      </c>
      <c r="G576" s="5" t="s">
        <v>3948</v>
      </c>
      <c r="H576" s="8">
        <v>0.33300000000000002</v>
      </c>
      <c r="I576" s="6">
        <v>8301441</v>
      </c>
    </row>
    <row r="577" spans="1:9" x14ac:dyDescent="0.35">
      <c r="A577" s="5" t="s">
        <v>114</v>
      </c>
      <c r="B577" s="5" t="s">
        <v>11</v>
      </c>
      <c r="C577" s="5" t="s">
        <v>180</v>
      </c>
      <c r="D577" s="5" t="s">
        <v>30</v>
      </c>
      <c r="E577" s="5" t="str">
        <f t="shared" si="28"/>
        <v>8</v>
      </c>
      <c r="F577" s="5" t="s">
        <v>858</v>
      </c>
      <c r="G577" s="5" t="s">
        <v>3949</v>
      </c>
      <c r="H577" s="8">
        <v>9.5200000000000007E-2</v>
      </c>
      <c r="I577" s="6">
        <v>2576231</v>
      </c>
    </row>
    <row r="578" spans="1:9" x14ac:dyDescent="0.35">
      <c r="A578" s="5" t="s">
        <v>114</v>
      </c>
      <c r="B578" s="5" t="s">
        <v>11</v>
      </c>
      <c r="C578" s="5" t="s">
        <v>180</v>
      </c>
      <c r="D578" s="5" t="s">
        <v>17</v>
      </c>
      <c r="E578" s="5" t="str">
        <f t="shared" si="28"/>
        <v/>
      </c>
      <c r="F578" s="5" t="s">
        <v>858</v>
      </c>
      <c r="G578" s="5" t="s">
        <v>3950</v>
      </c>
      <c r="H578" s="8">
        <v>0</v>
      </c>
      <c r="I578" s="6">
        <v>0</v>
      </c>
    </row>
    <row r="579" spans="1:9" x14ac:dyDescent="0.35">
      <c r="A579" s="5" t="s">
        <v>114</v>
      </c>
      <c r="B579" s="5" t="s">
        <v>11</v>
      </c>
      <c r="C579" s="5" t="s">
        <v>180</v>
      </c>
      <c r="D579" s="5" t="s">
        <v>18</v>
      </c>
      <c r="E579" s="5" t="str">
        <f t="shared" ref="E579:E642" si="29">IF(MID(D579,3,1)="8","8","")</f>
        <v/>
      </c>
      <c r="F579" s="5" t="s">
        <v>858</v>
      </c>
      <c r="G579" s="5" t="s">
        <v>3951</v>
      </c>
      <c r="H579" s="8">
        <v>0.44969999999999999</v>
      </c>
      <c r="I579" s="6">
        <v>11210685</v>
      </c>
    </row>
    <row r="580" spans="1:9" x14ac:dyDescent="0.35">
      <c r="A580" s="5" t="s">
        <v>114</v>
      </c>
      <c r="B580" s="5" t="s">
        <v>11</v>
      </c>
      <c r="C580" s="5" t="s">
        <v>113</v>
      </c>
      <c r="D580" s="5" t="s">
        <v>15</v>
      </c>
      <c r="E580" s="5" t="str">
        <f t="shared" si="29"/>
        <v>8</v>
      </c>
      <c r="F580" s="5" t="s">
        <v>859</v>
      </c>
      <c r="G580" s="5" t="s">
        <v>3952</v>
      </c>
      <c r="H580" s="8">
        <v>0.44109999999999999</v>
      </c>
      <c r="I580" s="6">
        <v>2465935</v>
      </c>
    </row>
    <row r="581" spans="1:9" x14ac:dyDescent="0.35">
      <c r="A581" s="5" t="s">
        <v>114</v>
      </c>
      <c r="B581" s="5" t="s">
        <v>11</v>
      </c>
      <c r="C581" s="5" t="s">
        <v>113</v>
      </c>
      <c r="D581" s="5" t="s">
        <v>17</v>
      </c>
      <c r="E581" s="5" t="str">
        <f t="shared" si="29"/>
        <v/>
      </c>
      <c r="F581" s="5" t="s">
        <v>859</v>
      </c>
      <c r="G581" s="5" t="s">
        <v>3953</v>
      </c>
      <c r="H581" s="8">
        <v>0</v>
      </c>
      <c r="I581" s="6">
        <v>0</v>
      </c>
    </row>
    <row r="582" spans="1:9" x14ac:dyDescent="0.35">
      <c r="A582" s="5" t="s">
        <v>114</v>
      </c>
      <c r="B582" s="5" t="s">
        <v>11</v>
      </c>
      <c r="C582" s="5" t="s">
        <v>113</v>
      </c>
      <c r="D582" s="5" t="s">
        <v>18</v>
      </c>
      <c r="E582" s="5" t="str">
        <f t="shared" si="29"/>
        <v/>
      </c>
      <c r="F582" s="5" t="s">
        <v>859</v>
      </c>
      <c r="G582" s="5" t="s">
        <v>3954</v>
      </c>
      <c r="H582" s="8">
        <v>0.59540000000000004</v>
      </c>
      <c r="I582" s="6">
        <v>3328538</v>
      </c>
    </row>
    <row r="583" spans="1:9" x14ac:dyDescent="0.35">
      <c r="A583" s="5" t="s">
        <v>114</v>
      </c>
      <c r="B583" s="5" t="s">
        <v>11</v>
      </c>
      <c r="C583" s="5" t="s">
        <v>181</v>
      </c>
      <c r="D583" s="5" t="s">
        <v>15</v>
      </c>
      <c r="E583" s="5" t="str">
        <f t="shared" si="29"/>
        <v>8</v>
      </c>
      <c r="F583" s="5" t="s">
        <v>860</v>
      </c>
      <c r="G583" s="5" t="s">
        <v>3955</v>
      </c>
      <c r="H583" s="8">
        <v>0.51770000000000005</v>
      </c>
      <c r="I583" s="6">
        <v>2582020</v>
      </c>
    </row>
    <row r="584" spans="1:9" x14ac:dyDescent="0.35">
      <c r="A584" s="5" t="s">
        <v>114</v>
      </c>
      <c r="B584" s="5" t="s">
        <v>11</v>
      </c>
      <c r="C584" s="5" t="s">
        <v>181</v>
      </c>
      <c r="D584" s="5" t="s">
        <v>17</v>
      </c>
      <c r="E584" s="5" t="str">
        <f t="shared" si="29"/>
        <v/>
      </c>
      <c r="F584" s="5" t="s">
        <v>860</v>
      </c>
      <c r="G584" s="5" t="s">
        <v>3956</v>
      </c>
      <c r="H584" s="8">
        <v>0</v>
      </c>
      <c r="I584" s="6">
        <v>0</v>
      </c>
    </row>
    <row r="585" spans="1:9" x14ac:dyDescent="0.35">
      <c r="A585" s="5" t="s">
        <v>114</v>
      </c>
      <c r="B585" s="5" t="s">
        <v>11</v>
      </c>
      <c r="C585" s="5" t="s">
        <v>181</v>
      </c>
      <c r="D585" s="5" t="s">
        <v>18</v>
      </c>
      <c r="E585" s="5" t="str">
        <f t="shared" si="29"/>
        <v/>
      </c>
      <c r="F585" s="5" t="s">
        <v>860</v>
      </c>
      <c r="G585" s="5" t="s">
        <v>3957</v>
      </c>
      <c r="H585" s="8">
        <v>0.62860000000000005</v>
      </c>
      <c r="I585" s="6">
        <v>3135131</v>
      </c>
    </row>
    <row r="586" spans="1:9" x14ac:dyDescent="0.35">
      <c r="A586" s="5" t="s">
        <v>60</v>
      </c>
      <c r="B586" s="5" t="s">
        <v>11</v>
      </c>
      <c r="C586" s="5" t="s">
        <v>186</v>
      </c>
      <c r="D586" s="5" t="s">
        <v>25</v>
      </c>
      <c r="E586" s="5" t="str">
        <f t="shared" si="29"/>
        <v/>
      </c>
      <c r="F586" s="5" t="s">
        <v>861</v>
      </c>
      <c r="G586" s="5" t="s">
        <v>3958</v>
      </c>
      <c r="H586" s="8">
        <v>0.21429999999999999</v>
      </c>
      <c r="I586" s="6">
        <v>1711701</v>
      </c>
    </row>
    <row r="587" spans="1:9" x14ac:dyDescent="0.35">
      <c r="A587" s="5" t="s">
        <v>60</v>
      </c>
      <c r="B587" s="5" t="s">
        <v>11</v>
      </c>
      <c r="C587" s="5" t="s">
        <v>186</v>
      </c>
      <c r="D587" s="5" t="s">
        <v>13</v>
      </c>
      <c r="E587" s="5" t="str">
        <f t="shared" si="29"/>
        <v/>
      </c>
      <c r="F587" s="5" t="s">
        <v>861</v>
      </c>
      <c r="G587" s="5" t="s">
        <v>3959</v>
      </c>
      <c r="H587" s="8">
        <v>0</v>
      </c>
      <c r="I587" s="6">
        <v>0</v>
      </c>
    </row>
    <row r="588" spans="1:9" x14ac:dyDescent="0.35">
      <c r="A588" s="5" t="s">
        <v>60</v>
      </c>
      <c r="B588" s="5" t="s">
        <v>11</v>
      </c>
      <c r="C588" s="5" t="s">
        <v>186</v>
      </c>
      <c r="D588" s="5" t="s">
        <v>15</v>
      </c>
      <c r="E588" s="5" t="str">
        <f t="shared" si="29"/>
        <v>8</v>
      </c>
      <c r="F588" s="5" t="s">
        <v>861</v>
      </c>
      <c r="G588" s="5" t="s">
        <v>3960</v>
      </c>
      <c r="H588" s="8">
        <v>9.6299999999999997E-2</v>
      </c>
      <c r="I588" s="6">
        <v>762387</v>
      </c>
    </row>
    <row r="589" spans="1:9" x14ac:dyDescent="0.35">
      <c r="A589" s="5" t="s">
        <v>60</v>
      </c>
      <c r="B589" s="5" t="s">
        <v>11</v>
      </c>
      <c r="C589" s="5" t="s">
        <v>186</v>
      </c>
      <c r="D589" s="5" t="s">
        <v>17</v>
      </c>
      <c r="E589" s="5" t="str">
        <f t="shared" si="29"/>
        <v/>
      </c>
      <c r="F589" s="5" t="s">
        <v>861</v>
      </c>
      <c r="G589" s="5" t="s">
        <v>3961</v>
      </c>
      <c r="H589" s="8">
        <v>0</v>
      </c>
      <c r="I589" s="6">
        <v>0</v>
      </c>
    </row>
    <row r="590" spans="1:9" x14ac:dyDescent="0.35">
      <c r="A590" s="5" t="s">
        <v>60</v>
      </c>
      <c r="B590" s="5" t="s">
        <v>11</v>
      </c>
      <c r="C590" s="5" t="s">
        <v>186</v>
      </c>
      <c r="D590" s="5" t="s">
        <v>18</v>
      </c>
      <c r="E590" s="5" t="str">
        <f t="shared" si="29"/>
        <v/>
      </c>
      <c r="F590" s="5" t="s">
        <v>861</v>
      </c>
      <c r="G590" s="5" t="s">
        <v>3962</v>
      </c>
      <c r="H590" s="8">
        <v>0.45879999999999999</v>
      </c>
      <c r="I590" s="6">
        <v>3632226</v>
      </c>
    </row>
    <row r="591" spans="1:9" x14ac:dyDescent="0.35">
      <c r="A591" s="5" t="s">
        <v>183</v>
      </c>
      <c r="B591" s="5" t="s">
        <v>11</v>
      </c>
      <c r="C591" s="5" t="s">
        <v>184</v>
      </c>
      <c r="D591" s="5" t="s">
        <v>25</v>
      </c>
      <c r="E591" s="5" t="str">
        <f t="shared" si="29"/>
        <v/>
      </c>
      <c r="F591" s="5" t="s">
        <v>862</v>
      </c>
      <c r="G591" s="5" t="s">
        <v>3963</v>
      </c>
      <c r="H591" s="8">
        <v>0.27850000000000003</v>
      </c>
      <c r="I591" s="6">
        <v>3584350</v>
      </c>
    </row>
    <row r="592" spans="1:9" x14ac:dyDescent="0.35">
      <c r="A592" s="5" t="s">
        <v>183</v>
      </c>
      <c r="B592" s="5" t="s">
        <v>11</v>
      </c>
      <c r="C592" s="5" t="s">
        <v>184</v>
      </c>
      <c r="D592" s="5" t="s">
        <v>13</v>
      </c>
      <c r="E592" s="5" t="str">
        <f t="shared" si="29"/>
        <v/>
      </c>
      <c r="F592" s="5" t="s">
        <v>862</v>
      </c>
      <c r="G592" s="5" t="s">
        <v>3964</v>
      </c>
      <c r="H592" s="8">
        <v>0</v>
      </c>
      <c r="I592" s="6">
        <v>0</v>
      </c>
    </row>
    <row r="593" spans="1:9" x14ac:dyDescent="0.35">
      <c r="A593" s="5" t="s">
        <v>183</v>
      </c>
      <c r="B593" s="5" t="s">
        <v>11</v>
      </c>
      <c r="C593" s="5" t="s">
        <v>184</v>
      </c>
      <c r="D593" s="5" t="s">
        <v>15</v>
      </c>
      <c r="E593" s="5" t="str">
        <f t="shared" si="29"/>
        <v>8</v>
      </c>
      <c r="F593" s="5" t="s">
        <v>862</v>
      </c>
      <c r="G593" s="5" t="s">
        <v>3965</v>
      </c>
      <c r="H593" s="8">
        <v>5.4399999999999997E-2</v>
      </c>
      <c r="I593" s="6">
        <v>661679</v>
      </c>
    </row>
    <row r="594" spans="1:9" x14ac:dyDescent="0.35">
      <c r="A594" s="5" t="s">
        <v>183</v>
      </c>
      <c r="B594" s="5" t="s">
        <v>11</v>
      </c>
      <c r="C594" s="5" t="s">
        <v>184</v>
      </c>
      <c r="D594" s="5" t="s">
        <v>16</v>
      </c>
      <c r="E594" s="5" t="str">
        <f t="shared" si="29"/>
        <v>8</v>
      </c>
      <c r="F594" s="5" t="s">
        <v>862</v>
      </c>
      <c r="G594" s="5" t="s">
        <v>3966</v>
      </c>
      <c r="H594" s="8">
        <v>0</v>
      </c>
      <c r="I594" s="6">
        <v>0</v>
      </c>
    </row>
    <row r="595" spans="1:9" x14ac:dyDescent="0.35">
      <c r="A595" s="5" t="s">
        <v>183</v>
      </c>
      <c r="B595" s="5" t="s">
        <v>11</v>
      </c>
      <c r="C595" s="5" t="s">
        <v>184</v>
      </c>
      <c r="D595" s="5" t="s">
        <v>17</v>
      </c>
      <c r="E595" s="5" t="str">
        <f t="shared" si="29"/>
        <v/>
      </c>
      <c r="F595" s="5" t="s">
        <v>862</v>
      </c>
      <c r="G595" s="5" t="s">
        <v>3967</v>
      </c>
      <c r="H595" s="8">
        <v>0</v>
      </c>
      <c r="I595" s="6">
        <v>0</v>
      </c>
    </row>
    <row r="596" spans="1:9" x14ac:dyDescent="0.35">
      <c r="A596" s="5" t="s">
        <v>183</v>
      </c>
      <c r="B596" s="5" t="s">
        <v>11</v>
      </c>
      <c r="C596" s="5" t="s">
        <v>184</v>
      </c>
      <c r="D596" s="5" t="s">
        <v>18</v>
      </c>
      <c r="E596" s="5" t="str">
        <f t="shared" si="29"/>
        <v/>
      </c>
      <c r="F596" s="5" t="s">
        <v>862</v>
      </c>
      <c r="G596" s="5" t="s">
        <v>3968</v>
      </c>
      <c r="H596" s="8">
        <v>0.41909999999999997</v>
      </c>
      <c r="I596" s="6">
        <v>5097600</v>
      </c>
    </row>
    <row r="597" spans="1:9" x14ac:dyDescent="0.35">
      <c r="A597" s="5" t="s">
        <v>183</v>
      </c>
      <c r="B597" s="5" t="s">
        <v>11</v>
      </c>
      <c r="C597" s="5" t="s">
        <v>185</v>
      </c>
      <c r="D597" s="5" t="s">
        <v>15</v>
      </c>
      <c r="E597" s="5" t="str">
        <f t="shared" si="29"/>
        <v>8</v>
      </c>
      <c r="F597" s="5" t="s">
        <v>863</v>
      </c>
      <c r="G597" s="5" t="s">
        <v>3969</v>
      </c>
      <c r="H597" s="8">
        <v>0.1037</v>
      </c>
      <c r="I597" s="6">
        <v>918685</v>
      </c>
    </row>
    <row r="598" spans="1:9" x14ac:dyDescent="0.35">
      <c r="A598" s="5" t="s">
        <v>183</v>
      </c>
      <c r="B598" s="5" t="s">
        <v>11</v>
      </c>
      <c r="C598" s="5" t="s">
        <v>185</v>
      </c>
      <c r="D598" s="5" t="s">
        <v>17</v>
      </c>
      <c r="E598" s="5" t="str">
        <f t="shared" si="29"/>
        <v/>
      </c>
      <c r="F598" s="5" t="s">
        <v>863</v>
      </c>
      <c r="G598" s="5" t="s">
        <v>3970</v>
      </c>
      <c r="H598" s="8">
        <v>0</v>
      </c>
      <c r="I598" s="6">
        <v>0</v>
      </c>
    </row>
    <row r="599" spans="1:9" x14ac:dyDescent="0.35">
      <c r="A599" s="5" t="s">
        <v>183</v>
      </c>
      <c r="B599" s="5" t="s">
        <v>11</v>
      </c>
      <c r="C599" s="5" t="s">
        <v>185</v>
      </c>
      <c r="D599" s="5" t="s">
        <v>18</v>
      </c>
      <c r="E599" s="5" t="str">
        <f t="shared" si="29"/>
        <v/>
      </c>
      <c r="F599" s="5" t="s">
        <v>863</v>
      </c>
      <c r="G599" s="5" t="s">
        <v>3971</v>
      </c>
      <c r="H599" s="8">
        <v>0.48630000000000001</v>
      </c>
      <c r="I599" s="6">
        <v>4308165</v>
      </c>
    </row>
    <row r="600" spans="1:9" x14ac:dyDescent="0.35">
      <c r="A600" s="5" t="s">
        <v>343</v>
      </c>
      <c r="B600" s="5" t="s">
        <v>11</v>
      </c>
      <c r="C600" s="5" t="s">
        <v>392</v>
      </c>
      <c r="D600" s="5" t="s">
        <v>25</v>
      </c>
      <c r="E600" s="5" t="str">
        <f t="shared" si="29"/>
        <v/>
      </c>
      <c r="F600" s="5" t="s">
        <v>864</v>
      </c>
      <c r="G600" s="5" t="s">
        <v>3972</v>
      </c>
      <c r="H600" s="8">
        <v>0.28999999999999998</v>
      </c>
      <c r="I600" s="6">
        <v>2926612</v>
      </c>
    </row>
    <row r="601" spans="1:9" x14ac:dyDescent="0.35">
      <c r="A601" s="5" t="s">
        <v>343</v>
      </c>
      <c r="B601" s="5" t="s">
        <v>11</v>
      </c>
      <c r="C601" s="5" t="s">
        <v>392</v>
      </c>
      <c r="D601" s="5" t="s">
        <v>13</v>
      </c>
      <c r="E601" s="5" t="str">
        <f t="shared" si="29"/>
        <v/>
      </c>
      <c r="F601" s="5" t="s">
        <v>864</v>
      </c>
      <c r="G601" s="5" t="s">
        <v>3973</v>
      </c>
      <c r="H601" s="8">
        <v>0</v>
      </c>
      <c r="I601" s="6">
        <v>0</v>
      </c>
    </row>
    <row r="602" spans="1:9" x14ac:dyDescent="0.35">
      <c r="A602" s="5" t="s">
        <v>343</v>
      </c>
      <c r="B602" s="5" t="s">
        <v>11</v>
      </c>
      <c r="C602" s="5" t="s">
        <v>392</v>
      </c>
      <c r="D602" s="5" t="s">
        <v>15</v>
      </c>
      <c r="E602" s="5" t="str">
        <f t="shared" si="29"/>
        <v>8</v>
      </c>
      <c r="F602" s="5" t="s">
        <v>864</v>
      </c>
      <c r="G602" s="5" t="s">
        <v>3974</v>
      </c>
      <c r="H602" s="8">
        <v>0.7873</v>
      </c>
      <c r="I602" s="6">
        <v>7615972</v>
      </c>
    </row>
    <row r="603" spans="1:9" x14ac:dyDescent="0.35">
      <c r="A603" s="5" t="s">
        <v>343</v>
      </c>
      <c r="B603" s="5" t="s">
        <v>11</v>
      </c>
      <c r="C603" s="5" t="s">
        <v>392</v>
      </c>
      <c r="D603" s="5" t="s">
        <v>17</v>
      </c>
      <c r="E603" s="5" t="str">
        <f t="shared" si="29"/>
        <v/>
      </c>
      <c r="F603" s="5" t="s">
        <v>864</v>
      </c>
      <c r="G603" s="5" t="s">
        <v>3975</v>
      </c>
      <c r="H603" s="8">
        <v>0</v>
      </c>
      <c r="I603" s="6">
        <v>0</v>
      </c>
    </row>
    <row r="604" spans="1:9" x14ac:dyDescent="0.35">
      <c r="A604" s="5" t="s">
        <v>343</v>
      </c>
      <c r="B604" s="5" t="s">
        <v>11</v>
      </c>
      <c r="C604" s="5" t="s">
        <v>392</v>
      </c>
      <c r="D604" s="5" t="s">
        <v>18</v>
      </c>
      <c r="E604" s="5" t="str">
        <f t="shared" si="29"/>
        <v/>
      </c>
      <c r="F604" s="5" t="s">
        <v>864</v>
      </c>
      <c r="G604" s="5" t="s">
        <v>3976</v>
      </c>
      <c r="H604" s="8">
        <v>0.214</v>
      </c>
      <c r="I604" s="6">
        <v>2070136</v>
      </c>
    </row>
    <row r="605" spans="1:9" x14ac:dyDescent="0.35">
      <c r="A605" s="5" t="s">
        <v>343</v>
      </c>
      <c r="B605" s="5" t="s">
        <v>11</v>
      </c>
      <c r="C605" s="5" t="s">
        <v>393</v>
      </c>
      <c r="D605" s="5" t="s">
        <v>25</v>
      </c>
      <c r="E605" s="5" t="str">
        <f t="shared" si="29"/>
        <v/>
      </c>
      <c r="F605" s="5" t="s">
        <v>865</v>
      </c>
      <c r="G605" s="5" t="s">
        <v>3977</v>
      </c>
      <c r="H605" s="8">
        <v>1.0900000000000001</v>
      </c>
      <c r="I605" s="6">
        <v>1962983</v>
      </c>
    </row>
    <row r="606" spans="1:9" x14ac:dyDescent="0.35">
      <c r="A606" s="5" t="s">
        <v>343</v>
      </c>
      <c r="B606" s="5" t="s">
        <v>11</v>
      </c>
      <c r="C606" s="5" t="s">
        <v>393</v>
      </c>
      <c r="D606" s="5" t="s">
        <v>13</v>
      </c>
      <c r="E606" s="5" t="str">
        <f t="shared" si="29"/>
        <v/>
      </c>
      <c r="F606" s="5" t="s">
        <v>865</v>
      </c>
      <c r="G606" s="5" t="s">
        <v>3978</v>
      </c>
      <c r="H606" s="8">
        <v>0</v>
      </c>
      <c r="I606" s="6">
        <v>0</v>
      </c>
    </row>
    <row r="607" spans="1:9" x14ac:dyDescent="0.35">
      <c r="A607" s="5" t="s">
        <v>343</v>
      </c>
      <c r="B607" s="5" t="s">
        <v>11</v>
      </c>
      <c r="C607" s="5" t="s">
        <v>393</v>
      </c>
      <c r="D607" s="5" t="s">
        <v>15</v>
      </c>
      <c r="E607" s="5" t="str">
        <f t="shared" si="29"/>
        <v>8</v>
      </c>
      <c r="F607" s="5" t="s">
        <v>865</v>
      </c>
      <c r="G607" s="5" t="s">
        <v>3979</v>
      </c>
      <c r="H607" s="8">
        <v>0.82110000000000005</v>
      </c>
      <c r="I607" s="6">
        <v>1478720</v>
      </c>
    </row>
    <row r="608" spans="1:9" x14ac:dyDescent="0.35">
      <c r="A608" s="5" t="s">
        <v>343</v>
      </c>
      <c r="B608" s="5" t="s">
        <v>11</v>
      </c>
      <c r="C608" s="5" t="s">
        <v>393</v>
      </c>
      <c r="D608" s="5" t="s">
        <v>17</v>
      </c>
      <c r="E608" s="5" t="str">
        <f t="shared" si="29"/>
        <v/>
      </c>
      <c r="F608" s="5" t="s">
        <v>865</v>
      </c>
      <c r="G608" s="5" t="s">
        <v>3980</v>
      </c>
      <c r="H608" s="8">
        <v>0</v>
      </c>
      <c r="I608" s="6">
        <v>0</v>
      </c>
    </row>
    <row r="609" spans="1:9" x14ac:dyDescent="0.35">
      <c r="A609" s="5" t="s">
        <v>343</v>
      </c>
      <c r="B609" s="5" t="s">
        <v>11</v>
      </c>
      <c r="C609" s="5" t="s">
        <v>393</v>
      </c>
      <c r="D609" s="5" t="s">
        <v>18</v>
      </c>
      <c r="E609" s="5" t="str">
        <f t="shared" si="29"/>
        <v/>
      </c>
      <c r="F609" s="5" t="s">
        <v>865</v>
      </c>
      <c r="G609" s="5" t="s">
        <v>3981</v>
      </c>
      <c r="H609" s="8">
        <v>0.78320000000000001</v>
      </c>
      <c r="I609" s="6">
        <v>1410466</v>
      </c>
    </row>
    <row r="610" spans="1:9" x14ac:dyDescent="0.35">
      <c r="A610" s="5" t="s">
        <v>343</v>
      </c>
      <c r="B610" s="5" t="s">
        <v>11</v>
      </c>
      <c r="C610" s="5" t="s">
        <v>394</v>
      </c>
      <c r="D610" s="5" t="s">
        <v>15</v>
      </c>
      <c r="E610" s="5" t="str">
        <f t="shared" si="29"/>
        <v>8</v>
      </c>
      <c r="F610" s="5" t="s">
        <v>866</v>
      </c>
      <c r="G610" s="5" t="s">
        <v>3982</v>
      </c>
      <c r="H610" s="8">
        <v>0.42659999999999998</v>
      </c>
      <c r="I610" s="6">
        <v>12877145</v>
      </c>
    </row>
    <row r="611" spans="1:9" x14ac:dyDescent="0.35">
      <c r="A611" s="5" t="s">
        <v>343</v>
      </c>
      <c r="B611" s="5" t="s">
        <v>11</v>
      </c>
      <c r="C611" s="5" t="s">
        <v>394</v>
      </c>
      <c r="D611" s="5" t="s">
        <v>16</v>
      </c>
      <c r="E611" s="5" t="str">
        <f t="shared" si="29"/>
        <v>8</v>
      </c>
      <c r="F611" s="5" t="s">
        <v>866</v>
      </c>
      <c r="G611" s="5" t="s">
        <v>3983</v>
      </c>
      <c r="H611" s="8">
        <v>4.4000000000000003E-3</v>
      </c>
      <c r="I611" s="6">
        <v>132816</v>
      </c>
    </row>
    <row r="612" spans="1:9" x14ac:dyDescent="0.35">
      <c r="A612" s="5" t="s">
        <v>343</v>
      </c>
      <c r="B612" s="5" t="s">
        <v>11</v>
      </c>
      <c r="C612" s="5" t="s">
        <v>394</v>
      </c>
      <c r="D612" s="5" t="s">
        <v>17</v>
      </c>
      <c r="E612" s="5" t="str">
        <f t="shared" si="29"/>
        <v/>
      </c>
      <c r="F612" s="5" t="s">
        <v>866</v>
      </c>
      <c r="G612" s="5" t="s">
        <v>3984</v>
      </c>
      <c r="H612" s="8">
        <v>0</v>
      </c>
      <c r="I612" s="6">
        <v>0</v>
      </c>
    </row>
    <row r="613" spans="1:9" x14ac:dyDescent="0.35">
      <c r="A613" s="5" t="s">
        <v>343</v>
      </c>
      <c r="B613" s="5" t="s">
        <v>11</v>
      </c>
      <c r="C613" s="5" t="s">
        <v>394</v>
      </c>
      <c r="D613" s="5" t="s">
        <v>18</v>
      </c>
      <c r="E613" s="5" t="str">
        <f t="shared" si="29"/>
        <v/>
      </c>
      <c r="F613" s="5" t="s">
        <v>866</v>
      </c>
      <c r="G613" s="5" t="s">
        <v>3985</v>
      </c>
      <c r="H613" s="8">
        <v>0.45789999999999997</v>
      </c>
      <c r="I613" s="6">
        <v>13821952</v>
      </c>
    </row>
    <row r="614" spans="1:9" x14ac:dyDescent="0.35">
      <c r="A614" s="5" t="s">
        <v>343</v>
      </c>
      <c r="B614" s="5" t="s">
        <v>11</v>
      </c>
      <c r="C614" s="5" t="s">
        <v>395</v>
      </c>
      <c r="D614" s="5" t="s">
        <v>25</v>
      </c>
      <c r="E614" s="5" t="str">
        <f t="shared" si="29"/>
        <v/>
      </c>
      <c r="F614" s="5" t="s">
        <v>867</v>
      </c>
      <c r="G614" s="5" t="s">
        <v>3986</v>
      </c>
      <c r="H614" s="8">
        <v>0.17</v>
      </c>
      <c r="I614" s="6">
        <v>8498378</v>
      </c>
    </row>
    <row r="615" spans="1:9" x14ac:dyDescent="0.35">
      <c r="A615" s="5" t="s">
        <v>343</v>
      </c>
      <c r="B615" s="5" t="s">
        <v>11</v>
      </c>
      <c r="C615" s="5" t="s">
        <v>395</v>
      </c>
      <c r="D615" s="5" t="s">
        <v>15</v>
      </c>
      <c r="E615" s="5" t="str">
        <f t="shared" si="29"/>
        <v>8</v>
      </c>
      <c r="F615" s="5" t="s">
        <v>867</v>
      </c>
      <c r="G615" s="5" t="s">
        <v>3987</v>
      </c>
      <c r="H615" s="8">
        <v>0.15989999999999999</v>
      </c>
      <c r="I615" s="6">
        <v>7140846</v>
      </c>
    </row>
    <row r="616" spans="1:9" x14ac:dyDescent="0.35">
      <c r="A616" s="5" t="s">
        <v>343</v>
      </c>
      <c r="B616" s="5" t="s">
        <v>11</v>
      </c>
      <c r="C616" s="5" t="s">
        <v>395</v>
      </c>
      <c r="D616" s="5" t="s">
        <v>16</v>
      </c>
      <c r="E616" s="5" t="str">
        <f t="shared" si="29"/>
        <v>8</v>
      </c>
      <c r="F616" s="5" t="s">
        <v>867</v>
      </c>
      <c r="G616" s="5" t="s">
        <v>3988</v>
      </c>
      <c r="H616" s="8">
        <v>3.1699999999999999E-2</v>
      </c>
      <c r="I616" s="6">
        <v>1415665</v>
      </c>
    </row>
    <row r="617" spans="1:9" x14ac:dyDescent="0.35">
      <c r="A617" s="5" t="s">
        <v>343</v>
      </c>
      <c r="B617" s="5" t="s">
        <v>11</v>
      </c>
      <c r="C617" s="5" t="s">
        <v>395</v>
      </c>
      <c r="D617" s="5" t="s">
        <v>30</v>
      </c>
      <c r="E617" s="5" t="str">
        <f t="shared" si="29"/>
        <v>8</v>
      </c>
      <c r="F617" s="5" t="s">
        <v>867</v>
      </c>
      <c r="G617" s="5" t="s">
        <v>3989</v>
      </c>
      <c r="H617" s="8">
        <v>0.26350000000000001</v>
      </c>
      <c r="I617" s="6">
        <v>13172486</v>
      </c>
    </row>
    <row r="618" spans="1:9" x14ac:dyDescent="0.35">
      <c r="A618" s="5" t="s">
        <v>343</v>
      </c>
      <c r="B618" s="5" t="s">
        <v>11</v>
      </c>
      <c r="C618" s="5" t="s">
        <v>395</v>
      </c>
      <c r="D618" s="5" t="s">
        <v>17</v>
      </c>
      <c r="E618" s="5" t="str">
        <f t="shared" si="29"/>
        <v/>
      </c>
      <c r="F618" s="5" t="s">
        <v>867</v>
      </c>
      <c r="G618" s="5" t="s">
        <v>3990</v>
      </c>
      <c r="H618" s="8">
        <v>0</v>
      </c>
      <c r="I618" s="6">
        <v>0</v>
      </c>
    </row>
    <row r="619" spans="1:9" x14ac:dyDescent="0.35">
      <c r="A619" s="5" t="s">
        <v>343</v>
      </c>
      <c r="B619" s="5" t="s">
        <v>11</v>
      </c>
      <c r="C619" s="5" t="s">
        <v>395</v>
      </c>
      <c r="D619" s="5" t="s">
        <v>18</v>
      </c>
      <c r="E619" s="5" t="str">
        <f t="shared" si="29"/>
        <v/>
      </c>
      <c r="F619" s="5" t="s">
        <v>867</v>
      </c>
      <c r="G619" s="5" t="s">
        <v>3991</v>
      </c>
      <c r="H619" s="8">
        <v>0.31019999999999998</v>
      </c>
      <c r="I619" s="6">
        <v>13852973</v>
      </c>
    </row>
    <row r="620" spans="1:9" x14ac:dyDescent="0.35">
      <c r="A620" s="5" t="s">
        <v>343</v>
      </c>
      <c r="B620" s="5" t="s">
        <v>11</v>
      </c>
      <c r="C620" s="5" t="s">
        <v>398</v>
      </c>
      <c r="D620" s="5" t="s">
        <v>15</v>
      </c>
      <c r="E620" s="5" t="str">
        <f t="shared" si="29"/>
        <v>8</v>
      </c>
      <c r="F620" s="5" t="s">
        <v>868</v>
      </c>
      <c r="G620" s="5" t="s">
        <v>3992</v>
      </c>
      <c r="H620" s="8">
        <v>0.63049999999999995</v>
      </c>
      <c r="I620" s="6">
        <v>8302865</v>
      </c>
    </row>
    <row r="621" spans="1:9" x14ac:dyDescent="0.35">
      <c r="A621" s="5" t="s">
        <v>343</v>
      </c>
      <c r="B621" s="5" t="s">
        <v>11</v>
      </c>
      <c r="C621" s="5" t="s">
        <v>398</v>
      </c>
      <c r="D621" s="5" t="s">
        <v>16</v>
      </c>
      <c r="E621" s="5" t="str">
        <f t="shared" si="29"/>
        <v>8</v>
      </c>
      <c r="F621" s="5" t="s">
        <v>868</v>
      </c>
      <c r="G621" s="5" t="s">
        <v>3993</v>
      </c>
      <c r="H621" s="8">
        <v>6.8999999999999999E-3</v>
      </c>
      <c r="I621" s="6">
        <v>90864</v>
      </c>
    </row>
    <row r="622" spans="1:9" x14ac:dyDescent="0.35">
      <c r="A622" s="5" t="s">
        <v>343</v>
      </c>
      <c r="B622" s="5" t="s">
        <v>11</v>
      </c>
      <c r="C622" s="5" t="s">
        <v>398</v>
      </c>
      <c r="D622" s="5" t="s">
        <v>17</v>
      </c>
      <c r="E622" s="5" t="str">
        <f t="shared" si="29"/>
        <v/>
      </c>
      <c r="F622" s="5" t="s">
        <v>868</v>
      </c>
      <c r="G622" s="5" t="s">
        <v>3994</v>
      </c>
      <c r="H622" s="8">
        <v>0</v>
      </c>
      <c r="I622" s="6">
        <v>0</v>
      </c>
    </row>
    <row r="623" spans="1:9" x14ac:dyDescent="0.35">
      <c r="A623" s="5" t="s">
        <v>343</v>
      </c>
      <c r="B623" s="5" t="s">
        <v>11</v>
      </c>
      <c r="C623" s="5" t="s">
        <v>398</v>
      </c>
      <c r="D623" s="5" t="s">
        <v>18</v>
      </c>
      <c r="E623" s="5" t="str">
        <f t="shared" si="29"/>
        <v/>
      </c>
      <c r="F623" s="5" t="s">
        <v>868</v>
      </c>
      <c r="G623" s="5" t="s">
        <v>3995</v>
      </c>
      <c r="H623" s="8">
        <v>0.35539999999999999</v>
      </c>
      <c r="I623" s="6">
        <v>4680156</v>
      </c>
    </row>
    <row r="624" spans="1:9" x14ac:dyDescent="0.35">
      <c r="A624" s="5" t="s">
        <v>343</v>
      </c>
      <c r="B624" s="5" t="s">
        <v>11</v>
      </c>
      <c r="C624" s="5" t="s">
        <v>396</v>
      </c>
      <c r="D624" s="5" t="s">
        <v>13</v>
      </c>
      <c r="E624" s="5" t="str">
        <f t="shared" si="29"/>
        <v/>
      </c>
      <c r="F624" s="5" t="s">
        <v>869</v>
      </c>
      <c r="G624" s="5" t="s">
        <v>3996</v>
      </c>
      <c r="H624" s="8">
        <v>0</v>
      </c>
      <c r="I624" s="6">
        <v>0</v>
      </c>
    </row>
    <row r="625" spans="1:9" x14ac:dyDescent="0.35">
      <c r="A625" s="5" t="s">
        <v>343</v>
      </c>
      <c r="B625" s="5" t="s">
        <v>11</v>
      </c>
      <c r="C625" s="5" t="s">
        <v>396</v>
      </c>
      <c r="D625" s="5" t="s">
        <v>15</v>
      </c>
      <c r="E625" s="5" t="str">
        <f t="shared" si="29"/>
        <v>8</v>
      </c>
      <c r="F625" s="5" t="s">
        <v>869</v>
      </c>
      <c r="G625" s="5" t="s">
        <v>3997</v>
      </c>
      <c r="H625" s="8">
        <v>1.5464</v>
      </c>
      <c r="I625" s="6">
        <v>4013786</v>
      </c>
    </row>
    <row r="626" spans="1:9" x14ac:dyDescent="0.35">
      <c r="A626" s="5" t="s">
        <v>343</v>
      </c>
      <c r="B626" s="5" t="s">
        <v>11</v>
      </c>
      <c r="C626" s="5" t="s">
        <v>396</v>
      </c>
      <c r="D626" s="5" t="s">
        <v>17</v>
      </c>
      <c r="E626" s="5" t="str">
        <f t="shared" si="29"/>
        <v/>
      </c>
      <c r="F626" s="5" t="s">
        <v>869</v>
      </c>
      <c r="G626" s="5" t="s">
        <v>3998</v>
      </c>
      <c r="H626" s="8">
        <v>0</v>
      </c>
      <c r="I626" s="6">
        <v>0</v>
      </c>
    </row>
    <row r="627" spans="1:9" x14ac:dyDescent="0.35">
      <c r="A627" s="5" t="s">
        <v>343</v>
      </c>
      <c r="B627" s="5" t="s">
        <v>11</v>
      </c>
      <c r="C627" s="5" t="s">
        <v>396</v>
      </c>
      <c r="D627" s="5" t="s">
        <v>18</v>
      </c>
      <c r="E627" s="5" t="str">
        <f t="shared" si="29"/>
        <v/>
      </c>
      <c r="F627" s="5" t="s">
        <v>869</v>
      </c>
      <c r="G627" s="5" t="s">
        <v>3999</v>
      </c>
      <c r="H627" s="8">
        <v>1.2805</v>
      </c>
      <c r="I627" s="6">
        <v>3323625</v>
      </c>
    </row>
    <row r="628" spans="1:9" x14ac:dyDescent="0.35">
      <c r="A628" s="5" t="s">
        <v>343</v>
      </c>
      <c r="B628" s="5" t="s">
        <v>11</v>
      </c>
      <c r="C628" s="5" t="s">
        <v>399</v>
      </c>
      <c r="D628" s="5" t="s">
        <v>25</v>
      </c>
      <c r="E628" s="5" t="str">
        <f t="shared" si="29"/>
        <v/>
      </c>
      <c r="F628" s="5" t="s">
        <v>870</v>
      </c>
      <c r="G628" s="5" t="s">
        <v>4000</v>
      </c>
      <c r="H628" s="8">
        <v>0.21</v>
      </c>
      <c r="I628" s="6">
        <v>6235660</v>
      </c>
    </row>
    <row r="629" spans="1:9" x14ac:dyDescent="0.35">
      <c r="A629" s="5" t="s">
        <v>343</v>
      </c>
      <c r="B629" s="5" t="s">
        <v>11</v>
      </c>
      <c r="C629" s="5" t="s">
        <v>399</v>
      </c>
      <c r="D629" s="5" t="s">
        <v>15</v>
      </c>
      <c r="E629" s="5" t="str">
        <f t="shared" si="29"/>
        <v>8</v>
      </c>
      <c r="F629" s="5" t="s">
        <v>870</v>
      </c>
      <c r="G629" s="5" t="s">
        <v>4001</v>
      </c>
      <c r="H629" s="8">
        <v>0.75</v>
      </c>
      <c r="I629" s="6">
        <v>21302848</v>
      </c>
    </row>
    <row r="630" spans="1:9" x14ac:dyDescent="0.35">
      <c r="A630" s="5" t="s">
        <v>343</v>
      </c>
      <c r="B630" s="5" t="s">
        <v>11</v>
      </c>
      <c r="C630" s="5" t="s">
        <v>399</v>
      </c>
      <c r="D630" s="5" t="s">
        <v>17</v>
      </c>
      <c r="E630" s="5" t="str">
        <f t="shared" si="29"/>
        <v/>
      </c>
      <c r="F630" s="5" t="s">
        <v>870</v>
      </c>
      <c r="G630" s="5" t="s">
        <v>4002</v>
      </c>
      <c r="H630" s="8">
        <v>0</v>
      </c>
      <c r="I630" s="6">
        <v>0</v>
      </c>
    </row>
    <row r="631" spans="1:9" x14ac:dyDescent="0.35">
      <c r="A631" s="5" t="s">
        <v>343</v>
      </c>
      <c r="B631" s="5" t="s">
        <v>11</v>
      </c>
      <c r="C631" s="5" t="s">
        <v>399</v>
      </c>
      <c r="D631" s="5" t="s">
        <v>18</v>
      </c>
      <c r="E631" s="5" t="str">
        <f t="shared" si="29"/>
        <v/>
      </c>
      <c r="F631" s="5" t="s">
        <v>870</v>
      </c>
      <c r="G631" s="5" t="s">
        <v>4003</v>
      </c>
      <c r="H631" s="8">
        <v>0.3221</v>
      </c>
      <c r="I631" s="6">
        <v>9148863</v>
      </c>
    </row>
    <row r="632" spans="1:9" x14ac:dyDescent="0.35">
      <c r="A632" s="5" t="s">
        <v>343</v>
      </c>
      <c r="B632" s="5" t="s">
        <v>11</v>
      </c>
      <c r="C632" s="5" t="s">
        <v>344</v>
      </c>
      <c r="D632" s="5" t="s">
        <v>16</v>
      </c>
      <c r="E632" s="5" t="str">
        <f t="shared" si="29"/>
        <v>8</v>
      </c>
      <c r="F632" s="5" t="s">
        <v>871</v>
      </c>
      <c r="G632" s="5" t="s">
        <v>4004</v>
      </c>
      <c r="H632" s="8">
        <v>0</v>
      </c>
      <c r="I632" s="6">
        <v>0</v>
      </c>
    </row>
    <row r="633" spans="1:9" x14ac:dyDescent="0.35">
      <c r="A633" s="5" t="s">
        <v>343</v>
      </c>
      <c r="B633" s="5" t="s">
        <v>11</v>
      </c>
      <c r="C633" s="5" t="s">
        <v>344</v>
      </c>
      <c r="D633" s="5" t="s">
        <v>15</v>
      </c>
      <c r="E633" s="5" t="str">
        <f t="shared" si="29"/>
        <v>8</v>
      </c>
      <c r="F633" s="5" t="s">
        <v>871</v>
      </c>
      <c r="G633" s="5" t="s">
        <v>4005</v>
      </c>
      <c r="H633" s="8">
        <v>0.15540000000000001</v>
      </c>
      <c r="I633" s="6">
        <v>3158385</v>
      </c>
    </row>
    <row r="634" spans="1:9" x14ac:dyDescent="0.35">
      <c r="A634" s="5" t="s">
        <v>343</v>
      </c>
      <c r="B634" s="5" t="s">
        <v>11</v>
      </c>
      <c r="C634" s="5" t="s">
        <v>344</v>
      </c>
      <c r="D634" s="5" t="s">
        <v>17</v>
      </c>
      <c r="E634" s="5" t="str">
        <f t="shared" si="29"/>
        <v/>
      </c>
      <c r="F634" s="5" t="s">
        <v>871</v>
      </c>
      <c r="G634" s="5" t="s">
        <v>4006</v>
      </c>
      <c r="H634" s="8">
        <v>0</v>
      </c>
      <c r="I634" s="6">
        <v>0</v>
      </c>
    </row>
    <row r="635" spans="1:9" x14ac:dyDescent="0.35">
      <c r="A635" s="5" t="s">
        <v>343</v>
      </c>
      <c r="B635" s="5" t="s">
        <v>11</v>
      </c>
      <c r="C635" s="5" t="s">
        <v>344</v>
      </c>
      <c r="D635" s="5" t="s">
        <v>18</v>
      </c>
      <c r="E635" s="5" t="str">
        <f t="shared" si="29"/>
        <v/>
      </c>
      <c r="F635" s="5" t="s">
        <v>871</v>
      </c>
      <c r="G635" s="5" t="s">
        <v>4007</v>
      </c>
      <c r="H635" s="8">
        <v>0.49430000000000002</v>
      </c>
      <c r="I635" s="6">
        <v>10046265</v>
      </c>
    </row>
    <row r="636" spans="1:9" x14ac:dyDescent="0.35">
      <c r="A636" s="5" t="s">
        <v>343</v>
      </c>
      <c r="B636" s="5" t="s">
        <v>11</v>
      </c>
      <c r="C636" s="5" t="s">
        <v>400</v>
      </c>
      <c r="D636" s="5" t="s">
        <v>25</v>
      </c>
      <c r="E636" s="5" t="str">
        <f t="shared" si="29"/>
        <v/>
      </c>
      <c r="F636" s="5" t="s">
        <v>872</v>
      </c>
      <c r="G636" s="5" t="s">
        <v>4008</v>
      </c>
      <c r="H636" s="8">
        <v>0.54</v>
      </c>
      <c r="I636" s="6">
        <v>1021715</v>
      </c>
    </row>
    <row r="637" spans="1:9" x14ac:dyDescent="0.35">
      <c r="A637" s="5" t="s">
        <v>343</v>
      </c>
      <c r="B637" s="5" t="s">
        <v>11</v>
      </c>
      <c r="C637" s="5" t="s">
        <v>400</v>
      </c>
      <c r="D637" s="5" t="s">
        <v>15</v>
      </c>
      <c r="E637" s="5" t="str">
        <f t="shared" si="29"/>
        <v>8</v>
      </c>
      <c r="F637" s="5" t="s">
        <v>872</v>
      </c>
      <c r="G637" s="5" t="s">
        <v>4009</v>
      </c>
      <c r="H637" s="8">
        <v>1.6950000000000001</v>
      </c>
      <c r="I637" s="6">
        <v>3207049</v>
      </c>
    </row>
    <row r="638" spans="1:9" x14ac:dyDescent="0.35">
      <c r="A638" s="5" t="s">
        <v>343</v>
      </c>
      <c r="B638" s="5" t="s">
        <v>11</v>
      </c>
      <c r="C638" s="5" t="s">
        <v>400</v>
      </c>
      <c r="D638" s="5" t="s">
        <v>17</v>
      </c>
      <c r="E638" s="5" t="str">
        <f t="shared" si="29"/>
        <v/>
      </c>
      <c r="F638" s="5" t="s">
        <v>872</v>
      </c>
      <c r="G638" s="5" t="s">
        <v>4010</v>
      </c>
      <c r="H638" s="8">
        <v>0</v>
      </c>
      <c r="I638" s="6">
        <v>0</v>
      </c>
    </row>
    <row r="639" spans="1:9" x14ac:dyDescent="0.35">
      <c r="A639" s="5" t="s">
        <v>343</v>
      </c>
      <c r="B639" s="5" t="s">
        <v>11</v>
      </c>
      <c r="C639" s="5" t="s">
        <v>400</v>
      </c>
      <c r="D639" s="5" t="s">
        <v>18</v>
      </c>
      <c r="E639" s="5" t="str">
        <f t="shared" si="29"/>
        <v/>
      </c>
      <c r="F639" s="5" t="s">
        <v>872</v>
      </c>
      <c r="G639" s="5" t="s">
        <v>4011</v>
      </c>
      <c r="H639" s="8">
        <v>0.6</v>
      </c>
      <c r="I639" s="6">
        <v>1135239</v>
      </c>
    </row>
    <row r="640" spans="1:9" x14ac:dyDescent="0.35">
      <c r="A640" s="5" t="s">
        <v>343</v>
      </c>
      <c r="B640" s="5" t="s">
        <v>11</v>
      </c>
      <c r="C640" s="5" t="s">
        <v>397</v>
      </c>
      <c r="D640" s="5" t="s">
        <v>15</v>
      </c>
      <c r="E640" s="5" t="str">
        <f t="shared" si="29"/>
        <v>8</v>
      </c>
      <c r="F640" s="5" t="s">
        <v>873</v>
      </c>
      <c r="G640" s="5" t="s">
        <v>4012</v>
      </c>
      <c r="H640" s="8">
        <v>0.72240000000000004</v>
      </c>
      <c r="I640" s="6">
        <v>13017041</v>
      </c>
    </row>
    <row r="641" spans="1:9" x14ac:dyDescent="0.35">
      <c r="A641" s="5" t="s">
        <v>343</v>
      </c>
      <c r="B641" s="5" t="s">
        <v>11</v>
      </c>
      <c r="C641" s="5" t="s">
        <v>397</v>
      </c>
      <c r="D641" s="5" t="s">
        <v>17</v>
      </c>
      <c r="E641" s="5" t="str">
        <f t="shared" si="29"/>
        <v/>
      </c>
      <c r="F641" s="5" t="s">
        <v>873</v>
      </c>
      <c r="G641" s="5" t="s">
        <v>4013</v>
      </c>
      <c r="H641" s="8">
        <v>0</v>
      </c>
      <c r="I641" s="6">
        <v>0</v>
      </c>
    </row>
    <row r="642" spans="1:9" x14ac:dyDescent="0.35">
      <c r="A642" s="5" t="s">
        <v>343</v>
      </c>
      <c r="B642" s="5" t="s">
        <v>11</v>
      </c>
      <c r="C642" s="5" t="s">
        <v>397</v>
      </c>
      <c r="D642" s="5" t="s">
        <v>18</v>
      </c>
      <c r="E642" s="5" t="str">
        <f t="shared" si="29"/>
        <v/>
      </c>
      <c r="F642" s="5" t="s">
        <v>873</v>
      </c>
      <c r="G642" s="5" t="s">
        <v>4014</v>
      </c>
      <c r="H642" s="8">
        <v>1.4334</v>
      </c>
      <c r="I642" s="6">
        <v>25828664</v>
      </c>
    </row>
    <row r="643" spans="1:9" x14ac:dyDescent="0.35">
      <c r="A643" s="5" t="s">
        <v>343</v>
      </c>
      <c r="B643" s="5" t="s">
        <v>11</v>
      </c>
      <c r="C643" s="5" t="s">
        <v>401</v>
      </c>
      <c r="D643" s="5" t="s">
        <v>15</v>
      </c>
      <c r="E643" s="5" t="str">
        <f t="shared" ref="E643:E706" si="30">IF(MID(D643,3,1)="8","8","")</f>
        <v>8</v>
      </c>
      <c r="F643" s="5" t="s">
        <v>874</v>
      </c>
      <c r="G643" s="5" t="s">
        <v>4015</v>
      </c>
      <c r="H643" s="8">
        <v>0.76759999999999995</v>
      </c>
      <c r="I643" s="6">
        <v>5212407</v>
      </c>
    </row>
    <row r="644" spans="1:9" x14ac:dyDescent="0.35">
      <c r="A644" s="5" t="s">
        <v>343</v>
      </c>
      <c r="B644" s="5" t="s">
        <v>11</v>
      </c>
      <c r="C644" s="5" t="s">
        <v>401</v>
      </c>
      <c r="D644" s="5" t="s">
        <v>16</v>
      </c>
      <c r="E644" s="5" t="str">
        <f t="shared" si="30"/>
        <v>8</v>
      </c>
      <c r="F644" s="5" t="s">
        <v>874</v>
      </c>
      <c r="G644" s="5" t="s">
        <v>4016</v>
      </c>
      <c r="H644" s="8">
        <v>4.1599999999999998E-2</v>
      </c>
      <c r="I644" s="6">
        <v>282486</v>
      </c>
    </row>
    <row r="645" spans="1:9" x14ac:dyDescent="0.35">
      <c r="A645" s="5" t="s">
        <v>343</v>
      </c>
      <c r="B645" s="5" t="s">
        <v>11</v>
      </c>
      <c r="C645" s="5" t="s">
        <v>401</v>
      </c>
      <c r="D645" s="5" t="s">
        <v>17</v>
      </c>
      <c r="E645" s="5" t="str">
        <f t="shared" si="30"/>
        <v/>
      </c>
      <c r="F645" s="5" t="s">
        <v>874</v>
      </c>
      <c r="G645" s="5" t="s">
        <v>4017</v>
      </c>
      <c r="H645" s="8">
        <v>0</v>
      </c>
      <c r="I645" s="6">
        <v>0</v>
      </c>
    </row>
    <row r="646" spans="1:9" x14ac:dyDescent="0.35">
      <c r="A646" s="5" t="s">
        <v>343</v>
      </c>
      <c r="B646" s="5" t="s">
        <v>11</v>
      </c>
      <c r="C646" s="5" t="s">
        <v>401</v>
      </c>
      <c r="D646" s="5" t="s">
        <v>18</v>
      </c>
      <c r="E646" s="5" t="str">
        <f t="shared" si="30"/>
        <v/>
      </c>
      <c r="F646" s="5" t="s">
        <v>874</v>
      </c>
      <c r="G646" s="5" t="s">
        <v>4018</v>
      </c>
      <c r="H646" s="8">
        <v>0.31530000000000002</v>
      </c>
      <c r="I646" s="6">
        <v>2141053</v>
      </c>
    </row>
    <row r="647" spans="1:9" x14ac:dyDescent="0.35">
      <c r="A647" s="5" t="s">
        <v>343</v>
      </c>
      <c r="B647" s="5" t="s">
        <v>11</v>
      </c>
      <c r="C647" s="5" t="s">
        <v>402</v>
      </c>
      <c r="D647" s="5" t="s">
        <v>25</v>
      </c>
      <c r="E647" s="5" t="str">
        <f t="shared" si="30"/>
        <v/>
      </c>
      <c r="F647" s="5" t="s">
        <v>875</v>
      </c>
      <c r="G647" s="5" t="s">
        <v>4019</v>
      </c>
      <c r="H647" s="8">
        <v>0.44</v>
      </c>
      <c r="I647" s="6">
        <v>11476367</v>
      </c>
    </row>
    <row r="648" spans="1:9" x14ac:dyDescent="0.35">
      <c r="A648" s="5" t="s">
        <v>343</v>
      </c>
      <c r="B648" s="5" t="s">
        <v>11</v>
      </c>
      <c r="C648" s="5" t="s">
        <v>402</v>
      </c>
      <c r="D648" s="5" t="s">
        <v>15</v>
      </c>
      <c r="E648" s="5" t="str">
        <f t="shared" si="30"/>
        <v>8</v>
      </c>
      <c r="F648" s="5" t="s">
        <v>875</v>
      </c>
      <c r="G648" s="5" t="s">
        <v>4020</v>
      </c>
      <c r="H648" s="8">
        <v>0.67130000000000001</v>
      </c>
      <c r="I648" s="6">
        <v>15997828</v>
      </c>
    </row>
    <row r="649" spans="1:9" x14ac:dyDescent="0.35">
      <c r="A649" s="5" t="s">
        <v>343</v>
      </c>
      <c r="B649" s="5" t="s">
        <v>11</v>
      </c>
      <c r="C649" s="5" t="s">
        <v>402</v>
      </c>
      <c r="D649" s="5" t="s">
        <v>16</v>
      </c>
      <c r="E649" s="5" t="str">
        <f t="shared" si="30"/>
        <v>8</v>
      </c>
      <c r="F649" s="5" t="s">
        <v>875</v>
      </c>
      <c r="G649" s="5" t="s">
        <v>4021</v>
      </c>
      <c r="H649" s="8">
        <v>1.1299999999999999E-2</v>
      </c>
      <c r="I649" s="6">
        <v>269292</v>
      </c>
    </row>
    <row r="650" spans="1:9" x14ac:dyDescent="0.35">
      <c r="A650" s="5" t="s">
        <v>343</v>
      </c>
      <c r="B650" s="5" t="s">
        <v>11</v>
      </c>
      <c r="C650" s="5" t="s">
        <v>402</v>
      </c>
      <c r="D650" s="5" t="s">
        <v>30</v>
      </c>
      <c r="E650" s="5" t="str">
        <f t="shared" si="30"/>
        <v>8</v>
      </c>
      <c r="F650" s="5" t="s">
        <v>875</v>
      </c>
      <c r="G650" s="5" t="s">
        <v>4022</v>
      </c>
      <c r="H650" s="8">
        <v>0.32579999999999998</v>
      </c>
      <c r="I650" s="6">
        <v>8497728</v>
      </c>
    </row>
    <row r="651" spans="1:9" x14ac:dyDescent="0.35">
      <c r="A651" s="5" t="s">
        <v>343</v>
      </c>
      <c r="B651" s="5" t="s">
        <v>11</v>
      </c>
      <c r="C651" s="5" t="s">
        <v>402</v>
      </c>
      <c r="D651" s="5" t="s">
        <v>17</v>
      </c>
      <c r="E651" s="5" t="str">
        <f t="shared" si="30"/>
        <v/>
      </c>
      <c r="F651" s="5" t="s">
        <v>875</v>
      </c>
      <c r="G651" s="5" t="s">
        <v>4023</v>
      </c>
      <c r="H651" s="8">
        <v>0</v>
      </c>
      <c r="I651" s="6">
        <v>0</v>
      </c>
    </row>
    <row r="652" spans="1:9" x14ac:dyDescent="0.35">
      <c r="A652" s="5" t="s">
        <v>343</v>
      </c>
      <c r="B652" s="5" t="s">
        <v>11</v>
      </c>
      <c r="C652" s="5" t="s">
        <v>402</v>
      </c>
      <c r="D652" s="5" t="s">
        <v>18</v>
      </c>
      <c r="E652" s="5" t="str">
        <f t="shared" si="30"/>
        <v/>
      </c>
      <c r="F652" s="5" t="s">
        <v>875</v>
      </c>
      <c r="G652" s="5" t="s">
        <v>4024</v>
      </c>
      <c r="H652" s="8">
        <v>0.56269999999999998</v>
      </c>
      <c r="I652" s="6">
        <v>13409768</v>
      </c>
    </row>
    <row r="653" spans="1:9" x14ac:dyDescent="0.35">
      <c r="A653" s="5" t="s">
        <v>343</v>
      </c>
      <c r="B653" s="5" t="s">
        <v>11</v>
      </c>
      <c r="C653" s="5" t="s">
        <v>403</v>
      </c>
      <c r="D653" s="5" t="s">
        <v>15</v>
      </c>
      <c r="E653" s="5" t="str">
        <f t="shared" si="30"/>
        <v>8</v>
      </c>
      <c r="F653" s="5" t="s">
        <v>876</v>
      </c>
      <c r="G653" s="5" t="s">
        <v>4025</v>
      </c>
      <c r="H653" s="8">
        <v>0.58399999999999996</v>
      </c>
      <c r="I653" s="6">
        <v>6888845</v>
      </c>
    </row>
    <row r="654" spans="1:9" x14ac:dyDescent="0.35">
      <c r="A654" s="5" t="s">
        <v>343</v>
      </c>
      <c r="B654" s="5" t="s">
        <v>11</v>
      </c>
      <c r="C654" s="5" t="s">
        <v>403</v>
      </c>
      <c r="D654" s="5" t="s">
        <v>17</v>
      </c>
      <c r="E654" s="5" t="str">
        <f t="shared" si="30"/>
        <v/>
      </c>
      <c r="F654" s="5" t="s">
        <v>876</v>
      </c>
      <c r="G654" s="5" t="s">
        <v>4026</v>
      </c>
      <c r="H654" s="8">
        <v>0</v>
      </c>
      <c r="I654" s="6">
        <v>0</v>
      </c>
    </row>
    <row r="655" spans="1:9" x14ac:dyDescent="0.35">
      <c r="A655" s="5" t="s">
        <v>343</v>
      </c>
      <c r="B655" s="5" t="s">
        <v>11</v>
      </c>
      <c r="C655" s="5" t="s">
        <v>403</v>
      </c>
      <c r="D655" s="5" t="s">
        <v>18</v>
      </c>
      <c r="E655" s="5" t="str">
        <f t="shared" si="30"/>
        <v/>
      </c>
      <c r="F655" s="5" t="s">
        <v>876</v>
      </c>
      <c r="G655" s="5" t="s">
        <v>4027</v>
      </c>
      <c r="H655" s="8">
        <v>0.31769999999999998</v>
      </c>
      <c r="I655" s="6">
        <v>3747579</v>
      </c>
    </row>
    <row r="656" spans="1:9" x14ac:dyDescent="0.35">
      <c r="A656" s="5" t="s">
        <v>343</v>
      </c>
      <c r="B656" s="5" t="s">
        <v>11</v>
      </c>
      <c r="C656" s="5" t="s">
        <v>391</v>
      </c>
      <c r="D656" s="5" t="s">
        <v>25</v>
      </c>
      <c r="E656" s="5" t="str">
        <f t="shared" si="30"/>
        <v/>
      </c>
      <c r="F656" s="5" t="s">
        <v>877</v>
      </c>
      <c r="G656" s="5" t="s">
        <v>4028</v>
      </c>
      <c r="H656" s="8">
        <v>0.246</v>
      </c>
      <c r="I656" s="6">
        <v>2030763</v>
      </c>
    </row>
    <row r="657" spans="1:9" x14ac:dyDescent="0.35">
      <c r="A657" s="5" t="s">
        <v>343</v>
      </c>
      <c r="B657" s="5" t="s">
        <v>11</v>
      </c>
      <c r="C657" s="5" t="s">
        <v>391</v>
      </c>
      <c r="D657" s="5" t="s">
        <v>15</v>
      </c>
      <c r="E657" s="5" t="str">
        <f t="shared" si="30"/>
        <v>8</v>
      </c>
      <c r="F657" s="5" t="s">
        <v>877</v>
      </c>
      <c r="G657" s="5" t="s">
        <v>4029</v>
      </c>
      <c r="H657" s="8">
        <v>0.74219999999999997</v>
      </c>
      <c r="I657" s="6">
        <v>5745326</v>
      </c>
    </row>
    <row r="658" spans="1:9" x14ac:dyDescent="0.35">
      <c r="A658" s="5" t="s">
        <v>343</v>
      </c>
      <c r="B658" s="5" t="s">
        <v>11</v>
      </c>
      <c r="C658" s="5" t="s">
        <v>391</v>
      </c>
      <c r="D658" s="5" t="s">
        <v>30</v>
      </c>
      <c r="E658" s="5" t="str">
        <f t="shared" si="30"/>
        <v>8</v>
      </c>
      <c r="F658" s="5" t="s">
        <v>877</v>
      </c>
      <c r="G658" s="5" t="s">
        <v>4030</v>
      </c>
      <c r="H658" s="8">
        <v>0.2351</v>
      </c>
      <c r="I658" s="6">
        <v>1940782</v>
      </c>
    </row>
    <row r="659" spans="1:9" x14ac:dyDescent="0.35">
      <c r="A659" s="5" t="s">
        <v>343</v>
      </c>
      <c r="B659" s="5" t="s">
        <v>11</v>
      </c>
      <c r="C659" s="5" t="s">
        <v>391</v>
      </c>
      <c r="D659" s="5" t="s">
        <v>17</v>
      </c>
      <c r="E659" s="5" t="str">
        <f t="shared" si="30"/>
        <v/>
      </c>
      <c r="F659" s="5" t="s">
        <v>877</v>
      </c>
      <c r="G659" s="5" t="s">
        <v>4031</v>
      </c>
      <c r="H659" s="8">
        <v>0</v>
      </c>
      <c r="I659" s="6">
        <v>0</v>
      </c>
    </row>
    <row r="660" spans="1:9" x14ac:dyDescent="0.35">
      <c r="A660" s="5" t="s">
        <v>343</v>
      </c>
      <c r="B660" s="5" t="s">
        <v>11</v>
      </c>
      <c r="C660" s="5" t="s">
        <v>391</v>
      </c>
      <c r="D660" s="5" t="s">
        <v>18</v>
      </c>
      <c r="E660" s="5" t="str">
        <f t="shared" si="30"/>
        <v/>
      </c>
      <c r="F660" s="5" t="s">
        <v>877</v>
      </c>
      <c r="G660" s="5" t="s">
        <v>4032</v>
      </c>
      <c r="H660" s="8">
        <v>0.46910000000000002</v>
      </c>
      <c r="I660" s="6">
        <v>3631275</v>
      </c>
    </row>
    <row r="661" spans="1:9" x14ac:dyDescent="0.35">
      <c r="A661" s="5" t="s">
        <v>343</v>
      </c>
      <c r="B661" s="5" t="s">
        <v>11</v>
      </c>
      <c r="C661" s="5" t="s">
        <v>404</v>
      </c>
      <c r="D661" s="5" t="s">
        <v>25</v>
      </c>
      <c r="E661" s="5" t="str">
        <f t="shared" si="30"/>
        <v/>
      </c>
      <c r="F661" s="5" t="s">
        <v>878</v>
      </c>
      <c r="G661" s="5" t="s">
        <v>4033</v>
      </c>
      <c r="H661" s="8">
        <v>0.41959999999999997</v>
      </c>
      <c r="I661" s="6">
        <v>7958730</v>
      </c>
    </row>
    <row r="662" spans="1:9" x14ac:dyDescent="0.35">
      <c r="A662" s="5" t="s">
        <v>343</v>
      </c>
      <c r="B662" s="5" t="s">
        <v>11</v>
      </c>
      <c r="C662" s="5" t="s">
        <v>404</v>
      </c>
      <c r="D662" s="5" t="s">
        <v>13</v>
      </c>
      <c r="E662" s="5" t="str">
        <f t="shared" si="30"/>
        <v/>
      </c>
      <c r="F662" s="5" t="s">
        <v>878</v>
      </c>
      <c r="G662" s="5" t="s">
        <v>4034</v>
      </c>
      <c r="H662" s="8">
        <v>0</v>
      </c>
      <c r="I662" s="6">
        <v>0</v>
      </c>
    </row>
    <row r="663" spans="1:9" x14ac:dyDescent="0.35">
      <c r="A663" s="5" t="s">
        <v>343</v>
      </c>
      <c r="B663" s="5" t="s">
        <v>11</v>
      </c>
      <c r="C663" s="5" t="s">
        <v>404</v>
      </c>
      <c r="D663" s="5" t="s">
        <v>15</v>
      </c>
      <c r="E663" s="5" t="str">
        <f t="shared" si="30"/>
        <v>8</v>
      </c>
      <c r="F663" s="5" t="s">
        <v>878</v>
      </c>
      <c r="G663" s="5" t="s">
        <v>4035</v>
      </c>
      <c r="H663" s="8">
        <v>0.62170000000000003</v>
      </c>
      <c r="I663" s="6">
        <v>10226731</v>
      </c>
    </row>
    <row r="664" spans="1:9" x14ac:dyDescent="0.35">
      <c r="A664" s="5" t="s">
        <v>343</v>
      </c>
      <c r="B664" s="5" t="s">
        <v>11</v>
      </c>
      <c r="C664" s="5" t="s">
        <v>404</v>
      </c>
      <c r="D664" s="5" t="s">
        <v>16</v>
      </c>
      <c r="E664" s="5" t="str">
        <f t="shared" si="30"/>
        <v>8</v>
      </c>
      <c r="F664" s="5" t="s">
        <v>878</v>
      </c>
      <c r="G664" s="5" t="s">
        <v>4036</v>
      </c>
      <c r="H664" s="8">
        <v>2.4799999999999999E-2</v>
      </c>
      <c r="I664" s="6">
        <v>407951</v>
      </c>
    </row>
    <row r="665" spans="1:9" x14ac:dyDescent="0.35">
      <c r="A665" s="5" t="s">
        <v>343</v>
      </c>
      <c r="B665" s="5" t="s">
        <v>11</v>
      </c>
      <c r="C665" s="5" t="s">
        <v>404</v>
      </c>
      <c r="D665" s="5" t="s">
        <v>30</v>
      </c>
      <c r="E665" s="5" t="str">
        <f t="shared" si="30"/>
        <v>8</v>
      </c>
      <c r="F665" s="5" t="s">
        <v>878</v>
      </c>
      <c r="G665" s="5" t="s">
        <v>4037</v>
      </c>
      <c r="H665" s="8">
        <v>0.12970000000000001</v>
      </c>
      <c r="I665" s="6">
        <v>2460075</v>
      </c>
    </row>
    <row r="666" spans="1:9" x14ac:dyDescent="0.35">
      <c r="A666" s="5" t="s">
        <v>343</v>
      </c>
      <c r="B666" s="5" t="s">
        <v>11</v>
      </c>
      <c r="C666" s="5" t="s">
        <v>404</v>
      </c>
      <c r="D666" s="5" t="s">
        <v>17</v>
      </c>
      <c r="E666" s="5" t="str">
        <f t="shared" si="30"/>
        <v/>
      </c>
      <c r="F666" s="5" t="s">
        <v>878</v>
      </c>
      <c r="G666" s="5" t="s">
        <v>4038</v>
      </c>
      <c r="H666" s="8">
        <v>0</v>
      </c>
      <c r="I666" s="6">
        <v>0</v>
      </c>
    </row>
    <row r="667" spans="1:9" x14ac:dyDescent="0.35">
      <c r="A667" s="5" t="s">
        <v>343</v>
      </c>
      <c r="B667" s="5" t="s">
        <v>11</v>
      </c>
      <c r="C667" s="5" t="s">
        <v>404</v>
      </c>
      <c r="D667" s="5" t="s">
        <v>18</v>
      </c>
      <c r="E667" s="5" t="str">
        <f t="shared" si="30"/>
        <v/>
      </c>
      <c r="F667" s="5" t="s">
        <v>878</v>
      </c>
      <c r="G667" s="5" t="s">
        <v>4039</v>
      </c>
      <c r="H667" s="8">
        <v>0.3266</v>
      </c>
      <c r="I667" s="6">
        <v>5372447</v>
      </c>
    </row>
    <row r="668" spans="1:9" x14ac:dyDescent="0.35">
      <c r="A668" s="5" t="s">
        <v>343</v>
      </c>
      <c r="B668" s="5" t="s">
        <v>11</v>
      </c>
      <c r="C668" s="5" t="s">
        <v>405</v>
      </c>
      <c r="D668" s="5" t="s">
        <v>13</v>
      </c>
      <c r="E668" s="5" t="str">
        <f t="shared" si="30"/>
        <v/>
      </c>
      <c r="F668" s="5" t="s">
        <v>879</v>
      </c>
      <c r="G668" s="5" t="s">
        <v>4040</v>
      </c>
      <c r="H668" s="8">
        <v>0</v>
      </c>
      <c r="I668" s="6">
        <v>0</v>
      </c>
    </row>
    <row r="669" spans="1:9" x14ac:dyDescent="0.35">
      <c r="A669" s="5" t="s">
        <v>343</v>
      </c>
      <c r="B669" s="5" t="s">
        <v>11</v>
      </c>
      <c r="C669" s="5" t="s">
        <v>405</v>
      </c>
      <c r="D669" s="5" t="s">
        <v>15</v>
      </c>
      <c r="E669" s="5" t="str">
        <f t="shared" si="30"/>
        <v>8</v>
      </c>
      <c r="F669" s="5" t="s">
        <v>879</v>
      </c>
      <c r="G669" s="5" t="s">
        <v>4041</v>
      </c>
      <c r="H669" s="8">
        <v>0.14369999999999999</v>
      </c>
      <c r="I669" s="6">
        <v>628352</v>
      </c>
    </row>
    <row r="670" spans="1:9" x14ac:dyDescent="0.35">
      <c r="A670" s="5" t="s">
        <v>343</v>
      </c>
      <c r="B670" s="5" t="s">
        <v>11</v>
      </c>
      <c r="C670" s="5" t="s">
        <v>405</v>
      </c>
      <c r="D670" s="5" t="s">
        <v>17</v>
      </c>
      <c r="E670" s="5" t="str">
        <f t="shared" si="30"/>
        <v/>
      </c>
      <c r="F670" s="5" t="s">
        <v>879</v>
      </c>
      <c r="G670" s="5" t="s">
        <v>4042</v>
      </c>
      <c r="H670" s="8">
        <v>0</v>
      </c>
      <c r="I670" s="6">
        <v>0</v>
      </c>
    </row>
    <row r="671" spans="1:9" x14ac:dyDescent="0.35">
      <c r="A671" s="5" t="s">
        <v>343</v>
      </c>
      <c r="B671" s="5" t="s">
        <v>11</v>
      </c>
      <c r="C671" s="5" t="s">
        <v>405</v>
      </c>
      <c r="D671" s="5" t="s">
        <v>18</v>
      </c>
      <c r="E671" s="5" t="str">
        <f t="shared" si="30"/>
        <v/>
      </c>
      <c r="F671" s="5" t="s">
        <v>879</v>
      </c>
      <c r="G671" s="5" t="s">
        <v>4043</v>
      </c>
      <c r="H671" s="8">
        <v>0.50280000000000002</v>
      </c>
      <c r="I671" s="6">
        <v>2198576</v>
      </c>
    </row>
    <row r="672" spans="1:9" x14ac:dyDescent="0.35">
      <c r="A672" s="5" t="s">
        <v>187</v>
      </c>
      <c r="B672" s="5" t="s">
        <v>11</v>
      </c>
      <c r="C672" s="5" t="s">
        <v>188</v>
      </c>
      <c r="D672" s="5" t="s">
        <v>13</v>
      </c>
      <c r="E672" s="5" t="str">
        <f t="shared" si="30"/>
        <v/>
      </c>
      <c r="F672" s="5" t="s">
        <v>880</v>
      </c>
      <c r="G672" s="5" t="s">
        <v>4044</v>
      </c>
      <c r="H672" s="8">
        <v>0</v>
      </c>
      <c r="I672" s="6">
        <v>0</v>
      </c>
    </row>
    <row r="673" spans="1:9" x14ac:dyDescent="0.35">
      <c r="A673" s="5" t="s">
        <v>187</v>
      </c>
      <c r="B673" s="5" t="s">
        <v>11</v>
      </c>
      <c r="C673" s="5" t="s">
        <v>188</v>
      </c>
      <c r="D673" s="5" t="s">
        <v>15</v>
      </c>
      <c r="E673" s="5" t="str">
        <f t="shared" si="30"/>
        <v>8</v>
      </c>
      <c r="F673" s="5" t="s">
        <v>880</v>
      </c>
      <c r="G673" s="5" t="s">
        <v>4045</v>
      </c>
      <c r="H673" s="8">
        <v>0.54620000000000002</v>
      </c>
      <c r="I673" s="6">
        <v>5034213</v>
      </c>
    </row>
    <row r="674" spans="1:9" x14ac:dyDescent="0.35">
      <c r="A674" s="5" t="s">
        <v>187</v>
      </c>
      <c r="B674" s="5" t="s">
        <v>11</v>
      </c>
      <c r="C674" s="5" t="s">
        <v>188</v>
      </c>
      <c r="D674" s="5" t="s">
        <v>16</v>
      </c>
      <c r="E674" s="5" t="str">
        <f t="shared" si="30"/>
        <v>8</v>
      </c>
      <c r="F674" s="5" t="s">
        <v>880</v>
      </c>
      <c r="G674" s="5" t="s">
        <v>4046</v>
      </c>
      <c r="H674" s="8">
        <v>0</v>
      </c>
      <c r="I674" s="6">
        <v>0</v>
      </c>
    </row>
    <row r="675" spans="1:9" x14ac:dyDescent="0.35">
      <c r="A675" s="5" t="s">
        <v>187</v>
      </c>
      <c r="B675" s="5" t="s">
        <v>11</v>
      </c>
      <c r="C675" s="5" t="s">
        <v>188</v>
      </c>
      <c r="D675" s="5" t="s">
        <v>30</v>
      </c>
      <c r="E675" s="5" t="str">
        <f t="shared" si="30"/>
        <v>8</v>
      </c>
      <c r="F675" s="5" t="s">
        <v>880</v>
      </c>
      <c r="G675" s="5" t="s">
        <v>4047</v>
      </c>
      <c r="H675" s="8">
        <v>0.1512</v>
      </c>
      <c r="I675" s="6">
        <v>1585318</v>
      </c>
    </row>
    <row r="676" spans="1:9" x14ac:dyDescent="0.35">
      <c r="A676" s="5" t="s">
        <v>187</v>
      </c>
      <c r="B676" s="5" t="s">
        <v>11</v>
      </c>
      <c r="C676" s="5" t="s">
        <v>188</v>
      </c>
      <c r="D676" s="5" t="s">
        <v>17</v>
      </c>
      <c r="E676" s="5" t="str">
        <f t="shared" si="30"/>
        <v/>
      </c>
      <c r="F676" s="5" t="s">
        <v>880</v>
      </c>
      <c r="G676" s="5" t="s">
        <v>4048</v>
      </c>
      <c r="H676" s="8">
        <v>0</v>
      </c>
      <c r="I676" s="6">
        <v>0</v>
      </c>
    </row>
    <row r="677" spans="1:9" x14ac:dyDescent="0.35">
      <c r="A677" s="5" t="s">
        <v>187</v>
      </c>
      <c r="B677" s="5" t="s">
        <v>11</v>
      </c>
      <c r="C677" s="5" t="s">
        <v>188</v>
      </c>
      <c r="D677" s="5" t="s">
        <v>18</v>
      </c>
      <c r="E677" s="5" t="str">
        <f t="shared" si="30"/>
        <v/>
      </c>
      <c r="F677" s="5" t="s">
        <v>880</v>
      </c>
      <c r="G677" s="5" t="s">
        <v>4049</v>
      </c>
      <c r="H677" s="8">
        <v>0.64690000000000003</v>
      </c>
      <c r="I677" s="6">
        <v>5962345</v>
      </c>
    </row>
    <row r="678" spans="1:9" x14ac:dyDescent="0.35">
      <c r="A678" s="5" t="s">
        <v>187</v>
      </c>
      <c r="B678" s="5" t="s">
        <v>11</v>
      </c>
      <c r="C678" s="5" t="s">
        <v>189</v>
      </c>
      <c r="D678" s="5" t="s">
        <v>15</v>
      </c>
      <c r="E678" s="5" t="str">
        <f t="shared" si="30"/>
        <v>8</v>
      </c>
      <c r="F678" s="5" t="s">
        <v>881</v>
      </c>
      <c r="G678" s="5" t="s">
        <v>4050</v>
      </c>
      <c r="H678" s="8">
        <v>0.50360000000000005</v>
      </c>
      <c r="I678" s="6">
        <v>1093997</v>
      </c>
    </row>
    <row r="679" spans="1:9" x14ac:dyDescent="0.35">
      <c r="A679" s="5" t="s">
        <v>187</v>
      </c>
      <c r="B679" s="5" t="s">
        <v>11</v>
      </c>
      <c r="C679" s="5" t="s">
        <v>189</v>
      </c>
      <c r="D679" s="5" t="s">
        <v>16</v>
      </c>
      <c r="E679" s="5" t="str">
        <f t="shared" si="30"/>
        <v>8</v>
      </c>
      <c r="F679" s="5" t="s">
        <v>881</v>
      </c>
      <c r="G679" s="5" t="s">
        <v>4051</v>
      </c>
      <c r="H679" s="8">
        <v>4.2799999999999998E-2</v>
      </c>
      <c r="I679" s="6">
        <v>92977</v>
      </c>
    </row>
    <row r="680" spans="1:9" x14ac:dyDescent="0.35">
      <c r="A680" s="5" t="s">
        <v>187</v>
      </c>
      <c r="B680" s="5" t="s">
        <v>11</v>
      </c>
      <c r="C680" s="5" t="s">
        <v>189</v>
      </c>
      <c r="D680" s="5" t="s">
        <v>17</v>
      </c>
      <c r="E680" s="5" t="str">
        <f t="shared" si="30"/>
        <v/>
      </c>
      <c r="F680" s="5" t="s">
        <v>881</v>
      </c>
      <c r="G680" s="5" t="s">
        <v>4052</v>
      </c>
      <c r="H680" s="8">
        <v>0</v>
      </c>
      <c r="I680" s="6">
        <v>0</v>
      </c>
    </row>
    <row r="681" spans="1:9" x14ac:dyDescent="0.35">
      <c r="A681" s="5" t="s">
        <v>187</v>
      </c>
      <c r="B681" s="5" t="s">
        <v>11</v>
      </c>
      <c r="C681" s="5" t="s">
        <v>189</v>
      </c>
      <c r="D681" s="5" t="s">
        <v>18</v>
      </c>
      <c r="E681" s="5" t="str">
        <f t="shared" si="30"/>
        <v/>
      </c>
      <c r="F681" s="5" t="s">
        <v>881</v>
      </c>
      <c r="G681" s="5" t="s">
        <v>4053</v>
      </c>
      <c r="H681" s="8">
        <v>0.48659999999999998</v>
      </c>
      <c r="I681" s="6">
        <v>1057067</v>
      </c>
    </row>
    <row r="682" spans="1:9" x14ac:dyDescent="0.35">
      <c r="A682" s="5" t="s">
        <v>187</v>
      </c>
      <c r="B682" s="5" t="s">
        <v>11</v>
      </c>
      <c r="C682" s="5" t="s">
        <v>190</v>
      </c>
      <c r="D682" s="5" t="s">
        <v>13</v>
      </c>
      <c r="E682" s="5" t="str">
        <f t="shared" si="30"/>
        <v/>
      </c>
      <c r="F682" s="5" t="s">
        <v>882</v>
      </c>
      <c r="G682" s="5" t="s">
        <v>4054</v>
      </c>
      <c r="H682" s="8">
        <v>0</v>
      </c>
      <c r="I682" s="6">
        <v>0</v>
      </c>
    </row>
    <row r="683" spans="1:9" x14ac:dyDescent="0.35">
      <c r="A683" s="5" t="s">
        <v>187</v>
      </c>
      <c r="B683" s="5" t="s">
        <v>11</v>
      </c>
      <c r="C683" s="5" t="s">
        <v>190</v>
      </c>
      <c r="D683" s="5" t="s">
        <v>15</v>
      </c>
      <c r="E683" s="5" t="str">
        <f t="shared" si="30"/>
        <v>8</v>
      </c>
      <c r="F683" s="5" t="s">
        <v>882</v>
      </c>
      <c r="G683" s="5" t="s">
        <v>4055</v>
      </c>
      <c r="H683" s="8">
        <v>0.11849999999999999</v>
      </c>
      <c r="I683" s="6">
        <v>249999</v>
      </c>
    </row>
    <row r="684" spans="1:9" x14ac:dyDescent="0.35">
      <c r="A684" s="5" t="s">
        <v>187</v>
      </c>
      <c r="B684" s="5" t="s">
        <v>11</v>
      </c>
      <c r="C684" s="5" t="s">
        <v>190</v>
      </c>
      <c r="D684" s="5" t="s">
        <v>17</v>
      </c>
      <c r="E684" s="5" t="str">
        <f t="shared" si="30"/>
        <v/>
      </c>
      <c r="F684" s="5" t="s">
        <v>882</v>
      </c>
      <c r="G684" s="5" t="s">
        <v>4056</v>
      </c>
      <c r="H684" s="8">
        <v>0</v>
      </c>
      <c r="I684" s="6">
        <v>0</v>
      </c>
    </row>
    <row r="685" spans="1:9" x14ac:dyDescent="0.35">
      <c r="A685" s="5" t="s">
        <v>187</v>
      </c>
      <c r="B685" s="5" t="s">
        <v>11</v>
      </c>
      <c r="C685" s="5" t="s">
        <v>190</v>
      </c>
      <c r="D685" s="5" t="s">
        <v>18</v>
      </c>
      <c r="E685" s="5" t="str">
        <f t="shared" si="30"/>
        <v/>
      </c>
      <c r="F685" s="5" t="s">
        <v>882</v>
      </c>
      <c r="G685" s="5" t="s">
        <v>4057</v>
      </c>
      <c r="H685" s="8">
        <v>0.52380000000000004</v>
      </c>
      <c r="I685" s="6">
        <v>1105059</v>
      </c>
    </row>
    <row r="686" spans="1:9" x14ac:dyDescent="0.35">
      <c r="A686" s="5" t="s">
        <v>187</v>
      </c>
      <c r="B686" s="5" t="s">
        <v>11</v>
      </c>
      <c r="C686" s="5" t="s">
        <v>193</v>
      </c>
      <c r="D686" s="5" t="s">
        <v>15</v>
      </c>
      <c r="E686" s="5" t="str">
        <f t="shared" si="30"/>
        <v>8</v>
      </c>
      <c r="F686" s="5" t="s">
        <v>883</v>
      </c>
      <c r="G686" s="5" t="s">
        <v>4058</v>
      </c>
      <c r="H686" s="8">
        <v>0.43959999999999999</v>
      </c>
      <c r="I686" s="6">
        <v>12991634</v>
      </c>
    </row>
    <row r="687" spans="1:9" x14ac:dyDescent="0.35">
      <c r="A687" s="5" t="s">
        <v>187</v>
      </c>
      <c r="B687" s="5" t="s">
        <v>11</v>
      </c>
      <c r="C687" s="5" t="s">
        <v>193</v>
      </c>
      <c r="D687" s="5" t="s">
        <v>16</v>
      </c>
      <c r="E687" s="5" t="str">
        <f t="shared" si="30"/>
        <v>8</v>
      </c>
      <c r="F687" s="5" t="s">
        <v>883</v>
      </c>
      <c r="G687" s="5" t="s">
        <v>4059</v>
      </c>
      <c r="H687" s="8">
        <v>3.1199999999999999E-2</v>
      </c>
      <c r="I687" s="6">
        <v>922064</v>
      </c>
    </row>
    <row r="688" spans="1:9" x14ac:dyDescent="0.35">
      <c r="A688" s="5" t="s">
        <v>187</v>
      </c>
      <c r="B688" s="5" t="s">
        <v>11</v>
      </c>
      <c r="C688" s="5" t="s">
        <v>193</v>
      </c>
      <c r="D688" s="5" t="s">
        <v>17</v>
      </c>
      <c r="E688" s="5" t="str">
        <f t="shared" si="30"/>
        <v/>
      </c>
      <c r="F688" s="5" t="s">
        <v>883</v>
      </c>
      <c r="G688" s="5" t="s">
        <v>4060</v>
      </c>
      <c r="H688" s="8">
        <v>0</v>
      </c>
      <c r="I688" s="6">
        <v>0</v>
      </c>
    </row>
    <row r="689" spans="1:9" x14ac:dyDescent="0.35">
      <c r="A689" s="5" t="s">
        <v>187</v>
      </c>
      <c r="B689" s="5" t="s">
        <v>11</v>
      </c>
      <c r="C689" s="5" t="s">
        <v>193</v>
      </c>
      <c r="D689" s="5" t="s">
        <v>18</v>
      </c>
      <c r="E689" s="5" t="str">
        <f t="shared" si="30"/>
        <v/>
      </c>
      <c r="F689" s="5" t="s">
        <v>883</v>
      </c>
      <c r="G689" s="5" t="s">
        <v>4061</v>
      </c>
      <c r="H689" s="8">
        <v>0.37559999999999999</v>
      </c>
      <c r="I689" s="6">
        <v>11100222</v>
      </c>
    </row>
    <row r="690" spans="1:9" x14ac:dyDescent="0.35">
      <c r="A690" s="5" t="s">
        <v>187</v>
      </c>
      <c r="B690" s="5" t="s">
        <v>11</v>
      </c>
      <c r="C690" s="5" t="s">
        <v>191</v>
      </c>
      <c r="D690" s="5" t="s">
        <v>13</v>
      </c>
      <c r="E690" s="5" t="str">
        <f t="shared" si="30"/>
        <v/>
      </c>
      <c r="F690" s="5" t="s">
        <v>884</v>
      </c>
      <c r="G690" s="5" t="s">
        <v>4062</v>
      </c>
      <c r="H690" s="8">
        <v>0</v>
      </c>
      <c r="I690" s="6">
        <v>0</v>
      </c>
    </row>
    <row r="691" spans="1:9" x14ac:dyDescent="0.35">
      <c r="A691" s="5" t="s">
        <v>187</v>
      </c>
      <c r="B691" s="5" t="s">
        <v>11</v>
      </c>
      <c r="C691" s="5" t="s">
        <v>191</v>
      </c>
      <c r="D691" s="5" t="s">
        <v>15</v>
      </c>
      <c r="E691" s="5" t="str">
        <f t="shared" si="30"/>
        <v>8</v>
      </c>
      <c r="F691" s="5" t="s">
        <v>884</v>
      </c>
      <c r="G691" s="5" t="s">
        <v>4063</v>
      </c>
      <c r="H691" s="8">
        <v>0.49730000000000002</v>
      </c>
      <c r="I691" s="6">
        <v>1262488</v>
      </c>
    </row>
    <row r="692" spans="1:9" x14ac:dyDescent="0.35">
      <c r="A692" s="5" t="s">
        <v>187</v>
      </c>
      <c r="B692" s="5" t="s">
        <v>11</v>
      </c>
      <c r="C692" s="5" t="s">
        <v>191</v>
      </c>
      <c r="D692" s="5" t="s">
        <v>16</v>
      </c>
      <c r="E692" s="5" t="str">
        <f t="shared" si="30"/>
        <v>8</v>
      </c>
      <c r="F692" s="5" t="s">
        <v>884</v>
      </c>
      <c r="G692" s="5" t="s">
        <v>4064</v>
      </c>
      <c r="H692" s="8">
        <v>3.4299999999999997E-2</v>
      </c>
      <c r="I692" s="6">
        <v>87077</v>
      </c>
    </row>
    <row r="693" spans="1:9" x14ac:dyDescent="0.35">
      <c r="A693" s="5" t="s">
        <v>187</v>
      </c>
      <c r="B693" s="5" t="s">
        <v>11</v>
      </c>
      <c r="C693" s="5" t="s">
        <v>191</v>
      </c>
      <c r="D693" s="5" t="s">
        <v>17</v>
      </c>
      <c r="E693" s="5" t="str">
        <f t="shared" si="30"/>
        <v/>
      </c>
      <c r="F693" s="5" t="s">
        <v>884</v>
      </c>
      <c r="G693" s="5" t="s">
        <v>4065</v>
      </c>
      <c r="H693" s="8">
        <v>0</v>
      </c>
      <c r="I693" s="6">
        <v>0</v>
      </c>
    </row>
    <row r="694" spans="1:9" x14ac:dyDescent="0.35">
      <c r="A694" s="5" t="s">
        <v>187</v>
      </c>
      <c r="B694" s="5" t="s">
        <v>11</v>
      </c>
      <c r="C694" s="5" t="s">
        <v>191</v>
      </c>
      <c r="D694" s="5" t="s">
        <v>18</v>
      </c>
      <c r="E694" s="5" t="str">
        <f t="shared" si="30"/>
        <v/>
      </c>
      <c r="F694" s="5" t="s">
        <v>884</v>
      </c>
      <c r="G694" s="5" t="s">
        <v>4066</v>
      </c>
      <c r="H694" s="8">
        <v>0.5343</v>
      </c>
      <c r="I694" s="6">
        <v>1356419</v>
      </c>
    </row>
    <row r="695" spans="1:9" x14ac:dyDescent="0.35">
      <c r="A695" s="5" t="s">
        <v>187</v>
      </c>
      <c r="B695" s="5" t="s">
        <v>11</v>
      </c>
      <c r="C695" s="5" t="s">
        <v>192</v>
      </c>
      <c r="D695" s="5" t="s">
        <v>13</v>
      </c>
      <c r="E695" s="5" t="str">
        <f t="shared" si="30"/>
        <v/>
      </c>
      <c r="F695" s="5" t="s">
        <v>885</v>
      </c>
      <c r="G695" s="5" t="s">
        <v>4067</v>
      </c>
      <c r="H695" s="8">
        <v>0</v>
      </c>
      <c r="I695" s="6">
        <v>0</v>
      </c>
    </row>
    <row r="696" spans="1:9" x14ac:dyDescent="0.35">
      <c r="A696" s="5" t="s">
        <v>187</v>
      </c>
      <c r="B696" s="5" t="s">
        <v>11</v>
      </c>
      <c r="C696" s="5" t="s">
        <v>192</v>
      </c>
      <c r="D696" s="5" t="s">
        <v>15</v>
      </c>
      <c r="E696" s="5" t="str">
        <f t="shared" si="30"/>
        <v>8</v>
      </c>
      <c r="F696" s="5" t="s">
        <v>885</v>
      </c>
      <c r="G696" s="5" t="s">
        <v>4068</v>
      </c>
      <c r="H696" s="8">
        <v>0.4264</v>
      </c>
      <c r="I696" s="6">
        <v>6647149</v>
      </c>
    </row>
    <row r="697" spans="1:9" x14ac:dyDescent="0.35">
      <c r="A697" s="5" t="s">
        <v>187</v>
      </c>
      <c r="B697" s="5" t="s">
        <v>11</v>
      </c>
      <c r="C697" s="5" t="s">
        <v>192</v>
      </c>
      <c r="D697" s="5" t="s">
        <v>17</v>
      </c>
      <c r="E697" s="5" t="str">
        <f t="shared" si="30"/>
        <v/>
      </c>
      <c r="F697" s="5" t="s">
        <v>885</v>
      </c>
      <c r="G697" s="5" t="s">
        <v>4069</v>
      </c>
      <c r="H697" s="8">
        <v>0</v>
      </c>
      <c r="I697" s="6">
        <v>0</v>
      </c>
    </row>
    <row r="698" spans="1:9" x14ac:dyDescent="0.35">
      <c r="A698" s="5" t="s">
        <v>187</v>
      </c>
      <c r="B698" s="5" t="s">
        <v>11</v>
      </c>
      <c r="C698" s="5" t="s">
        <v>192</v>
      </c>
      <c r="D698" s="5" t="s">
        <v>18</v>
      </c>
      <c r="E698" s="5" t="str">
        <f t="shared" si="30"/>
        <v/>
      </c>
      <c r="F698" s="5" t="s">
        <v>885</v>
      </c>
      <c r="G698" s="5" t="s">
        <v>4070</v>
      </c>
      <c r="H698" s="8">
        <v>0.52200000000000002</v>
      </c>
      <c r="I698" s="6">
        <v>8137457</v>
      </c>
    </row>
    <row r="699" spans="1:9" x14ac:dyDescent="0.35">
      <c r="A699" s="5" t="s">
        <v>196</v>
      </c>
      <c r="B699" s="5" t="s">
        <v>11</v>
      </c>
      <c r="C699" s="5" t="s">
        <v>197</v>
      </c>
      <c r="D699" s="5" t="s">
        <v>13</v>
      </c>
      <c r="E699" s="5" t="str">
        <f t="shared" si="30"/>
        <v/>
      </c>
      <c r="F699" s="5" t="s">
        <v>886</v>
      </c>
      <c r="G699" s="5" t="s">
        <v>4071</v>
      </c>
      <c r="H699" s="8">
        <v>0</v>
      </c>
      <c r="I699" s="6">
        <v>0</v>
      </c>
    </row>
    <row r="700" spans="1:9" x14ac:dyDescent="0.35">
      <c r="A700" s="5" t="s">
        <v>196</v>
      </c>
      <c r="B700" s="5" t="s">
        <v>11</v>
      </c>
      <c r="C700" s="5" t="s">
        <v>197</v>
      </c>
      <c r="D700" s="5" t="s">
        <v>15</v>
      </c>
      <c r="E700" s="5" t="str">
        <f t="shared" si="30"/>
        <v>8</v>
      </c>
      <c r="F700" s="5" t="s">
        <v>886</v>
      </c>
      <c r="G700" s="5" t="s">
        <v>4072</v>
      </c>
      <c r="H700" s="8">
        <v>0.34920000000000001</v>
      </c>
      <c r="I700" s="6">
        <v>4023912</v>
      </c>
    </row>
    <row r="701" spans="1:9" x14ac:dyDescent="0.35">
      <c r="A701" s="5" t="s">
        <v>196</v>
      </c>
      <c r="B701" s="5" t="s">
        <v>11</v>
      </c>
      <c r="C701" s="5" t="s">
        <v>197</v>
      </c>
      <c r="D701" s="5" t="s">
        <v>16</v>
      </c>
      <c r="E701" s="5" t="str">
        <f t="shared" si="30"/>
        <v>8</v>
      </c>
      <c r="F701" s="5" t="s">
        <v>886</v>
      </c>
      <c r="G701" s="5" t="s">
        <v>4073</v>
      </c>
      <c r="H701" s="8">
        <v>1.89E-2</v>
      </c>
      <c r="I701" s="6">
        <v>217789</v>
      </c>
    </row>
    <row r="702" spans="1:9" x14ac:dyDescent="0.35">
      <c r="A702" s="5" t="s">
        <v>196</v>
      </c>
      <c r="B702" s="5" t="s">
        <v>11</v>
      </c>
      <c r="C702" s="5" t="s">
        <v>197</v>
      </c>
      <c r="D702" s="5" t="s">
        <v>18</v>
      </c>
      <c r="E702" s="5" t="str">
        <f t="shared" si="30"/>
        <v/>
      </c>
      <c r="F702" s="5" t="s">
        <v>886</v>
      </c>
      <c r="G702" s="5" t="s">
        <v>4074</v>
      </c>
      <c r="H702" s="8">
        <v>0.65339999999999998</v>
      </c>
      <c r="I702" s="6">
        <v>7529279</v>
      </c>
    </row>
    <row r="703" spans="1:9" x14ac:dyDescent="0.35">
      <c r="A703" s="5" t="s">
        <v>196</v>
      </c>
      <c r="B703" s="5" t="s">
        <v>11</v>
      </c>
      <c r="C703" s="5" t="s">
        <v>197</v>
      </c>
      <c r="D703" s="5" t="s">
        <v>17</v>
      </c>
      <c r="E703" s="5" t="str">
        <f t="shared" si="30"/>
        <v/>
      </c>
      <c r="F703" s="5" t="s">
        <v>886</v>
      </c>
      <c r="G703" s="5" t="s">
        <v>4075</v>
      </c>
      <c r="H703" s="8">
        <v>0</v>
      </c>
      <c r="I703" s="6">
        <v>0</v>
      </c>
    </row>
    <row r="704" spans="1:9" x14ac:dyDescent="0.35">
      <c r="A704" s="5" t="s">
        <v>196</v>
      </c>
      <c r="B704" s="5" t="s">
        <v>11</v>
      </c>
      <c r="C704" s="5" t="s">
        <v>198</v>
      </c>
      <c r="D704" s="5" t="s">
        <v>13</v>
      </c>
      <c r="E704" s="5" t="str">
        <f t="shared" si="30"/>
        <v/>
      </c>
      <c r="F704" s="5" t="s">
        <v>887</v>
      </c>
      <c r="G704" s="5" t="s">
        <v>4076</v>
      </c>
      <c r="H704" s="8">
        <v>0</v>
      </c>
      <c r="I704" s="6">
        <v>0</v>
      </c>
    </row>
    <row r="705" spans="1:9" x14ac:dyDescent="0.35">
      <c r="A705" s="5" t="s">
        <v>196</v>
      </c>
      <c r="B705" s="5" t="s">
        <v>11</v>
      </c>
      <c r="C705" s="5" t="s">
        <v>198</v>
      </c>
      <c r="D705" s="5" t="s">
        <v>15</v>
      </c>
      <c r="E705" s="5" t="str">
        <f t="shared" si="30"/>
        <v>8</v>
      </c>
      <c r="F705" s="5" t="s">
        <v>887</v>
      </c>
      <c r="G705" s="5" t="s">
        <v>4077</v>
      </c>
      <c r="H705" s="8">
        <v>0.55620000000000003</v>
      </c>
      <c r="I705" s="6">
        <v>2208800</v>
      </c>
    </row>
    <row r="706" spans="1:9" x14ac:dyDescent="0.35">
      <c r="A706" s="5" t="s">
        <v>196</v>
      </c>
      <c r="B706" s="5" t="s">
        <v>11</v>
      </c>
      <c r="C706" s="5" t="s">
        <v>198</v>
      </c>
      <c r="D706" s="5" t="s">
        <v>18</v>
      </c>
      <c r="E706" s="5" t="str">
        <f t="shared" si="30"/>
        <v/>
      </c>
      <c r="F706" s="5" t="s">
        <v>887</v>
      </c>
      <c r="G706" s="5" t="s">
        <v>4078</v>
      </c>
      <c r="H706" s="8">
        <v>0.68</v>
      </c>
      <c r="I706" s="6">
        <v>2700439</v>
      </c>
    </row>
    <row r="707" spans="1:9" x14ac:dyDescent="0.35">
      <c r="A707" s="5" t="s">
        <v>196</v>
      </c>
      <c r="B707" s="5" t="s">
        <v>11</v>
      </c>
      <c r="C707" s="5" t="s">
        <v>198</v>
      </c>
      <c r="D707" s="5" t="s">
        <v>17</v>
      </c>
      <c r="E707" s="5" t="str">
        <f t="shared" ref="E707:E770" si="31">IF(MID(D707,3,1)="8","8","")</f>
        <v/>
      </c>
      <c r="F707" s="5" t="s">
        <v>887</v>
      </c>
      <c r="G707" s="5" t="s">
        <v>4079</v>
      </c>
      <c r="H707" s="8">
        <v>0</v>
      </c>
      <c r="I707" s="6">
        <v>0</v>
      </c>
    </row>
    <row r="708" spans="1:9" x14ac:dyDescent="0.35">
      <c r="A708" s="5" t="s">
        <v>199</v>
      </c>
      <c r="B708" s="5" t="s">
        <v>11</v>
      </c>
      <c r="C708" s="5" t="s">
        <v>200</v>
      </c>
      <c r="D708" s="5" t="s">
        <v>15</v>
      </c>
      <c r="E708" s="5" t="str">
        <f t="shared" si="31"/>
        <v>8</v>
      </c>
      <c r="F708" s="5" t="s">
        <v>888</v>
      </c>
      <c r="G708" s="5" t="s">
        <v>4080</v>
      </c>
      <c r="H708" s="8">
        <v>0.88239999999999996</v>
      </c>
      <c r="I708" s="6">
        <v>4342210</v>
      </c>
    </row>
    <row r="709" spans="1:9" x14ac:dyDescent="0.35">
      <c r="A709" s="5" t="s">
        <v>199</v>
      </c>
      <c r="B709" s="5" t="s">
        <v>11</v>
      </c>
      <c r="C709" s="5" t="s">
        <v>200</v>
      </c>
      <c r="D709" s="5" t="s">
        <v>17</v>
      </c>
      <c r="E709" s="5" t="str">
        <f t="shared" si="31"/>
        <v/>
      </c>
      <c r="F709" s="5" t="s">
        <v>888</v>
      </c>
      <c r="G709" s="5" t="s">
        <v>4081</v>
      </c>
      <c r="H709" s="8">
        <v>0</v>
      </c>
      <c r="I709" s="6">
        <v>0</v>
      </c>
    </row>
    <row r="710" spans="1:9" x14ac:dyDescent="0.35">
      <c r="A710" s="5" t="s">
        <v>199</v>
      </c>
      <c r="B710" s="5" t="s">
        <v>11</v>
      </c>
      <c r="C710" s="5" t="s">
        <v>200</v>
      </c>
      <c r="D710" s="5" t="s">
        <v>18</v>
      </c>
      <c r="E710" s="5" t="str">
        <f t="shared" si="31"/>
        <v/>
      </c>
      <c r="F710" s="5" t="s">
        <v>888</v>
      </c>
      <c r="G710" s="5" t="s">
        <v>4082</v>
      </c>
      <c r="H710" s="8">
        <v>0.69210000000000005</v>
      </c>
      <c r="I710" s="6">
        <v>3405761</v>
      </c>
    </row>
    <row r="711" spans="1:9" x14ac:dyDescent="0.35">
      <c r="A711" s="5" t="s">
        <v>199</v>
      </c>
      <c r="B711" s="5" t="s">
        <v>11</v>
      </c>
      <c r="C711" s="5" t="s">
        <v>201</v>
      </c>
      <c r="D711" s="5" t="s">
        <v>15</v>
      </c>
      <c r="E711" s="5" t="str">
        <f t="shared" si="31"/>
        <v>8</v>
      </c>
      <c r="F711" s="5" t="s">
        <v>889</v>
      </c>
      <c r="G711" s="5" t="s">
        <v>4083</v>
      </c>
      <c r="H711" s="8">
        <v>0.78280000000000005</v>
      </c>
      <c r="I711" s="6">
        <v>7385525</v>
      </c>
    </row>
    <row r="712" spans="1:9" x14ac:dyDescent="0.35">
      <c r="A712" s="5" t="s">
        <v>199</v>
      </c>
      <c r="B712" s="5" t="s">
        <v>11</v>
      </c>
      <c r="C712" s="5" t="s">
        <v>201</v>
      </c>
      <c r="D712" s="5" t="s">
        <v>17</v>
      </c>
      <c r="E712" s="5" t="str">
        <f t="shared" si="31"/>
        <v/>
      </c>
      <c r="F712" s="5" t="s">
        <v>889</v>
      </c>
      <c r="G712" s="5" t="s">
        <v>4084</v>
      </c>
      <c r="H712" s="8">
        <v>0</v>
      </c>
      <c r="I712" s="6">
        <v>0</v>
      </c>
    </row>
    <row r="713" spans="1:9" x14ac:dyDescent="0.35">
      <c r="A713" s="5" t="s">
        <v>199</v>
      </c>
      <c r="B713" s="5" t="s">
        <v>11</v>
      </c>
      <c r="C713" s="5" t="s">
        <v>201</v>
      </c>
      <c r="D713" s="5" t="s">
        <v>18</v>
      </c>
      <c r="E713" s="5" t="str">
        <f t="shared" si="31"/>
        <v/>
      </c>
      <c r="F713" s="5" t="s">
        <v>889</v>
      </c>
      <c r="G713" s="5" t="s">
        <v>4085</v>
      </c>
      <c r="H713" s="8">
        <v>0.48909999999999998</v>
      </c>
      <c r="I713" s="6">
        <v>4614538</v>
      </c>
    </row>
    <row r="714" spans="1:9" x14ac:dyDescent="0.35">
      <c r="A714" s="5" t="s">
        <v>199</v>
      </c>
      <c r="B714" s="5" t="s">
        <v>11</v>
      </c>
      <c r="C714" s="5" t="s">
        <v>203</v>
      </c>
      <c r="D714" s="5" t="s">
        <v>13</v>
      </c>
      <c r="E714" s="5" t="str">
        <f t="shared" si="31"/>
        <v/>
      </c>
      <c r="F714" s="5" t="s">
        <v>890</v>
      </c>
      <c r="G714" s="5" t="s">
        <v>4086</v>
      </c>
      <c r="H714" s="8">
        <v>0</v>
      </c>
      <c r="I714" s="6">
        <v>0</v>
      </c>
    </row>
    <row r="715" spans="1:9" x14ac:dyDescent="0.35">
      <c r="A715" s="5" t="s">
        <v>199</v>
      </c>
      <c r="B715" s="5" t="s">
        <v>11</v>
      </c>
      <c r="C715" s="5" t="s">
        <v>203</v>
      </c>
      <c r="D715" s="5" t="s">
        <v>15</v>
      </c>
      <c r="E715" s="5" t="str">
        <f t="shared" si="31"/>
        <v>8</v>
      </c>
      <c r="F715" s="5" t="s">
        <v>890</v>
      </c>
      <c r="G715" s="5" t="s">
        <v>4087</v>
      </c>
      <c r="H715" s="8">
        <v>0.12670000000000001</v>
      </c>
      <c r="I715" s="6">
        <v>400601</v>
      </c>
    </row>
    <row r="716" spans="1:9" x14ac:dyDescent="0.35">
      <c r="A716" s="5" t="s">
        <v>199</v>
      </c>
      <c r="B716" s="5" t="s">
        <v>11</v>
      </c>
      <c r="C716" s="5" t="s">
        <v>203</v>
      </c>
      <c r="D716" s="5" t="s">
        <v>30</v>
      </c>
      <c r="E716" s="5" t="str">
        <f t="shared" si="31"/>
        <v>8</v>
      </c>
      <c r="F716" s="5" t="s">
        <v>890</v>
      </c>
      <c r="G716" s="5" t="s">
        <v>4088</v>
      </c>
      <c r="H716" s="8">
        <v>0.42870000000000003</v>
      </c>
      <c r="I716" s="6">
        <v>1365818</v>
      </c>
    </row>
    <row r="717" spans="1:9" x14ac:dyDescent="0.35">
      <c r="A717" s="5" t="s">
        <v>199</v>
      </c>
      <c r="B717" s="5" t="s">
        <v>11</v>
      </c>
      <c r="C717" s="5" t="s">
        <v>203</v>
      </c>
      <c r="D717" s="5" t="s">
        <v>17</v>
      </c>
      <c r="E717" s="5" t="str">
        <f t="shared" si="31"/>
        <v/>
      </c>
      <c r="F717" s="5" t="s">
        <v>890</v>
      </c>
      <c r="G717" s="5" t="s">
        <v>4089</v>
      </c>
      <c r="H717" s="8">
        <v>0</v>
      </c>
      <c r="I717" s="6">
        <v>0</v>
      </c>
    </row>
    <row r="718" spans="1:9" x14ac:dyDescent="0.35">
      <c r="A718" s="5" t="s">
        <v>199</v>
      </c>
      <c r="B718" s="5" t="s">
        <v>11</v>
      </c>
      <c r="C718" s="5" t="s">
        <v>203</v>
      </c>
      <c r="D718" s="5" t="s">
        <v>18</v>
      </c>
      <c r="E718" s="5" t="str">
        <f t="shared" si="31"/>
        <v/>
      </c>
      <c r="F718" s="5" t="s">
        <v>890</v>
      </c>
      <c r="G718" s="5" t="s">
        <v>4090</v>
      </c>
      <c r="H718" s="8">
        <v>0.54290000000000005</v>
      </c>
      <c r="I718" s="6">
        <v>1716546</v>
      </c>
    </row>
    <row r="719" spans="1:9" x14ac:dyDescent="0.35">
      <c r="A719" s="5" t="s">
        <v>199</v>
      </c>
      <c r="B719" s="5" t="s">
        <v>11</v>
      </c>
      <c r="C719" s="5" t="s">
        <v>202</v>
      </c>
      <c r="D719" s="5" t="s">
        <v>25</v>
      </c>
      <c r="E719" s="5" t="str">
        <f t="shared" si="31"/>
        <v/>
      </c>
      <c r="F719" s="5" t="s">
        <v>891</v>
      </c>
      <c r="G719" s="5" t="s">
        <v>4091</v>
      </c>
      <c r="H719" s="8">
        <v>0.1077</v>
      </c>
      <c r="I719" s="6">
        <v>1978550</v>
      </c>
    </row>
    <row r="720" spans="1:9" x14ac:dyDescent="0.35">
      <c r="A720" s="5" t="s">
        <v>199</v>
      </c>
      <c r="B720" s="5" t="s">
        <v>11</v>
      </c>
      <c r="C720" s="5" t="s">
        <v>202</v>
      </c>
      <c r="D720" s="5" t="s">
        <v>15</v>
      </c>
      <c r="E720" s="5" t="str">
        <f t="shared" si="31"/>
        <v>8</v>
      </c>
      <c r="F720" s="5" t="s">
        <v>891</v>
      </c>
      <c r="G720" s="5" t="s">
        <v>4092</v>
      </c>
      <c r="H720" s="8">
        <v>0.66869999999999996</v>
      </c>
      <c r="I720" s="6">
        <v>10788634</v>
      </c>
    </row>
    <row r="721" spans="1:9" x14ac:dyDescent="0.35">
      <c r="A721" s="5" t="s">
        <v>199</v>
      </c>
      <c r="B721" s="5" t="s">
        <v>11</v>
      </c>
      <c r="C721" s="5" t="s">
        <v>202</v>
      </c>
      <c r="D721" s="5" t="s">
        <v>16</v>
      </c>
      <c r="E721" s="5" t="str">
        <f t="shared" si="31"/>
        <v>8</v>
      </c>
      <c r="F721" s="5" t="s">
        <v>891</v>
      </c>
      <c r="G721" s="5" t="s">
        <v>4093</v>
      </c>
      <c r="H721" s="8">
        <v>0.20660000000000001</v>
      </c>
      <c r="I721" s="6">
        <v>3333231</v>
      </c>
    </row>
    <row r="722" spans="1:9" x14ac:dyDescent="0.35">
      <c r="A722" s="5" t="s">
        <v>199</v>
      </c>
      <c r="B722" s="5" t="s">
        <v>11</v>
      </c>
      <c r="C722" s="5" t="s">
        <v>202</v>
      </c>
      <c r="D722" s="5" t="s">
        <v>30</v>
      </c>
      <c r="E722" s="5" t="str">
        <f t="shared" si="31"/>
        <v>8</v>
      </c>
      <c r="F722" s="5" t="s">
        <v>891</v>
      </c>
      <c r="G722" s="5" t="s">
        <v>4094</v>
      </c>
      <c r="H722" s="8">
        <v>0.15390000000000001</v>
      </c>
      <c r="I722" s="6">
        <v>2827287</v>
      </c>
    </row>
    <row r="723" spans="1:9" x14ac:dyDescent="0.35">
      <c r="A723" s="5" t="s">
        <v>199</v>
      </c>
      <c r="B723" s="5" t="s">
        <v>11</v>
      </c>
      <c r="C723" s="5" t="s">
        <v>202</v>
      </c>
      <c r="D723" s="5" t="s">
        <v>17</v>
      </c>
      <c r="E723" s="5" t="str">
        <f t="shared" si="31"/>
        <v/>
      </c>
      <c r="F723" s="5" t="s">
        <v>891</v>
      </c>
      <c r="G723" s="5" t="s">
        <v>4095</v>
      </c>
      <c r="H723" s="8">
        <v>0</v>
      </c>
      <c r="I723" s="6">
        <v>0</v>
      </c>
    </row>
    <row r="724" spans="1:9" x14ac:dyDescent="0.35">
      <c r="A724" s="5" t="s">
        <v>199</v>
      </c>
      <c r="B724" s="5" t="s">
        <v>11</v>
      </c>
      <c r="C724" s="5" t="s">
        <v>202</v>
      </c>
      <c r="D724" s="5" t="s">
        <v>18</v>
      </c>
      <c r="E724" s="5" t="str">
        <f t="shared" si="31"/>
        <v/>
      </c>
      <c r="F724" s="5" t="s">
        <v>891</v>
      </c>
      <c r="G724" s="5" t="s">
        <v>4096</v>
      </c>
      <c r="H724" s="8">
        <v>0.67020000000000002</v>
      </c>
      <c r="I724" s="6">
        <v>10812834</v>
      </c>
    </row>
    <row r="725" spans="1:9" x14ac:dyDescent="0.35">
      <c r="A725" s="5" t="s">
        <v>199</v>
      </c>
      <c r="B725" s="5" t="s">
        <v>11</v>
      </c>
      <c r="C725" s="5" t="s">
        <v>204</v>
      </c>
      <c r="D725" s="5" t="s">
        <v>13</v>
      </c>
      <c r="E725" s="5" t="str">
        <f t="shared" si="31"/>
        <v/>
      </c>
      <c r="F725" s="5" t="s">
        <v>892</v>
      </c>
      <c r="G725" s="5" t="s">
        <v>4097</v>
      </c>
      <c r="H725" s="8">
        <v>0</v>
      </c>
      <c r="I725" s="6">
        <v>0</v>
      </c>
    </row>
    <row r="726" spans="1:9" x14ac:dyDescent="0.35">
      <c r="A726" s="5" t="s">
        <v>199</v>
      </c>
      <c r="B726" s="5" t="s">
        <v>11</v>
      </c>
      <c r="C726" s="5" t="s">
        <v>204</v>
      </c>
      <c r="D726" s="5" t="s">
        <v>15</v>
      </c>
      <c r="E726" s="5" t="str">
        <f t="shared" si="31"/>
        <v>8</v>
      </c>
      <c r="F726" s="5" t="s">
        <v>892</v>
      </c>
      <c r="G726" s="5" t="s">
        <v>4098</v>
      </c>
      <c r="H726" s="8">
        <v>0.88180000000000003</v>
      </c>
      <c r="I726" s="6">
        <v>2083478</v>
      </c>
    </row>
    <row r="727" spans="1:9" x14ac:dyDescent="0.35">
      <c r="A727" s="5" t="s">
        <v>199</v>
      </c>
      <c r="B727" s="5" t="s">
        <v>11</v>
      </c>
      <c r="C727" s="5" t="s">
        <v>204</v>
      </c>
      <c r="D727" s="5" t="s">
        <v>16</v>
      </c>
      <c r="E727" s="5" t="str">
        <f t="shared" si="31"/>
        <v>8</v>
      </c>
      <c r="F727" s="5" t="s">
        <v>892</v>
      </c>
      <c r="G727" s="5" t="s">
        <v>4099</v>
      </c>
      <c r="H727" s="8">
        <v>0</v>
      </c>
      <c r="I727" s="6">
        <v>0</v>
      </c>
    </row>
    <row r="728" spans="1:9" x14ac:dyDescent="0.35">
      <c r="A728" s="5" t="s">
        <v>199</v>
      </c>
      <c r="B728" s="5" t="s">
        <v>11</v>
      </c>
      <c r="C728" s="5" t="s">
        <v>204</v>
      </c>
      <c r="D728" s="5" t="s">
        <v>17</v>
      </c>
      <c r="E728" s="5" t="str">
        <f t="shared" si="31"/>
        <v/>
      </c>
      <c r="F728" s="5" t="s">
        <v>892</v>
      </c>
      <c r="G728" s="5" t="s">
        <v>4100</v>
      </c>
      <c r="H728" s="8">
        <v>0</v>
      </c>
      <c r="I728" s="6">
        <v>0</v>
      </c>
    </row>
    <row r="729" spans="1:9" x14ac:dyDescent="0.35">
      <c r="A729" s="5" t="s">
        <v>199</v>
      </c>
      <c r="B729" s="5" t="s">
        <v>11</v>
      </c>
      <c r="C729" s="5" t="s">
        <v>204</v>
      </c>
      <c r="D729" s="5" t="s">
        <v>18</v>
      </c>
      <c r="E729" s="5" t="str">
        <f t="shared" si="31"/>
        <v/>
      </c>
      <c r="F729" s="5" t="s">
        <v>892</v>
      </c>
      <c r="G729" s="5" t="s">
        <v>4101</v>
      </c>
      <c r="H729" s="8">
        <v>0.7319</v>
      </c>
      <c r="I729" s="6">
        <v>1729301</v>
      </c>
    </row>
    <row r="730" spans="1:9" x14ac:dyDescent="0.35">
      <c r="A730" s="5" t="s">
        <v>361</v>
      </c>
      <c r="B730" s="5" t="s">
        <v>11</v>
      </c>
      <c r="C730" s="5" t="s">
        <v>362</v>
      </c>
      <c r="D730" s="5" t="s">
        <v>25</v>
      </c>
      <c r="E730" s="5" t="str">
        <f t="shared" si="31"/>
        <v/>
      </c>
      <c r="F730" s="5" t="s">
        <v>893</v>
      </c>
      <c r="G730" s="5" t="s">
        <v>4102</v>
      </c>
      <c r="H730" s="8">
        <v>0.2888</v>
      </c>
      <c r="I730" s="6">
        <v>5298659</v>
      </c>
    </row>
    <row r="731" spans="1:9" x14ac:dyDescent="0.35">
      <c r="A731" s="5" t="s">
        <v>361</v>
      </c>
      <c r="B731" s="5" t="s">
        <v>11</v>
      </c>
      <c r="C731" s="5" t="s">
        <v>362</v>
      </c>
      <c r="D731" s="5" t="s">
        <v>13</v>
      </c>
      <c r="E731" s="5" t="str">
        <f t="shared" si="31"/>
        <v/>
      </c>
      <c r="F731" s="5" t="s">
        <v>893</v>
      </c>
      <c r="G731" s="5" t="s">
        <v>4103</v>
      </c>
      <c r="H731" s="8">
        <v>0</v>
      </c>
      <c r="I731" s="6">
        <v>0</v>
      </c>
    </row>
    <row r="732" spans="1:9" x14ac:dyDescent="0.35">
      <c r="A732" s="5" t="s">
        <v>361</v>
      </c>
      <c r="B732" s="5" t="s">
        <v>11</v>
      </c>
      <c r="C732" s="5" t="s">
        <v>362</v>
      </c>
      <c r="D732" s="5" t="s">
        <v>15</v>
      </c>
      <c r="E732" s="5" t="str">
        <f t="shared" si="31"/>
        <v>8</v>
      </c>
      <c r="F732" s="5" t="s">
        <v>893</v>
      </c>
      <c r="G732" s="5" t="s">
        <v>4104</v>
      </c>
      <c r="H732" s="8">
        <v>0.96060000000000001</v>
      </c>
      <c r="I732" s="6">
        <v>15801156</v>
      </c>
    </row>
    <row r="733" spans="1:9" x14ac:dyDescent="0.35">
      <c r="A733" s="5" t="s">
        <v>361</v>
      </c>
      <c r="B733" s="5" t="s">
        <v>11</v>
      </c>
      <c r="C733" s="5" t="s">
        <v>362</v>
      </c>
      <c r="D733" s="5" t="s">
        <v>17</v>
      </c>
      <c r="E733" s="5" t="str">
        <f t="shared" si="31"/>
        <v/>
      </c>
      <c r="F733" s="5" t="s">
        <v>893</v>
      </c>
      <c r="G733" s="5" t="s">
        <v>4105</v>
      </c>
      <c r="H733" s="8">
        <v>0</v>
      </c>
      <c r="I733" s="6">
        <v>0</v>
      </c>
    </row>
    <row r="734" spans="1:9" x14ac:dyDescent="0.35">
      <c r="A734" s="5" t="s">
        <v>361</v>
      </c>
      <c r="B734" s="5" t="s">
        <v>11</v>
      </c>
      <c r="C734" s="5" t="s">
        <v>362</v>
      </c>
      <c r="D734" s="5" t="s">
        <v>18</v>
      </c>
      <c r="E734" s="5" t="str">
        <f t="shared" si="31"/>
        <v/>
      </c>
      <c r="F734" s="5" t="s">
        <v>893</v>
      </c>
      <c r="G734" s="5" t="s">
        <v>4106</v>
      </c>
      <c r="H734" s="8">
        <v>0.51349999999999996</v>
      </c>
      <c r="I734" s="6">
        <v>8446694</v>
      </c>
    </row>
    <row r="735" spans="1:9" x14ac:dyDescent="0.35">
      <c r="A735" s="5" t="s">
        <v>361</v>
      </c>
      <c r="B735" s="5" t="s">
        <v>11</v>
      </c>
      <c r="C735" s="5" t="s">
        <v>371</v>
      </c>
      <c r="D735" s="5" t="s">
        <v>13</v>
      </c>
      <c r="E735" s="5" t="str">
        <f t="shared" si="31"/>
        <v/>
      </c>
      <c r="F735" s="5" t="s">
        <v>894</v>
      </c>
      <c r="G735" s="5" t="s">
        <v>4107</v>
      </c>
      <c r="H735" s="8">
        <v>0</v>
      </c>
      <c r="I735" s="6">
        <v>0</v>
      </c>
    </row>
    <row r="736" spans="1:9" x14ac:dyDescent="0.35">
      <c r="A736" s="5" t="s">
        <v>361</v>
      </c>
      <c r="B736" s="5" t="s">
        <v>11</v>
      </c>
      <c r="C736" s="5" t="s">
        <v>371</v>
      </c>
      <c r="D736" s="5" t="s">
        <v>15</v>
      </c>
      <c r="E736" s="5" t="str">
        <f t="shared" si="31"/>
        <v>8</v>
      </c>
      <c r="F736" s="5" t="s">
        <v>894</v>
      </c>
      <c r="G736" s="5" t="s">
        <v>4108</v>
      </c>
      <c r="H736" s="8">
        <v>1.0221</v>
      </c>
      <c r="I736" s="6">
        <v>27505568</v>
      </c>
    </row>
    <row r="737" spans="1:9" x14ac:dyDescent="0.35">
      <c r="A737" s="5" t="s">
        <v>361</v>
      </c>
      <c r="B737" s="5" t="s">
        <v>11</v>
      </c>
      <c r="C737" s="5" t="s">
        <v>371</v>
      </c>
      <c r="D737" s="5" t="s">
        <v>17</v>
      </c>
      <c r="E737" s="5" t="str">
        <f t="shared" si="31"/>
        <v/>
      </c>
      <c r="F737" s="5" t="s">
        <v>894</v>
      </c>
      <c r="G737" s="5" t="s">
        <v>4109</v>
      </c>
      <c r="H737" s="8">
        <v>0</v>
      </c>
      <c r="I737" s="6">
        <v>0</v>
      </c>
    </row>
    <row r="738" spans="1:9" x14ac:dyDescent="0.35">
      <c r="A738" s="5" t="s">
        <v>361</v>
      </c>
      <c r="B738" s="5" t="s">
        <v>11</v>
      </c>
      <c r="C738" s="5" t="s">
        <v>371</v>
      </c>
      <c r="D738" s="5" t="s">
        <v>18</v>
      </c>
      <c r="E738" s="5" t="str">
        <f t="shared" si="31"/>
        <v/>
      </c>
      <c r="F738" s="5" t="s">
        <v>894</v>
      </c>
      <c r="G738" s="5" t="s">
        <v>4110</v>
      </c>
      <c r="H738" s="8">
        <v>0.4924</v>
      </c>
      <c r="I738" s="6">
        <v>13250897</v>
      </c>
    </row>
    <row r="739" spans="1:9" x14ac:dyDescent="0.35">
      <c r="A739" s="5" t="s">
        <v>361</v>
      </c>
      <c r="B739" s="5" t="s">
        <v>11</v>
      </c>
      <c r="C739" s="5" t="s">
        <v>363</v>
      </c>
      <c r="D739" s="5" t="s">
        <v>13</v>
      </c>
      <c r="E739" s="5" t="str">
        <f t="shared" si="31"/>
        <v/>
      </c>
      <c r="F739" s="5" t="s">
        <v>895</v>
      </c>
      <c r="G739" s="5" t="s">
        <v>4111</v>
      </c>
      <c r="H739" s="8">
        <v>0</v>
      </c>
      <c r="I739" s="6">
        <v>0</v>
      </c>
    </row>
    <row r="740" spans="1:9" x14ac:dyDescent="0.35">
      <c r="A740" s="5" t="s">
        <v>361</v>
      </c>
      <c r="B740" s="5" t="s">
        <v>11</v>
      </c>
      <c r="C740" s="5" t="s">
        <v>363</v>
      </c>
      <c r="D740" s="5" t="s">
        <v>15</v>
      </c>
      <c r="E740" s="5" t="str">
        <f t="shared" si="31"/>
        <v>8</v>
      </c>
      <c r="F740" s="5" t="s">
        <v>895</v>
      </c>
      <c r="G740" s="5" t="s">
        <v>4112</v>
      </c>
      <c r="H740" s="8">
        <v>0.3881</v>
      </c>
      <c r="I740" s="6">
        <v>20401038</v>
      </c>
    </row>
    <row r="741" spans="1:9" x14ac:dyDescent="0.35">
      <c r="A741" s="5" t="s">
        <v>361</v>
      </c>
      <c r="B741" s="5" t="s">
        <v>11</v>
      </c>
      <c r="C741" s="5" t="s">
        <v>363</v>
      </c>
      <c r="D741" s="5" t="s">
        <v>16</v>
      </c>
      <c r="E741" s="5" t="str">
        <f t="shared" si="31"/>
        <v>8</v>
      </c>
      <c r="F741" s="5" t="s">
        <v>895</v>
      </c>
      <c r="G741" s="5" t="s">
        <v>4113</v>
      </c>
      <c r="H741" s="8">
        <v>5.9900000000000002E-2</v>
      </c>
      <c r="I741" s="6">
        <v>3148730</v>
      </c>
    </row>
    <row r="742" spans="1:9" x14ac:dyDescent="0.35">
      <c r="A742" s="5" t="s">
        <v>361</v>
      </c>
      <c r="B742" s="5" t="s">
        <v>11</v>
      </c>
      <c r="C742" s="5" t="s">
        <v>363</v>
      </c>
      <c r="D742" s="5" t="s">
        <v>17</v>
      </c>
      <c r="E742" s="5" t="str">
        <f t="shared" si="31"/>
        <v/>
      </c>
      <c r="F742" s="5" t="s">
        <v>895</v>
      </c>
      <c r="G742" s="5" t="s">
        <v>4114</v>
      </c>
      <c r="H742" s="8">
        <v>0</v>
      </c>
      <c r="I742" s="6">
        <v>0</v>
      </c>
    </row>
    <row r="743" spans="1:9" x14ac:dyDescent="0.35">
      <c r="A743" s="5" t="s">
        <v>361</v>
      </c>
      <c r="B743" s="5" t="s">
        <v>11</v>
      </c>
      <c r="C743" s="5" t="s">
        <v>363</v>
      </c>
      <c r="D743" s="5" t="s">
        <v>18</v>
      </c>
      <c r="E743" s="5" t="str">
        <f t="shared" si="31"/>
        <v/>
      </c>
      <c r="F743" s="5" t="s">
        <v>895</v>
      </c>
      <c r="G743" s="5" t="s">
        <v>4115</v>
      </c>
      <c r="H743" s="8">
        <v>0.50180000000000002</v>
      </c>
      <c r="I743" s="6">
        <v>26377844</v>
      </c>
    </row>
    <row r="744" spans="1:9" x14ac:dyDescent="0.35">
      <c r="A744" s="5" t="s">
        <v>361</v>
      </c>
      <c r="B744" s="5" t="s">
        <v>11</v>
      </c>
      <c r="C744" s="5" t="s">
        <v>364</v>
      </c>
      <c r="D744" s="5" t="s">
        <v>25</v>
      </c>
      <c r="E744" s="5" t="str">
        <f t="shared" si="31"/>
        <v/>
      </c>
      <c r="F744" s="5" t="s">
        <v>896</v>
      </c>
      <c r="G744" s="5" t="s">
        <v>4116</v>
      </c>
      <c r="H744" s="8">
        <v>0.42120000000000002</v>
      </c>
      <c r="I744" s="6">
        <v>15728745</v>
      </c>
    </row>
    <row r="745" spans="1:9" x14ac:dyDescent="0.35">
      <c r="A745" s="5" t="s">
        <v>361</v>
      </c>
      <c r="B745" s="5" t="s">
        <v>11</v>
      </c>
      <c r="C745" s="5" t="s">
        <v>364</v>
      </c>
      <c r="D745" s="5" t="s">
        <v>13</v>
      </c>
      <c r="E745" s="5" t="str">
        <f t="shared" si="31"/>
        <v/>
      </c>
      <c r="F745" s="5" t="s">
        <v>896</v>
      </c>
      <c r="G745" s="5" t="s">
        <v>4117</v>
      </c>
      <c r="H745" s="8">
        <v>0</v>
      </c>
      <c r="I745" s="6">
        <v>0</v>
      </c>
    </row>
    <row r="746" spans="1:9" x14ac:dyDescent="0.35">
      <c r="A746" s="5" t="s">
        <v>361</v>
      </c>
      <c r="B746" s="5" t="s">
        <v>11</v>
      </c>
      <c r="C746" s="5" t="s">
        <v>364</v>
      </c>
      <c r="D746" s="5" t="s">
        <v>15</v>
      </c>
      <c r="E746" s="5" t="str">
        <f t="shared" si="31"/>
        <v>8</v>
      </c>
      <c r="F746" s="5" t="s">
        <v>896</v>
      </c>
      <c r="G746" s="5" t="s">
        <v>4118</v>
      </c>
      <c r="H746" s="8">
        <v>0.313</v>
      </c>
      <c r="I746" s="6">
        <v>11684820</v>
      </c>
    </row>
    <row r="747" spans="1:9" x14ac:dyDescent="0.35">
      <c r="A747" s="5" t="s">
        <v>361</v>
      </c>
      <c r="B747" s="5" t="s">
        <v>11</v>
      </c>
      <c r="C747" s="5" t="s">
        <v>364</v>
      </c>
      <c r="D747" s="5" t="s">
        <v>16</v>
      </c>
      <c r="E747" s="5" t="str">
        <f t="shared" si="31"/>
        <v>8</v>
      </c>
      <c r="F747" s="5" t="s">
        <v>896</v>
      </c>
      <c r="G747" s="5" t="s">
        <v>4119</v>
      </c>
      <c r="H747" s="8">
        <v>5.0799999999999998E-2</v>
      </c>
      <c r="I747" s="6">
        <v>1896450</v>
      </c>
    </row>
    <row r="748" spans="1:9" x14ac:dyDescent="0.35">
      <c r="A748" s="5" t="s">
        <v>361</v>
      </c>
      <c r="B748" s="5" t="s">
        <v>11</v>
      </c>
      <c r="C748" s="5" t="s">
        <v>364</v>
      </c>
      <c r="D748" s="5" t="s">
        <v>30</v>
      </c>
      <c r="E748" s="5" t="str">
        <f t="shared" si="31"/>
        <v>8</v>
      </c>
      <c r="F748" s="5" t="s">
        <v>896</v>
      </c>
      <c r="G748" s="5" t="s">
        <v>4120</v>
      </c>
      <c r="H748" s="8">
        <v>0.20569999999999999</v>
      </c>
      <c r="I748" s="6">
        <v>7681393</v>
      </c>
    </row>
    <row r="749" spans="1:9" x14ac:dyDescent="0.35">
      <c r="A749" s="5" t="s">
        <v>361</v>
      </c>
      <c r="B749" s="5" t="s">
        <v>11</v>
      </c>
      <c r="C749" s="5" t="s">
        <v>364</v>
      </c>
      <c r="D749" s="5" t="s">
        <v>17</v>
      </c>
      <c r="E749" s="5" t="str">
        <f t="shared" si="31"/>
        <v/>
      </c>
      <c r="F749" s="5" t="s">
        <v>896</v>
      </c>
      <c r="G749" s="5" t="s">
        <v>4121</v>
      </c>
      <c r="H749" s="8">
        <v>0</v>
      </c>
      <c r="I749" s="6">
        <v>0</v>
      </c>
    </row>
    <row r="750" spans="1:9" x14ac:dyDescent="0.35">
      <c r="A750" s="5" t="s">
        <v>361</v>
      </c>
      <c r="B750" s="5" t="s">
        <v>11</v>
      </c>
      <c r="C750" s="5" t="s">
        <v>364</v>
      </c>
      <c r="D750" s="5" t="s">
        <v>18</v>
      </c>
      <c r="E750" s="5" t="str">
        <f t="shared" si="31"/>
        <v/>
      </c>
      <c r="F750" s="5" t="s">
        <v>896</v>
      </c>
      <c r="G750" s="5" t="s">
        <v>4122</v>
      </c>
      <c r="H750" s="8">
        <v>0.5474</v>
      </c>
      <c r="I750" s="6">
        <v>20435368</v>
      </c>
    </row>
    <row r="751" spans="1:9" x14ac:dyDescent="0.35">
      <c r="A751" s="5" t="s">
        <v>361</v>
      </c>
      <c r="B751" s="5" t="s">
        <v>11</v>
      </c>
      <c r="C751" s="5" t="s">
        <v>372</v>
      </c>
      <c r="D751" s="5" t="s">
        <v>13</v>
      </c>
      <c r="E751" s="5" t="str">
        <f t="shared" si="31"/>
        <v/>
      </c>
      <c r="F751" s="5" t="s">
        <v>897</v>
      </c>
      <c r="G751" s="5" t="s">
        <v>4123</v>
      </c>
      <c r="H751" s="8">
        <v>0</v>
      </c>
      <c r="I751" s="6">
        <v>0</v>
      </c>
    </row>
    <row r="752" spans="1:9" x14ac:dyDescent="0.35">
      <c r="A752" s="5" t="s">
        <v>361</v>
      </c>
      <c r="B752" s="5" t="s">
        <v>11</v>
      </c>
      <c r="C752" s="5" t="s">
        <v>372</v>
      </c>
      <c r="D752" s="5" t="s">
        <v>15</v>
      </c>
      <c r="E752" s="5" t="str">
        <f t="shared" si="31"/>
        <v>8</v>
      </c>
      <c r="F752" s="5" t="s">
        <v>897</v>
      </c>
      <c r="G752" s="5" t="s">
        <v>4124</v>
      </c>
      <c r="H752" s="8">
        <v>0.24540000000000001</v>
      </c>
      <c r="I752" s="6">
        <v>12064285</v>
      </c>
    </row>
    <row r="753" spans="1:9" x14ac:dyDescent="0.35">
      <c r="A753" s="5" t="s">
        <v>361</v>
      </c>
      <c r="B753" s="5" t="s">
        <v>11</v>
      </c>
      <c r="C753" s="5" t="s">
        <v>372</v>
      </c>
      <c r="D753" s="5" t="s">
        <v>17</v>
      </c>
      <c r="E753" s="5" t="str">
        <f t="shared" si="31"/>
        <v/>
      </c>
      <c r="F753" s="5" t="s">
        <v>897</v>
      </c>
      <c r="G753" s="5" t="s">
        <v>4125</v>
      </c>
      <c r="H753" s="8">
        <v>0</v>
      </c>
      <c r="I753" s="6">
        <v>0</v>
      </c>
    </row>
    <row r="754" spans="1:9" x14ac:dyDescent="0.35">
      <c r="A754" s="5" t="s">
        <v>361</v>
      </c>
      <c r="B754" s="5" t="s">
        <v>11</v>
      </c>
      <c r="C754" s="5" t="s">
        <v>372</v>
      </c>
      <c r="D754" s="5" t="s">
        <v>18</v>
      </c>
      <c r="E754" s="5" t="str">
        <f t="shared" si="31"/>
        <v/>
      </c>
      <c r="F754" s="5" t="s">
        <v>897</v>
      </c>
      <c r="G754" s="5" t="s">
        <v>4126</v>
      </c>
      <c r="H754" s="8">
        <v>0.55449999999999999</v>
      </c>
      <c r="I754" s="6">
        <v>27260171</v>
      </c>
    </row>
    <row r="755" spans="1:9" x14ac:dyDescent="0.35">
      <c r="A755" s="5" t="s">
        <v>361</v>
      </c>
      <c r="B755" s="5" t="s">
        <v>11</v>
      </c>
      <c r="C755" s="5" t="s">
        <v>365</v>
      </c>
      <c r="D755" s="5" t="s">
        <v>25</v>
      </c>
      <c r="E755" s="5" t="str">
        <f t="shared" si="31"/>
        <v/>
      </c>
      <c r="F755" s="5" t="s">
        <v>898</v>
      </c>
      <c r="G755" s="5" t="s">
        <v>4127</v>
      </c>
      <c r="H755" s="8">
        <v>0.21</v>
      </c>
      <c r="I755" s="6">
        <v>5831834</v>
      </c>
    </row>
    <row r="756" spans="1:9" x14ac:dyDescent="0.35">
      <c r="A756" s="5" t="s">
        <v>361</v>
      </c>
      <c r="B756" s="5" t="s">
        <v>11</v>
      </c>
      <c r="C756" s="5" t="s">
        <v>365</v>
      </c>
      <c r="D756" s="5" t="s">
        <v>15</v>
      </c>
      <c r="E756" s="5" t="str">
        <f t="shared" si="31"/>
        <v>8</v>
      </c>
      <c r="F756" s="5" t="s">
        <v>898</v>
      </c>
      <c r="G756" s="5" t="s">
        <v>4128</v>
      </c>
      <c r="H756" s="8">
        <v>0.44369999999999998</v>
      </c>
      <c r="I756" s="6">
        <v>12321832</v>
      </c>
    </row>
    <row r="757" spans="1:9" x14ac:dyDescent="0.35">
      <c r="A757" s="5" t="s">
        <v>361</v>
      </c>
      <c r="B757" s="5" t="s">
        <v>11</v>
      </c>
      <c r="C757" s="5" t="s">
        <v>365</v>
      </c>
      <c r="D757" s="5" t="s">
        <v>17</v>
      </c>
      <c r="E757" s="5" t="str">
        <f t="shared" si="31"/>
        <v/>
      </c>
      <c r="F757" s="5" t="s">
        <v>898</v>
      </c>
      <c r="G757" s="5" t="s">
        <v>4129</v>
      </c>
      <c r="H757" s="8">
        <v>0</v>
      </c>
      <c r="I757" s="6">
        <v>0</v>
      </c>
    </row>
    <row r="758" spans="1:9" x14ac:dyDescent="0.35">
      <c r="A758" s="5" t="s">
        <v>361</v>
      </c>
      <c r="B758" s="5" t="s">
        <v>11</v>
      </c>
      <c r="C758" s="5" t="s">
        <v>365</v>
      </c>
      <c r="D758" s="5" t="s">
        <v>18</v>
      </c>
      <c r="E758" s="5" t="str">
        <f t="shared" si="31"/>
        <v/>
      </c>
      <c r="F758" s="5" t="s">
        <v>898</v>
      </c>
      <c r="G758" s="5" t="s">
        <v>4130</v>
      </c>
      <c r="H758" s="8">
        <v>0.77280000000000004</v>
      </c>
      <c r="I758" s="6">
        <v>21461149</v>
      </c>
    </row>
    <row r="759" spans="1:9" x14ac:dyDescent="0.35">
      <c r="A759" s="5" t="s">
        <v>361</v>
      </c>
      <c r="B759" s="5" t="s">
        <v>11</v>
      </c>
      <c r="C759" s="5" t="s">
        <v>366</v>
      </c>
      <c r="D759" s="5" t="s">
        <v>25</v>
      </c>
      <c r="E759" s="5" t="str">
        <f t="shared" si="31"/>
        <v/>
      </c>
      <c r="F759" s="5" t="s">
        <v>899</v>
      </c>
      <c r="G759" s="5" t="s">
        <v>4131</v>
      </c>
      <c r="H759" s="8">
        <v>0.11</v>
      </c>
      <c r="I759" s="6">
        <v>6948771</v>
      </c>
    </row>
    <row r="760" spans="1:9" x14ac:dyDescent="0.35">
      <c r="A760" s="5" t="s">
        <v>361</v>
      </c>
      <c r="B760" s="5" t="s">
        <v>11</v>
      </c>
      <c r="C760" s="5" t="s">
        <v>366</v>
      </c>
      <c r="D760" s="5" t="s">
        <v>13</v>
      </c>
      <c r="E760" s="5" t="str">
        <f t="shared" si="31"/>
        <v/>
      </c>
      <c r="F760" s="5" t="s">
        <v>899</v>
      </c>
      <c r="G760" s="5" t="s">
        <v>4132</v>
      </c>
      <c r="H760" s="8">
        <v>0</v>
      </c>
      <c r="I760" s="6">
        <v>0</v>
      </c>
    </row>
    <row r="761" spans="1:9" x14ac:dyDescent="0.35">
      <c r="A761" s="5" t="s">
        <v>361</v>
      </c>
      <c r="B761" s="5" t="s">
        <v>11</v>
      </c>
      <c r="C761" s="5" t="s">
        <v>366</v>
      </c>
      <c r="D761" s="5" t="s">
        <v>15</v>
      </c>
      <c r="E761" s="5" t="str">
        <f t="shared" si="31"/>
        <v>8</v>
      </c>
      <c r="F761" s="5" t="s">
        <v>899</v>
      </c>
      <c r="G761" s="5" t="s">
        <v>4133</v>
      </c>
      <c r="H761" s="8">
        <v>0.15820000000000001</v>
      </c>
      <c r="I761" s="6">
        <v>9873715</v>
      </c>
    </row>
    <row r="762" spans="1:9" x14ac:dyDescent="0.35">
      <c r="A762" s="5" t="s">
        <v>361</v>
      </c>
      <c r="B762" s="5" t="s">
        <v>11</v>
      </c>
      <c r="C762" s="5" t="s">
        <v>366</v>
      </c>
      <c r="D762" s="5" t="s">
        <v>30</v>
      </c>
      <c r="E762" s="5" t="str">
        <f t="shared" si="31"/>
        <v>8</v>
      </c>
      <c r="F762" s="5" t="s">
        <v>899</v>
      </c>
      <c r="G762" s="5" t="s">
        <v>4134</v>
      </c>
      <c r="H762" s="8">
        <v>0.22600000000000001</v>
      </c>
      <c r="I762" s="6">
        <v>14276566</v>
      </c>
    </row>
    <row r="763" spans="1:9" x14ac:dyDescent="0.35">
      <c r="A763" s="5" t="s">
        <v>361</v>
      </c>
      <c r="B763" s="5" t="s">
        <v>11</v>
      </c>
      <c r="C763" s="5" t="s">
        <v>366</v>
      </c>
      <c r="D763" s="5" t="s">
        <v>17</v>
      </c>
      <c r="E763" s="5" t="str">
        <f t="shared" si="31"/>
        <v/>
      </c>
      <c r="F763" s="5" t="s">
        <v>899</v>
      </c>
      <c r="G763" s="5" t="s">
        <v>4135</v>
      </c>
      <c r="H763" s="8">
        <v>0</v>
      </c>
      <c r="I763" s="6">
        <v>0</v>
      </c>
    </row>
    <row r="764" spans="1:9" x14ac:dyDescent="0.35">
      <c r="A764" s="5" t="s">
        <v>361</v>
      </c>
      <c r="B764" s="5" t="s">
        <v>11</v>
      </c>
      <c r="C764" s="5" t="s">
        <v>366</v>
      </c>
      <c r="D764" s="5" t="s">
        <v>18</v>
      </c>
      <c r="E764" s="5" t="str">
        <f t="shared" si="31"/>
        <v/>
      </c>
      <c r="F764" s="5" t="s">
        <v>899</v>
      </c>
      <c r="G764" s="5" t="s">
        <v>4136</v>
      </c>
      <c r="H764" s="8">
        <v>0.40179999999999999</v>
      </c>
      <c r="I764" s="6">
        <v>25077489</v>
      </c>
    </row>
    <row r="765" spans="1:9" x14ac:dyDescent="0.35">
      <c r="A765" s="5" t="s">
        <v>361</v>
      </c>
      <c r="B765" s="5" t="s">
        <v>11</v>
      </c>
      <c r="C765" s="5" t="s">
        <v>367</v>
      </c>
      <c r="D765" s="5" t="s">
        <v>368</v>
      </c>
      <c r="E765" s="5" t="str">
        <f t="shared" si="31"/>
        <v/>
      </c>
      <c r="F765" s="5" t="s">
        <v>900</v>
      </c>
      <c r="G765" s="5" t="s">
        <v>4137</v>
      </c>
      <c r="H765" s="8">
        <v>0</v>
      </c>
      <c r="I765" s="6">
        <v>0</v>
      </c>
    </row>
    <row r="766" spans="1:9" x14ac:dyDescent="0.35">
      <c r="A766" s="5" t="s">
        <v>361</v>
      </c>
      <c r="B766" s="5" t="s">
        <v>11</v>
      </c>
      <c r="C766" s="5" t="s">
        <v>367</v>
      </c>
      <c r="D766" s="5" t="s">
        <v>25</v>
      </c>
      <c r="E766" s="5" t="str">
        <f t="shared" si="31"/>
        <v/>
      </c>
      <c r="F766" s="5" t="s">
        <v>900</v>
      </c>
      <c r="G766" s="5" t="s">
        <v>4138</v>
      </c>
      <c r="H766" s="8">
        <v>0.7</v>
      </c>
      <c r="I766" s="6">
        <v>22269102</v>
      </c>
    </row>
    <row r="767" spans="1:9" x14ac:dyDescent="0.35">
      <c r="A767" s="5" t="s">
        <v>361</v>
      </c>
      <c r="B767" s="5" t="s">
        <v>11</v>
      </c>
      <c r="C767" s="5" t="s">
        <v>367</v>
      </c>
      <c r="D767" s="5" t="s">
        <v>15</v>
      </c>
      <c r="E767" s="5" t="str">
        <f t="shared" si="31"/>
        <v>8</v>
      </c>
      <c r="F767" s="5" t="s">
        <v>900</v>
      </c>
      <c r="G767" s="5" t="s">
        <v>4139</v>
      </c>
      <c r="H767" s="8">
        <v>0.90249999999999997</v>
      </c>
      <c r="I767" s="6">
        <v>26561607</v>
      </c>
    </row>
    <row r="768" spans="1:9" x14ac:dyDescent="0.35">
      <c r="A768" s="5" t="s">
        <v>361</v>
      </c>
      <c r="B768" s="5" t="s">
        <v>11</v>
      </c>
      <c r="C768" s="5" t="s">
        <v>367</v>
      </c>
      <c r="D768" s="5" t="s">
        <v>17</v>
      </c>
      <c r="E768" s="5" t="str">
        <f t="shared" si="31"/>
        <v/>
      </c>
      <c r="F768" s="5" t="s">
        <v>900</v>
      </c>
      <c r="G768" s="5" t="s">
        <v>4140</v>
      </c>
      <c r="H768" s="8">
        <v>0</v>
      </c>
      <c r="I768" s="6">
        <v>0</v>
      </c>
    </row>
    <row r="769" spans="1:9" x14ac:dyDescent="0.35">
      <c r="A769" s="5" t="s">
        <v>361</v>
      </c>
      <c r="B769" s="5" t="s">
        <v>11</v>
      </c>
      <c r="C769" s="5" t="s">
        <v>367</v>
      </c>
      <c r="D769" s="5" t="s">
        <v>18</v>
      </c>
      <c r="E769" s="5" t="str">
        <f t="shared" si="31"/>
        <v/>
      </c>
      <c r="F769" s="5" t="s">
        <v>900</v>
      </c>
      <c r="G769" s="5" t="s">
        <v>4141</v>
      </c>
      <c r="H769" s="8">
        <v>0.70040000000000002</v>
      </c>
      <c r="I769" s="6">
        <v>20613573</v>
      </c>
    </row>
    <row r="770" spans="1:9" x14ac:dyDescent="0.35">
      <c r="A770" s="5" t="s">
        <v>361</v>
      </c>
      <c r="B770" s="5" t="s">
        <v>11</v>
      </c>
      <c r="C770" s="5" t="s">
        <v>369</v>
      </c>
      <c r="D770" s="5" t="s">
        <v>25</v>
      </c>
      <c r="E770" s="5" t="str">
        <f t="shared" si="31"/>
        <v/>
      </c>
      <c r="F770" s="5" t="s">
        <v>901</v>
      </c>
      <c r="G770" s="5" t="s">
        <v>4142</v>
      </c>
      <c r="H770" s="8">
        <v>0.34350000000000003</v>
      </c>
      <c r="I770" s="6">
        <v>1671481</v>
      </c>
    </row>
    <row r="771" spans="1:9" x14ac:dyDescent="0.35">
      <c r="A771" s="5" t="s">
        <v>361</v>
      </c>
      <c r="B771" s="5" t="s">
        <v>11</v>
      </c>
      <c r="C771" s="5" t="s">
        <v>369</v>
      </c>
      <c r="D771" s="5" t="s">
        <v>13</v>
      </c>
      <c r="E771" s="5" t="str">
        <f t="shared" ref="E771:E834" si="32">IF(MID(D771,3,1)="8","8","")</f>
        <v/>
      </c>
      <c r="F771" s="5" t="s">
        <v>901</v>
      </c>
      <c r="G771" s="5" t="s">
        <v>4143</v>
      </c>
      <c r="H771" s="8">
        <v>0</v>
      </c>
      <c r="I771" s="6">
        <v>0</v>
      </c>
    </row>
    <row r="772" spans="1:9" x14ac:dyDescent="0.35">
      <c r="A772" s="5" t="s">
        <v>361</v>
      </c>
      <c r="B772" s="5" t="s">
        <v>11</v>
      </c>
      <c r="C772" s="5" t="s">
        <v>369</v>
      </c>
      <c r="D772" s="5" t="s">
        <v>15</v>
      </c>
      <c r="E772" s="5" t="str">
        <f t="shared" si="32"/>
        <v>8</v>
      </c>
      <c r="F772" s="5" t="s">
        <v>901</v>
      </c>
      <c r="G772" s="5" t="s">
        <v>4144</v>
      </c>
      <c r="H772" s="8">
        <v>1.3967000000000001</v>
      </c>
      <c r="I772" s="6">
        <v>6443662</v>
      </c>
    </row>
    <row r="773" spans="1:9" x14ac:dyDescent="0.35">
      <c r="A773" s="5" t="s">
        <v>361</v>
      </c>
      <c r="B773" s="5" t="s">
        <v>11</v>
      </c>
      <c r="C773" s="5" t="s">
        <v>369</v>
      </c>
      <c r="D773" s="5" t="s">
        <v>16</v>
      </c>
      <c r="E773" s="5" t="str">
        <f t="shared" si="32"/>
        <v>8</v>
      </c>
      <c r="F773" s="5" t="s">
        <v>901</v>
      </c>
      <c r="G773" s="5" t="s">
        <v>4145</v>
      </c>
      <c r="H773" s="8">
        <v>0.14410000000000001</v>
      </c>
      <c r="I773" s="6">
        <v>664804</v>
      </c>
    </row>
    <row r="774" spans="1:9" x14ac:dyDescent="0.35">
      <c r="A774" s="5" t="s">
        <v>361</v>
      </c>
      <c r="B774" s="5" t="s">
        <v>11</v>
      </c>
      <c r="C774" s="5" t="s">
        <v>369</v>
      </c>
      <c r="D774" s="5" t="s">
        <v>30</v>
      </c>
      <c r="E774" s="5" t="str">
        <f t="shared" si="32"/>
        <v>8</v>
      </c>
      <c r="F774" s="5" t="s">
        <v>901</v>
      </c>
      <c r="G774" s="5" t="s">
        <v>4146</v>
      </c>
      <c r="H774" s="8">
        <v>0.1643</v>
      </c>
      <c r="I774" s="6">
        <v>799489</v>
      </c>
    </row>
    <row r="775" spans="1:9" x14ac:dyDescent="0.35">
      <c r="A775" s="5" t="s">
        <v>361</v>
      </c>
      <c r="B775" s="5" t="s">
        <v>11</v>
      </c>
      <c r="C775" s="5" t="s">
        <v>369</v>
      </c>
      <c r="D775" s="5" t="s">
        <v>17</v>
      </c>
      <c r="E775" s="5" t="str">
        <f t="shared" si="32"/>
        <v/>
      </c>
      <c r="F775" s="5" t="s">
        <v>901</v>
      </c>
      <c r="G775" s="5" t="s">
        <v>4147</v>
      </c>
      <c r="H775" s="8">
        <v>0</v>
      </c>
      <c r="I775" s="6">
        <v>0</v>
      </c>
    </row>
    <row r="776" spans="1:9" x14ac:dyDescent="0.35">
      <c r="A776" s="5" t="s">
        <v>361</v>
      </c>
      <c r="B776" s="5" t="s">
        <v>11</v>
      </c>
      <c r="C776" s="5" t="s">
        <v>369</v>
      </c>
      <c r="D776" s="5" t="s">
        <v>18</v>
      </c>
      <c r="E776" s="5" t="str">
        <f t="shared" si="32"/>
        <v/>
      </c>
      <c r="F776" s="5" t="s">
        <v>901</v>
      </c>
      <c r="G776" s="5" t="s">
        <v>4148</v>
      </c>
      <c r="H776" s="8">
        <v>0.22370000000000001</v>
      </c>
      <c r="I776" s="6">
        <v>1032038</v>
      </c>
    </row>
    <row r="777" spans="1:9" x14ac:dyDescent="0.35">
      <c r="A777" s="5" t="s">
        <v>361</v>
      </c>
      <c r="B777" s="5" t="s">
        <v>11</v>
      </c>
      <c r="C777" s="5" t="s">
        <v>370</v>
      </c>
      <c r="D777" s="5" t="s">
        <v>15</v>
      </c>
      <c r="E777" s="5" t="str">
        <f t="shared" si="32"/>
        <v>8</v>
      </c>
      <c r="F777" s="5" t="s">
        <v>902</v>
      </c>
      <c r="G777" s="5" t="s">
        <v>4149</v>
      </c>
      <c r="H777" s="8">
        <v>0.31929999999999997</v>
      </c>
      <c r="I777" s="6">
        <v>37770113</v>
      </c>
    </row>
    <row r="778" spans="1:9" x14ac:dyDescent="0.35">
      <c r="A778" s="5" t="s">
        <v>361</v>
      </c>
      <c r="B778" s="5" t="s">
        <v>11</v>
      </c>
      <c r="C778" s="5" t="s">
        <v>370</v>
      </c>
      <c r="D778" s="5" t="s">
        <v>16</v>
      </c>
      <c r="E778" s="5" t="str">
        <f t="shared" si="32"/>
        <v>8</v>
      </c>
      <c r="F778" s="5" t="s">
        <v>902</v>
      </c>
      <c r="G778" s="5" t="s">
        <v>4150</v>
      </c>
      <c r="H778" s="8">
        <v>2.7300000000000001E-2</v>
      </c>
      <c r="I778" s="6">
        <v>3229327</v>
      </c>
    </row>
    <row r="779" spans="1:9" x14ac:dyDescent="0.35">
      <c r="A779" s="5" t="s">
        <v>361</v>
      </c>
      <c r="B779" s="5" t="s">
        <v>11</v>
      </c>
      <c r="C779" s="5" t="s">
        <v>370</v>
      </c>
      <c r="D779" s="5" t="s">
        <v>51</v>
      </c>
      <c r="E779" s="5" t="str">
        <f t="shared" si="32"/>
        <v>8</v>
      </c>
      <c r="F779" s="5" t="s">
        <v>902</v>
      </c>
      <c r="G779" s="5" t="s">
        <v>4151</v>
      </c>
      <c r="H779" s="8">
        <v>0.1595</v>
      </c>
      <c r="I779" s="6">
        <v>18867313</v>
      </c>
    </row>
    <row r="780" spans="1:9" x14ac:dyDescent="0.35">
      <c r="A780" s="5" t="s">
        <v>361</v>
      </c>
      <c r="B780" s="5" t="s">
        <v>11</v>
      </c>
      <c r="C780" s="5" t="s">
        <v>370</v>
      </c>
      <c r="D780" s="5" t="s">
        <v>17</v>
      </c>
      <c r="E780" s="5" t="str">
        <f t="shared" si="32"/>
        <v/>
      </c>
      <c r="F780" s="5" t="s">
        <v>902</v>
      </c>
      <c r="G780" s="5" t="s">
        <v>4152</v>
      </c>
      <c r="H780" s="8">
        <v>0</v>
      </c>
      <c r="I780" s="6">
        <v>0</v>
      </c>
    </row>
    <row r="781" spans="1:9" x14ac:dyDescent="0.35">
      <c r="A781" s="5" t="s">
        <v>361</v>
      </c>
      <c r="B781" s="5" t="s">
        <v>11</v>
      </c>
      <c r="C781" s="5" t="s">
        <v>370</v>
      </c>
      <c r="D781" s="5" t="s">
        <v>18</v>
      </c>
      <c r="E781" s="5" t="str">
        <f t="shared" si="32"/>
        <v/>
      </c>
      <c r="F781" s="5" t="s">
        <v>902</v>
      </c>
      <c r="G781" s="5" t="s">
        <v>4153</v>
      </c>
      <c r="H781" s="8">
        <v>0.72099999999999997</v>
      </c>
      <c r="I781" s="6">
        <v>85287351</v>
      </c>
    </row>
    <row r="782" spans="1:9" x14ac:dyDescent="0.35">
      <c r="A782" s="5" t="s">
        <v>361</v>
      </c>
      <c r="B782" s="5" t="s">
        <v>11</v>
      </c>
      <c r="C782" s="5" t="s">
        <v>370</v>
      </c>
      <c r="D782" s="5" t="s">
        <v>25</v>
      </c>
      <c r="E782" s="5" t="str">
        <f t="shared" si="32"/>
        <v/>
      </c>
      <c r="F782" s="5" t="s">
        <v>902</v>
      </c>
      <c r="G782" s="5" t="s">
        <v>4154</v>
      </c>
      <c r="H782" s="8">
        <v>0.19600000000000001</v>
      </c>
      <c r="I782" s="6">
        <v>31018008</v>
      </c>
    </row>
    <row r="783" spans="1:9" x14ac:dyDescent="0.35">
      <c r="A783" s="5" t="s">
        <v>361</v>
      </c>
      <c r="B783" s="5" t="s">
        <v>11</v>
      </c>
      <c r="C783" s="5" t="s">
        <v>370</v>
      </c>
      <c r="D783" s="5" t="s">
        <v>30</v>
      </c>
      <c r="E783" s="5" t="str">
        <f t="shared" si="32"/>
        <v>8</v>
      </c>
      <c r="F783" s="5" t="s">
        <v>902</v>
      </c>
      <c r="G783" s="5" t="s">
        <v>4155</v>
      </c>
      <c r="H783" s="8">
        <v>5.3E-3</v>
      </c>
      <c r="I783" s="6">
        <v>838752</v>
      </c>
    </row>
    <row r="784" spans="1:9" x14ac:dyDescent="0.35">
      <c r="A784" s="5" t="s">
        <v>361</v>
      </c>
      <c r="B784" s="5" t="s">
        <v>11</v>
      </c>
      <c r="C784" s="5" t="s">
        <v>370</v>
      </c>
      <c r="D784" s="5" t="s">
        <v>13</v>
      </c>
      <c r="E784" s="5" t="str">
        <f t="shared" si="32"/>
        <v/>
      </c>
      <c r="F784" s="5" t="s">
        <v>902</v>
      </c>
      <c r="G784" s="5" t="s">
        <v>4156</v>
      </c>
      <c r="H784" s="8">
        <v>0</v>
      </c>
      <c r="I784" s="6">
        <v>0</v>
      </c>
    </row>
    <row r="785" spans="1:9" x14ac:dyDescent="0.35">
      <c r="A785" s="5" t="s">
        <v>361</v>
      </c>
      <c r="B785" s="5" t="s">
        <v>11</v>
      </c>
      <c r="C785" s="5" t="s">
        <v>373</v>
      </c>
      <c r="D785" s="5" t="s">
        <v>25</v>
      </c>
      <c r="E785" s="5" t="str">
        <f t="shared" si="32"/>
        <v/>
      </c>
      <c r="F785" s="5" t="s">
        <v>903</v>
      </c>
      <c r="G785" s="5" t="s">
        <v>4157</v>
      </c>
      <c r="H785" s="8">
        <v>0.50609999999999999</v>
      </c>
      <c r="I785" s="6">
        <v>4073624</v>
      </c>
    </row>
    <row r="786" spans="1:9" x14ac:dyDescent="0.35">
      <c r="A786" s="5" t="s">
        <v>361</v>
      </c>
      <c r="B786" s="5" t="s">
        <v>11</v>
      </c>
      <c r="C786" s="5" t="s">
        <v>373</v>
      </c>
      <c r="D786" s="5" t="s">
        <v>13</v>
      </c>
      <c r="E786" s="5" t="str">
        <f t="shared" si="32"/>
        <v/>
      </c>
      <c r="F786" s="5" t="s">
        <v>903</v>
      </c>
      <c r="G786" s="5" t="s">
        <v>4158</v>
      </c>
      <c r="H786" s="8">
        <v>0</v>
      </c>
      <c r="I786" s="6">
        <v>0</v>
      </c>
    </row>
    <row r="787" spans="1:9" x14ac:dyDescent="0.35">
      <c r="A787" s="5" t="s">
        <v>361</v>
      </c>
      <c r="B787" s="5" t="s">
        <v>11</v>
      </c>
      <c r="C787" s="5" t="s">
        <v>373</v>
      </c>
      <c r="D787" s="5" t="s">
        <v>15</v>
      </c>
      <c r="E787" s="5" t="str">
        <f t="shared" si="32"/>
        <v>8</v>
      </c>
      <c r="F787" s="5" t="s">
        <v>903</v>
      </c>
      <c r="G787" s="5" t="s">
        <v>4159</v>
      </c>
      <c r="H787" s="8">
        <v>1.8E-3</v>
      </c>
      <c r="I787" s="6">
        <v>11131</v>
      </c>
    </row>
    <row r="788" spans="1:9" x14ac:dyDescent="0.35">
      <c r="A788" s="5" t="s">
        <v>361</v>
      </c>
      <c r="B788" s="5" t="s">
        <v>11</v>
      </c>
      <c r="C788" s="5" t="s">
        <v>373</v>
      </c>
      <c r="D788" s="5" t="s">
        <v>17</v>
      </c>
      <c r="E788" s="5" t="str">
        <f t="shared" si="32"/>
        <v/>
      </c>
      <c r="F788" s="5" t="s">
        <v>903</v>
      </c>
      <c r="G788" s="5" t="s">
        <v>4160</v>
      </c>
      <c r="H788" s="8">
        <v>0</v>
      </c>
      <c r="I788" s="6">
        <v>0</v>
      </c>
    </row>
    <row r="789" spans="1:9" x14ac:dyDescent="0.35">
      <c r="A789" s="5" t="s">
        <v>361</v>
      </c>
      <c r="B789" s="5" t="s">
        <v>11</v>
      </c>
      <c r="C789" s="5" t="s">
        <v>373</v>
      </c>
      <c r="D789" s="5" t="s">
        <v>18</v>
      </c>
      <c r="E789" s="5" t="str">
        <f t="shared" si="32"/>
        <v/>
      </c>
      <c r="F789" s="5" t="s">
        <v>903</v>
      </c>
      <c r="G789" s="5" t="s">
        <v>4161</v>
      </c>
      <c r="H789" s="8">
        <v>0.3342</v>
      </c>
      <c r="I789" s="6">
        <v>2066718</v>
      </c>
    </row>
    <row r="790" spans="1:9" x14ac:dyDescent="0.35">
      <c r="A790" s="5" t="s">
        <v>116</v>
      </c>
      <c r="B790" s="5" t="s">
        <v>11</v>
      </c>
      <c r="C790" s="5" t="s">
        <v>115</v>
      </c>
      <c r="D790" s="5" t="s">
        <v>25</v>
      </c>
      <c r="E790" s="5" t="str">
        <f t="shared" si="32"/>
        <v/>
      </c>
      <c r="F790" s="5" t="s">
        <v>904</v>
      </c>
      <c r="G790" s="5" t="s">
        <v>4162</v>
      </c>
      <c r="H790" s="8">
        <v>0.1696</v>
      </c>
      <c r="I790" s="6">
        <v>1512405</v>
      </c>
    </row>
    <row r="791" spans="1:9" x14ac:dyDescent="0.35">
      <c r="A791" s="5" t="s">
        <v>116</v>
      </c>
      <c r="B791" s="5" t="s">
        <v>11</v>
      </c>
      <c r="C791" s="5" t="s">
        <v>115</v>
      </c>
      <c r="D791" s="5" t="s">
        <v>13</v>
      </c>
      <c r="E791" s="5" t="str">
        <f t="shared" si="32"/>
        <v/>
      </c>
      <c r="F791" s="5" t="s">
        <v>904</v>
      </c>
      <c r="G791" s="5" t="s">
        <v>4163</v>
      </c>
      <c r="H791" s="8">
        <v>0</v>
      </c>
      <c r="I791" s="6">
        <v>0</v>
      </c>
    </row>
    <row r="792" spans="1:9" x14ac:dyDescent="0.35">
      <c r="A792" s="5" t="s">
        <v>116</v>
      </c>
      <c r="B792" s="5" t="s">
        <v>11</v>
      </c>
      <c r="C792" s="5" t="s">
        <v>115</v>
      </c>
      <c r="D792" s="5" t="s">
        <v>15</v>
      </c>
      <c r="E792" s="5" t="str">
        <f t="shared" si="32"/>
        <v>8</v>
      </c>
      <c r="F792" s="5" t="s">
        <v>904</v>
      </c>
      <c r="G792" s="5" t="s">
        <v>4164</v>
      </c>
      <c r="H792" s="8">
        <v>0.1754</v>
      </c>
      <c r="I792" s="6">
        <v>1505667</v>
      </c>
    </row>
    <row r="793" spans="1:9" x14ac:dyDescent="0.35">
      <c r="A793" s="5" t="s">
        <v>116</v>
      </c>
      <c r="B793" s="5" t="s">
        <v>11</v>
      </c>
      <c r="C793" s="5" t="s">
        <v>115</v>
      </c>
      <c r="D793" s="5" t="s">
        <v>16</v>
      </c>
      <c r="E793" s="5" t="str">
        <f t="shared" si="32"/>
        <v>8</v>
      </c>
      <c r="F793" s="5" t="s">
        <v>904</v>
      </c>
      <c r="G793" s="5" t="s">
        <v>4165</v>
      </c>
      <c r="H793" s="8">
        <v>2.9000000000000001E-2</v>
      </c>
      <c r="I793" s="6">
        <v>248942</v>
      </c>
    </row>
    <row r="794" spans="1:9" x14ac:dyDescent="0.35">
      <c r="A794" s="5" t="s">
        <v>116</v>
      </c>
      <c r="B794" s="5" t="s">
        <v>11</v>
      </c>
      <c r="C794" s="5" t="s">
        <v>115</v>
      </c>
      <c r="D794" s="5" t="s">
        <v>17</v>
      </c>
      <c r="E794" s="5" t="str">
        <f t="shared" si="32"/>
        <v/>
      </c>
      <c r="F794" s="5" t="s">
        <v>904</v>
      </c>
      <c r="G794" s="5" t="s">
        <v>4166</v>
      </c>
      <c r="H794" s="8">
        <v>0</v>
      </c>
      <c r="I794" s="6">
        <v>0</v>
      </c>
    </row>
    <row r="795" spans="1:9" x14ac:dyDescent="0.35">
      <c r="A795" s="5" t="s">
        <v>116</v>
      </c>
      <c r="B795" s="5" t="s">
        <v>11</v>
      </c>
      <c r="C795" s="5" t="s">
        <v>115</v>
      </c>
      <c r="D795" s="5" t="s">
        <v>18</v>
      </c>
      <c r="E795" s="5" t="str">
        <f t="shared" si="32"/>
        <v/>
      </c>
      <c r="F795" s="5" t="s">
        <v>904</v>
      </c>
      <c r="G795" s="5" t="s">
        <v>4167</v>
      </c>
      <c r="H795" s="8">
        <v>0.25019999999999998</v>
      </c>
      <c r="I795" s="6">
        <v>2147766</v>
      </c>
    </row>
    <row r="796" spans="1:9" x14ac:dyDescent="0.35">
      <c r="A796" s="5" t="s">
        <v>116</v>
      </c>
      <c r="B796" s="5" t="s">
        <v>11</v>
      </c>
      <c r="C796" s="5" t="s">
        <v>205</v>
      </c>
      <c r="D796" s="5" t="s">
        <v>15</v>
      </c>
      <c r="E796" s="5" t="str">
        <f t="shared" si="32"/>
        <v>8</v>
      </c>
      <c r="F796" s="5" t="s">
        <v>905</v>
      </c>
      <c r="G796" s="5" t="s">
        <v>4168</v>
      </c>
      <c r="H796" s="8">
        <v>0.49370000000000003</v>
      </c>
      <c r="I796" s="6">
        <v>834288</v>
      </c>
    </row>
    <row r="797" spans="1:9" x14ac:dyDescent="0.35">
      <c r="A797" s="5" t="s">
        <v>116</v>
      </c>
      <c r="B797" s="5" t="s">
        <v>11</v>
      </c>
      <c r="C797" s="5" t="s">
        <v>205</v>
      </c>
      <c r="D797" s="5" t="s">
        <v>16</v>
      </c>
      <c r="E797" s="5" t="str">
        <f t="shared" si="32"/>
        <v>8</v>
      </c>
      <c r="F797" s="5" t="s">
        <v>905</v>
      </c>
      <c r="G797" s="5" t="s">
        <v>4169</v>
      </c>
      <c r="H797" s="8">
        <v>2.1999999999999999E-2</v>
      </c>
      <c r="I797" s="6">
        <v>37177</v>
      </c>
    </row>
    <row r="798" spans="1:9" x14ac:dyDescent="0.35">
      <c r="A798" s="5" t="s">
        <v>116</v>
      </c>
      <c r="B798" s="5" t="s">
        <v>11</v>
      </c>
      <c r="C798" s="5" t="s">
        <v>205</v>
      </c>
      <c r="D798" s="5" t="s">
        <v>17</v>
      </c>
      <c r="E798" s="5" t="str">
        <f t="shared" si="32"/>
        <v/>
      </c>
      <c r="F798" s="5" t="s">
        <v>905</v>
      </c>
      <c r="G798" s="5" t="s">
        <v>4170</v>
      </c>
      <c r="H798" s="8">
        <v>0</v>
      </c>
      <c r="I798" s="6">
        <v>0</v>
      </c>
    </row>
    <row r="799" spans="1:9" x14ac:dyDescent="0.35">
      <c r="A799" s="5" t="s">
        <v>116</v>
      </c>
      <c r="B799" s="5" t="s">
        <v>11</v>
      </c>
      <c r="C799" s="5" t="s">
        <v>205</v>
      </c>
      <c r="D799" s="5" t="s">
        <v>18</v>
      </c>
      <c r="E799" s="5" t="str">
        <f t="shared" si="32"/>
        <v/>
      </c>
      <c r="F799" s="5" t="s">
        <v>905</v>
      </c>
      <c r="G799" s="5" t="s">
        <v>4171</v>
      </c>
      <c r="H799" s="8">
        <v>0.57840000000000003</v>
      </c>
      <c r="I799" s="6">
        <v>977420</v>
      </c>
    </row>
    <row r="800" spans="1:9" x14ac:dyDescent="0.35">
      <c r="A800" s="5" t="s">
        <v>116</v>
      </c>
      <c r="B800" s="5" t="s">
        <v>11</v>
      </c>
      <c r="C800" s="5" t="s">
        <v>207</v>
      </c>
      <c r="D800" s="5" t="s">
        <v>15</v>
      </c>
      <c r="E800" s="5" t="str">
        <f t="shared" si="32"/>
        <v>8</v>
      </c>
      <c r="F800" s="5" t="s">
        <v>906</v>
      </c>
      <c r="G800" s="5" t="s">
        <v>4172</v>
      </c>
      <c r="H800" s="8">
        <v>0.26419999999999999</v>
      </c>
      <c r="I800" s="6">
        <v>1262073</v>
      </c>
    </row>
    <row r="801" spans="1:9" x14ac:dyDescent="0.35">
      <c r="A801" s="5" t="s">
        <v>116</v>
      </c>
      <c r="B801" s="5" t="s">
        <v>11</v>
      </c>
      <c r="C801" s="5" t="s">
        <v>207</v>
      </c>
      <c r="D801" s="5" t="s">
        <v>16</v>
      </c>
      <c r="E801" s="5" t="str">
        <f t="shared" si="32"/>
        <v>8</v>
      </c>
      <c r="F801" s="5" t="s">
        <v>906</v>
      </c>
      <c r="G801" s="5" t="s">
        <v>4173</v>
      </c>
      <c r="H801" s="8">
        <v>2.4500000000000001E-2</v>
      </c>
      <c r="I801" s="6">
        <v>117036</v>
      </c>
    </row>
    <row r="802" spans="1:9" x14ac:dyDescent="0.35">
      <c r="A802" s="5" t="s">
        <v>116</v>
      </c>
      <c r="B802" s="5" t="s">
        <v>11</v>
      </c>
      <c r="C802" s="5" t="s">
        <v>207</v>
      </c>
      <c r="D802" s="5" t="s">
        <v>17</v>
      </c>
      <c r="E802" s="5" t="str">
        <f t="shared" si="32"/>
        <v/>
      </c>
      <c r="F802" s="5" t="s">
        <v>906</v>
      </c>
      <c r="G802" s="5" t="s">
        <v>4174</v>
      </c>
      <c r="H802" s="8">
        <v>0</v>
      </c>
      <c r="I802" s="6">
        <v>0</v>
      </c>
    </row>
    <row r="803" spans="1:9" x14ac:dyDescent="0.35">
      <c r="A803" s="5" t="s">
        <v>116</v>
      </c>
      <c r="B803" s="5" t="s">
        <v>11</v>
      </c>
      <c r="C803" s="5" t="s">
        <v>207</v>
      </c>
      <c r="D803" s="5" t="s">
        <v>18</v>
      </c>
      <c r="E803" s="5" t="str">
        <f t="shared" si="32"/>
        <v/>
      </c>
      <c r="F803" s="5" t="s">
        <v>906</v>
      </c>
      <c r="G803" s="5" t="s">
        <v>4175</v>
      </c>
      <c r="H803" s="8">
        <v>0.42859999999999998</v>
      </c>
      <c r="I803" s="6">
        <v>2047405</v>
      </c>
    </row>
    <row r="804" spans="1:9" x14ac:dyDescent="0.35">
      <c r="A804" s="5" t="s">
        <v>116</v>
      </c>
      <c r="B804" s="5" t="s">
        <v>11</v>
      </c>
      <c r="C804" s="5" t="s">
        <v>206</v>
      </c>
      <c r="D804" s="5" t="s">
        <v>13</v>
      </c>
      <c r="E804" s="5" t="str">
        <f t="shared" si="32"/>
        <v/>
      </c>
      <c r="F804" s="5" t="s">
        <v>907</v>
      </c>
      <c r="G804" s="5" t="s">
        <v>4176</v>
      </c>
      <c r="H804" s="8">
        <v>0</v>
      </c>
      <c r="I804" s="6">
        <v>0</v>
      </c>
    </row>
    <row r="805" spans="1:9" x14ac:dyDescent="0.35">
      <c r="A805" s="5" t="s">
        <v>116</v>
      </c>
      <c r="B805" s="5" t="s">
        <v>11</v>
      </c>
      <c r="C805" s="5" t="s">
        <v>206</v>
      </c>
      <c r="D805" s="5" t="s">
        <v>15</v>
      </c>
      <c r="E805" s="5" t="str">
        <f t="shared" si="32"/>
        <v>8</v>
      </c>
      <c r="F805" s="5" t="s">
        <v>907</v>
      </c>
      <c r="G805" s="5" t="s">
        <v>4177</v>
      </c>
      <c r="H805" s="8">
        <v>0.5857</v>
      </c>
      <c r="I805" s="6">
        <v>5081140</v>
      </c>
    </row>
    <row r="806" spans="1:9" x14ac:dyDescent="0.35">
      <c r="A806" s="5" t="s">
        <v>116</v>
      </c>
      <c r="B806" s="5" t="s">
        <v>11</v>
      </c>
      <c r="C806" s="5" t="s">
        <v>206</v>
      </c>
      <c r="D806" s="5" t="s">
        <v>16</v>
      </c>
      <c r="E806" s="5" t="str">
        <f t="shared" si="32"/>
        <v>8</v>
      </c>
      <c r="F806" s="5" t="s">
        <v>907</v>
      </c>
      <c r="G806" s="5" t="s">
        <v>4178</v>
      </c>
      <c r="H806" s="8">
        <v>3.0599999999999999E-2</v>
      </c>
      <c r="I806" s="6">
        <v>265465</v>
      </c>
    </row>
    <row r="807" spans="1:9" x14ac:dyDescent="0.35">
      <c r="A807" s="5" t="s">
        <v>116</v>
      </c>
      <c r="B807" s="5" t="s">
        <v>11</v>
      </c>
      <c r="C807" s="5" t="s">
        <v>206</v>
      </c>
      <c r="D807" s="5" t="s">
        <v>17</v>
      </c>
      <c r="E807" s="5" t="str">
        <f t="shared" si="32"/>
        <v/>
      </c>
      <c r="F807" s="5" t="s">
        <v>907</v>
      </c>
      <c r="G807" s="5" t="s">
        <v>4179</v>
      </c>
      <c r="H807" s="8">
        <v>0</v>
      </c>
      <c r="I807" s="6">
        <v>0</v>
      </c>
    </row>
    <row r="808" spans="1:9" x14ac:dyDescent="0.35">
      <c r="A808" s="5" t="s">
        <v>116</v>
      </c>
      <c r="B808" s="5" t="s">
        <v>11</v>
      </c>
      <c r="C808" s="5" t="s">
        <v>206</v>
      </c>
      <c r="D808" s="5" t="s">
        <v>18</v>
      </c>
      <c r="E808" s="5" t="str">
        <f t="shared" si="32"/>
        <v/>
      </c>
      <c r="F808" s="5" t="s">
        <v>907</v>
      </c>
      <c r="G808" s="5" t="s">
        <v>4180</v>
      </c>
      <c r="H808" s="8">
        <v>0.51170000000000004</v>
      </c>
      <c r="I808" s="6">
        <v>4439166</v>
      </c>
    </row>
    <row r="809" spans="1:9" x14ac:dyDescent="0.35">
      <c r="A809" s="5" t="s">
        <v>116</v>
      </c>
      <c r="B809" s="5" t="s">
        <v>11</v>
      </c>
      <c r="C809" s="5" t="s">
        <v>182</v>
      </c>
      <c r="D809" s="5" t="s">
        <v>15</v>
      </c>
      <c r="E809" s="5" t="str">
        <f t="shared" si="32"/>
        <v>8</v>
      </c>
      <c r="F809" s="5" t="s">
        <v>908</v>
      </c>
      <c r="G809" s="5" t="s">
        <v>4181</v>
      </c>
      <c r="H809" s="8">
        <v>0.29670000000000002</v>
      </c>
      <c r="I809" s="6">
        <v>855857</v>
      </c>
    </row>
    <row r="810" spans="1:9" x14ac:dyDescent="0.35">
      <c r="A810" s="5" t="s">
        <v>116</v>
      </c>
      <c r="B810" s="5" t="s">
        <v>11</v>
      </c>
      <c r="C810" s="5" t="s">
        <v>182</v>
      </c>
      <c r="D810" s="5" t="s">
        <v>17</v>
      </c>
      <c r="E810" s="5" t="str">
        <f t="shared" si="32"/>
        <v/>
      </c>
      <c r="F810" s="5" t="s">
        <v>908</v>
      </c>
      <c r="G810" s="5" t="s">
        <v>4182</v>
      </c>
      <c r="H810" s="8">
        <v>0</v>
      </c>
      <c r="I810" s="6">
        <v>0</v>
      </c>
    </row>
    <row r="811" spans="1:9" x14ac:dyDescent="0.35">
      <c r="A811" s="5" t="s">
        <v>116</v>
      </c>
      <c r="B811" s="5" t="s">
        <v>11</v>
      </c>
      <c r="C811" s="5" t="s">
        <v>182</v>
      </c>
      <c r="D811" s="5" t="s">
        <v>18</v>
      </c>
      <c r="E811" s="5" t="str">
        <f t="shared" si="32"/>
        <v/>
      </c>
      <c r="F811" s="5" t="s">
        <v>908</v>
      </c>
      <c r="G811" s="5" t="s">
        <v>4183</v>
      </c>
      <c r="H811" s="8">
        <v>0.56010000000000004</v>
      </c>
      <c r="I811" s="6">
        <v>1615657</v>
      </c>
    </row>
    <row r="812" spans="1:9" x14ac:dyDescent="0.35">
      <c r="A812" s="5" t="s">
        <v>209</v>
      </c>
      <c r="B812" s="5" t="s">
        <v>11</v>
      </c>
      <c r="C812" s="5" t="s">
        <v>210</v>
      </c>
      <c r="D812" s="5" t="s">
        <v>13</v>
      </c>
      <c r="E812" s="5" t="str">
        <f t="shared" si="32"/>
        <v/>
      </c>
      <c r="F812" s="5" t="s">
        <v>909</v>
      </c>
      <c r="G812" s="5" t="s">
        <v>4184</v>
      </c>
      <c r="H812" s="8">
        <v>0</v>
      </c>
      <c r="I812" s="6">
        <v>0</v>
      </c>
    </row>
    <row r="813" spans="1:9" x14ac:dyDescent="0.35">
      <c r="A813" s="5" t="s">
        <v>209</v>
      </c>
      <c r="B813" s="5" t="s">
        <v>11</v>
      </c>
      <c r="C813" s="5" t="s">
        <v>210</v>
      </c>
      <c r="D813" s="5" t="s">
        <v>15</v>
      </c>
      <c r="E813" s="5" t="str">
        <f t="shared" si="32"/>
        <v>8</v>
      </c>
      <c r="F813" s="5" t="s">
        <v>909</v>
      </c>
      <c r="G813" s="5" t="s">
        <v>4185</v>
      </c>
      <c r="H813" s="8">
        <v>0.15770000000000001</v>
      </c>
      <c r="I813" s="6">
        <v>294434</v>
      </c>
    </row>
    <row r="814" spans="1:9" x14ac:dyDescent="0.35">
      <c r="A814" s="5" t="s">
        <v>209</v>
      </c>
      <c r="B814" s="5" t="s">
        <v>11</v>
      </c>
      <c r="C814" s="5" t="s">
        <v>210</v>
      </c>
      <c r="D814" s="5" t="s">
        <v>18</v>
      </c>
      <c r="E814" s="5" t="str">
        <f t="shared" si="32"/>
        <v/>
      </c>
      <c r="F814" s="5" t="s">
        <v>909</v>
      </c>
      <c r="G814" s="5" t="s">
        <v>4186</v>
      </c>
      <c r="H814" s="8">
        <v>0.70230000000000004</v>
      </c>
      <c r="I814" s="6">
        <v>1311229</v>
      </c>
    </row>
    <row r="815" spans="1:9" x14ac:dyDescent="0.35">
      <c r="A815" s="5" t="s">
        <v>209</v>
      </c>
      <c r="B815" s="5" t="s">
        <v>11</v>
      </c>
      <c r="C815" s="5" t="s">
        <v>210</v>
      </c>
      <c r="D815" s="5" t="s">
        <v>17</v>
      </c>
      <c r="E815" s="5" t="str">
        <f t="shared" si="32"/>
        <v/>
      </c>
      <c r="F815" s="5" t="s">
        <v>909</v>
      </c>
      <c r="G815" s="5" t="s">
        <v>4187</v>
      </c>
      <c r="H815" s="8">
        <v>0</v>
      </c>
      <c r="I815" s="6">
        <v>0</v>
      </c>
    </row>
    <row r="816" spans="1:9" x14ac:dyDescent="0.35">
      <c r="A816" s="5" t="s">
        <v>209</v>
      </c>
      <c r="B816" s="5" t="s">
        <v>11</v>
      </c>
      <c r="C816" s="5" t="s">
        <v>211</v>
      </c>
      <c r="D816" s="5" t="s">
        <v>13</v>
      </c>
      <c r="E816" s="5" t="str">
        <f t="shared" si="32"/>
        <v/>
      </c>
      <c r="F816" s="5" t="s">
        <v>910</v>
      </c>
      <c r="G816" s="5" t="s">
        <v>4188</v>
      </c>
      <c r="H816" s="8">
        <v>0</v>
      </c>
      <c r="I816" s="6">
        <v>0</v>
      </c>
    </row>
    <row r="817" spans="1:9" x14ac:dyDescent="0.35">
      <c r="A817" s="5" t="s">
        <v>209</v>
      </c>
      <c r="B817" s="5" t="s">
        <v>11</v>
      </c>
      <c r="C817" s="5" t="s">
        <v>211</v>
      </c>
      <c r="D817" s="5" t="s">
        <v>15</v>
      </c>
      <c r="E817" s="5" t="str">
        <f t="shared" si="32"/>
        <v>8</v>
      </c>
      <c r="F817" s="5" t="s">
        <v>910</v>
      </c>
      <c r="G817" s="5" t="s">
        <v>4189</v>
      </c>
      <c r="H817" s="8">
        <v>0.32229999999999998</v>
      </c>
      <c r="I817" s="6">
        <v>719917</v>
      </c>
    </row>
    <row r="818" spans="1:9" x14ac:dyDescent="0.35">
      <c r="A818" s="5" t="s">
        <v>209</v>
      </c>
      <c r="B818" s="5" t="s">
        <v>11</v>
      </c>
      <c r="C818" s="5" t="s">
        <v>211</v>
      </c>
      <c r="D818" s="5" t="s">
        <v>16</v>
      </c>
      <c r="E818" s="5" t="str">
        <f t="shared" si="32"/>
        <v>8</v>
      </c>
      <c r="F818" s="5" t="s">
        <v>910</v>
      </c>
      <c r="G818" s="5" t="s">
        <v>4190</v>
      </c>
      <c r="H818" s="8">
        <v>0.1062</v>
      </c>
      <c r="I818" s="6">
        <v>237217</v>
      </c>
    </row>
    <row r="819" spans="1:9" x14ac:dyDescent="0.35">
      <c r="A819" s="5" t="s">
        <v>209</v>
      </c>
      <c r="B819" s="5" t="s">
        <v>11</v>
      </c>
      <c r="C819" s="5" t="s">
        <v>211</v>
      </c>
      <c r="D819" s="5" t="s">
        <v>18</v>
      </c>
      <c r="E819" s="5" t="str">
        <f t="shared" si="32"/>
        <v/>
      </c>
      <c r="F819" s="5" t="s">
        <v>910</v>
      </c>
      <c r="G819" s="5" t="s">
        <v>4191</v>
      </c>
      <c r="H819" s="8">
        <v>0.54390000000000005</v>
      </c>
      <c r="I819" s="6">
        <v>1214901</v>
      </c>
    </row>
    <row r="820" spans="1:9" x14ac:dyDescent="0.35">
      <c r="A820" s="5" t="s">
        <v>209</v>
      </c>
      <c r="B820" s="5" t="s">
        <v>11</v>
      </c>
      <c r="C820" s="5" t="s">
        <v>211</v>
      </c>
      <c r="D820" s="5" t="s">
        <v>17</v>
      </c>
      <c r="E820" s="5" t="str">
        <f t="shared" si="32"/>
        <v/>
      </c>
      <c r="F820" s="5" t="s">
        <v>910</v>
      </c>
      <c r="G820" s="5" t="s">
        <v>4192</v>
      </c>
      <c r="H820" s="8">
        <v>0</v>
      </c>
      <c r="I820" s="6">
        <v>0</v>
      </c>
    </row>
    <row r="821" spans="1:9" x14ac:dyDescent="0.35">
      <c r="A821" s="5" t="s">
        <v>374</v>
      </c>
      <c r="B821" s="5" t="s">
        <v>11</v>
      </c>
      <c r="C821" s="5" t="s">
        <v>375</v>
      </c>
      <c r="D821" s="5" t="s">
        <v>15</v>
      </c>
      <c r="E821" s="5" t="str">
        <f t="shared" si="32"/>
        <v>8</v>
      </c>
      <c r="F821" s="5" t="s">
        <v>911</v>
      </c>
      <c r="G821" s="5" t="s">
        <v>4193</v>
      </c>
      <c r="H821" s="8">
        <v>0.25169999999999998</v>
      </c>
      <c r="I821" s="6">
        <v>1195475</v>
      </c>
    </row>
    <row r="822" spans="1:9" x14ac:dyDescent="0.35">
      <c r="A822" s="5" t="s">
        <v>374</v>
      </c>
      <c r="B822" s="5" t="s">
        <v>11</v>
      </c>
      <c r="C822" s="5" t="s">
        <v>375</v>
      </c>
      <c r="D822" s="5" t="s">
        <v>17</v>
      </c>
      <c r="E822" s="5" t="str">
        <f t="shared" si="32"/>
        <v/>
      </c>
      <c r="F822" s="5" t="s">
        <v>911</v>
      </c>
      <c r="G822" s="5" t="s">
        <v>4194</v>
      </c>
      <c r="H822" s="8">
        <v>0</v>
      </c>
      <c r="I822" s="6">
        <v>0</v>
      </c>
    </row>
    <row r="823" spans="1:9" x14ac:dyDescent="0.35">
      <c r="A823" s="5" t="s">
        <v>374</v>
      </c>
      <c r="B823" s="5" t="s">
        <v>11</v>
      </c>
      <c r="C823" s="5" t="s">
        <v>375</v>
      </c>
      <c r="D823" s="5" t="s">
        <v>18</v>
      </c>
      <c r="E823" s="5" t="str">
        <f t="shared" si="32"/>
        <v/>
      </c>
      <c r="F823" s="5" t="s">
        <v>911</v>
      </c>
      <c r="G823" s="5" t="s">
        <v>4195</v>
      </c>
      <c r="H823" s="8">
        <v>0.63200000000000001</v>
      </c>
      <c r="I823" s="6">
        <v>3001749</v>
      </c>
    </row>
    <row r="824" spans="1:9" x14ac:dyDescent="0.35">
      <c r="A824" s="5" t="s">
        <v>374</v>
      </c>
      <c r="B824" s="5" t="s">
        <v>11</v>
      </c>
      <c r="C824" s="5" t="s">
        <v>376</v>
      </c>
      <c r="D824" s="5" t="s">
        <v>13</v>
      </c>
      <c r="E824" s="5" t="str">
        <f t="shared" si="32"/>
        <v/>
      </c>
      <c r="F824" s="5" t="s">
        <v>912</v>
      </c>
      <c r="G824" s="5" t="s">
        <v>4196</v>
      </c>
      <c r="H824" s="8">
        <v>0</v>
      </c>
      <c r="I824" s="6">
        <v>0</v>
      </c>
    </row>
    <row r="825" spans="1:9" x14ac:dyDescent="0.35">
      <c r="A825" s="5" t="s">
        <v>374</v>
      </c>
      <c r="B825" s="5" t="s">
        <v>11</v>
      </c>
      <c r="C825" s="5" t="s">
        <v>376</v>
      </c>
      <c r="D825" s="5" t="s">
        <v>15</v>
      </c>
      <c r="E825" s="5" t="str">
        <f t="shared" si="32"/>
        <v>8</v>
      </c>
      <c r="F825" s="5" t="s">
        <v>912</v>
      </c>
      <c r="G825" s="5" t="s">
        <v>4197</v>
      </c>
      <c r="H825" s="8">
        <v>0.28449999999999998</v>
      </c>
      <c r="I825" s="6">
        <v>836233</v>
      </c>
    </row>
    <row r="826" spans="1:9" x14ac:dyDescent="0.35">
      <c r="A826" s="5" t="s">
        <v>374</v>
      </c>
      <c r="B826" s="5" t="s">
        <v>11</v>
      </c>
      <c r="C826" s="5" t="s">
        <v>376</v>
      </c>
      <c r="D826" s="5" t="s">
        <v>16</v>
      </c>
      <c r="E826" s="5" t="str">
        <f t="shared" si="32"/>
        <v>8</v>
      </c>
      <c r="F826" s="5" t="s">
        <v>912</v>
      </c>
      <c r="G826" s="5" t="s">
        <v>4198</v>
      </c>
      <c r="H826" s="8">
        <v>6.4100000000000004E-2</v>
      </c>
      <c r="I826" s="6">
        <v>188410</v>
      </c>
    </row>
    <row r="827" spans="1:9" x14ac:dyDescent="0.35">
      <c r="A827" s="5" t="s">
        <v>374</v>
      </c>
      <c r="B827" s="5" t="s">
        <v>11</v>
      </c>
      <c r="C827" s="5" t="s">
        <v>376</v>
      </c>
      <c r="D827" s="5" t="s">
        <v>17</v>
      </c>
      <c r="E827" s="5" t="str">
        <f t="shared" si="32"/>
        <v/>
      </c>
      <c r="F827" s="5" t="s">
        <v>912</v>
      </c>
      <c r="G827" s="5" t="s">
        <v>4199</v>
      </c>
      <c r="H827" s="8">
        <v>0</v>
      </c>
      <c r="I827" s="6">
        <v>0</v>
      </c>
    </row>
    <row r="828" spans="1:9" x14ac:dyDescent="0.35">
      <c r="A828" s="5" t="s">
        <v>374</v>
      </c>
      <c r="B828" s="5" t="s">
        <v>11</v>
      </c>
      <c r="C828" s="5" t="s">
        <v>376</v>
      </c>
      <c r="D828" s="5" t="s">
        <v>18</v>
      </c>
      <c r="E828" s="5" t="str">
        <f t="shared" si="32"/>
        <v/>
      </c>
      <c r="F828" s="5" t="s">
        <v>912</v>
      </c>
      <c r="G828" s="5" t="s">
        <v>4200</v>
      </c>
      <c r="H828" s="8">
        <v>0.50139999999999996</v>
      </c>
      <c r="I828" s="6">
        <v>1473768</v>
      </c>
    </row>
    <row r="829" spans="1:9" x14ac:dyDescent="0.35">
      <c r="A829" s="5" t="s">
        <v>123</v>
      </c>
      <c r="B829" s="5" t="s">
        <v>11</v>
      </c>
      <c r="C829" s="5" t="s">
        <v>128</v>
      </c>
      <c r="D829" s="5" t="s">
        <v>15</v>
      </c>
      <c r="E829" s="5" t="str">
        <f t="shared" si="32"/>
        <v>8</v>
      </c>
      <c r="F829" s="5" t="s">
        <v>913</v>
      </c>
      <c r="G829" s="5" t="s">
        <v>4201</v>
      </c>
      <c r="H829" s="8">
        <v>0.83530000000000004</v>
      </c>
      <c r="I829" s="6">
        <v>2730319</v>
      </c>
    </row>
    <row r="830" spans="1:9" x14ac:dyDescent="0.35">
      <c r="A830" s="5" t="s">
        <v>123</v>
      </c>
      <c r="B830" s="5" t="s">
        <v>11</v>
      </c>
      <c r="C830" s="5" t="s">
        <v>128</v>
      </c>
      <c r="D830" s="5" t="s">
        <v>17</v>
      </c>
      <c r="E830" s="5" t="str">
        <f t="shared" si="32"/>
        <v/>
      </c>
      <c r="F830" s="5" t="s">
        <v>913</v>
      </c>
      <c r="G830" s="5" t="s">
        <v>4202</v>
      </c>
      <c r="H830" s="8">
        <v>0</v>
      </c>
      <c r="I830" s="6">
        <v>0</v>
      </c>
    </row>
    <row r="831" spans="1:9" x14ac:dyDescent="0.35">
      <c r="A831" s="5" t="s">
        <v>123</v>
      </c>
      <c r="B831" s="5" t="s">
        <v>11</v>
      </c>
      <c r="C831" s="5" t="s">
        <v>128</v>
      </c>
      <c r="D831" s="5" t="s">
        <v>18</v>
      </c>
      <c r="E831" s="5" t="str">
        <f t="shared" si="32"/>
        <v/>
      </c>
      <c r="F831" s="5" t="s">
        <v>913</v>
      </c>
      <c r="G831" s="5" t="s">
        <v>4203</v>
      </c>
      <c r="H831" s="8">
        <v>0.64419999999999999</v>
      </c>
      <c r="I831" s="6">
        <v>2105677</v>
      </c>
    </row>
    <row r="832" spans="1:9" x14ac:dyDescent="0.35">
      <c r="A832" s="5" t="s">
        <v>374</v>
      </c>
      <c r="B832" s="5" t="s">
        <v>11</v>
      </c>
      <c r="C832" s="5" t="s">
        <v>377</v>
      </c>
      <c r="D832" s="5" t="s">
        <v>13</v>
      </c>
      <c r="E832" s="5" t="str">
        <f t="shared" si="32"/>
        <v/>
      </c>
      <c r="F832" s="5" t="s">
        <v>914</v>
      </c>
      <c r="G832" s="5" t="s">
        <v>4204</v>
      </c>
      <c r="H832" s="8">
        <v>0</v>
      </c>
      <c r="I832" s="6">
        <v>0</v>
      </c>
    </row>
    <row r="833" spans="1:9" x14ac:dyDescent="0.35">
      <c r="A833" s="5" t="s">
        <v>374</v>
      </c>
      <c r="B833" s="5" t="s">
        <v>11</v>
      </c>
      <c r="C833" s="5" t="s">
        <v>377</v>
      </c>
      <c r="D833" s="5" t="s">
        <v>15</v>
      </c>
      <c r="E833" s="5" t="str">
        <f t="shared" si="32"/>
        <v>8</v>
      </c>
      <c r="F833" s="5" t="s">
        <v>914</v>
      </c>
      <c r="G833" s="5" t="s">
        <v>4205</v>
      </c>
      <c r="H833" s="8">
        <v>0.97860000000000003</v>
      </c>
      <c r="I833" s="6">
        <v>3456952</v>
      </c>
    </row>
    <row r="834" spans="1:9" x14ac:dyDescent="0.35">
      <c r="A834" s="5" t="s">
        <v>374</v>
      </c>
      <c r="B834" s="5" t="s">
        <v>11</v>
      </c>
      <c r="C834" s="5" t="s">
        <v>377</v>
      </c>
      <c r="D834" s="5" t="s">
        <v>17</v>
      </c>
      <c r="E834" s="5" t="str">
        <f t="shared" si="32"/>
        <v/>
      </c>
      <c r="F834" s="5" t="s">
        <v>914</v>
      </c>
      <c r="G834" s="5" t="s">
        <v>4206</v>
      </c>
      <c r="H834" s="8">
        <v>0</v>
      </c>
      <c r="I834" s="6">
        <v>0</v>
      </c>
    </row>
    <row r="835" spans="1:9" x14ac:dyDescent="0.35">
      <c r="A835" s="5" t="s">
        <v>374</v>
      </c>
      <c r="B835" s="5" t="s">
        <v>11</v>
      </c>
      <c r="C835" s="5" t="s">
        <v>377</v>
      </c>
      <c r="D835" s="5" t="s">
        <v>18</v>
      </c>
      <c r="E835" s="5" t="str">
        <f t="shared" ref="E835:E898" si="33">IF(MID(D835,3,1)="8","8","")</f>
        <v/>
      </c>
      <c r="F835" s="5" t="s">
        <v>914</v>
      </c>
      <c r="G835" s="5" t="s">
        <v>4207</v>
      </c>
      <c r="H835" s="8">
        <v>0.63070000000000004</v>
      </c>
      <c r="I835" s="6">
        <v>2227978</v>
      </c>
    </row>
    <row r="836" spans="1:9" x14ac:dyDescent="0.35">
      <c r="A836" s="5" t="s">
        <v>212</v>
      </c>
      <c r="B836" s="5" t="s">
        <v>11</v>
      </c>
      <c r="C836" s="5" t="s">
        <v>213</v>
      </c>
      <c r="D836" s="5" t="s">
        <v>15</v>
      </c>
      <c r="E836" s="5" t="str">
        <f t="shared" si="33"/>
        <v>8</v>
      </c>
      <c r="F836" s="5" t="s">
        <v>915</v>
      </c>
      <c r="G836" s="5" t="s">
        <v>4208</v>
      </c>
      <c r="H836" s="8">
        <v>0.50460000000000005</v>
      </c>
      <c r="I836" s="6">
        <v>4535343</v>
      </c>
    </row>
    <row r="837" spans="1:9" x14ac:dyDescent="0.35">
      <c r="A837" s="5" t="s">
        <v>212</v>
      </c>
      <c r="B837" s="5" t="s">
        <v>11</v>
      </c>
      <c r="C837" s="5" t="s">
        <v>213</v>
      </c>
      <c r="D837" s="5" t="s">
        <v>17</v>
      </c>
      <c r="E837" s="5" t="str">
        <f t="shared" si="33"/>
        <v/>
      </c>
      <c r="F837" s="5" t="s">
        <v>915</v>
      </c>
      <c r="G837" s="5" t="s">
        <v>4209</v>
      </c>
      <c r="H837" s="8">
        <v>0</v>
      </c>
      <c r="I837" s="6">
        <v>0</v>
      </c>
    </row>
    <row r="838" spans="1:9" x14ac:dyDescent="0.35">
      <c r="A838" s="5" t="s">
        <v>212</v>
      </c>
      <c r="B838" s="5" t="s">
        <v>11</v>
      </c>
      <c r="C838" s="5" t="s">
        <v>213</v>
      </c>
      <c r="D838" s="5" t="s">
        <v>18</v>
      </c>
      <c r="E838" s="5" t="str">
        <f t="shared" si="33"/>
        <v/>
      </c>
      <c r="F838" s="5" t="s">
        <v>915</v>
      </c>
      <c r="G838" s="5" t="s">
        <v>4210</v>
      </c>
      <c r="H838" s="8">
        <v>0.50239999999999996</v>
      </c>
      <c r="I838" s="6">
        <v>4515570</v>
      </c>
    </row>
    <row r="839" spans="1:9" x14ac:dyDescent="0.35">
      <c r="A839" s="5" t="s">
        <v>212</v>
      </c>
      <c r="B839" s="5" t="s">
        <v>11</v>
      </c>
      <c r="C839" s="5" t="s">
        <v>214</v>
      </c>
      <c r="D839" s="5" t="s">
        <v>25</v>
      </c>
      <c r="E839" s="5" t="str">
        <f t="shared" si="33"/>
        <v/>
      </c>
      <c r="F839" s="5" t="s">
        <v>916</v>
      </c>
      <c r="G839" s="5" t="s">
        <v>4211</v>
      </c>
      <c r="H839" s="8">
        <v>0.1027</v>
      </c>
      <c r="I839" s="6">
        <v>7297002</v>
      </c>
    </row>
    <row r="840" spans="1:9" x14ac:dyDescent="0.35">
      <c r="A840" s="5" t="s">
        <v>212</v>
      </c>
      <c r="B840" s="5" t="s">
        <v>11</v>
      </c>
      <c r="C840" s="5" t="s">
        <v>214</v>
      </c>
      <c r="D840" s="5" t="s">
        <v>15</v>
      </c>
      <c r="E840" s="5" t="str">
        <f t="shared" si="33"/>
        <v>8</v>
      </c>
      <c r="F840" s="5" t="s">
        <v>916</v>
      </c>
      <c r="G840" s="5" t="s">
        <v>4212</v>
      </c>
      <c r="H840" s="8">
        <v>0.1744</v>
      </c>
      <c r="I840" s="6">
        <v>11318706</v>
      </c>
    </row>
    <row r="841" spans="1:9" x14ac:dyDescent="0.35">
      <c r="A841" s="5" t="s">
        <v>212</v>
      </c>
      <c r="B841" s="5" t="s">
        <v>11</v>
      </c>
      <c r="C841" s="5" t="s">
        <v>214</v>
      </c>
      <c r="D841" s="5" t="s">
        <v>16</v>
      </c>
      <c r="E841" s="5" t="str">
        <f t="shared" si="33"/>
        <v>8</v>
      </c>
      <c r="F841" s="5" t="s">
        <v>916</v>
      </c>
      <c r="G841" s="5" t="s">
        <v>4213</v>
      </c>
      <c r="H841" s="8">
        <v>1.4200000000000001E-2</v>
      </c>
      <c r="I841" s="6">
        <v>921592</v>
      </c>
    </row>
    <row r="842" spans="1:9" x14ac:dyDescent="0.35">
      <c r="A842" s="5" t="s">
        <v>212</v>
      </c>
      <c r="B842" s="5" t="s">
        <v>11</v>
      </c>
      <c r="C842" s="5" t="s">
        <v>214</v>
      </c>
      <c r="D842" s="5" t="s">
        <v>17</v>
      </c>
      <c r="E842" s="5" t="str">
        <f t="shared" si="33"/>
        <v/>
      </c>
      <c r="F842" s="5" t="s">
        <v>916</v>
      </c>
      <c r="G842" s="5" t="s">
        <v>4214</v>
      </c>
      <c r="H842" s="8">
        <v>0</v>
      </c>
      <c r="I842" s="6">
        <v>0</v>
      </c>
    </row>
    <row r="843" spans="1:9" x14ac:dyDescent="0.35">
      <c r="A843" s="5" t="s">
        <v>212</v>
      </c>
      <c r="B843" s="5" t="s">
        <v>11</v>
      </c>
      <c r="C843" s="5" t="s">
        <v>214</v>
      </c>
      <c r="D843" s="5" t="s">
        <v>18</v>
      </c>
      <c r="E843" s="5" t="str">
        <f t="shared" si="33"/>
        <v/>
      </c>
      <c r="F843" s="5" t="s">
        <v>916</v>
      </c>
      <c r="G843" s="5" t="s">
        <v>4215</v>
      </c>
      <c r="H843" s="8">
        <v>0.32919999999999999</v>
      </c>
      <c r="I843" s="6">
        <v>21365356</v>
      </c>
    </row>
    <row r="844" spans="1:9" x14ac:dyDescent="0.35">
      <c r="A844" s="5" t="s">
        <v>215</v>
      </c>
      <c r="B844" s="5" t="s">
        <v>11</v>
      </c>
      <c r="C844" s="5" t="s">
        <v>216</v>
      </c>
      <c r="D844" s="5" t="s">
        <v>13</v>
      </c>
      <c r="E844" s="5" t="str">
        <f t="shared" si="33"/>
        <v/>
      </c>
      <c r="F844" s="5" t="s">
        <v>917</v>
      </c>
      <c r="G844" s="5" t="s">
        <v>4216</v>
      </c>
      <c r="H844" s="8">
        <v>0</v>
      </c>
      <c r="I844" s="6">
        <v>0</v>
      </c>
    </row>
    <row r="845" spans="1:9" x14ac:dyDescent="0.35">
      <c r="A845" s="5" t="s">
        <v>215</v>
      </c>
      <c r="B845" s="5" t="s">
        <v>11</v>
      </c>
      <c r="C845" s="5" t="s">
        <v>216</v>
      </c>
      <c r="D845" s="5" t="s">
        <v>15</v>
      </c>
      <c r="E845" s="5" t="str">
        <f t="shared" si="33"/>
        <v>8</v>
      </c>
      <c r="F845" s="5" t="s">
        <v>917</v>
      </c>
      <c r="G845" s="5" t="s">
        <v>4217</v>
      </c>
      <c r="H845" s="8">
        <v>0.27779999999999999</v>
      </c>
      <c r="I845" s="6">
        <v>2383395</v>
      </c>
    </row>
    <row r="846" spans="1:9" x14ac:dyDescent="0.35">
      <c r="A846" s="5" t="s">
        <v>215</v>
      </c>
      <c r="B846" s="5" t="s">
        <v>11</v>
      </c>
      <c r="C846" s="5" t="s">
        <v>216</v>
      </c>
      <c r="D846" s="5" t="s">
        <v>17</v>
      </c>
      <c r="E846" s="5" t="str">
        <f t="shared" si="33"/>
        <v/>
      </c>
      <c r="F846" s="5" t="s">
        <v>917</v>
      </c>
      <c r="G846" s="5" t="s">
        <v>4218</v>
      </c>
      <c r="H846" s="8">
        <v>0</v>
      </c>
      <c r="I846" s="6">
        <v>0</v>
      </c>
    </row>
    <row r="847" spans="1:9" x14ac:dyDescent="0.35">
      <c r="A847" s="5" t="s">
        <v>215</v>
      </c>
      <c r="B847" s="5" t="s">
        <v>11</v>
      </c>
      <c r="C847" s="5" t="s">
        <v>216</v>
      </c>
      <c r="D847" s="5" t="s">
        <v>18</v>
      </c>
      <c r="E847" s="5" t="str">
        <f t="shared" si="33"/>
        <v/>
      </c>
      <c r="F847" s="5" t="s">
        <v>917</v>
      </c>
      <c r="G847" s="5" t="s">
        <v>4219</v>
      </c>
      <c r="H847" s="8">
        <v>0.67149999999999999</v>
      </c>
      <c r="I847" s="6">
        <v>5761157</v>
      </c>
    </row>
    <row r="848" spans="1:9" x14ac:dyDescent="0.35">
      <c r="A848" s="5" t="s">
        <v>215</v>
      </c>
      <c r="B848" s="5" t="s">
        <v>11</v>
      </c>
      <c r="C848" s="5" t="s">
        <v>217</v>
      </c>
      <c r="D848" s="5" t="s">
        <v>13</v>
      </c>
      <c r="E848" s="5" t="str">
        <f t="shared" si="33"/>
        <v/>
      </c>
      <c r="F848" s="5" t="s">
        <v>918</v>
      </c>
      <c r="G848" s="5" t="s">
        <v>4220</v>
      </c>
      <c r="H848" s="8">
        <v>0</v>
      </c>
      <c r="I848" s="6">
        <v>0</v>
      </c>
    </row>
    <row r="849" spans="1:9" x14ac:dyDescent="0.35">
      <c r="A849" s="5" t="s">
        <v>215</v>
      </c>
      <c r="B849" s="5" t="s">
        <v>11</v>
      </c>
      <c r="C849" s="5" t="s">
        <v>217</v>
      </c>
      <c r="D849" s="5" t="s">
        <v>15</v>
      </c>
      <c r="E849" s="5" t="str">
        <f t="shared" si="33"/>
        <v>8</v>
      </c>
      <c r="F849" s="5" t="s">
        <v>918</v>
      </c>
      <c r="G849" s="5" t="s">
        <v>4221</v>
      </c>
      <c r="H849" s="8">
        <v>0.37909999999999999</v>
      </c>
      <c r="I849" s="6">
        <v>3391467</v>
      </c>
    </row>
    <row r="850" spans="1:9" x14ac:dyDescent="0.35">
      <c r="A850" s="5" t="s">
        <v>215</v>
      </c>
      <c r="B850" s="5" t="s">
        <v>11</v>
      </c>
      <c r="C850" s="5" t="s">
        <v>217</v>
      </c>
      <c r="D850" s="5" t="s">
        <v>16</v>
      </c>
      <c r="E850" s="5" t="str">
        <f t="shared" si="33"/>
        <v>8</v>
      </c>
      <c r="F850" s="5" t="s">
        <v>918</v>
      </c>
      <c r="G850" s="5" t="s">
        <v>4222</v>
      </c>
      <c r="H850" s="8">
        <v>1.4999999999999999E-2</v>
      </c>
      <c r="I850" s="6">
        <v>134192</v>
      </c>
    </row>
    <row r="851" spans="1:9" x14ac:dyDescent="0.35">
      <c r="A851" s="5" t="s">
        <v>215</v>
      </c>
      <c r="B851" s="5" t="s">
        <v>11</v>
      </c>
      <c r="C851" s="5" t="s">
        <v>217</v>
      </c>
      <c r="D851" s="5" t="s">
        <v>17</v>
      </c>
      <c r="E851" s="5" t="str">
        <f t="shared" si="33"/>
        <v/>
      </c>
      <c r="F851" s="5" t="s">
        <v>918</v>
      </c>
      <c r="G851" s="5" t="s">
        <v>4223</v>
      </c>
      <c r="H851" s="8">
        <v>0</v>
      </c>
      <c r="I851" s="6">
        <v>0</v>
      </c>
    </row>
    <row r="852" spans="1:9" x14ac:dyDescent="0.35">
      <c r="A852" s="5" t="s">
        <v>215</v>
      </c>
      <c r="B852" s="5" t="s">
        <v>11</v>
      </c>
      <c r="C852" s="5" t="s">
        <v>217</v>
      </c>
      <c r="D852" s="5" t="s">
        <v>18</v>
      </c>
      <c r="E852" s="5" t="str">
        <f t="shared" si="33"/>
        <v/>
      </c>
      <c r="F852" s="5" t="s">
        <v>918</v>
      </c>
      <c r="G852" s="5" t="s">
        <v>4224</v>
      </c>
      <c r="H852" s="8">
        <v>0.52490000000000003</v>
      </c>
      <c r="I852" s="6">
        <v>4695809</v>
      </c>
    </row>
    <row r="853" spans="1:9" x14ac:dyDescent="0.35">
      <c r="A853" s="5" t="s">
        <v>215</v>
      </c>
      <c r="B853" s="5" t="s">
        <v>11</v>
      </c>
      <c r="C853" s="5" t="s">
        <v>218</v>
      </c>
      <c r="D853" s="5" t="s">
        <v>13</v>
      </c>
      <c r="E853" s="5" t="str">
        <f t="shared" si="33"/>
        <v/>
      </c>
      <c r="F853" s="5" t="s">
        <v>919</v>
      </c>
      <c r="G853" s="5" t="s">
        <v>4225</v>
      </c>
      <c r="H853" s="8">
        <v>0</v>
      </c>
      <c r="I853" s="6">
        <v>0</v>
      </c>
    </row>
    <row r="854" spans="1:9" x14ac:dyDescent="0.35">
      <c r="A854" s="5" t="s">
        <v>215</v>
      </c>
      <c r="B854" s="5" t="s">
        <v>11</v>
      </c>
      <c r="C854" s="5" t="s">
        <v>218</v>
      </c>
      <c r="D854" s="5" t="s">
        <v>15</v>
      </c>
      <c r="E854" s="5" t="str">
        <f t="shared" si="33"/>
        <v>8</v>
      </c>
      <c r="F854" s="5" t="s">
        <v>919</v>
      </c>
      <c r="G854" s="5" t="s">
        <v>4226</v>
      </c>
      <c r="H854" s="8">
        <v>0.51290000000000002</v>
      </c>
      <c r="I854" s="6">
        <v>2308133</v>
      </c>
    </row>
    <row r="855" spans="1:9" x14ac:dyDescent="0.35">
      <c r="A855" s="5" t="s">
        <v>215</v>
      </c>
      <c r="B855" s="5" t="s">
        <v>11</v>
      </c>
      <c r="C855" s="5" t="s">
        <v>218</v>
      </c>
      <c r="D855" s="5" t="s">
        <v>16</v>
      </c>
      <c r="E855" s="5" t="str">
        <f t="shared" si="33"/>
        <v>8</v>
      </c>
      <c r="F855" s="5" t="s">
        <v>919</v>
      </c>
      <c r="G855" s="5" t="s">
        <v>4227</v>
      </c>
      <c r="H855" s="8">
        <v>0.1013</v>
      </c>
      <c r="I855" s="6">
        <v>455866</v>
      </c>
    </row>
    <row r="856" spans="1:9" x14ac:dyDescent="0.35">
      <c r="A856" s="5" t="s">
        <v>215</v>
      </c>
      <c r="B856" s="5" t="s">
        <v>11</v>
      </c>
      <c r="C856" s="5" t="s">
        <v>218</v>
      </c>
      <c r="D856" s="5" t="s">
        <v>30</v>
      </c>
      <c r="E856" s="5" t="str">
        <f t="shared" si="33"/>
        <v>8</v>
      </c>
      <c r="F856" s="5" t="s">
        <v>919</v>
      </c>
      <c r="G856" s="5" t="s">
        <v>4228</v>
      </c>
      <c r="H856" s="8">
        <v>0.61240000000000006</v>
      </c>
      <c r="I856" s="6">
        <v>2939454</v>
      </c>
    </row>
    <row r="857" spans="1:9" x14ac:dyDescent="0.35">
      <c r="A857" s="5" t="s">
        <v>215</v>
      </c>
      <c r="B857" s="5" t="s">
        <v>11</v>
      </c>
      <c r="C857" s="5" t="s">
        <v>218</v>
      </c>
      <c r="D857" s="5" t="s">
        <v>17</v>
      </c>
      <c r="E857" s="5" t="str">
        <f t="shared" si="33"/>
        <v/>
      </c>
      <c r="F857" s="5" t="s">
        <v>919</v>
      </c>
      <c r="G857" s="5" t="s">
        <v>4229</v>
      </c>
      <c r="H857" s="8">
        <v>0</v>
      </c>
      <c r="I857" s="6">
        <v>0</v>
      </c>
    </row>
    <row r="858" spans="1:9" x14ac:dyDescent="0.35">
      <c r="A858" s="5" t="s">
        <v>215</v>
      </c>
      <c r="B858" s="5" t="s">
        <v>11</v>
      </c>
      <c r="C858" s="5" t="s">
        <v>218</v>
      </c>
      <c r="D858" s="5" t="s">
        <v>18</v>
      </c>
      <c r="E858" s="5" t="str">
        <f t="shared" si="33"/>
        <v/>
      </c>
      <c r="F858" s="5" t="s">
        <v>919</v>
      </c>
      <c r="G858" s="5" t="s">
        <v>4230</v>
      </c>
      <c r="H858" s="8">
        <v>0.54100000000000004</v>
      </c>
      <c r="I858" s="6">
        <v>2434588</v>
      </c>
    </row>
    <row r="859" spans="1:9" x14ac:dyDescent="0.35">
      <c r="A859" s="5" t="s">
        <v>219</v>
      </c>
      <c r="B859" s="5" t="s">
        <v>11</v>
      </c>
      <c r="C859" s="5" t="s">
        <v>220</v>
      </c>
      <c r="D859" s="5" t="s">
        <v>13</v>
      </c>
      <c r="E859" s="5" t="str">
        <f t="shared" si="33"/>
        <v/>
      </c>
      <c r="F859" s="5" t="s">
        <v>920</v>
      </c>
      <c r="G859" s="5" t="s">
        <v>4231</v>
      </c>
      <c r="H859" s="8">
        <v>0</v>
      </c>
      <c r="I859" s="6">
        <v>0</v>
      </c>
    </row>
    <row r="860" spans="1:9" x14ac:dyDescent="0.35">
      <c r="A860" s="5" t="s">
        <v>219</v>
      </c>
      <c r="B860" s="5" t="s">
        <v>11</v>
      </c>
      <c r="C860" s="5" t="s">
        <v>220</v>
      </c>
      <c r="D860" s="5" t="s">
        <v>15</v>
      </c>
      <c r="E860" s="5" t="str">
        <f t="shared" si="33"/>
        <v>8</v>
      </c>
      <c r="F860" s="5" t="s">
        <v>920</v>
      </c>
      <c r="G860" s="5" t="s">
        <v>4232</v>
      </c>
      <c r="H860" s="8">
        <v>0.57709999999999995</v>
      </c>
      <c r="I860" s="6">
        <v>2372142</v>
      </c>
    </row>
    <row r="861" spans="1:9" x14ac:dyDescent="0.35">
      <c r="A861" s="5" t="s">
        <v>219</v>
      </c>
      <c r="B861" s="5" t="s">
        <v>11</v>
      </c>
      <c r="C861" s="5" t="s">
        <v>220</v>
      </c>
      <c r="D861" s="5" t="s">
        <v>16</v>
      </c>
      <c r="E861" s="5" t="str">
        <f t="shared" si="33"/>
        <v>8</v>
      </c>
      <c r="F861" s="5" t="s">
        <v>920</v>
      </c>
      <c r="G861" s="5" t="s">
        <v>4233</v>
      </c>
      <c r="H861" s="8">
        <v>3.7100000000000001E-2</v>
      </c>
      <c r="I861" s="6">
        <v>152498</v>
      </c>
    </row>
    <row r="862" spans="1:9" x14ac:dyDescent="0.35">
      <c r="A862" s="5" t="s">
        <v>219</v>
      </c>
      <c r="B862" s="5" t="s">
        <v>11</v>
      </c>
      <c r="C862" s="5" t="s">
        <v>220</v>
      </c>
      <c r="D862" s="5" t="s">
        <v>17</v>
      </c>
      <c r="E862" s="5" t="str">
        <f t="shared" si="33"/>
        <v/>
      </c>
      <c r="F862" s="5" t="s">
        <v>920</v>
      </c>
      <c r="G862" s="5" t="s">
        <v>4234</v>
      </c>
      <c r="H862" s="8">
        <v>0</v>
      </c>
      <c r="I862" s="6">
        <v>0</v>
      </c>
    </row>
    <row r="863" spans="1:9" x14ac:dyDescent="0.35">
      <c r="A863" s="5" t="s">
        <v>219</v>
      </c>
      <c r="B863" s="5" t="s">
        <v>11</v>
      </c>
      <c r="C863" s="5" t="s">
        <v>220</v>
      </c>
      <c r="D863" s="5" t="s">
        <v>18</v>
      </c>
      <c r="E863" s="5" t="str">
        <f t="shared" si="33"/>
        <v/>
      </c>
      <c r="F863" s="5" t="s">
        <v>920</v>
      </c>
      <c r="G863" s="5" t="s">
        <v>4235</v>
      </c>
      <c r="H863" s="8">
        <v>0.45579999999999998</v>
      </c>
      <c r="I863" s="6">
        <v>1873544</v>
      </c>
    </row>
    <row r="864" spans="1:9" x14ac:dyDescent="0.35">
      <c r="A864" s="5" t="s">
        <v>219</v>
      </c>
      <c r="B864" s="5" t="s">
        <v>11</v>
      </c>
      <c r="C864" s="5" t="s">
        <v>221</v>
      </c>
      <c r="D864" s="5" t="s">
        <v>25</v>
      </c>
      <c r="E864" s="5" t="str">
        <f t="shared" si="33"/>
        <v/>
      </c>
      <c r="F864" s="5" t="s">
        <v>921</v>
      </c>
      <c r="G864" s="5" t="s">
        <v>4236</v>
      </c>
      <c r="H864" s="8">
        <v>0.3795</v>
      </c>
      <c r="I864" s="6">
        <v>623906</v>
      </c>
    </row>
    <row r="865" spans="1:9" x14ac:dyDescent="0.35">
      <c r="A865" s="5" t="s">
        <v>219</v>
      </c>
      <c r="B865" s="5" t="s">
        <v>11</v>
      </c>
      <c r="C865" s="5" t="s">
        <v>221</v>
      </c>
      <c r="D865" s="5" t="s">
        <v>15</v>
      </c>
      <c r="E865" s="5" t="str">
        <f t="shared" si="33"/>
        <v>8</v>
      </c>
      <c r="F865" s="5" t="s">
        <v>921</v>
      </c>
      <c r="G865" s="5" t="s">
        <v>4237</v>
      </c>
      <c r="H865" s="8">
        <v>0.2626</v>
      </c>
      <c r="I865" s="6">
        <v>431720</v>
      </c>
    </row>
    <row r="866" spans="1:9" x14ac:dyDescent="0.35">
      <c r="A866" s="5" t="s">
        <v>219</v>
      </c>
      <c r="B866" s="5" t="s">
        <v>11</v>
      </c>
      <c r="C866" s="5" t="s">
        <v>221</v>
      </c>
      <c r="D866" s="5" t="s">
        <v>17</v>
      </c>
      <c r="E866" s="5" t="str">
        <f t="shared" si="33"/>
        <v/>
      </c>
      <c r="F866" s="5" t="s">
        <v>921</v>
      </c>
      <c r="G866" s="5" t="s">
        <v>4238</v>
      </c>
      <c r="H866" s="8">
        <v>0</v>
      </c>
      <c r="I866" s="6">
        <v>0</v>
      </c>
    </row>
    <row r="867" spans="1:9" x14ac:dyDescent="0.35">
      <c r="A867" s="5" t="s">
        <v>219</v>
      </c>
      <c r="B867" s="5" t="s">
        <v>11</v>
      </c>
      <c r="C867" s="5" t="s">
        <v>221</v>
      </c>
      <c r="D867" s="5" t="s">
        <v>18</v>
      </c>
      <c r="E867" s="5" t="str">
        <f t="shared" si="33"/>
        <v/>
      </c>
      <c r="F867" s="5" t="s">
        <v>921</v>
      </c>
      <c r="G867" s="5" t="s">
        <v>4239</v>
      </c>
      <c r="H867" s="8">
        <v>0.60919999999999996</v>
      </c>
      <c r="I867" s="6">
        <v>1001538</v>
      </c>
    </row>
    <row r="868" spans="1:9" x14ac:dyDescent="0.35">
      <c r="A868" s="5" t="s">
        <v>219</v>
      </c>
      <c r="B868" s="5" t="s">
        <v>11</v>
      </c>
      <c r="C868" s="5" t="s">
        <v>222</v>
      </c>
      <c r="D868" s="5" t="s">
        <v>15</v>
      </c>
      <c r="E868" s="5" t="str">
        <f t="shared" si="33"/>
        <v>8</v>
      </c>
      <c r="F868" s="5" t="s">
        <v>922</v>
      </c>
      <c r="G868" s="5" t="s">
        <v>4240</v>
      </c>
      <c r="H868" s="8">
        <v>0.16589999999999999</v>
      </c>
      <c r="I868" s="6">
        <v>2279110</v>
      </c>
    </row>
    <row r="869" spans="1:9" x14ac:dyDescent="0.35">
      <c r="A869" s="5" t="s">
        <v>219</v>
      </c>
      <c r="B869" s="5" t="s">
        <v>11</v>
      </c>
      <c r="C869" s="5" t="s">
        <v>222</v>
      </c>
      <c r="D869" s="5" t="s">
        <v>17</v>
      </c>
      <c r="E869" s="5" t="str">
        <f t="shared" si="33"/>
        <v/>
      </c>
      <c r="F869" s="5" t="s">
        <v>922</v>
      </c>
      <c r="G869" s="5" t="s">
        <v>4241</v>
      </c>
      <c r="H869" s="8">
        <v>0</v>
      </c>
      <c r="I869" s="6">
        <v>0</v>
      </c>
    </row>
    <row r="870" spans="1:9" x14ac:dyDescent="0.35">
      <c r="A870" s="5" t="s">
        <v>219</v>
      </c>
      <c r="B870" s="5" t="s">
        <v>11</v>
      </c>
      <c r="C870" s="5" t="s">
        <v>222</v>
      </c>
      <c r="D870" s="5" t="s">
        <v>18</v>
      </c>
      <c r="E870" s="5" t="str">
        <f t="shared" si="33"/>
        <v/>
      </c>
      <c r="F870" s="5" t="s">
        <v>922</v>
      </c>
      <c r="G870" s="5" t="s">
        <v>4242</v>
      </c>
      <c r="H870" s="8">
        <v>0.5141</v>
      </c>
      <c r="I870" s="6">
        <v>7062630</v>
      </c>
    </row>
    <row r="871" spans="1:9" x14ac:dyDescent="0.35">
      <c r="A871" s="5" t="s">
        <v>219</v>
      </c>
      <c r="B871" s="5" t="s">
        <v>11</v>
      </c>
      <c r="C871" s="5" t="s">
        <v>223</v>
      </c>
      <c r="D871" s="5" t="s">
        <v>13</v>
      </c>
      <c r="E871" s="5" t="str">
        <f t="shared" si="33"/>
        <v/>
      </c>
      <c r="F871" s="5" t="s">
        <v>923</v>
      </c>
      <c r="G871" s="5" t="s">
        <v>4243</v>
      </c>
      <c r="H871" s="8">
        <v>0</v>
      </c>
      <c r="I871" s="6">
        <v>0</v>
      </c>
    </row>
    <row r="872" spans="1:9" x14ac:dyDescent="0.35">
      <c r="A872" s="5" t="s">
        <v>219</v>
      </c>
      <c r="B872" s="5" t="s">
        <v>11</v>
      </c>
      <c r="C872" s="5" t="s">
        <v>223</v>
      </c>
      <c r="D872" s="5" t="s">
        <v>15</v>
      </c>
      <c r="E872" s="5" t="str">
        <f t="shared" si="33"/>
        <v>8</v>
      </c>
      <c r="F872" s="5" t="s">
        <v>923</v>
      </c>
      <c r="G872" s="5" t="s">
        <v>4244</v>
      </c>
      <c r="H872" s="8">
        <v>0.3029</v>
      </c>
      <c r="I872" s="6">
        <v>3647095</v>
      </c>
    </row>
    <row r="873" spans="1:9" x14ac:dyDescent="0.35">
      <c r="A873" s="5" t="s">
        <v>219</v>
      </c>
      <c r="B873" s="5" t="s">
        <v>11</v>
      </c>
      <c r="C873" s="5" t="s">
        <v>223</v>
      </c>
      <c r="D873" s="5" t="s">
        <v>16</v>
      </c>
      <c r="E873" s="5" t="str">
        <f t="shared" si="33"/>
        <v>8</v>
      </c>
      <c r="F873" s="5" t="s">
        <v>923</v>
      </c>
      <c r="G873" s="5" t="s">
        <v>4245</v>
      </c>
      <c r="H873" s="8">
        <v>2.7900000000000001E-2</v>
      </c>
      <c r="I873" s="6">
        <v>335932</v>
      </c>
    </row>
    <row r="874" spans="1:9" x14ac:dyDescent="0.35">
      <c r="A874" s="5" t="s">
        <v>219</v>
      </c>
      <c r="B874" s="5" t="s">
        <v>11</v>
      </c>
      <c r="C874" s="5" t="s">
        <v>223</v>
      </c>
      <c r="D874" s="5" t="s">
        <v>17</v>
      </c>
      <c r="E874" s="5" t="str">
        <f t="shared" si="33"/>
        <v/>
      </c>
      <c r="F874" s="5" t="s">
        <v>923</v>
      </c>
      <c r="G874" s="5" t="s">
        <v>4246</v>
      </c>
      <c r="H874" s="8">
        <v>0</v>
      </c>
      <c r="I874" s="6">
        <v>0</v>
      </c>
    </row>
    <row r="875" spans="1:9" x14ac:dyDescent="0.35">
      <c r="A875" s="5" t="s">
        <v>219</v>
      </c>
      <c r="B875" s="5" t="s">
        <v>11</v>
      </c>
      <c r="C875" s="5" t="s">
        <v>223</v>
      </c>
      <c r="D875" s="5" t="s">
        <v>18</v>
      </c>
      <c r="E875" s="5" t="str">
        <f t="shared" si="33"/>
        <v/>
      </c>
      <c r="F875" s="5" t="s">
        <v>923</v>
      </c>
      <c r="G875" s="5" t="s">
        <v>4247</v>
      </c>
      <c r="H875" s="8">
        <v>0.45660000000000001</v>
      </c>
      <c r="I875" s="6">
        <v>5497734</v>
      </c>
    </row>
    <row r="876" spans="1:9" x14ac:dyDescent="0.35">
      <c r="A876" s="5" t="s">
        <v>75</v>
      </c>
      <c r="B876" s="5" t="s">
        <v>11</v>
      </c>
      <c r="C876" s="5" t="s">
        <v>224</v>
      </c>
      <c r="D876" s="5" t="s">
        <v>15</v>
      </c>
      <c r="E876" s="5" t="str">
        <f t="shared" si="33"/>
        <v>8</v>
      </c>
      <c r="F876" s="5" t="s">
        <v>924</v>
      </c>
      <c r="G876" s="5" t="s">
        <v>4248</v>
      </c>
      <c r="H876" s="8">
        <v>0.46450000000000002</v>
      </c>
      <c r="I876" s="6">
        <v>2596652</v>
      </c>
    </row>
    <row r="877" spans="1:9" x14ac:dyDescent="0.35">
      <c r="A877" s="5" t="s">
        <v>75</v>
      </c>
      <c r="B877" s="5" t="s">
        <v>11</v>
      </c>
      <c r="C877" s="5" t="s">
        <v>224</v>
      </c>
      <c r="D877" s="5" t="s">
        <v>16</v>
      </c>
      <c r="E877" s="5" t="str">
        <f t="shared" si="33"/>
        <v>8</v>
      </c>
      <c r="F877" s="5" t="s">
        <v>924</v>
      </c>
      <c r="G877" s="5" t="s">
        <v>4249</v>
      </c>
      <c r="H877" s="8">
        <v>0</v>
      </c>
      <c r="I877" s="6">
        <v>0</v>
      </c>
    </row>
    <row r="878" spans="1:9" x14ac:dyDescent="0.35">
      <c r="A878" s="5" t="s">
        <v>75</v>
      </c>
      <c r="B878" s="5" t="s">
        <v>11</v>
      </c>
      <c r="C878" s="5" t="s">
        <v>224</v>
      </c>
      <c r="D878" s="5" t="s">
        <v>18</v>
      </c>
      <c r="E878" s="5" t="str">
        <f t="shared" si="33"/>
        <v/>
      </c>
      <c r="F878" s="5" t="s">
        <v>924</v>
      </c>
      <c r="G878" s="5" t="s">
        <v>4250</v>
      </c>
      <c r="H878" s="8">
        <v>0.57530000000000003</v>
      </c>
      <c r="I878" s="6">
        <v>3216047</v>
      </c>
    </row>
    <row r="879" spans="1:9" x14ac:dyDescent="0.35">
      <c r="A879" s="5" t="s">
        <v>75</v>
      </c>
      <c r="B879" s="5" t="s">
        <v>11</v>
      </c>
      <c r="C879" s="5" t="s">
        <v>224</v>
      </c>
      <c r="D879" s="5" t="s">
        <v>17</v>
      </c>
      <c r="E879" s="5" t="str">
        <f t="shared" si="33"/>
        <v/>
      </c>
      <c r="F879" s="5" t="s">
        <v>924</v>
      </c>
      <c r="G879" s="5" t="s">
        <v>4251</v>
      </c>
      <c r="H879" s="8">
        <v>0</v>
      </c>
      <c r="I879" s="6">
        <v>0</v>
      </c>
    </row>
    <row r="880" spans="1:9" x14ac:dyDescent="0.35">
      <c r="A880" s="5" t="s">
        <v>75</v>
      </c>
      <c r="B880" s="5" t="s">
        <v>11</v>
      </c>
      <c r="C880" s="5" t="s">
        <v>74</v>
      </c>
      <c r="D880" s="5" t="s">
        <v>13</v>
      </c>
      <c r="E880" s="5" t="str">
        <f t="shared" si="33"/>
        <v/>
      </c>
      <c r="F880" s="5" t="s">
        <v>925</v>
      </c>
      <c r="G880" s="5" t="s">
        <v>4252</v>
      </c>
      <c r="H880" s="8">
        <v>0</v>
      </c>
      <c r="I880" s="6">
        <v>0</v>
      </c>
    </row>
    <row r="881" spans="1:9" x14ac:dyDescent="0.35">
      <c r="A881" s="5" t="s">
        <v>75</v>
      </c>
      <c r="B881" s="5" t="s">
        <v>11</v>
      </c>
      <c r="C881" s="5" t="s">
        <v>74</v>
      </c>
      <c r="D881" s="5" t="s">
        <v>15</v>
      </c>
      <c r="E881" s="5" t="str">
        <f t="shared" si="33"/>
        <v>8</v>
      </c>
      <c r="F881" s="5" t="s">
        <v>925</v>
      </c>
      <c r="G881" s="5" t="s">
        <v>4253</v>
      </c>
      <c r="H881" s="8">
        <v>0.21190000000000001</v>
      </c>
      <c r="I881" s="6">
        <v>966668</v>
      </c>
    </row>
    <row r="882" spans="1:9" x14ac:dyDescent="0.35">
      <c r="A882" s="5" t="s">
        <v>75</v>
      </c>
      <c r="B882" s="5" t="s">
        <v>11</v>
      </c>
      <c r="C882" s="5" t="s">
        <v>74</v>
      </c>
      <c r="D882" s="5" t="s">
        <v>17</v>
      </c>
      <c r="E882" s="5" t="str">
        <f t="shared" si="33"/>
        <v/>
      </c>
      <c r="F882" s="5" t="s">
        <v>925</v>
      </c>
      <c r="G882" s="5" t="s">
        <v>4254</v>
      </c>
      <c r="H882" s="8">
        <v>0</v>
      </c>
      <c r="I882" s="6">
        <v>0</v>
      </c>
    </row>
    <row r="883" spans="1:9" x14ac:dyDescent="0.35">
      <c r="A883" s="5" t="s">
        <v>75</v>
      </c>
      <c r="B883" s="5" t="s">
        <v>11</v>
      </c>
      <c r="C883" s="5" t="s">
        <v>74</v>
      </c>
      <c r="D883" s="5" t="s">
        <v>18</v>
      </c>
      <c r="E883" s="5" t="str">
        <f t="shared" si="33"/>
        <v/>
      </c>
      <c r="F883" s="5" t="s">
        <v>925</v>
      </c>
      <c r="G883" s="5" t="s">
        <v>4255</v>
      </c>
      <c r="H883" s="8">
        <v>0.55810000000000004</v>
      </c>
      <c r="I883" s="6">
        <v>2546002</v>
      </c>
    </row>
    <row r="884" spans="1:9" x14ac:dyDescent="0.35">
      <c r="A884" s="5" t="s">
        <v>225</v>
      </c>
      <c r="B884" s="5" t="s">
        <v>11</v>
      </c>
      <c r="C884" s="5" t="s">
        <v>226</v>
      </c>
      <c r="D884" s="5" t="s">
        <v>15</v>
      </c>
      <c r="E884" s="5" t="str">
        <f t="shared" si="33"/>
        <v>8</v>
      </c>
      <c r="F884" s="5" t="s">
        <v>926</v>
      </c>
      <c r="G884" s="5" t="s">
        <v>4256</v>
      </c>
      <c r="H884" s="8">
        <v>0.25480000000000003</v>
      </c>
      <c r="I884" s="6">
        <v>1180643</v>
      </c>
    </row>
    <row r="885" spans="1:9" x14ac:dyDescent="0.35">
      <c r="A885" s="5" t="s">
        <v>225</v>
      </c>
      <c r="B885" s="5" t="s">
        <v>11</v>
      </c>
      <c r="C885" s="5" t="s">
        <v>226</v>
      </c>
      <c r="D885" s="5" t="s">
        <v>16</v>
      </c>
      <c r="E885" s="5" t="str">
        <f t="shared" si="33"/>
        <v>8</v>
      </c>
      <c r="F885" s="5" t="s">
        <v>926</v>
      </c>
      <c r="G885" s="5" t="s">
        <v>4257</v>
      </c>
      <c r="H885" s="8">
        <v>0</v>
      </c>
      <c r="I885" s="6">
        <v>0</v>
      </c>
    </row>
    <row r="886" spans="1:9" x14ac:dyDescent="0.35">
      <c r="A886" s="5" t="s">
        <v>225</v>
      </c>
      <c r="B886" s="5" t="s">
        <v>11</v>
      </c>
      <c r="C886" s="5" t="s">
        <v>226</v>
      </c>
      <c r="D886" s="5" t="s">
        <v>18</v>
      </c>
      <c r="E886" s="5" t="str">
        <f t="shared" si="33"/>
        <v/>
      </c>
      <c r="F886" s="5" t="s">
        <v>926</v>
      </c>
      <c r="G886" s="5" t="s">
        <v>4258</v>
      </c>
      <c r="H886" s="8">
        <v>0.53979999999999995</v>
      </c>
      <c r="I886" s="6">
        <v>2501220</v>
      </c>
    </row>
    <row r="887" spans="1:9" x14ac:dyDescent="0.35">
      <c r="A887" s="5" t="s">
        <v>225</v>
      </c>
      <c r="B887" s="5" t="s">
        <v>11</v>
      </c>
      <c r="C887" s="5" t="s">
        <v>226</v>
      </c>
      <c r="D887" s="5" t="s">
        <v>17</v>
      </c>
      <c r="E887" s="5" t="str">
        <f t="shared" si="33"/>
        <v/>
      </c>
      <c r="F887" s="5" t="s">
        <v>926</v>
      </c>
      <c r="G887" s="5" t="s">
        <v>4259</v>
      </c>
      <c r="H887" s="8">
        <v>0</v>
      </c>
      <c r="I887" s="6">
        <v>0</v>
      </c>
    </row>
    <row r="888" spans="1:9" x14ac:dyDescent="0.35">
      <c r="A888" s="5" t="s">
        <v>225</v>
      </c>
      <c r="B888" s="5" t="s">
        <v>11</v>
      </c>
      <c r="C888" s="5" t="s">
        <v>227</v>
      </c>
      <c r="D888" s="5" t="s">
        <v>13</v>
      </c>
      <c r="E888" s="5" t="str">
        <f t="shared" si="33"/>
        <v/>
      </c>
      <c r="F888" s="5" t="s">
        <v>927</v>
      </c>
      <c r="G888" s="5" t="s">
        <v>4260</v>
      </c>
      <c r="H888" s="8">
        <v>0</v>
      </c>
      <c r="I888" s="6">
        <v>0</v>
      </c>
    </row>
    <row r="889" spans="1:9" x14ac:dyDescent="0.35">
      <c r="A889" s="5" t="s">
        <v>225</v>
      </c>
      <c r="B889" s="5" t="s">
        <v>11</v>
      </c>
      <c r="C889" s="5" t="s">
        <v>227</v>
      </c>
      <c r="D889" s="5" t="s">
        <v>15</v>
      </c>
      <c r="E889" s="5" t="str">
        <f t="shared" si="33"/>
        <v>8</v>
      </c>
      <c r="F889" s="5" t="s">
        <v>927</v>
      </c>
      <c r="G889" s="5" t="s">
        <v>4261</v>
      </c>
      <c r="H889" s="8">
        <v>0.124</v>
      </c>
      <c r="I889" s="6">
        <v>1426336</v>
      </c>
    </row>
    <row r="890" spans="1:9" x14ac:dyDescent="0.35">
      <c r="A890" s="5" t="s">
        <v>225</v>
      </c>
      <c r="B890" s="5" t="s">
        <v>11</v>
      </c>
      <c r="C890" s="5" t="s">
        <v>227</v>
      </c>
      <c r="D890" s="5" t="s">
        <v>30</v>
      </c>
      <c r="E890" s="5" t="str">
        <f t="shared" si="33"/>
        <v>8</v>
      </c>
      <c r="F890" s="5" t="s">
        <v>927</v>
      </c>
      <c r="G890" s="5" t="s">
        <v>4262</v>
      </c>
      <c r="H890" s="8">
        <v>0.24510000000000001</v>
      </c>
      <c r="I890" s="6">
        <v>2926061</v>
      </c>
    </row>
    <row r="891" spans="1:9" x14ac:dyDescent="0.35">
      <c r="A891" s="5" t="s">
        <v>225</v>
      </c>
      <c r="B891" s="5" t="s">
        <v>11</v>
      </c>
      <c r="C891" s="5" t="s">
        <v>227</v>
      </c>
      <c r="D891" s="5" t="s">
        <v>18</v>
      </c>
      <c r="E891" s="5" t="str">
        <f t="shared" si="33"/>
        <v/>
      </c>
      <c r="F891" s="5" t="s">
        <v>927</v>
      </c>
      <c r="G891" s="5" t="s">
        <v>4263</v>
      </c>
      <c r="H891" s="8">
        <v>0.48859999999999998</v>
      </c>
      <c r="I891" s="6">
        <v>5620226</v>
      </c>
    </row>
    <row r="892" spans="1:9" x14ac:dyDescent="0.35">
      <c r="A892" s="5" t="s">
        <v>225</v>
      </c>
      <c r="B892" s="5" t="s">
        <v>11</v>
      </c>
      <c r="C892" s="5" t="s">
        <v>227</v>
      </c>
      <c r="D892" s="5" t="s">
        <v>17</v>
      </c>
      <c r="E892" s="5" t="str">
        <f t="shared" si="33"/>
        <v/>
      </c>
      <c r="F892" s="5" t="s">
        <v>927</v>
      </c>
      <c r="G892" s="5" t="s">
        <v>4264</v>
      </c>
      <c r="H892" s="8">
        <v>0</v>
      </c>
      <c r="I892" s="6">
        <v>0</v>
      </c>
    </row>
    <row r="893" spans="1:9" x14ac:dyDescent="0.35">
      <c r="A893" s="5" t="s">
        <v>225</v>
      </c>
      <c r="B893" s="5" t="s">
        <v>11</v>
      </c>
      <c r="C893" s="5" t="s">
        <v>228</v>
      </c>
      <c r="D893" s="5" t="s">
        <v>13</v>
      </c>
      <c r="E893" s="5" t="str">
        <f t="shared" si="33"/>
        <v/>
      </c>
      <c r="F893" s="5" t="s">
        <v>928</v>
      </c>
      <c r="G893" s="5" t="s">
        <v>4265</v>
      </c>
      <c r="H893" s="8">
        <v>0</v>
      </c>
      <c r="I893" s="6">
        <v>0</v>
      </c>
    </row>
    <row r="894" spans="1:9" x14ac:dyDescent="0.35">
      <c r="A894" s="5" t="s">
        <v>225</v>
      </c>
      <c r="B894" s="5" t="s">
        <v>11</v>
      </c>
      <c r="C894" s="5" t="s">
        <v>228</v>
      </c>
      <c r="D894" s="5" t="s">
        <v>15</v>
      </c>
      <c r="E894" s="5" t="str">
        <f t="shared" si="33"/>
        <v>8</v>
      </c>
      <c r="F894" s="5" t="s">
        <v>928</v>
      </c>
      <c r="G894" s="5" t="s">
        <v>4266</v>
      </c>
      <c r="H894" s="8">
        <v>0.36959999999999998</v>
      </c>
      <c r="I894" s="6">
        <v>2029357</v>
      </c>
    </row>
    <row r="895" spans="1:9" x14ac:dyDescent="0.35">
      <c r="A895" s="5" t="s">
        <v>225</v>
      </c>
      <c r="B895" s="5" t="s">
        <v>11</v>
      </c>
      <c r="C895" s="5" t="s">
        <v>228</v>
      </c>
      <c r="D895" s="5" t="s">
        <v>16</v>
      </c>
      <c r="E895" s="5" t="str">
        <f t="shared" si="33"/>
        <v>8</v>
      </c>
      <c r="F895" s="5" t="s">
        <v>928</v>
      </c>
      <c r="G895" s="5" t="s">
        <v>4267</v>
      </c>
      <c r="H895" s="8">
        <v>6.4299999999999996E-2</v>
      </c>
      <c r="I895" s="6">
        <v>353051</v>
      </c>
    </row>
    <row r="896" spans="1:9" x14ac:dyDescent="0.35">
      <c r="A896" s="5" t="s">
        <v>225</v>
      </c>
      <c r="B896" s="5" t="s">
        <v>11</v>
      </c>
      <c r="C896" s="5" t="s">
        <v>228</v>
      </c>
      <c r="D896" s="5" t="s">
        <v>18</v>
      </c>
      <c r="E896" s="5" t="str">
        <f t="shared" si="33"/>
        <v/>
      </c>
      <c r="F896" s="5" t="s">
        <v>928</v>
      </c>
      <c r="G896" s="5" t="s">
        <v>4268</v>
      </c>
      <c r="H896" s="8">
        <v>0.75319999999999998</v>
      </c>
      <c r="I896" s="6">
        <v>4135583</v>
      </c>
    </row>
    <row r="897" spans="1:9" x14ac:dyDescent="0.35">
      <c r="A897" s="5" t="s">
        <v>225</v>
      </c>
      <c r="B897" s="5" t="s">
        <v>11</v>
      </c>
      <c r="C897" s="5" t="s">
        <v>228</v>
      </c>
      <c r="D897" s="5" t="s">
        <v>17</v>
      </c>
      <c r="E897" s="5" t="str">
        <f t="shared" si="33"/>
        <v/>
      </c>
      <c r="F897" s="5" t="s">
        <v>928</v>
      </c>
      <c r="G897" s="5" t="s">
        <v>4269</v>
      </c>
      <c r="H897" s="8">
        <v>0</v>
      </c>
      <c r="I897" s="6">
        <v>0</v>
      </c>
    </row>
    <row r="898" spans="1:9" x14ac:dyDescent="0.35">
      <c r="A898" s="5" t="s">
        <v>231</v>
      </c>
      <c r="B898" s="5" t="s">
        <v>11</v>
      </c>
      <c r="C898" s="5" t="s">
        <v>232</v>
      </c>
      <c r="D898" s="5" t="s">
        <v>13</v>
      </c>
      <c r="E898" s="5" t="str">
        <f t="shared" si="33"/>
        <v/>
      </c>
      <c r="F898" s="5" t="s">
        <v>929</v>
      </c>
      <c r="G898" s="5" t="s">
        <v>4270</v>
      </c>
      <c r="H898" s="8">
        <v>0</v>
      </c>
      <c r="I898" s="6">
        <v>0</v>
      </c>
    </row>
    <row r="899" spans="1:9" x14ac:dyDescent="0.35">
      <c r="A899" s="5" t="s">
        <v>231</v>
      </c>
      <c r="B899" s="5" t="s">
        <v>11</v>
      </c>
      <c r="C899" s="5" t="s">
        <v>232</v>
      </c>
      <c r="D899" s="5" t="s">
        <v>15</v>
      </c>
      <c r="E899" s="5" t="str">
        <f t="shared" ref="E899:E962" si="34">IF(MID(D899,3,1)="8","8","")</f>
        <v>8</v>
      </c>
      <c r="F899" s="5" t="s">
        <v>929</v>
      </c>
      <c r="G899" s="5" t="s">
        <v>4271</v>
      </c>
      <c r="H899" s="8">
        <v>0.25640000000000002</v>
      </c>
      <c r="I899" s="6">
        <v>629702</v>
      </c>
    </row>
    <row r="900" spans="1:9" x14ac:dyDescent="0.35">
      <c r="A900" s="5" t="s">
        <v>231</v>
      </c>
      <c r="B900" s="5" t="s">
        <v>11</v>
      </c>
      <c r="C900" s="5" t="s">
        <v>232</v>
      </c>
      <c r="D900" s="5" t="s">
        <v>25</v>
      </c>
      <c r="E900" s="5" t="str">
        <f t="shared" si="34"/>
        <v/>
      </c>
      <c r="F900" s="5" t="s">
        <v>929</v>
      </c>
      <c r="G900" s="5" t="s">
        <v>4272</v>
      </c>
      <c r="H900" s="8">
        <v>0.25</v>
      </c>
      <c r="I900" s="6">
        <v>613984</v>
      </c>
    </row>
    <row r="901" spans="1:9" x14ac:dyDescent="0.35">
      <c r="A901" s="5" t="s">
        <v>231</v>
      </c>
      <c r="B901" s="5" t="s">
        <v>11</v>
      </c>
      <c r="C901" s="5" t="s">
        <v>232</v>
      </c>
      <c r="D901" s="5" t="s">
        <v>18</v>
      </c>
      <c r="E901" s="5" t="str">
        <f t="shared" si="34"/>
        <v/>
      </c>
      <c r="F901" s="5" t="s">
        <v>929</v>
      </c>
      <c r="G901" s="5" t="s">
        <v>4273</v>
      </c>
      <c r="H901" s="8">
        <v>0.48570000000000002</v>
      </c>
      <c r="I901" s="6">
        <v>1192849</v>
      </c>
    </row>
    <row r="902" spans="1:9" x14ac:dyDescent="0.35">
      <c r="A902" s="5" t="s">
        <v>231</v>
      </c>
      <c r="B902" s="5" t="s">
        <v>11</v>
      </c>
      <c r="C902" s="5" t="s">
        <v>232</v>
      </c>
      <c r="D902" s="5" t="s">
        <v>17</v>
      </c>
      <c r="E902" s="5" t="str">
        <f t="shared" si="34"/>
        <v/>
      </c>
      <c r="F902" s="5" t="s">
        <v>929</v>
      </c>
      <c r="G902" s="5" t="s">
        <v>4274</v>
      </c>
      <c r="H902" s="8">
        <v>0</v>
      </c>
      <c r="I902" s="6">
        <v>0</v>
      </c>
    </row>
    <row r="903" spans="1:9" x14ac:dyDescent="0.35">
      <c r="A903" s="5" t="s">
        <v>233</v>
      </c>
      <c r="B903" s="5" t="s">
        <v>11</v>
      </c>
      <c r="C903" s="5" t="s">
        <v>234</v>
      </c>
      <c r="D903" s="5" t="s">
        <v>13</v>
      </c>
      <c r="E903" s="5" t="str">
        <f t="shared" si="34"/>
        <v/>
      </c>
      <c r="F903" s="5" t="s">
        <v>930</v>
      </c>
      <c r="G903" s="5" t="s">
        <v>4275</v>
      </c>
      <c r="H903" s="8">
        <v>0</v>
      </c>
      <c r="I903" s="6">
        <v>0</v>
      </c>
    </row>
    <row r="904" spans="1:9" x14ac:dyDescent="0.35">
      <c r="A904" s="5" t="s">
        <v>233</v>
      </c>
      <c r="B904" s="5" t="s">
        <v>11</v>
      </c>
      <c r="C904" s="5" t="s">
        <v>234</v>
      </c>
      <c r="D904" s="5" t="s">
        <v>15</v>
      </c>
      <c r="E904" s="5" t="str">
        <f t="shared" si="34"/>
        <v>8</v>
      </c>
      <c r="F904" s="5" t="s">
        <v>930</v>
      </c>
      <c r="G904" s="5" t="s">
        <v>4276</v>
      </c>
      <c r="H904" s="8">
        <v>0.31879999999999997</v>
      </c>
      <c r="I904" s="6">
        <v>723084</v>
      </c>
    </row>
    <row r="905" spans="1:9" x14ac:dyDescent="0.35">
      <c r="A905" s="5" t="s">
        <v>233</v>
      </c>
      <c r="B905" s="5" t="s">
        <v>11</v>
      </c>
      <c r="C905" s="5" t="s">
        <v>234</v>
      </c>
      <c r="D905" s="5" t="s">
        <v>16</v>
      </c>
      <c r="E905" s="5" t="str">
        <f t="shared" si="34"/>
        <v>8</v>
      </c>
      <c r="F905" s="5" t="s">
        <v>930</v>
      </c>
      <c r="G905" s="5" t="s">
        <v>4277</v>
      </c>
      <c r="H905" s="8">
        <v>0.1147</v>
      </c>
      <c r="I905" s="6">
        <v>260156</v>
      </c>
    </row>
    <row r="906" spans="1:9" x14ac:dyDescent="0.35">
      <c r="A906" s="5" t="s">
        <v>233</v>
      </c>
      <c r="B906" s="5" t="s">
        <v>11</v>
      </c>
      <c r="C906" s="5" t="s">
        <v>234</v>
      </c>
      <c r="D906" s="5" t="s">
        <v>18</v>
      </c>
      <c r="E906" s="5" t="str">
        <f t="shared" si="34"/>
        <v/>
      </c>
      <c r="F906" s="5" t="s">
        <v>930</v>
      </c>
      <c r="G906" s="5" t="s">
        <v>4278</v>
      </c>
      <c r="H906" s="8">
        <v>0.46489999999999998</v>
      </c>
      <c r="I906" s="6">
        <v>1054460</v>
      </c>
    </row>
    <row r="907" spans="1:9" x14ac:dyDescent="0.35">
      <c r="A907" s="5" t="s">
        <v>233</v>
      </c>
      <c r="B907" s="5" t="s">
        <v>11</v>
      </c>
      <c r="C907" s="5" t="s">
        <v>234</v>
      </c>
      <c r="D907" s="5" t="s">
        <v>17</v>
      </c>
      <c r="E907" s="5" t="str">
        <f t="shared" si="34"/>
        <v/>
      </c>
      <c r="F907" s="5" t="s">
        <v>930</v>
      </c>
      <c r="G907" s="5" t="s">
        <v>4279</v>
      </c>
      <c r="H907" s="8">
        <v>0</v>
      </c>
      <c r="I907" s="6">
        <v>0</v>
      </c>
    </row>
    <row r="908" spans="1:9" x14ac:dyDescent="0.35">
      <c r="A908" s="5" t="s">
        <v>233</v>
      </c>
      <c r="B908" s="5" t="s">
        <v>11</v>
      </c>
      <c r="C908" s="5" t="s">
        <v>235</v>
      </c>
      <c r="D908" s="5" t="s">
        <v>15</v>
      </c>
      <c r="E908" s="5" t="str">
        <f t="shared" si="34"/>
        <v>8</v>
      </c>
      <c r="F908" s="5" t="s">
        <v>931</v>
      </c>
      <c r="G908" s="5" t="s">
        <v>4280</v>
      </c>
      <c r="H908" s="8">
        <v>0.30669999999999997</v>
      </c>
      <c r="I908" s="6">
        <v>913277</v>
      </c>
    </row>
    <row r="909" spans="1:9" x14ac:dyDescent="0.35">
      <c r="A909" s="5" t="s">
        <v>233</v>
      </c>
      <c r="B909" s="5" t="s">
        <v>11</v>
      </c>
      <c r="C909" s="5" t="s">
        <v>235</v>
      </c>
      <c r="D909" s="5" t="s">
        <v>18</v>
      </c>
      <c r="E909" s="5" t="str">
        <f t="shared" si="34"/>
        <v/>
      </c>
      <c r="F909" s="5" t="s">
        <v>931</v>
      </c>
      <c r="G909" s="5" t="s">
        <v>4281</v>
      </c>
      <c r="H909" s="8">
        <v>0.67459999999999998</v>
      </c>
      <c r="I909" s="6">
        <v>2008792</v>
      </c>
    </row>
    <row r="910" spans="1:9" x14ac:dyDescent="0.35">
      <c r="A910" s="5" t="s">
        <v>233</v>
      </c>
      <c r="B910" s="5" t="s">
        <v>11</v>
      </c>
      <c r="C910" s="5" t="s">
        <v>235</v>
      </c>
      <c r="D910" s="5" t="s">
        <v>17</v>
      </c>
      <c r="E910" s="5" t="str">
        <f t="shared" si="34"/>
        <v/>
      </c>
      <c r="F910" s="5" t="s">
        <v>931</v>
      </c>
      <c r="G910" s="5" t="s">
        <v>4282</v>
      </c>
      <c r="H910" s="8">
        <v>0</v>
      </c>
      <c r="I910" s="6">
        <v>0</v>
      </c>
    </row>
    <row r="911" spans="1:9" x14ac:dyDescent="0.35">
      <c r="A911" s="5" t="s">
        <v>233</v>
      </c>
      <c r="B911" s="5" t="s">
        <v>11</v>
      </c>
      <c r="C911" s="5" t="s">
        <v>236</v>
      </c>
      <c r="D911" s="5" t="s">
        <v>13</v>
      </c>
      <c r="E911" s="5" t="str">
        <f t="shared" si="34"/>
        <v/>
      </c>
      <c r="F911" s="5" t="s">
        <v>932</v>
      </c>
      <c r="G911" s="5" t="s">
        <v>4283</v>
      </c>
      <c r="H911" s="8">
        <v>0</v>
      </c>
      <c r="I911" s="6">
        <v>0</v>
      </c>
    </row>
    <row r="912" spans="1:9" x14ac:dyDescent="0.35">
      <c r="A912" s="5" t="s">
        <v>233</v>
      </c>
      <c r="B912" s="5" t="s">
        <v>11</v>
      </c>
      <c r="C912" s="5" t="s">
        <v>236</v>
      </c>
      <c r="D912" s="5" t="s">
        <v>15</v>
      </c>
      <c r="E912" s="5" t="str">
        <f t="shared" si="34"/>
        <v>8</v>
      </c>
      <c r="F912" s="5" t="s">
        <v>932</v>
      </c>
      <c r="G912" s="5" t="s">
        <v>4284</v>
      </c>
      <c r="H912" s="8">
        <v>0.26300000000000001</v>
      </c>
      <c r="I912" s="6">
        <v>673514</v>
      </c>
    </row>
    <row r="913" spans="1:9" x14ac:dyDescent="0.35">
      <c r="A913" s="5" t="s">
        <v>233</v>
      </c>
      <c r="B913" s="5" t="s">
        <v>11</v>
      </c>
      <c r="C913" s="5" t="s">
        <v>236</v>
      </c>
      <c r="D913" s="5" t="s">
        <v>16</v>
      </c>
      <c r="E913" s="5" t="str">
        <f t="shared" si="34"/>
        <v>8</v>
      </c>
      <c r="F913" s="5" t="s">
        <v>932</v>
      </c>
      <c r="G913" s="5" t="s">
        <v>4285</v>
      </c>
      <c r="H913" s="8">
        <v>0</v>
      </c>
      <c r="I913" s="6">
        <v>0</v>
      </c>
    </row>
    <row r="914" spans="1:9" x14ac:dyDescent="0.35">
      <c r="A914" s="5" t="s">
        <v>233</v>
      </c>
      <c r="B914" s="5" t="s">
        <v>11</v>
      </c>
      <c r="C914" s="5" t="s">
        <v>236</v>
      </c>
      <c r="D914" s="5" t="s">
        <v>18</v>
      </c>
      <c r="E914" s="5" t="str">
        <f t="shared" si="34"/>
        <v/>
      </c>
      <c r="F914" s="5" t="s">
        <v>932</v>
      </c>
      <c r="G914" s="5" t="s">
        <v>4286</v>
      </c>
      <c r="H914" s="8">
        <v>0.65969999999999995</v>
      </c>
      <c r="I914" s="6">
        <v>1689420</v>
      </c>
    </row>
    <row r="915" spans="1:9" x14ac:dyDescent="0.35">
      <c r="A915" s="5" t="s">
        <v>233</v>
      </c>
      <c r="B915" s="5" t="s">
        <v>11</v>
      </c>
      <c r="C915" s="5" t="s">
        <v>236</v>
      </c>
      <c r="D915" s="5" t="s">
        <v>17</v>
      </c>
      <c r="E915" s="5" t="str">
        <f t="shared" si="34"/>
        <v/>
      </c>
      <c r="F915" s="5" t="s">
        <v>932</v>
      </c>
      <c r="G915" s="5" t="s">
        <v>4287</v>
      </c>
      <c r="H915" s="8">
        <v>0</v>
      </c>
      <c r="I915" s="6">
        <v>0</v>
      </c>
    </row>
    <row r="916" spans="1:9" x14ac:dyDescent="0.35">
      <c r="A916" s="5" t="s">
        <v>237</v>
      </c>
      <c r="B916" s="5" t="s">
        <v>11</v>
      </c>
      <c r="C916" s="5" t="s">
        <v>238</v>
      </c>
      <c r="D916" s="5" t="s">
        <v>13</v>
      </c>
      <c r="E916" s="5" t="str">
        <f t="shared" si="34"/>
        <v/>
      </c>
      <c r="F916" s="5" t="s">
        <v>933</v>
      </c>
      <c r="G916" s="5" t="s">
        <v>4288</v>
      </c>
      <c r="H916" s="8">
        <v>0</v>
      </c>
      <c r="I916" s="6">
        <v>0</v>
      </c>
    </row>
    <row r="917" spans="1:9" x14ac:dyDescent="0.35">
      <c r="A917" s="5" t="s">
        <v>237</v>
      </c>
      <c r="B917" s="5" t="s">
        <v>11</v>
      </c>
      <c r="C917" s="5" t="s">
        <v>238</v>
      </c>
      <c r="D917" s="5" t="s">
        <v>15</v>
      </c>
      <c r="E917" s="5" t="str">
        <f t="shared" si="34"/>
        <v>8</v>
      </c>
      <c r="F917" s="5" t="s">
        <v>933</v>
      </c>
      <c r="G917" s="5" t="s">
        <v>4289</v>
      </c>
      <c r="H917" s="8">
        <v>0.4355</v>
      </c>
      <c r="I917" s="6">
        <v>2834850</v>
      </c>
    </row>
    <row r="918" spans="1:9" x14ac:dyDescent="0.35">
      <c r="A918" s="5" t="s">
        <v>237</v>
      </c>
      <c r="B918" s="5" t="s">
        <v>11</v>
      </c>
      <c r="C918" s="5" t="s">
        <v>238</v>
      </c>
      <c r="D918" s="5" t="s">
        <v>16</v>
      </c>
      <c r="E918" s="5" t="str">
        <f t="shared" si="34"/>
        <v>8</v>
      </c>
      <c r="F918" s="5" t="s">
        <v>933</v>
      </c>
      <c r="G918" s="5" t="s">
        <v>4290</v>
      </c>
      <c r="H918" s="8">
        <v>0</v>
      </c>
      <c r="I918" s="6">
        <v>0</v>
      </c>
    </row>
    <row r="919" spans="1:9" x14ac:dyDescent="0.35">
      <c r="A919" s="5" t="s">
        <v>237</v>
      </c>
      <c r="B919" s="5" t="s">
        <v>11</v>
      </c>
      <c r="C919" s="5" t="s">
        <v>238</v>
      </c>
      <c r="D919" s="5" t="s">
        <v>18</v>
      </c>
      <c r="E919" s="5" t="str">
        <f t="shared" si="34"/>
        <v/>
      </c>
      <c r="F919" s="5" t="s">
        <v>933</v>
      </c>
      <c r="G919" s="5" t="s">
        <v>4291</v>
      </c>
      <c r="H919" s="8">
        <v>0.72130000000000005</v>
      </c>
      <c r="I919" s="6">
        <v>4695241</v>
      </c>
    </row>
    <row r="920" spans="1:9" x14ac:dyDescent="0.35">
      <c r="A920" s="5" t="s">
        <v>237</v>
      </c>
      <c r="B920" s="5" t="s">
        <v>11</v>
      </c>
      <c r="C920" s="5" t="s">
        <v>238</v>
      </c>
      <c r="D920" s="5" t="s">
        <v>17</v>
      </c>
      <c r="E920" s="5" t="str">
        <f t="shared" si="34"/>
        <v/>
      </c>
      <c r="F920" s="5" t="s">
        <v>933</v>
      </c>
      <c r="G920" s="5" t="s">
        <v>4292</v>
      </c>
      <c r="H920" s="8">
        <v>0</v>
      </c>
      <c r="I920" s="6">
        <v>0</v>
      </c>
    </row>
    <row r="921" spans="1:9" x14ac:dyDescent="0.35">
      <c r="A921" s="5" t="s">
        <v>241</v>
      </c>
      <c r="B921" s="5" t="s">
        <v>11</v>
      </c>
      <c r="C921" s="5" t="s">
        <v>245</v>
      </c>
      <c r="D921" s="5" t="s">
        <v>13</v>
      </c>
      <c r="E921" s="5" t="str">
        <f t="shared" si="34"/>
        <v/>
      </c>
      <c r="F921" s="5" t="s">
        <v>934</v>
      </c>
      <c r="G921" s="5" t="s">
        <v>4293</v>
      </c>
      <c r="H921" s="8">
        <v>0</v>
      </c>
      <c r="I921" s="6">
        <v>0</v>
      </c>
    </row>
    <row r="922" spans="1:9" x14ac:dyDescent="0.35">
      <c r="A922" s="5" t="s">
        <v>241</v>
      </c>
      <c r="B922" s="5" t="s">
        <v>11</v>
      </c>
      <c r="C922" s="5" t="s">
        <v>245</v>
      </c>
      <c r="D922" s="5" t="s">
        <v>15</v>
      </c>
      <c r="E922" s="5" t="str">
        <f t="shared" si="34"/>
        <v>8</v>
      </c>
      <c r="F922" s="5" t="s">
        <v>934</v>
      </c>
      <c r="G922" s="5" t="s">
        <v>4294</v>
      </c>
      <c r="H922" s="8">
        <v>0.441</v>
      </c>
      <c r="I922" s="6">
        <v>903477</v>
      </c>
    </row>
    <row r="923" spans="1:9" x14ac:dyDescent="0.35">
      <c r="A923" s="5" t="s">
        <v>241</v>
      </c>
      <c r="B923" s="5" t="s">
        <v>11</v>
      </c>
      <c r="C923" s="5" t="s">
        <v>245</v>
      </c>
      <c r="D923" s="5" t="s">
        <v>17</v>
      </c>
      <c r="E923" s="5" t="str">
        <f t="shared" si="34"/>
        <v/>
      </c>
      <c r="F923" s="5" t="s">
        <v>934</v>
      </c>
      <c r="G923" s="5" t="s">
        <v>4295</v>
      </c>
      <c r="H923" s="8">
        <v>0</v>
      </c>
      <c r="I923" s="6">
        <v>0</v>
      </c>
    </row>
    <row r="924" spans="1:9" x14ac:dyDescent="0.35">
      <c r="A924" s="5" t="s">
        <v>241</v>
      </c>
      <c r="B924" s="5" t="s">
        <v>11</v>
      </c>
      <c r="C924" s="5" t="s">
        <v>245</v>
      </c>
      <c r="D924" s="5" t="s">
        <v>18</v>
      </c>
      <c r="E924" s="5" t="str">
        <f t="shared" si="34"/>
        <v/>
      </c>
      <c r="F924" s="5" t="s">
        <v>934</v>
      </c>
      <c r="G924" s="5" t="s">
        <v>4296</v>
      </c>
      <c r="H924" s="8">
        <v>0.71009999999999995</v>
      </c>
      <c r="I924" s="6">
        <v>1454783</v>
      </c>
    </row>
    <row r="925" spans="1:9" x14ac:dyDescent="0.35">
      <c r="A925" s="5" t="s">
        <v>247</v>
      </c>
      <c r="B925" s="5" t="s">
        <v>11</v>
      </c>
      <c r="C925" s="5" t="s">
        <v>248</v>
      </c>
      <c r="D925" s="5" t="s">
        <v>13</v>
      </c>
      <c r="E925" s="5" t="str">
        <f t="shared" si="34"/>
        <v/>
      </c>
      <c r="F925" s="5" t="s">
        <v>935</v>
      </c>
      <c r="G925" s="5" t="s">
        <v>4297</v>
      </c>
      <c r="H925" s="8">
        <v>0</v>
      </c>
      <c r="I925" s="6">
        <v>0</v>
      </c>
    </row>
    <row r="926" spans="1:9" x14ac:dyDescent="0.35">
      <c r="A926" s="5" t="s">
        <v>247</v>
      </c>
      <c r="B926" s="5" t="s">
        <v>11</v>
      </c>
      <c r="C926" s="5" t="s">
        <v>248</v>
      </c>
      <c r="D926" s="5" t="s">
        <v>15</v>
      </c>
      <c r="E926" s="5" t="str">
        <f t="shared" si="34"/>
        <v>8</v>
      </c>
      <c r="F926" s="5" t="s">
        <v>935</v>
      </c>
      <c r="G926" s="5" t="s">
        <v>4298</v>
      </c>
      <c r="H926" s="8">
        <v>0.16589999999999999</v>
      </c>
      <c r="I926" s="6">
        <v>395197</v>
      </c>
    </row>
    <row r="927" spans="1:9" x14ac:dyDescent="0.35">
      <c r="A927" s="5" t="s">
        <v>247</v>
      </c>
      <c r="B927" s="5" t="s">
        <v>11</v>
      </c>
      <c r="C927" s="5" t="s">
        <v>248</v>
      </c>
      <c r="D927" s="5" t="s">
        <v>16</v>
      </c>
      <c r="E927" s="5" t="str">
        <f t="shared" si="34"/>
        <v>8</v>
      </c>
      <c r="F927" s="5" t="s">
        <v>935</v>
      </c>
      <c r="G927" s="5" t="s">
        <v>4299</v>
      </c>
      <c r="H927" s="8">
        <v>7.8799999999999995E-2</v>
      </c>
      <c r="I927" s="6">
        <v>187713</v>
      </c>
    </row>
    <row r="928" spans="1:9" x14ac:dyDescent="0.35">
      <c r="A928" s="5" t="s">
        <v>247</v>
      </c>
      <c r="B928" s="5" t="s">
        <v>11</v>
      </c>
      <c r="C928" s="5" t="s">
        <v>248</v>
      </c>
      <c r="D928" s="5" t="s">
        <v>17</v>
      </c>
      <c r="E928" s="5" t="str">
        <f t="shared" si="34"/>
        <v/>
      </c>
      <c r="F928" s="5" t="s">
        <v>935</v>
      </c>
      <c r="G928" s="5" t="s">
        <v>4300</v>
      </c>
      <c r="H928" s="8">
        <v>0</v>
      </c>
      <c r="I928" s="6">
        <v>0</v>
      </c>
    </row>
    <row r="929" spans="1:9" x14ac:dyDescent="0.35">
      <c r="A929" s="5" t="s">
        <v>247</v>
      </c>
      <c r="B929" s="5" t="s">
        <v>11</v>
      </c>
      <c r="C929" s="5" t="s">
        <v>248</v>
      </c>
      <c r="D929" s="5" t="s">
        <v>18</v>
      </c>
      <c r="E929" s="5" t="str">
        <f t="shared" si="34"/>
        <v/>
      </c>
      <c r="F929" s="5" t="s">
        <v>935</v>
      </c>
      <c r="G929" s="5" t="s">
        <v>4301</v>
      </c>
      <c r="H929" s="8">
        <v>0.72470000000000001</v>
      </c>
      <c r="I929" s="6">
        <v>1726336</v>
      </c>
    </row>
    <row r="930" spans="1:9" x14ac:dyDescent="0.35">
      <c r="A930" s="5" t="s">
        <v>247</v>
      </c>
      <c r="B930" s="5" t="s">
        <v>11</v>
      </c>
      <c r="C930" s="5" t="s">
        <v>249</v>
      </c>
      <c r="D930" s="5" t="s">
        <v>25</v>
      </c>
      <c r="E930" s="5" t="str">
        <f t="shared" si="34"/>
        <v/>
      </c>
      <c r="F930" s="5" t="s">
        <v>936</v>
      </c>
      <c r="G930" s="5" t="s">
        <v>4302</v>
      </c>
      <c r="H930" s="8">
        <v>0.41</v>
      </c>
      <c r="I930" s="6">
        <v>74271</v>
      </c>
    </row>
    <row r="931" spans="1:9" x14ac:dyDescent="0.35">
      <c r="A931" s="5" t="s">
        <v>247</v>
      </c>
      <c r="B931" s="5" t="s">
        <v>11</v>
      </c>
      <c r="C931" s="5" t="s">
        <v>249</v>
      </c>
      <c r="D931" s="5" t="s">
        <v>15</v>
      </c>
      <c r="E931" s="5" t="str">
        <f t="shared" si="34"/>
        <v>8</v>
      </c>
      <c r="F931" s="5" t="s">
        <v>936</v>
      </c>
      <c r="G931" s="5" t="s">
        <v>4303</v>
      </c>
      <c r="H931" s="8">
        <v>1.3509</v>
      </c>
      <c r="I931" s="6">
        <v>244715</v>
      </c>
    </row>
    <row r="932" spans="1:9" x14ac:dyDescent="0.35">
      <c r="A932" s="5" t="s">
        <v>247</v>
      </c>
      <c r="B932" s="5" t="s">
        <v>11</v>
      </c>
      <c r="C932" s="5" t="s">
        <v>249</v>
      </c>
      <c r="D932" s="5" t="s">
        <v>17</v>
      </c>
      <c r="E932" s="5" t="str">
        <f t="shared" si="34"/>
        <v/>
      </c>
      <c r="F932" s="5" t="s">
        <v>936</v>
      </c>
      <c r="G932" s="5" t="s">
        <v>4304</v>
      </c>
      <c r="H932" s="8">
        <v>0</v>
      </c>
      <c r="I932" s="6">
        <v>0</v>
      </c>
    </row>
    <row r="933" spans="1:9" x14ac:dyDescent="0.35">
      <c r="A933" s="5" t="s">
        <v>247</v>
      </c>
      <c r="B933" s="5" t="s">
        <v>11</v>
      </c>
      <c r="C933" s="5" t="s">
        <v>249</v>
      </c>
      <c r="D933" s="5" t="s">
        <v>18</v>
      </c>
      <c r="E933" s="5" t="str">
        <f t="shared" si="34"/>
        <v/>
      </c>
      <c r="F933" s="5" t="s">
        <v>936</v>
      </c>
      <c r="G933" s="5" t="s">
        <v>4305</v>
      </c>
      <c r="H933" s="8">
        <v>1.1809000000000001</v>
      </c>
      <c r="I933" s="6">
        <v>213920</v>
      </c>
    </row>
    <row r="934" spans="1:9" x14ac:dyDescent="0.35">
      <c r="A934" s="5" t="s">
        <v>247</v>
      </c>
      <c r="B934" s="5" t="s">
        <v>11</v>
      </c>
      <c r="C934" s="5" t="s">
        <v>250</v>
      </c>
      <c r="D934" s="5" t="s">
        <v>13</v>
      </c>
      <c r="E934" s="5" t="str">
        <f t="shared" si="34"/>
        <v/>
      </c>
      <c r="F934" s="5" t="s">
        <v>937</v>
      </c>
      <c r="G934" s="5" t="s">
        <v>4306</v>
      </c>
      <c r="H934" s="8">
        <v>0</v>
      </c>
      <c r="I934" s="6">
        <v>0</v>
      </c>
    </row>
    <row r="935" spans="1:9" x14ac:dyDescent="0.35">
      <c r="A935" s="5" t="s">
        <v>247</v>
      </c>
      <c r="B935" s="5" t="s">
        <v>11</v>
      </c>
      <c r="C935" s="5" t="s">
        <v>250</v>
      </c>
      <c r="D935" s="5" t="s">
        <v>15</v>
      </c>
      <c r="E935" s="5" t="str">
        <f t="shared" si="34"/>
        <v>8</v>
      </c>
      <c r="F935" s="5" t="s">
        <v>937</v>
      </c>
      <c r="G935" s="5" t="s">
        <v>4307</v>
      </c>
      <c r="H935" s="8">
        <v>0.69530000000000003</v>
      </c>
      <c r="I935" s="6">
        <v>2353389</v>
      </c>
    </row>
    <row r="936" spans="1:9" x14ac:dyDescent="0.35">
      <c r="A936" s="5" t="s">
        <v>247</v>
      </c>
      <c r="B936" s="5" t="s">
        <v>11</v>
      </c>
      <c r="C936" s="5" t="s">
        <v>250</v>
      </c>
      <c r="D936" s="5" t="s">
        <v>16</v>
      </c>
      <c r="E936" s="5" t="str">
        <f t="shared" si="34"/>
        <v>8</v>
      </c>
      <c r="F936" s="5" t="s">
        <v>937</v>
      </c>
      <c r="G936" s="5" t="s">
        <v>4308</v>
      </c>
      <c r="H936" s="8">
        <v>0.1177</v>
      </c>
      <c r="I936" s="6">
        <v>398380</v>
      </c>
    </row>
    <row r="937" spans="1:9" x14ac:dyDescent="0.35">
      <c r="A937" s="5" t="s">
        <v>247</v>
      </c>
      <c r="B937" s="5" t="s">
        <v>11</v>
      </c>
      <c r="C937" s="5" t="s">
        <v>250</v>
      </c>
      <c r="D937" s="5" t="s">
        <v>17</v>
      </c>
      <c r="E937" s="5" t="str">
        <f t="shared" si="34"/>
        <v/>
      </c>
      <c r="F937" s="5" t="s">
        <v>937</v>
      </c>
      <c r="G937" s="5" t="s">
        <v>4309</v>
      </c>
      <c r="H937" s="8">
        <v>0</v>
      </c>
      <c r="I937" s="6">
        <v>0</v>
      </c>
    </row>
    <row r="938" spans="1:9" x14ac:dyDescent="0.35">
      <c r="A938" s="5" t="s">
        <v>247</v>
      </c>
      <c r="B938" s="5" t="s">
        <v>11</v>
      </c>
      <c r="C938" s="5" t="s">
        <v>250</v>
      </c>
      <c r="D938" s="5" t="s">
        <v>18</v>
      </c>
      <c r="E938" s="5" t="str">
        <f t="shared" si="34"/>
        <v/>
      </c>
      <c r="F938" s="5" t="s">
        <v>937</v>
      </c>
      <c r="G938" s="5" t="s">
        <v>4310</v>
      </c>
      <c r="H938" s="8">
        <v>0.49320000000000003</v>
      </c>
      <c r="I938" s="6">
        <v>1669339</v>
      </c>
    </row>
    <row r="939" spans="1:9" x14ac:dyDescent="0.35">
      <c r="A939" s="5" t="s">
        <v>241</v>
      </c>
      <c r="B939" s="5" t="s">
        <v>11</v>
      </c>
      <c r="C939" s="5" t="s">
        <v>242</v>
      </c>
      <c r="D939" s="5" t="s">
        <v>13</v>
      </c>
      <c r="E939" s="5" t="str">
        <f t="shared" si="34"/>
        <v/>
      </c>
      <c r="F939" s="5" t="s">
        <v>938</v>
      </c>
      <c r="G939" s="5" t="s">
        <v>4311</v>
      </c>
      <c r="H939" s="8">
        <v>0</v>
      </c>
      <c r="I939" s="6">
        <v>0</v>
      </c>
    </row>
    <row r="940" spans="1:9" x14ac:dyDescent="0.35">
      <c r="A940" s="5" t="s">
        <v>241</v>
      </c>
      <c r="B940" s="5" t="s">
        <v>11</v>
      </c>
      <c r="C940" s="5" t="s">
        <v>242</v>
      </c>
      <c r="D940" s="5" t="s">
        <v>15</v>
      </c>
      <c r="E940" s="5" t="str">
        <f t="shared" si="34"/>
        <v>8</v>
      </c>
      <c r="F940" s="5" t="s">
        <v>938</v>
      </c>
      <c r="G940" s="5" t="s">
        <v>4312</v>
      </c>
      <c r="H940" s="8">
        <v>0</v>
      </c>
      <c r="I940" s="6">
        <v>0</v>
      </c>
    </row>
    <row r="941" spans="1:9" x14ac:dyDescent="0.35">
      <c r="A941" s="5" t="s">
        <v>241</v>
      </c>
      <c r="B941" s="5" t="s">
        <v>11</v>
      </c>
      <c r="C941" s="5" t="s">
        <v>242</v>
      </c>
      <c r="D941" s="5" t="s">
        <v>243</v>
      </c>
      <c r="E941" s="5" t="str">
        <f t="shared" si="34"/>
        <v>8</v>
      </c>
      <c r="F941" s="5" t="s">
        <v>938</v>
      </c>
      <c r="G941" s="5" t="s">
        <v>4313</v>
      </c>
      <c r="H941" s="8">
        <v>0.32150000000000001</v>
      </c>
      <c r="I941" s="6">
        <v>912625</v>
      </c>
    </row>
    <row r="942" spans="1:9" x14ac:dyDescent="0.35">
      <c r="A942" s="5" t="s">
        <v>241</v>
      </c>
      <c r="B942" s="5" t="s">
        <v>11</v>
      </c>
      <c r="C942" s="5" t="s">
        <v>242</v>
      </c>
      <c r="D942" s="5" t="s">
        <v>244</v>
      </c>
      <c r="E942" s="5" t="str">
        <f t="shared" si="34"/>
        <v>8</v>
      </c>
      <c r="F942" s="5" t="s">
        <v>938</v>
      </c>
      <c r="G942" s="5" t="s">
        <v>4314</v>
      </c>
      <c r="H942" s="8">
        <v>0.1152</v>
      </c>
      <c r="I942" s="6">
        <v>299495</v>
      </c>
    </row>
    <row r="943" spans="1:9" x14ac:dyDescent="0.35">
      <c r="A943" s="5" t="s">
        <v>241</v>
      </c>
      <c r="B943" s="5" t="s">
        <v>11</v>
      </c>
      <c r="C943" s="5" t="s">
        <v>242</v>
      </c>
      <c r="D943" s="5" t="s">
        <v>17</v>
      </c>
      <c r="E943" s="5" t="str">
        <f t="shared" si="34"/>
        <v/>
      </c>
      <c r="F943" s="5" t="s">
        <v>938</v>
      </c>
      <c r="G943" s="5" t="s">
        <v>4315</v>
      </c>
      <c r="H943" s="8">
        <v>0</v>
      </c>
      <c r="I943" s="6">
        <v>0</v>
      </c>
    </row>
    <row r="944" spans="1:9" x14ac:dyDescent="0.35">
      <c r="A944" s="5" t="s">
        <v>241</v>
      </c>
      <c r="B944" s="5" t="s">
        <v>11</v>
      </c>
      <c r="C944" s="5" t="s">
        <v>242</v>
      </c>
      <c r="D944" s="5" t="s">
        <v>18</v>
      </c>
      <c r="E944" s="5" t="str">
        <f t="shared" si="34"/>
        <v/>
      </c>
      <c r="F944" s="5" t="s">
        <v>938</v>
      </c>
      <c r="G944" s="5" t="s">
        <v>4316</v>
      </c>
      <c r="H944" s="8">
        <v>0.57930000000000004</v>
      </c>
      <c r="I944" s="6">
        <v>3150483</v>
      </c>
    </row>
    <row r="945" spans="1:9" x14ac:dyDescent="0.35">
      <c r="A945" s="5" t="s">
        <v>251</v>
      </c>
      <c r="B945" s="5" t="s">
        <v>11</v>
      </c>
      <c r="C945" s="5" t="s">
        <v>252</v>
      </c>
      <c r="D945" s="5" t="s">
        <v>13</v>
      </c>
      <c r="E945" s="5" t="str">
        <f t="shared" si="34"/>
        <v/>
      </c>
      <c r="F945" s="5" t="s">
        <v>939</v>
      </c>
      <c r="G945" s="5" t="s">
        <v>4317</v>
      </c>
      <c r="H945" s="8">
        <v>0</v>
      </c>
      <c r="I945" s="6">
        <v>0</v>
      </c>
    </row>
    <row r="946" spans="1:9" x14ac:dyDescent="0.35">
      <c r="A946" s="5" t="s">
        <v>251</v>
      </c>
      <c r="B946" s="5" t="s">
        <v>11</v>
      </c>
      <c r="C946" s="5" t="s">
        <v>252</v>
      </c>
      <c r="D946" s="5" t="s">
        <v>15</v>
      </c>
      <c r="E946" s="5" t="str">
        <f t="shared" si="34"/>
        <v>8</v>
      </c>
      <c r="F946" s="5" t="s">
        <v>939</v>
      </c>
      <c r="G946" s="5" t="s">
        <v>4318</v>
      </c>
      <c r="H946" s="8">
        <v>0.2462</v>
      </c>
      <c r="I946" s="6">
        <v>1540364</v>
      </c>
    </row>
    <row r="947" spans="1:9" x14ac:dyDescent="0.35">
      <c r="A947" s="5" t="s">
        <v>251</v>
      </c>
      <c r="B947" s="5" t="s">
        <v>11</v>
      </c>
      <c r="C947" s="5" t="s">
        <v>252</v>
      </c>
      <c r="D947" s="5" t="s">
        <v>16</v>
      </c>
      <c r="E947" s="5" t="str">
        <f t="shared" si="34"/>
        <v>8</v>
      </c>
      <c r="F947" s="5" t="s">
        <v>939</v>
      </c>
      <c r="G947" s="5" t="s">
        <v>4319</v>
      </c>
      <c r="H947" s="8">
        <v>1.9199999999999998E-2</v>
      </c>
      <c r="I947" s="6">
        <v>120126</v>
      </c>
    </row>
    <row r="948" spans="1:9" x14ac:dyDescent="0.35">
      <c r="A948" s="5" t="s">
        <v>251</v>
      </c>
      <c r="B948" s="5" t="s">
        <v>11</v>
      </c>
      <c r="C948" s="5" t="s">
        <v>252</v>
      </c>
      <c r="D948" s="5" t="s">
        <v>17</v>
      </c>
      <c r="E948" s="5" t="str">
        <f t="shared" si="34"/>
        <v/>
      </c>
      <c r="F948" s="5" t="s">
        <v>939</v>
      </c>
      <c r="G948" s="5" t="s">
        <v>4320</v>
      </c>
      <c r="H948" s="8">
        <v>0</v>
      </c>
      <c r="I948" s="6">
        <v>0</v>
      </c>
    </row>
    <row r="949" spans="1:9" x14ac:dyDescent="0.35">
      <c r="A949" s="5" t="s">
        <v>251</v>
      </c>
      <c r="B949" s="5" t="s">
        <v>11</v>
      </c>
      <c r="C949" s="5" t="s">
        <v>252</v>
      </c>
      <c r="D949" s="5" t="s">
        <v>18</v>
      </c>
      <c r="E949" s="5" t="str">
        <f t="shared" si="34"/>
        <v/>
      </c>
      <c r="F949" s="5" t="s">
        <v>939</v>
      </c>
      <c r="G949" s="5" t="s">
        <v>4321</v>
      </c>
      <c r="H949" s="8">
        <v>0.91410000000000002</v>
      </c>
      <c r="I949" s="6">
        <v>5719116</v>
      </c>
    </row>
    <row r="950" spans="1:9" x14ac:dyDescent="0.35">
      <c r="A950" s="5" t="s">
        <v>253</v>
      </c>
      <c r="B950" s="5" t="s">
        <v>11</v>
      </c>
      <c r="C950" s="5" t="s">
        <v>254</v>
      </c>
      <c r="D950" s="5" t="s">
        <v>25</v>
      </c>
      <c r="E950" s="5" t="str">
        <f t="shared" si="34"/>
        <v/>
      </c>
      <c r="F950" s="5" t="s">
        <v>940</v>
      </c>
      <c r="G950" s="5" t="s">
        <v>4322</v>
      </c>
      <c r="H950" s="8">
        <v>0.2064</v>
      </c>
      <c r="I950" s="6">
        <v>531386</v>
      </c>
    </row>
    <row r="951" spans="1:9" x14ac:dyDescent="0.35">
      <c r="A951" s="5" t="s">
        <v>253</v>
      </c>
      <c r="B951" s="5" t="s">
        <v>11</v>
      </c>
      <c r="C951" s="5" t="s">
        <v>254</v>
      </c>
      <c r="D951" s="5" t="s">
        <v>15</v>
      </c>
      <c r="E951" s="5" t="str">
        <f t="shared" si="34"/>
        <v>8</v>
      </c>
      <c r="F951" s="5" t="s">
        <v>940</v>
      </c>
      <c r="G951" s="5" t="s">
        <v>4323</v>
      </c>
      <c r="H951" s="8">
        <v>0.93930000000000002</v>
      </c>
      <c r="I951" s="6">
        <v>2399974</v>
      </c>
    </row>
    <row r="952" spans="1:9" x14ac:dyDescent="0.35">
      <c r="A952" s="5" t="s">
        <v>253</v>
      </c>
      <c r="B952" s="5" t="s">
        <v>11</v>
      </c>
      <c r="C952" s="5" t="s">
        <v>254</v>
      </c>
      <c r="D952" s="5" t="s">
        <v>16</v>
      </c>
      <c r="E952" s="5" t="str">
        <f t="shared" si="34"/>
        <v>8</v>
      </c>
      <c r="F952" s="5" t="s">
        <v>940</v>
      </c>
      <c r="G952" s="5" t="s">
        <v>4324</v>
      </c>
      <c r="H952" s="8">
        <v>3.27E-2</v>
      </c>
      <c r="I952" s="6">
        <v>83551</v>
      </c>
    </row>
    <row r="953" spans="1:9" x14ac:dyDescent="0.35">
      <c r="A953" s="5" t="s">
        <v>253</v>
      </c>
      <c r="B953" s="5" t="s">
        <v>11</v>
      </c>
      <c r="C953" s="5" t="s">
        <v>254</v>
      </c>
      <c r="D953" s="5" t="s">
        <v>17</v>
      </c>
      <c r="E953" s="5" t="str">
        <f t="shared" si="34"/>
        <v/>
      </c>
      <c r="F953" s="5" t="s">
        <v>940</v>
      </c>
      <c r="G953" s="5" t="s">
        <v>4325</v>
      </c>
      <c r="H953" s="8">
        <v>0</v>
      </c>
      <c r="I953" s="6">
        <v>0</v>
      </c>
    </row>
    <row r="954" spans="1:9" x14ac:dyDescent="0.35">
      <c r="A954" s="5" t="s">
        <v>253</v>
      </c>
      <c r="B954" s="5" t="s">
        <v>11</v>
      </c>
      <c r="C954" s="5" t="s">
        <v>254</v>
      </c>
      <c r="D954" s="5" t="s">
        <v>18</v>
      </c>
      <c r="E954" s="5" t="str">
        <f t="shared" si="34"/>
        <v/>
      </c>
      <c r="F954" s="5" t="s">
        <v>940</v>
      </c>
      <c r="G954" s="5" t="s">
        <v>4326</v>
      </c>
      <c r="H954" s="8">
        <v>0.5272</v>
      </c>
      <c r="I954" s="6">
        <v>1347031</v>
      </c>
    </row>
    <row r="955" spans="1:9" x14ac:dyDescent="0.35">
      <c r="A955" s="5" t="s">
        <v>253</v>
      </c>
      <c r="B955" s="5" t="s">
        <v>11</v>
      </c>
      <c r="C955" s="5" t="s">
        <v>255</v>
      </c>
      <c r="D955" s="5" t="s">
        <v>25</v>
      </c>
      <c r="E955" s="5" t="str">
        <f t="shared" si="34"/>
        <v/>
      </c>
      <c r="F955" s="5" t="s">
        <v>941</v>
      </c>
      <c r="G955" s="5" t="s">
        <v>4327</v>
      </c>
      <c r="H955" s="8">
        <v>0.22</v>
      </c>
      <c r="I955" s="6">
        <v>6576678</v>
      </c>
    </row>
    <row r="956" spans="1:9" x14ac:dyDescent="0.35">
      <c r="A956" s="5" t="s">
        <v>253</v>
      </c>
      <c r="B956" s="5" t="s">
        <v>11</v>
      </c>
      <c r="C956" s="5" t="s">
        <v>255</v>
      </c>
      <c r="D956" s="5" t="s">
        <v>15</v>
      </c>
      <c r="E956" s="5" t="str">
        <f t="shared" si="34"/>
        <v>8</v>
      </c>
      <c r="F956" s="5" t="s">
        <v>941</v>
      </c>
      <c r="G956" s="5" t="s">
        <v>4328</v>
      </c>
      <c r="H956" s="8">
        <v>0.29339999999999999</v>
      </c>
      <c r="I956" s="6">
        <v>8108924</v>
      </c>
    </row>
    <row r="957" spans="1:9" x14ac:dyDescent="0.35">
      <c r="A957" s="5" t="s">
        <v>253</v>
      </c>
      <c r="B957" s="5" t="s">
        <v>11</v>
      </c>
      <c r="C957" s="5" t="s">
        <v>255</v>
      </c>
      <c r="D957" s="5" t="s">
        <v>17</v>
      </c>
      <c r="E957" s="5" t="str">
        <f t="shared" si="34"/>
        <v/>
      </c>
      <c r="F957" s="5" t="s">
        <v>941</v>
      </c>
      <c r="G957" s="5" t="s">
        <v>4329</v>
      </c>
      <c r="H957" s="8">
        <v>0</v>
      </c>
      <c r="I957" s="6">
        <v>0</v>
      </c>
    </row>
    <row r="958" spans="1:9" x14ac:dyDescent="0.35">
      <c r="A958" s="5" t="s">
        <v>253</v>
      </c>
      <c r="B958" s="5" t="s">
        <v>11</v>
      </c>
      <c r="C958" s="5" t="s">
        <v>255</v>
      </c>
      <c r="D958" s="5" t="s">
        <v>18</v>
      </c>
      <c r="E958" s="5" t="str">
        <f t="shared" si="34"/>
        <v/>
      </c>
      <c r="F958" s="5" t="s">
        <v>941</v>
      </c>
      <c r="G958" s="5" t="s">
        <v>4330</v>
      </c>
      <c r="H958" s="8">
        <v>0.52800000000000002</v>
      </c>
      <c r="I958" s="6">
        <v>14592747</v>
      </c>
    </row>
    <row r="959" spans="1:9" x14ac:dyDescent="0.35">
      <c r="A959" s="5" t="s">
        <v>253</v>
      </c>
      <c r="B959" s="5" t="s">
        <v>11</v>
      </c>
      <c r="C959" s="5" t="s">
        <v>256</v>
      </c>
      <c r="D959" s="5" t="s">
        <v>13</v>
      </c>
      <c r="E959" s="5" t="str">
        <f t="shared" si="34"/>
        <v/>
      </c>
      <c r="F959" s="5" t="s">
        <v>942</v>
      </c>
      <c r="G959" s="5" t="s">
        <v>4331</v>
      </c>
      <c r="H959" s="8">
        <v>0</v>
      </c>
      <c r="I959" s="6">
        <v>0</v>
      </c>
    </row>
    <row r="960" spans="1:9" x14ac:dyDescent="0.35">
      <c r="A960" s="5" t="s">
        <v>253</v>
      </c>
      <c r="B960" s="5" t="s">
        <v>11</v>
      </c>
      <c r="C960" s="5" t="s">
        <v>256</v>
      </c>
      <c r="D960" s="5" t="s">
        <v>15</v>
      </c>
      <c r="E960" s="5" t="str">
        <f t="shared" si="34"/>
        <v>8</v>
      </c>
      <c r="F960" s="5" t="s">
        <v>942</v>
      </c>
      <c r="G960" s="5" t="s">
        <v>4332</v>
      </c>
      <c r="H960" s="8">
        <v>0.55969999999999998</v>
      </c>
      <c r="I960" s="6">
        <v>5996549</v>
      </c>
    </row>
    <row r="961" spans="1:9" x14ac:dyDescent="0.35">
      <c r="A961" s="5" t="s">
        <v>253</v>
      </c>
      <c r="B961" s="5" t="s">
        <v>11</v>
      </c>
      <c r="C961" s="5" t="s">
        <v>256</v>
      </c>
      <c r="D961" s="5" t="s">
        <v>17</v>
      </c>
      <c r="E961" s="5" t="str">
        <f t="shared" si="34"/>
        <v/>
      </c>
      <c r="F961" s="5" t="s">
        <v>942</v>
      </c>
      <c r="G961" s="5" t="s">
        <v>4333</v>
      </c>
      <c r="H961" s="8">
        <v>0</v>
      </c>
      <c r="I961" s="6">
        <v>0</v>
      </c>
    </row>
    <row r="962" spans="1:9" x14ac:dyDescent="0.35">
      <c r="A962" s="5" t="s">
        <v>253</v>
      </c>
      <c r="B962" s="5" t="s">
        <v>11</v>
      </c>
      <c r="C962" s="5" t="s">
        <v>256</v>
      </c>
      <c r="D962" s="5" t="s">
        <v>18</v>
      </c>
      <c r="E962" s="5" t="str">
        <f t="shared" si="34"/>
        <v/>
      </c>
      <c r="F962" s="5" t="s">
        <v>942</v>
      </c>
      <c r="G962" s="5" t="s">
        <v>4334</v>
      </c>
      <c r="H962" s="8">
        <v>0.38419999999999999</v>
      </c>
      <c r="I962" s="6">
        <v>4116266</v>
      </c>
    </row>
    <row r="963" spans="1:9" x14ac:dyDescent="0.35">
      <c r="A963" s="5" t="s">
        <v>253</v>
      </c>
      <c r="B963" s="5" t="s">
        <v>11</v>
      </c>
      <c r="C963" s="5" t="s">
        <v>257</v>
      </c>
      <c r="D963" s="5" t="s">
        <v>15</v>
      </c>
      <c r="E963" s="5" t="str">
        <f t="shared" ref="E963:E1026" si="35">IF(MID(D963,3,1)="8","8","")</f>
        <v>8</v>
      </c>
      <c r="F963" s="5" t="s">
        <v>943</v>
      </c>
      <c r="G963" s="5" t="s">
        <v>4335</v>
      </c>
      <c r="H963" s="8">
        <v>0.46929999999999999</v>
      </c>
      <c r="I963" s="6">
        <v>2599999</v>
      </c>
    </row>
    <row r="964" spans="1:9" x14ac:dyDescent="0.35">
      <c r="A964" s="5" t="s">
        <v>253</v>
      </c>
      <c r="B964" s="5" t="s">
        <v>11</v>
      </c>
      <c r="C964" s="5" t="s">
        <v>257</v>
      </c>
      <c r="D964" s="5" t="s">
        <v>16</v>
      </c>
      <c r="E964" s="5" t="str">
        <f t="shared" si="35"/>
        <v>8</v>
      </c>
      <c r="F964" s="5" t="s">
        <v>943</v>
      </c>
      <c r="G964" s="5" t="s">
        <v>4336</v>
      </c>
      <c r="H964" s="8">
        <v>2.0199999999999999E-2</v>
      </c>
      <c r="I964" s="6">
        <v>111911</v>
      </c>
    </row>
    <row r="965" spans="1:9" x14ac:dyDescent="0.35">
      <c r="A965" s="5" t="s">
        <v>253</v>
      </c>
      <c r="B965" s="5" t="s">
        <v>11</v>
      </c>
      <c r="C965" s="5" t="s">
        <v>257</v>
      </c>
      <c r="D965" s="5" t="s">
        <v>17</v>
      </c>
      <c r="E965" s="5" t="str">
        <f t="shared" si="35"/>
        <v/>
      </c>
      <c r="F965" s="5" t="s">
        <v>943</v>
      </c>
      <c r="G965" s="5" t="s">
        <v>4337</v>
      </c>
      <c r="H965" s="8">
        <v>0</v>
      </c>
      <c r="I965" s="6">
        <v>0</v>
      </c>
    </row>
    <row r="966" spans="1:9" x14ac:dyDescent="0.35">
      <c r="A966" s="5" t="s">
        <v>253</v>
      </c>
      <c r="B966" s="5" t="s">
        <v>11</v>
      </c>
      <c r="C966" s="5" t="s">
        <v>257</v>
      </c>
      <c r="D966" s="5" t="s">
        <v>18</v>
      </c>
      <c r="E966" s="5" t="str">
        <f t="shared" si="35"/>
        <v/>
      </c>
      <c r="F966" s="5" t="s">
        <v>943</v>
      </c>
      <c r="G966" s="5" t="s">
        <v>4338</v>
      </c>
      <c r="H966" s="8">
        <v>0.47220000000000001</v>
      </c>
      <c r="I966" s="6">
        <v>2616066</v>
      </c>
    </row>
    <row r="967" spans="1:9" x14ac:dyDescent="0.35">
      <c r="A967" s="5" t="s">
        <v>253</v>
      </c>
      <c r="B967" s="5" t="s">
        <v>11</v>
      </c>
      <c r="C967" s="5" t="s">
        <v>258</v>
      </c>
      <c r="D967" s="5" t="s">
        <v>25</v>
      </c>
      <c r="E967" s="5" t="str">
        <f t="shared" si="35"/>
        <v/>
      </c>
      <c r="F967" s="5" t="s">
        <v>944</v>
      </c>
      <c r="G967" s="5" t="s">
        <v>4339</v>
      </c>
      <c r="H967" s="8">
        <v>0.22</v>
      </c>
      <c r="I967" s="6">
        <v>1410484</v>
      </c>
    </row>
    <row r="968" spans="1:9" x14ac:dyDescent="0.35">
      <c r="A968" s="5" t="s">
        <v>253</v>
      </c>
      <c r="B968" s="5" t="s">
        <v>11</v>
      </c>
      <c r="C968" s="5" t="s">
        <v>258</v>
      </c>
      <c r="D968" s="5" t="s">
        <v>15</v>
      </c>
      <c r="E968" s="5" t="str">
        <f t="shared" si="35"/>
        <v>8</v>
      </c>
      <c r="F968" s="5" t="s">
        <v>944</v>
      </c>
      <c r="G968" s="5" t="s">
        <v>4340</v>
      </c>
      <c r="H968" s="8">
        <v>0.31469999999999998</v>
      </c>
      <c r="I968" s="6">
        <v>2017633</v>
      </c>
    </row>
    <row r="969" spans="1:9" x14ac:dyDescent="0.35">
      <c r="A969" s="5" t="s">
        <v>253</v>
      </c>
      <c r="B969" s="5" t="s">
        <v>11</v>
      </c>
      <c r="C969" s="5" t="s">
        <v>258</v>
      </c>
      <c r="D969" s="5" t="s">
        <v>16</v>
      </c>
      <c r="E969" s="5" t="str">
        <f t="shared" si="35"/>
        <v>8</v>
      </c>
      <c r="F969" s="5" t="s">
        <v>944</v>
      </c>
      <c r="G969" s="5" t="s">
        <v>4341</v>
      </c>
      <c r="H969" s="8">
        <v>1.2699999999999999E-2</v>
      </c>
      <c r="I969" s="6">
        <v>81423</v>
      </c>
    </row>
    <row r="970" spans="1:9" x14ac:dyDescent="0.35">
      <c r="A970" s="5" t="s">
        <v>253</v>
      </c>
      <c r="B970" s="5" t="s">
        <v>11</v>
      </c>
      <c r="C970" s="5" t="s">
        <v>258</v>
      </c>
      <c r="D970" s="5" t="s">
        <v>17</v>
      </c>
      <c r="E970" s="5" t="str">
        <f t="shared" si="35"/>
        <v/>
      </c>
      <c r="F970" s="5" t="s">
        <v>944</v>
      </c>
      <c r="G970" s="5" t="s">
        <v>4342</v>
      </c>
      <c r="H970" s="8">
        <v>0</v>
      </c>
      <c r="I970" s="6">
        <v>0</v>
      </c>
    </row>
    <row r="971" spans="1:9" x14ac:dyDescent="0.35">
      <c r="A971" s="5" t="s">
        <v>253</v>
      </c>
      <c r="B971" s="5" t="s">
        <v>11</v>
      </c>
      <c r="C971" s="5" t="s">
        <v>258</v>
      </c>
      <c r="D971" s="5" t="s">
        <v>18</v>
      </c>
      <c r="E971" s="5" t="str">
        <f t="shared" si="35"/>
        <v/>
      </c>
      <c r="F971" s="5" t="s">
        <v>944</v>
      </c>
      <c r="G971" s="5" t="s">
        <v>4343</v>
      </c>
      <c r="H971" s="8">
        <v>0.4657</v>
      </c>
      <c r="I971" s="6">
        <v>2985738</v>
      </c>
    </row>
    <row r="972" spans="1:9" x14ac:dyDescent="0.35">
      <c r="A972" s="5" t="s">
        <v>253</v>
      </c>
      <c r="B972" s="5" t="s">
        <v>11</v>
      </c>
      <c r="C972" s="5" t="s">
        <v>259</v>
      </c>
      <c r="D972" s="5" t="s">
        <v>13</v>
      </c>
      <c r="E972" s="5" t="str">
        <f t="shared" si="35"/>
        <v/>
      </c>
      <c r="F972" s="5" t="s">
        <v>945</v>
      </c>
      <c r="G972" s="5" t="s">
        <v>4344</v>
      </c>
      <c r="H972" s="8">
        <v>0</v>
      </c>
      <c r="I972" s="6">
        <v>0</v>
      </c>
    </row>
    <row r="973" spans="1:9" x14ac:dyDescent="0.35">
      <c r="A973" s="5" t="s">
        <v>253</v>
      </c>
      <c r="B973" s="5" t="s">
        <v>11</v>
      </c>
      <c r="C973" s="5" t="s">
        <v>259</v>
      </c>
      <c r="D973" s="5" t="s">
        <v>15</v>
      </c>
      <c r="E973" s="5" t="str">
        <f t="shared" si="35"/>
        <v>8</v>
      </c>
      <c r="F973" s="5" t="s">
        <v>945</v>
      </c>
      <c r="G973" s="5" t="s">
        <v>4345</v>
      </c>
      <c r="H973" s="8">
        <v>0.32229999999999998</v>
      </c>
      <c r="I973" s="6">
        <v>6257519</v>
      </c>
    </row>
    <row r="974" spans="1:9" x14ac:dyDescent="0.35">
      <c r="A974" s="5" t="s">
        <v>253</v>
      </c>
      <c r="B974" s="5" t="s">
        <v>11</v>
      </c>
      <c r="C974" s="5" t="s">
        <v>259</v>
      </c>
      <c r="D974" s="5" t="s">
        <v>16</v>
      </c>
      <c r="E974" s="5" t="str">
        <f t="shared" si="35"/>
        <v>8</v>
      </c>
      <c r="F974" s="5" t="s">
        <v>945</v>
      </c>
      <c r="G974" s="5" t="s">
        <v>4346</v>
      </c>
      <c r="H974" s="8">
        <v>3.09E-2</v>
      </c>
      <c r="I974" s="6">
        <v>599930</v>
      </c>
    </row>
    <row r="975" spans="1:9" x14ac:dyDescent="0.35">
      <c r="A975" s="5" t="s">
        <v>253</v>
      </c>
      <c r="B975" s="5" t="s">
        <v>11</v>
      </c>
      <c r="C975" s="5" t="s">
        <v>259</v>
      </c>
      <c r="D975" s="5" t="s">
        <v>17</v>
      </c>
      <c r="E975" s="5" t="str">
        <f t="shared" si="35"/>
        <v/>
      </c>
      <c r="F975" s="5" t="s">
        <v>945</v>
      </c>
      <c r="G975" s="5" t="s">
        <v>4347</v>
      </c>
      <c r="H975" s="8">
        <v>0</v>
      </c>
      <c r="I975" s="6">
        <v>0</v>
      </c>
    </row>
    <row r="976" spans="1:9" x14ac:dyDescent="0.35">
      <c r="A976" s="5" t="s">
        <v>253</v>
      </c>
      <c r="B976" s="5" t="s">
        <v>11</v>
      </c>
      <c r="C976" s="5" t="s">
        <v>259</v>
      </c>
      <c r="D976" s="5" t="s">
        <v>18</v>
      </c>
      <c r="E976" s="5" t="str">
        <f t="shared" si="35"/>
        <v/>
      </c>
      <c r="F976" s="5" t="s">
        <v>945</v>
      </c>
      <c r="G976" s="5" t="s">
        <v>4348</v>
      </c>
      <c r="H976" s="8">
        <v>0.56569999999999998</v>
      </c>
      <c r="I976" s="6">
        <v>10983179</v>
      </c>
    </row>
    <row r="977" spans="1:9" x14ac:dyDescent="0.35">
      <c r="A977" s="5" t="s">
        <v>253</v>
      </c>
      <c r="B977" s="5" t="s">
        <v>11</v>
      </c>
      <c r="C977" s="5" t="s">
        <v>260</v>
      </c>
      <c r="D977" s="5" t="s">
        <v>25</v>
      </c>
      <c r="E977" s="5" t="str">
        <f t="shared" si="35"/>
        <v/>
      </c>
      <c r="F977" s="5" t="s">
        <v>946</v>
      </c>
      <c r="G977" s="5" t="s">
        <v>4349</v>
      </c>
      <c r="H977" s="8">
        <v>0.2041</v>
      </c>
      <c r="I977" s="6">
        <v>5244369</v>
      </c>
    </row>
    <row r="978" spans="1:9" x14ac:dyDescent="0.35">
      <c r="A978" s="5" t="s">
        <v>253</v>
      </c>
      <c r="B978" s="5" t="s">
        <v>11</v>
      </c>
      <c r="C978" s="5" t="s">
        <v>260</v>
      </c>
      <c r="D978" s="5" t="s">
        <v>15</v>
      </c>
      <c r="E978" s="5" t="str">
        <f t="shared" si="35"/>
        <v>8</v>
      </c>
      <c r="F978" s="5" t="s">
        <v>946</v>
      </c>
      <c r="G978" s="5" t="s">
        <v>4350</v>
      </c>
      <c r="H978" s="8">
        <v>0.15540000000000001</v>
      </c>
      <c r="I978" s="6">
        <v>3716194</v>
      </c>
    </row>
    <row r="979" spans="1:9" x14ac:dyDescent="0.35">
      <c r="A979" s="5" t="s">
        <v>253</v>
      </c>
      <c r="B979" s="5" t="s">
        <v>11</v>
      </c>
      <c r="C979" s="5" t="s">
        <v>260</v>
      </c>
      <c r="D979" s="5" t="s">
        <v>16</v>
      </c>
      <c r="E979" s="5" t="str">
        <f t="shared" si="35"/>
        <v>8</v>
      </c>
      <c r="F979" s="5" t="s">
        <v>946</v>
      </c>
      <c r="G979" s="5" t="s">
        <v>4351</v>
      </c>
      <c r="H979" s="8">
        <v>5.9499999999999997E-2</v>
      </c>
      <c r="I979" s="6">
        <v>1422867</v>
      </c>
    </row>
    <row r="980" spans="1:9" x14ac:dyDescent="0.35">
      <c r="A980" s="5" t="s">
        <v>253</v>
      </c>
      <c r="B980" s="5" t="s">
        <v>11</v>
      </c>
      <c r="C980" s="5" t="s">
        <v>260</v>
      </c>
      <c r="D980" s="5" t="s">
        <v>30</v>
      </c>
      <c r="E980" s="5" t="str">
        <f t="shared" si="35"/>
        <v>8</v>
      </c>
      <c r="F980" s="5" t="s">
        <v>946</v>
      </c>
      <c r="G980" s="5" t="s">
        <v>4352</v>
      </c>
      <c r="H980" s="8">
        <v>0.42230000000000001</v>
      </c>
      <c r="I980" s="6">
        <v>10851040</v>
      </c>
    </row>
    <row r="981" spans="1:9" x14ac:dyDescent="0.35">
      <c r="A981" s="5" t="s">
        <v>253</v>
      </c>
      <c r="B981" s="5" t="s">
        <v>11</v>
      </c>
      <c r="C981" s="5" t="s">
        <v>260</v>
      </c>
      <c r="D981" s="5" t="s">
        <v>17</v>
      </c>
      <c r="E981" s="5" t="str">
        <f t="shared" si="35"/>
        <v/>
      </c>
      <c r="F981" s="5" t="s">
        <v>946</v>
      </c>
      <c r="G981" s="5" t="s">
        <v>4353</v>
      </c>
      <c r="H981" s="8">
        <v>0</v>
      </c>
      <c r="I981" s="6">
        <v>0</v>
      </c>
    </row>
    <row r="982" spans="1:9" x14ac:dyDescent="0.35">
      <c r="A982" s="5" t="s">
        <v>253</v>
      </c>
      <c r="B982" s="5" t="s">
        <v>11</v>
      </c>
      <c r="C982" s="5" t="s">
        <v>260</v>
      </c>
      <c r="D982" s="5" t="s">
        <v>18</v>
      </c>
      <c r="E982" s="5" t="str">
        <f t="shared" si="35"/>
        <v/>
      </c>
      <c r="F982" s="5" t="s">
        <v>946</v>
      </c>
      <c r="G982" s="5" t="s">
        <v>4354</v>
      </c>
      <c r="H982" s="8">
        <v>0.36430000000000001</v>
      </c>
      <c r="I982" s="6">
        <v>8711773</v>
      </c>
    </row>
    <row r="983" spans="1:9" x14ac:dyDescent="0.35">
      <c r="A983" s="5" t="s">
        <v>261</v>
      </c>
      <c r="B983" s="5" t="s">
        <v>11</v>
      </c>
      <c r="C983" s="5" t="s">
        <v>262</v>
      </c>
      <c r="D983" s="5" t="s">
        <v>13</v>
      </c>
      <c r="E983" s="5" t="str">
        <f t="shared" si="35"/>
        <v/>
      </c>
      <c r="F983" s="5" t="s">
        <v>947</v>
      </c>
      <c r="G983" s="5" t="s">
        <v>4355</v>
      </c>
      <c r="H983" s="8">
        <v>0</v>
      </c>
      <c r="I983" s="6">
        <v>0</v>
      </c>
    </row>
    <row r="984" spans="1:9" x14ac:dyDescent="0.35">
      <c r="A984" s="5" t="s">
        <v>261</v>
      </c>
      <c r="B984" s="5" t="s">
        <v>11</v>
      </c>
      <c r="C984" s="5" t="s">
        <v>262</v>
      </c>
      <c r="D984" s="5" t="s">
        <v>15</v>
      </c>
      <c r="E984" s="5" t="str">
        <f t="shared" si="35"/>
        <v>8</v>
      </c>
      <c r="F984" s="5" t="s">
        <v>947</v>
      </c>
      <c r="G984" s="5" t="s">
        <v>4356</v>
      </c>
      <c r="H984" s="8">
        <v>0.1479</v>
      </c>
      <c r="I984" s="6">
        <v>2112408</v>
      </c>
    </row>
    <row r="985" spans="1:9" x14ac:dyDescent="0.35">
      <c r="A985" s="5" t="s">
        <v>261</v>
      </c>
      <c r="B985" s="5" t="s">
        <v>11</v>
      </c>
      <c r="C985" s="5" t="s">
        <v>262</v>
      </c>
      <c r="D985" s="5" t="s">
        <v>17</v>
      </c>
      <c r="E985" s="5" t="str">
        <f t="shared" si="35"/>
        <v/>
      </c>
      <c r="F985" s="5" t="s">
        <v>947</v>
      </c>
      <c r="G985" s="5" t="s">
        <v>4357</v>
      </c>
      <c r="H985" s="8">
        <v>0</v>
      </c>
      <c r="I985" s="6">
        <v>0</v>
      </c>
    </row>
    <row r="986" spans="1:9" x14ac:dyDescent="0.35">
      <c r="A986" s="5" t="s">
        <v>261</v>
      </c>
      <c r="B986" s="5" t="s">
        <v>11</v>
      </c>
      <c r="C986" s="5" t="s">
        <v>262</v>
      </c>
      <c r="D986" s="5" t="s">
        <v>18</v>
      </c>
      <c r="E986" s="5" t="str">
        <f t="shared" si="35"/>
        <v/>
      </c>
      <c r="F986" s="5" t="s">
        <v>947</v>
      </c>
      <c r="G986" s="5" t="s">
        <v>4358</v>
      </c>
      <c r="H986" s="8">
        <v>0.67989999999999995</v>
      </c>
      <c r="I986" s="6">
        <v>9710792</v>
      </c>
    </row>
    <row r="987" spans="1:9" x14ac:dyDescent="0.35">
      <c r="A987" s="5" t="s">
        <v>261</v>
      </c>
      <c r="B987" s="5" t="s">
        <v>11</v>
      </c>
      <c r="C987" s="5" t="s">
        <v>263</v>
      </c>
      <c r="D987" s="5" t="s">
        <v>13</v>
      </c>
      <c r="E987" s="5" t="str">
        <f t="shared" si="35"/>
        <v/>
      </c>
      <c r="F987" s="5" t="s">
        <v>948</v>
      </c>
      <c r="G987" s="5" t="s">
        <v>4359</v>
      </c>
      <c r="H987" s="8">
        <v>0</v>
      </c>
      <c r="I987" s="6">
        <v>0</v>
      </c>
    </row>
    <row r="988" spans="1:9" x14ac:dyDescent="0.35">
      <c r="A988" s="5" t="s">
        <v>261</v>
      </c>
      <c r="B988" s="5" t="s">
        <v>11</v>
      </c>
      <c r="C988" s="5" t="s">
        <v>263</v>
      </c>
      <c r="D988" s="5" t="s">
        <v>15</v>
      </c>
      <c r="E988" s="5" t="str">
        <f t="shared" si="35"/>
        <v>8</v>
      </c>
      <c r="F988" s="5" t="s">
        <v>948</v>
      </c>
      <c r="G988" s="5" t="s">
        <v>4360</v>
      </c>
      <c r="H988" s="8">
        <v>9.8799999999999999E-2</v>
      </c>
      <c r="I988" s="6">
        <v>417164</v>
      </c>
    </row>
    <row r="989" spans="1:9" x14ac:dyDescent="0.35">
      <c r="A989" s="5" t="s">
        <v>261</v>
      </c>
      <c r="B989" s="5" t="s">
        <v>11</v>
      </c>
      <c r="C989" s="5" t="s">
        <v>263</v>
      </c>
      <c r="D989" s="5" t="s">
        <v>243</v>
      </c>
      <c r="E989" s="5" t="str">
        <f t="shared" si="35"/>
        <v>8</v>
      </c>
      <c r="F989" s="5" t="s">
        <v>948</v>
      </c>
      <c r="G989" s="5" t="s">
        <v>4361</v>
      </c>
      <c r="H989" s="8">
        <v>0.16789999999999999</v>
      </c>
      <c r="I989" s="6">
        <v>830851</v>
      </c>
    </row>
    <row r="990" spans="1:9" x14ac:dyDescent="0.35">
      <c r="A990" s="5" t="s">
        <v>261</v>
      </c>
      <c r="B990" s="5" t="s">
        <v>11</v>
      </c>
      <c r="C990" s="5" t="s">
        <v>263</v>
      </c>
      <c r="D990" s="5" t="s">
        <v>16</v>
      </c>
      <c r="E990" s="5" t="str">
        <f t="shared" si="35"/>
        <v>8</v>
      </c>
      <c r="F990" s="5" t="s">
        <v>948</v>
      </c>
      <c r="G990" s="5" t="s">
        <v>4362</v>
      </c>
      <c r="H990" s="8">
        <v>0</v>
      </c>
      <c r="I990" s="6">
        <v>0</v>
      </c>
    </row>
    <row r="991" spans="1:9" x14ac:dyDescent="0.35">
      <c r="A991" s="5" t="s">
        <v>261</v>
      </c>
      <c r="B991" s="5" t="s">
        <v>11</v>
      </c>
      <c r="C991" s="5" t="s">
        <v>263</v>
      </c>
      <c r="D991" s="5" t="s">
        <v>17</v>
      </c>
      <c r="E991" s="5" t="str">
        <f t="shared" si="35"/>
        <v/>
      </c>
      <c r="F991" s="5" t="s">
        <v>948</v>
      </c>
      <c r="G991" s="5" t="s">
        <v>4363</v>
      </c>
      <c r="H991" s="8">
        <v>0</v>
      </c>
      <c r="I991" s="6">
        <v>0</v>
      </c>
    </row>
    <row r="992" spans="1:9" x14ac:dyDescent="0.35">
      <c r="A992" s="5" t="s">
        <v>261</v>
      </c>
      <c r="B992" s="5" t="s">
        <v>11</v>
      </c>
      <c r="C992" s="5" t="s">
        <v>263</v>
      </c>
      <c r="D992" s="5" t="s">
        <v>18</v>
      </c>
      <c r="E992" s="5" t="str">
        <f t="shared" si="35"/>
        <v/>
      </c>
      <c r="F992" s="5" t="s">
        <v>948</v>
      </c>
      <c r="G992" s="5" t="s">
        <v>4364</v>
      </c>
      <c r="H992" s="8">
        <v>0.6109</v>
      </c>
      <c r="I992" s="6">
        <v>3023031</v>
      </c>
    </row>
    <row r="993" spans="1:9" x14ac:dyDescent="0.35">
      <c r="A993" s="5" t="s">
        <v>118</v>
      </c>
      <c r="B993" s="5" t="s">
        <v>11</v>
      </c>
      <c r="C993" s="5" t="s">
        <v>117</v>
      </c>
      <c r="D993" s="5" t="s">
        <v>13</v>
      </c>
      <c r="E993" s="5" t="str">
        <f t="shared" si="35"/>
        <v/>
      </c>
      <c r="F993" s="5" t="s">
        <v>949</v>
      </c>
      <c r="G993" s="5" t="s">
        <v>4365</v>
      </c>
      <c r="H993" s="8">
        <v>0</v>
      </c>
      <c r="I993" s="6">
        <v>0</v>
      </c>
    </row>
    <row r="994" spans="1:9" x14ac:dyDescent="0.35">
      <c r="A994" s="5" t="s">
        <v>118</v>
      </c>
      <c r="B994" s="5" t="s">
        <v>11</v>
      </c>
      <c r="C994" s="5" t="s">
        <v>117</v>
      </c>
      <c r="D994" s="5" t="s">
        <v>15</v>
      </c>
      <c r="E994" s="5" t="str">
        <f t="shared" si="35"/>
        <v>8</v>
      </c>
      <c r="F994" s="5" t="s">
        <v>949</v>
      </c>
      <c r="G994" s="5" t="s">
        <v>4366</v>
      </c>
      <c r="H994" s="8">
        <v>0.1988</v>
      </c>
      <c r="I994" s="6">
        <v>972003</v>
      </c>
    </row>
    <row r="995" spans="1:9" x14ac:dyDescent="0.35">
      <c r="A995" s="5" t="s">
        <v>118</v>
      </c>
      <c r="B995" s="5" t="s">
        <v>11</v>
      </c>
      <c r="C995" s="5" t="s">
        <v>117</v>
      </c>
      <c r="D995" s="5" t="s">
        <v>16</v>
      </c>
      <c r="E995" s="5" t="str">
        <f t="shared" si="35"/>
        <v>8</v>
      </c>
      <c r="F995" s="5" t="s">
        <v>949</v>
      </c>
      <c r="G995" s="5" t="s">
        <v>4367</v>
      </c>
      <c r="H995" s="8">
        <v>4.0899999999999999E-2</v>
      </c>
      <c r="I995" s="6">
        <v>199974</v>
      </c>
    </row>
    <row r="996" spans="1:9" x14ac:dyDescent="0.35">
      <c r="A996" s="5" t="s">
        <v>118</v>
      </c>
      <c r="B996" s="5" t="s">
        <v>11</v>
      </c>
      <c r="C996" s="5" t="s">
        <v>117</v>
      </c>
      <c r="D996" s="5" t="s">
        <v>17</v>
      </c>
      <c r="E996" s="5" t="str">
        <f t="shared" si="35"/>
        <v/>
      </c>
      <c r="F996" s="5" t="s">
        <v>949</v>
      </c>
      <c r="G996" s="5" t="s">
        <v>4368</v>
      </c>
      <c r="H996" s="8">
        <v>0</v>
      </c>
      <c r="I996" s="6">
        <v>0</v>
      </c>
    </row>
    <row r="997" spans="1:9" x14ac:dyDescent="0.35">
      <c r="A997" s="5" t="s">
        <v>118</v>
      </c>
      <c r="B997" s="5" t="s">
        <v>11</v>
      </c>
      <c r="C997" s="5" t="s">
        <v>117</v>
      </c>
      <c r="D997" s="5" t="s">
        <v>18</v>
      </c>
      <c r="E997" s="5" t="str">
        <f t="shared" si="35"/>
        <v/>
      </c>
      <c r="F997" s="5" t="s">
        <v>949</v>
      </c>
      <c r="G997" s="5" t="s">
        <v>4369</v>
      </c>
      <c r="H997" s="8">
        <v>0.49349999999999999</v>
      </c>
      <c r="I997" s="6">
        <v>2412894</v>
      </c>
    </row>
    <row r="998" spans="1:9" x14ac:dyDescent="0.35">
      <c r="A998" s="5" t="s">
        <v>118</v>
      </c>
      <c r="B998" s="5" t="s">
        <v>11</v>
      </c>
      <c r="C998" s="5" t="s">
        <v>164</v>
      </c>
      <c r="D998" s="5" t="s">
        <v>13</v>
      </c>
      <c r="E998" s="5" t="str">
        <f t="shared" si="35"/>
        <v/>
      </c>
      <c r="F998" s="5" t="s">
        <v>950</v>
      </c>
      <c r="G998" s="5" t="s">
        <v>4370</v>
      </c>
      <c r="H998" s="8">
        <v>0</v>
      </c>
      <c r="I998" s="6">
        <v>0</v>
      </c>
    </row>
    <row r="999" spans="1:9" x14ac:dyDescent="0.35">
      <c r="A999" s="5" t="s">
        <v>118</v>
      </c>
      <c r="B999" s="5" t="s">
        <v>11</v>
      </c>
      <c r="C999" s="5" t="s">
        <v>164</v>
      </c>
      <c r="D999" s="5" t="s">
        <v>15</v>
      </c>
      <c r="E999" s="5" t="str">
        <f t="shared" si="35"/>
        <v>8</v>
      </c>
      <c r="F999" s="5" t="s">
        <v>950</v>
      </c>
      <c r="G999" s="5" t="s">
        <v>4371</v>
      </c>
      <c r="H999" s="8">
        <v>0.13239999999999999</v>
      </c>
      <c r="I999" s="6">
        <v>524309</v>
      </c>
    </row>
    <row r="1000" spans="1:9" x14ac:dyDescent="0.35">
      <c r="A1000" s="5" t="s">
        <v>118</v>
      </c>
      <c r="B1000" s="5" t="s">
        <v>11</v>
      </c>
      <c r="C1000" s="5" t="s">
        <v>164</v>
      </c>
      <c r="D1000" s="5" t="s">
        <v>17</v>
      </c>
      <c r="E1000" s="5" t="str">
        <f t="shared" si="35"/>
        <v/>
      </c>
      <c r="F1000" s="5" t="s">
        <v>950</v>
      </c>
      <c r="G1000" s="5" t="s">
        <v>4372</v>
      </c>
      <c r="H1000" s="8">
        <v>0</v>
      </c>
      <c r="I1000" s="6">
        <v>0</v>
      </c>
    </row>
    <row r="1001" spans="1:9" x14ac:dyDescent="0.35">
      <c r="A1001" s="5" t="s">
        <v>118</v>
      </c>
      <c r="B1001" s="5" t="s">
        <v>11</v>
      </c>
      <c r="C1001" s="5" t="s">
        <v>164</v>
      </c>
      <c r="D1001" s="5" t="s">
        <v>18</v>
      </c>
      <c r="E1001" s="5" t="str">
        <f t="shared" si="35"/>
        <v/>
      </c>
      <c r="F1001" s="5" t="s">
        <v>950</v>
      </c>
      <c r="G1001" s="5" t="s">
        <v>4373</v>
      </c>
      <c r="H1001" s="8">
        <v>0.45279999999999998</v>
      </c>
      <c r="I1001" s="6">
        <v>1793106</v>
      </c>
    </row>
    <row r="1002" spans="1:9" x14ac:dyDescent="0.35">
      <c r="A1002" s="5" t="s">
        <v>240</v>
      </c>
      <c r="B1002" s="5" t="s">
        <v>11</v>
      </c>
      <c r="C1002" s="5" t="s">
        <v>266</v>
      </c>
      <c r="D1002" s="5" t="s">
        <v>15</v>
      </c>
      <c r="E1002" s="5" t="str">
        <f t="shared" si="35"/>
        <v>8</v>
      </c>
      <c r="F1002" s="5" t="s">
        <v>951</v>
      </c>
      <c r="G1002" s="5" t="s">
        <v>4374</v>
      </c>
      <c r="H1002" s="8">
        <v>0.64249999999999996</v>
      </c>
      <c r="I1002" s="6">
        <v>2139962</v>
      </c>
    </row>
    <row r="1003" spans="1:9" x14ac:dyDescent="0.35">
      <c r="A1003" s="5" t="s">
        <v>240</v>
      </c>
      <c r="B1003" s="5" t="s">
        <v>11</v>
      </c>
      <c r="C1003" s="5" t="s">
        <v>266</v>
      </c>
      <c r="D1003" s="5" t="s">
        <v>16</v>
      </c>
      <c r="E1003" s="5" t="str">
        <f t="shared" si="35"/>
        <v>8</v>
      </c>
      <c r="F1003" s="5" t="s">
        <v>951</v>
      </c>
      <c r="G1003" s="5" t="s">
        <v>4375</v>
      </c>
      <c r="H1003" s="8">
        <v>5.5100000000000003E-2</v>
      </c>
      <c r="I1003" s="6">
        <v>183520</v>
      </c>
    </row>
    <row r="1004" spans="1:9" x14ac:dyDescent="0.35">
      <c r="A1004" s="5" t="s">
        <v>240</v>
      </c>
      <c r="B1004" s="5" t="s">
        <v>11</v>
      </c>
      <c r="C1004" s="5" t="s">
        <v>266</v>
      </c>
      <c r="D1004" s="5" t="s">
        <v>17</v>
      </c>
      <c r="E1004" s="5" t="str">
        <f t="shared" si="35"/>
        <v/>
      </c>
      <c r="F1004" s="5" t="s">
        <v>951</v>
      </c>
      <c r="G1004" s="5" t="s">
        <v>4376</v>
      </c>
      <c r="H1004" s="8">
        <v>0</v>
      </c>
      <c r="I1004" s="6">
        <v>0</v>
      </c>
    </row>
    <row r="1005" spans="1:9" x14ac:dyDescent="0.35">
      <c r="A1005" s="5" t="s">
        <v>240</v>
      </c>
      <c r="B1005" s="5" t="s">
        <v>11</v>
      </c>
      <c r="C1005" s="5" t="s">
        <v>266</v>
      </c>
      <c r="D1005" s="5" t="s">
        <v>18</v>
      </c>
      <c r="E1005" s="5" t="str">
        <f t="shared" si="35"/>
        <v/>
      </c>
      <c r="F1005" s="5" t="s">
        <v>951</v>
      </c>
      <c r="G1005" s="5" t="s">
        <v>4377</v>
      </c>
      <c r="H1005" s="8">
        <v>0.63109999999999999</v>
      </c>
      <c r="I1005" s="6">
        <v>2101992</v>
      </c>
    </row>
    <row r="1006" spans="1:9" x14ac:dyDescent="0.35">
      <c r="A1006" s="5" t="s">
        <v>240</v>
      </c>
      <c r="B1006" s="5" t="s">
        <v>11</v>
      </c>
      <c r="C1006" s="5" t="s">
        <v>267</v>
      </c>
      <c r="D1006" s="5" t="s">
        <v>13</v>
      </c>
      <c r="E1006" s="5" t="str">
        <f t="shared" si="35"/>
        <v/>
      </c>
      <c r="F1006" s="5" t="s">
        <v>952</v>
      </c>
      <c r="G1006" s="5" t="s">
        <v>4378</v>
      </c>
      <c r="H1006" s="8">
        <v>0</v>
      </c>
      <c r="I1006" s="6">
        <v>0</v>
      </c>
    </row>
    <row r="1007" spans="1:9" x14ac:dyDescent="0.35">
      <c r="A1007" s="5" t="s">
        <v>240</v>
      </c>
      <c r="B1007" s="5" t="s">
        <v>11</v>
      </c>
      <c r="C1007" s="5" t="s">
        <v>267</v>
      </c>
      <c r="D1007" s="5" t="s">
        <v>15</v>
      </c>
      <c r="E1007" s="5" t="str">
        <f t="shared" si="35"/>
        <v>8</v>
      </c>
      <c r="F1007" s="5" t="s">
        <v>952</v>
      </c>
      <c r="G1007" s="5" t="s">
        <v>4379</v>
      </c>
      <c r="H1007" s="8">
        <v>0.49220000000000003</v>
      </c>
      <c r="I1007" s="6">
        <v>2891520</v>
      </c>
    </row>
    <row r="1008" spans="1:9" x14ac:dyDescent="0.35">
      <c r="A1008" s="5" t="s">
        <v>240</v>
      </c>
      <c r="B1008" s="5" t="s">
        <v>11</v>
      </c>
      <c r="C1008" s="5" t="s">
        <v>267</v>
      </c>
      <c r="D1008" s="5" t="s">
        <v>16</v>
      </c>
      <c r="E1008" s="5" t="str">
        <f t="shared" si="35"/>
        <v>8</v>
      </c>
      <c r="F1008" s="5" t="s">
        <v>952</v>
      </c>
      <c r="G1008" s="5" t="s">
        <v>4380</v>
      </c>
      <c r="H1008" s="8">
        <v>7.7000000000000002E-3</v>
      </c>
      <c r="I1008" s="6">
        <v>45235</v>
      </c>
    </row>
    <row r="1009" spans="1:9" x14ac:dyDescent="0.35">
      <c r="A1009" s="5" t="s">
        <v>240</v>
      </c>
      <c r="B1009" s="5" t="s">
        <v>11</v>
      </c>
      <c r="C1009" s="5" t="s">
        <v>267</v>
      </c>
      <c r="D1009" s="5" t="s">
        <v>17</v>
      </c>
      <c r="E1009" s="5" t="str">
        <f t="shared" si="35"/>
        <v/>
      </c>
      <c r="F1009" s="5" t="s">
        <v>952</v>
      </c>
      <c r="G1009" s="5" t="s">
        <v>4381</v>
      </c>
      <c r="H1009" s="8">
        <v>0</v>
      </c>
      <c r="I1009" s="6">
        <v>0</v>
      </c>
    </row>
    <row r="1010" spans="1:9" x14ac:dyDescent="0.35">
      <c r="A1010" s="5" t="s">
        <v>240</v>
      </c>
      <c r="B1010" s="5" t="s">
        <v>11</v>
      </c>
      <c r="C1010" s="5" t="s">
        <v>267</v>
      </c>
      <c r="D1010" s="5" t="s">
        <v>18</v>
      </c>
      <c r="E1010" s="5" t="str">
        <f t="shared" si="35"/>
        <v/>
      </c>
      <c r="F1010" s="5" t="s">
        <v>952</v>
      </c>
      <c r="G1010" s="5" t="s">
        <v>4382</v>
      </c>
      <c r="H1010" s="8">
        <v>0.49930000000000002</v>
      </c>
      <c r="I1010" s="6">
        <v>2933230</v>
      </c>
    </row>
    <row r="1011" spans="1:9" x14ac:dyDescent="0.35">
      <c r="A1011" s="5" t="s">
        <v>240</v>
      </c>
      <c r="B1011" s="5" t="s">
        <v>11</v>
      </c>
      <c r="C1011" s="5" t="s">
        <v>239</v>
      </c>
      <c r="D1011" s="5" t="s">
        <v>13</v>
      </c>
      <c r="E1011" s="5" t="str">
        <f t="shared" si="35"/>
        <v/>
      </c>
      <c r="F1011" s="5" t="s">
        <v>953</v>
      </c>
      <c r="G1011" s="5" t="s">
        <v>4383</v>
      </c>
      <c r="H1011" s="8">
        <v>0</v>
      </c>
      <c r="I1011" s="6">
        <v>0</v>
      </c>
    </row>
    <row r="1012" spans="1:9" x14ac:dyDescent="0.35">
      <c r="A1012" s="5" t="s">
        <v>240</v>
      </c>
      <c r="B1012" s="5" t="s">
        <v>11</v>
      </c>
      <c r="C1012" s="5" t="s">
        <v>239</v>
      </c>
      <c r="D1012" s="5" t="s">
        <v>15</v>
      </c>
      <c r="E1012" s="5" t="str">
        <f t="shared" si="35"/>
        <v>8</v>
      </c>
      <c r="F1012" s="5" t="s">
        <v>953</v>
      </c>
      <c r="G1012" s="5" t="s">
        <v>4384</v>
      </c>
      <c r="H1012" s="8">
        <v>0.55569999999999997</v>
      </c>
      <c r="I1012" s="6">
        <v>1403095</v>
      </c>
    </row>
    <row r="1013" spans="1:9" x14ac:dyDescent="0.35">
      <c r="A1013" s="5" t="s">
        <v>240</v>
      </c>
      <c r="B1013" s="5" t="s">
        <v>11</v>
      </c>
      <c r="C1013" s="5" t="s">
        <v>239</v>
      </c>
      <c r="D1013" s="5" t="s">
        <v>16</v>
      </c>
      <c r="E1013" s="5" t="str">
        <f t="shared" si="35"/>
        <v>8</v>
      </c>
      <c r="F1013" s="5" t="s">
        <v>953</v>
      </c>
      <c r="G1013" s="5" t="s">
        <v>4385</v>
      </c>
      <c r="H1013" s="8">
        <v>0</v>
      </c>
      <c r="I1013" s="6">
        <v>0</v>
      </c>
    </row>
    <row r="1014" spans="1:9" x14ac:dyDescent="0.35">
      <c r="A1014" s="5" t="s">
        <v>240</v>
      </c>
      <c r="B1014" s="5" t="s">
        <v>11</v>
      </c>
      <c r="C1014" s="5" t="s">
        <v>239</v>
      </c>
      <c r="D1014" s="5" t="s">
        <v>17</v>
      </c>
      <c r="E1014" s="5" t="str">
        <f t="shared" si="35"/>
        <v/>
      </c>
      <c r="F1014" s="5" t="s">
        <v>953</v>
      </c>
      <c r="G1014" s="5" t="s">
        <v>4386</v>
      </c>
      <c r="H1014" s="8">
        <v>0</v>
      </c>
      <c r="I1014" s="6">
        <v>0</v>
      </c>
    </row>
    <row r="1015" spans="1:9" x14ac:dyDescent="0.35">
      <c r="A1015" s="5" t="s">
        <v>240</v>
      </c>
      <c r="B1015" s="5" t="s">
        <v>11</v>
      </c>
      <c r="C1015" s="5" t="s">
        <v>239</v>
      </c>
      <c r="D1015" s="5" t="s">
        <v>18</v>
      </c>
      <c r="E1015" s="5" t="str">
        <f t="shared" si="35"/>
        <v/>
      </c>
      <c r="F1015" s="5" t="s">
        <v>953</v>
      </c>
      <c r="G1015" s="5" t="s">
        <v>4387</v>
      </c>
      <c r="H1015" s="8">
        <v>0.83320000000000005</v>
      </c>
      <c r="I1015" s="6">
        <v>2103759</v>
      </c>
    </row>
    <row r="1016" spans="1:9" x14ac:dyDescent="0.35">
      <c r="A1016" s="5" t="s">
        <v>240</v>
      </c>
      <c r="B1016" s="5" t="s">
        <v>11</v>
      </c>
      <c r="C1016" s="5" t="s">
        <v>268</v>
      </c>
      <c r="D1016" s="5" t="s">
        <v>13</v>
      </c>
      <c r="E1016" s="5" t="str">
        <f t="shared" si="35"/>
        <v/>
      </c>
      <c r="F1016" s="5" t="s">
        <v>954</v>
      </c>
      <c r="G1016" s="5" t="s">
        <v>4388</v>
      </c>
      <c r="H1016" s="8">
        <v>0</v>
      </c>
      <c r="I1016" s="6">
        <v>0</v>
      </c>
    </row>
    <row r="1017" spans="1:9" x14ac:dyDescent="0.35">
      <c r="A1017" s="5" t="s">
        <v>240</v>
      </c>
      <c r="B1017" s="5" t="s">
        <v>11</v>
      </c>
      <c r="C1017" s="5" t="s">
        <v>268</v>
      </c>
      <c r="D1017" s="5" t="s">
        <v>15</v>
      </c>
      <c r="E1017" s="5" t="str">
        <f t="shared" si="35"/>
        <v>8</v>
      </c>
      <c r="F1017" s="5" t="s">
        <v>954</v>
      </c>
      <c r="G1017" s="5" t="s">
        <v>4389</v>
      </c>
      <c r="H1017" s="8">
        <v>0.62970000000000004</v>
      </c>
      <c r="I1017" s="6">
        <v>2837054</v>
      </c>
    </row>
    <row r="1018" spans="1:9" x14ac:dyDescent="0.35">
      <c r="A1018" s="5" t="s">
        <v>240</v>
      </c>
      <c r="B1018" s="5" t="s">
        <v>11</v>
      </c>
      <c r="C1018" s="5" t="s">
        <v>268</v>
      </c>
      <c r="D1018" s="5" t="s">
        <v>16</v>
      </c>
      <c r="E1018" s="5" t="str">
        <f t="shared" si="35"/>
        <v>8</v>
      </c>
      <c r="F1018" s="5" t="s">
        <v>954</v>
      </c>
      <c r="G1018" s="5" t="s">
        <v>4390</v>
      </c>
      <c r="H1018" s="8">
        <v>0</v>
      </c>
      <c r="I1018" s="6">
        <v>0</v>
      </c>
    </row>
    <row r="1019" spans="1:9" x14ac:dyDescent="0.35">
      <c r="A1019" s="5" t="s">
        <v>240</v>
      </c>
      <c r="B1019" s="5" t="s">
        <v>11</v>
      </c>
      <c r="C1019" s="5" t="s">
        <v>268</v>
      </c>
      <c r="D1019" s="5" t="s">
        <v>17</v>
      </c>
      <c r="E1019" s="5" t="str">
        <f t="shared" si="35"/>
        <v/>
      </c>
      <c r="F1019" s="5" t="s">
        <v>954</v>
      </c>
      <c r="G1019" s="5" t="s">
        <v>4391</v>
      </c>
      <c r="H1019" s="8">
        <v>0</v>
      </c>
      <c r="I1019" s="6">
        <v>0</v>
      </c>
    </row>
    <row r="1020" spans="1:9" x14ac:dyDescent="0.35">
      <c r="A1020" s="5" t="s">
        <v>240</v>
      </c>
      <c r="B1020" s="5" t="s">
        <v>11</v>
      </c>
      <c r="C1020" s="5" t="s">
        <v>268</v>
      </c>
      <c r="D1020" s="5" t="s">
        <v>18</v>
      </c>
      <c r="E1020" s="5" t="str">
        <f t="shared" si="35"/>
        <v/>
      </c>
      <c r="F1020" s="5" t="s">
        <v>954</v>
      </c>
      <c r="G1020" s="5" t="s">
        <v>4392</v>
      </c>
      <c r="H1020" s="8">
        <v>0.73529999999999995</v>
      </c>
      <c r="I1020" s="6">
        <v>3312825</v>
      </c>
    </row>
    <row r="1021" spans="1:9" x14ac:dyDescent="0.35">
      <c r="A1021" s="5" t="s">
        <v>150</v>
      </c>
      <c r="B1021" s="5" t="s">
        <v>11</v>
      </c>
      <c r="C1021" s="5" t="s">
        <v>149</v>
      </c>
      <c r="D1021" s="5" t="s">
        <v>13</v>
      </c>
      <c r="E1021" s="5" t="str">
        <f t="shared" si="35"/>
        <v/>
      </c>
      <c r="F1021" s="5" t="s">
        <v>955</v>
      </c>
      <c r="G1021" s="5" t="s">
        <v>4393</v>
      </c>
      <c r="H1021" s="8">
        <v>0</v>
      </c>
      <c r="I1021" s="6">
        <v>0</v>
      </c>
    </row>
    <row r="1022" spans="1:9" x14ac:dyDescent="0.35">
      <c r="A1022" s="5" t="s">
        <v>150</v>
      </c>
      <c r="B1022" s="5" t="s">
        <v>11</v>
      </c>
      <c r="C1022" s="5" t="s">
        <v>149</v>
      </c>
      <c r="D1022" s="5" t="s">
        <v>15</v>
      </c>
      <c r="E1022" s="5" t="str">
        <f t="shared" si="35"/>
        <v>8</v>
      </c>
      <c r="F1022" s="5" t="s">
        <v>955</v>
      </c>
      <c r="G1022" s="5" t="s">
        <v>4394</v>
      </c>
      <c r="H1022" s="8">
        <v>0.2009</v>
      </c>
      <c r="I1022" s="6">
        <v>363042</v>
      </c>
    </row>
    <row r="1023" spans="1:9" x14ac:dyDescent="0.35">
      <c r="A1023" s="5" t="s">
        <v>150</v>
      </c>
      <c r="B1023" s="5" t="s">
        <v>11</v>
      </c>
      <c r="C1023" s="5" t="s">
        <v>149</v>
      </c>
      <c r="D1023" s="5" t="s">
        <v>16</v>
      </c>
      <c r="E1023" s="5" t="str">
        <f t="shared" si="35"/>
        <v>8</v>
      </c>
      <c r="F1023" s="5" t="s">
        <v>955</v>
      </c>
      <c r="G1023" s="5" t="s">
        <v>4395</v>
      </c>
      <c r="H1023" s="8">
        <v>0</v>
      </c>
      <c r="I1023" s="6">
        <v>0</v>
      </c>
    </row>
    <row r="1024" spans="1:9" x14ac:dyDescent="0.35">
      <c r="A1024" s="5" t="s">
        <v>150</v>
      </c>
      <c r="B1024" s="5" t="s">
        <v>11</v>
      </c>
      <c r="C1024" s="5" t="s">
        <v>149</v>
      </c>
      <c r="D1024" s="5" t="s">
        <v>17</v>
      </c>
      <c r="E1024" s="5" t="str">
        <f t="shared" si="35"/>
        <v/>
      </c>
      <c r="F1024" s="5" t="s">
        <v>955</v>
      </c>
      <c r="G1024" s="5" t="s">
        <v>4396</v>
      </c>
      <c r="H1024" s="8">
        <v>0</v>
      </c>
      <c r="I1024" s="6">
        <v>0</v>
      </c>
    </row>
    <row r="1025" spans="1:9" x14ac:dyDescent="0.35">
      <c r="A1025" s="5" t="s">
        <v>150</v>
      </c>
      <c r="B1025" s="5" t="s">
        <v>11</v>
      </c>
      <c r="C1025" s="5" t="s">
        <v>149</v>
      </c>
      <c r="D1025" s="5" t="s">
        <v>18</v>
      </c>
      <c r="E1025" s="5" t="str">
        <f t="shared" si="35"/>
        <v/>
      </c>
      <c r="F1025" s="5" t="s">
        <v>955</v>
      </c>
      <c r="G1025" s="5" t="s">
        <v>4397</v>
      </c>
      <c r="H1025" s="8">
        <v>0.59870000000000001</v>
      </c>
      <c r="I1025" s="6">
        <v>1081897</v>
      </c>
    </row>
    <row r="1026" spans="1:9" x14ac:dyDescent="0.35">
      <c r="A1026" s="5" t="s">
        <v>150</v>
      </c>
      <c r="B1026" s="5" t="s">
        <v>11</v>
      </c>
      <c r="C1026" s="5" t="s">
        <v>271</v>
      </c>
      <c r="D1026" s="5" t="s">
        <v>13</v>
      </c>
      <c r="E1026" s="5" t="str">
        <f t="shared" si="35"/>
        <v/>
      </c>
      <c r="F1026" s="5" t="s">
        <v>956</v>
      </c>
      <c r="G1026" s="5" t="s">
        <v>4398</v>
      </c>
      <c r="H1026" s="8">
        <v>0</v>
      </c>
      <c r="I1026" s="6">
        <v>0</v>
      </c>
    </row>
    <row r="1027" spans="1:9" x14ac:dyDescent="0.35">
      <c r="A1027" s="5" t="s">
        <v>150</v>
      </c>
      <c r="B1027" s="5" t="s">
        <v>11</v>
      </c>
      <c r="C1027" s="5" t="s">
        <v>271</v>
      </c>
      <c r="D1027" s="5" t="s">
        <v>15</v>
      </c>
      <c r="E1027" s="5" t="str">
        <f t="shared" ref="E1027:E1090" si="36">IF(MID(D1027,3,1)="8","8","")</f>
        <v>8</v>
      </c>
      <c r="F1027" s="5" t="s">
        <v>956</v>
      </c>
      <c r="G1027" s="5" t="s">
        <v>4399</v>
      </c>
      <c r="H1027" s="8">
        <v>0.2157</v>
      </c>
      <c r="I1027" s="6">
        <v>421044</v>
      </c>
    </row>
    <row r="1028" spans="1:9" x14ac:dyDescent="0.35">
      <c r="A1028" s="5" t="s">
        <v>150</v>
      </c>
      <c r="B1028" s="5" t="s">
        <v>11</v>
      </c>
      <c r="C1028" s="5" t="s">
        <v>271</v>
      </c>
      <c r="D1028" s="5" t="s">
        <v>17</v>
      </c>
      <c r="E1028" s="5" t="str">
        <f t="shared" si="36"/>
        <v/>
      </c>
      <c r="F1028" s="5" t="s">
        <v>956</v>
      </c>
      <c r="G1028" s="5" t="s">
        <v>4400</v>
      </c>
      <c r="H1028" s="8">
        <v>0</v>
      </c>
      <c r="I1028" s="6">
        <v>0</v>
      </c>
    </row>
    <row r="1029" spans="1:9" x14ac:dyDescent="0.35">
      <c r="A1029" s="5" t="s">
        <v>150</v>
      </c>
      <c r="B1029" s="5" t="s">
        <v>11</v>
      </c>
      <c r="C1029" s="5" t="s">
        <v>271</v>
      </c>
      <c r="D1029" s="5" t="s">
        <v>18</v>
      </c>
      <c r="E1029" s="5" t="str">
        <f t="shared" si="36"/>
        <v/>
      </c>
      <c r="F1029" s="5" t="s">
        <v>956</v>
      </c>
      <c r="G1029" s="5" t="s">
        <v>4401</v>
      </c>
      <c r="H1029" s="8">
        <v>0.56259999999999999</v>
      </c>
      <c r="I1029" s="6">
        <v>1098189</v>
      </c>
    </row>
    <row r="1030" spans="1:9" x14ac:dyDescent="0.35">
      <c r="A1030" s="5" t="s">
        <v>150</v>
      </c>
      <c r="B1030" s="5" t="s">
        <v>11</v>
      </c>
      <c r="C1030" s="5" t="s">
        <v>269</v>
      </c>
      <c r="D1030" s="5" t="s">
        <v>15</v>
      </c>
      <c r="E1030" s="5" t="str">
        <f t="shared" si="36"/>
        <v>8</v>
      </c>
      <c r="F1030" s="5" t="s">
        <v>957</v>
      </c>
      <c r="G1030" s="5" t="s">
        <v>4402</v>
      </c>
      <c r="H1030" s="8">
        <v>0.37</v>
      </c>
      <c r="I1030" s="6">
        <v>757240</v>
      </c>
    </row>
    <row r="1031" spans="1:9" x14ac:dyDescent="0.35">
      <c r="A1031" s="5" t="s">
        <v>150</v>
      </c>
      <c r="B1031" s="5" t="s">
        <v>11</v>
      </c>
      <c r="C1031" s="5" t="s">
        <v>269</v>
      </c>
      <c r="D1031" s="5" t="s">
        <v>16</v>
      </c>
      <c r="E1031" s="5" t="str">
        <f t="shared" si="36"/>
        <v>8</v>
      </c>
      <c r="F1031" s="5" t="s">
        <v>957</v>
      </c>
      <c r="G1031" s="5" t="s">
        <v>4403</v>
      </c>
      <c r="H1031" s="8">
        <v>6.0999999999999999E-2</v>
      </c>
      <c r="I1031" s="6">
        <v>124842</v>
      </c>
    </row>
    <row r="1032" spans="1:9" x14ac:dyDescent="0.35">
      <c r="A1032" s="5" t="s">
        <v>150</v>
      </c>
      <c r="B1032" s="5" t="s">
        <v>11</v>
      </c>
      <c r="C1032" s="5" t="s">
        <v>269</v>
      </c>
      <c r="D1032" s="5" t="s">
        <v>17</v>
      </c>
      <c r="E1032" s="5" t="str">
        <f t="shared" si="36"/>
        <v/>
      </c>
      <c r="F1032" s="5" t="s">
        <v>957</v>
      </c>
      <c r="G1032" s="5" t="s">
        <v>4404</v>
      </c>
      <c r="H1032" s="8">
        <v>0</v>
      </c>
      <c r="I1032" s="6">
        <v>0</v>
      </c>
    </row>
    <row r="1033" spans="1:9" x14ac:dyDescent="0.35">
      <c r="A1033" s="5" t="s">
        <v>150</v>
      </c>
      <c r="B1033" s="5" t="s">
        <v>11</v>
      </c>
      <c r="C1033" s="5" t="s">
        <v>269</v>
      </c>
      <c r="D1033" s="5" t="s">
        <v>18</v>
      </c>
      <c r="E1033" s="5" t="str">
        <f t="shared" si="36"/>
        <v/>
      </c>
      <c r="F1033" s="5" t="s">
        <v>957</v>
      </c>
      <c r="G1033" s="5" t="s">
        <v>4405</v>
      </c>
      <c r="H1033" s="8">
        <v>0.82020000000000004</v>
      </c>
      <c r="I1033" s="6">
        <v>1678616</v>
      </c>
    </row>
    <row r="1034" spans="1:9" x14ac:dyDescent="0.35">
      <c r="A1034" s="5" t="s">
        <v>150</v>
      </c>
      <c r="B1034" s="5" t="s">
        <v>11</v>
      </c>
      <c r="C1034" s="5" t="s">
        <v>270</v>
      </c>
      <c r="D1034" s="5" t="s">
        <v>13</v>
      </c>
      <c r="E1034" s="5" t="str">
        <f t="shared" si="36"/>
        <v/>
      </c>
      <c r="F1034" s="5" t="s">
        <v>958</v>
      </c>
      <c r="G1034" s="5" t="s">
        <v>4406</v>
      </c>
      <c r="H1034" s="8">
        <v>0</v>
      </c>
      <c r="I1034" s="6">
        <v>0</v>
      </c>
    </row>
    <row r="1035" spans="1:9" x14ac:dyDescent="0.35">
      <c r="A1035" s="5" t="s">
        <v>150</v>
      </c>
      <c r="B1035" s="5" t="s">
        <v>11</v>
      </c>
      <c r="C1035" s="5" t="s">
        <v>270</v>
      </c>
      <c r="D1035" s="5" t="s">
        <v>15</v>
      </c>
      <c r="E1035" s="5" t="str">
        <f t="shared" si="36"/>
        <v>8</v>
      </c>
      <c r="F1035" s="5" t="s">
        <v>958</v>
      </c>
      <c r="G1035" s="5" t="s">
        <v>4407</v>
      </c>
      <c r="H1035" s="8">
        <v>0.33310000000000001</v>
      </c>
      <c r="I1035" s="6">
        <v>1260902</v>
      </c>
    </row>
    <row r="1036" spans="1:9" x14ac:dyDescent="0.35">
      <c r="A1036" s="5" t="s">
        <v>150</v>
      </c>
      <c r="B1036" s="5" t="s">
        <v>11</v>
      </c>
      <c r="C1036" s="5" t="s">
        <v>270</v>
      </c>
      <c r="D1036" s="5" t="s">
        <v>16</v>
      </c>
      <c r="E1036" s="5" t="str">
        <f t="shared" si="36"/>
        <v>8</v>
      </c>
      <c r="F1036" s="5" t="s">
        <v>958</v>
      </c>
      <c r="G1036" s="5" t="s">
        <v>4408</v>
      </c>
      <c r="H1036" s="8">
        <v>9.7999999999999997E-3</v>
      </c>
      <c r="I1036" s="6">
        <v>37096</v>
      </c>
    </row>
    <row r="1037" spans="1:9" x14ac:dyDescent="0.35">
      <c r="A1037" s="5" t="s">
        <v>150</v>
      </c>
      <c r="B1037" s="5" t="s">
        <v>11</v>
      </c>
      <c r="C1037" s="5" t="s">
        <v>270</v>
      </c>
      <c r="D1037" s="5" t="s">
        <v>17</v>
      </c>
      <c r="E1037" s="5" t="str">
        <f t="shared" si="36"/>
        <v/>
      </c>
      <c r="F1037" s="5" t="s">
        <v>958</v>
      </c>
      <c r="G1037" s="5" t="s">
        <v>4409</v>
      </c>
      <c r="H1037" s="8">
        <v>0</v>
      </c>
      <c r="I1037" s="6">
        <v>0</v>
      </c>
    </row>
    <row r="1038" spans="1:9" x14ac:dyDescent="0.35">
      <c r="A1038" s="5" t="s">
        <v>150</v>
      </c>
      <c r="B1038" s="5" t="s">
        <v>11</v>
      </c>
      <c r="C1038" s="5" t="s">
        <v>270</v>
      </c>
      <c r="D1038" s="5" t="s">
        <v>18</v>
      </c>
      <c r="E1038" s="5" t="str">
        <f t="shared" si="36"/>
        <v/>
      </c>
      <c r="F1038" s="5" t="s">
        <v>958</v>
      </c>
      <c r="G1038" s="5" t="s">
        <v>4410</v>
      </c>
      <c r="H1038" s="8">
        <v>0.73419999999999996</v>
      </c>
      <c r="I1038" s="6">
        <v>2779209</v>
      </c>
    </row>
    <row r="1039" spans="1:9" x14ac:dyDescent="0.35">
      <c r="A1039" s="5" t="s">
        <v>150</v>
      </c>
      <c r="B1039" s="5" t="s">
        <v>11</v>
      </c>
      <c r="C1039" s="5" t="s">
        <v>272</v>
      </c>
      <c r="D1039" s="5" t="s">
        <v>13</v>
      </c>
      <c r="E1039" s="5" t="str">
        <f t="shared" si="36"/>
        <v/>
      </c>
      <c r="F1039" s="5" t="s">
        <v>959</v>
      </c>
      <c r="G1039" s="5" t="s">
        <v>4411</v>
      </c>
      <c r="H1039" s="8">
        <v>0</v>
      </c>
      <c r="I1039" s="6">
        <v>0</v>
      </c>
    </row>
    <row r="1040" spans="1:9" x14ac:dyDescent="0.35">
      <c r="A1040" s="5" t="s">
        <v>150</v>
      </c>
      <c r="B1040" s="5" t="s">
        <v>11</v>
      </c>
      <c r="C1040" s="5" t="s">
        <v>272</v>
      </c>
      <c r="D1040" s="5" t="s">
        <v>15</v>
      </c>
      <c r="E1040" s="5" t="str">
        <f t="shared" si="36"/>
        <v>8</v>
      </c>
      <c r="F1040" s="5" t="s">
        <v>959</v>
      </c>
      <c r="G1040" s="5" t="s">
        <v>4412</v>
      </c>
      <c r="H1040" s="8">
        <v>0.49120000000000003</v>
      </c>
      <c r="I1040" s="6">
        <v>898957</v>
      </c>
    </row>
    <row r="1041" spans="1:9" x14ac:dyDescent="0.35">
      <c r="A1041" s="5" t="s">
        <v>150</v>
      </c>
      <c r="B1041" s="5" t="s">
        <v>11</v>
      </c>
      <c r="C1041" s="5" t="s">
        <v>272</v>
      </c>
      <c r="D1041" s="5" t="s">
        <v>17</v>
      </c>
      <c r="E1041" s="5" t="str">
        <f t="shared" si="36"/>
        <v/>
      </c>
      <c r="F1041" s="5" t="s">
        <v>959</v>
      </c>
      <c r="G1041" s="5" t="s">
        <v>4413</v>
      </c>
      <c r="H1041" s="8">
        <v>0</v>
      </c>
      <c r="I1041" s="6">
        <v>0</v>
      </c>
    </row>
    <row r="1042" spans="1:9" x14ac:dyDescent="0.35">
      <c r="A1042" s="5" t="s">
        <v>150</v>
      </c>
      <c r="B1042" s="5" t="s">
        <v>11</v>
      </c>
      <c r="C1042" s="5" t="s">
        <v>272</v>
      </c>
      <c r="D1042" s="5" t="s">
        <v>18</v>
      </c>
      <c r="E1042" s="5" t="str">
        <f t="shared" si="36"/>
        <v/>
      </c>
      <c r="F1042" s="5" t="s">
        <v>959</v>
      </c>
      <c r="G1042" s="5" t="s">
        <v>4414</v>
      </c>
      <c r="H1042" s="8">
        <v>0.78839999999999999</v>
      </c>
      <c r="I1042" s="6">
        <v>1442870</v>
      </c>
    </row>
    <row r="1043" spans="1:9" x14ac:dyDescent="0.35">
      <c r="A1043" s="5" t="s">
        <v>107</v>
      </c>
      <c r="B1043" s="5" t="s">
        <v>11</v>
      </c>
      <c r="C1043" s="5" t="s">
        <v>274</v>
      </c>
      <c r="D1043" s="5" t="s">
        <v>13</v>
      </c>
      <c r="E1043" s="5" t="str">
        <f t="shared" si="36"/>
        <v/>
      </c>
      <c r="F1043" s="5" t="s">
        <v>960</v>
      </c>
      <c r="G1043" s="5" t="s">
        <v>4415</v>
      </c>
      <c r="H1043" s="8">
        <v>0</v>
      </c>
      <c r="I1043" s="6">
        <v>0</v>
      </c>
    </row>
    <row r="1044" spans="1:9" x14ac:dyDescent="0.35">
      <c r="A1044" s="5" t="s">
        <v>107</v>
      </c>
      <c r="B1044" s="5" t="s">
        <v>11</v>
      </c>
      <c r="C1044" s="5" t="s">
        <v>274</v>
      </c>
      <c r="D1044" s="5" t="s">
        <v>15</v>
      </c>
      <c r="E1044" s="5" t="str">
        <f t="shared" si="36"/>
        <v>8</v>
      </c>
      <c r="F1044" s="5" t="s">
        <v>960</v>
      </c>
      <c r="G1044" s="5" t="s">
        <v>4416</v>
      </c>
      <c r="H1044" s="8">
        <v>0.43109999999999998</v>
      </c>
      <c r="I1044" s="6">
        <v>1380428</v>
      </c>
    </row>
    <row r="1045" spans="1:9" x14ac:dyDescent="0.35">
      <c r="A1045" s="5" t="s">
        <v>107</v>
      </c>
      <c r="B1045" s="5" t="s">
        <v>11</v>
      </c>
      <c r="C1045" s="5" t="s">
        <v>274</v>
      </c>
      <c r="D1045" s="5" t="s">
        <v>17</v>
      </c>
      <c r="E1045" s="5" t="str">
        <f t="shared" si="36"/>
        <v/>
      </c>
      <c r="F1045" s="5" t="s">
        <v>960</v>
      </c>
      <c r="G1045" s="5" t="s">
        <v>4417</v>
      </c>
      <c r="H1045" s="8">
        <v>0</v>
      </c>
      <c r="I1045" s="6">
        <v>0</v>
      </c>
    </row>
    <row r="1046" spans="1:9" x14ac:dyDescent="0.35">
      <c r="A1046" s="5" t="s">
        <v>107</v>
      </c>
      <c r="B1046" s="5" t="s">
        <v>11</v>
      </c>
      <c r="C1046" s="5" t="s">
        <v>274</v>
      </c>
      <c r="D1046" s="5" t="s">
        <v>18</v>
      </c>
      <c r="E1046" s="5" t="str">
        <f t="shared" si="36"/>
        <v/>
      </c>
      <c r="F1046" s="5" t="s">
        <v>960</v>
      </c>
      <c r="G1046" s="5" t="s">
        <v>4418</v>
      </c>
      <c r="H1046" s="8">
        <v>0.78010000000000002</v>
      </c>
      <c r="I1046" s="6">
        <v>2497964</v>
      </c>
    </row>
    <row r="1047" spans="1:9" x14ac:dyDescent="0.35">
      <c r="A1047" s="5" t="s">
        <v>107</v>
      </c>
      <c r="B1047" s="5" t="s">
        <v>11</v>
      </c>
      <c r="C1047" s="5" t="s">
        <v>106</v>
      </c>
      <c r="D1047" s="5" t="s">
        <v>13</v>
      </c>
      <c r="E1047" s="5" t="str">
        <f t="shared" si="36"/>
        <v/>
      </c>
      <c r="F1047" s="5" t="s">
        <v>961</v>
      </c>
      <c r="G1047" s="5" t="s">
        <v>4419</v>
      </c>
      <c r="H1047" s="8">
        <v>0</v>
      </c>
      <c r="I1047" s="6">
        <v>0</v>
      </c>
    </row>
    <row r="1048" spans="1:9" x14ac:dyDescent="0.35">
      <c r="A1048" s="5" t="s">
        <v>107</v>
      </c>
      <c r="B1048" s="5" t="s">
        <v>11</v>
      </c>
      <c r="C1048" s="5" t="s">
        <v>106</v>
      </c>
      <c r="D1048" s="5" t="s">
        <v>15</v>
      </c>
      <c r="E1048" s="5" t="str">
        <f t="shared" si="36"/>
        <v>8</v>
      </c>
      <c r="F1048" s="5" t="s">
        <v>961</v>
      </c>
      <c r="G1048" s="5" t="s">
        <v>4420</v>
      </c>
      <c r="H1048" s="8">
        <v>0.33829999999999999</v>
      </c>
      <c r="I1048" s="6">
        <v>2366370</v>
      </c>
    </row>
    <row r="1049" spans="1:9" x14ac:dyDescent="0.35">
      <c r="A1049" s="5" t="s">
        <v>107</v>
      </c>
      <c r="B1049" s="5" t="s">
        <v>11</v>
      </c>
      <c r="C1049" s="5" t="s">
        <v>106</v>
      </c>
      <c r="D1049" s="5" t="s">
        <v>17</v>
      </c>
      <c r="E1049" s="5" t="str">
        <f t="shared" si="36"/>
        <v/>
      </c>
      <c r="F1049" s="5" t="s">
        <v>961</v>
      </c>
      <c r="G1049" s="5" t="s">
        <v>4421</v>
      </c>
      <c r="H1049" s="8">
        <v>0</v>
      </c>
      <c r="I1049" s="6">
        <v>0</v>
      </c>
    </row>
    <row r="1050" spans="1:9" x14ac:dyDescent="0.35">
      <c r="A1050" s="5" t="s">
        <v>107</v>
      </c>
      <c r="B1050" s="5" t="s">
        <v>11</v>
      </c>
      <c r="C1050" s="5" t="s">
        <v>106</v>
      </c>
      <c r="D1050" s="5" t="s">
        <v>18</v>
      </c>
      <c r="E1050" s="5" t="str">
        <f t="shared" si="36"/>
        <v/>
      </c>
      <c r="F1050" s="5" t="s">
        <v>961</v>
      </c>
      <c r="G1050" s="5" t="s">
        <v>4422</v>
      </c>
      <c r="H1050" s="8">
        <v>0.5655</v>
      </c>
      <c r="I1050" s="6">
        <v>3955608</v>
      </c>
    </row>
    <row r="1051" spans="1:9" x14ac:dyDescent="0.35">
      <c r="A1051" s="5" t="s">
        <v>107</v>
      </c>
      <c r="B1051" s="5" t="s">
        <v>11</v>
      </c>
      <c r="C1051" s="5" t="s">
        <v>273</v>
      </c>
      <c r="D1051" s="5" t="s">
        <v>13</v>
      </c>
      <c r="E1051" s="5" t="str">
        <f t="shared" si="36"/>
        <v/>
      </c>
      <c r="F1051" s="5" t="s">
        <v>962</v>
      </c>
      <c r="G1051" s="5" t="s">
        <v>4423</v>
      </c>
      <c r="H1051" s="8">
        <v>0</v>
      </c>
      <c r="I1051" s="6">
        <v>0</v>
      </c>
    </row>
    <row r="1052" spans="1:9" x14ac:dyDescent="0.35">
      <c r="A1052" s="5" t="s">
        <v>107</v>
      </c>
      <c r="B1052" s="5" t="s">
        <v>11</v>
      </c>
      <c r="C1052" s="5" t="s">
        <v>273</v>
      </c>
      <c r="D1052" s="5" t="s">
        <v>15</v>
      </c>
      <c r="E1052" s="5" t="str">
        <f t="shared" si="36"/>
        <v>8</v>
      </c>
      <c r="F1052" s="5" t="s">
        <v>962</v>
      </c>
      <c r="G1052" s="5" t="s">
        <v>4424</v>
      </c>
      <c r="H1052" s="8">
        <v>0.21940000000000001</v>
      </c>
      <c r="I1052" s="6">
        <v>483494</v>
      </c>
    </row>
    <row r="1053" spans="1:9" x14ac:dyDescent="0.35">
      <c r="A1053" s="5" t="s">
        <v>107</v>
      </c>
      <c r="B1053" s="5" t="s">
        <v>11</v>
      </c>
      <c r="C1053" s="5" t="s">
        <v>273</v>
      </c>
      <c r="D1053" s="5" t="s">
        <v>17</v>
      </c>
      <c r="E1053" s="5" t="str">
        <f t="shared" si="36"/>
        <v/>
      </c>
      <c r="F1053" s="5" t="s">
        <v>962</v>
      </c>
      <c r="G1053" s="5" t="s">
        <v>4425</v>
      </c>
      <c r="H1053" s="8">
        <v>0</v>
      </c>
      <c r="I1053" s="6">
        <v>0</v>
      </c>
    </row>
    <row r="1054" spans="1:9" x14ac:dyDescent="0.35">
      <c r="A1054" s="5" t="s">
        <v>107</v>
      </c>
      <c r="B1054" s="5" t="s">
        <v>11</v>
      </c>
      <c r="C1054" s="5" t="s">
        <v>273</v>
      </c>
      <c r="D1054" s="5" t="s">
        <v>18</v>
      </c>
      <c r="E1054" s="5" t="str">
        <f t="shared" si="36"/>
        <v/>
      </c>
      <c r="F1054" s="5" t="s">
        <v>962</v>
      </c>
      <c r="G1054" s="5" t="s">
        <v>4426</v>
      </c>
      <c r="H1054" s="8">
        <v>0.61499999999999999</v>
      </c>
      <c r="I1054" s="6">
        <v>1355281</v>
      </c>
    </row>
    <row r="1055" spans="1:9" x14ac:dyDescent="0.35">
      <c r="A1055" s="5" t="s">
        <v>107</v>
      </c>
      <c r="B1055" s="5" t="s">
        <v>11</v>
      </c>
      <c r="C1055" s="5" t="s">
        <v>275</v>
      </c>
      <c r="D1055" s="5" t="s">
        <v>13</v>
      </c>
      <c r="E1055" s="5" t="str">
        <f t="shared" si="36"/>
        <v/>
      </c>
      <c r="F1055" s="5" t="s">
        <v>963</v>
      </c>
      <c r="G1055" s="5" t="s">
        <v>4427</v>
      </c>
      <c r="H1055" s="8">
        <v>0</v>
      </c>
      <c r="I1055" s="6">
        <v>0</v>
      </c>
    </row>
    <row r="1056" spans="1:9" x14ac:dyDescent="0.35">
      <c r="A1056" s="5" t="s">
        <v>107</v>
      </c>
      <c r="B1056" s="5" t="s">
        <v>11</v>
      </c>
      <c r="C1056" s="5" t="s">
        <v>275</v>
      </c>
      <c r="D1056" s="5" t="s">
        <v>15</v>
      </c>
      <c r="E1056" s="5" t="str">
        <f t="shared" si="36"/>
        <v>8</v>
      </c>
      <c r="F1056" s="5" t="s">
        <v>963</v>
      </c>
      <c r="G1056" s="5" t="s">
        <v>4428</v>
      </c>
      <c r="H1056" s="8">
        <v>0.42859999999999998</v>
      </c>
      <c r="I1056" s="6">
        <v>886903</v>
      </c>
    </row>
    <row r="1057" spans="1:9" x14ac:dyDescent="0.35">
      <c r="A1057" s="5" t="s">
        <v>107</v>
      </c>
      <c r="B1057" s="5" t="s">
        <v>11</v>
      </c>
      <c r="C1057" s="5" t="s">
        <v>275</v>
      </c>
      <c r="D1057" s="5" t="s">
        <v>17</v>
      </c>
      <c r="E1057" s="5" t="str">
        <f t="shared" si="36"/>
        <v/>
      </c>
      <c r="F1057" s="5" t="s">
        <v>963</v>
      </c>
      <c r="G1057" s="5" t="s">
        <v>4429</v>
      </c>
      <c r="H1057" s="8">
        <v>0</v>
      </c>
      <c r="I1057" s="6">
        <v>0</v>
      </c>
    </row>
    <row r="1058" spans="1:9" x14ac:dyDescent="0.35">
      <c r="A1058" s="5" t="s">
        <v>107</v>
      </c>
      <c r="B1058" s="5" t="s">
        <v>11</v>
      </c>
      <c r="C1058" s="5" t="s">
        <v>275</v>
      </c>
      <c r="D1058" s="5" t="s">
        <v>18</v>
      </c>
      <c r="E1058" s="5" t="str">
        <f t="shared" si="36"/>
        <v/>
      </c>
      <c r="F1058" s="5" t="s">
        <v>963</v>
      </c>
      <c r="G1058" s="5" t="s">
        <v>4430</v>
      </c>
      <c r="H1058" s="8">
        <v>0.88239999999999996</v>
      </c>
      <c r="I1058" s="6">
        <v>1825953</v>
      </c>
    </row>
    <row r="1059" spans="1:9" x14ac:dyDescent="0.35">
      <c r="A1059" s="5" t="s">
        <v>276</v>
      </c>
      <c r="B1059" s="5" t="s">
        <v>11</v>
      </c>
      <c r="C1059" s="5" t="s">
        <v>277</v>
      </c>
      <c r="D1059" s="5" t="s">
        <v>15</v>
      </c>
      <c r="E1059" s="5" t="str">
        <f t="shared" si="36"/>
        <v>8</v>
      </c>
      <c r="F1059" s="5" t="s">
        <v>964</v>
      </c>
      <c r="G1059" s="5" t="s">
        <v>4431</v>
      </c>
      <c r="H1059" s="8">
        <v>0.29749999999999999</v>
      </c>
      <c r="I1059" s="6">
        <v>2675362</v>
      </c>
    </row>
    <row r="1060" spans="1:9" x14ac:dyDescent="0.35">
      <c r="A1060" s="5" t="s">
        <v>276</v>
      </c>
      <c r="B1060" s="5" t="s">
        <v>11</v>
      </c>
      <c r="C1060" s="5" t="s">
        <v>277</v>
      </c>
      <c r="D1060" s="5" t="s">
        <v>17</v>
      </c>
      <c r="E1060" s="5" t="str">
        <f t="shared" si="36"/>
        <v/>
      </c>
      <c r="F1060" s="5" t="s">
        <v>964</v>
      </c>
      <c r="G1060" s="5" t="s">
        <v>4432</v>
      </c>
      <c r="H1060" s="8">
        <v>0</v>
      </c>
      <c r="I1060" s="6">
        <v>0</v>
      </c>
    </row>
    <row r="1061" spans="1:9" x14ac:dyDescent="0.35">
      <c r="A1061" s="5" t="s">
        <v>276</v>
      </c>
      <c r="B1061" s="5" t="s">
        <v>11</v>
      </c>
      <c r="C1061" s="5" t="s">
        <v>277</v>
      </c>
      <c r="D1061" s="5" t="s">
        <v>18</v>
      </c>
      <c r="E1061" s="5" t="str">
        <f t="shared" si="36"/>
        <v/>
      </c>
      <c r="F1061" s="5" t="s">
        <v>964</v>
      </c>
      <c r="G1061" s="5" t="s">
        <v>4433</v>
      </c>
      <c r="H1061" s="8">
        <v>0.56730000000000003</v>
      </c>
      <c r="I1061" s="6">
        <v>5101623</v>
      </c>
    </row>
    <row r="1062" spans="1:9" x14ac:dyDescent="0.35">
      <c r="A1062" s="5" t="s">
        <v>195</v>
      </c>
      <c r="B1062" s="5" t="s">
        <v>11</v>
      </c>
      <c r="C1062" s="5" t="s">
        <v>194</v>
      </c>
      <c r="D1062" s="5" t="s">
        <v>13</v>
      </c>
      <c r="E1062" s="5" t="str">
        <f t="shared" si="36"/>
        <v/>
      </c>
      <c r="F1062" s="5" t="s">
        <v>965</v>
      </c>
      <c r="G1062" s="5" t="s">
        <v>4434</v>
      </c>
      <c r="H1062" s="8">
        <v>0</v>
      </c>
      <c r="I1062" s="6">
        <v>0</v>
      </c>
    </row>
    <row r="1063" spans="1:9" x14ac:dyDescent="0.35">
      <c r="A1063" s="5" t="s">
        <v>195</v>
      </c>
      <c r="B1063" s="5" t="s">
        <v>11</v>
      </c>
      <c r="C1063" s="5" t="s">
        <v>194</v>
      </c>
      <c r="D1063" s="5" t="s">
        <v>15</v>
      </c>
      <c r="E1063" s="5" t="str">
        <f t="shared" si="36"/>
        <v>8</v>
      </c>
      <c r="F1063" s="5" t="s">
        <v>965</v>
      </c>
      <c r="G1063" s="5" t="s">
        <v>4435</v>
      </c>
      <c r="H1063" s="8">
        <v>0.42949999999999999</v>
      </c>
      <c r="I1063" s="6">
        <v>1951117</v>
      </c>
    </row>
    <row r="1064" spans="1:9" x14ac:dyDescent="0.35">
      <c r="A1064" s="5" t="s">
        <v>195</v>
      </c>
      <c r="B1064" s="5" t="s">
        <v>11</v>
      </c>
      <c r="C1064" s="5" t="s">
        <v>194</v>
      </c>
      <c r="D1064" s="5" t="s">
        <v>17</v>
      </c>
      <c r="E1064" s="5" t="str">
        <f t="shared" si="36"/>
        <v/>
      </c>
      <c r="F1064" s="5" t="s">
        <v>965</v>
      </c>
      <c r="G1064" s="5" t="s">
        <v>4436</v>
      </c>
      <c r="H1064" s="8">
        <v>0</v>
      </c>
      <c r="I1064" s="6">
        <v>0</v>
      </c>
    </row>
    <row r="1065" spans="1:9" x14ac:dyDescent="0.35">
      <c r="A1065" s="5" t="s">
        <v>195</v>
      </c>
      <c r="B1065" s="5" t="s">
        <v>11</v>
      </c>
      <c r="C1065" s="5" t="s">
        <v>194</v>
      </c>
      <c r="D1065" s="5" t="s">
        <v>18</v>
      </c>
      <c r="E1065" s="5" t="str">
        <f t="shared" si="36"/>
        <v/>
      </c>
      <c r="F1065" s="5" t="s">
        <v>965</v>
      </c>
      <c r="G1065" s="5" t="s">
        <v>4437</v>
      </c>
      <c r="H1065" s="8">
        <v>0.58409999999999995</v>
      </c>
      <c r="I1065" s="6">
        <v>2653428</v>
      </c>
    </row>
    <row r="1066" spans="1:9" x14ac:dyDescent="0.35">
      <c r="A1066" s="5" t="s">
        <v>195</v>
      </c>
      <c r="B1066" s="5" t="s">
        <v>11</v>
      </c>
      <c r="C1066" s="5" t="s">
        <v>194</v>
      </c>
      <c r="D1066" s="5" t="s">
        <v>16</v>
      </c>
      <c r="E1066" s="5" t="str">
        <f t="shared" si="36"/>
        <v>8</v>
      </c>
      <c r="F1066" s="5" t="s">
        <v>965</v>
      </c>
      <c r="G1066" s="5" t="s">
        <v>4438</v>
      </c>
      <c r="H1066" s="8">
        <v>2.0899999999999998E-2</v>
      </c>
      <c r="I1066" s="6">
        <v>94943</v>
      </c>
    </row>
    <row r="1067" spans="1:9" x14ac:dyDescent="0.35">
      <c r="A1067" s="5" t="s">
        <v>195</v>
      </c>
      <c r="B1067" s="5" t="s">
        <v>11</v>
      </c>
      <c r="C1067" s="5" t="s">
        <v>278</v>
      </c>
      <c r="D1067" s="5" t="s">
        <v>15</v>
      </c>
      <c r="E1067" s="5" t="str">
        <f t="shared" si="36"/>
        <v>8</v>
      </c>
      <c r="F1067" s="5" t="s">
        <v>966</v>
      </c>
      <c r="G1067" s="5" t="s">
        <v>4439</v>
      </c>
      <c r="H1067" s="8">
        <v>0.35549999999999998</v>
      </c>
      <c r="I1067" s="6">
        <v>10273594</v>
      </c>
    </row>
    <row r="1068" spans="1:9" x14ac:dyDescent="0.35">
      <c r="A1068" s="5" t="s">
        <v>195</v>
      </c>
      <c r="B1068" s="5" t="s">
        <v>11</v>
      </c>
      <c r="C1068" s="5" t="s">
        <v>278</v>
      </c>
      <c r="D1068" s="5" t="s">
        <v>17</v>
      </c>
      <c r="E1068" s="5" t="str">
        <f t="shared" si="36"/>
        <v/>
      </c>
      <c r="F1068" s="5" t="s">
        <v>966</v>
      </c>
      <c r="G1068" s="5" t="s">
        <v>4440</v>
      </c>
      <c r="H1068" s="8">
        <v>0</v>
      </c>
      <c r="I1068" s="6">
        <v>0</v>
      </c>
    </row>
    <row r="1069" spans="1:9" x14ac:dyDescent="0.35">
      <c r="A1069" s="5" t="s">
        <v>195</v>
      </c>
      <c r="B1069" s="5" t="s">
        <v>11</v>
      </c>
      <c r="C1069" s="5" t="s">
        <v>278</v>
      </c>
      <c r="D1069" s="5" t="s">
        <v>18</v>
      </c>
      <c r="E1069" s="5" t="str">
        <f t="shared" si="36"/>
        <v/>
      </c>
      <c r="F1069" s="5" t="s">
        <v>966</v>
      </c>
      <c r="G1069" s="5" t="s">
        <v>4441</v>
      </c>
      <c r="H1069" s="8">
        <v>0.5504</v>
      </c>
      <c r="I1069" s="6">
        <v>15906008</v>
      </c>
    </row>
    <row r="1070" spans="1:9" x14ac:dyDescent="0.35">
      <c r="A1070" s="5" t="s">
        <v>195</v>
      </c>
      <c r="B1070" s="5" t="s">
        <v>11</v>
      </c>
      <c r="C1070" s="5" t="s">
        <v>279</v>
      </c>
      <c r="D1070" s="5" t="s">
        <v>25</v>
      </c>
      <c r="E1070" s="5" t="str">
        <f t="shared" si="36"/>
        <v/>
      </c>
      <c r="F1070" s="5" t="s">
        <v>967</v>
      </c>
      <c r="G1070" s="5" t="s">
        <v>4442</v>
      </c>
      <c r="H1070" s="8">
        <v>0.24340000000000001</v>
      </c>
      <c r="I1070" s="6">
        <v>1948838</v>
      </c>
    </row>
    <row r="1071" spans="1:9" x14ac:dyDescent="0.35">
      <c r="A1071" s="5" t="s">
        <v>195</v>
      </c>
      <c r="B1071" s="5" t="s">
        <v>11</v>
      </c>
      <c r="C1071" s="5" t="s">
        <v>279</v>
      </c>
      <c r="D1071" s="5" t="s">
        <v>15</v>
      </c>
      <c r="E1071" s="5" t="str">
        <f t="shared" si="36"/>
        <v>8</v>
      </c>
      <c r="F1071" s="5" t="s">
        <v>967</v>
      </c>
      <c r="G1071" s="5" t="s">
        <v>4443</v>
      </c>
      <c r="H1071" s="8">
        <v>0.62870000000000004</v>
      </c>
      <c r="I1071" s="6">
        <v>4787017</v>
      </c>
    </row>
    <row r="1072" spans="1:9" x14ac:dyDescent="0.35">
      <c r="A1072" s="5" t="s">
        <v>195</v>
      </c>
      <c r="B1072" s="5" t="s">
        <v>11</v>
      </c>
      <c r="C1072" s="5" t="s">
        <v>279</v>
      </c>
      <c r="D1072" s="5" t="s">
        <v>30</v>
      </c>
      <c r="E1072" s="5" t="str">
        <f t="shared" si="36"/>
        <v>8</v>
      </c>
      <c r="F1072" s="5" t="s">
        <v>967</v>
      </c>
      <c r="G1072" s="5" t="s">
        <v>4444</v>
      </c>
      <c r="H1072" s="8">
        <v>0.1326</v>
      </c>
      <c r="I1072" s="6">
        <v>1061692</v>
      </c>
    </row>
    <row r="1073" spans="1:9" x14ac:dyDescent="0.35">
      <c r="A1073" s="5" t="s">
        <v>195</v>
      </c>
      <c r="B1073" s="5" t="s">
        <v>11</v>
      </c>
      <c r="C1073" s="5" t="s">
        <v>279</v>
      </c>
      <c r="D1073" s="5" t="s">
        <v>17</v>
      </c>
      <c r="E1073" s="5" t="str">
        <f t="shared" si="36"/>
        <v/>
      </c>
      <c r="F1073" s="5" t="s">
        <v>967</v>
      </c>
      <c r="G1073" s="5" t="s">
        <v>4445</v>
      </c>
      <c r="H1073" s="8">
        <v>0</v>
      </c>
      <c r="I1073" s="6">
        <v>0</v>
      </c>
    </row>
    <row r="1074" spans="1:9" x14ac:dyDescent="0.35">
      <c r="A1074" s="5" t="s">
        <v>195</v>
      </c>
      <c r="B1074" s="5" t="s">
        <v>11</v>
      </c>
      <c r="C1074" s="5" t="s">
        <v>279</v>
      </c>
      <c r="D1074" s="5" t="s">
        <v>18</v>
      </c>
      <c r="E1074" s="5" t="str">
        <f t="shared" si="36"/>
        <v/>
      </c>
      <c r="F1074" s="5" t="s">
        <v>967</v>
      </c>
      <c r="G1074" s="5" t="s">
        <v>4446</v>
      </c>
      <c r="H1074" s="8">
        <v>0.43740000000000001</v>
      </c>
      <c r="I1074" s="6">
        <v>3330430</v>
      </c>
    </row>
    <row r="1075" spans="1:9" x14ac:dyDescent="0.35">
      <c r="A1075" s="5" t="s">
        <v>195</v>
      </c>
      <c r="B1075" s="5" t="s">
        <v>11</v>
      </c>
      <c r="C1075" s="5" t="s">
        <v>280</v>
      </c>
      <c r="D1075" s="5" t="s">
        <v>15</v>
      </c>
      <c r="E1075" s="5" t="str">
        <f t="shared" si="36"/>
        <v>8</v>
      </c>
      <c r="F1075" s="5" t="s">
        <v>968</v>
      </c>
      <c r="G1075" s="5" t="s">
        <v>4447</v>
      </c>
      <c r="H1075" s="8">
        <v>0.29430000000000001</v>
      </c>
      <c r="I1075" s="6">
        <v>14629666</v>
      </c>
    </row>
    <row r="1076" spans="1:9" x14ac:dyDescent="0.35">
      <c r="A1076" s="5" t="s">
        <v>195</v>
      </c>
      <c r="B1076" s="5" t="s">
        <v>11</v>
      </c>
      <c r="C1076" s="5" t="s">
        <v>280</v>
      </c>
      <c r="D1076" s="5" t="s">
        <v>16</v>
      </c>
      <c r="E1076" s="5" t="str">
        <f t="shared" si="36"/>
        <v>8</v>
      </c>
      <c r="F1076" s="5" t="s">
        <v>968</v>
      </c>
      <c r="G1076" s="5" t="s">
        <v>4448</v>
      </c>
      <c r="H1076" s="8">
        <v>3.5099999999999999E-2</v>
      </c>
      <c r="I1076" s="6">
        <v>1744823</v>
      </c>
    </row>
    <row r="1077" spans="1:9" x14ac:dyDescent="0.35">
      <c r="A1077" s="5" t="s">
        <v>195</v>
      </c>
      <c r="B1077" s="5" t="s">
        <v>11</v>
      </c>
      <c r="C1077" s="5" t="s">
        <v>280</v>
      </c>
      <c r="D1077" s="5" t="s">
        <v>17</v>
      </c>
      <c r="E1077" s="5" t="str">
        <f t="shared" si="36"/>
        <v/>
      </c>
      <c r="F1077" s="5" t="s">
        <v>968</v>
      </c>
      <c r="G1077" s="5" t="s">
        <v>4449</v>
      </c>
      <c r="H1077" s="8">
        <v>0</v>
      </c>
      <c r="I1077" s="6">
        <v>0</v>
      </c>
    </row>
    <row r="1078" spans="1:9" x14ac:dyDescent="0.35">
      <c r="A1078" s="5" t="s">
        <v>195</v>
      </c>
      <c r="B1078" s="5" t="s">
        <v>11</v>
      </c>
      <c r="C1078" s="5" t="s">
        <v>280</v>
      </c>
      <c r="D1078" s="5" t="s">
        <v>18</v>
      </c>
      <c r="E1078" s="5" t="str">
        <f t="shared" si="36"/>
        <v/>
      </c>
      <c r="F1078" s="5" t="s">
        <v>968</v>
      </c>
      <c r="G1078" s="5" t="s">
        <v>4450</v>
      </c>
      <c r="H1078" s="8">
        <v>0.71199999999999997</v>
      </c>
      <c r="I1078" s="6">
        <v>35393552</v>
      </c>
    </row>
    <row r="1079" spans="1:9" x14ac:dyDescent="0.35">
      <c r="A1079" s="5" t="s">
        <v>116</v>
      </c>
      <c r="B1079" s="5" t="s">
        <v>11</v>
      </c>
      <c r="C1079" s="5" t="s">
        <v>208</v>
      </c>
      <c r="D1079" s="5" t="s">
        <v>13</v>
      </c>
      <c r="E1079" s="5" t="str">
        <f t="shared" si="36"/>
        <v/>
      </c>
      <c r="F1079" s="5" t="s">
        <v>969</v>
      </c>
      <c r="G1079" s="5" t="s">
        <v>4451</v>
      </c>
      <c r="H1079" s="8">
        <v>0</v>
      </c>
      <c r="I1079" s="6">
        <v>0</v>
      </c>
    </row>
    <row r="1080" spans="1:9" x14ac:dyDescent="0.35">
      <c r="A1080" s="5" t="s">
        <v>116</v>
      </c>
      <c r="B1080" s="5" t="s">
        <v>11</v>
      </c>
      <c r="C1080" s="5" t="s">
        <v>208</v>
      </c>
      <c r="D1080" s="5" t="s">
        <v>15</v>
      </c>
      <c r="E1080" s="5" t="str">
        <f t="shared" si="36"/>
        <v>8</v>
      </c>
      <c r="F1080" s="5" t="s">
        <v>969</v>
      </c>
      <c r="G1080" s="5" t="s">
        <v>4452</v>
      </c>
      <c r="H1080" s="8">
        <v>0.48980000000000001</v>
      </c>
      <c r="I1080" s="6">
        <v>1534296</v>
      </c>
    </row>
    <row r="1081" spans="1:9" x14ac:dyDescent="0.35">
      <c r="A1081" s="5" t="s">
        <v>116</v>
      </c>
      <c r="B1081" s="5" t="s">
        <v>11</v>
      </c>
      <c r="C1081" s="5" t="s">
        <v>208</v>
      </c>
      <c r="D1081" s="5" t="s">
        <v>17</v>
      </c>
      <c r="E1081" s="5" t="str">
        <f t="shared" si="36"/>
        <v/>
      </c>
      <c r="F1081" s="5" t="s">
        <v>969</v>
      </c>
      <c r="G1081" s="5" t="s">
        <v>4453</v>
      </c>
      <c r="H1081" s="8">
        <v>0</v>
      </c>
      <c r="I1081" s="6">
        <v>0</v>
      </c>
    </row>
    <row r="1082" spans="1:9" x14ac:dyDescent="0.35">
      <c r="A1082" s="5" t="s">
        <v>116</v>
      </c>
      <c r="B1082" s="5" t="s">
        <v>11</v>
      </c>
      <c r="C1082" s="5" t="s">
        <v>208</v>
      </c>
      <c r="D1082" s="5" t="s">
        <v>18</v>
      </c>
      <c r="E1082" s="5" t="str">
        <f t="shared" si="36"/>
        <v/>
      </c>
      <c r="F1082" s="5" t="s">
        <v>969</v>
      </c>
      <c r="G1082" s="5" t="s">
        <v>4454</v>
      </c>
      <c r="H1082" s="8">
        <v>0.5554</v>
      </c>
      <c r="I1082" s="6">
        <v>1739788</v>
      </c>
    </row>
    <row r="1083" spans="1:9" x14ac:dyDescent="0.35">
      <c r="A1083" s="5" t="s">
        <v>281</v>
      </c>
      <c r="B1083" s="5" t="s">
        <v>11</v>
      </c>
      <c r="C1083" s="5" t="s">
        <v>282</v>
      </c>
      <c r="D1083" s="5" t="s">
        <v>15</v>
      </c>
      <c r="E1083" s="5" t="str">
        <f t="shared" si="36"/>
        <v>8</v>
      </c>
      <c r="F1083" s="5" t="s">
        <v>970</v>
      </c>
      <c r="G1083" s="5" t="s">
        <v>4455</v>
      </c>
      <c r="H1083" s="8">
        <v>0.79630000000000001</v>
      </c>
      <c r="I1083" s="6">
        <v>1320764</v>
      </c>
    </row>
    <row r="1084" spans="1:9" x14ac:dyDescent="0.35">
      <c r="A1084" s="5" t="s">
        <v>281</v>
      </c>
      <c r="B1084" s="5" t="s">
        <v>11</v>
      </c>
      <c r="C1084" s="5" t="s">
        <v>282</v>
      </c>
      <c r="D1084" s="5" t="s">
        <v>16</v>
      </c>
      <c r="E1084" s="5" t="str">
        <f t="shared" si="36"/>
        <v>8</v>
      </c>
      <c r="F1084" s="5" t="s">
        <v>970</v>
      </c>
      <c r="G1084" s="5" t="s">
        <v>4456</v>
      </c>
      <c r="H1084" s="8">
        <v>9.0200000000000002E-2</v>
      </c>
      <c r="I1084" s="6">
        <v>149608</v>
      </c>
    </row>
    <row r="1085" spans="1:9" x14ac:dyDescent="0.35">
      <c r="A1085" s="5" t="s">
        <v>281</v>
      </c>
      <c r="B1085" s="5" t="s">
        <v>11</v>
      </c>
      <c r="C1085" s="5" t="s">
        <v>282</v>
      </c>
      <c r="D1085" s="5" t="s">
        <v>18</v>
      </c>
      <c r="E1085" s="5" t="str">
        <f t="shared" si="36"/>
        <v/>
      </c>
      <c r="F1085" s="5" t="s">
        <v>970</v>
      </c>
      <c r="G1085" s="5" t="s">
        <v>4457</v>
      </c>
      <c r="H1085" s="8">
        <v>0.68859999999999999</v>
      </c>
      <c r="I1085" s="6">
        <v>1142130</v>
      </c>
    </row>
    <row r="1086" spans="1:9" x14ac:dyDescent="0.35">
      <c r="A1086" s="5" t="s">
        <v>281</v>
      </c>
      <c r="B1086" s="5" t="s">
        <v>11</v>
      </c>
      <c r="C1086" s="5" t="s">
        <v>282</v>
      </c>
      <c r="D1086" s="5" t="s">
        <v>17</v>
      </c>
      <c r="E1086" s="5" t="str">
        <f t="shared" si="36"/>
        <v/>
      </c>
      <c r="F1086" s="5" t="s">
        <v>970</v>
      </c>
      <c r="G1086" s="5" t="s">
        <v>4458</v>
      </c>
      <c r="H1086" s="8">
        <v>0</v>
      </c>
      <c r="I1086" s="6">
        <v>0</v>
      </c>
    </row>
    <row r="1087" spans="1:9" x14ac:dyDescent="0.35">
      <c r="A1087" s="5" t="s">
        <v>281</v>
      </c>
      <c r="B1087" s="5" t="s">
        <v>11</v>
      </c>
      <c r="C1087" s="5" t="s">
        <v>283</v>
      </c>
      <c r="D1087" s="5" t="s">
        <v>13</v>
      </c>
      <c r="E1087" s="5" t="str">
        <f t="shared" si="36"/>
        <v/>
      </c>
      <c r="F1087" s="5" t="s">
        <v>971</v>
      </c>
      <c r="G1087" s="5" t="s">
        <v>4459</v>
      </c>
      <c r="H1087" s="8">
        <v>0</v>
      </c>
      <c r="I1087" s="6">
        <v>0</v>
      </c>
    </row>
    <row r="1088" spans="1:9" x14ac:dyDescent="0.35">
      <c r="A1088" s="5" t="s">
        <v>281</v>
      </c>
      <c r="B1088" s="5" t="s">
        <v>11</v>
      </c>
      <c r="C1088" s="5" t="s">
        <v>283</v>
      </c>
      <c r="D1088" s="5" t="s">
        <v>15</v>
      </c>
      <c r="E1088" s="5" t="str">
        <f t="shared" si="36"/>
        <v>8</v>
      </c>
      <c r="F1088" s="5" t="s">
        <v>971</v>
      </c>
      <c r="G1088" s="5" t="s">
        <v>4460</v>
      </c>
      <c r="H1088" s="8">
        <v>0.38969999999999999</v>
      </c>
      <c r="I1088" s="6">
        <v>2268771</v>
      </c>
    </row>
    <row r="1089" spans="1:9" x14ac:dyDescent="0.35">
      <c r="A1089" s="5" t="s">
        <v>281</v>
      </c>
      <c r="B1089" s="5" t="s">
        <v>11</v>
      </c>
      <c r="C1089" s="5" t="s">
        <v>283</v>
      </c>
      <c r="D1089" s="5" t="s">
        <v>18</v>
      </c>
      <c r="E1089" s="5" t="str">
        <f t="shared" si="36"/>
        <v/>
      </c>
      <c r="F1089" s="5" t="s">
        <v>971</v>
      </c>
      <c r="G1089" s="5" t="s">
        <v>4461</v>
      </c>
      <c r="H1089" s="8">
        <v>0.73440000000000005</v>
      </c>
      <c r="I1089" s="6">
        <v>4275559</v>
      </c>
    </row>
    <row r="1090" spans="1:9" x14ac:dyDescent="0.35">
      <c r="A1090" s="5" t="s">
        <v>281</v>
      </c>
      <c r="B1090" s="5" t="s">
        <v>11</v>
      </c>
      <c r="C1090" s="5" t="s">
        <v>283</v>
      </c>
      <c r="D1090" s="5" t="s">
        <v>17</v>
      </c>
      <c r="E1090" s="5" t="str">
        <f t="shared" si="36"/>
        <v/>
      </c>
      <c r="F1090" s="5" t="s">
        <v>971</v>
      </c>
      <c r="G1090" s="5" t="s">
        <v>4462</v>
      </c>
      <c r="H1090" s="8">
        <v>0</v>
      </c>
      <c r="I1090" s="6">
        <v>0</v>
      </c>
    </row>
    <row r="1091" spans="1:9" x14ac:dyDescent="0.35">
      <c r="A1091" s="5" t="s">
        <v>284</v>
      </c>
      <c r="B1091" s="5" t="s">
        <v>11</v>
      </c>
      <c r="C1091" s="5" t="s">
        <v>286</v>
      </c>
      <c r="D1091" s="5" t="s">
        <v>15</v>
      </c>
      <c r="E1091" s="5" t="str">
        <f t="shared" ref="E1091:E1154" si="37">IF(MID(D1091,3,1)="8","8","")</f>
        <v>8</v>
      </c>
      <c r="F1091" s="5" t="s">
        <v>972</v>
      </c>
      <c r="G1091" s="5" t="s">
        <v>4463</v>
      </c>
      <c r="H1091" s="8">
        <v>0.53110000000000002</v>
      </c>
      <c r="I1091" s="6">
        <v>2638198</v>
      </c>
    </row>
    <row r="1092" spans="1:9" x14ac:dyDescent="0.35">
      <c r="A1092" s="5" t="s">
        <v>284</v>
      </c>
      <c r="B1092" s="5" t="s">
        <v>11</v>
      </c>
      <c r="C1092" s="5" t="s">
        <v>286</v>
      </c>
      <c r="D1092" s="5" t="s">
        <v>16</v>
      </c>
      <c r="E1092" s="5" t="str">
        <f t="shared" si="37"/>
        <v>8</v>
      </c>
      <c r="F1092" s="5" t="s">
        <v>972</v>
      </c>
      <c r="G1092" s="5" t="s">
        <v>4464</v>
      </c>
      <c r="H1092" s="8">
        <v>1.14E-2</v>
      </c>
      <c r="I1092" s="6">
        <v>56629</v>
      </c>
    </row>
    <row r="1093" spans="1:9" x14ac:dyDescent="0.35">
      <c r="A1093" s="5" t="s">
        <v>284</v>
      </c>
      <c r="B1093" s="5" t="s">
        <v>11</v>
      </c>
      <c r="C1093" s="5" t="s">
        <v>286</v>
      </c>
      <c r="D1093" s="5" t="s">
        <v>17</v>
      </c>
      <c r="E1093" s="5" t="str">
        <f t="shared" si="37"/>
        <v/>
      </c>
      <c r="F1093" s="5" t="s">
        <v>972</v>
      </c>
      <c r="G1093" s="5" t="s">
        <v>4465</v>
      </c>
      <c r="H1093" s="8">
        <v>0</v>
      </c>
      <c r="I1093" s="6">
        <v>0</v>
      </c>
    </row>
    <row r="1094" spans="1:9" x14ac:dyDescent="0.35">
      <c r="A1094" s="5" t="s">
        <v>284</v>
      </c>
      <c r="B1094" s="5" t="s">
        <v>11</v>
      </c>
      <c r="C1094" s="5" t="s">
        <v>286</v>
      </c>
      <c r="D1094" s="5" t="s">
        <v>18</v>
      </c>
      <c r="E1094" s="5" t="str">
        <f t="shared" si="37"/>
        <v/>
      </c>
      <c r="F1094" s="5" t="s">
        <v>972</v>
      </c>
      <c r="G1094" s="5" t="s">
        <v>4466</v>
      </c>
      <c r="H1094" s="8">
        <v>0.47770000000000001</v>
      </c>
      <c r="I1094" s="6">
        <v>2372938</v>
      </c>
    </row>
    <row r="1095" spans="1:9" x14ac:dyDescent="0.35">
      <c r="A1095" s="5" t="s">
        <v>284</v>
      </c>
      <c r="B1095" s="5" t="s">
        <v>11</v>
      </c>
      <c r="C1095" s="5" t="s">
        <v>287</v>
      </c>
      <c r="D1095" s="5" t="s">
        <v>15</v>
      </c>
      <c r="E1095" s="5" t="str">
        <f t="shared" si="37"/>
        <v>8</v>
      </c>
      <c r="F1095" s="5" t="s">
        <v>973</v>
      </c>
      <c r="G1095" s="5" t="s">
        <v>4467</v>
      </c>
      <c r="H1095" s="8">
        <v>0.38319999999999999</v>
      </c>
      <c r="I1095" s="6">
        <v>1631957</v>
      </c>
    </row>
    <row r="1096" spans="1:9" x14ac:dyDescent="0.35">
      <c r="A1096" s="5" t="s">
        <v>284</v>
      </c>
      <c r="B1096" s="5" t="s">
        <v>11</v>
      </c>
      <c r="C1096" s="5" t="s">
        <v>287</v>
      </c>
      <c r="D1096" s="5" t="s">
        <v>17</v>
      </c>
      <c r="E1096" s="5" t="str">
        <f t="shared" si="37"/>
        <v/>
      </c>
      <c r="F1096" s="5" t="s">
        <v>973</v>
      </c>
      <c r="G1096" s="5" t="s">
        <v>4468</v>
      </c>
      <c r="H1096" s="8">
        <v>0</v>
      </c>
      <c r="I1096" s="6">
        <v>0</v>
      </c>
    </row>
    <row r="1097" spans="1:9" x14ac:dyDescent="0.35">
      <c r="A1097" s="5" t="s">
        <v>284</v>
      </c>
      <c r="B1097" s="5" t="s">
        <v>11</v>
      </c>
      <c r="C1097" s="5" t="s">
        <v>287</v>
      </c>
      <c r="D1097" s="5" t="s">
        <v>18</v>
      </c>
      <c r="E1097" s="5" t="str">
        <f t="shared" si="37"/>
        <v/>
      </c>
      <c r="F1097" s="5" t="s">
        <v>973</v>
      </c>
      <c r="G1097" s="5" t="s">
        <v>4469</v>
      </c>
      <c r="H1097" s="8">
        <v>0.5141</v>
      </c>
      <c r="I1097" s="6">
        <v>2189429</v>
      </c>
    </row>
    <row r="1098" spans="1:9" x14ac:dyDescent="0.35">
      <c r="A1098" s="5" t="s">
        <v>284</v>
      </c>
      <c r="B1098" s="5" t="s">
        <v>11</v>
      </c>
      <c r="C1098" s="5" t="s">
        <v>288</v>
      </c>
      <c r="D1098" s="5" t="s">
        <v>13</v>
      </c>
      <c r="E1098" s="5" t="str">
        <f t="shared" si="37"/>
        <v/>
      </c>
      <c r="F1098" s="5" t="s">
        <v>974</v>
      </c>
      <c r="G1098" s="5" t="s">
        <v>4470</v>
      </c>
      <c r="H1098" s="8">
        <v>0</v>
      </c>
      <c r="I1098" s="6">
        <v>0</v>
      </c>
    </row>
    <row r="1099" spans="1:9" x14ac:dyDescent="0.35">
      <c r="A1099" s="5" t="s">
        <v>284</v>
      </c>
      <c r="B1099" s="5" t="s">
        <v>11</v>
      </c>
      <c r="C1099" s="5" t="s">
        <v>288</v>
      </c>
      <c r="D1099" s="5" t="s">
        <v>15</v>
      </c>
      <c r="E1099" s="5" t="str">
        <f t="shared" si="37"/>
        <v>8</v>
      </c>
      <c r="F1099" s="5" t="s">
        <v>974</v>
      </c>
      <c r="G1099" s="5" t="s">
        <v>4471</v>
      </c>
      <c r="H1099" s="8">
        <v>0.18720000000000001</v>
      </c>
      <c r="I1099" s="6">
        <v>560821</v>
      </c>
    </row>
    <row r="1100" spans="1:9" x14ac:dyDescent="0.35">
      <c r="A1100" s="5" t="s">
        <v>284</v>
      </c>
      <c r="B1100" s="5" t="s">
        <v>11</v>
      </c>
      <c r="C1100" s="5" t="s">
        <v>288</v>
      </c>
      <c r="D1100" s="5" t="s">
        <v>17</v>
      </c>
      <c r="E1100" s="5" t="str">
        <f t="shared" si="37"/>
        <v/>
      </c>
      <c r="F1100" s="5" t="s">
        <v>974</v>
      </c>
      <c r="G1100" s="5" t="s">
        <v>4472</v>
      </c>
      <c r="H1100" s="8">
        <v>0</v>
      </c>
      <c r="I1100" s="6">
        <v>0</v>
      </c>
    </row>
    <row r="1101" spans="1:9" x14ac:dyDescent="0.35">
      <c r="A1101" s="5" t="s">
        <v>284</v>
      </c>
      <c r="B1101" s="5" t="s">
        <v>11</v>
      </c>
      <c r="C1101" s="5" t="s">
        <v>288</v>
      </c>
      <c r="D1101" s="5" t="s">
        <v>18</v>
      </c>
      <c r="E1101" s="5" t="str">
        <f t="shared" si="37"/>
        <v/>
      </c>
      <c r="F1101" s="5" t="s">
        <v>974</v>
      </c>
      <c r="G1101" s="5" t="s">
        <v>4473</v>
      </c>
      <c r="H1101" s="8">
        <v>0.51170000000000004</v>
      </c>
      <c r="I1101" s="6">
        <v>1532972</v>
      </c>
    </row>
    <row r="1102" spans="1:9" x14ac:dyDescent="0.35">
      <c r="A1102" s="5" t="s">
        <v>284</v>
      </c>
      <c r="B1102" s="5" t="s">
        <v>11</v>
      </c>
      <c r="C1102" s="5" t="s">
        <v>289</v>
      </c>
      <c r="D1102" s="5" t="s">
        <v>13</v>
      </c>
      <c r="E1102" s="5" t="str">
        <f t="shared" si="37"/>
        <v/>
      </c>
      <c r="F1102" s="5" t="s">
        <v>975</v>
      </c>
      <c r="G1102" s="5" t="s">
        <v>4474</v>
      </c>
      <c r="H1102" s="8">
        <v>0</v>
      </c>
      <c r="I1102" s="6">
        <v>0</v>
      </c>
    </row>
    <row r="1103" spans="1:9" x14ac:dyDescent="0.35">
      <c r="A1103" s="5" t="s">
        <v>284</v>
      </c>
      <c r="B1103" s="5" t="s">
        <v>11</v>
      </c>
      <c r="C1103" s="5" t="s">
        <v>289</v>
      </c>
      <c r="D1103" s="5" t="s">
        <v>15</v>
      </c>
      <c r="E1103" s="5" t="str">
        <f t="shared" si="37"/>
        <v>8</v>
      </c>
      <c r="F1103" s="5" t="s">
        <v>975</v>
      </c>
      <c r="G1103" s="5" t="s">
        <v>4475</v>
      </c>
      <c r="H1103" s="8">
        <v>0.53759999999999997</v>
      </c>
      <c r="I1103" s="6">
        <v>5885088</v>
      </c>
    </row>
    <row r="1104" spans="1:9" x14ac:dyDescent="0.35">
      <c r="A1104" s="5" t="s">
        <v>284</v>
      </c>
      <c r="B1104" s="5" t="s">
        <v>11</v>
      </c>
      <c r="C1104" s="5" t="s">
        <v>289</v>
      </c>
      <c r="D1104" s="5" t="s">
        <v>17</v>
      </c>
      <c r="E1104" s="5" t="str">
        <f t="shared" si="37"/>
        <v/>
      </c>
      <c r="F1104" s="5" t="s">
        <v>975</v>
      </c>
      <c r="G1104" s="5" t="s">
        <v>4476</v>
      </c>
      <c r="H1104" s="8">
        <v>0</v>
      </c>
      <c r="I1104" s="6">
        <v>0</v>
      </c>
    </row>
    <row r="1105" spans="1:9" x14ac:dyDescent="0.35">
      <c r="A1105" s="5" t="s">
        <v>284</v>
      </c>
      <c r="B1105" s="5" t="s">
        <v>11</v>
      </c>
      <c r="C1105" s="5" t="s">
        <v>289</v>
      </c>
      <c r="D1105" s="5" t="s">
        <v>18</v>
      </c>
      <c r="E1105" s="5" t="str">
        <f t="shared" si="37"/>
        <v/>
      </c>
      <c r="F1105" s="5" t="s">
        <v>975</v>
      </c>
      <c r="G1105" s="5" t="s">
        <v>4477</v>
      </c>
      <c r="H1105" s="8">
        <v>0.53300000000000003</v>
      </c>
      <c r="I1105" s="6">
        <v>5834732</v>
      </c>
    </row>
    <row r="1106" spans="1:9" x14ac:dyDescent="0.35">
      <c r="A1106" s="5" t="s">
        <v>290</v>
      </c>
      <c r="B1106" s="5" t="s">
        <v>11</v>
      </c>
      <c r="C1106" s="5" t="s">
        <v>291</v>
      </c>
      <c r="D1106" s="5" t="s">
        <v>13</v>
      </c>
      <c r="E1106" s="5" t="str">
        <f t="shared" si="37"/>
        <v/>
      </c>
      <c r="F1106" s="5" t="s">
        <v>976</v>
      </c>
      <c r="G1106" s="5" t="s">
        <v>4478</v>
      </c>
      <c r="H1106" s="8">
        <v>0</v>
      </c>
      <c r="I1106" s="6">
        <v>0</v>
      </c>
    </row>
    <row r="1107" spans="1:9" x14ac:dyDescent="0.35">
      <c r="A1107" s="5" t="s">
        <v>290</v>
      </c>
      <c r="B1107" s="5" t="s">
        <v>11</v>
      </c>
      <c r="C1107" s="5" t="s">
        <v>291</v>
      </c>
      <c r="D1107" s="5" t="s">
        <v>15</v>
      </c>
      <c r="E1107" s="5" t="str">
        <f t="shared" si="37"/>
        <v>8</v>
      </c>
      <c r="F1107" s="5" t="s">
        <v>976</v>
      </c>
      <c r="G1107" s="5" t="s">
        <v>4479</v>
      </c>
      <c r="H1107" s="8">
        <v>0.23069999999999999</v>
      </c>
      <c r="I1107" s="6">
        <v>2249434</v>
      </c>
    </row>
    <row r="1108" spans="1:9" x14ac:dyDescent="0.35">
      <c r="A1108" s="5" t="s">
        <v>290</v>
      </c>
      <c r="B1108" s="5" t="s">
        <v>11</v>
      </c>
      <c r="C1108" s="5" t="s">
        <v>291</v>
      </c>
      <c r="D1108" s="5" t="s">
        <v>16</v>
      </c>
      <c r="E1108" s="5" t="str">
        <f t="shared" si="37"/>
        <v>8</v>
      </c>
      <c r="F1108" s="5" t="s">
        <v>976</v>
      </c>
      <c r="G1108" s="5" t="s">
        <v>4480</v>
      </c>
      <c r="H1108" s="8">
        <v>2.47E-2</v>
      </c>
      <c r="I1108" s="6">
        <v>240837</v>
      </c>
    </row>
    <row r="1109" spans="1:9" x14ac:dyDescent="0.35">
      <c r="A1109" s="5" t="s">
        <v>290</v>
      </c>
      <c r="B1109" s="5" t="s">
        <v>11</v>
      </c>
      <c r="C1109" s="5" t="s">
        <v>291</v>
      </c>
      <c r="D1109" s="5" t="s">
        <v>17</v>
      </c>
      <c r="E1109" s="5" t="str">
        <f t="shared" si="37"/>
        <v/>
      </c>
      <c r="F1109" s="5" t="s">
        <v>976</v>
      </c>
      <c r="G1109" s="5" t="s">
        <v>4481</v>
      </c>
      <c r="H1109" s="8">
        <v>0</v>
      </c>
      <c r="I1109" s="6">
        <v>0</v>
      </c>
    </row>
    <row r="1110" spans="1:9" x14ac:dyDescent="0.35">
      <c r="A1110" s="5" t="s">
        <v>290</v>
      </c>
      <c r="B1110" s="5" t="s">
        <v>11</v>
      </c>
      <c r="C1110" s="5" t="s">
        <v>291</v>
      </c>
      <c r="D1110" s="5" t="s">
        <v>18</v>
      </c>
      <c r="E1110" s="5" t="str">
        <f t="shared" si="37"/>
        <v/>
      </c>
      <c r="F1110" s="5" t="s">
        <v>976</v>
      </c>
      <c r="G1110" s="5" t="s">
        <v>4482</v>
      </c>
      <c r="H1110" s="8">
        <v>0.47739999999999999</v>
      </c>
      <c r="I1110" s="6">
        <v>4654876</v>
      </c>
    </row>
    <row r="1111" spans="1:9" x14ac:dyDescent="0.35">
      <c r="A1111" s="5" t="s">
        <v>290</v>
      </c>
      <c r="B1111" s="5" t="s">
        <v>11</v>
      </c>
      <c r="C1111" s="5" t="s">
        <v>292</v>
      </c>
      <c r="D1111" s="5" t="s">
        <v>13</v>
      </c>
      <c r="E1111" s="5" t="str">
        <f t="shared" si="37"/>
        <v/>
      </c>
      <c r="F1111" s="5" t="s">
        <v>977</v>
      </c>
      <c r="G1111" s="5" t="s">
        <v>4483</v>
      </c>
      <c r="H1111" s="8">
        <v>0</v>
      </c>
      <c r="I1111" s="6">
        <v>0</v>
      </c>
    </row>
    <row r="1112" spans="1:9" x14ac:dyDescent="0.35">
      <c r="A1112" s="5" t="s">
        <v>290</v>
      </c>
      <c r="B1112" s="5" t="s">
        <v>11</v>
      </c>
      <c r="C1112" s="5" t="s">
        <v>292</v>
      </c>
      <c r="D1112" s="5" t="s">
        <v>15</v>
      </c>
      <c r="E1112" s="5" t="str">
        <f t="shared" si="37"/>
        <v>8</v>
      </c>
      <c r="F1112" s="5" t="s">
        <v>977</v>
      </c>
      <c r="G1112" s="5" t="s">
        <v>4484</v>
      </c>
      <c r="H1112" s="8">
        <v>0.18529999999999999</v>
      </c>
      <c r="I1112" s="6">
        <v>1360782</v>
      </c>
    </row>
    <row r="1113" spans="1:9" x14ac:dyDescent="0.35">
      <c r="A1113" s="5" t="s">
        <v>290</v>
      </c>
      <c r="B1113" s="5" t="s">
        <v>11</v>
      </c>
      <c r="C1113" s="5" t="s">
        <v>292</v>
      </c>
      <c r="D1113" s="5" t="s">
        <v>17</v>
      </c>
      <c r="E1113" s="5" t="str">
        <f t="shared" si="37"/>
        <v/>
      </c>
      <c r="F1113" s="5" t="s">
        <v>977</v>
      </c>
      <c r="G1113" s="5" t="s">
        <v>4485</v>
      </c>
      <c r="H1113" s="8">
        <v>0</v>
      </c>
      <c r="I1113" s="6">
        <v>0</v>
      </c>
    </row>
    <row r="1114" spans="1:9" x14ac:dyDescent="0.35">
      <c r="A1114" s="5" t="s">
        <v>290</v>
      </c>
      <c r="B1114" s="5" t="s">
        <v>11</v>
      </c>
      <c r="C1114" s="5" t="s">
        <v>292</v>
      </c>
      <c r="D1114" s="5" t="s">
        <v>18</v>
      </c>
      <c r="E1114" s="5" t="str">
        <f t="shared" si="37"/>
        <v/>
      </c>
      <c r="F1114" s="5" t="s">
        <v>977</v>
      </c>
      <c r="G1114" s="5" t="s">
        <v>4486</v>
      </c>
      <c r="H1114" s="8">
        <v>0.50380000000000003</v>
      </c>
      <c r="I1114" s="6">
        <v>3699740</v>
      </c>
    </row>
    <row r="1115" spans="1:9" x14ac:dyDescent="0.35">
      <c r="A1115" s="5" t="s">
        <v>265</v>
      </c>
      <c r="B1115" s="5" t="s">
        <v>11</v>
      </c>
      <c r="C1115" s="5" t="s">
        <v>293</v>
      </c>
      <c r="D1115" s="5" t="s">
        <v>25</v>
      </c>
      <c r="E1115" s="5" t="str">
        <f t="shared" si="37"/>
        <v/>
      </c>
      <c r="F1115" s="5" t="s">
        <v>978</v>
      </c>
      <c r="G1115" s="5" t="s">
        <v>4487</v>
      </c>
      <c r="H1115" s="8">
        <v>0.28999999999999998</v>
      </c>
      <c r="I1115" s="6">
        <v>641431</v>
      </c>
    </row>
    <row r="1116" spans="1:9" x14ac:dyDescent="0.35">
      <c r="A1116" s="5" t="s">
        <v>265</v>
      </c>
      <c r="B1116" s="5" t="s">
        <v>11</v>
      </c>
      <c r="C1116" s="5" t="s">
        <v>293</v>
      </c>
      <c r="D1116" s="5" t="s">
        <v>13</v>
      </c>
      <c r="E1116" s="5" t="str">
        <f t="shared" si="37"/>
        <v/>
      </c>
      <c r="F1116" s="5" t="s">
        <v>978</v>
      </c>
      <c r="G1116" s="5" t="s">
        <v>4488</v>
      </c>
      <c r="H1116" s="8">
        <v>0</v>
      </c>
      <c r="I1116" s="6">
        <v>0</v>
      </c>
    </row>
    <row r="1117" spans="1:9" x14ac:dyDescent="0.35">
      <c r="A1117" s="5" t="s">
        <v>265</v>
      </c>
      <c r="B1117" s="5" t="s">
        <v>11</v>
      </c>
      <c r="C1117" s="5" t="s">
        <v>293</v>
      </c>
      <c r="D1117" s="5" t="s">
        <v>15</v>
      </c>
      <c r="E1117" s="5" t="str">
        <f t="shared" si="37"/>
        <v>8</v>
      </c>
      <c r="F1117" s="5" t="s">
        <v>978</v>
      </c>
      <c r="G1117" s="5" t="s">
        <v>4489</v>
      </c>
      <c r="H1117" s="8">
        <v>0.46989999999999998</v>
      </c>
      <c r="I1117" s="6">
        <v>1038705</v>
      </c>
    </row>
    <row r="1118" spans="1:9" x14ac:dyDescent="0.35">
      <c r="A1118" s="5" t="s">
        <v>265</v>
      </c>
      <c r="B1118" s="5" t="s">
        <v>11</v>
      </c>
      <c r="C1118" s="5" t="s">
        <v>293</v>
      </c>
      <c r="D1118" s="5" t="s">
        <v>17</v>
      </c>
      <c r="E1118" s="5" t="str">
        <f t="shared" si="37"/>
        <v/>
      </c>
      <c r="F1118" s="5" t="s">
        <v>978</v>
      </c>
      <c r="G1118" s="5" t="s">
        <v>4490</v>
      </c>
      <c r="H1118" s="8">
        <v>0</v>
      </c>
      <c r="I1118" s="6">
        <v>0</v>
      </c>
    </row>
    <row r="1119" spans="1:9" x14ac:dyDescent="0.35">
      <c r="A1119" s="5" t="s">
        <v>265</v>
      </c>
      <c r="B1119" s="5" t="s">
        <v>11</v>
      </c>
      <c r="C1119" s="5" t="s">
        <v>293</v>
      </c>
      <c r="D1119" s="5" t="s">
        <v>18</v>
      </c>
      <c r="E1119" s="5" t="str">
        <f t="shared" si="37"/>
        <v/>
      </c>
      <c r="F1119" s="5" t="s">
        <v>978</v>
      </c>
      <c r="G1119" s="5" t="s">
        <v>4491</v>
      </c>
      <c r="H1119" s="8">
        <v>0.48730000000000001</v>
      </c>
      <c r="I1119" s="6">
        <v>1077167</v>
      </c>
    </row>
    <row r="1120" spans="1:9" x14ac:dyDescent="0.35">
      <c r="A1120" s="5" t="s">
        <v>265</v>
      </c>
      <c r="B1120" s="5" t="s">
        <v>11</v>
      </c>
      <c r="C1120" s="5" t="s">
        <v>264</v>
      </c>
      <c r="D1120" s="5" t="s">
        <v>13</v>
      </c>
      <c r="E1120" s="5" t="str">
        <f t="shared" si="37"/>
        <v/>
      </c>
      <c r="F1120" s="5" t="s">
        <v>979</v>
      </c>
      <c r="G1120" s="5" t="s">
        <v>4492</v>
      </c>
      <c r="H1120" s="8">
        <v>0</v>
      </c>
      <c r="I1120" s="6">
        <v>0</v>
      </c>
    </row>
    <row r="1121" spans="1:9" x14ac:dyDescent="0.35">
      <c r="A1121" s="5" t="s">
        <v>265</v>
      </c>
      <c r="B1121" s="5" t="s">
        <v>11</v>
      </c>
      <c r="C1121" s="5" t="s">
        <v>264</v>
      </c>
      <c r="D1121" s="5" t="s">
        <v>15</v>
      </c>
      <c r="E1121" s="5" t="str">
        <f t="shared" si="37"/>
        <v>8</v>
      </c>
      <c r="F1121" s="5" t="s">
        <v>979</v>
      </c>
      <c r="G1121" s="5" t="s">
        <v>4493</v>
      </c>
      <c r="H1121" s="8">
        <v>0.44719999999999999</v>
      </c>
      <c r="I1121" s="6">
        <v>1318270</v>
      </c>
    </row>
    <row r="1122" spans="1:9" x14ac:dyDescent="0.35">
      <c r="A1122" s="5" t="s">
        <v>265</v>
      </c>
      <c r="B1122" s="5" t="s">
        <v>11</v>
      </c>
      <c r="C1122" s="5" t="s">
        <v>264</v>
      </c>
      <c r="D1122" s="5" t="s">
        <v>16</v>
      </c>
      <c r="E1122" s="5" t="str">
        <f t="shared" si="37"/>
        <v>8</v>
      </c>
      <c r="F1122" s="5" t="s">
        <v>979</v>
      </c>
      <c r="G1122" s="5" t="s">
        <v>4494</v>
      </c>
      <c r="H1122" s="8">
        <v>2.8400000000000002E-2</v>
      </c>
      <c r="I1122" s="6">
        <v>83718</v>
      </c>
    </row>
    <row r="1123" spans="1:9" x14ac:dyDescent="0.35">
      <c r="A1123" s="5" t="s">
        <v>265</v>
      </c>
      <c r="B1123" s="5" t="s">
        <v>11</v>
      </c>
      <c r="C1123" s="5" t="s">
        <v>264</v>
      </c>
      <c r="D1123" s="5" t="s">
        <v>17</v>
      </c>
      <c r="E1123" s="5" t="str">
        <f t="shared" si="37"/>
        <v/>
      </c>
      <c r="F1123" s="5" t="s">
        <v>979</v>
      </c>
      <c r="G1123" s="5" t="s">
        <v>4495</v>
      </c>
      <c r="H1123" s="8">
        <v>0</v>
      </c>
      <c r="I1123" s="6">
        <v>0</v>
      </c>
    </row>
    <row r="1124" spans="1:9" x14ac:dyDescent="0.35">
      <c r="A1124" s="5" t="s">
        <v>265</v>
      </c>
      <c r="B1124" s="5" t="s">
        <v>11</v>
      </c>
      <c r="C1124" s="5" t="s">
        <v>264</v>
      </c>
      <c r="D1124" s="5" t="s">
        <v>18</v>
      </c>
      <c r="E1124" s="5" t="str">
        <f t="shared" si="37"/>
        <v/>
      </c>
      <c r="F1124" s="5" t="s">
        <v>979</v>
      </c>
      <c r="G1124" s="5" t="s">
        <v>4496</v>
      </c>
      <c r="H1124" s="8">
        <v>0.65759999999999996</v>
      </c>
      <c r="I1124" s="6">
        <v>1938493</v>
      </c>
    </row>
    <row r="1125" spans="1:9" x14ac:dyDescent="0.35">
      <c r="A1125" s="5" t="s">
        <v>265</v>
      </c>
      <c r="B1125" s="5" t="s">
        <v>11</v>
      </c>
      <c r="C1125" s="5" t="s">
        <v>294</v>
      </c>
      <c r="D1125" s="5" t="s">
        <v>13</v>
      </c>
      <c r="E1125" s="5" t="str">
        <f t="shared" si="37"/>
        <v/>
      </c>
      <c r="F1125" s="5" t="s">
        <v>980</v>
      </c>
      <c r="G1125" s="5" t="s">
        <v>4497</v>
      </c>
      <c r="H1125" s="8">
        <v>0</v>
      </c>
      <c r="I1125" s="6">
        <v>0</v>
      </c>
    </row>
    <row r="1126" spans="1:9" x14ac:dyDescent="0.35">
      <c r="A1126" s="5" t="s">
        <v>265</v>
      </c>
      <c r="B1126" s="5" t="s">
        <v>11</v>
      </c>
      <c r="C1126" s="5" t="s">
        <v>294</v>
      </c>
      <c r="D1126" s="5" t="s">
        <v>15</v>
      </c>
      <c r="E1126" s="5" t="str">
        <f t="shared" si="37"/>
        <v>8</v>
      </c>
      <c r="F1126" s="5" t="s">
        <v>980</v>
      </c>
      <c r="G1126" s="5" t="s">
        <v>4498</v>
      </c>
      <c r="H1126" s="8">
        <v>0.64639999999999997</v>
      </c>
      <c r="I1126" s="6">
        <v>2836479</v>
      </c>
    </row>
    <row r="1127" spans="1:9" x14ac:dyDescent="0.35">
      <c r="A1127" s="5" t="s">
        <v>265</v>
      </c>
      <c r="B1127" s="5" t="s">
        <v>11</v>
      </c>
      <c r="C1127" s="5" t="s">
        <v>294</v>
      </c>
      <c r="D1127" s="5" t="s">
        <v>16</v>
      </c>
      <c r="E1127" s="5" t="str">
        <f t="shared" si="37"/>
        <v>8</v>
      </c>
      <c r="F1127" s="5" t="s">
        <v>980</v>
      </c>
      <c r="G1127" s="5" t="s">
        <v>4499</v>
      </c>
      <c r="H1127" s="8">
        <v>6.3899999999999998E-2</v>
      </c>
      <c r="I1127" s="6">
        <v>280401</v>
      </c>
    </row>
    <row r="1128" spans="1:9" x14ac:dyDescent="0.35">
      <c r="A1128" s="5" t="s">
        <v>265</v>
      </c>
      <c r="B1128" s="5" t="s">
        <v>11</v>
      </c>
      <c r="C1128" s="5" t="s">
        <v>294</v>
      </c>
      <c r="D1128" s="5" t="s">
        <v>17</v>
      </c>
      <c r="E1128" s="5" t="str">
        <f t="shared" si="37"/>
        <v/>
      </c>
      <c r="F1128" s="5" t="s">
        <v>980</v>
      </c>
      <c r="G1128" s="5" t="s">
        <v>4500</v>
      </c>
      <c r="H1128" s="8">
        <v>0</v>
      </c>
      <c r="I1128" s="6">
        <v>0</v>
      </c>
    </row>
    <row r="1129" spans="1:9" x14ac:dyDescent="0.35">
      <c r="A1129" s="5" t="s">
        <v>265</v>
      </c>
      <c r="B1129" s="5" t="s">
        <v>11</v>
      </c>
      <c r="C1129" s="5" t="s">
        <v>294</v>
      </c>
      <c r="D1129" s="5" t="s">
        <v>18</v>
      </c>
      <c r="E1129" s="5" t="str">
        <f t="shared" si="37"/>
        <v/>
      </c>
      <c r="F1129" s="5" t="s">
        <v>980</v>
      </c>
      <c r="G1129" s="5" t="s">
        <v>4501</v>
      </c>
      <c r="H1129" s="8">
        <v>0.55049999999999999</v>
      </c>
      <c r="I1129" s="6">
        <v>2415658</v>
      </c>
    </row>
    <row r="1130" spans="1:9" x14ac:dyDescent="0.35">
      <c r="A1130" s="5" t="s">
        <v>60</v>
      </c>
      <c r="B1130" s="5" t="s">
        <v>11</v>
      </c>
      <c r="C1130" s="5" t="s">
        <v>295</v>
      </c>
      <c r="D1130" s="5" t="s">
        <v>25</v>
      </c>
      <c r="E1130" s="5" t="str">
        <f t="shared" si="37"/>
        <v/>
      </c>
      <c r="F1130" s="5" t="s">
        <v>981</v>
      </c>
      <c r="G1130" s="5" t="s">
        <v>4502</v>
      </c>
      <c r="H1130" s="8">
        <v>0.1963</v>
      </c>
      <c r="I1130" s="6">
        <v>2257878</v>
      </c>
    </row>
    <row r="1131" spans="1:9" x14ac:dyDescent="0.35">
      <c r="A1131" s="5" t="s">
        <v>60</v>
      </c>
      <c r="B1131" s="5" t="s">
        <v>11</v>
      </c>
      <c r="C1131" s="5" t="s">
        <v>295</v>
      </c>
      <c r="D1131" s="5" t="s">
        <v>13</v>
      </c>
      <c r="E1131" s="5" t="str">
        <f t="shared" si="37"/>
        <v/>
      </c>
      <c r="F1131" s="5" t="s">
        <v>981</v>
      </c>
      <c r="G1131" s="5" t="s">
        <v>4503</v>
      </c>
      <c r="H1131" s="8">
        <v>0</v>
      </c>
      <c r="I1131" s="6">
        <v>0</v>
      </c>
    </row>
    <row r="1132" spans="1:9" x14ac:dyDescent="0.35">
      <c r="A1132" s="5" t="s">
        <v>60</v>
      </c>
      <c r="B1132" s="5" t="s">
        <v>11</v>
      </c>
      <c r="C1132" s="5" t="s">
        <v>295</v>
      </c>
      <c r="D1132" s="5" t="s">
        <v>15</v>
      </c>
      <c r="E1132" s="5" t="str">
        <f t="shared" si="37"/>
        <v>8</v>
      </c>
      <c r="F1132" s="5" t="s">
        <v>981</v>
      </c>
      <c r="G1132" s="5" t="s">
        <v>4504</v>
      </c>
      <c r="H1132" s="8">
        <v>0.13100000000000001</v>
      </c>
      <c r="I1132" s="6">
        <v>1480210</v>
      </c>
    </row>
    <row r="1133" spans="1:9" x14ac:dyDescent="0.35">
      <c r="A1133" s="5" t="s">
        <v>60</v>
      </c>
      <c r="B1133" s="5" t="s">
        <v>11</v>
      </c>
      <c r="C1133" s="5" t="s">
        <v>295</v>
      </c>
      <c r="D1133" s="5" t="s">
        <v>17</v>
      </c>
      <c r="E1133" s="5" t="str">
        <f t="shared" si="37"/>
        <v/>
      </c>
      <c r="F1133" s="5" t="s">
        <v>981</v>
      </c>
      <c r="G1133" s="5" t="s">
        <v>4505</v>
      </c>
      <c r="H1133" s="8">
        <v>0</v>
      </c>
      <c r="I1133" s="6">
        <v>0</v>
      </c>
    </row>
    <row r="1134" spans="1:9" x14ac:dyDescent="0.35">
      <c r="A1134" s="5" t="s">
        <v>60</v>
      </c>
      <c r="B1134" s="5" t="s">
        <v>11</v>
      </c>
      <c r="C1134" s="5" t="s">
        <v>295</v>
      </c>
      <c r="D1134" s="5" t="s">
        <v>18</v>
      </c>
      <c r="E1134" s="5" t="str">
        <f t="shared" si="37"/>
        <v/>
      </c>
      <c r="F1134" s="5" t="s">
        <v>981</v>
      </c>
      <c r="G1134" s="5" t="s">
        <v>4506</v>
      </c>
      <c r="H1134" s="8">
        <v>0.28960000000000002</v>
      </c>
      <c r="I1134" s="6">
        <v>3272280</v>
      </c>
    </row>
    <row r="1135" spans="1:9" x14ac:dyDescent="0.35">
      <c r="A1135" s="5" t="s">
        <v>60</v>
      </c>
      <c r="B1135" s="5" t="s">
        <v>11</v>
      </c>
      <c r="C1135" s="5" t="s">
        <v>59</v>
      </c>
      <c r="D1135" s="5" t="s">
        <v>25</v>
      </c>
      <c r="E1135" s="5" t="str">
        <f t="shared" si="37"/>
        <v/>
      </c>
      <c r="F1135" s="5" t="s">
        <v>982</v>
      </c>
      <c r="G1135" s="5" t="s">
        <v>4507</v>
      </c>
      <c r="H1135" s="8">
        <v>0.40770000000000001</v>
      </c>
      <c r="I1135" s="6">
        <v>1723986</v>
      </c>
    </row>
    <row r="1136" spans="1:9" x14ac:dyDescent="0.35">
      <c r="A1136" s="5" t="s">
        <v>60</v>
      </c>
      <c r="B1136" s="5" t="s">
        <v>11</v>
      </c>
      <c r="C1136" s="5" t="s">
        <v>59</v>
      </c>
      <c r="D1136" s="5" t="s">
        <v>13</v>
      </c>
      <c r="E1136" s="5" t="str">
        <f t="shared" si="37"/>
        <v/>
      </c>
      <c r="F1136" s="5" t="s">
        <v>982</v>
      </c>
      <c r="G1136" s="5" t="s">
        <v>4508</v>
      </c>
      <c r="H1136" s="8">
        <v>0</v>
      </c>
      <c r="I1136" s="6">
        <v>0</v>
      </c>
    </row>
    <row r="1137" spans="1:9" x14ac:dyDescent="0.35">
      <c r="A1137" s="5" t="s">
        <v>60</v>
      </c>
      <c r="B1137" s="5" t="s">
        <v>11</v>
      </c>
      <c r="C1137" s="5" t="s">
        <v>59</v>
      </c>
      <c r="D1137" s="5" t="s">
        <v>15</v>
      </c>
      <c r="E1137" s="5" t="str">
        <f t="shared" si="37"/>
        <v>8</v>
      </c>
      <c r="F1137" s="5" t="s">
        <v>982</v>
      </c>
      <c r="G1137" s="5" t="s">
        <v>4509</v>
      </c>
      <c r="H1137" s="8">
        <v>6.3500000000000001E-2</v>
      </c>
      <c r="I1137" s="6">
        <v>265270</v>
      </c>
    </row>
    <row r="1138" spans="1:9" x14ac:dyDescent="0.35">
      <c r="A1138" s="5" t="s">
        <v>60</v>
      </c>
      <c r="B1138" s="5" t="s">
        <v>11</v>
      </c>
      <c r="C1138" s="5" t="s">
        <v>59</v>
      </c>
      <c r="D1138" s="5" t="s">
        <v>17</v>
      </c>
      <c r="E1138" s="5" t="str">
        <f t="shared" si="37"/>
        <v/>
      </c>
      <c r="F1138" s="5" t="s">
        <v>982</v>
      </c>
      <c r="G1138" s="5" t="s">
        <v>4510</v>
      </c>
      <c r="H1138" s="8">
        <v>0</v>
      </c>
      <c r="I1138" s="6">
        <v>0</v>
      </c>
    </row>
    <row r="1139" spans="1:9" x14ac:dyDescent="0.35">
      <c r="A1139" s="5" t="s">
        <v>60</v>
      </c>
      <c r="B1139" s="5" t="s">
        <v>11</v>
      </c>
      <c r="C1139" s="5" t="s">
        <v>59</v>
      </c>
      <c r="D1139" s="5" t="s">
        <v>18</v>
      </c>
      <c r="E1139" s="5" t="str">
        <f t="shared" si="37"/>
        <v/>
      </c>
      <c r="F1139" s="5" t="s">
        <v>982</v>
      </c>
      <c r="G1139" s="5" t="s">
        <v>4511</v>
      </c>
      <c r="H1139" s="8">
        <v>0.35020000000000001</v>
      </c>
      <c r="I1139" s="6">
        <v>1462954</v>
      </c>
    </row>
    <row r="1140" spans="1:9" x14ac:dyDescent="0.35">
      <c r="A1140" s="5" t="s">
        <v>60</v>
      </c>
      <c r="B1140" s="5" t="s">
        <v>11</v>
      </c>
      <c r="C1140" s="5" t="s">
        <v>296</v>
      </c>
      <c r="D1140" s="5" t="s">
        <v>13</v>
      </c>
      <c r="E1140" s="5" t="str">
        <f t="shared" si="37"/>
        <v/>
      </c>
      <c r="F1140" s="5" t="s">
        <v>983</v>
      </c>
      <c r="G1140" s="5" t="s">
        <v>4512</v>
      </c>
      <c r="H1140" s="8">
        <v>0</v>
      </c>
      <c r="I1140" s="6">
        <v>0</v>
      </c>
    </row>
    <row r="1141" spans="1:9" x14ac:dyDescent="0.35">
      <c r="A1141" s="5" t="s">
        <v>60</v>
      </c>
      <c r="B1141" s="5" t="s">
        <v>11</v>
      </c>
      <c r="C1141" s="5" t="s">
        <v>296</v>
      </c>
      <c r="D1141" s="5" t="s">
        <v>15</v>
      </c>
      <c r="E1141" s="5" t="str">
        <f t="shared" si="37"/>
        <v>8</v>
      </c>
      <c r="F1141" s="5" t="s">
        <v>983</v>
      </c>
      <c r="G1141" s="5" t="s">
        <v>4513</v>
      </c>
      <c r="H1141" s="8">
        <v>0.20399999999999999</v>
      </c>
      <c r="I1141" s="6">
        <v>2801164</v>
      </c>
    </row>
    <row r="1142" spans="1:9" x14ac:dyDescent="0.35">
      <c r="A1142" s="5" t="s">
        <v>60</v>
      </c>
      <c r="B1142" s="5" t="s">
        <v>11</v>
      </c>
      <c r="C1142" s="5" t="s">
        <v>296</v>
      </c>
      <c r="D1142" s="5" t="s">
        <v>16</v>
      </c>
      <c r="E1142" s="5" t="str">
        <f t="shared" si="37"/>
        <v>8</v>
      </c>
      <c r="F1142" s="5" t="s">
        <v>983</v>
      </c>
      <c r="G1142" s="5" t="s">
        <v>4514</v>
      </c>
      <c r="H1142" s="8">
        <v>0</v>
      </c>
      <c r="I1142" s="6">
        <v>0</v>
      </c>
    </row>
    <row r="1143" spans="1:9" x14ac:dyDescent="0.35">
      <c r="A1143" s="5" t="s">
        <v>60</v>
      </c>
      <c r="B1143" s="5" t="s">
        <v>11</v>
      </c>
      <c r="C1143" s="5" t="s">
        <v>296</v>
      </c>
      <c r="D1143" s="5" t="s">
        <v>17</v>
      </c>
      <c r="E1143" s="5" t="str">
        <f t="shared" si="37"/>
        <v/>
      </c>
      <c r="F1143" s="5" t="s">
        <v>983</v>
      </c>
      <c r="G1143" s="5" t="s">
        <v>4515</v>
      </c>
      <c r="H1143" s="8">
        <v>0</v>
      </c>
      <c r="I1143" s="6">
        <v>0</v>
      </c>
    </row>
    <row r="1144" spans="1:9" x14ac:dyDescent="0.35">
      <c r="A1144" s="5" t="s">
        <v>60</v>
      </c>
      <c r="B1144" s="5" t="s">
        <v>11</v>
      </c>
      <c r="C1144" s="5" t="s">
        <v>296</v>
      </c>
      <c r="D1144" s="5" t="s">
        <v>18</v>
      </c>
      <c r="E1144" s="5" t="str">
        <f t="shared" si="37"/>
        <v/>
      </c>
      <c r="F1144" s="5" t="s">
        <v>983</v>
      </c>
      <c r="G1144" s="5" t="s">
        <v>4516</v>
      </c>
      <c r="H1144" s="8">
        <v>0.39140000000000003</v>
      </c>
      <c r="I1144" s="6">
        <v>5374391</v>
      </c>
    </row>
    <row r="1145" spans="1:9" x14ac:dyDescent="0.35">
      <c r="A1145" s="5" t="s">
        <v>297</v>
      </c>
      <c r="B1145" s="5" t="s">
        <v>11</v>
      </c>
      <c r="C1145" s="5" t="s">
        <v>298</v>
      </c>
      <c r="D1145" s="5" t="s">
        <v>13</v>
      </c>
      <c r="E1145" s="5" t="str">
        <f t="shared" si="37"/>
        <v/>
      </c>
      <c r="F1145" s="5" t="s">
        <v>984</v>
      </c>
      <c r="G1145" s="5" t="s">
        <v>4517</v>
      </c>
      <c r="H1145" s="8">
        <v>0</v>
      </c>
      <c r="I1145" s="6">
        <v>0</v>
      </c>
    </row>
    <row r="1146" spans="1:9" x14ac:dyDescent="0.35">
      <c r="A1146" s="5" t="s">
        <v>297</v>
      </c>
      <c r="B1146" s="5" t="s">
        <v>11</v>
      </c>
      <c r="C1146" s="5" t="s">
        <v>298</v>
      </c>
      <c r="D1146" s="5" t="s">
        <v>15</v>
      </c>
      <c r="E1146" s="5" t="str">
        <f t="shared" si="37"/>
        <v>8</v>
      </c>
      <c r="F1146" s="5" t="s">
        <v>984</v>
      </c>
      <c r="G1146" s="5" t="s">
        <v>4518</v>
      </c>
      <c r="H1146" s="8">
        <v>0.23569999999999999</v>
      </c>
      <c r="I1146" s="6">
        <v>845636</v>
      </c>
    </row>
    <row r="1147" spans="1:9" x14ac:dyDescent="0.35">
      <c r="A1147" s="5" t="s">
        <v>297</v>
      </c>
      <c r="B1147" s="5" t="s">
        <v>11</v>
      </c>
      <c r="C1147" s="5" t="s">
        <v>298</v>
      </c>
      <c r="D1147" s="5" t="s">
        <v>16</v>
      </c>
      <c r="E1147" s="5" t="str">
        <f t="shared" si="37"/>
        <v>8</v>
      </c>
      <c r="F1147" s="5" t="s">
        <v>984</v>
      </c>
      <c r="G1147" s="5" t="s">
        <v>4519</v>
      </c>
      <c r="H1147" s="8">
        <v>8.6499999999999994E-2</v>
      </c>
      <c r="I1147" s="6">
        <v>310342</v>
      </c>
    </row>
    <row r="1148" spans="1:9" x14ac:dyDescent="0.35">
      <c r="A1148" s="5" t="s">
        <v>297</v>
      </c>
      <c r="B1148" s="5" t="s">
        <v>11</v>
      </c>
      <c r="C1148" s="5" t="s">
        <v>298</v>
      </c>
      <c r="D1148" s="5" t="s">
        <v>18</v>
      </c>
      <c r="E1148" s="5" t="str">
        <f t="shared" si="37"/>
        <v/>
      </c>
      <c r="F1148" s="5" t="s">
        <v>984</v>
      </c>
      <c r="G1148" s="5" t="s">
        <v>4520</v>
      </c>
      <c r="H1148" s="8">
        <v>0.60009999999999997</v>
      </c>
      <c r="I1148" s="6">
        <v>2153018</v>
      </c>
    </row>
    <row r="1149" spans="1:9" x14ac:dyDescent="0.35">
      <c r="A1149" s="5" t="s">
        <v>297</v>
      </c>
      <c r="B1149" s="5" t="s">
        <v>11</v>
      </c>
      <c r="C1149" s="5" t="s">
        <v>298</v>
      </c>
      <c r="D1149" s="5" t="s">
        <v>17</v>
      </c>
      <c r="E1149" s="5" t="str">
        <f t="shared" si="37"/>
        <v/>
      </c>
      <c r="F1149" s="5" t="s">
        <v>984</v>
      </c>
      <c r="G1149" s="5" t="s">
        <v>4521</v>
      </c>
      <c r="H1149" s="8">
        <v>0</v>
      </c>
      <c r="I1149" s="6">
        <v>0</v>
      </c>
    </row>
    <row r="1150" spans="1:9" x14ac:dyDescent="0.35">
      <c r="A1150" s="5" t="s">
        <v>297</v>
      </c>
      <c r="B1150" s="5" t="s">
        <v>11</v>
      </c>
      <c r="C1150" s="5" t="s">
        <v>299</v>
      </c>
      <c r="D1150" s="5" t="s">
        <v>13</v>
      </c>
      <c r="E1150" s="5" t="str">
        <f t="shared" si="37"/>
        <v/>
      </c>
      <c r="F1150" s="5" t="s">
        <v>985</v>
      </c>
      <c r="G1150" s="5" t="s">
        <v>4522</v>
      </c>
      <c r="H1150" s="8">
        <v>0</v>
      </c>
      <c r="I1150" s="6">
        <v>0</v>
      </c>
    </row>
    <row r="1151" spans="1:9" x14ac:dyDescent="0.35">
      <c r="A1151" s="5" t="s">
        <v>297</v>
      </c>
      <c r="B1151" s="5" t="s">
        <v>11</v>
      </c>
      <c r="C1151" s="5" t="s">
        <v>299</v>
      </c>
      <c r="D1151" s="5" t="s">
        <v>15</v>
      </c>
      <c r="E1151" s="5" t="str">
        <f t="shared" si="37"/>
        <v>8</v>
      </c>
      <c r="F1151" s="5" t="s">
        <v>985</v>
      </c>
      <c r="G1151" s="5" t="s">
        <v>4523</v>
      </c>
      <c r="H1151" s="8">
        <v>0.37630000000000002</v>
      </c>
      <c r="I1151" s="6">
        <v>2466817</v>
      </c>
    </row>
    <row r="1152" spans="1:9" x14ac:dyDescent="0.35">
      <c r="A1152" s="5" t="s">
        <v>297</v>
      </c>
      <c r="B1152" s="5" t="s">
        <v>11</v>
      </c>
      <c r="C1152" s="5" t="s">
        <v>299</v>
      </c>
      <c r="D1152" s="5" t="s">
        <v>16</v>
      </c>
      <c r="E1152" s="5" t="str">
        <f t="shared" si="37"/>
        <v>8</v>
      </c>
      <c r="F1152" s="5" t="s">
        <v>985</v>
      </c>
      <c r="G1152" s="5" t="s">
        <v>4524</v>
      </c>
      <c r="H1152" s="8">
        <v>0</v>
      </c>
      <c r="I1152" s="6">
        <v>0</v>
      </c>
    </row>
    <row r="1153" spans="1:9" x14ac:dyDescent="0.35">
      <c r="A1153" s="5" t="s">
        <v>297</v>
      </c>
      <c r="B1153" s="5" t="s">
        <v>11</v>
      </c>
      <c r="C1153" s="5" t="s">
        <v>299</v>
      </c>
      <c r="D1153" s="5" t="s">
        <v>18</v>
      </c>
      <c r="E1153" s="5" t="str">
        <f t="shared" si="37"/>
        <v/>
      </c>
      <c r="F1153" s="5" t="s">
        <v>985</v>
      </c>
      <c r="G1153" s="5" t="s">
        <v>4525</v>
      </c>
      <c r="H1153" s="8">
        <v>0.70399999999999996</v>
      </c>
      <c r="I1153" s="6">
        <v>4615039</v>
      </c>
    </row>
    <row r="1154" spans="1:9" x14ac:dyDescent="0.35">
      <c r="A1154" s="5" t="s">
        <v>297</v>
      </c>
      <c r="B1154" s="5" t="s">
        <v>11</v>
      </c>
      <c r="C1154" s="5" t="s">
        <v>299</v>
      </c>
      <c r="D1154" s="5" t="s">
        <v>17</v>
      </c>
      <c r="E1154" s="5" t="str">
        <f t="shared" si="37"/>
        <v/>
      </c>
      <c r="F1154" s="5" t="s">
        <v>985</v>
      </c>
      <c r="G1154" s="5" t="s">
        <v>4526</v>
      </c>
      <c r="H1154" s="8">
        <v>0</v>
      </c>
      <c r="I1154" s="6">
        <v>0</v>
      </c>
    </row>
    <row r="1155" spans="1:9" x14ac:dyDescent="0.35">
      <c r="A1155" s="5" t="s">
        <v>300</v>
      </c>
      <c r="B1155" s="5" t="s">
        <v>11</v>
      </c>
      <c r="C1155" s="5" t="s">
        <v>301</v>
      </c>
      <c r="D1155" s="5" t="s">
        <v>15</v>
      </c>
      <c r="E1155" s="5" t="str">
        <f t="shared" ref="E1155:E1218" si="38">IF(MID(D1155,3,1)="8","8","")</f>
        <v>8</v>
      </c>
      <c r="F1155" s="5" t="s">
        <v>986</v>
      </c>
      <c r="G1155" s="5" t="s">
        <v>4527</v>
      </c>
      <c r="H1155" s="8">
        <v>0</v>
      </c>
      <c r="I1155" s="6">
        <v>0</v>
      </c>
    </row>
    <row r="1156" spans="1:9" x14ac:dyDescent="0.35">
      <c r="A1156" s="5" t="s">
        <v>300</v>
      </c>
      <c r="B1156" s="5" t="s">
        <v>11</v>
      </c>
      <c r="C1156" s="5" t="s">
        <v>301</v>
      </c>
      <c r="D1156" s="5" t="s">
        <v>18</v>
      </c>
      <c r="E1156" s="5" t="str">
        <f t="shared" si="38"/>
        <v/>
      </c>
      <c r="F1156" s="5" t="s">
        <v>986</v>
      </c>
      <c r="G1156" s="5" t="s">
        <v>4528</v>
      </c>
      <c r="H1156" s="8">
        <v>0.74609999999999999</v>
      </c>
      <c r="I1156" s="6">
        <v>3351722</v>
      </c>
    </row>
    <row r="1157" spans="1:9" x14ac:dyDescent="0.35">
      <c r="A1157" s="5" t="s">
        <v>300</v>
      </c>
      <c r="B1157" s="5" t="s">
        <v>11</v>
      </c>
      <c r="C1157" s="5" t="s">
        <v>301</v>
      </c>
      <c r="D1157" s="5" t="s">
        <v>17</v>
      </c>
      <c r="E1157" s="5" t="str">
        <f t="shared" si="38"/>
        <v/>
      </c>
      <c r="F1157" s="5" t="s">
        <v>986</v>
      </c>
      <c r="G1157" s="5" t="s">
        <v>4529</v>
      </c>
      <c r="H1157" s="8">
        <v>0</v>
      </c>
      <c r="I1157" s="6">
        <v>0</v>
      </c>
    </row>
    <row r="1158" spans="1:9" x14ac:dyDescent="0.35">
      <c r="A1158" s="5" t="s">
        <v>378</v>
      </c>
      <c r="B1158" s="5" t="s">
        <v>11</v>
      </c>
      <c r="C1158" s="5" t="s">
        <v>379</v>
      </c>
      <c r="D1158" s="5" t="s">
        <v>15</v>
      </c>
      <c r="E1158" s="5" t="str">
        <f t="shared" si="38"/>
        <v>8</v>
      </c>
      <c r="F1158" s="5" t="s">
        <v>987</v>
      </c>
      <c r="G1158" s="5" t="s">
        <v>4530</v>
      </c>
      <c r="H1158" s="8">
        <v>0.43740000000000001</v>
      </c>
      <c r="I1158" s="6">
        <v>9951047</v>
      </c>
    </row>
    <row r="1159" spans="1:9" x14ac:dyDescent="0.35">
      <c r="A1159" s="5" t="s">
        <v>378</v>
      </c>
      <c r="B1159" s="5" t="s">
        <v>11</v>
      </c>
      <c r="C1159" s="5" t="s">
        <v>379</v>
      </c>
      <c r="D1159" s="5" t="s">
        <v>18</v>
      </c>
      <c r="E1159" s="5" t="str">
        <f t="shared" si="38"/>
        <v/>
      </c>
      <c r="F1159" s="5" t="s">
        <v>987</v>
      </c>
      <c r="G1159" s="5" t="s">
        <v>4531</v>
      </c>
      <c r="H1159" s="8">
        <v>0.52400000000000002</v>
      </c>
      <c r="I1159" s="6">
        <v>11921236</v>
      </c>
    </row>
    <row r="1160" spans="1:9" x14ac:dyDescent="0.35">
      <c r="A1160" s="5" t="s">
        <v>378</v>
      </c>
      <c r="B1160" s="5" t="s">
        <v>11</v>
      </c>
      <c r="C1160" s="5" t="s">
        <v>379</v>
      </c>
      <c r="D1160" s="5" t="s">
        <v>17</v>
      </c>
      <c r="E1160" s="5" t="str">
        <f t="shared" si="38"/>
        <v/>
      </c>
      <c r="F1160" s="5" t="s">
        <v>987</v>
      </c>
      <c r="G1160" s="5" t="s">
        <v>4532</v>
      </c>
      <c r="H1160" s="8">
        <v>0</v>
      </c>
      <c r="I1160" s="6">
        <v>0</v>
      </c>
    </row>
    <row r="1161" spans="1:9" x14ac:dyDescent="0.35">
      <c r="A1161" s="5" t="s">
        <v>378</v>
      </c>
      <c r="B1161" s="5" t="s">
        <v>11</v>
      </c>
      <c r="C1161" s="5" t="s">
        <v>380</v>
      </c>
      <c r="D1161" s="5" t="s">
        <v>13</v>
      </c>
      <c r="E1161" s="5" t="str">
        <f t="shared" si="38"/>
        <v/>
      </c>
      <c r="F1161" s="5" t="s">
        <v>988</v>
      </c>
      <c r="G1161" s="5" t="s">
        <v>4533</v>
      </c>
      <c r="H1161" s="8">
        <v>0</v>
      </c>
      <c r="I1161" s="6">
        <v>0</v>
      </c>
    </row>
    <row r="1162" spans="1:9" x14ac:dyDescent="0.35">
      <c r="A1162" s="5" t="s">
        <v>378</v>
      </c>
      <c r="B1162" s="5" t="s">
        <v>11</v>
      </c>
      <c r="C1162" s="5" t="s">
        <v>380</v>
      </c>
      <c r="D1162" s="5" t="s">
        <v>15</v>
      </c>
      <c r="E1162" s="5" t="str">
        <f t="shared" si="38"/>
        <v>8</v>
      </c>
      <c r="F1162" s="5" t="s">
        <v>988</v>
      </c>
      <c r="G1162" s="5" t="s">
        <v>4534</v>
      </c>
      <c r="H1162" s="8">
        <v>0.40260000000000001</v>
      </c>
      <c r="I1162" s="6">
        <v>18103259</v>
      </c>
    </row>
    <row r="1163" spans="1:9" x14ac:dyDescent="0.35">
      <c r="A1163" s="5" t="s">
        <v>378</v>
      </c>
      <c r="B1163" s="5" t="s">
        <v>11</v>
      </c>
      <c r="C1163" s="5" t="s">
        <v>380</v>
      </c>
      <c r="D1163" s="5" t="s">
        <v>18</v>
      </c>
      <c r="E1163" s="5" t="str">
        <f t="shared" si="38"/>
        <v/>
      </c>
      <c r="F1163" s="5" t="s">
        <v>988</v>
      </c>
      <c r="G1163" s="5" t="s">
        <v>4535</v>
      </c>
      <c r="H1163" s="8">
        <v>0.49070000000000003</v>
      </c>
      <c r="I1163" s="6">
        <v>22064752</v>
      </c>
    </row>
    <row r="1164" spans="1:9" x14ac:dyDescent="0.35">
      <c r="A1164" s="5" t="s">
        <v>378</v>
      </c>
      <c r="B1164" s="5" t="s">
        <v>11</v>
      </c>
      <c r="C1164" s="5" t="s">
        <v>380</v>
      </c>
      <c r="D1164" s="5" t="s">
        <v>17</v>
      </c>
      <c r="E1164" s="5" t="str">
        <f t="shared" si="38"/>
        <v/>
      </c>
      <c r="F1164" s="5" t="s">
        <v>988</v>
      </c>
      <c r="G1164" s="5" t="s">
        <v>4536</v>
      </c>
      <c r="H1164" s="8">
        <v>0</v>
      </c>
      <c r="I1164" s="6">
        <v>0</v>
      </c>
    </row>
    <row r="1165" spans="1:9" x14ac:dyDescent="0.35">
      <c r="A1165" s="5" t="s">
        <v>378</v>
      </c>
      <c r="B1165" s="5" t="s">
        <v>11</v>
      </c>
      <c r="C1165" s="5" t="s">
        <v>381</v>
      </c>
      <c r="D1165" s="5" t="s">
        <v>13</v>
      </c>
      <c r="E1165" s="5" t="str">
        <f t="shared" si="38"/>
        <v/>
      </c>
      <c r="F1165" s="5" t="s">
        <v>989</v>
      </c>
      <c r="G1165" s="5" t="s">
        <v>4537</v>
      </c>
      <c r="H1165" s="8">
        <v>0</v>
      </c>
      <c r="I1165" s="6">
        <v>0</v>
      </c>
    </row>
    <row r="1166" spans="1:9" x14ac:dyDescent="0.35">
      <c r="A1166" s="5" t="s">
        <v>378</v>
      </c>
      <c r="B1166" s="5" t="s">
        <v>11</v>
      </c>
      <c r="C1166" s="5" t="s">
        <v>381</v>
      </c>
      <c r="D1166" s="5" t="s">
        <v>15</v>
      </c>
      <c r="E1166" s="5" t="str">
        <f t="shared" si="38"/>
        <v>8</v>
      </c>
      <c r="F1166" s="5" t="s">
        <v>989</v>
      </c>
      <c r="G1166" s="5" t="s">
        <v>4538</v>
      </c>
      <c r="H1166" s="8">
        <v>0.53749999999999998</v>
      </c>
      <c r="I1166" s="6">
        <v>5202204</v>
      </c>
    </row>
    <row r="1167" spans="1:9" x14ac:dyDescent="0.35">
      <c r="A1167" s="5" t="s">
        <v>378</v>
      </c>
      <c r="B1167" s="5" t="s">
        <v>11</v>
      </c>
      <c r="C1167" s="5" t="s">
        <v>381</v>
      </c>
      <c r="D1167" s="5" t="s">
        <v>25</v>
      </c>
      <c r="E1167" s="5" t="str">
        <f t="shared" si="38"/>
        <v/>
      </c>
      <c r="F1167" s="5" t="s">
        <v>989</v>
      </c>
      <c r="G1167" s="5" t="s">
        <v>4539</v>
      </c>
      <c r="H1167" s="8">
        <v>0.37</v>
      </c>
      <c r="I1167" s="6">
        <v>5409770</v>
      </c>
    </row>
    <row r="1168" spans="1:9" x14ac:dyDescent="0.35">
      <c r="A1168" s="5" t="s">
        <v>378</v>
      </c>
      <c r="B1168" s="5" t="s">
        <v>11</v>
      </c>
      <c r="C1168" s="5" t="s">
        <v>381</v>
      </c>
      <c r="D1168" s="5" t="s">
        <v>18</v>
      </c>
      <c r="E1168" s="5" t="str">
        <f t="shared" si="38"/>
        <v/>
      </c>
      <c r="F1168" s="5" t="s">
        <v>989</v>
      </c>
      <c r="G1168" s="5" t="s">
        <v>4540</v>
      </c>
      <c r="H1168" s="8">
        <v>0.36809999999999998</v>
      </c>
      <c r="I1168" s="6">
        <v>3562663</v>
      </c>
    </row>
    <row r="1169" spans="1:9" x14ac:dyDescent="0.35">
      <c r="A1169" s="5" t="s">
        <v>378</v>
      </c>
      <c r="B1169" s="5" t="s">
        <v>11</v>
      </c>
      <c r="C1169" s="5" t="s">
        <v>381</v>
      </c>
      <c r="D1169" s="5" t="s">
        <v>17</v>
      </c>
      <c r="E1169" s="5" t="str">
        <f t="shared" si="38"/>
        <v/>
      </c>
      <c r="F1169" s="5" t="s">
        <v>989</v>
      </c>
      <c r="G1169" s="5" t="s">
        <v>4541</v>
      </c>
      <c r="H1169" s="8">
        <v>0</v>
      </c>
      <c r="I1169" s="6">
        <v>0</v>
      </c>
    </row>
    <row r="1170" spans="1:9" x14ac:dyDescent="0.35">
      <c r="A1170" s="5" t="s">
        <v>302</v>
      </c>
      <c r="B1170" s="5" t="s">
        <v>11</v>
      </c>
      <c r="C1170" s="5" t="s">
        <v>303</v>
      </c>
      <c r="D1170" s="5" t="s">
        <v>15</v>
      </c>
      <c r="E1170" s="5" t="str">
        <f t="shared" si="38"/>
        <v>8</v>
      </c>
      <c r="F1170" s="5" t="s">
        <v>990</v>
      </c>
      <c r="G1170" s="5" t="s">
        <v>4542</v>
      </c>
      <c r="H1170" s="8">
        <v>0.43619999999999998</v>
      </c>
      <c r="I1170" s="6">
        <v>1450587</v>
      </c>
    </row>
    <row r="1171" spans="1:9" x14ac:dyDescent="0.35">
      <c r="A1171" s="5" t="s">
        <v>302</v>
      </c>
      <c r="B1171" s="5" t="s">
        <v>11</v>
      </c>
      <c r="C1171" s="5" t="s">
        <v>303</v>
      </c>
      <c r="D1171" s="5" t="s">
        <v>16</v>
      </c>
      <c r="E1171" s="5" t="str">
        <f t="shared" si="38"/>
        <v>8</v>
      </c>
      <c r="F1171" s="5" t="s">
        <v>990</v>
      </c>
      <c r="G1171" s="5" t="s">
        <v>4543</v>
      </c>
      <c r="H1171" s="8">
        <v>6.8000000000000005E-2</v>
      </c>
      <c r="I1171" s="6">
        <v>226135</v>
      </c>
    </row>
    <row r="1172" spans="1:9" x14ac:dyDescent="0.35">
      <c r="A1172" s="5" t="s">
        <v>302</v>
      </c>
      <c r="B1172" s="5" t="s">
        <v>11</v>
      </c>
      <c r="C1172" s="5" t="s">
        <v>303</v>
      </c>
      <c r="D1172" s="5" t="s">
        <v>17</v>
      </c>
      <c r="E1172" s="5" t="str">
        <f t="shared" si="38"/>
        <v/>
      </c>
      <c r="F1172" s="5" t="s">
        <v>990</v>
      </c>
      <c r="G1172" s="5" t="s">
        <v>4544</v>
      </c>
      <c r="H1172" s="8">
        <v>0</v>
      </c>
      <c r="I1172" s="6">
        <v>0</v>
      </c>
    </row>
    <row r="1173" spans="1:9" x14ac:dyDescent="0.35">
      <c r="A1173" s="5" t="s">
        <v>302</v>
      </c>
      <c r="B1173" s="5" t="s">
        <v>11</v>
      </c>
      <c r="C1173" s="5" t="s">
        <v>303</v>
      </c>
      <c r="D1173" s="5" t="s">
        <v>18</v>
      </c>
      <c r="E1173" s="5" t="str">
        <f t="shared" si="38"/>
        <v/>
      </c>
      <c r="F1173" s="5" t="s">
        <v>990</v>
      </c>
      <c r="G1173" s="5" t="s">
        <v>4545</v>
      </c>
      <c r="H1173" s="8">
        <v>0.42699999999999999</v>
      </c>
      <c r="I1173" s="6">
        <v>1419993</v>
      </c>
    </row>
    <row r="1174" spans="1:9" x14ac:dyDescent="0.35">
      <c r="A1174" s="5" t="s">
        <v>302</v>
      </c>
      <c r="B1174" s="5" t="s">
        <v>11</v>
      </c>
      <c r="C1174" s="5" t="s">
        <v>304</v>
      </c>
      <c r="D1174" s="5" t="s">
        <v>15</v>
      </c>
      <c r="E1174" s="5" t="str">
        <f t="shared" si="38"/>
        <v>8</v>
      </c>
      <c r="F1174" s="5" t="s">
        <v>991</v>
      </c>
      <c r="G1174" s="5" t="s">
        <v>4546</v>
      </c>
      <c r="H1174" s="8">
        <v>0.41220000000000001</v>
      </c>
      <c r="I1174" s="6">
        <v>2544273</v>
      </c>
    </row>
    <row r="1175" spans="1:9" x14ac:dyDescent="0.35">
      <c r="A1175" s="5" t="s">
        <v>302</v>
      </c>
      <c r="B1175" s="5" t="s">
        <v>11</v>
      </c>
      <c r="C1175" s="5" t="s">
        <v>304</v>
      </c>
      <c r="D1175" s="5" t="s">
        <v>17</v>
      </c>
      <c r="E1175" s="5" t="str">
        <f t="shared" si="38"/>
        <v/>
      </c>
      <c r="F1175" s="5" t="s">
        <v>991</v>
      </c>
      <c r="G1175" s="5" t="s">
        <v>4547</v>
      </c>
      <c r="H1175" s="8">
        <v>0</v>
      </c>
      <c r="I1175" s="6">
        <v>0</v>
      </c>
    </row>
    <row r="1176" spans="1:9" x14ac:dyDescent="0.35">
      <c r="A1176" s="5" t="s">
        <v>302</v>
      </c>
      <c r="B1176" s="5" t="s">
        <v>11</v>
      </c>
      <c r="C1176" s="5" t="s">
        <v>304</v>
      </c>
      <c r="D1176" s="5" t="s">
        <v>18</v>
      </c>
      <c r="E1176" s="5" t="str">
        <f t="shared" si="38"/>
        <v/>
      </c>
      <c r="F1176" s="5" t="s">
        <v>991</v>
      </c>
      <c r="G1176" s="5" t="s">
        <v>4548</v>
      </c>
      <c r="H1176" s="8">
        <v>0.52800000000000002</v>
      </c>
      <c r="I1176" s="6">
        <v>3259040</v>
      </c>
    </row>
    <row r="1177" spans="1:9" x14ac:dyDescent="0.35">
      <c r="A1177" s="5" t="s">
        <v>302</v>
      </c>
      <c r="B1177" s="5" t="s">
        <v>11</v>
      </c>
      <c r="C1177" s="5" t="s">
        <v>304</v>
      </c>
      <c r="D1177" s="5" t="s">
        <v>13</v>
      </c>
      <c r="E1177" s="5" t="str">
        <f t="shared" si="38"/>
        <v/>
      </c>
      <c r="F1177" s="5" t="s">
        <v>991</v>
      </c>
      <c r="G1177" s="5" t="s">
        <v>4549</v>
      </c>
      <c r="H1177" s="8">
        <v>0</v>
      </c>
      <c r="I1177" s="6">
        <v>0</v>
      </c>
    </row>
    <row r="1178" spans="1:9" x14ac:dyDescent="0.35">
      <c r="A1178" s="5" t="s">
        <v>109</v>
      </c>
      <c r="B1178" s="5" t="s">
        <v>11</v>
      </c>
      <c r="C1178" s="5" t="s">
        <v>108</v>
      </c>
      <c r="D1178" s="5" t="s">
        <v>13</v>
      </c>
      <c r="E1178" s="5" t="str">
        <f t="shared" si="38"/>
        <v/>
      </c>
      <c r="F1178" s="5" t="s">
        <v>992</v>
      </c>
      <c r="G1178" s="5" t="s">
        <v>4550</v>
      </c>
      <c r="H1178" s="8">
        <v>0</v>
      </c>
      <c r="I1178" s="6">
        <v>0</v>
      </c>
    </row>
    <row r="1179" spans="1:9" x14ac:dyDescent="0.35">
      <c r="A1179" s="5" t="s">
        <v>109</v>
      </c>
      <c r="B1179" s="5" t="s">
        <v>11</v>
      </c>
      <c r="C1179" s="5" t="s">
        <v>108</v>
      </c>
      <c r="D1179" s="5" t="s">
        <v>15</v>
      </c>
      <c r="E1179" s="5" t="str">
        <f t="shared" si="38"/>
        <v>8</v>
      </c>
      <c r="F1179" s="5" t="s">
        <v>992</v>
      </c>
      <c r="G1179" s="5" t="s">
        <v>4551</v>
      </c>
      <c r="H1179" s="8">
        <v>0.4637</v>
      </c>
      <c r="I1179" s="6">
        <v>1840673</v>
      </c>
    </row>
    <row r="1180" spans="1:9" x14ac:dyDescent="0.35">
      <c r="A1180" s="5" t="s">
        <v>109</v>
      </c>
      <c r="B1180" s="5" t="s">
        <v>11</v>
      </c>
      <c r="C1180" s="5" t="s">
        <v>108</v>
      </c>
      <c r="D1180" s="5" t="s">
        <v>16</v>
      </c>
      <c r="E1180" s="5" t="str">
        <f t="shared" si="38"/>
        <v>8</v>
      </c>
      <c r="F1180" s="5" t="s">
        <v>992</v>
      </c>
      <c r="G1180" s="5" t="s">
        <v>4552</v>
      </c>
      <c r="H1180" s="8">
        <v>3.4099999999999998E-2</v>
      </c>
      <c r="I1180" s="6">
        <v>135361</v>
      </c>
    </row>
    <row r="1181" spans="1:9" x14ac:dyDescent="0.35">
      <c r="A1181" s="5" t="s">
        <v>109</v>
      </c>
      <c r="B1181" s="5" t="s">
        <v>11</v>
      </c>
      <c r="C1181" s="5" t="s">
        <v>108</v>
      </c>
      <c r="D1181" s="5" t="s">
        <v>17</v>
      </c>
      <c r="E1181" s="5" t="str">
        <f t="shared" si="38"/>
        <v/>
      </c>
      <c r="F1181" s="5" t="s">
        <v>992</v>
      </c>
      <c r="G1181" s="5" t="s">
        <v>4553</v>
      </c>
      <c r="H1181" s="8">
        <v>0</v>
      </c>
      <c r="I1181" s="6">
        <v>0</v>
      </c>
    </row>
    <row r="1182" spans="1:9" x14ac:dyDescent="0.35">
      <c r="A1182" s="5" t="s">
        <v>109</v>
      </c>
      <c r="B1182" s="5" t="s">
        <v>11</v>
      </c>
      <c r="C1182" s="5" t="s">
        <v>108</v>
      </c>
      <c r="D1182" s="5" t="s">
        <v>18</v>
      </c>
      <c r="E1182" s="5" t="str">
        <f t="shared" si="38"/>
        <v/>
      </c>
      <c r="F1182" s="5" t="s">
        <v>992</v>
      </c>
      <c r="G1182" s="5" t="s">
        <v>4554</v>
      </c>
      <c r="H1182" s="8">
        <v>0.64570000000000005</v>
      </c>
      <c r="I1182" s="6">
        <v>2563128</v>
      </c>
    </row>
    <row r="1183" spans="1:9" x14ac:dyDescent="0.35">
      <c r="A1183" s="5" t="s">
        <v>382</v>
      </c>
      <c r="B1183" s="5" t="s">
        <v>11</v>
      </c>
      <c r="C1183" s="5" t="s">
        <v>383</v>
      </c>
      <c r="D1183" s="5" t="s">
        <v>13</v>
      </c>
      <c r="E1183" s="5" t="str">
        <f t="shared" si="38"/>
        <v/>
      </c>
      <c r="F1183" s="5" t="s">
        <v>993</v>
      </c>
      <c r="G1183" s="5" t="s">
        <v>4555</v>
      </c>
      <c r="H1183" s="8">
        <v>0</v>
      </c>
      <c r="I1183" s="6">
        <v>0</v>
      </c>
    </row>
    <row r="1184" spans="1:9" x14ac:dyDescent="0.35">
      <c r="A1184" s="5" t="s">
        <v>382</v>
      </c>
      <c r="B1184" s="5" t="s">
        <v>11</v>
      </c>
      <c r="C1184" s="5" t="s">
        <v>383</v>
      </c>
      <c r="D1184" s="5" t="s">
        <v>15</v>
      </c>
      <c r="E1184" s="5" t="str">
        <f t="shared" si="38"/>
        <v>8</v>
      </c>
      <c r="F1184" s="5" t="s">
        <v>993</v>
      </c>
      <c r="G1184" s="5" t="s">
        <v>4556</v>
      </c>
      <c r="H1184" s="8">
        <v>0.19259999999999999</v>
      </c>
      <c r="I1184" s="6">
        <v>13601085</v>
      </c>
    </row>
    <row r="1185" spans="1:9" x14ac:dyDescent="0.35">
      <c r="A1185" s="5" t="s">
        <v>382</v>
      </c>
      <c r="B1185" s="5" t="s">
        <v>11</v>
      </c>
      <c r="C1185" s="5" t="s">
        <v>383</v>
      </c>
      <c r="D1185" s="5" t="s">
        <v>51</v>
      </c>
      <c r="E1185" s="5" t="str">
        <f t="shared" si="38"/>
        <v>8</v>
      </c>
      <c r="F1185" s="5" t="s">
        <v>993</v>
      </c>
      <c r="G1185" s="5" t="s">
        <v>4557</v>
      </c>
      <c r="H1185" s="8">
        <v>0.15909999999999999</v>
      </c>
      <c r="I1185" s="6">
        <v>11235372</v>
      </c>
    </row>
    <row r="1186" spans="1:9" x14ac:dyDescent="0.35">
      <c r="A1186" s="5" t="s">
        <v>382</v>
      </c>
      <c r="B1186" s="5" t="s">
        <v>11</v>
      </c>
      <c r="C1186" s="5" t="s">
        <v>383</v>
      </c>
      <c r="D1186" s="5" t="s">
        <v>17</v>
      </c>
      <c r="E1186" s="5" t="str">
        <f t="shared" si="38"/>
        <v/>
      </c>
      <c r="F1186" s="5" t="s">
        <v>993</v>
      </c>
      <c r="G1186" s="5" t="s">
        <v>4558</v>
      </c>
      <c r="H1186" s="8">
        <v>0</v>
      </c>
      <c r="I1186" s="6">
        <v>0</v>
      </c>
    </row>
    <row r="1187" spans="1:9" x14ac:dyDescent="0.35">
      <c r="A1187" s="5" t="s">
        <v>382</v>
      </c>
      <c r="B1187" s="5" t="s">
        <v>11</v>
      </c>
      <c r="C1187" s="5" t="s">
        <v>383</v>
      </c>
      <c r="D1187" s="5" t="s">
        <v>18</v>
      </c>
      <c r="E1187" s="5" t="str">
        <f t="shared" si="38"/>
        <v/>
      </c>
      <c r="F1187" s="5" t="s">
        <v>993</v>
      </c>
      <c r="G1187" s="5" t="s">
        <v>4559</v>
      </c>
      <c r="H1187" s="8">
        <v>0.59030000000000005</v>
      </c>
      <c r="I1187" s="6">
        <v>41685985</v>
      </c>
    </row>
    <row r="1188" spans="1:9" x14ac:dyDescent="0.35">
      <c r="A1188" s="5" t="s">
        <v>305</v>
      </c>
      <c r="B1188" s="5" t="s">
        <v>11</v>
      </c>
      <c r="C1188" s="5" t="s">
        <v>306</v>
      </c>
      <c r="D1188" s="5" t="s">
        <v>13</v>
      </c>
      <c r="E1188" s="5" t="str">
        <f t="shared" si="38"/>
        <v/>
      </c>
      <c r="F1188" s="5" t="s">
        <v>994</v>
      </c>
      <c r="G1188" s="5" t="s">
        <v>4560</v>
      </c>
      <c r="H1188" s="8">
        <v>0</v>
      </c>
      <c r="I1188" s="6">
        <v>0</v>
      </c>
    </row>
    <row r="1189" spans="1:9" x14ac:dyDescent="0.35">
      <c r="A1189" s="5" t="s">
        <v>305</v>
      </c>
      <c r="B1189" s="5" t="s">
        <v>11</v>
      </c>
      <c r="C1189" s="5" t="s">
        <v>306</v>
      </c>
      <c r="D1189" s="5" t="s">
        <v>15</v>
      </c>
      <c r="E1189" s="5" t="str">
        <f t="shared" si="38"/>
        <v>8</v>
      </c>
      <c r="F1189" s="5" t="s">
        <v>994</v>
      </c>
      <c r="G1189" s="5" t="s">
        <v>4561</v>
      </c>
      <c r="H1189" s="8">
        <v>0.34370000000000001</v>
      </c>
      <c r="I1189" s="6">
        <v>1258561</v>
      </c>
    </row>
    <row r="1190" spans="1:9" x14ac:dyDescent="0.35">
      <c r="A1190" s="5" t="s">
        <v>305</v>
      </c>
      <c r="B1190" s="5" t="s">
        <v>11</v>
      </c>
      <c r="C1190" s="5" t="s">
        <v>306</v>
      </c>
      <c r="D1190" s="5" t="s">
        <v>17</v>
      </c>
      <c r="E1190" s="5" t="str">
        <f t="shared" si="38"/>
        <v/>
      </c>
      <c r="F1190" s="5" t="s">
        <v>994</v>
      </c>
      <c r="G1190" s="5" t="s">
        <v>4562</v>
      </c>
      <c r="H1190" s="8">
        <v>0</v>
      </c>
      <c r="I1190" s="6">
        <v>0</v>
      </c>
    </row>
    <row r="1191" spans="1:9" x14ac:dyDescent="0.35">
      <c r="A1191" s="5" t="s">
        <v>305</v>
      </c>
      <c r="B1191" s="5" t="s">
        <v>11</v>
      </c>
      <c r="C1191" s="5" t="s">
        <v>306</v>
      </c>
      <c r="D1191" s="5" t="s">
        <v>18</v>
      </c>
      <c r="E1191" s="5" t="str">
        <f t="shared" si="38"/>
        <v/>
      </c>
      <c r="F1191" s="5" t="s">
        <v>994</v>
      </c>
      <c r="G1191" s="5" t="s">
        <v>4563</v>
      </c>
      <c r="H1191" s="8">
        <v>0.50229999999999997</v>
      </c>
      <c r="I1191" s="6">
        <v>1839323</v>
      </c>
    </row>
    <row r="1192" spans="1:9" x14ac:dyDescent="0.35">
      <c r="A1192" s="5" t="s">
        <v>305</v>
      </c>
      <c r="B1192" s="5" t="s">
        <v>11</v>
      </c>
      <c r="C1192" s="5" t="s">
        <v>307</v>
      </c>
      <c r="D1192" s="5" t="s">
        <v>15</v>
      </c>
      <c r="E1192" s="5" t="str">
        <f t="shared" si="38"/>
        <v>8</v>
      </c>
      <c r="F1192" s="5" t="s">
        <v>995</v>
      </c>
      <c r="G1192" s="5" t="s">
        <v>4564</v>
      </c>
      <c r="H1192" s="8">
        <v>0.36770000000000003</v>
      </c>
      <c r="I1192" s="6">
        <v>1544104</v>
      </c>
    </row>
    <row r="1193" spans="1:9" x14ac:dyDescent="0.35">
      <c r="A1193" s="5" t="s">
        <v>305</v>
      </c>
      <c r="B1193" s="5" t="s">
        <v>11</v>
      </c>
      <c r="C1193" s="5" t="s">
        <v>307</v>
      </c>
      <c r="D1193" s="5" t="s">
        <v>17</v>
      </c>
      <c r="E1193" s="5" t="str">
        <f t="shared" si="38"/>
        <v/>
      </c>
      <c r="F1193" s="5" t="s">
        <v>995</v>
      </c>
      <c r="G1193" s="5" t="s">
        <v>4565</v>
      </c>
      <c r="H1193" s="8">
        <v>0</v>
      </c>
      <c r="I1193" s="6">
        <v>0</v>
      </c>
    </row>
    <row r="1194" spans="1:9" x14ac:dyDescent="0.35">
      <c r="A1194" s="5" t="s">
        <v>305</v>
      </c>
      <c r="B1194" s="5" t="s">
        <v>11</v>
      </c>
      <c r="C1194" s="5" t="s">
        <v>307</v>
      </c>
      <c r="D1194" s="5" t="s">
        <v>18</v>
      </c>
      <c r="E1194" s="5" t="str">
        <f t="shared" si="38"/>
        <v/>
      </c>
      <c r="F1194" s="5" t="s">
        <v>995</v>
      </c>
      <c r="G1194" s="5" t="s">
        <v>4566</v>
      </c>
      <c r="H1194" s="8">
        <v>0.77900000000000003</v>
      </c>
      <c r="I1194" s="6">
        <v>3271301</v>
      </c>
    </row>
    <row r="1195" spans="1:9" x14ac:dyDescent="0.35">
      <c r="A1195" s="5" t="s">
        <v>384</v>
      </c>
      <c r="B1195" s="5" t="s">
        <v>11</v>
      </c>
      <c r="C1195" s="5" t="s">
        <v>385</v>
      </c>
      <c r="D1195" s="5" t="s">
        <v>25</v>
      </c>
      <c r="E1195" s="5" t="str">
        <f t="shared" si="38"/>
        <v/>
      </c>
      <c r="F1195" s="5" t="s">
        <v>996</v>
      </c>
      <c r="G1195" s="5" t="s">
        <v>4567</v>
      </c>
      <c r="H1195" s="8">
        <v>0.1588</v>
      </c>
      <c r="I1195" s="6">
        <v>6897228</v>
      </c>
    </row>
    <row r="1196" spans="1:9" x14ac:dyDescent="0.35">
      <c r="A1196" s="5" t="s">
        <v>384</v>
      </c>
      <c r="B1196" s="5" t="s">
        <v>11</v>
      </c>
      <c r="C1196" s="5" t="s">
        <v>385</v>
      </c>
      <c r="D1196" s="5" t="s">
        <v>13</v>
      </c>
      <c r="E1196" s="5" t="str">
        <f t="shared" si="38"/>
        <v/>
      </c>
      <c r="F1196" s="5" t="s">
        <v>996</v>
      </c>
      <c r="G1196" s="5" t="s">
        <v>4568</v>
      </c>
      <c r="H1196" s="8">
        <v>0</v>
      </c>
      <c r="I1196" s="6">
        <v>0</v>
      </c>
    </row>
    <row r="1197" spans="1:9" x14ac:dyDescent="0.35">
      <c r="A1197" s="5" t="s">
        <v>384</v>
      </c>
      <c r="B1197" s="5" t="s">
        <v>11</v>
      </c>
      <c r="C1197" s="5" t="s">
        <v>385</v>
      </c>
      <c r="D1197" s="5" t="s">
        <v>15</v>
      </c>
      <c r="E1197" s="5" t="str">
        <f t="shared" si="38"/>
        <v>8</v>
      </c>
      <c r="F1197" s="5" t="s">
        <v>996</v>
      </c>
      <c r="G1197" s="5" t="s">
        <v>4569</v>
      </c>
      <c r="H1197" s="8">
        <v>0.2195</v>
      </c>
      <c r="I1197" s="6">
        <v>8891917</v>
      </c>
    </row>
    <row r="1198" spans="1:9" x14ac:dyDescent="0.35">
      <c r="A1198" s="5" t="s">
        <v>384</v>
      </c>
      <c r="B1198" s="5" t="s">
        <v>11</v>
      </c>
      <c r="C1198" s="5" t="s">
        <v>385</v>
      </c>
      <c r="D1198" s="5" t="s">
        <v>17</v>
      </c>
      <c r="E1198" s="5" t="str">
        <f t="shared" si="38"/>
        <v/>
      </c>
      <c r="F1198" s="5" t="s">
        <v>996</v>
      </c>
      <c r="G1198" s="5" t="s">
        <v>4570</v>
      </c>
      <c r="H1198" s="8">
        <v>0</v>
      </c>
      <c r="I1198" s="6">
        <v>0</v>
      </c>
    </row>
    <row r="1199" spans="1:9" x14ac:dyDescent="0.35">
      <c r="A1199" s="5" t="s">
        <v>384</v>
      </c>
      <c r="B1199" s="5" t="s">
        <v>11</v>
      </c>
      <c r="C1199" s="5" t="s">
        <v>385</v>
      </c>
      <c r="D1199" s="5" t="s">
        <v>18</v>
      </c>
      <c r="E1199" s="5" t="str">
        <f t="shared" si="38"/>
        <v/>
      </c>
      <c r="F1199" s="5" t="s">
        <v>996</v>
      </c>
      <c r="G1199" s="5" t="s">
        <v>4571</v>
      </c>
      <c r="H1199" s="8">
        <v>0.55889999999999995</v>
      </c>
      <c r="I1199" s="6">
        <v>22640968</v>
      </c>
    </row>
    <row r="1200" spans="1:9" x14ac:dyDescent="0.35">
      <c r="A1200" s="5" t="s">
        <v>308</v>
      </c>
      <c r="B1200" s="5" t="s">
        <v>11</v>
      </c>
      <c r="C1200" s="5" t="s">
        <v>311</v>
      </c>
      <c r="D1200" s="5" t="s">
        <v>15</v>
      </c>
      <c r="E1200" s="5" t="str">
        <f t="shared" si="38"/>
        <v>8</v>
      </c>
      <c r="F1200" s="5" t="s">
        <v>997</v>
      </c>
      <c r="G1200" s="5" t="s">
        <v>4572</v>
      </c>
      <c r="H1200" s="8">
        <v>0.4284</v>
      </c>
      <c r="I1200" s="6">
        <v>1714221</v>
      </c>
    </row>
    <row r="1201" spans="1:9" x14ac:dyDescent="0.35">
      <c r="A1201" s="5" t="s">
        <v>308</v>
      </c>
      <c r="B1201" s="5" t="s">
        <v>11</v>
      </c>
      <c r="C1201" s="5" t="s">
        <v>311</v>
      </c>
      <c r="D1201" s="5" t="s">
        <v>16</v>
      </c>
      <c r="E1201" s="5" t="str">
        <f t="shared" si="38"/>
        <v>8</v>
      </c>
      <c r="F1201" s="5" t="s">
        <v>997</v>
      </c>
      <c r="G1201" s="5" t="s">
        <v>4573</v>
      </c>
      <c r="H1201" s="8">
        <v>1.0800000000000001E-2</v>
      </c>
      <c r="I1201" s="6">
        <v>43216</v>
      </c>
    </row>
    <row r="1202" spans="1:9" x14ac:dyDescent="0.35">
      <c r="A1202" s="5" t="s">
        <v>308</v>
      </c>
      <c r="B1202" s="5" t="s">
        <v>11</v>
      </c>
      <c r="C1202" s="5" t="s">
        <v>311</v>
      </c>
      <c r="D1202" s="5" t="s">
        <v>17</v>
      </c>
      <c r="E1202" s="5" t="str">
        <f t="shared" si="38"/>
        <v/>
      </c>
      <c r="F1202" s="5" t="s">
        <v>997</v>
      </c>
      <c r="G1202" s="5" t="s">
        <v>4574</v>
      </c>
      <c r="H1202" s="8">
        <v>0</v>
      </c>
      <c r="I1202" s="6">
        <v>0</v>
      </c>
    </row>
    <row r="1203" spans="1:9" x14ac:dyDescent="0.35">
      <c r="A1203" s="5" t="s">
        <v>308</v>
      </c>
      <c r="B1203" s="5" t="s">
        <v>11</v>
      </c>
      <c r="C1203" s="5" t="s">
        <v>311</v>
      </c>
      <c r="D1203" s="5" t="s">
        <v>18</v>
      </c>
      <c r="E1203" s="5" t="str">
        <f t="shared" si="38"/>
        <v/>
      </c>
      <c r="F1203" s="5" t="s">
        <v>997</v>
      </c>
      <c r="G1203" s="5" t="s">
        <v>4575</v>
      </c>
      <c r="H1203" s="8">
        <v>0.49630000000000002</v>
      </c>
      <c r="I1203" s="6">
        <v>1985919</v>
      </c>
    </row>
    <row r="1204" spans="1:9" x14ac:dyDescent="0.35">
      <c r="A1204" s="5" t="s">
        <v>308</v>
      </c>
      <c r="B1204" s="5" t="s">
        <v>11</v>
      </c>
      <c r="C1204" s="5" t="s">
        <v>309</v>
      </c>
      <c r="D1204" s="5" t="s">
        <v>13</v>
      </c>
      <c r="E1204" s="5" t="str">
        <f t="shared" si="38"/>
        <v/>
      </c>
      <c r="F1204" s="5" t="s">
        <v>998</v>
      </c>
      <c r="G1204" s="5" t="s">
        <v>4576</v>
      </c>
      <c r="H1204" s="8">
        <v>0</v>
      </c>
      <c r="I1204" s="6">
        <v>0</v>
      </c>
    </row>
    <row r="1205" spans="1:9" x14ac:dyDescent="0.35">
      <c r="A1205" s="5" t="s">
        <v>308</v>
      </c>
      <c r="B1205" s="5" t="s">
        <v>11</v>
      </c>
      <c r="C1205" s="5" t="s">
        <v>309</v>
      </c>
      <c r="D1205" s="5" t="s">
        <v>15</v>
      </c>
      <c r="E1205" s="5" t="str">
        <f t="shared" si="38"/>
        <v>8</v>
      </c>
      <c r="F1205" s="5" t="s">
        <v>998</v>
      </c>
      <c r="G1205" s="5" t="s">
        <v>4577</v>
      </c>
      <c r="H1205" s="8">
        <v>0.28439999999999999</v>
      </c>
      <c r="I1205" s="6">
        <v>2041617</v>
      </c>
    </row>
    <row r="1206" spans="1:9" x14ac:dyDescent="0.35">
      <c r="A1206" s="5" t="s">
        <v>308</v>
      </c>
      <c r="B1206" s="5" t="s">
        <v>11</v>
      </c>
      <c r="C1206" s="5" t="s">
        <v>309</v>
      </c>
      <c r="D1206" s="5" t="s">
        <v>17</v>
      </c>
      <c r="E1206" s="5" t="str">
        <f t="shared" si="38"/>
        <v/>
      </c>
      <c r="F1206" s="5" t="s">
        <v>998</v>
      </c>
      <c r="G1206" s="5" t="s">
        <v>4578</v>
      </c>
      <c r="H1206" s="8">
        <v>0</v>
      </c>
      <c r="I1206" s="6">
        <v>0</v>
      </c>
    </row>
    <row r="1207" spans="1:9" x14ac:dyDescent="0.35">
      <c r="A1207" s="5" t="s">
        <v>308</v>
      </c>
      <c r="B1207" s="5" t="s">
        <v>11</v>
      </c>
      <c r="C1207" s="5" t="s">
        <v>309</v>
      </c>
      <c r="D1207" s="5" t="s">
        <v>18</v>
      </c>
      <c r="E1207" s="5" t="str">
        <f t="shared" si="38"/>
        <v/>
      </c>
      <c r="F1207" s="5" t="s">
        <v>998</v>
      </c>
      <c r="G1207" s="5" t="s">
        <v>4579</v>
      </c>
      <c r="H1207" s="8">
        <v>0.56540000000000001</v>
      </c>
      <c r="I1207" s="6">
        <v>4058827</v>
      </c>
    </row>
    <row r="1208" spans="1:9" x14ac:dyDescent="0.35">
      <c r="A1208" s="5" t="s">
        <v>308</v>
      </c>
      <c r="B1208" s="5" t="s">
        <v>11</v>
      </c>
      <c r="C1208" s="5" t="s">
        <v>310</v>
      </c>
      <c r="D1208" s="5" t="s">
        <v>15</v>
      </c>
      <c r="E1208" s="5" t="str">
        <f t="shared" si="38"/>
        <v>8</v>
      </c>
      <c r="F1208" s="5" t="s">
        <v>999</v>
      </c>
      <c r="G1208" s="5" t="s">
        <v>4580</v>
      </c>
      <c r="H1208" s="8">
        <v>0.67059999999999997</v>
      </c>
      <c r="I1208" s="6">
        <v>1395188</v>
      </c>
    </row>
    <row r="1209" spans="1:9" x14ac:dyDescent="0.35">
      <c r="A1209" s="5" t="s">
        <v>308</v>
      </c>
      <c r="B1209" s="5" t="s">
        <v>11</v>
      </c>
      <c r="C1209" s="5" t="s">
        <v>310</v>
      </c>
      <c r="D1209" s="5" t="s">
        <v>17</v>
      </c>
      <c r="E1209" s="5" t="str">
        <f t="shared" si="38"/>
        <v/>
      </c>
      <c r="F1209" s="5" t="s">
        <v>999</v>
      </c>
      <c r="G1209" s="5" t="s">
        <v>4581</v>
      </c>
      <c r="H1209" s="8">
        <v>0</v>
      </c>
      <c r="I1209" s="6">
        <v>0</v>
      </c>
    </row>
    <row r="1210" spans="1:9" x14ac:dyDescent="0.35">
      <c r="A1210" s="5" t="s">
        <v>308</v>
      </c>
      <c r="B1210" s="5" t="s">
        <v>11</v>
      </c>
      <c r="C1210" s="5" t="s">
        <v>310</v>
      </c>
      <c r="D1210" s="5" t="s">
        <v>18</v>
      </c>
      <c r="E1210" s="5" t="str">
        <f t="shared" si="38"/>
        <v/>
      </c>
      <c r="F1210" s="5" t="s">
        <v>999</v>
      </c>
      <c r="G1210" s="5" t="s">
        <v>4582</v>
      </c>
      <c r="H1210" s="8">
        <v>0.77239999999999998</v>
      </c>
      <c r="I1210" s="6">
        <v>1606983</v>
      </c>
    </row>
    <row r="1211" spans="1:9" x14ac:dyDescent="0.35">
      <c r="A1211" s="5" t="s">
        <v>312</v>
      </c>
      <c r="B1211" s="5" t="s">
        <v>11</v>
      </c>
      <c r="C1211" s="5" t="s">
        <v>313</v>
      </c>
      <c r="D1211" s="5" t="s">
        <v>13</v>
      </c>
      <c r="E1211" s="5" t="str">
        <f t="shared" si="38"/>
        <v/>
      </c>
      <c r="F1211" s="5" t="s">
        <v>1000</v>
      </c>
      <c r="G1211" s="5" t="s">
        <v>4583</v>
      </c>
      <c r="H1211" s="8">
        <v>0</v>
      </c>
      <c r="I1211" s="6">
        <v>0</v>
      </c>
    </row>
    <row r="1212" spans="1:9" x14ac:dyDescent="0.35">
      <c r="A1212" s="5" t="s">
        <v>312</v>
      </c>
      <c r="B1212" s="5" t="s">
        <v>11</v>
      </c>
      <c r="C1212" s="5" t="s">
        <v>313</v>
      </c>
      <c r="D1212" s="5" t="s">
        <v>15</v>
      </c>
      <c r="E1212" s="5" t="str">
        <f t="shared" si="38"/>
        <v>8</v>
      </c>
      <c r="F1212" s="5" t="s">
        <v>1000</v>
      </c>
      <c r="G1212" s="5" t="s">
        <v>4584</v>
      </c>
      <c r="H1212" s="8">
        <v>0.38419999999999999</v>
      </c>
      <c r="I1212" s="6">
        <v>1885291</v>
      </c>
    </row>
    <row r="1213" spans="1:9" x14ac:dyDescent="0.35">
      <c r="A1213" s="5" t="s">
        <v>312</v>
      </c>
      <c r="B1213" s="5" t="s">
        <v>11</v>
      </c>
      <c r="C1213" s="5" t="s">
        <v>313</v>
      </c>
      <c r="D1213" s="5" t="s">
        <v>17</v>
      </c>
      <c r="E1213" s="5" t="str">
        <f t="shared" si="38"/>
        <v/>
      </c>
      <c r="F1213" s="5" t="s">
        <v>1000</v>
      </c>
      <c r="G1213" s="5" t="s">
        <v>4585</v>
      </c>
      <c r="H1213" s="8">
        <v>0</v>
      </c>
      <c r="I1213" s="6">
        <v>0</v>
      </c>
    </row>
    <row r="1214" spans="1:9" x14ac:dyDescent="0.35">
      <c r="A1214" s="5" t="s">
        <v>312</v>
      </c>
      <c r="B1214" s="5" t="s">
        <v>11</v>
      </c>
      <c r="C1214" s="5" t="s">
        <v>313</v>
      </c>
      <c r="D1214" s="5" t="s">
        <v>18</v>
      </c>
      <c r="E1214" s="5" t="str">
        <f t="shared" si="38"/>
        <v/>
      </c>
      <c r="F1214" s="5" t="s">
        <v>1000</v>
      </c>
      <c r="G1214" s="5" t="s">
        <v>4586</v>
      </c>
      <c r="H1214" s="8">
        <v>0.52059999999999995</v>
      </c>
      <c r="I1214" s="6">
        <v>2554614</v>
      </c>
    </row>
    <row r="1215" spans="1:9" x14ac:dyDescent="0.35">
      <c r="A1215" s="5" t="s">
        <v>314</v>
      </c>
      <c r="B1215" s="5" t="s">
        <v>11</v>
      </c>
      <c r="C1215" s="5" t="s">
        <v>315</v>
      </c>
      <c r="D1215" s="5" t="s">
        <v>13</v>
      </c>
      <c r="E1215" s="5" t="str">
        <f t="shared" si="38"/>
        <v/>
      </c>
      <c r="F1215" s="5" t="s">
        <v>1001</v>
      </c>
      <c r="G1215" s="5" t="s">
        <v>4587</v>
      </c>
      <c r="H1215" s="8">
        <v>0</v>
      </c>
      <c r="I1215" s="6">
        <v>0</v>
      </c>
    </row>
    <row r="1216" spans="1:9" x14ac:dyDescent="0.35">
      <c r="A1216" s="5" t="s">
        <v>314</v>
      </c>
      <c r="B1216" s="5" t="s">
        <v>11</v>
      </c>
      <c r="C1216" s="5" t="s">
        <v>315</v>
      </c>
      <c r="D1216" s="5" t="s">
        <v>15</v>
      </c>
      <c r="E1216" s="5" t="str">
        <f t="shared" si="38"/>
        <v>8</v>
      </c>
      <c r="F1216" s="5" t="s">
        <v>1001</v>
      </c>
      <c r="G1216" s="5" t="s">
        <v>4588</v>
      </c>
      <c r="H1216" s="8">
        <v>0.17449999999999999</v>
      </c>
      <c r="I1216" s="6">
        <v>5573117</v>
      </c>
    </row>
    <row r="1217" spans="1:9" x14ac:dyDescent="0.35">
      <c r="A1217" s="5" t="s">
        <v>314</v>
      </c>
      <c r="B1217" s="5" t="s">
        <v>11</v>
      </c>
      <c r="C1217" s="5" t="s">
        <v>315</v>
      </c>
      <c r="D1217" s="5" t="s">
        <v>17</v>
      </c>
      <c r="E1217" s="5" t="str">
        <f t="shared" si="38"/>
        <v/>
      </c>
      <c r="F1217" s="5" t="s">
        <v>1001</v>
      </c>
      <c r="G1217" s="5" t="s">
        <v>4589</v>
      </c>
      <c r="H1217" s="8">
        <v>0</v>
      </c>
      <c r="I1217" s="6">
        <v>0</v>
      </c>
    </row>
    <row r="1218" spans="1:9" x14ac:dyDescent="0.35">
      <c r="A1218" s="5" t="s">
        <v>314</v>
      </c>
      <c r="B1218" s="5" t="s">
        <v>11</v>
      </c>
      <c r="C1218" s="5" t="s">
        <v>315</v>
      </c>
      <c r="D1218" s="5" t="s">
        <v>18</v>
      </c>
      <c r="E1218" s="5" t="str">
        <f t="shared" si="38"/>
        <v/>
      </c>
      <c r="F1218" s="5" t="s">
        <v>1001</v>
      </c>
      <c r="G1218" s="5" t="s">
        <v>4590</v>
      </c>
      <c r="H1218" s="8">
        <v>0.57499999999999996</v>
      </c>
      <c r="I1218" s="6">
        <v>18364139</v>
      </c>
    </row>
    <row r="1219" spans="1:9" x14ac:dyDescent="0.35">
      <c r="A1219" s="5" t="s">
        <v>316</v>
      </c>
      <c r="B1219" s="5" t="s">
        <v>11</v>
      </c>
      <c r="C1219" s="5" t="s">
        <v>317</v>
      </c>
      <c r="D1219" s="5" t="s">
        <v>13</v>
      </c>
      <c r="E1219" s="5" t="str">
        <f t="shared" ref="E1219:E1282" si="39">IF(MID(D1219,3,1)="8","8","")</f>
        <v/>
      </c>
      <c r="F1219" s="5" t="s">
        <v>1002</v>
      </c>
      <c r="G1219" s="5" t="s">
        <v>4591</v>
      </c>
      <c r="H1219" s="8">
        <v>0</v>
      </c>
      <c r="I1219" s="6">
        <v>0</v>
      </c>
    </row>
    <row r="1220" spans="1:9" x14ac:dyDescent="0.35">
      <c r="A1220" s="5" t="s">
        <v>316</v>
      </c>
      <c r="B1220" s="5" t="s">
        <v>11</v>
      </c>
      <c r="C1220" s="5" t="s">
        <v>317</v>
      </c>
      <c r="D1220" s="5" t="s">
        <v>15</v>
      </c>
      <c r="E1220" s="5" t="str">
        <f t="shared" si="39"/>
        <v>8</v>
      </c>
      <c r="F1220" s="5" t="s">
        <v>1002</v>
      </c>
      <c r="G1220" s="5" t="s">
        <v>4592</v>
      </c>
      <c r="H1220" s="8">
        <v>0.41410000000000002</v>
      </c>
      <c r="I1220" s="6">
        <v>1805621</v>
      </c>
    </row>
    <row r="1221" spans="1:9" x14ac:dyDescent="0.35">
      <c r="A1221" s="5" t="s">
        <v>316</v>
      </c>
      <c r="B1221" s="5" t="s">
        <v>11</v>
      </c>
      <c r="C1221" s="5" t="s">
        <v>317</v>
      </c>
      <c r="D1221" s="5" t="s">
        <v>16</v>
      </c>
      <c r="E1221" s="5" t="str">
        <f t="shared" si="39"/>
        <v>8</v>
      </c>
      <c r="F1221" s="5" t="s">
        <v>1002</v>
      </c>
      <c r="G1221" s="5" t="s">
        <v>4593</v>
      </c>
      <c r="H1221" s="8">
        <v>0</v>
      </c>
      <c r="I1221" s="6">
        <v>0</v>
      </c>
    </row>
    <row r="1222" spans="1:9" x14ac:dyDescent="0.35">
      <c r="A1222" s="5" t="s">
        <v>316</v>
      </c>
      <c r="B1222" s="5" t="s">
        <v>11</v>
      </c>
      <c r="C1222" s="5" t="s">
        <v>317</v>
      </c>
      <c r="D1222" s="5" t="s">
        <v>18</v>
      </c>
      <c r="E1222" s="5" t="str">
        <f t="shared" si="39"/>
        <v/>
      </c>
      <c r="F1222" s="5" t="s">
        <v>1002</v>
      </c>
      <c r="G1222" s="5" t="s">
        <v>4594</v>
      </c>
      <c r="H1222" s="8">
        <v>0.62070000000000003</v>
      </c>
      <c r="I1222" s="6">
        <v>2706470</v>
      </c>
    </row>
    <row r="1223" spans="1:9" x14ac:dyDescent="0.35">
      <c r="A1223" s="5" t="s">
        <v>316</v>
      </c>
      <c r="B1223" s="5" t="s">
        <v>11</v>
      </c>
      <c r="C1223" s="5" t="s">
        <v>317</v>
      </c>
      <c r="D1223" s="5" t="s">
        <v>17</v>
      </c>
      <c r="E1223" s="5" t="str">
        <f t="shared" si="39"/>
        <v/>
      </c>
      <c r="F1223" s="5" t="s">
        <v>1002</v>
      </c>
      <c r="G1223" s="5" t="s">
        <v>4595</v>
      </c>
      <c r="H1223" s="8">
        <v>0</v>
      </c>
      <c r="I1223" s="6">
        <v>0</v>
      </c>
    </row>
    <row r="1224" spans="1:9" x14ac:dyDescent="0.35">
      <c r="A1224" s="5" t="s">
        <v>316</v>
      </c>
      <c r="B1224" s="5" t="s">
        <v>11</v>
      </c>
      <c r="C1224" s="5" t="s">
        <v>318</v>
      </c>
      <c r="D1224" s="5" t="s">
        <v>13</v>
      </c>
      <c r="E1224" s="5" t="str">
        <f t="shared" si="39"/>
        <v/>
      </c>
      <c r="F1224" s="5" t="s">
        <v>1003</v>
      </c>
      <c r="G1224" s="5" t="s">
        <v>4596</v>
      </c>
      <c r="H1224" s="8">
        <v>0</v>
      </c>
      <c r="I1224" s="6">
        <v>0</v>
      </c>
    </row>
    <row r="1225" spans="1:9" x14ac:dyDescent="0.35">
      <c r="A1225" s="5" t="s">
        <v>316</v>
      </c>
      <c r="B1225" s="5" t="s">
        <v>11</v>
      </c>
      <c r="C1225" s="5" t="s">
        <v>318</v>
      </c>
      <c r="D1225" s="5" t="s">
        <v>15</v>
      </c>
      <c r="E1225" s="5" t="str">
        <f t="shared" si="39"/>
        <v>8</v>
      </c>
      <c r="F1225" s="5" t="s">
        <v>1003</v>
      </c>
      <c r="G1225" s="5" t="s">
        <v>4597</v>
      </c>
      <c r="H1225" s="8">
        <v>0.4234</v>
      </c>
      <c r="I1225" s="6">
        <v>1299898</v>
      </c>
    </row>
    <row r="1226" spans="1:9" x14ac:dyDescent="0.35">
      <c r="A1226" s="5" t="s">
        <v>316</v>
      </c>
      <c r="B1226" s="5" t="s">
        <v>11</v>
      </c>
      <c r="C1226" s="5" t="s">
        <v>318</v>
      </c>
      <c r="D1226" s="5" t="s">
        <v>18</v>
      </c>
      <c r="E1226" s="5" t="str">
        <f t="shared" si="39"/>
        <v/>
      </c>
      <c r="F1226" s="5" t="s">
        <v>1003</v>
      </c>
      <c r="G1226" s="5" t="s">
        <v>4598</v>
      </c>
      <c r="H1226" s="8">
        <v>0.66410000000000002</v>
      </c>
      <c r="I1226" s="6">
        <v>2038881</v>
      </c>
    </row>
    <row r="1227" spans="1:9" x14ac:dyDescent="0.35">
      <c r="A1227" s="5" t="s">
        <v>316</v>
      </c>
      <c r="B1227" s="5" t="s">
        <v>11</v>
      </c>
      <c r="C1227" s="5" t="s">
        <v>318</v>
      </c>
      <c r="D1227" s="5" t="s">
        <v>17</v>
      </c>
      <c r="E1227" s="5" t="str">
        <f t="shared" si="39"/>
        <v/>
      </c>
      <c r="F1227" s="5" t="s">
        <v>1003</v>
      </c>
      <c r="G1227" s="5" t="s">
        <v>4599</v>
      </c>
      <c r="H1227" s="8">
        <v>0</v>
      </c>
      <c r="I1227" s="6">
        <v>0</v>
      </c>
    </row>
    <row r="1228" spans="1:9" x14ac:dyDescent="0.35">
      <c r="A1228" s="5" t="s">
        <v>316</v>
      </c>
      <c r="B1228" s="5" t="s">
        <v>11</v>
      </c>
      <c r="C1228" s="5" t="s">
        <v>319</v>
      </c>
      <c r="D1228" s="5" t="s">
        <v>13</v>
      </c>
      <c r="E1228" s="5" t="str">
        <f t="shared" si="39"/>
        <v/>
      </c>
      <c r="F1228" s="5" t="s">
        <v>1004</v>
      </c>
      <c r="G1228" s="5" t="s">
        <v>4600</v>
      </c>
      <c r="H1228" s="8">
        <v>0</v>
      </c>
      <c r="I1228" s="6">
        <v>0</v>
      </c>
    </row>
    <row r="1229" spans="1:9" x14ac:dyDescent="0.35">
      <c r="A1229" s="5" t="s">
        <v>316</v>
      </c>
      <c r="B1229" s="5" t="s">
        <v>11</v>
      </c>
      <c r="C1229" s="5" t="s">
        <v>319</v>
      </c>
      <c r="D1229" s="5" t="s">
        <v>15</v>
      </c>
      <c r="E1229" s="5" t="str">
        <f t="shared" si="39"/>
        <v>8</v>
      </c>
      <c r="F1229" s="5" t="s">
        <v>1004</v>
      </c>
      <c r="G1229" s="5" t="s">
        <v>4601</v>
      </c>
      <c r="H1229" s="8">
        <v>0.33800000000000002</v>
      </c>
      <c r="I1229" s="6">
        <v>822885</v>
      </c>
    </row>
    <row r="1230" spans="1:9" x14ac:dyDescent="0.35">
      <c r="A1230" s="5" t="s">
        <v>316</v>
      </c>
      <c r="B1230" s="5" t="s">
        <v>11</v>
      </c>
      <c r="C1230" s="5" t="s">
        <v>319</v>
      </c>
      <c r="D1230" s="5" t="s">
        <v>16</v>
      </c>
      <c r="E1230" s="5" t="str">
        <f t="shared" si="39"/>
        <v>8</v>
      </c>
      <c r="F1230" s="5" t="s">
        <v>1004</v>
      </c>
      <c r="G1230" s="5" t="s">
        <v>4602</v>
      </c>
      <c r="H1230" s="8">
        <v>0</v>
      </c>
      <c r="I1230" s="6">
        <v>0</v>
      </c>
    </row>
    <row r="1231" spans="1:9" x14ac:dyDescent="0.35">
      <c r="A1231" s="5" t="s">
        <v>316</v>
      </c>
      <c r="B1231" s="5" t="s">
        <v>11</v>
      </c>
      <c r="C1231" s="5" t="s">
        <v>319</v>
      </c>
      <c r="D1231" s="5" t="s">
        <v>18</v>
      </c>
      <c r="E1231" s="5" t="str">
        <f t="shared" si="39"/>
        <v/>
      </c>
      <c r="F1231" s="5" t="s">
        <v>1004</v>
      </c>
      <c r="G1231" s="5" t="s">
        <v>4603</v>
      </c>
      <c r="H1231" s="8">
        <v>0.73599999999999999</v>
      </c>
      <c r="I1231" s="6">
        <v>1791845</v>
      </c>
    </row>
    <row r="1232" spans="1:9" x14ac:dyDescent="0.35">
      <c r="A1232" s="5" t="s">
        <v>316</v>
      </c>
      <c r="B1232" s="5" t="s">
        <v>11</v>
      </c>
      <c r="C1232" s="5" t="s">
        <v>319</v>
      </c>
      <c r="D1232" s="5" t="s">
        <v>17</v>
      </c>
      <c r="E1232" s="5" t="str">
        <f t="shared" si="39"/>
        <v/>
      </c>
      <c r="F1232" s="5" t="s">
        <v>1004</v>
      </c>
      <c r="G1232" s="5" t="s">
        <v>4604</v>
      </c>
      <c r="H1232" s="8">
        <v>0</v>
      </c>
      <c r="I1232" s="6">
        <v>0</v>
      </c>
    </row>
    <row r="1233" spans="1:9" x14ac:dyDescent="0.35">
      <c r="A1233" s="5" t="s">
        <v>152</v>
      </c>
      <c r="B1233" s="5" t="s">
        <v>11</v>
      </c>
      <c r="C1233" s="5" t="s">
        <v>151</v>
      </c>
      <c r="D1233" s="5" t="s">
        <v>15</v>
      </c>
      <c r="E1233" s="5" t="str">
        <f t="shared" si="39"/>
        <v>8</v>
      </c>
      <c r="F1233" s="5" t="s">
        <v>1005</v>
      </c>
      <c r="G1233" s="5" t="s">
        <v>4605</v>
      </c>
      <c r="H1233" s="8">
        <v>0.45669999999999999</v>
      </c>
      <c r="I1233" s="6">
        <v>1299047</v>
      </c>
    </row>
    <row r="1234" spans="1:9" x14ac:dyDescent="0.35">
      <c r="A1234" s="5" t="s">
        <v>152</v>
      </c>
      <c r="B1234" s="5" t="s">
        <v>11</v>
      </c>
      <c r="C1234" s="5" t="s">
        <v>151</v>
      </c>
      <c r="D1234" s="5" t="s">
        <v>17</v>
      </c>
      <c r="E1234" s="5" t="str">
        <f t="shared" si="39"/>
        <v/>
      </c>
      <c r="F1234" s="5" t="s">
        <v>1005</v>
      </c>
      <c r="G1234" s="5" t="s">
        <v>4606</v>
      </c>
      <c r="H1234" s="8">
        <v>0</v>
      </c>
      <c r="I1234" s="6">
        <v>0</v>
      </c>
    </row>
    <row r="1235" spans="1:9" x14ac:dyDescent="0.35">
      <c r="A1235" s="5" t="s">
        <v>152</v>
      </c>
      <c r="B1235" s="5" t="s">
        <v>11</v>
      </c>
      <c r="C1235" s="5" t="s">
        <v>151</v>
      </c>
      <c r="D1235" s="5" t="s">
        <v>18</v>
      </c>
      <c r="E1235" s="5" t="str">
        <f t="shared" si="39"/>
        <v/>
      </c>
      <c r="F1235" s="5" t="s">
        <v>1005</v>
      </c>
      <c r="G1235" s="5" t="s">
        <v>4607</v>
      </c>
      <c r="H1235" s="8">
        <v>0.5887</v>
      </c>
      <c r="I1235" s="6">
        <v>1674511</v>
      </c>
    </row>
    <row r="1236" spans="1:9" x14ac:dyDescent="0.35">
      <c r="A1236" s="5" t="s">
        <v>152</v>
      </c>
      <c r="B1236" s="5" t="s">
        <v>11</v>
      </c>
      <c r="C1236" s="5" t="s">
        <v>320</v>
      </c>
      <c r="D1236" s="5" t="s">
        <v>13</v>
      </c>
      <c r="E1236" s="5" t="str">
        <f t="shared" si="39"/>
        <v/>
      </c>
      <c r="F1236" s="5" t="s">
        <v>1006</v>
      </c>
      <c r="G1236" s="5" t="s">
        <v>4608</v>
      </c>
      <c r="H1236" s="8">
        <v>0</v>
      </c>
      <c r="I1236" s="6">
        <v>0</v>
      </c>
    </row>
    <row r="1237" spans="1:9" x14ac:dyDescent="0.35">
      <c r="A1237" s="5" t="s">
        <v>152</v>
      </c>
      <c r="B1237" s="5" t="s">
        <v>11</v>
      </c>
      <c r="C1237" s="5" t="s">
        <v>320</v>
      </c>
      <c r="D1237" s="5" t="s">
        <v>15</v>
      </c>
      <c r="E1237" s="5" t="str">
        <f t="shared" si="39"/>
        <v>8</v>
      </c>
      <c r="F1237" s="5" t="s">
        <v>1006</v>
      </c>
      <c r="G1237" s="5" t="s">
        <v>4609</v>
      </c>
      <c r="H1237" s="8">
        <v>0.57520000000000004</v>
      </c>
      <c r="I1237" s="6">
        <v>1188464</v>
      </c>
    </row>
    <row r="1238" spans="1:9" x14ac:dyDescent="0.35">
      <c r="A1238" s="5" t="s">
        <v>152</v>
      </c>
      <c r="B1238" s="5" t="s">
        <v>11</v>
      </c>
      <c r="C1238" s="5" t="s">
        <v>320</v>
      </c>
      <c r="D1238" s="5" t="s">
        <v>16</v>
      </c>
      <c r="E1238" s="5" t="str">
        <f t="shared" si="39"/>
        <v>8</v>
      </c>
      <c r="F1238" s="5" t="s">
        <v>1006</v>
      </c>
      <c r="G1238" s="5" t="s">
        <v>4610</v>
      </c>
      <c r="H1238" s="8">
        <v>0</v>
      </c>
      <c r="I1238" s="6">
        <v>0</v>
      </c>
    </row>
    <row r="1239" spans="1:9" x14ac:dyDescent="0.35">
      <c r="A1239" s="5" t="s">
        <v>152</v>
      </c>
      <c r="B1239" s="5" t="s">
        <v>11</v>
      </c>
      <c r="C1239" s="5" t="s">
        <v>320</v>
      </c>
      <c r="D1239" s="5" t="s">
        <v>17</v>
      </c>
      <c r="E1239" s="5" t="str">
        <f t="shared" si="39"/>
        <v/>
      </c>
      <c r="F1239" s="5" t="s">
        <v>1006</v>
      </c>
      <c r="G1239" s="5" t="s">
        <v>4611</v>
      </c>
      <c r="H1239" s="8">
        <v>0</v>
      </c>
      <c r="I1239" s="6">
        <v>0</v>
      </c>
    </row>
    <row r="1240" spans="1:9" x14ac:dyDescent="0.35">
      <c r="A1240" s="5" t="s">
        <v>152</v>
      </c>
      <c r="B1240" s="5" t="s">
        <v>11</v>
      </c>
      <c r="C1240" s="5" t="s">
        <v>320</v>
      </c>
      <c r="D1240" s="5" t="s">
        <v>18</v>
      </c>
      <c r="E1240" s="5" t="str">
        <f t="shared" si="39"/>
        <v/>
      </c>
      <c r="F1240" s="5" t="s">
        <v>1006</v>
      </c>
      <c r="G1240" s="5" t="s">
        <v>4612</v>
      </c>
      <c r="H1240" s="8">
        <v>0.60260000000000002</v>
      </c>
      <c r="I1240" s="6">
        <v>1245077</v>
      </c>
    </row>
    <row r="1241" spans="1:9" x14ac:dyDescent="0.35">
      <c r="A1241" s="5" t="s">
        <v>152</v>
      </c>
      <c r="B1241" s="5" t="s">
        <v>11</v>
      </c>
      <c r="C1241" s="5" t="s">
        <v>321</v>
      </c>
      <c r="D1241" s="5" t="s">
        <v>13</v>
      </c>
      <c r="E1241" s="5" t="str">
        <f t="shared" si="39"/>
        <v/>
      </c>
      <c r="F1241" s="5" t="s">
        <v>1007</v>
      </c>
      <c r="G1241" s="5" t="s">
        <v>4613</v>
      </c>
      <c r="H1241" s="8">
        <v>0</v>
      </c>
      <c r="I1241" s="6">
        <v>0</v>
      </c>
    </row>
    <row r="1242" spans="1:9" x14ac:dyDescent="0.35">
      <c r="A1242" s="5" t="s">
        <v>152</v>
      </c>
      <c r="B1242" s="5" t="s">
        <v>11</v>
      </c>
      <c r="C1242" s="5" t="s">
        <v>321</v>
      </c>
      <c r="D1242" s="5" t="s">
        <v>15</v>
      </c>
      <c r="E1242" s="5" t="str">
        <f t="shared" si="39"/>
        <v>8</v>
      </c>
      <c r="F1242" s="5" t="s">
        <v>1007</v>
      </c>
      <c r="G1242" s="5" t="s">
        <v>4614</v>
      </c>
      <c r="H1242" s="8">
        <v>0.58330000000000004</v>
      </c>
      <c r="I1242" s="6">
        <v>1772205</v>
      </c>
    </row>
    <row r="1243" spans="1:9" x14ac:dyDescent="0.35">
      <c r="A1243" s="5" t="s">
        <v>152</v>
      </c>
      <c r="B1243" s="5" t="s">
        <v>11</v>
      </c>
      <c r="C1243" s="5" t="s">
        <v>321</v>
      </c>
      <c r="D1243" s="5" t="s">
        <v>16</v>
      </c>
      <c r="E1243" s="5" t="str">
        <f t="shared" si="39"/>
        <v>8</v>
      </c>
      <c r="F1243" s="5" t="s">
        <v>1007</v>
      </c>
      <c r="G1243" s="5" t="s">
        <v>4615</v>
      </c>
      <c r="H1243" s="8">
        <v>0</v>
      </c>
      <c r="I1243" s="6">
        <v>0</v>
      </c>
    </row>
    <row r="1244" spans="1:9" x14ac:dyDescent="0.35">
      <c r="A1244" s="5" t="s">
        <v>152</v>
      </c>
      <c r="B1244" s="5" t="s">
        <v>11</v>
      </c>
      <c r="C1244" s="5" t="s">
        <v>321</v>
      </c>
      <c r="D1244" s="5" t="s">
        <v>17</v>
      </c>
      <c r="E1244" s="5" t="str">
        <f t="shared" si="39"/>
        <v/>
      </c>
      <c r="F1244" s="5" t="s">
        <v>1007</v>
      </c>
      <c r="G1244" s="5" t="s">
        <v>4616</v>
      </c>
      <c r="H1244" s="8">
        <v>0</v>
      </c>
      <c r="I1244" s="6">
        <v>0</v>
      </c>
    </row>
    <row r="1245" spans="1:9" x14ac:dyDescent="0.35">
      <c r="A1245" s="5" t="s">
        <v>152</v>
      </c>
      <c r="B1245" s="5" t="s">
        <v>11</v>
      </c>
      <c r="C1245" s="5" t="s">
        <v>321</v>
      </c>
      <c r="D1245" s="5" t="s">
        <v>18</v>
      </c>
      <c r="E1245" s="5" t="str">
        <f t="shared" si="39"/>
        <v/>
      </c>
      <c r="F1245" s="5" t="s">
        <v>1007</v>
      </c>
      <c r="G1245" s="5" t="s">
        <v>4617</v>
      </c>
      <c r="H1245" s="8">
        <v>0.76639999999999997</v>
      </c>
      <c r="I1245" s="6">
        <v>2328507</v>
      </c>
    </row>
    <row r="1246" spans="1:9" x14ac:dyDescent="0.35">
      <c r="A1246" s="5" t="s">
        <v>152</v>
      </c>
      <c r="B1246" s="5" t="s">
        <v>11</v>
      </c>
      <c r="C1246" s="5" t="s">
        <v>322</v>
      </c>
      <c r="D1246" s="5" t="s">
        <v>15</v>
      </c>
      <c r="E1246" s="5" t="str">
        <f t="shared" si="39"/>
        <v>8</v>
      </c>
      <c r="F1246" s="5" t="s">
        <v>1008</v>
      </c>
      <c r="G1246" s="5" t="s">
        <v>4618</v>
      </c>
      <c r="H1246" s="8">
        <v>0.41210000000000002</v>
      </c>
      <c r="I1246" s="6">
        <v>965903</v>
      </c>
    </row>
    <row r="1247" spans="1:9" x14ac:dyDescent="0.35">
      <c r="A1247" s="5" t="s">
        <v>152</v>
      </c>
      <c r="B1247" s="5" t="s">
        <v>11</v>
      </c>
      <c r="C1247" s="5" t="s">
        <v>322</v>
      </c>
      <c r="D1247" s="5" t="s">
        <v>16</v>
      </c>
      <c r="E1247" s="5" t="str">
        <f t="shared" si="39"/>
        <v>8</v>
      </c>
      <c r="F1247" s="5" t="s">
        <v>1008</v>
      </c>
      <c r="G1247" s="5" t="s">
        <v>4619</v>
      </c>
      <c r="H1247" s="8">
        <v>9.4E-2</v>
      </c>
      <c r="I1247" s="6">
        <v>220322</v>
      </c>
    </row>
    <row r="1248" spans="1:9" x14ac:dyDescent="0.35">
      <c r="A1248" s="5" t="s">
        <v>152</v>
      </c>
      <c r="B1248" s="5" t="s">
        <v>11</v>
      </c>
      <c r="C1248" s="5" t="s">
        <v>322</v>
      </c>
      <c r="D1248" s="5" t="s">
        <v>17</v>
      </c>
      <c r="E1248" s="5" t="str">
        <f t="shared" si="39"/>
        <v/>
      </c>
      <c r="F1248" s="5" t="s">
        <v>1008</v>
      </c>
      <c r="G1248" s="5" t="s">
        <v>4620</v>
      </c>
      <c r="H1248" s="8">
        <v>0</v>
      </c>
      <c r="I1248" s="6">
        <v>0</v>
      </c>
    </row>
    <row r="1249" spans="1:9" x14ac:dyDescent="0.35">
      <c r="A1249" s="5" t="s">
        <v>152</v>
      </c>
      <c r="B1249" s="5" t="s">
        <v>11</v>
      </c>
      <c r="C1249" s="5" t="s">
        <v>322</v>
      </c>
      <c r="D1249" s="5" t="s">
        <v>18</v>
      </c>
      <c r="E1249" s="5" t="str">
        <f t="shared" si="39"/>
        <v/>
      </c>
      <c r="F1249" s="5" t="s">
        <v>1008</v>
      </c>
      <c r="G1249" s="5" t="s">
        <v>4621</v>
      </c>
      <c r="H1249" s="8">
        <v>0.62639999999999996</v>
      </c>
      <c r="I1249" s="6">
        <v>1468191</v>
      </c>
    </row>
    <row r="1250" spans="1:9" x14ac:dyDescent="0.35">
      <c r="A1250" s="5" t="s">
        <v>152</v>
      </c>
      <c r="B1250" s="5" t="s">
        <v>11</v>
      </c>
      <c r="C1250" s="5" t="s">
        <v>323</v>
      </c>
      <c r="D1250" s="5" t="s">
        <v>13</v>
      </c>
      <c r="E1250" s="5" t="str">
        <f t="shared" si="39"/>
        <v/>
      </c>
      <c r="F1250" s="5" t="s">
        <v>1009</v>
      </c>
      <c r="G1250" s="5" t="s">
        <v>4622</v>
      </c>
      <c r="H1250" s="8">
        <v>0</v>
      </c>
      <c r="I1250" s="6">
        <v>0</v>
      </c>
    </row>
    <row r="1251" spans="1:9" x14ac:dyDescent="0.35">
      <c r="A1251" s="5" t="s">
        <v>152</v>
      </c>
      <c r="B1251" s="5" t="s">
        <v>11</v>
      </c>
      <c r="C1251" s="5" t="s">
        <v>323</v>
      </c>
      <c r="D1251" s="5" t="s">
        <v>15</v>
      </c>
      <c r="E1251" s="5" t="str">
        <f t="shared" si="39"/>
        <v>8</v>
      </c>
      <c r="F1251" s="5" t="s">
        <v>1009</v>
      </c>
      <c r="G1251" s="5" t="s">
        <v>4623</v>
      </c>
      <c r="H1251" s="8">
        <v>7.3999999999999996E-2</v>
      </c>
      <c r="I1251" s="6">
        <v>1072641</v>
      </c>
    </row>
    <row r="1252" spans="1:9" x14ac:dyDescent="0.35">
      <c r="A1252" s="5" t="s">
        <v>152</v>
      </c>
      <c r="B1252" s="5" t="s">
        <v>11</v>
      </c>
      <c r="C1252" s="5" t="s">
        <v>323</v>
      </c>
      <c r="D1252" s="5" t="s">
        <v>16</v>
      </c>
      <c r="E1252" s="5" t="str">
        <f t="shared" si="39"/>
        <v>8</v>
      </c>
      <c r="F1252" s="5" t="s">
        <v>1009</v>
      </c>
      <c r="G1252" s="5" t="s">
        <v>4624</v>
      </c>
      <c r="H1252" s="8">
        <v>3.1899999999999998E-2</v>
      </c>
      <c r="I1252" s="6">
        <v>462395</v>
      </c>
    </row>
    <row r="1253" spans="1:9" x14ac:dyDescent="0.35">
      <c r="A1253" s="5" t="s">
        <v>152</v>
      </c>
      <c r="B1253" s="5" t="s">
        <v>11</v>
      </c>
      <c r="C1253" s="5" t="s">
        <v>323</v>
      </c>
      <c r="D1253" s="5" t="s">
        <v>17</v>
      </c>
      <c r="E1253" s="5" t="str">
        <f t="shared" si="39"/>
        <v/>
      </c>
      <c r="F1253" s="5" t="s">
        <v>1009</v>
      </c>
      <c r="G1253" s="5" t="s">
        <v>4625</v>
      </c>
      <c r="H1253" s="8">
        <v>0</v>
      </c>
      <c r="I1253" s="6">
        <v>0</v>
      </c>
    </row>
    <row r="1254" spans="1:9" x14ac:dyDescent="0.35">
      <c r="A1254" s="5" t="s">
        <v>152</v>
      </c>
      <c r="B1254" s="5" t="s">
        <v>11</v>
      </c>
      <c r="C1254" s="5" t="s">
        <v>323</v>
      </c>
      <c r="D1254" s="5" t="s">
        <v>18</v>
      </c>
      <c r="E1254" s="5" t="str">
        <f t="shared" si="39"/>
        <v/>
      </c>
      <c r="F1254" s="5" t="s">
        <v>1009</v>
      </c>
      <c r="G1254" s="5" t="s">
        <v>4626</v>
      </c>
      <c r="H1254" s="8">
        <v>0.55900000000000005</v>
      </c>
      <c r="I1254" s="6">
        <v>8102790</v>
      </c>
    </row>
    <row r="1255" spans="1:9" x14ac:dyDescent="0.35">
      <c r="A1255" s="5" t="s">
        <v>324</v>
      </c>
      <c r="B1255" s="5" t="s">
        <v>11</v>
      </c>
      <c r="C1255" s="5" t="s">
        <v>325</v>
      </c>
      <c r="D1255" s="5" t="s">
        <v>25</v>
      </c>
      <c r="E1255" s="5" t="str">
        <f t="shared" si="39"/>
        <v/>
      </c>
      <c r="F1255" s="5" t="s">
        <v>1010</v>
      </c>
      <c r="G1255" s="5" t="s">
        <v>4627</v>
      </c>
      <c r="H1255" s="8">
        <v>0.127</v>
      </c>
      <c r="I1255" s="6">
        <v>431880</v>
      </c>
    </row>
    <row r="1256" spans="1:9" x14ac:dyDescent="0.35">
      <c r="A1256" s="5" t="s">
        <v>324</v>
      </c>
      <c r="B1256" s="5" t="s">
        <v>11</v>
      </c>
      <c r="C1256" s="5" t="s">
        <v>325</v>
      </c>
      <c r="D1256" s="5" t="s">
        <v>13</v>
      </c>
      <c r="E1256" s="5" t="str">
        <f t="shared" si="39"/>
        <v/>
      </c>
      <c r="F1256" s="5" t="s">
        <v>1010</v>
      </c>
      <c r="G1256" s="5" t="s">
        <v>4628</v>
      </c>
      <c r="H1256" s="8">
        <v>0</v>
      </c>
      <c r="I1256" s="6">
        <v>0</v>
      </c>
    </row>
    <row r="1257" spans="1:9" x14ac:dyDescent="0.35">
      <c r="A1257" s="5" t="s">
        <v>324</v>
      </c>
      <c r="B1257" s="5" t="s">
        <v>11</v>
      </c>
      <c r="C1257" s="5" t="s">
        <v>325</v>
      </c>
      <c r="D1257" s="5" t="s">
        <v>15</v>
      </c>
      <c r="E1257" s="5" t="str">
        <f t="shared" si="39"/>
        <v>8</v>
      </c>
      <c r="F1257" s="5" t="s">
        <v>1010</v>
      </c>
      <c r="G1257" s="5" t="s">
        <v>4629</v>
      </c>
      <c r="H1257" s="8">
        <v>0.16370000000000001</v>
      </c>
      <c r="I1257" s="6">
        <v>556683</v>
      </c>
    </row>
    <row r="1258" spans="1:9" x14ac:dyDescent="0.35">
      <c r="A1258" s="5" t="s">
        <v>324</v>
      </c>
      <c r="B1258" s="5" t="s">
        <v>11</v>
      </c>
      <c r="C1258" s="5" t="s">
        <v>325</v>
      </c>
      <c r="D1258" s="5" t="s">
        <v>17</v>
      </c>
      <c r="E1258" s="5" t="str">
        <f t="shared" si="39"/>
        <v/>
      </c>
      <c r="F1258" s="5" t="s">
        <v>1010</v>
      </c>
      <c r="G1258" s="5" t="s">
        <v>4630</v>
      </c>
      <c r="H1258" s="8">
        <v>0</v>
      </c>
      <c r="I1258" s="6">
        <v>0</v>
      </c>
    </row>
    <row r="1259" spans="1:9" x14ac:dyDescent="0.35">
      <c r="A1259" s="5" t="s">
        <v>324</v>
      </c>
      <c r="B1259" s="5" t="s">
        <v>11</v>
      </c>
      <c r="C1259" s="5" t="s">
        <v>325</v>
      </c>
      <c r="D1259" s="5" t="s">
        <v>18</v>
      </c>
      <c r="E1259" s="5" t="str">
        <f t="shared" si="39"/>
        <v/>
      </c>
      <c r="F1259" s="5" t="s">
        <v>1010</v>
      </c>
      <c r="G1259" s="5" t="s">
        <v>4631</v>
      </c>
      <c r="H1259" s="8">
        <v>0.46550000000000002</v>
      </c>
      <c r="I1259" s="6">
        <v>1582993</v>
      </c>
    </row>
    <row r="1260" spans="1:9" x14ac:dyDescent="0.35">
      <c r="A1260" s="5" t="s">
        <v>324</v>
      </c>
      <c r="B1260" s="5" t="s">
        <v>11</v>
      </c>
      <c r="C1260" s="5" t="s">
        <v>326</v>
      </c>
      <c r="D1260" s="5" t="s">
        <v>13</v>
      </c>
      <c r="E1260" s="5" t="str">
        <f t="shared" si="39"/>
        <v/>
      </c>
      <c r="F1260" s="5" t="s">
        <v>1011</v>
      </c>
      <c r="G1260" s="5" t="s">
        <v>4632</v>
      </c>
      <c r="H1260" s="8">
        <v>0</v>
      </c>
      <c r="I1260" s="6">
        <v>0</v>
      </c>
    </row>
    <row r="1261" spans="1:9" x14ac:dyDescent="0.35">
      <c r="A1261" s="5" t="s">
        <v>324</v>
      </c>
      <c r="B1261" s="5" t="s">
        <v>11</v>
      </c>
      <c r="C1261" s="5" t="s">
        <v>326</v>
      </c>
      <c r="D1261" s="5" t="s">
        <v>15</v>
      </c>
      <c r="E1261" s="5" t="str">
        <f t="shared" si="39"/>
        <v>8</v>
      </c>
      <c r="F1261" s="5" t="s">
        <v>1011</v>
      </c>
      <c r="G1261" s="5" t="s">
        <v>4633</v>
      </c>
      <c r="H1261" s="8">
        <v>0.22770000000000001</v>
      </c>
      <c r="I1261" s="6">
        <v>1816261</v>
      </c>
    </row>
    <row r="1262" spans="1:9" x14ac:dyDescent="0.35">
      <c r="A1262" s="5" t="s">
        <v>324</v>
      </c>
      <c r="B1262" s="5" t="s">
        <v>11</v>
      </c>
      <c r="C1262" s="5" t="s">
        <v>326</v>
      </c>
      <c r="D1262" s="5" t="s">
        <v>16</v>
      </c>
      <c r="E1262" s="5" t="str">
        <f t="shared" si="39"/>
        <v>8</v>
      </c>
      <c r="F1262" s="5" t="s">
        <v>1011</v>
      </c>
      <c r="G1262" s="5" t="s">
        <v>4634</v>
      </c>
      <c r="H1262" s="8">
        <v>0</v>
      </c>
      <c r="I1262" s="6">
        <v>0</v>
      </c>
    </row>
    <row r="1263" spans="1:9" x14ac:dyDescent="0.35">
      <c r="A1263" s="5" t="s">
        <v>324</v>
      </c>
      <c r="B1263" s="5" t="s">
        <v>11</v>
      </c>
      <c r="C1263" s="5" t="s">
        <v>326</v>
      </c>
      <c r="D1263" s="5" t="s">
        <v>30</v>
      </c>
      <c r="E1263" s="5" t="str">
        <f t="shared" si="39"/>
        <v>8</v>
      </c>
      <c r="F1263" s="5" t="s">
        <v>1011</v>
      </c>
      <c r="G1263" s="5" t="s">
        <v>4635</v>
      </c>
      <c r="H1263" s="8">
        <v>0.109</v>
      </c>
      <c r="I1263" s="6">
        <v>874154</v>
      </c>
    </row>
    <row r="1264" spans="1:9" x14ac:dyDescent="0.35">
      <c r="A1264" s="5" t="s">
        <v>324</v>
      </c>
      <c r="B1264" s="5" t="s">
        <v>11</v>
      </c>
      <c r="C1264" s="5" t="s">
        <v>326</v>
      </c>
      <c r="D1264" s="5" t="s">
        <v>17</v>
      </c>
      <c r="E1264" s="5" t="str">
        <f t="shared" si="39"/>
        <v/>
      </c>
      <c r="F1264" s="5" t="s">
        <v>1011</v>
      </c>
      <c r="G1264" s="5" t="s">
        <v>4636</v>
      </c>
      <c r="H1264" s="8">
        <v>0</v>
      </c>
      <c r="I1264" s="6">
        <v>0</v>
      </c>
    </row>
    <row r="1265" spans="1:9" x14ac:dyDescent="0.35">
      <c r="A1265" s="5" t="s">
        <v>324</v>
      </c>
      <c r="B1265" s="5" t="s">
        <v>11</v>
      </c>
      <c r="C1265" s="5" t="s">
        <v>326</v>
      </c>
      <c r="D1265" s="5" t="s">
        <v>18</v>
      </c>
      <c r="E1265" s="5" t="str">
        <f t="shared" si="39"/>
        <v/>
      </c>
      <c r="F1265" s="5" t="s">
        <v>1011</v>
      </c>
      <c r="G1265" s="5" t="s">
        <v>4637</v>
      </c>
      <c r="H1265" s="8">
        <v>0.50949999999999995</v>
      </c>
      <c r="I1265" s="6">
        <v>4064053</v>
      </c>
    </row>
    <row r="1266" spans="1:9" x14ac:dyDescent="0.35">
      <c r="A1266" s="5" t="s">
        <v>324</v>
      </c>
      <c r="B1266" s="5" t="s">
        <v>11</v>
      </c>
      <c r="C1266" s="5" t="s">
        <v>327</v>
      </c>
      <c r="D1266" s="5" t="s">
        <v>13</v>
      </c>
      <c r="E1266" s="5" t="str">
        <f t="shared" si="39"/>
        <v/>
      </c>
      <c r="F1266" s="5" t="s">
        <v>1012</v>
      </c>
      <c r="G1266" s="5" t="s">
        <v>4638</v>
      </c>
      <c r="H1266" s="8">
        <v>0</v>
      </c>
      <c r="I1266" s="6">
        <v>0</v>
      </c>
    </row>
    <row r="1267" spans="1:9" x14ac:dyDescent="0.35">
      <c r="A1267" s="5" t="s">
        <v>324</v>
      </c>
      <c r="B1267" s="5" t="s">
        <v>11</v>
      </c>
      <c r="C1267" s="5" t="s">
        <v>327</v>
      </c>
      <c r="D1267" s="5" t="s">
        <v>15</v>
      </c>
      <c r="E1267" s="5" t="str">
        <f t="shared" si="39"/>
        <v>8</v>
      </c>
      <c r="F1267" s="5" t="s">
        <v>1012</v>
      </c>
      <c r="G1267" s="5" t="s">
        <v>4639</v>
      </c>
      <c r="H1267" s="8">
        <v>0.46589999999999998</v>
      </c>
      <c r="I1267" s="6">
        <v>2101720</v>
      </c>
    </row>
    <row r="1268" spans="1:9" x14ac:dyDescent="0.35">
      <c r="A1268" s="5" t="s">
        <v>324</v>
      </c>
      <c r="B1268" s="5" t="s">
        <v>11</v>
      </c>
      <c r="C1268" s="5" t="s">
        <v>327</v>
      </c>
      <c r="D1268" s="5" t="s">
        <v>17</v>
      </c>
      <c r="E1268" s="5" t="str">
        <f t="shared" si="39"/>
        <v/>
      </c>
      <c r="F1268" s="5" t="s">
        <v>1012</v>
      </c>
      <c r="G1268" s="5" t="s">
        <v>4640</v>
      </c>
      <c r="H1268" s="8">
        <v>0</v>
      </c>
      <c r="I1268" s="6">
        <v>0</v>
      </c>
    </row>
    <row r="1269" spans="1:9" x14ac:dyDescent="0.35">
      <c r="A1269" s="5" t="s">
        <v>324</v>
      </c>
      <c r="B1269" s="5" t="s">
        <v>11</v>
      </c>
      <c r="C1269" s="5" t="s">
        <v>327</v>
      </c>
      <c r="D1269" s="5" t="s">
        <v>18</v>
      </c>
      <c r="E1269" s="5" t="str">
        <f t="shared" si="39"/>
        <v/>
      </c>
      <c r="F1269" s="5" t="s">
        <v>1012</v>
      </c>
      <c r="G1269" s="5" t="s">
        <v>4641</v>
      </c>
      <c r="H1269" s="8">
        <v>0.52729999999999999</v>
      </c>
      <c r="I1269" s="6">
        <v>2378701</v>
      </c>
    </row>
    <row r="1270" spans="1:9" x14ac:dyDescent="0.35">
      <c r="A1270" s="5" t="s">
        <v>77</v>
      </c>
      <c r="B1270" s="5" t="s">
        <v>11</v>
      </c>
      <c r="C1270" s="5" t="s">
        <v>328</v>
      </c>
      <c r="D1270" s="5" t="s">
        <v>13</v>
      </c>
      <c r="E1270" s="5" t="str">
        <f t="shared" si="39"/>
        <v/>
      </c>
      <c r="F1270" s="5" t="s">
        <v>1013</v>
      </c>
      <c r="G1270" s="5" t="s">
        <v>4642</v>
      </c>
      <c r="H1270" s="8">
        <v>0</v>
      </c>
      <c r="I1270" s="6">
        <v>0</v>
      </c>
    </row>
    <row r="1271" spans="1:9" x14ac:dyDescent="0.35">
      <c r="A1271" s="5" t="s">
        <v>77</v>
      </c>
      <c r="B1271" s="5" t="s">
        <v>11</v>
      </c>
      <c r="C1271" s="5" t="s">
        <v>328</v>
      </c>
      <c r="D1271" s="5" t="s">
        <v>15</v>
      </c>
      <c r="E1271" s="5" t="str">
        <f t="shared" si="39"/>
        <v>8</v>
      </c>
      <c r="F1271" s="5" t="s">
        <v>1013</v>
      </c>
      <c r="G1271" s="5" t="s">
        <v>4643</v>
      </c>
      <c r="H1271" s="8">
        <v>0.2586</v>
      </c>
      <c r="I1271" s="6">
        <v>1368961</v>
      </c>
    </row>
    <row r="1272" spans="1:9" x14ac:dyDescent="0.35">
      <c r="A1272" s="5" t="s">
        <v>77</v>
      </c>
      <c r="B1272" s="5" t="s">
        <v>11</v>
      </c>
      <c r="C1272" s="5" t="s">
        <v>328</v>
      </c>
      <c r="D1272" s="5" t="s">
        <v>18</v>
      </c>
      <c r="E1272" s="5" t="str">
        <f t="shared" si="39"/>
        <v/>
      </c>
      <c r="F1272" s="5" t="s">
        <v>1013</v>
      </c>
      <c r="G1272" s="5" t="s">
        <v>4644</v>
      </c>
      <c r="H1272" s="8">
        <v>0.4279</v>
      </c>
      <c r="I1272" s="6">
        <v>2265191</v>
      </c>
    </row>
    <row r="1273" spans="1:9" x14ac:dyDescent="0.35">
      <c r="A1273" s="5" t="s">
        <v>77</v>
      </c>
      <c r="B1273" s="5" t="s">
        <v>11</v>
      </c>
      <c r="C1273" s="5" t="s">
        <v>328</v>
      </c>
      <c r="D1273" s="5" t="s">
        <v>17</v>
      </c>
      <c r="E1273" s="5" t="str">
        <f t="shared" si="39"/>
        <v/>
      </c>
      <c r="F1273" s="5" t="s">
        <v>1013</v>
      </c>
      <c r="G1273" s="5" t="s">
        <v>4645</v>
      </c>
      <c r="H1273" s="8">
        <v>0</v>
      </c>
      <c r="I1273" s="6">
        <v>0</v>
      </c>
    </row>
    <row r="1274" spans="1:9" x14ac:dyDescent="0.35">
      <c r="A1274" s="5" t="s">
        <v>77</v>
      </c>
      <c r="B1274" s="5" t="s">
        <v>11</v>
      </c>
      <c r="C1274" s="5" t="s">
        <v>389</v>
      </c>
      <c r="D1274" s="5" t="s">
        <v>25</v>
      </c>
      <c r="E1274" s="5" t="str">
        <f t="shared" si="39"/>
        <v/>
      </c>
      <c r="F1274" s="5" t="s">
        <v>1014</v>
      </c>
      <c r="G1274" s="5" t="s">
        <v>4646</v>
      </c>
      <c r="H1274" s="8">
        <v>0.1986</v>
      </c>
      <c r="I1274" s="6">
        <v>823826</v>
      </c>
    </row>
    <row r="1275" spans="1:9" x14ac:dyDescent="0.35">
      <c r="A1275" s="5" t="s">
        <v>77</v>
      </c>
      <c r="B1275" s="5" t="s">
        <v>11</v>
      </c>
      <c r="C1275" s="5" t="s">
        <v>389</v>
      </c>
      <c r="D1275" s="5" t="s">
        <v>13</v>
      </c>
      <c r="E1275" s="5" t="str">
        <f t="shared" si="39"/>
        <v/>
      </c>
      <c r="F1275" s="5" t="s">
        <v>1014</v>
      </c>
      <c r="G1275" s="5" t="s">
        <v>4647</v>
      </c>
      <c r="H1275" s="8">
        <v>0</v>
      </c>
      <c r="I1275" s="6">
        <v>0</v>
      </c>
    </row>
    <row r="1276" spans="1:9" x14ac:dyDescent="0.35">
      <c r="A1276" s="5" t="s">
        <v>77</v>
      </c>
      <c r="B1276" s="5" t="s">
        <v>11</v>
      </c>
      <c r="C1276" s="5" t="s">
        <v>389</v>
      </c>
      <c r="D1276" s="5" t="s">
        <v>15</v>
      </c>
      <c r="E1276" s="5" t="str">
        <f t="shared" si="39"/>
        <v>8</v>
      </c>
      <c r="F1276" s="5" t="s">
        <v>1014</v>
      </c>
      <c r="G1276" s="5" t="s">
        <v>4648</v>
      </c>
      <c r="H1276" s="8">
        <v>0.14810000000000001</v>
      </c>
      <c r="I1276" s="6">
        <v>613097</v>
      </c>
    </row>
    <row r="1277" spans="1:9" x14ac:dyDescent="0.35">
      <c r="A1277" s="5" t="s">
        <v>77</v>
      </c>
      <c r="B1277" s="5" t="s">
        <v>11</v>
      </c>
      <c r="C1277" s="5" t="s">
        <v>389</v>
      </c>
      <c r="D1277" s="5" t="s">
        <v>18</v>
      </c>
      <c r="E1277" s="5" t="str">
        <f t="shared" si="39"/>
        <v/>
      </c>
      <c r="F1277" s="5" t="s">
        <v>1014</v>
      </c>
      <c r="G1277" s="5" t="s">
        <v>4649</v>
      </c>
      <c r="H1277" s="8">
        <v>0.33879999999999999</v>
      </c>
      <c r="I1277" s="6">
        <v>1402547</v>
      </c>
    </row>
    <row r="1278" spans="1:9" x14ac:dyDescent="0.35">
      <c r="A1278" s="5" t="s">
        <v>77</v>
      </c>
      <c r="B1278" s="5" t="s">
        <v>11</v>
      </c>
      <c r="C1278" s="5" t="s">
        <v>389</v>
      </c>
      <c r="D1278" s="5" t="s">
        <v>17</v>
      </c>
      <c r="E1278" s="5" t="str">
        <f t="shared" si="39"/>
        <v/>
      </c>
      <c r="F1278" s="5" t="s">
        <v>1014</v>
      </c>
      <c r="G1278" s="5" t="s">
        <v>4650</v>
      </c>
      <c r="H1278" s="8">
        <v>0</v>
      </c>
      <c r="I1278" s="6">
        <v>0</v>
      </c>
    </row>
    <row r="1279" spans="1:9" x14ac:dyDescent="0.35">
      <c r="A1279" s="5" t="s">
        <v>77</v>
      </c>
      <c r="B1279" s="5" t="s">
        <v>11</v>
      </c>
      <c r="C1279" s="5" t="s">
        <v>76</v>
      </c>
      <c r="D1279" s="5" t="s">
        <v>25</v>
      </c>
      <c r="E1279" s="5" t="str">
        <f t="shared" si="39"/>
        <v/>
      </c>
      <c r="F1279" s="5" t="s">
        <v>1015</v>
      </c>
      <c r="G1279" s="5" t="s">
        <v>4651</v>
      </c>
      <c r="H1279" s="8">
        <v>0.2727</v>
      </c>
      <c r="I1279" s="6">
        <v>2016587</v>
      </c>
    </row>
    <row r="1280" spans="1:9" x14ac:dyDescent="0.35">
      <c r="A1280" s="5" t="s">
        <v>77</v>
      </c>
      <c r="B1280" s="5" t="s">
        <v>11</v>
      </c>
      <c r="C1280" s="5" t="s">
        <v>76</v>
      </c>
      <c r="D1280" s="5" t="s">
        <v>13</v>
      </c>
      <c r="E1280" s="5" t="str">
        <f t="shared" si="39"/>
        <v/>
      </c>
      <c r="F1280" s="5" t="s">
        <v>1015</v>
      </c>
      <c r="G1280" s="5" t="s">
        <v>4652</v>
      </c>
      <c r="H1280" s="8">
        <v>0</v>
      </c>
      <c r="I1280" s="6">
        <v>0</v>
      </c>
    </row>
    <row r="1281" spans="1:9" x14ac:dyDescent="0.35">
      <c r="A1281" s="5" t="s">
        <v>77</v>
      </c>
      <c r="B1281" s="5" t="s">
        <v>11</v>
      </c>
      <c r="C1281" s="5" t="s">
        <v>76</v>
      </c>
      <c r="D1281" s="5" t="s">
        <v>15</v>
      </c>
      <c r="E1281" s="5" t="str">
        <f t="shared" si="39"/>
        <v>8</v>
      </c>
      <c r="F1281" s="5" t="s">
        <v>1015</v>
      </c>
      <c r="G1281" s="5" t="s">
        <v>4653</v>
      </c>
      <c r="H1281" s="8">
        <v>7.0000000000000007E-2</v>
      </c>
      <c r="I1281" s="6">
        <v>460800</v>
      </c>
    </row>
    <row r="1282" spans="1:9" x14ac:dyDescent="0.35">
      <c r="A1282" s="5" t="s">
        <v>77</v>
      </c>
      <c r="B1282" s="5" t="s">
        <v>11</v>
      </c>
      <c r="C1282" s="5" t="s">
        <v>76</v>
      </c>
      <c r="D1282" s="5" t="s">
        <v>17</v>
      </c>
      <c r="E1282" s="5" t="str">
        <f t="shared" si="39"/>
        <v/>
      </c>
      <c r="F1282" s="5" t="s">
        <v>1015</v>
      </c>
      <c r="G1282" s="5" t="s">
        <v>4654</v>
      </c>
      <c r="H1282" s="8">
        <v>0</v>
      </c>
      <c r="I1282" s="6">
        <v>0</v>
      </c>
    </row>
    <row r="1283" spans="1:9" x14ac:dyDescent="0.35">
      <c r="A1283" s="5" t="s">
        <v>77</v>
      </c>
      <c r="B1283" s="5" t="s">
        <v>11</v>
      </c>
      <c r="C1283" s="5" t="s">
        <v>76</v>
      </c>
      <c r="D1283" s="5" t="s">
        <v>18</v>
      </c>
      <c r="E1283" s="5" t="str">
        <f t="shared" ref="E1283:E1298" si="40">IF(MID(D1283,3,1)="8","8","")</f>
        <v/>
      </c>
      <c r="F1283" s="5" t="s">
        <v>1015</v>
      </c>
      <c r="G1283" s="5" t="s">
        <v>4655</v>
      </c>
      <c r="H1283" s="8">
        <v>0.39410000000000001</v>
      </c>
      <c r="I1283" s="6">
        <v>2594305</v>
      </c>
    </row>
    <row r="1284" spans="1:9" x14ac:dyDescent="0.35">
      <c r="A1284" s="5" t="s">
        <v>77</v>
      </c>
      <c r="B1284" s="5" t="s">
        <v>11</v>
      </c>
      <c r="C1284" s="5" t="s">
        <v>153</v>
      </c>
      <c r="D1284" s="5" t="s">
        <v>13</v>
      </c>
      <c r="E1284" s="5" t="str">
        <f t="shared" si="40"/>
        <v/>
      </c>
      <c r="F1284" s="5" t="s">
        <v>1016</v>
      </c>
      <c r="G1284" s="5" t="s">
        <v>4656</v>
      </c>
      <c r="H1284" s="8">
        <v>0</v>
      </c>
      <c r="I1284" s="6">
        <v>0</v>
      </c>
    </row>
    <row r="1285" spans="1:9" x14ac:dyDescent="0.35">
      <c r="A1285" s="5" t="s">
        <v>77</v>
      </c>
      <c r="B1285" s="5" t="s">
        <v>11</v>
      </c>
      <c r="C1285" s="5" t="s">
        <v>153</v>
      </c>
      <c r="D1285" s="5" t="s">
        <v>15</v>
      </c>
      <c r="E1285" s="5" t="str">
        <f t="shared" si="40"/>
        <v>8</v>
      </c>
      <c r="F1285" s="5" t="s">
        <v>1016</v>
      </c>
      <c r="G1285" s="5" t="s">
        <v>4657</v>
      </c>
      <c r="H1285" s="8">
        <v>0.18529999999999999</v>
      </c>
      <c r="I1285" s="6">
        <v>1951300</v>
      </c>
    </row>
    <row r="1286" spans="1:9" x14ac:dyDescent="0.35">
      <c r="A1286" s="5" t="s">
        <v>77</v>
      </c>
      <c r="B1286" s="5" t="s">
        <v>11</v>
      </c>
      <c r="C1286" s="5" t="s">
        <v>153</v>
      </c>
      <c r="D1286" s="5" t="s">
        <v>17</v>
      </c>
      <c r="E1286" s="5" t="str">
        <f t="shared" si="40"/>
        <v/>
      </c>
      <c r="F1286" s="5" t="s">
        <v>1016</v>
      </c>
      <c r="G1286" s="5" t="s">
        <v>4658</v>
      </c>
      <c r="H1286" s="8">
        <v>0</v>
      </c>
      <c r="I1286" s="6">
        <v>0</v>
      </c>
    </row>
    <row r="1287" spans="1:9" x14ac:dyDescent="0.35">
      <c r="A1287" s="5" t="s">
        <v>77</v>
      </c>
      <c r="B1287" s="5" t="s">
        <v>11</v>
      </c>
      <c r="C1287" s="5" t="s">
        <v>153</v>
      </c>
      <c r="D1287" s="5" t="s">
        <v>18</v>
      </c>
      <c r="E1287" s="5" t="str">
        <f t="shared" si="40"/>
        <v/>
      </c>
      <c r="F1287" s="5" t="s">
        <v>1016</v>
      </c>
      <c r="G1287" s="5" t="s">
        <v>4659</v>
      </c>
      <c r="H1287" s="8">
        <v>0.45</v>
      </c>
      <c r="I1287" s="6">
        <v>4738723</v>
      </c>
    </row>
    <row r="1288" spans="1:9" x14ac:dyDescent="0.35">
      <c r="A1288" s="5" t="s">
        <v>230</v>
      </c>
      <c r="B1288" s="5" t="s">
        <v>11</v>
      </c>
      <c r="C1288" s="5" t="s">
        <v>229</v>
      </c>
      <c r="D1288" s="5" t="s">
        <v>25</v>
      </c>
      <c r="E1288" s="5" t="str">
        <f t="shared" si="40"/>
        <v/>
      </c>
      <c r="F1288" s="5" t="s">
        <v>1017</v>
      </c>
      <c r="G1288" s="5" t="s">
        <v>4660</v>
      </c>
      <c r="H1288" s="8">
        <v>0.33</v>
      </c>
      <c r="I1288" s="6">
        <v>1086046</v>
      </c>
    </row>
    <row r="1289" spans="1:9" x14ac:dyDescent="0.35">
      <c r="A1289" s="5" t="s">
        <v>230</v>
      </c>
      <c r="B1289" s="5" t="s">
        <v>11</v>
      </c>
      <c r="C1289" s="5" t="s">
        <v>229</v>
      </c>
      <c r="D1289" s="5" t="s">
        <v>13</v>
      </c>
      <c r="E1289" s="5" t="str">
        <f t="shared" si="40"/>
        <v/>
      </c>
      <c r="F1289" s="5" t="s">
        <v>1017</v>
      </c>
      <c r="G1289" s="5" t="s">
        <v>4661</v>
      </c>
      <c r="H1289" s="8">
        <v>0</v>
      </c>
      <c r="I1289" s="6">
        <v>0</v>
      </c>
    </row>
    <row r="1290" spans="1:9" x14ac:dyDescent="0.35">
      <c r="A1290" s="5" t="s">
        <v>230</v>
      </c>
      <c r="B1290" s="5" t="s">
        <v>11</v>
      </c>
      <c r="C1290" s="5" t="s">
        <v>229</v>
      </c>
      <c r="D1290" s="5" t="s">
        <v>15</v>
      </c>
      <c r="E1290" s="5" t="str">
        <f t="shared" si="40"/>
        <v>8</v>
      </c>
      <c r="F1290" s="5" t="s">
        <v>1017</v>
      </c>
      <c r="G1290" s="5" t="s">
        <v>4662</v>
      </c>
      <c r="H1290" s="8">
        <v>0.3155</v>
      </c>
      <c r="I1290" s="6">
        <v>1038326</v>
      </c>
    </row>
    <row r="1291" spans="1:9" x14ac:dyDescent="0.35">
      <c r="A1291" s="5" t="s">
        <v>230</v>
      </c>
      <c r="B1291" s="5" t="s">
        <v>11</v>
      </c>
      <c r="C1291" s="5" t="s">
        <v>229</v>
      </c>
      <c r="D1291" s="5" t="s">
        <v>17</v>
      </c>
      <c r="E1291" s="5" t="str">
        <f t="shared" si="40"/>
        <v/>
      </c>
      <c r="F1291" s="5" t="s">
        <v>1017</v>
      </c>
      <c r="G1291" s="5" t="s">
        <v>4663</v>
      </c>
      <c r="H1291" s="8">
        <v>0</v>
      </c>
      <c r="I1291" s="6">
        <v>0</v>
      </c>
    </row>
    <row r="1292" spans="1:9" x14ac:dyDescent="0.35">
      <c r="A1292" s="5" t="s">
        <v>230</v>
      </c>
      <c r="B1292" s="5" t="s">
        <v>11</v>
      </c>
      <c r="C1292" s="5" t="s">
        <v>229</v>
      </c>
      <c r="D1292" s="5" t="s">
        <v>18</v>
      </c>
      <c r="E1292" s="5" t="str">
        <f t="shared" si="40"/>
        <v/>
      </c>
      <c r="F1292" s="5" t="s">
        <v>1017</v>
      </c>
      <c r="G1292" s="5" t="s">
        <v>4664</v>
      </c>
      <c r="H1292" s="8">
        <v>0.51470000000000005</v>
      </c>
      <c r="I1292" s="6">
        <v>1693904</v>
      </c>
    </row>
    <row r="1293" spans="1:9" x14ac:dyDescent="0.35">
      <c r="A1293" s="5" t="s">
        <v>230</v>
      </c>
      <c r="B1293" s="5" t="s">
        <v>11</v>
      </c>
      <c r="C1293" s="5" t="s">
        <v>329</v>
      </c>
      <c r="D1293" s="5" t="s">
        <v>13</v>
      </c>
      <c r="E1293" s="5" t="str">
        <f t="shared" si="40"/>
        <v/>
      </c>
      <c r="F1293" s="5" t="s">
        <v>1018</v>
      </c>
      <c r="G1293" s="5" t="s">
        <v>4665</v>
      </c>
      <c r="H1293" s="8">
        <v>0</v>
      </c>
      <c r="I1293" s="6">
        <v>0</v>
      </c>
    </row>
    <row r="1294" spans="1:9" x14ac:dyDescent="0.35">
      <c r="A1294" s="5" t="s">
        <v>230</v>
      </c>
      <c r="B1294" s="5" t="s">
        <v>11</v>
      </c>
      <c r="C1294" s="5" t="s">
        <v>329</v>
      </c>
      <c r="D1294" s="5" t="s">
        <v>15</v>
      </c>
      <c r="E1294" s="5" t="str">
        <f t="shared" si="40"/>
        <v>8</v>
      </c>
      <c r="F1294" s="5" t="s">
        <v>1018</v>
      </c>
      <c r="G1294" s="5" t="s">
        <v>4666</v>
      </c>
      <c r="H1294" s="8">
        <v>0.30520000000000003</v>
      </c>
      <c r="I1294" s="6">
        <v>3597219</v>
      </c>
    </row>
    <row r="1295" spans="1:9" x14ac:dyDescent="0.35">
      <c r="A1295" s="5" t="s">
        <v>230</v>
      </c>
      <c r="B1295" s="5" t="s">
        <v>11</v>
      </c>
      <c r="C1295" s="5" t="s">
        <v>329</v>
      </c>
      <c r="D1295" s="5" t="s">
        <v>16</v>
      </c>
      <c r="E1295" s="5" t="str">
        <f t="shared" si="40"/>
        <v>8</v>
      </c>
      <c r="F1295" s="5" t="s">
        <v>1018</v>
      </c>
      <c r="G1295" s="5" t="s">
        <v>4667</v>
      </c>
      <c r="H1295" s="8">
        <v>1.95E-2</v>
      </c>
      <c r="I1295" s="6">
        <v>229835</v>
      </c>
    </row>
    <row r="1296" spans="1:9" x14ac:dyDescent="0.35">
      <c r="A1296" s="5" t="s">
        <v>230</v>
      </c>
      <c r="B1296" s="5" t="s">
        <v>11</v>
      </c>
      <c r="C1296" s="5" t="s">
        <v>329</v>
      </c>
      <c r="D1296" s="5" t="s">
        <v>30</v>
      </c>
      <c r="E1296" s="5" t="str">
        <f t="shared" si="40"/>
        <v>8</v>
      </c>
      <c r="F1296" s="5" t="s">
        <v>1018</v>
      </c>
      <c r="G1296" s="5" t="s">
        <v>4668</v>
      </c>
      <c r="H1296" s="8">
        <v>0.2104</v>
      </c>
      <c r="I1296" s="6">
        <v>3237828</v>
      </c>
    </row>
    <row r="1297" spans="1:9" x14ac:dyDescent="0.35">
      <c r="A1297" s="5" t="s">
        <v>230</v>
      </c>
      <c r="B1297" s="5" t="s">
        <v>11</v>
      </c>
      <c r="C1297" s="5" t="s">
        <v>329</v>
      </c>
      <c r="D1297" s="5" t="s">
        <v>17</v>
      </c>
      <c r="E1297" s="5" t="str">
        <f t="shared" si="40"/>
        <v/>
      </c>
      <c r="F1297" s="5" t="s">
        <v>1018</v>
      </c>
      <c r="G1297" s="5" t="s">
        <v>4669</v>
      </c>
      <c r="H1297" s="8">
        <v>0</v>
      </c>
      <c r="I1297" s="6">
        <v>0</v>
      </c>
    </row>
    <row r="1298" spans="1:9" x14ac:dyDescent="0.35">
      <c r="A1298" s="5" t="s">
        <v>230</v>
      </c>
      <c r="B1298" s="5" t="s">
        <v>11</v>
      </c>
      <c r="C1298" s="5" t="s">
        <v>329</v>
      </c>
      <c r="D1298" s="5" t="s">
        <v>18</v>
      </c>
      <c r="E1298" s="5" t="str">
        <f t="shared" si="40"/>
        <v/>
      </c>
      <c r="F1298" s="5" t="s">
        <v>1018</v>
      </c>
      <c r="G1298" s="5" t="s">
        <v>4670</v>
      </c>
      <c r="H1298" s="8">
        <v>0.4698</v>
      </c>
      <c r="I1298" s="6">
        <v>5537266</v>
      </c>
    </row>
    <row r="1299" spans="1:9" x14ac:dyDescent="0.35">
      <c r="I1299"/>
    </row>
    <row r="1300" spans="1:9" x14ac:dyDescent="0.35">
      <c r="I1300"/>
    </row>
    <row r="1301" spans="1:9" x14ac:dyDescent="0.35">
      <c r="I1301"/>
    </row>
    <row r="1302" spans="1:9" x14ac:dyDescent="0.35">
      <c r="I1302"/>
    </row>
    <row r="1303" spans="1:9" x14ac:dyDescent="0.35">
      <c r="I1303"/>
    </row>
    <row r="1304" spans="1:9" x14ac:dyDescent="0.35">
      <c r="I1304"/>
    </row>
    <row r="1305" spans="1:9" x14ac:dyDescent="0.35">
      <c r="I1305"/>
    </row>
    <row r="1306" spans="1:9" x14ac:dyDescent="0.35">
      <c r="I1306"/>
    </row>
    <row r="1307" spans="1:9" x14ac:dyDescent="0.35">
      <c r="I1307"/>
    </row>
    <row r="1308" spans="1:9" x14ac:dyDescent="0.35">
      <c r="I1308"/>
    </row>
    <row r="1309" spans="1:9" x14ac:dyDescent="0.35">
      <c r="I1309"/>
    </row>
    <row r="1310" spans="1:9" x14ac:dyDescent="0.35">
      <c r="I1310"/>
    </row>
    <row r="1311" spans="1:9" x14ac:dyDescent="0.35">
      <c r="I1311"/>
    </row>
    <row r="1312" spans="1:9" x14ac:dyDescent="0.35">
      <c r="I1312"/>
    </row>
    <row r="1313" spans="9:9" x14ac:dyDescent="0.35">
      <c r="I1313"/>
    </row>
    <row r="1314" spans="9:9" x14ac:dyDescent="0.35">
      <c r="I1314"/>
    </row>
    <row r="1315" spans="9:9" x14ac:dyDescent="0.35">
      <c r="I1315"/>
    </row>
    <row r="1316" spans="9:9" x14ac:dyDescent="0.35">
      <c r="I1316"/>
    </row>
    <row r="1317" spans="9:9" x14ac:dyDescent="0.35">
      <c r="I1317"/>
    </row>
    <row r="1318" spans="9:9" x14ac:dyDescent="0.35">
      <c r="I1318"/>
    </row>
    <row r="1319" spans="9:9" x14ac:dyDescent="0.35">
      <c r="I1319"/>
    </row>
    <row r="1320" spans="9:9" x14ac:dyDescent="0.35">
      <c r="I1320"/>
    </row>
    <row r="1321" spans="9:9" x14ac:dyDescent="0.35">
      <c r="I1321"/>
    </row>
    <row r="1322" spans="9:9" x14ac:dyDescent="0.35">
      <c r="I1322"/>
    </row>
    <row r="1323" spans="9:9" x14ac:dyDescent="0.35">
      <c r="I1323"/>
    </row>
    <row r="1324" spans="9:9" x14ac:dyDescent="0.35">
      <c r="I1324"/>
    </row>
    <row r="1325" spans="9:9" x14ac:dyDescent="0.35">
      <c r="I1325"/>
    </row>
    <row r="1326" spans="9:9" x14ac:dyDescent="0.35">
      <c r="I1326"/>
    </row>
    <row r="1327" spans="9:9" x14ac:dyDescent="0.35">
      <c r="I1327"/>
    </row>
    <row r="1328" spans="9:9" x14ac:dyDescent="0.35">
      <c r="I1328"/>
    </row>
    <row r="1329" spans="9:9" x14ac:dyDescent="0.35">
      <c r="I1329"/>
    </row>
    <row r="1330" spans="9:9" x14ac:dyDescent="0.35">
      <c r="I1330"/>
    </row>
    <row r="1331" spans="9:9" x14ac:dyDescent="0.35">
      <c r="I1331"/>
    </row>
    <row r="1332" spans="9:9" x14ac:dyDescent="0.35">
      <c r="I1332"/>
    </row>
    <row r="1333" spans="9:9" x14ac:dyDescent="0.35">
      <c r="I1333"/>
    </row>
    <row r="1334" spans="9:9" x14ac:dyDescent="0.35">
      <c r="I1334"/>
    </row>
    <row r="1335" spans="9:9" x14ac:dyDescent="0.35">
      <c r="I1335"/>
    </row>
    <row r="1336" spans="9:9" x14ac:dyDescent="0.35">
      <c r="I1336"/>
    </row>
    <row r="1337" spans="9:9" x14ac:dyDescent="0.35">
      <c r="I1337"/>
    </row>
    <row r="1338" spans="9:9" x14ac:dyDescent="0.35">
      <c r="I1338"/>
    </row>
    <row r="1339" spans="9:9" x14ac:dyDescent="0.35">
      <c r="I1339"/>
    </row>
    <row r="1340" spans="9:9" x14ac:dyDescent="0.35">
      <c r="I1340"/>
    </row>
    <row r="1341" spans="9:9" x14ac:dyDescent="0.35">
      <c r="I1341"/>
    </row>
    <row r="1342" spans="9:9" x14ac:dyDescent="0.35">
      <c r="I1342"/>
    </row>
    <row r="1343" spans="9:9" x14ac:dyDescent="0.35">
      <c r="I1343"/>
    </row>
    <row r="1344" spans="9:9" x14ac:dyDescent="0.35">
      <c r="I1344"/>
    </row>
    <row r="1345" spans="9:9" x14ac:dyDescent="0.35">
      <c r="I1345"/>
    </row>
    <row r="1346" spans="9:9" x14ac:dyDescent="0.35">
      <c r="I1346"/>
    </row>
    <row r="1347" spans="9:9" x14ac:dyDescent="0.35">
      <c r="I1347"/>
    </row>
    <row r="1348" spans="9:9" x14ac:dyDescent="0.35">
      <c r="I1348"/>
    </row>
    <row r="1349" spans="9:9" x14ac:dyDescent="0.35">
      <c r="I1349"/>
    </row>
    <row r="1350" spans="9:9" x14ac:dyDescent="0.35">
      <c r="I1350"/>
    </row>
    <row r="1351" spans="9:9" x14ac:dyDescent="0.35">
      <c r="I1351"/>
    </row>
    <row r="1352" spans="9:9" x14ac:dyDescent="0.35">
      <c r="I1352"/>
    </row>
    <row r="1353" spans="9:9" x14ac:dyDescent="0.35">
      <c r="I1353"/>
    </row>
    <row r="1354" spans="9:9" x14ac:dyDescent="0.35">
      <c r="I1354"/>
    </row>
    <row r="1355" spans="9:9" x14ac:dyDescent="0.35">
      <c r="I1355"/>
    </row>
    <row r="1356" spans="9:9" x14ac:dyDescent="0.35">
      <c r="I1356"/>
    </row>
    <row r="1357" spans="9:9" x14ac:dyDescent="0.35">
      <c r="I1357"/>
    </row>
    <row r="1358" spans="9:9" x14ac:dyDescent="0.35">
      <c r="I1358"/>
    </row>
    <row r="1359" spans="9:9" x14ac:dyDescent="0.35">
      <c r="I1359"/>
    </row>
    <row r="1360" spans="9:9" x14ac:dyDescent="0.35">
      <c r="I1360"/>
    </row>
    <row r="1361" spans="9:9" x14ac:dyDescent="0.35">
      <c r="I1361"/>
    </row>
    <row r="1362" spans="9:9" x14ac:dyDescent="0.35">
      <c r="I1362"/>
    </row>
    <row r="1363" spans="9:9" x14ac:dyDescent="0.35">
      <c r="I1363"/>
    </row>
    <row r="1364" spans="9:9" x14ac:dyDescent="0.35">
      <c r="I1364"/>
    </row>
    <row r="1365" spans="9:9" x14ac:dyDescent="0.35">
      <c r="I1365"/>
    </row>
    <row r="1366" spans="9:9" x14ac:dyDescent="0.35">
      <c r="I1366"/>
    </row>
    <row r="1367" spans="9:9" x14ac:dyDescent="0.35">
      <c r="I1367"/>
    </row>
    <row r="1368" spans="9:9" x14ac:dyDescent="0.35">
      <c r="I1368"/>
    </row>
    <row r="1369" spans="9:9" x14ac:dyDescent="0.35">
      <c r="I1369"/>
    </row>
    <row r="1370" spans="9:9" x14ac:dyDescent="0.35">
      <c r="I1370"/>
    </row>
    <row r="1371" spans="9:9" x14ac:dyDescent="0.35">
      <c r="I1371"/>
    </row>
    <row r="1372" spans="9:9" x14ac:dyDescent="0.35">
      <c r="I1372"/>
    </row>
    <row r="1373" spans="9:9" x14ac:dyDescent="0.35">
      <c r="I1373"/>
    </row>
    <row r="1374" spans="9:9" x14ac:dyDescent="0.35">
      <c r="I1374"/>
    </row>
    <row r="1375" spans="9:9" x14ac:dyDescent="0.35">
      <c r="I1375"/>
    </row>
    <row r="1376" spans="9:9" x14ac:dyDescent="0.35">
      <c r="I1376"/>
    </row>
    <row r="1377" spans="9:9" x14ac:dyDescent="0.35">
      <c r="I1377"/>
    </row>
    <row r="1378" spans="9:9" x14ac:dyDescent="0.35">
      <c r="I1378"/>
    </row>
    <row r="1379" spans="9:9" x14ac:dyDescent="0.35">
      <c r="I1379"/>
    </row>
    <row r="1380" spans="9:9" x14ac:dyDescent="0.35">
      <c r="I1380"/>
    </row>
    <row r="1381" spans="9:9" x14ac:dyDescent="0.35">
      <c r="I1381"/>
    </row>
    <row r="1382" spans="9:9" x14ac:dyDescent="0.35">
      <c r="I1382"/>
    </row>
    <row r="1383" spans="9:9" x14ac:dyDescent="0.35">
      <c r="I1383"/>
    </row>
    <row r="1384" spans="9:9" x14ac:dyDescent="0.35">
      <c r="I1384"/>
    </row>
    <row r="1385" spans="9:9" x14ac:dyDescent="0.35">
      <c r="I1385"/>
    </row>
    <row r="1386" spans="9:9" x14ac:dyDescent="0.35">
      <c r="I1386"/>
    </row>
    <row r="1387" spans="9:9" x14ac:dyDescent="0.35">
      <c r="I1387"/>
    </row>
    <row r="1388" spans="9:9" x14ac:dyDescent="0.35">
      <c r="I1388"/>
    </row>
    <row r="1389" spans="9:9" x14ac:dyDescent="0.35">
      <c r="I1389"/>
    </row>
    <row r="1390" spans="9:9" x14ac:dyDescent="0.35">
      <c r="I1390"/>
    </row>
    <row r="1391" spans="9:9" x14ac:dyDescent="0.35">
      <c r="I1391"/>
    </row>
    <row r="1392" spans="9:9" x14ac:dyDescent="0.35">
      <c r="I1392"/>
    </row>
    <row r="1393" spans="9:9" x14ac:dyDescent="0.35">
      <c r="I1393"/>
    </row>
    <row r="1394" spans="9:9" x14ac:dyDescent="0.35">
      <c r="I1394"/>
    </row>
    <row r="1395" spans="9:9" x14ac:dyDescent="0.35">
      <c r="I1395"/>
    </row>
    <row r="1396" spans="9:9" x14ac:dyDescent="0.35">
      <c r="I1396"/>
    </row>
    <row r="1397" spans="9:9" x14ac:dyDescent="0.35">
      <c r="I1397"/>
    </row>
    <row r="1398" spans="9:9" x14ac:dyDescent="0.35">
      <c r="I1398"/>
    </row>
    <row r="1399" spans="9:9" x14ac:dyDescent="0.35">
      <c r="I1399"/>
    </row>
    <row r="1400" spans="9:9" x14ac:dyDescent="0.35">
      <c r="I1400"/>
    </row>
    <row r="1401" spans="9:9" x14ac:dyDescent="0.35">
      <c r="I1401"/>
    </row>
    <row r="1402" spans="9:9" x14ac:dyDescent="0.35">
      <c r="I1402"/>
    </row>
    <row r="1403" spans="9:9" x14ac:dyDescent="0.35">
      <c r="I1403"/>
    </row>
    <row r="1404" spans="9:9" x14ac:dyDescent="0.35">
      <c r="I1404"/>
    </row>
    <row r="1405" spans="9:9" x14ac:dyDescent="0.35">
      <c r="I1405"/>
    </row>
    <row r="1406" spans="9:9" x14ac:dyDescent="0.35">
      <c r="I1406"/>
    </row>
    <row r="1407" spans="9:9" x14ac:dyDescent="0.35">
      <c r="I1407"/>
    </row>
    <row r="1408" spans="9:9" x14ac:dyDescent="0.35">
      <c r="I1408"/>
    </row>
    <row r="1409" spans="9:9" x14ac:dyDescent="0.35">
      <c r="I1409"/>
    </row>
    <row r="1410" spans="9:9" x14ac:dyDescent="0.35">
      <c r="I1410"/>
    </row>
    <row r="1411" spans="9:9" x14ac:dyDescent="0.35">
      <c r="I1411"/>
    </row>
    <row r="1412" spans="9:9" x14ac:dyDescent="0.35">
      <c r="I1412"/>
    </row>
    <row r="1413" spans="9:9" x14ac:dyDescent="0.35">
      <c r="I1413"/>
    </row>
    <row r="1414" spans="9:9" x14ac:dyDescent="0.35">
      <c r="I1414"/>
    </row>
    <row r="1415" spans="9:9" x14ac:dyDescent="0.35">
      <c r="I1415"/>
    </row>
    <row r="1416" spans="9:9" x14ac:dyDescent="0.35">
      <c r="I1416"/>
    </row>
    <row r="1417" spans="9:9" x14ac:dyDescent="0.35">
      <c r="I1417"/>
    </row>
    <row r="1418" spans="9:9" x14ac:dyDescent="0.35">
      <c r="I1418"/>
    </row>
    <row r="1419" spans="9:9" x14ac:dyDescent="0.35">
      <c r="I1419"/>
    </row>
    <row r="1420" spans="9:9" x14ac:dyDescent="0.35">
      <c r="I1420"/>
    </row>
    <row r="1421" spans="9:9" x14ac:dyDescent="0.35">
      <c r="I1421"/>
    </row>
    <row r="1422" spans="9:9" x14ac:dyDescent="0.35">
      <c r="I1422"/>
    </row>
    <row r="1423" spans="9:9" x14ac:dyDescent="0.35">
      <c r="I1423"/>
    </row>
    <row r="1424" spans="9:9" x14ac:dyDescent="0.35">
      <c r="I1424"/>
    </row>
    <row r="1425" spans="9:9" x14ac:dyDescent="0.35">
      <c r="I1425"/>
    </row>
    <row r="1426" spans="9:9" x14ac:dyDescent="0.35">
      <c r="I1426"/>
    </row>
    <row r="1427" spans="9:9" x14ac:dyDescent="0.35">
      <c r="I1427"/>
    </row>
    <row r="1428" spans="9:9" x14ac:dyDescent="0.35">
      <c r="I1428"/>
    </row>
    <row r="1429" spans="9:9" x14ac:dyDescent="0.35">
      <c r="I1429"/>
    </row>
    <row r="1430" spans="9:9" x14ac:dyDescent="0.35">
      <c r="I1430"/>
    </row>
    <row r="1431" spans="9:9" x14ac:dyDescent="0.35">
      <c r="I1431"/>
    </row>
    <row r="1432" spans="9:9" x14ac:dyDescent="0.35">
      <c r="I1432"/>
    </row>
    <row r="1433" spans="9:9" x14ac:dyDescent="0.35">
      <c r="I1433"/>
    </row>
    <row r="1434" spans="9:9" x14ac:dyDescent="0.35">
      <c r="I1434"/>
    </row>
    <row r="1435" spans="9:9" x14ac:dyDescent="0.35">
      <c r="I1435"/>
    </row>
    <row r="1436" spans="9:9" x14ac:dyDescent="0.35">
      <c r="I1436"/>
    </row>
    <row r="1437" spans="9:9" x14ac:dyDescent="0.35">
      <c r="I1437"/>
    </row>
    <row r="1438" spans="9:9" x14ac:dyDescent="0.35">
      <c r="I1438"/>
    </row>
    <row r="1439" spans="9:9" x14ac:dyDescent="0.35">
      <c r="I1439"/>
    </row>
    <row r="1440" spans="9:9" x14ac:dyDescent="0.35">
      <c r="I1440"/>
    </row>
    <row r="1441" spans="9:9" x14ac:dyDescent="0.35">
      <c r="I1441"/>
    </row>
    <row r="1442" spans="9:9" x14ac:dyDescent="0.35">
      <c r="I1442"/>
    </row>
    <row r="1443" spans="9:9" x14ac:dyDescent="0.35">
      <c r="I1443"/>
    </row>
    <row r="1444" spans="9:9" x14ac:dyDescent="0.35">
      <c r="I1444"/>
    </row>
    <row r="1445" spans="9:9" x14ac:dyDescent="0.35">
      <c r="I1445"/>
    </row>
    <row r="1446" spans="9:9" x14ac:dyDescent="0.35">
      <c r="I1446"/>
    </row>
    <row r="1447" spans="9:9" x14ac:dyDescent="0.35">
      <c r="I1447"/>
    </row>
    <row r="1448" spans="9:9" x14ac:dyDescent="0.35">
      <c r="I1448"/>
    </row>
    <row r="1449" spans="9:9" x14ac:dyDescent="0.35">
      <c r="I1449"/>
    </row>
    <row r="1450" spans="9:9" x14ac:dyDescent="0.35">
      <c r="I1450"/>
    </row>
    <row r="1451" spans="9:9" x14ac:dyDescent="0.35">
      <c r="I1451"/>
    </row>
    <row r="1452" spans="9:9" x14ac:dyDescent="0.35">
      <c r="I1452"/>
    </row>
    <row r="1453" spans="9:9" x14ac:dyDescent="0.35">
      <c r="I1453"/>
    </row>
    <row r="1454" spans="9:9" x14ac:dyDescent="0.35">
      <c r="I1454"/>
    </row>
    <row r="1455" spans="9:9" x14ac:dyDescent="0.35">
      <c r="I1455"/>
    </row>
    <row r="1456" spans="9:9" x14ac:dyDescent="0.35">
      <c r="I1456"/>
    </row>
    <row r="1457" spans="9:9" x14ac:dyDescent="0.35">
      <c r="I1457"/>
    </row>
    <row r="1458" spans="9:9" x14ac:dyDescent="0.35">
      <c r="I1458"/>
    </row>
    <row r="1459" spans="9:9" x14ac:dyDescent="0.35">
      <c r="I1459"/>
    </row>
    <row r="1460" spans="9:9" x14ac:dyDescent="0.35">
      <c r="I1460"/>
    </row>
    <row r="1461" spans="9:9" x14ac:dyDescent="0.35">
      <c r="I1461"/>
    </row>
    <row r="1462" spans="9:9" x14ac:dyDescent="0.35">
      <c r="I1462"/>
    </row>
    <row r="1463" spans="9:9" x14ac:dyDescent="0.35">
      <c r="I1463"/>
    </row>
    <row r="1464" spans="9:9" x14ac:dyDescent="0.35">
      <c r="I1464"/>
    </row>
    <row r="1465" spans="9:9" x14ac:dyDescent="0.35">
      <c r="I1465"/>
    </row>
    <row r="1466" spans="9:9" x14ac:dyDescent="0.35">
      <c r="I1466"/>
    </row>
    <row r="1467" spans="9:9" x14ac:dyDescent="0.35">
      <c r="I1467"/>
    </row>
    <row r="1468" spans="9:9" x14ac:dyDescent="0.35">
      <c r="I1468"/>
    </row>
    <row r="1469" spans="9:9" x14ac:dyDescent="0.35">
      <c r="I1469"/>
    </row>
    <row r="1470" spans="9:9" x14ac:dyDescent="0.35">
      <c r="I1470"/>
    </row>
    <row r="1471" spans="9:9" x14ac:dyDescent="0.35">
      <c r="I1471"/>
    </row>
    <row r="1472" spans="9:9" x14ac:dyDescent="0.35">
      <c r="I1472"/>
    </row>
    <row r="1473" spans="9:9" x14ac:dyDescent="0.35">
      <c r="I1473"/>
    </row>
    <row r="1474" spans="9:9" x14ac:dyDescent="0.35">
      <c r="I1474"/>
    </row>
    <row r="1475" spans="9:9" x14ac:dyDescent="0.35">
      <c r="I1475"/>
    </row>
    <row r="1476" spans="9:9" x14ac:dyDescent="0.35">
      <c r="I1476"/>
    </row>
    <row r="1477" spans="9:9" x14ac:dyDescent="0.35">
      <c r="I1477"/>
    </row>
    <row r="1478" spans="9:9" x14ac:dyDescent="0.35">
      <c r="I1478"/>
    </row>
    <row r="1479" spans="9:9" x14ac:dyDescent="0.35">
      <c r="I1479"/>
    </row>
    <row r="1480" spans="9:9" x14ac:dyDescent="0.35">
      <c r="I1480"/>
    </row>
    <row r="1481" spans="9:9" x14ac:dyDescent="0.35">
      <c r="I1481"/>
    </row>
    <row r="1482" spans="9:9" x14ac:dyDescent="0.35">
      <c r="I1482"/>
    </row>
    <row r="1483" spans="9:9" x14ac:dyDescent="0.35">
      <c r="I1483"/>
    </row>
    <row r="1484" spans="9:9" x14ac:dyDescent="0.35">
      <c r="I1484"/>
    </row>
    <row r="1485" spans="9:9" x14ac:dyDescent="0.35">
      <c r="I1485"/>
    </row>
    <row r="1486" spans="9:9" x14ac:dyDescent="0.35">
      <c r="I1486"/>
    </row>
    <row r="1487" spans="9:9" x14ac:dyDescent="0.35">
      <c r="I1487"/>
    </row>
    <row r="1488" spans="9:9" x14ac:dyDescent="0.35">
      <c r="I1488"/>
    </row>
    <row r="1489" spans="9:9" x14ac:dyDescent="0.35">
      <c r="I1489"/>
    </row>
    <row r="1490" spans="9:9" x14ac:dyDescent="0.35">
      <c r="I1490"/>
    </row>
    <row r="1491" spans="9:9" x14ac:dyDescent="0.35">
      <c r="I1491"/>
    </row>
    <row r="1492" spans="9:9" x14ac:dyDescent="0.35">
      <c r="I1492"/>
    </row>
    <row r="1493" spans="9:9" x14ac:dyDescent="0.35">
      <c r="I1493"/>
    </row>
    <row r="1494" spans="9:9" x14ac:dyDescent="0.35">
      <c r="I1494"/>
    </row>
    <row r="1495" spans="9:9" x14ac:dyDescent="0.35">
      <c r="I1495"/>
    </row>
    <row r="1496" spans="9:9" x14ac:dyDescent="0.35">
      <c r="I1496"/>
    </row>
    <row r="1497" spans="9:9" x14ac:dyDescent="0.35">
      <c r="I1497"/>
    </row>
    <row r="1498" spans="9:9" x14ac:dyDescent="0.35">
      <c r="I1498"/>
    </row>
    <row r="1499" spans="9:9" x14ac:dyDescent="0.35">
      <c r="I1499"/>
    </row>
    <row r="1500" spans="9:9" x14ac:dyDescent="0.35">
      <c r="I1500"/>
    </row>
    <row r="1501" spans="9:9" x14ac:dyDescent="0.35">
      <c r="I1501"/>
    </row>
    <row r="1502" spans="9:9" x14ac:dyDescent="0.35">
      <c r="I1502"/>
    </row>
    <row r="1503" spans="9:9" x14ac:dyDescent="0.35">
      <c r="I1503"/>
    </row>
    <row r="1504" spans="9:9" x14ac:dyDescent="0.35">
      <c r="I1504"/>
    </row>
    <row r="1505" spans="9:9" x14ac:dyDescent="0.35">
      <c r="I1505"/>
    </row>
    <row r="1506" spans="9:9" x14ac:dyDescent="0.35">
      <c r="I1506"/>
    </row>
    <row r="1507" spans="9:9" x14ac:dyDescent="0.35">
      <c r="I1507"/>
    </row>
    <row r="1508" spans="9:9" x14ac:dyDescent="0.35">
      <c r="I1508"/>
    </row>
    <row r="1509" spans="9:9" x14ac:dyDescent="0.35">
      <c r="I1509"/>
    </row>
    <row r="1510" spans="9:9" x14ac:dyDescent="0.35">
      <c r="I1510"/>
    </row>
    <row r="1511" spans="9:9" x14ac:dyDescent="0.35">
      <c r="I151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00"/>
  <sheetViews>
    <sheetView workbookViewId="0">
      <selection sqref="A1:K2200"/>
    </sheetView>
  </sheetViews>
  <sheetFormatPr defaultRowHeight="14.5" x14ac:dyDescent="0.35"/>
  <sheetData>
    <row r="1" spans="1:11" x14ac:dyDescent="0.35">
      <c r="A1" s="10" t="s">
        <v>0</v>
      </c>
      <c r="B1" s="10" t="s">
        <v>1</v>
      </c>
      <c r="C1" s="10" t="s">
        <v>2</v>
      </c>
      <c r="D1" s="10" t="s">
        <v>3</v>
      </c>
      <c r="E1" s="11" t="s">
        <v>410</v>
      </c>
      <c r="F1" s="10" t="s">
        <v>6</v>
      </c>
      <c r="G1" s="10" t="s">
        <v>5</v>
      </c>
      <c r="H1" s="10" t="s">
        <v>4</v>
      </c>
      <c r="I1" s="11" t="s">
        <v>411</v>
      </c>
      <c r="J1" s="12" t="s">
        <v>7</v>
      </c>
      <c r="K1" s="13" t="s">
        <v>8</v>
      </c>
    </row>
    <row r="2" spans="1:11" x14ac:dyDescent="0.35">
      <c r="A2" s="10" t="s">
        <v>412</v>
      </c>
      <c r="B2" s="10" t="s">
        <v>34</v>
      </c>
      <c r="C2" s="10" t="s">
        <v>11</v>
      </c>
      <c r="D2" s="10" t="s">
        <v>35</v>
      </c>
      <c r="E2" s="11" t="s">
        <v>413</v>
      </c>
      <c r="F2" s="10" t="s">
        <v>21</v>
      </c>
      <c r="G2" s="10" t="s">
        <v>414</v>
      </c>
      <c r="H2" s="10" t="s">
        <v>13</v>
      </c>
      <c r="I2" s="11" t="s">
        <v>415</v>
      </c>
      <c r="J2" s="12">
        <v>0</v>
      </c>
      <c r="K2" s="13">
        <v>0</v>
      </c>
    </row>
    <row r="3" spans="1:11" x14ac:dyDescent="0.35">
      <c r="A3" s="10" t="s">
        <v>412</v>
      </c>
      <c r="B3" s="10" t="s">
        <v>34</v>
      </c>
      <c r="C3" s="10" t="s">
        <v>11</v>
      </c>
      <c r="D3" s="10" t="s">
        <v>35</v>
      </c>
      <c r="E3" s="11" t="s">
        <v>413</v>
      </c>
      <c r="F3" s="10" t="s">
        <v>21</v>
      </c>
      <c r="G3" s="10" t="s">
        <v>414</v>
      </c>
      <c r="H3" s="10" t="s">
        <v>416</v>
      </c>
      <c r="I3" s="11" t="s">
        <v>417</v>
      </c>
      <c r="J3" s="12">
        <v>0</v>
      </c>
      <c r="K3" s="13">
        <v>0</v>
      </c>
    </row>
    <row r="4" spans="1:11" x14ac:dyDescent="0.35">
      <c r="A4" s="10" t="s">
        <v>412</v>
      </c>
      <c r="B4" s="10" t="s">
        <v>34</v>
      </c>
      <c r="C4" s="10" t="s">
        <v>11</v>
      </c>
      <c r="D4" s="10" t="s">
        <v>35</v>
      </c>
      <c r="E4" s="11" t="s">
        <v>413</v>
      </c>
      <c r="F4" s="10" t="s">
        <v>21</v>
      </c>
      <c r="G4" s="10" t="s">
        <v>414</v>
      </c>
      <c r="H4" s="10" t="s">
        <v>15</v>
      </c>
      <c r="I4" s="11" t="s">
        <v>418</v>
      </c>
      <c r="J4" s="12">
        <v>1203924</v>
      </c>
      <c r="K4" s="13">
        <v>0.27610000000000001</v>
      </c>
    </row>
    <row r="5" spans="1:11" x14ac:dyDescent="0.35">
      <c r="A5" s="10" t="s">
        <v>412</v>
      </c>
      <c r="B5" s="10" t="s">
        <v>34</v>
      </c>
      <c r="C5" s="10" t="s">
        <v>11</v>
      </c>
      <c r="D5" s="10" t="s">
        <v>35</v>
      </c>
      <c r="E5" s="11" t="s">
        <v>413</v>
      </c>
      <c r="F5" s="10" t="s">
        <v>21</v>
      </c>
      <c r="G5" s="10" t="s">
        <v>414</v>
      </c>
      <c r="H5" s="10" t="s">
        <v>419</v>
      </c>
      <c r="I5" s="11" t="s">
        <v>420</v>
      </c>
      <c r="J5" s="12">
        <v>1055233</v>
      </c>
      <c r="K5" s="13">
        <v>0.24199999999999999</v>
      </c>
    </row>
    <row r="6" spans="1:11" x14ac:dyDescent="0.35">
      <c r="A6" s="10" t="s">
        <v>412</v>
      </c>
      <c r="B6" s="10" t="s">
        <v>34</v>
      </c>
      <c r="C6" s="10" t="s">
        <v>11</v>
      </c>
      <c r="D6" s="10" t="s">
        <v>35</v>
      </c>
      <c r="E6" s="11" t="s">
        <v>413</v>
      </c>
      <c r="F6" s="10" t="s">
        <v>21</v>
      </c>
      <c r="G6" s="10" t="s">
        <v>414</v>
      </c>
      <c r="H6" s="10" t="s">
        <v>421</v>
      </c>
      <c r="I6" s="11" t="s">
        <v>422</v>
      </c>
      <c r="J6" s="12">
        <v>732122</v>
      </c>
      <c r="K6" s="13">
        <v>0.16789999999999999</v>
      </c>
    </row>
    <row r="7" spans="1:11" x14ac:dyDescent="0.35">
      <c r="A7" s="10" t="s">
        <v>412</v>
      </c>
      <c r="B7" s="10" t="s">
        <v>34</v>
      </c>
      <c r="C7" s="10" t="s">
        <v>11</v>
      </c>
      <c r="D7" s="10" t="s">
        <v>35</v>
      </c>
      <c r="E7" s="11" t="s">
        <v>413</v>
      </c>
      <c r="F7" s="10" t="s">
        <v>21</v>
      </c>
      <c r="G7" s="10" t="s">
        <v>414</v>
      </c>
      <c r="H7" s="10" t="s">
        <v>423</v>
      </c>
      <c r="I7" s="11" t="s">
        <v>424</v>
      </c>
      <c r="J7" s="12">
        <v>201890</v>
      </c>
      <c r="K7" s="13">
        <v>4.6300000000000001E-2</v>
      </c>
    </row>
    <row r="8" spans="1:11" x14ac:dyDescent="0.35">
      <c r="A8" s="10" t="s">
        <v>412</v>
      </c>
      <c r="B8" s="10" t="s">
        <v>34</v>
      </c>
      <c r="C8" s="10" t="s">
        <v>11</v>
      </c>
      <c r="D8" s="10" t="s">
        <v>36</v>
      </c>
      <c r="E8" s="11" t="s">
        <v>425</v>
      </c>
      <c r="F8" s="10" t="s">
        <v>21</v>
      </c>
      <c r="G8" s="10" t="s">
        <v>414</v>
      </c>
      <c r="H8" s="10" t="s">
        <v>13</v>
      </c>
      <c r="I8" s="11" t="s">
        <v>415</v>
      </c>
      <c r="J8" s="12">
        <v>0</v>
      </c>
      <c r="K8" s="13">
        <v>0</v>
      </c>
    </row>
    <row r="9" spans="1:11" x14ac:dyDescent="0.35">
      <c r="A9" s="10" t="s">
        <v>412</v>
      </c>
      <c r="B9" s="10" t="s">
        <v>34</v>
      </c>
      <c r="C9" s="10" t="s">
        <v>11</v>
      </c>
      <c r="D9" s="10" t="s">
        <v>36</v>
      </c>
      <c r="E9" s="11" t="s">
        <v>425</v>
      </c>
      <c r="F9" s="10" t="s">
        <v>21</v>
      </c>
      <c r="G9" s="10" t="s">
        <v>414</v>
      </c>
      <c r="H9" s="10" t="s">
        <v>416</v>
      </c>
      <c r="I9" s="11" t="s">
        <v>417</v>
      </c>
      <c r="J9" s="12">
        <v>0</v>
      </c>
      <c r="K9" s="13">
        <v>0</v>
      </c>
    </row>
    <row r="10" spans="1:11" x14ac:dyDescent="0.35">
      <c r="A10" s="10" t="s">
        <v>412</v>
      </c>
      <c r="B10" s="10" t="s">
        <v>34</v>
      </c>
      <c r="C10" s="10" t="s">
        <v>11</v>
      </c>
      <c r="D10" s="10" t="s">
        <v>36</v>
      </c>
      <c r="E10" s="11" t="s">
        <v>425</v>
      </c>
      <c r="F10" s="10" t="s">
        <v>21</v>
      </c>
      <c r="G10" s="10" t="s">
        <v>414</v>
      </c>
      <c r="H10" s="10" t="s">
        <v>15</v>
      </c>
      <c r="I10" s="11" t="s">
        <v>418</v>
      </c>
      <c r="J10" s="12">
        <v>3343883</v>
      </c>
      <c r="K10" s="13">
        <v>0.51729999999999998</v>
      </c>
    </row>
    <row r="11" spans="1:11" x14ac:dyDescent="0.35">
      <c r="A11" s="10" t="s">
        <v>412</v>
      </c>
      <c r="B11" s="10" t="s">
        <v>34</v>
      </c>
      <c r="C11" s="10" t="s">
        <v>11</v>
      </c>
      <c r="D11" s="10" t="s">
        <v>36</v>
      </c>
      <c r="E11" s="11" t="s">
        <v>425</v>
      </c>
      <c r="F11" s="10" t="s">
        <v>21</v>
      </c>
      <c r="G11" s="10" t="s">
        <v>414</v>
      </c>
      <c r="H11" s="10" t="s">
        <v>16</v>
      </c>
      <c r="I11" s="11" t="s">
        <v>426</v>
      </c>
      <c r="J11" s="12">
        <v>579184</v>
      </c>
      <c r="K11" s="13">
        <v>8.9599999999999999E-2</v>
      </c>
    </row>
    <row r="12" spans="1:11" x14ac:dyDescent="0.35">
      <c r="A12" s="10" t="s">
        <v>412</v>
      </c>
      <c r="B12" s="10" t="s">
        <v>34</v>
      </c>
      <c r="C12" s="10" t="s">
        <v>11</v>
      </c>
      <c r="D12" s="10" t="s">
        <v>36</v>
      </c>
      <c r="E12" s="11" t="s">
        <v>425</v>
      </c>
      <c r="F12" s="10" t="s">
        <v>21</v>
      </c>
      <c r="G12" s="10" t="s">
        <v>414</v>
      </c>
      <c r="H12" s="10" t="s">
        <v>419</v>
      </c>
      <c r="I12" s="11" t="s">
        <v>420</v>
      </c>
      <c r="J12" s="12">
        <v>2308333</v>
      </c>
      <c r="K12" s="13">
        <v>0.35709999999999997</v>
      </c>
    </row>
    <row r="13" spans="1:11" x14ac:dyDescent="0.35">
      <c r="A13" s="10" t="s">
        <v>412</v>
      </c>
      <c r="B13" s="10" t="s">
        <v>34</v>
      </c>
      <c r="C13" s="10" t="s">
        <v>11</v>
      </c>
      <c r="D13" s="10" t="s">
        <v>36</v>
      </c>
      <c r="E13" s="11" t="s">
        <v>425</v>
      </c>
      <c r="F13" s="10" t="s">
        <v>21</v>
      </c>
      <c r="G13" s="10" t="s">
        <v>414</v>
      </c>
      <c r="H13" s="10" t="s">
        <v>421</v>
      </c>
      <c r="I13" s="11" t="s">
        <v>422</v>
      </c>
      <c r="J13" s="12">
        <v>861019</v>
      </c>
      <c r="K13" s="13">
        <v>0.13320000000000001</v>
      </c>
    </row>
    <row r="14" spans="1:11" x14ac:dyDescent="0.35">
      <c r="A14" s="10" t="s">
        <v>412</v>
      </c>
      <c r="B14" s="10" t="s">
        <v>34</v>
      </c>
      <c r="C14" s="10" t="s">
        <v>11</v>
      </c>
      <c r="D14" s="10" t="s">
        <v>36</v>
      </c>
      <c r="E14" s="11" t="s">
        <v>425</v>
      </c>
      <c r="F14" s="10" t="s">
        <v>21</v>
      </c>
      <c r="G14" s="10" t="s">
        <v>414</v>
      </c>
      <c r="H14" s="10" t="s">
        <v>423</v>
      </c>
      <c r="I14" s="11" t="s">
        <v>424</v>
      </c>
      <c r="J14" s="12">
        <v>286360</v>
      </c>
      <c r="K14" s="13">
        <v>4.4299999999999999E-2</v>
      </c>
    </row>
    <row r="15" spans="1:11" x14ac:dyDescent="0.35">
      <c r="A15" s="10" t="s">
        <v>412</v>
      </c>
      <c r="B15" s="10" t="s">
        <v>34</v>
      </c>
      <c r="C15" s="10" t="s">
        <v>11</v>
      </c>
      <c r="D15" s="10" t="s">
        <v>37</v>
      </c>
      <c r="E15" s="11" t="s">
        <v>427</v>
      </c>
      <c r="F15" s="10" t="s">
        <v>21</v>
      </c>
      <c r="G15" s="10" t="s">
        <v>414</v>
      </c>
      <c r="H15" s="10" t="s">
        <v>13</v>
      </c>
      <c r="I15" s="11" t="s">
        <v>415</v>
      </c>
      <c r="J15" s="12">
        <v>0</v>
      </c>
      <c r="K15" s="13">
        <v>0</v>
      </c>
    </row>
    <row r="16" spans="1:11" x14ac:dyDescent="0.35">
      <c r="A16" s="10" t="s">
        <v>412</v>
      </c>
      <c r="B16" s="10" t="s">
        <v>34</v>
      </c>
      <c r="C16" s="10" t="s">
        <v>11</v>
      </c>
      <c r="D16" s="10" t="s">
        <v>37</v>
      </c>
      <c r="E16" s="11" t="s">
        <v>427</v>
      </c>
      <c r="F16" s="10" t="s">
        <v>21</v>
      </c>
      <c r="G16" s="10" t="s">
        <v>414</v>
      </c>
      <c r="H16" s="10" t="s">
        <v>416</v>
      </c>
      <c r="I16" s="11" t="s">
        <v>417</v>
      </c>
      <c r="J16" s="12">
        <v>0</v>
      </c>
      <c r="K16" s="13">
        <v>0</v>
      </c>
    </row>
    <row r="17" spans="1:11" x14ac:dyDescent="0.35">
      <c r="A17" s="10" t="s">
        <v>412</v>
      </c>
      <c r="B17" s="10" t="s">
        <v>34</v>
      </c>
      <c r="C17" s="10" t="s">
        <v>11</v>
      </c>
      <c r="D17" s="10" t="s">
        <v>37</v>
      </c>
      <c r="E17" s="11" t="s">
        <v>427</v>
      </c>
      <c r="F17" s="10" t="s">
        <v>21</v>
      </c>
      <c r="G17" s="10" t="s">
        <v>414</v>
      </c>
      <c r="H17" s="10" t="s">
        <v>15</v>
      </c>
      <c r="I17" s="11" t="s">
        <v>418</v>
      </c>
      <c r="J17" s="12">
        <v>1663856</v>
      </c>
      <c r="K17" s="13">
        <v>0.41070000000000001</v>
      </c>
    </row>
    <row r="18" spans="1:11" x14ac:dyDescent="0.35">
      <c r="A18" s="10" t="s">
        <v>412</v>
      </c>
      <c r="B18" s="10" t="s">
        <v>34</v>
      </c>
      <c r="C18" s="10" t="s">
        <v>11</v>
      </c>
      <c r="D18" s="10" t="s">
        <v>37</v>
      </c>
      <c r="E18" s="11" t="s">
        <v>427</v>
      </c>
      <c r="F18" s="10" t="s">
        <v>21</v>
      </c>
      <c r="G18" s="10" t="s">
        <v>414</v>
      </c>
      <c r="H18" s="10" t="s">
        <v>419</v>
      </c>
      <c r="I18" s="11" t="s">
        <v>420</v>
      </c>
      <c r="J18" s="12">
        <v>1290734</v>
      </c>
      <c r="K18" s="13">
        <v>0.31859999999999999</v>
      </c>
    </row>
    <row r="19" spans="1:11" x14ac:dyDescent="0.35">
      <c r="A19" s="10" t="s">
        <v>412</v>
      </c>
      <c r="B19" s="10" t="s">
        <v>34</v>
      </c>
      <c r="C19" s="10" t="s">
        <v>11</v>
      </c>
      <c r="D19" s="10" t="s">
        <v>37</v>
      </c>
      <c r="E19" s="11" t="s">
        <v>427</v>
      </c>
      <c r="F19" s="10" t="s">
        <v>21</v>
      </c>
      <c r="G19" s="10" t="s">
        <v>414</v>
      </c>
      <c r="H19" s="10" t="s">
        <v>421</v>
      </c>
      <c r="I19" s="11" t="s">
        <v>422</v>
      </c>
      <c r="J19" s="12">
        <v>971900</v>
      </c>
      <c r="K19" s="13">
        <v>0.2399</v>
      </c>
    </row>
    <row r="20" spans="1:11" x14ac:dyDescent="0.35">
      <c r="A20" s="10" t="s">
        <v>412</v>
      </c>
      <c r="B20" s="10" t="s">
        <v>34</v>
      </c>
      <c r="C20" s="10" t="s">
        <v>11</v>
      </c>
      <c r="D20" s="10" t="s">
        <v>37</v>
      </c>
      <c r="E20" s="11" t="s">
        <v>427</v>
      </c>
      <c r="F20" s="10" t="s">
        <v>21</v>
      </c>
      <c r="G20" s="10" t="s">
        <v>414</v>
      </c>
      <c r="H20" s="10" t="s">
        <v>423</v>
      </c>
      <c r="I20" s="11" t="s">
        <v>424</v>
      </c>
      <c r="J20" s="12">
        <v>191220</v>
      </c>
      <c r="K20" s="13">
        <v>4.7199999999999999E-2</v>
      </c>
    </row>
    <row r="21" spans="1:11" x14ac:dyDescent="0.35">
      <c r="A21" s="10" t="s">
        <v>412</v>
      </c>
      <c r="B21" s="10" t="s">
        <v>330</v>
      </c>
      <c r="C21" s="10" t="s">
        <v>11</v>
      </c>
      <c r="D21" s="10" t="s">
        <v>331</v>
      </c>
      <c r="E21" s="11" t="s">
        <v>428</v>
      </c>
      <c r="F21" s="10" t="s">
        <v>21</v>
      </c>
      <c r="G21" s="10" t="s">
        <v>414</v>
      </c>
      <c r="H21" s="10" t="s">
        <v>368</v>
      </c>
      <c r="I21" s="11" t="s">
        <v>429</v>
      </c>
      <c r="J21" s="12">
        <v>3298056</v>
      </c>
      <c r="K21" s="13">
        <v>0.12540000000000001</v>
      </c>
    </row>
    <row r="22" spans="1:11" x14ac:dyDescent="0.35">
      <c r="A22" s="10" t="s">
        <v>412</v>
      </c>
      <c r="B22" s="10" t="s">
        <v>330</v>
      </c>
      <c r="C22" s="10" t="s">
        <v>11</v>
      </c>
      <c r="D22" s="10" t="s">
        <v>331</v>
      </c>
      <c r="E22" s="11" t="s">
        <v>428</v>
      </c>
      <c r="F22" s="10" t="s">
        <v>21</v>
      </c>
      <c r="G22" s="10" t="s">
        <v>414</v>
      </c>
      <c r="H22" s="10" t="s">
        <v>416</v>
      </c>
      <c r="I22" s="11" t="s">
        <v>417</v>
      </c>
      <c r="J22" s="12">
        <v>0</v>
      </c>
      <c r="K22" s="13">
        <v>0</v>
      </c>
    </row>
    <row r="23" spans="1:11" x14ac:dyDescent="0.35">
      <c r="A23" s="10" t="s">
        <v>412</v>
      </c>
      <c r="B23" s="10" t="s">
        <v>330</v>
      </c>
      <c r="C23" s="10" t="s">
        <v>11</v>
      </c>
      <c r="D23" s="10" t="s">
        <v>331</v>
      </c>
      <c r="E23" s="11" t="s">
        <v>428</v>
      </c>
      <c r="F23" s="10" t="s">
        <v>21</v>
      </c>
      <c r="G23" s="10" t="s">
        <v>414</v>
      </c>
      <c r="H23" s="10" t="s">
        <v>15</v>
      </c>
      <c r="I23" s="11" t="s">
        <v>418</v>
      </c>
      <c r="J23" s="12">
        <v>8968398</v>
      </c>
      <c r="K23" s="13">
        <v>0.34100000000000003</v>
      </c>
    </row>
    <row r="24" spans="1:11" x14ac:dyDescent="0.35">
      <c r="A24" s="10" t="s">
        <v>412</v>
      </c>
      <c r="B24" s="10" t="s">
        <v>330</v>
      </c>
      <c r="C24" s="10" t="s">
        <v>11</v>
      </c>
      <c r="D24" s="10" t="s">
        <v>331</v>
      </c>
      <c r="E24" s="11" t="s">
        <v>428</v>
      </c>
      <c r="F24" s="10" t="s">
        <v>21</v>
      </c>
      <c r="G24" s="10" t="s">
        <v>414</v>
      </c>
      <c r="H24" s="10" t="s">
        <v>16</v>
      </c>
      <c r="I24" s="11" t="s">
        <v>426</v>
      </c>
      <c r="J24" s="12">
        <v>399764</v>
      </c>
      <c r="K24" s="13">
        <v>1.52E-2</v>
      </c>
    </row>
    <row r="25" spans="1:11" x14ac:dyDescent="0.35">
      <c r="A25" s="10" t="s">
        <v>412</v>
      </c>
      <c r="B25" s="10" t="s">
        <v>330</v>
      </c>
      <c r="C25" s="10" t="s">
        <v>11</v>
      </c>
      <c r="D25" s="10" t="s">
        <v>331</v>
      </c>
      <c r="E25" s="11" t="s">
        <v>428</v>
      </c>
      <c r="F25" s="10" t="s">
        <v>21</v>
      </c>
      <c r="G25" s="10" t="s">
        <v>414</v>
      </c>
      <c r="H25" s="10" t="s">
        <v>419</v>
      </c>
      <c r="I25" s="11" t="s">
        <v>420</v>
      </c>
      <c r="J25" s="12">
        <v>8026848</v>
      </c>
      <c r="K25" s="13">
        <v>0.30520000000000003</v>
      </c>
    </row>
    <row r="26" spans="1:11" x14ac:dyDescent="0.35">
      <c r="A26" s="10" t="s">
        <v>412</v>
      </c>
      <c r="B26" s="10" t="s">
        <v>330</v>
      </c>
      <c r="C26" s="10" t="s">
        <v>11</v>
      </c>
      <c r="D26" s="10" t="s">
        <v>331</v>
      </c>
      <c r="E26" s="11" t="s">
        <v>428</v>
      </c>
      <c r="F26" s="10" t="s">
        <v>21</v>
      </c>
      <c r="G26" s="10" t="s">
        <v>414</v>
      </c>
      <c r="H26" s="10" t="s">
        <v>421</v>
      </c>
      <c r="I26" s="11" t="s">
        <v>422</v>
      </c>
      <c r="J26" s="12">
        <v>3098174</v>
      </c>
      <c r="K26" s="13">
        <v>0.1178</v>
      </c>
    </row>
    <row r="27" spans="1:11" x14ac:dyDescent="0.35">
      <c r="A27" s="10" t="s">
        <v>412</v>
      </c>
      <c r="B27" s="10" t="s">
        <v>330</v>
      </c>
      <c r="C27" s="10" t="s">
        <v>11</v>
      </c>
      <c r="D27" s="10" t="s">
        <v>331</v>
      </c>
      <c r="E27" s="11" t="s">
        <v>428</v>
      </c>
      <c r="F27" s="10" t="s">
        <v>21</v>
      </c>
      <c r="G27" s="10" t="s">
        <v>414</v>
      </c>
      <c r="H27" s="10" t="s">
        <v>423</v>
      </c>
      <c r="I27" s="11" t="s">
        <v>424</v>
      </c>
      <c r="J27" s="12">
        <v>378724</v>
      </c>
      <c r="K27" s="13">
        <v>1.44E-2</v>
      </c>
    </row>
    <row r="28" spans="1:11" x14ac:dyDescent="0.35">
      <c r="A28" s="10" t="s">
        <v>412</v>
      </c>
      <c r="B28" s="10" t="s">
        <v>330</v>
      </c>
      <c r="C28" s="10" t="s">
        <v>11</v>
      </c>
      <c r="D28" s="10" t="s">
        <v>332</v>
      </c>
      <c r="E28" s="11" t="s">
        <v>430</v>
      </c>
      <c r="F28" s="10" t="s">
        <v>21</v>
      </c>
      <c r="G28" s="10" t="s">
        <v>414</v>
      </c>
      <c r="H28" s="10" t="s">
        <v>416</v>
      </c>
      <c r="I28" s="11" t="s">
        <v>417</v>
      </c>
      <c r="J28" s="12">
        <v>0</v>
      </c>
      <c r="K28" s="13">
        <v>0</v>
      </c>
    </row>
    <row r="29" spans="1:11" x14ac:dyDescent="0.35">
      <c r="A29" s="10" t="s">
        <v>412</v>
      </c>
      <c r="B29" s="10" t="s">
        <v>330</v>
      </c>
      <c r="C29" s="10" t="s">
        <v>11</v>
      </c>
      <c r="D29" s="10" t="s">
        <v>332</v>
      </c>
      <c r="E29" s="11" t="s">
        <v>430</v>
      </c>
      <c r="F29" s="10" t="s">
        <v>21</v>
      </c>
      <c r="G29" s="10" t="s">
        <v>414</v>
      </c>
      <c r="H29" s="10" t="s">
        <v>15</v>
      </c>
      <c r="I29" s="11" t="s">
        <v>418</v>
      </c>
      <c r="J29" s="12">
        <v>14935472</v>
      </c>
      <c r="K29" s="13">
        <v>0.83550000000000002</v>
      </c>
    </row>
    <row r="30" spans="1:11" x14ac:dyDescent="0.35">
      <c r="A30" s="10" t="s">
        <v>412</v>
      </c>
      <c r="B30" s="10" t="s">
        <v>330</v>
      </c>
      <c r="C30" s="10" t="s">
        <v>11</v>
      </c>
      <c r="D30" s="10" t="s">
        <v>332</v>
      </c>
      <c r="E30" s="11" t="s">
        <v>430</v>
      </c>
      <c r="F30" s="10" t="s">
        <v>21</v>
      </c>
      <c r="G30" s="10" t="s">
        <v>414</v>
      </c>
      <c r="H30" s="10" t="s">
        <v>419</v>
      </c>
      <c r="I30" s="11" t="s">
        <v>420</v>
      </c>
      <c r="J30" s="12">
        <v>4383217</v>
      </c>
      <c r="K30" s="13">
        <v>0.2452</v>
      </c>
    </row>
    <row r="31" spans="1:11" x14ac:dyDescent="0.35">
      <c r="A31" s="10" t="s">
        <v>412</v>
      </c>
      <c r="B31" s="10" t="s">
        <v>330</v>
      </c>
      <c r="C31" s="10" t="s">
        <v>11</v>
      </c>
      <c r="D31" s="10" t="s">
        <v>332</v>
      </c>
      <c r="E31" s="11" t="s">
        <v>430</v>
      </c>
      <c r="F31" s="10" t="s">
        <v>21</v>
      </c>
      <c r="G31" s="10" t="s">
        <v>414</v>
      </c>
      <c r="H31" s="10" t="s">
        <v>421</v>
      </c>
      <c r="I31" s="11" t="s">
        <v>422</v>
      </c>
      <c r="J31" s="12">
        <v>3214121</v>
      </c>
      <c r="K31" s="13">
        <v>0.17979999999999999</v>
      </c>
    </row>
    <row r="32" spans="1:11" x14ac:dyDescent="0.35">
      <c r="A32" s="10" t="s">
        <v>412</v>
      </c>
      <c r="B32" s="10" t="s">
        <v>330</v>
      </c>
      <c r="C32" s="10" t="s">
        <v>11</v>
      </c>
      <c r="D32" s="10" t="s">
        <v>332</v>
      </c>
      <c r="E32" s="11" t="s">
        <v>430</v>
      </c>
      <c r="F32" s="10" t="s">
        <v>21</v>
      </c>
      <c r="G32" s="10" t="s">
        <v>414</v>
      </c>
      <c r="H32" s="10" t="s">
        <v>423</v>
      </c>
      <c r="I32" s="11" t="s">
        <v>424</v>
      </c>
      <c r="J32" s="12">
        <v>927769</v>
      </c>
      <c r="K32" s="13">
        <v>5.1900000000000002E-2</v>
      </c>
    </row>
    <row r="33" spans="1:11" x14ac:dyDescent="0.35">
      <c r="A33" s="10" t="s">
        <v>412</v>
      </c>
      <c r="B33" s="10" t="s">
        <v>330</v>
      </c>
      <c r="C33" s="10" t="s">
        <v>11</v>
      </c>
      <c r="D33" s="10" t="s">
        <v>333</v>
      </c>
      <c r="E33" s="11" t="s">
        <v>431</v>
      </c>
      <c r="F33" s="10" t="s">
        <v>21</v>
      </c>
      <c r="G33" s="10" t="s">
        <v>414</v>
      </c>
      <c r="H33" s="10" t="s">
        <v>416</v>
      </c>
      <c r="I33" s="11" t="s">
        <v>417</v>
      </c>
      <c r="J33" s="12">
        <v>0</v>
      </c>
      <c r="K33" s="13">
        <v>0</v>
      </c>
    </row>
    <row r="34" spans="1:11" x14ac:dyDescent="0.35">
      <c r="A34" s="10" t="s">
        <v>412</v>
      </c>
      <c r="B34" s="10" t="s">
        <v>330</v>
      </c>
      <c r="C34" s="10" t="s">
        <v>11</v>
      </c>
      <c r="D34" s="10" t="s">
        <v>333</v>
      </c>
      <c r="E34" s="11" t="s">
        <v>431</v>
      </c>
      <c r="F34" s="10" t="s">
        <v>21</v>
      </c>
      <c r="G34" s="10" t="s">
        <v>414</v>
      </c>
      <c r="H34" s="10" t="s">
        <v>15</v>
      </c>
      <c r="I34" s="11" t="s">
        <v>418</v>
      </c>
      <c r="J34" s="12">
        <v>11938033</v>
      </c>
      <c r="K34" s="13">
        <v>0.17460000000000001</v>
      </c>
    </row>
    <row r="35" spans="1:11" x14ac:dyDescent="0.35">
      <c r="A35" s="10" t="s">
        <v>412</v>
      </c>
      <c r="B35" s="10" t="s">
        <v>330</v>
      </c>
      <c r="C35" s="10" t="s">
        <v>11</v>
      </c>
      <c r="D35" s="10" t="s">
        <v>333</v>
      </c>
      <c r="E35" s="11" t="s">
        <v>431</v>
      </c>
      <c r="F35" s="10" t="s">
        <v>21</v>
      </c>
      <c r="G35" s="10" t="s">
        <v>414</v>
      </c>
      <c r="H35" s="10" t="s">
        <v>16</v>
      </c>
      <c r="I35" s="11" t="s">
        <v>426</v>
      </c>
      <c r="J35" s="12">
        <v>3425518</v>
      </c>
      <c r="K35" s="13">
        <v>5.0099999999999999E-2</v>
      </c>
    </row>
    <row r="36" spans="1:11" x14ac:dyDescent="0.35">
      <c r="A36" s="10" t="s">
        <v>412</v>
      </c>
      <c r="B36" s="10" t="s">
        <v>330</v>
      </c>
      <c r="C36" s="10" t="s">
        <v>11</v>
      </c>
      <c r="D36" s="10" t="s">
        <v>333</v>
      </c>
      <c r="E36" s="11" t="s">
        <v>431</v>
      </c>
      <c r="F36" s="10" t="s">
        <v>21</v>
      </c>
      <c r="G36" s="10" t="s">
        <v>414</v>
      </c>
      <c r="H36" s="10" t="s">
        <v>30</v>
      </c>
      <c r="I36" s="11" t="s">
        <v>432</v>
      </c>
      <c r="J36" s="12">
        <v>7167201</v>
      </c>
      <c r="K36" s="13">
        <v>9.8799999999999999E-2</v>
      </c>
    </row>
    <row r="37" spans="1:11" x14ac:dyDescent="0.35">
      <c r="A37" s="10" t="s">
        <v>412</v>
      </c>
      <c r="B37" s="10" t="s">
        <v>330</v>
      </c>
      <c r="C37" s="10" t="s">
        <v>11</v>
      </c>
      <c r="D37" s="10" t="s">
        <v>333</v>
      </c>
      <c r="E37" s="11" t="s">
        <v>431</v>
      </c>
      <c r="F37" s="10" t="s">
        <v>21</v>
      </c>
      <c r="G37" s="10" t="s">
        <v>414</v>
      </c>
      <c r="H37" s="10" t="s">
        <v>419</v>
      </c>
      <c r="I37" s="11" t="s">
        <v>420</v>
      </c>
      <c r="J37" s="12">
        <v>18030122</v>
      </c>
      <c r="K37" s="13">
        <v>0.26369999999999999</v>
      </c>
    </row>
    <row r="38" spans="1:11" x14ac:dyDescent="0.35">
      <c r="A38" s="10" t="s">
        <v>412</v>
      </c>
      <c r="B38" s="10" t="s">
        <v>330</v>
      </c>
      <c r="C38" s="10" t="s">
        <v>11</v>
      </c>
      <c r="D38" s="10" t="s">
        <v>333</v>
      </c>
      <c r="E38" s="11" t="s">
        <v>431</v>
      </c>
      <c r="F38" s="10" t="s">
        <v>21</v>
      </c>
      <c r="G38" s="10" t="s">
        <v>414</v>
      </c>
      <c r="H38" s="10" t="s">
        <v>433</v>
      </c>
      <c r="I38" s="11" t="s">
        <v>434</v>
      </c>
      <c r="J38" s="12">
        <v>6085252</v>
      </c>
      <c r="K38" s="13">
        <v>8.8999999999999996E-2</v>
      </c>
    </row>
    <row r="39" spans="1:11" x14ac:dyDescent="0.35">
      <c r="A39" s="10" t="s">
        <v>412</v>
      </c>
      <c r="B39" s="10" t="s">
        <v>330</v>
      </c>
      <c r="C39" s="10" t="s">
        <v>11</v>
      </c>
      <c r="D39" s="10" t="s">
        <v>333</v>
      </c>
      <c r="E39" s="11" t="s">
        <v>431</v>
      </c>
      <c r="F39" s="10" t="s">
        <v>21</v>
      </c>
      <c r="G39" s="10" t="s">
        <v>414</v>
      </c>
      <c r="H39" s="10" t="s">
        <v>412</v>
      </c>
      <c r="I39" s="11" t="s">
        <v>435</v>
      </c>
      <c r="J39" s="12">
        <v>177771</v>
      </c>
      <c r="K39" s="13">
        <v>2.5999999999999999E-3</v>
      </c>
    </row>
    <row r="40" spans="1:11" x14ac:dyDescent="0.35">
      <c r="A40" s="10" t="s">
        <v>412</v>
      </c>
      <c r="B40" s="10" t="s">
        <v>330</v>
      </c>
      <c r="C40" s="10" t="s">
        <v>11</v>
      </c>
      <c r="D40" s="10" t="s">
        <v>333</v>
      </c>
      <c r="E40" s="11" t="s">
        <v>431</v>
      </c>
      <c r="F40" s="10" t="s">
        <v>21</v>
      </c>
      <c r="G40" s="10" t="s">
        <v>414</v>
      </c>
      <c r="H40" s="10" t="s">
        <v>421</v>
      </c>
      <c r="I40" s="11" t="s">
        <v>422</v>
      </c>
      <c r="J40" s="12">
        <v>18645485</v>
      </c>
      <c r="K40" s="13">
        <v>0.2727</v>
      </c>
    </row>
    <row r="41" spans="1:11" x14ac:dyDescent="0.35">
      <c r="A41" s="10" t="s">
        <v>412</v>
      </c>
      <c r="B41" s="10" t="s">
        <v>330</v>
      </c>
      <c r="C41" s="10" t="s">
        <v>11</v>
      </c>
      <c r="D41" s="10" t="s">
        <v>333</v>
      </c>
      <c r="E41" s="11" t="s">
        <v>431</v>
      </c>
      <c r="F41" s="10" t="s">
        <v>21</v>
      </c>
      <c r="G41" s="10" t="s">
        <v>414</v>
      </c>
      <c r="H41" s="10" t="s">
        <v>423</v>
      </c>
      <c r="I41" s="11" t="s">
        <v>424</v>
      </c>
      <c r="J41" s="12">
        <v>1757202</v>
      </c>
      <c r="K41" s="13">
        <v>2.5700000000000001E-2</v>
      </c>
    </row>
    <row r="42" spans="1:11" x14ac:dyDescent="0.35">
      <c r="A42" s="10" t="s">
        <v>412</v>
      </c>
      <c r="B42" s="10" t="s">
        <v>330</v>
      </c>
      <c r="C42" s="10" t="s">
        <v>11</v>
      </c>
      <c r="D42" s="10" t="s">
        <v>334</v>
      </c>
      <c r="E42" s="11" t="s">
        <v>436</v>
      </c>
      <c r="F42" s="10" t="s">
        <v>21</v>
      </c>
      <c r="G42" s="10" t="s">
        <v>414</v>
      </c>
      <c r="H42" s="10" t="s">
        <v>416</v>
      </c>
      <c r="I42" s="11" t="s">
        <v>417</v>
      </c>
      <c r="J42" s="12">
        <v>0</v>
      </c>
      <c r="K42" s="13">
        <v>0</v>
      </c>
    </row>
    <row r="43" spans="1:11" x14ac:dyDescent="0.35">
      <c r="A43" s="10" t="s">
        <v>412</v>
      </c>
      <c r="B43" s="10" t="s">
        <v>330</v>
      </c>
      <c r="C43" s="10" t="s">
        <v>11</v>
      </c>
      <c r="D43" s="10" t="s">
        <v>334</v>
      </c>
      <c r="E43" s="11" t="s">
        <v>436</v>
      </c>
      <c r="F43" s="10" t="s">
        <v>21</v>
      </c>
      <c r="G43" s="10" t="s">
        <v>414</v>
      </c>
      <c r="H43" s="10" t="s">
        <v>15</v>
      </c>
      <c r="I43" s="11" t="s">
        <v>418</v>
      </c>
      <c r="J43" s="12">
        <v>5699003</v>
      </c>
      <c r="K43" s="13">
        <v>0.2379</v>
      </c>
    </row>
    <row r="44" spans="1:11" x14ac:dyDescent="0.35">
      <c r="A44" s="10" t="s">
        <v>412</v>
      </c>
      <c r="B44" s="10" t="s">
        <v>330</v>
      </c>
      <c r="C44" s="10" t="s">
        <v>11</v>
      </c>
      <c r="D44" s="10" t="s">
        <v>334</v>
      </c>
      <c r="E44" s="11" t="s">
        <v>436</v>
      </c>
      <c r="F44" s="10" t="s">
        <v>21</v>
      </c>
      <c r="G44" s="10" t="s">
        <v>414</v>
      </c>
      <c r="H44" s="10" t="s">
        <v>16</v>
      </c>
      <c r="I44" s="11" t="s">
        <v>426</v>
      </c>
      <c r="J44" s="12">
        <v>663566</v>
      </c>
      <c r="K44" s="13">
        <v>2.7699999999999999E-2</v>
      </c>
    </row>
    <row r="45" spans="1:11" x14ac:dyDescent="0.35">
      <c r="A45" s="10" t="s">
        <v>412</v>
      </c>
      <c r="B45" s="10" t="s">
        <v>330</v>
      </c>
      <c r="C45" s="10" t="s">
        <v>11</v>
      </c>
      <c r="D45" s="10" t="s">
        <v>334</v>
      </c>
      <c r="E45" s="11" t="s">
        <v>436</v>
      </c>
      <c r="F45" s="10" t="s">
        <v>21</v>
      </c>
      <c r="G45" s="10" t="s">
        <v>414</v>
      </c>
      <c r="H45" s="10" t="s">
        <v>419</v>
      </c>
      <c r="I45" s="11" t="s">
        <v>420</v>
      </c>
      <c r="J45" s="12">
        <v>7428587</v>
      </c>
      <c r="K45" s="13">
        <v>0.31009999999999999</v>
      </c>
    </row>
    <row r="46" spans="1:11" x14ac:dyDescent="0.35">
      <c r="A46" s="10" t="s">
        <v>412</v>
      </c>
      <c r="B46" s="10" t="s">
        <v>330</v>
      </c>
      <c r="C46" s="10" t="s">
        <v>11</v>
      </c>
      <c r="D46" s="10" t="s">
        <v>334</v>
      </c>
      <c r="E46" s="11" t="s">
        <v>436</v>
      </c>
      <c r="F46" s="10" t="s">
        <v>21</v>
      </c>
      <c r="G46" s="10" t="s">
        <v>414</v>
      </c>
      <c r="H46" s="10" t="s">
        <v>412</v>
      </c>
      <c r="I46" s="11" t="s">
        <v>435</v>
      </c>
      <c r="J46" s="12">
        <v>45515</v>
      </c>
      <c r="K46" s="13">
        <v>1.9E-3</v>
      </c>
    </row>
    <row r="47" spans="1:11" x14ac:dyDescent="0.35">
      <c r="A47" s="10" t="s">
        <v>412</v>
      </c>
      <c r="B47" s="10" t="s">
        <v>330</v>
      </c>
      <c r="C47" s="10" t="s">
        <v>11</v>
      </c>
      <c r="D47" s="10" t="s">
        <v>334</v>
      </c>
      <c r="E47" s="11" t="s">
        <v>436</v>
      </c>
      <c r="F47" s="10" t="s">
        <v>21</v>
      </c>
      <c r="G47" s="10" t="s">
        <v>414</v>
      </c>
      <c r="H47" s="10" t="s">
        <v>421</v>
      </c>
      <c r="I47" s="11" t="s">
        <v>422</v>
      </c>
      <c r="J47" s="12">
        <v>6238001</v>
      </c>
      <c r="K47" s="13">
        <v>0.26040000000000002</v>
      </c>
    </row>
    <row r="48" spans="1:11" x14ac:dyDescent="0.35">
      <c r="A48" s="10" t="s">
        <v>412</v>
      </c>
      <c r="B48" s="10" t="s">
        <v>330</v>
      </c>
      <c r="C48" s="10" t="s">
        <v>11</v>
      </c>
      <c r="D48" s="10" t="s">
        <v>334</v>
      </c>
      <c r="E48" s="11" t="s">
        <v>436</v>
      </c>
      <c r="F48" s="10" t="s">
        <v>21</v>
      </c>
      <c r="G48" s="10" t="s">
        <v>414</v>
      </c>
      <c r="H48" s="10" t="s">
        <v>423</v>
      </c>
      <c r="I48" s="11" t="s">
        <v>424</v>
      </c>
      <c r="J48" s="12">
        <v>761784</v>
      </c>
      <c r="K48" s="13">
        <v>3.1800000000000002E-2</v>
      </c>
    </row>
    <row r="49" spans="1:11" x14ac:dyDescent="0.35">
      <c r="A49" s="10" t="s">
        <v>412</v>
      </c>
      <c r="B49" s="10" t="s">
        <v>49</v>
      </c>
      <c r="C49" s="10" t="s">
        <v>11</v>
      </c>
      <c r="D49" s="10" t="s">
        <v>50</v>
      </c>
      <c r="E49" s="11" t="s">
        <v>437</v>
      </c>
      <c r="F49" s="10" t="s">
        <v>21</v>
      </c>
      <c r="G49" s="10" t="s">
        <v>414</v>
      </c>
      <c r="H49" s="10" t="s">
        <v>416</v>
      </c>
      <c r="I49" s="11" t="s">
        <v>417</v>
      </c>
      <c r="J49" s="12">
        <v>0</v>
      </c>
      <c r="K49" s="13">
        <v>0</v>
      </c>
    </row>
    <row r="50" spans="1:11" x14ac:dyDescent="0.35">
      <c r="A50" s="10" t="s">
        <v>412</v>
      </c>
      <c r="B50" s="10" t="s">
        <v>49</v>
      </c>
      <c r="C50" s="10" t="s">
        <v>11</v>
      </c>
      <c r="D50" s="10" t="s">
        <v>50</v>
      </c>
      <c r="E50" s="11" t="s">
        <v>437</v>
      </c>
      <c r="F50" s="10" t="s">
        <v>21</v>
      </c>
      <c r="G50" s="10" t="s">
        <v>414</v>
      </c>
      <c r="H50" s="10" t="s">
        <v>15</v>
      </c>
      <c r="I50" s="11" t="s">
        <v>418</v>
      </c>
      <c r="J50" s="12">
        <v>8280580</v>
      </c>
      <c r="K50" s="13">
        <v>0.2145</v>
      </c>
    </row>
    <row r="51" spans="1:11" x14ac:dyDescent="0.35">
      <c r="A51" s="10" t="s">
        <v>412</v>
      </c>
      <c r="B51" s="10" t="s">
        <v>49</v>
      </c>
      <c r="C51" s="10" t="s">
        <v>11</v>
      </c>
      <c r="D51" s="10" t="s">
        <v>50</v>
      </c>
      <c r="E51" s="11" t="s">
        <v>437</v>
      </c>
      <c r="F51" s="10" t="s">
        <v>21</v>
      </c>
      <c r="G51" s="10" t="s">
        <v>414</v>
      </c>
      <c r="H51" s="10" t="s">
        <v>16</v>
      </c>
      <c r="I51" s="11" t="s">
        <v>426</v>
      </c>
      <c r="J51" s="12">
        <v>1355004</v>
      </c>
      <c r="K51" s="13">
        <v>3.5099999999999999E-2</v>
      </c>
    </row>
    <row r="52" spans="1:11" x14ac:dyDescent="0.35">
      <c r="A52" s="10" t="s">
        <v>412</v>
      </c>
      <c r="B52" s="10" t="s">
        <v>49</v>
      </c>
      <c r="C52" s="10" t="s">
        <v>11</v>
      </c>
      <c r="D52" s="10" t="s">
        <v>50</v>
      </c>
      <c r="E52" s="11" t="s">
        <v>437</v>
      </c>
      <c r="F52" s="10" t="s">
        <v>21</v>
      </c>
      <c r="G52" s="10" t="s">
        <v>414</v>
      </c>
      <c r="H52" s="10" t="s">
        <v>51</v>
      </c>
      <c r="I52" s="11" t="s">
        <v>438</v>
      </c>
      <c r="J52" s="12">
        <v>7400406</v>
      </c>
      <c r="K52" s="13">
        <v>0.19170000000000001</v>
      </c>
    </row>
    <row r="53" spans="1:11" x14ac:dyDescent="0.35">
      <c r="A53" s="10" t="s">
        <v>412</v>
      </c>
      <c r="B53" s="10" t="s">
        <v>49</v>
      </c>
      <c r="C53" s="10" t="s">
        <v>11</v>
      </c>
      <c r="D53" s="10" t="s">
        <v>50</v>
      </c>
      <c r="E53" s="11" t="s">
        <v>437</v>
      </c>
      <c r="F53" s="10" t="s">
        <v>21</v>
      </c>
      <c r="G53" s="10" t="s">
        <v>414</v>
      </c>
      <c r="H53" s="10" t="s">
        <v>419</v>
      </c>
      <c r="I53" s="11" t="s">
        <v>420</v>
      </c>
      <c r="J53" s="12">
        <v>10569803</v>
      </c>
      <c r="K53" s="13">
        <v>0.27379999999999999</v>
      </c>
    </row>
    <row r="54" spans="1:11" x14ac:dyDescent="0.35">
      <c r="A54" s="10" t="s">
        <v>412</v>
      </c>
      <c r="B54" s="10" t="s">
        <v>49</v>
      </c>
      <c r="C54" s="10" t="s">
        <v>11</v>
      </c>
      <c r="D54" s="10" t="s">
        <v>50</v>
      </c>
      <c r="E54" s="11" t="s">
        <v>437</v>
      </c>
      <c r="F54" s="10" t="s">
        <v>21</v>
      </c>
      <c r="G54" s="10" t="s">
        <v>414</v>
      </c>
      <c r="H54" s="10" t="s">
        <v>421</v>
      </c>
      <c r="I54" s="11" t="s">
        <v>422</v>
      </c>
      <c r="J54" s="12">
        <v>4624771</v>
      </c>
      <c r="K54" s="13">
        <v>0.1198</v>
      </c>
    </row>
    <row r="55" spans="1:11" x14ac:dyDescent="0.35">
      <c r="A55" s="10" t="s">
        <v>412</v>
      </c>
      <c r="B55" s="10" t="s">
        <v>49</v>
      </c>
      <c r="C55" s="10" t="s">
        <v>11</v>
      </c>
      <c r="D55" s="10" t="s">
        <v>50</v>
      </c>
      <c r="E55" s="11" t="s">
        <v>437</v>
      </c>
      <c r="F55" s="10" t="s">
        <v>21</v>
      </c>
      <c r="G55" s="10" t="s">
        <v>414</v>
      </c>
      <c r="H55" s="10" t="s">
        <v>423</v>
      </c>
      <c r="I55" s="11" t="s">
        <v>424</v>
      </c>
      <c r="J55" s="12">
        <v>837709</v>
      </c>
      <c r="K55" s="13">
        <v>2.1700000000000001E-2</v>
      </c>
    </row>
    <row r="56" spans="1:11" x14ac:dyDescent="0.35">
      <c r="A56" s="10" t="s">
        <v>412</v>
      </c>
      <c r="B56" s="10" t="s">
        <v>49</v>
      </c>
      <c r="C56" s="10" t="s">
        <v>11</v>
      </c>
      <c r="D56" s="10" t="s">
        <v>52</v>
      </c>
      <c r="E56" s="11" t="s">
        <v>439</v>
      </c>
      <c r="F56" s="10" t="s">
        <v>21</v>
      </c>
      <c r="G56" s="10" t="s">
        <v>414</v>
      </c>
      <c r="H56" s="10" t="s">
        <v>416</v>
      </c>
      <c r="I56" s="11" t="s">
        <v>417</v>
      </c>
      <c r="J56" s="12">
        <v>0</v>
      </c>
      <c r="K56" s="13">
        <v>0</v>
      </c>
    </row>
    <row r="57" spans="1:11" x14ac:dyDescent="0.35">
      <c r="A57" s="10" t="s">
        <v>412</v>
      </c>
      <c r="B57" s="10" t="s">
        <v>49</v>
      </c>
      <c r="C57" s="10" t="s">
        <v>11</v>
      </c>
      <c r="D57" s="10" t="s">
        <v>52</v>
      </c>
      <c r="E57" s="11" t="s">
        <v>439</v>
      </c>
      <c r="F57" s="10" t="s">
        <v>21</v>
      </c>
      <c r="G57" s="10" t="s">
        <v>414</v>
      </c>
      <c r="H57" s="10" t="s">
        <v>15</v>
      </c>
      <c r="I57" s="11" t="s">
        <v>418</v>
      </c>
      <c r="J57" s="12">
        <v>247696</v>
      </c>
      <c r="K57" s="13">
        <v>0.1177</v>
      </c>
    </row>
    <row r="58" spans="1:11" x14ac:dyDescent="0.35">
      <c r="A58" s="10" t="s">
        <v>412</v>
      </c>
      <c r="B58" s="10" t="s">
        <v>49</v>
      </c>
      <c r="C58" s="10" t="s">
        <v>11</v>
      </c>
      <c r="D58" s="10" t="s">
        <v>52</v>
      </c>
      <c r="E58" s="11" t="s">
        <v>439</v>
      </c>
      <c r="F58" s="10" t="s">
        <v>21</v>
      </c>
      <c r="G58" s="10" t="s">
        <v>414</v>
      </c>
      <c r="H58" s="10" t="s">
        <v>51</v>
      </c>
      <c r="I58" s="11" t="s">
        <v>438</v>
      </c>
      <c r="J58" s="12">
        <v>1499855</v>
      </c>
      <c r="K58" s="13">
        <v>0.7127</v>
      </c>
    </row>
    <row r="59" spans="1:11" x14ac:dyDescent="0.35">
      <c r="A59" s="10" t="s">
        <v>412</v>
      </c>
      <c r="B59" s="10" t="s">
        <v>49</v>
      </c>
      <c r="C59" s="10" t="s">
        <v>11</v>
      </c>
      <c r="D59" s="10" t="s">
        <v>52</v>
      </c>
      <c r="E59" s="11" t="s">
        <v>439</v>
      </c>
      <c r="F59" s="10" t="s">
        <v>21</v>
      </c>
      <c r="G59" s="10" t="s">
        <v>414</v>
      </c>
      <c r="H59" s="10" t="s">
        <v>419</v>
      </c>
      <c r="I59" s="11" t="s">
        <v>420</v>
      </c>
      <c r="J59" s="12">
        <v>468244</v>
      </c>
      <c r="K59" s="13">
        <v>0.2225</v>
      </c>
    </row>
    <row r="60" spans="1:11" x14ac:dyDescent="0.35">
      <c r="A60" s="10" t="s">
        <v>412</v>
      </c>
      <c r="B60" s="10" t="s">
        <v>49</v>
      </c>
      <c r="C60" s="10" t="s">
        <v>11</v>
      </c>
      <c r="D60" s="10" t="s">
        <v>52</v>
      </c>
      <c r="E60" s="11" t="s">
        <v>439</v>
      </c>
      <c r="F60" s="10" t="s">
        <v>21</v>
      </c>
      <c r="G60" s="10" t="s">
        <v>414</v>
      </c>
      <c r="H60" s="10" t="s">
        <v>421</v>
      </c>
      <c r="I60" s="11" t="s">
        <v>422</v>
      </c>
      <c r="J60" s="12">
        <v>401533</v>
      </c>
      <c r="K60" s="13">
        <v>0.1908</v>
      </c>
    </row>
    <row r="61" spans="1:11" x14ac:dyDescent="0.35">
      <c r="A61" s="10" t="s">
        <v>412</v>
      </c>
      <c r="B61" s="10" t="s">
        <v>49</v>
      </c>
      <c r="C61" s="10" t="s">
        <v>11</v>
      </c>
      <c r="D61" s="10" t="s">
        <v>52</v>
      </c>
      <c r="E61" s="11" t="s">
        <v>439</v>
      </c>
      <c r="F61" s="10" t="s">
        <v>21</v>
      </c>
      <c r="G61" s="10" t="s">
        <v>414</v>
      </c>
      <c r="H61" s="10" t="s">
        <v>423</v>
      </c>
      <c r="I61" s="11" t="s">
        <v>424</v>
      </c>
      <c r="J61" s="12">
        <v>84600</v>
      </c>
      <c r="K61" s="13">
        <v>4.02E-2</v>
      </c>
    </row>
    <row r="62" spans="1:11" x14ac:dyDescent="0.35">
      <c r="A62" s="10" t="s">
        <v>412</v>
      </c>
      <c r="B62" s="10" t="s">
        <v>49</v>
      </c>
      <c r="C62" s="10" t="s">
        <v>11</v>
      </c>
      <c r="D62" s="10" t="s">
        <v>53</v>
      </c>
      <c r="E62" s="11" t="s">
        <v>440</v>
      </c>
      <c r="F62" s="10" t="s">
        <v>14</v>
      </c>
      <c r="G62" s="10" t="s">
        <v>54</v>
      </c>
      <c r="H62" s="10" t="s">
        <v>13</v>
      </c>
      <c r="I62" s="11" t="s">
        <v>415</v>
      </c>
      <c r="J62" s="12">
        <v>0</v>
      </c>
      <c r="K62" s="13">
        <v>0</v>
      </c>
    </row>
    <row r="63" spans="1:11" x14ac:dyDescent="0.35">
      <c r="A63" s="10" t="s">
        <v>412</v>
      </c>
      <c r="B63" s="10" t="s">
        <v>49</v>
      </c>
      <c r="C63" s="10" t="s">
        <v>11</v>
      </c>
      <c r="D63" s="10" t="s">
        <v>53</v>
      </c>
      <c r="E63" s="11" t="s">
        <v>440</v>
      </c>
      <c r="F63" s="10" t="s">
        <v>14</v>
      </c>
      <c r="G63" s="10" t="s">
        <v>54</v>
      </c>
      <c r="H63" s="10" t="s">
        <v>416</v>
      </c>
      <c r="I63" s="11" t="s">
        <v>417</v>
      </c>
      <c r="J63" s="12">
        <v>0</v>
      </c>
      <c r="K63" s="13">
        <v>0</v>
      </c>
    </row>
    <row r="64" spans="1:11" x14ac:dyDescent="0.35">
      <c r="A64" s="10" t="s">
        <v>412</v>
      </c>
      <c r="B64" s="10" t="s">
        <v>49</v>
      </c>
      <c r="C64" s="10" t="s">
        <v>11</v>
      </c>
      <c r="D64" s="10" t="s">
        <v>53</v>
      </c>
      <c r="E64" s="11" t="s">
        <v>440</v>
      </c>
      <c r="F64" s="10" t="s">
        <v>14</v>
      </c>
      <c r="G64" s="10" t="s">
        <v>54</v>
      </c>
      <c r="H64" s="10" t="s">
        <v>15</v>
      </c>
      <c r="I64" s="11" t="s">
        <v>418</v>
      </c>
      <c r="J64" s="12">
        <v>29250</v>
      </c>
      <c r="K64" s="13">
        <v>0.56020000000000003</v>
      </c>
    </row>
    <row r="65" spans="1:11" x14ac:dyDescent="0.35">
      <c r="A65" s="10" t="s">
        <v>412</v>
      </c>
      <c r="B65" s="10" t="s">
        <v>49</v>
      </c>
      <c r="C65" s="10" t="s">
        <v>11</v>
      </c>
      <c r="D65" s="10" t="s">
        <v>53</v>
      </c>
      <c r="E65" s="11" t="s">
        <v>440</v>
      </c>
      <c r="F65" s="10" t="s">
        <v>14</v>
      </c>
      <c r="G65" s="10" t="s">
        <v>54</v>
      </c>
      <c r="H65" s="10" t="s">
        <v>16</v>
      </c>
      <c r="I65" s="11" t="s">
        <v>426</v>
      </c>
      <c r="J65" s="12">
        <v>6563</v>
      </c>
      <c r="K65" s="13">
        <v>0.12570000000000001</v>
      </c>
    </row>
    <row r="66" spans="1:11" x14ac:dyDescent="0.35">
      <c r="A66" s="10" t="s">
        <v>412</v>
      </c>
      <c r="B66" s="10" t="s">
        <v>49</v>
      </c>
      <c r="C66" s="10" t="s">
        <v>11</v>
      </c>
      <c r="D66" s="10" t="s">
        <v>53</v>
      </c>
      <c r="E66" s="11" t="s">
        <v>440</v>
      </c>
      <c r="F66" s="10" t="s">
        <v>14</v>
      </c>
      <c r="G66" s="10" t="s">
        <v>54</v>
      </c>
      <c r="H66" s="10" t="s">
        <v>419</v>
      </c>
      <c r="I66" s="11" t="s">
        <v>420</v>
      </c>
      <c r="J66" s="12">
        <v>14594</v>
      </c>
      <c r="K66" s="13">
        <v>0.27950000000000003</v>
      </c>
    </row>
    <row r="67" spans="1:11" x14ac:dyDescent="0.35">
      <c r="A67" s="10" t="s">
        <v>412</v>
      </c>
      <c r="B67" s="10" t="s">
        <v>49</v>
      </c>
      <c r="C67" s="10" t="s">
        <v>11</v>
      </c>
      <c r="D67" s="10" t="s">
        <v>53</v>
      </c>
      <c r="E67" s="11" t="s">
        <v>440</v>
      </c>
      <c r="F67" s="10" t="s">
        <v>14</v>
      </c>
      <c r="G67" s="10" t="s">
        <v>54</v>
      </c>
      <c r="H67" s="10" t="s">
        <v>421</v>
      </c>
      <c r="I67" s="11" t="s">
        <v>422</v>
      </c>
      <c r="J67" s="12">
        <v>5461</v>
      </c>
      <c r="K67" s="13">
        <v>0.1046</v>
      </c>
    </row>
    <row r="68" spans="1:11" x14ac:dyDescent="0.35">
      <c r="A68" s="10" t="s">
        <v>412</v>
      </c>
      <c r="B68" s="10" t="s">
        <v>49</v>
      </c>
      <c r="C68" s="10" t="s">
        <v>11</v>
      </c>
      <c r="D68" s="10" t="s">
        <v>53</v>
      </c>
      <c r="E68" s="11" t="s">
        <v>440</v>
      </c>
      <c r="F68" s="10" t="s">
        <v>14</v>
      </c>
      <c r="G68" s="10" t="s">
        <v>54</v>
      </c>
      <c r="H68" s="10" t="s">
        <v>423</v>
      </c>
      <c r="I68" s="11" t="s">
        <v>424</v>
      </c>
      <c r="J68" s="12">
        <v>0</v>
      </c>
      <c r="K68" s="13">
        <v>0</v>
      </c>
    </row>
    <row r="69" spans="1:11" x14ac:dyDescent="0.35">
      <c r="A69" s="10" t="s">
        <v>412</v>
      </c>
      <c r="B69" s="10" t="s">
        <v>72</v>
      </c>
      <c r="C69" s="10" t="s">
        <v>11</v>
      </c>
      <c r="D69" s="10" t="s">
        <v>73</v>
      </c>
      <c r="E69" s="11" t="s">
        <v>441</v>
      </c>
      <c r="F69" s="10" t="s">
        <v>14</v>
      </c>
      <c r="G69" s="10" t="s">
        <v>72</v>
      </c>
      <c r="H69" s="10" t="s">
        <v>13</v>
      </c>
      <c r="I69" s="11" t="s">
        <v>415</v>
      </c>
      <c r="J69" s="12">
        <v>0</v>
      </c>
      <c r="K69" s="13">
        <v>0</v>
      </c>
    </row>
    <row r="70" spans="1:11" x14ac:dyDescent="0.35">
      <c r="A70" s="10" t="s">
        <v>412</v>
      </c>
      <c r="B70" s="10" t="s">
        <v>72</v>
      </c>
      <c r="C70" s="10" t="s">
        <v>11</v>
      </c>
      <c r="D70" s="10" t="s">
        <v>73</v>
      </c>
      <c r="E70" s="11" t="s">
        <v>441</v>
      </c>
      <c r="F70" s="10" t="s">
        <v>14</v>
      </c>
      <c r="G70" s="10" t="s">
        <v>72</v>
      </c>
      <c r="H70" s="10" t="s">
        <v>416</v>
      </c>
      <c r="I70" s="11" t="s">
        <v>417</v>
      </c>
      <c r="J70" s="12">
        <v>0</v>
      </c>
      <c r="K70" s="13">
        <v>0</v>
      </c>
    </row>
    <row r="71" spans="1:11" x14ac:dyDescent="0.35">
      <c r="A71" s="10" t="s">
        <v>412</v>
      </c>
      <c r="B71" s="10" t="s">
        <v>72</v>
      </c>
      <c r="C71" s="10" t="s">
        <v>11</v>
      </c>
      <c r="D71" s="10" t="s">
        <v>73</v>
      </c>
      <c r="E71" s="11" t="s">
        <v>441</v>
      </c>
      <c r="F71" s="10" t="s">
        <v>14</v>
      </c>
      <c r="G71" s="10" t="s">
        <v>72</v>
      </c>
      <c r="H71" s="10" t="s">
        <v>15</v>
      </c>
      <c r="I71" s="11" t="s">
        <v>418</v>
      </c>
      <c r="J71" s="12">
        <v>1614556</v>
      </c>
      <c r="K71" s="13">
        <v>0.1696</v>
      </c>
    </row>
    <row r="72" spans="1:11" x14ac:dyDescent="0.35">
      <c r="A72" s="10" t="s">
        <v>412</v>
      </c>
      <c r="B72" s="10" t="s">
        <v>72</v>
      </c>
      <c r="C72" s="10" t="s">
        <v>11</v>
      </c>
      <c r="D72" s="10" t="s">
        <v>73</v>
      </c>
      <c r="E72" s="11" t="s">
        <v>441</v>
      </c>
      <c r="F72" s="10" t="s">
        <v>14</v>
      </c>
      <c r="G72" s="10" t="s">
        <v>72</v>
      </c>
      <c r="H72" s="10" t="s">
        <v>16</v>
      </c>
      <c r="I72" s="11" t="s">
        <v>426</v>
      </c>
      <c r="J72" s="12">
        <v>178020</v>
      </c>
      <c r="K72" s="13">
        <v>1.8700000000000001E-2</v>
      </c>
    </row>
    <row r="73" spans="1:11" x14ac:dyDescent="0.35">
      <c r="A73" s="10" t="s">
        <v>412</v>
      </c>
      <c r="B73" s="10" t="s">
        <v>72</v>
      </c>
      <c r="C73" s="10" t="s">
        <v>11</v>
      </c>
      <c r="D73" s="10" t="s">
        <v>73</v>
      </c>
      <c r="E73" s="11" t="s">
        <v>441</v>
      </c>
      <c r="F73" s="10" t="s">
        <v>14</v>
      </c>
      <c r="G73" s="10" t="s">
        <v>72</v>
      </c>
      <c r="H73" s="10" t="s">
        <v>419</v>
      </c>
      <c r="I73" s="11" t="s">
        <v>420</v>
      </c>
      <c r="J73" s="12">
        <v>1881110</v>
      </c>
      <c r="K73" s="13">
        <v>0.1976</v>
      </c>
    </row>
    <row r="74" spans="1:11" x14ac:dyDescent="0.35">
      <c r="A74" s="10" t="s">
        <v>412</v>
      </c>
      <c r="B74" s="10" t="s">
        <v>72</v>
      </c>
      <c r="C74" s="10" t="s">
        <v>11</v>
      </c>
      <c r="D74" s="10" t="s">
        <v>73</v>
      </c>
      <c r="E74" s="11" t="s">
        <v>441</v>
      </c>
      <c r="F74" s="10" t="s">
        <v>14</v>
      </c>
      <c r="G74" s="10" t="s">
        <v>72</v>
      </c>
      <c r="H74" s="10" t="s">
        <v>421</v>
      </c>
      <c r="I74" s="11" t="s">
        <v>422</v>
      </c>
      <c r="J74" s="12">
        <v>1344194</v>
      </c>
      <c r="K74" s="13">
        <v>0.14119999999999999</v>
      </c>
    </row>
    <row r="75" spans="1:11" x14ac:dyDescent="0.35">
      <c r="A75" s="10" t="s">
        <v>412</v>
      </c>
      <c r="B75" s="10" t="s">
        <v>72</v>
      </c>
      <c r="C75" s="10" t="s">
        <v>11</v>
      </c>
      <c r="D75" s="10" t="s">
        <v>73</v>
      </c>
      <c r="E75" s="11" t="s">
        <v>441</v>
      </c>
      <c r="F75" s="10" t="s">
        <v>14</v>
      </c>
      <c r="G75" s="10" t="s">
        <v>72</v>
      </c>
      <c r="H75" s="10" t="s">
        <v>423</v>
      </c>
      <c r="I75" s="11" t="s">
        <v>424</v>
      </c>
      <c r="J75" s="12">
        <v>278930</v>
      </c>
      <c r="K75" s="13">
        <v>2.93E-2</v>
      </c>
    </row>
    <row r="76" spans="1:11" x14ac:dyDescent="0.35">
      <c r="A76" s="10" t="s">
        <v>412</v>
      </c>
      <c r="B76" s="10" t="s">
        <v>72</v>
      </c>
      <c r="C76" s="10" t="s">
        <v>11</v>
      </c>
      <c r="D76" s="10" t="s">
        <v>74</v>
      </c>
      <c r="E76" s="11" t="s">
        <v>442</v>
      </c>
      <c r="F76" s="10" t="s">
        <v>14</v>
      </c>
      <c r="G76" s="10" t="s">
        <v>75</v>
      </c>
      <c r="H76" s="10" t="s">
        <v>13</v>
      </c>
      <c r="I76" s="11" t="s">
        <v>415</v>
      </c>
      <c r="J76" s="12">
        <v>0</v>
      </c>
      <c r="K76" s="13">
        <v>0</v>
      </c>
    </row>
    <row r="77" spans="1:11" x14ac:dyDescent="0.35">
      <c r="A77" s="10" t="s">
        <v>412</v>
      </c>
      <c r="B77" s="10" t="s">
        <v>72</v>
      </c>
      <c r="C77" s="10" t="s">
        <v>11</v>
      </c>
      <c r="D77" s="10" t="s">
        <v>74</v>
      </c>
      <c r="E77" s="11" t="s">
        <v>442</v>
      </c>
      <c r="F77" s="10" t="s">
        <v>14</v>
      </c>
      <c r="G77" s="10" t="s">
        <v>75</v>
      </c>
      <c r="H77" s="10" t="s">
        <v>416</v>
      </c>
      <c r="I77" s="11" t="s">
        <v>417</v>
      </c>
      <c r="J77" s="12">
        <v>0</v>
      </c>
      <c r="K77" s="13">
        <v>0</v>
      </c>
    </row>
    <row r="78" spans="1:11" x14ac:dyDescent="0.35">
      <c r="A78" s="10" t="s">
        <v>412</v>
      </c>
      <c r="B78" s="10" t="s">
        <v>72</v>
      </c>
      <c r="C78" s="10" t="s">
        <v>11</v>
      </c>
      <c r="D78" s="10" t="s">
        <v>74</v>
      </c>
      <c r="E78" s="11" t="s">
        <v>442</v>
      </c>
      <c r="F78" s="10" t="s">
        <v>14</v>
      </c>
      <c r="G78" s="10" t="s">
        <v>75</v>
      </c>
      <c r="H78" s="10" t="s">
        <v>15</v>
      </c>
      <c r="I78" s="11" t="s">
        <v>418</v>
      </c>
      <c r="J78" s="12">
        <v>229831</v>
      </c>
      <c r="K78" s="13">
        <v>0.251</v>
      </c>
    </row>
    <row r="79" spans="1:11" x14ac:dyDescent="0.35">
      <c r="A79" s="10" t="s">
        <v>412</v>
      </c>
      <c r="B79" s="10" t="s">
        <v>72</v>
      </c>
      <c r="C79" s="10" t="s">
        <v>11</v>
      </c>
      <c r="D79" s="10" t="s">
        <v>74</v>
      </c>
      <c r="E79" s="11" t="s">
        <v>442</v>
      </c>
      <c r="F79" s="10" t="s">
        <v>14</v>
      </c>
      <c r="G79" s="10" t="s">
        <v>75</v>
      </c>
      <c r="H79" s="10" t="s">
        <v>16</v>
      </c>
      <c r="I79" s="11" t="s">
        <v>426</v>
      </c>
      <c r="J79" s="12">
        <v>41113</v>
      </c>
      <c r="K79" s="13">
        <v>4.4900000000000002E-2</v>
      </c>
    </row>
    <row r="80" spans="1:11" x14ac:dyDescent="0.35">
      <c r="A80" s="10" t="s">
        <v>412</v>
      </c>
      <c r="B80" s="10" t="s">
        <v>72</v>
      </c>
      <c r="C80" s="10" t="s">
        <v>11</v>
      </c>
      <c r="D80" s="10" t="s">
        <v>74</v>
      </c>
      <c r="E80" s="11" t="s">
        <v>442</v>
      </c>
      <c r="F80" s="10" t="s">
        <v>14</v>
      </c>
      <c r="G80" s="10" t="s">
        <v>75</v>
      </c>
      <c r="H80" s="10" t="s">
        <v>419</v>
      </c>
      <c r="I80" s="11" t="s">
        <v>420</v>
      </c>
      <c r="J80" s="12">
        <v>191556</v>
      </c>
      <c r="K80" s="13">
        <v>0.2092</v>
      </c>
    </row>
    <row r="81" spans="1:11" x14ac:dyDescent="0.35">
      <c r="A81" s="10" t="s">
        <v>412</v>
      </c>
      <c r="B81" s="10" t="s">
        <v>72</v>
      </c>
      <c r="C81" s="10" t="s">
        <v>11</v>
      </c>
      <c r="D81" s="10" t="s">
        <v>74</v>
      </c>
      <c r="E81" s="11" t="s">
        <v>442</v>
      </c>
      <c r="F81" s="10" t="s">
        <v>14</v>
      </c>
      <c r="G81" s="10" t="s">
        <v>75</v>
      </c>
      <c r="H81" s="10" t="s">
        <v>421</v>
      </c>
      <c r="I81" s="11" t="s">
        <v>422</v>
      </c>
      <c r="J81" s="12">
        <v>169306</v>
      </c>
      <c r="K81" s="13">
        <v>0.18490000000000001</v>
      </c>
    </row>
    <row r="82" spans="1:11" x14ac:dyDescent="0.35">
      <c r="A82" s="10" t="s">
        <v>412</v>
      </c>
      <c r="B82" s="10" t="s">
        <v>72</v>
      </c>
      <c r="C82" s="10" t="s">
        <v>11</v>
      </c>
      <c r="D82" s="10" t="s">
        <v>74</v>
      </c>
      <c r="E82" s="11" t="s">
        <v>442</v>
      </c>
      <c r="F82" s="10" t="s">
        <v>14</v>
      </c>
      <c r="G82" s="10" t="s">
        <v>75</v>
      </c>
      <c r="H82" s="10" t="s">
        <v>423</v>
      </c>
      <c r="I82" s="11" t="s">
        <v>424</v>
      </c>
      <c r="J82" s="12">
        <v>41663</v>
      </c>
      <c r="K82" s="13">
        <v>4.5499999999999999E-2</v>
      </c>
    </row>
    <row r="83" spans="1:11" x14ac:dyDescent="0.35">
      <c r="A83" s="10" t="s">
        <v>412</v>
      </c>
      <c r="B83" s="10" t="s">
        <v>72</v>
      </c>
      <c r="C83" s="10" t="s">
        <v>11</v>
      </c>
      <c r="D83" s="10" t="s">
        <v>76</v>
      </c>
      <c r="E83" s="11" t="s">
        <v>443</v>
      </c>
      <c r="F83" s="10" t="s">
        <v>14</v>
      </c>
      <c r="G83" s="10" t="s">
        <v>77</v>
      </c>
      <c r="H83" s="10" t="s">
        <v>13</v>
      </c>
      <c r="I83" s="11" t="s">
        <v>415</v>
      </c>
      <c r="J83" s="12">
        <v>0</v>
      </c>
      <c r="K83" s="13">
        <v>0</v>
      </c>
    </row>
    <row r="84" spans="1:11" x14ac:dyDescent="0.35">
      <c r="A84" s="10" t="s">
        <v>412</v>
      </c>
      <c r="B84" s="10" t="s">
        <v>72</v>
      </c>
      <c r="C84" s="10" t="s">
        <v>11</v>
      </c>
      <c r="D84" s="10" t="s">
        <v>76</v>
      </c>
      <c r="E84" s="11" t="s">
        <v>443</v>
      </c>
      <c r="F84" s="10" t="s">
        <v>14</v>
      </c>
      <c r="G84" s="10" t="s">
        <v>77</v>
      </c>
      <c r="H84" s="10" t="s">
        <v>416</v>
      </c>
      <c r="I84" s="11" t="s">
        <v>417</v>
      </c>
      <c r="J84" s="12">
        <v>0</v>
      </c>
      <c r="K84" s="13">
        <v>0</v>
      </c>
    </row>
    <row r="85" spans="1:11" x14ac:dyDescent="0.35">
      <c r="A85" s="10" t="s">
        <v>412</v>
      </c>
      <c r="B85" s="10" t="s">
        <v>72</v>
      </c>
      <c r="C85" s="10" t="s">
        <v>11</v>
      </c>
      <c r="D85" s="10" t="s">
        <v>76</v>
      </c>
      <c r="E85" s="11" t="s">
        <v>443</v>
      </c>
      <c r="F85" s="10" t="s">
        <v>14</v>
      </c>
      <c r="G85" s="10" t="s">
        <v>77</v>
      </c>
      <c r="H85" s="10" t="s">
        <v>15</v>
      </c>
      <c r="I85" s="11" t="s">
        <v>418</v>
      </c>
      <c r="J85" s="12">
        <v>253012</v>
      </c>
      <c r="K85" s="13">
        <v>0.35270000000000001</v>
      </c>
    </row>
    <row r="86" spans="1:11" x14ac:dyDescent="0.35">
      <c r="A86" s="10" t="s">
        <v>412</v>
      </c>
      <c r="B86" s="10" t="s">
        <v>72</v>
      </c>
      <c r="C86" s="10" t="s">
        <v>11</v>
      </c>
      <c r="D86" s="10" t="s">
        <v>76</v>
      </c>
      <c r="E86" s="11" t="s">
        <v>443</v>
      </c>
      <c r="F86" s="10" t="s">
        <v>14</v>
      </c>
      <c r="G86" s="10" t="s">
        <v>77</v>
      </c>
      <c r="H86" s="10" t="s">
        <v>419</v>
      </c>
      <c r="I86" s="11" t="s">
        <v>420</v>
      </c>
      <c r="J86" s="12">
        <v>148135</v>
      </c>
      <c r="K86" s="13">
        <v>0.20649999999999999</v>
      </c>
    </row>
    <row r="87" spans="1:11" x14ac:dyDescent="0.35">
      <c r="A87" s="10" t="s">
        <v>412</v>
      </c>
      <c r="B87" s="10" t="s">
        <v>72</v>
      </c>
      <c r="C87" s="10" t="s">
        <v>11</v>
      </c>
      <c r="D87" s="10" t="s">
        <v>76</v>
      </c>
      <c r="E87" s="11" t="s">
        <v>443</v>
      </c>
      <c r="F87" s="10" t="s">
        <v>14</v>
      </c>
      <c r="G87" s="10" t="s">
        <v>77</v>
      </c>
      <c r="H87" s="10" t="s">
        <v>421</v>
      </c>
      <c r="I87" s="11" t="s">
        <v>422</v>
      </c>
      <c r="J87" s="12">
        <v>75107</v>
      </c>
      <c r="K87" s="13">
        <v>0.1047</v>
      </c>
    </row>
    <row r="88" spans="1:11" x14ac:dyDescent="0.35">
      <c r="A88" s="10" t="s">
        <v>412</v>
      </c>
      <c r="B88" s="10" t="s">
        <v>72</v>
      </c>
      <c r="C88" s="10" t="s">
        <v>11</v>
      </c>
      <c r="D88" s="10" t="s">
        <v>76</v>
      </c>
      <c r="E88" s="11" t="s">
        <v>443</v>
      </c>
      <c r="F88" s="10" t="s">
        <v>14</v>
      </c>
      <c r="G88" s="10" t="s">
        <v>77</v>
      </c>
      <c r="H88" s="10" t="s">
        <v>423</v>
      </c>
      <c r="I88" s="11" t="s">
        <v>424</v>
      </c>
      <c r="J88" s="12">
        <v>25394</v>
      </c>
      <c r="K88" s="13">
        <v>3.5400000000000001E-2</v>
      </c>
    </row>
    <row r="89" spans="1:11" x14ac:dyDescent="0.35">
      <c r="A89" s="10" t="s">
        <v>412</v>
      </c>
      <c r="B89" s="10" t="s">
        <v>94</v>
      </c>
      <c r="C89" s="10" t="s">
        <v>11</v>
      </c>
      <c r="D89" s="10" t="s">
        <v>95</v>
      </c>
      <c r="E89" s="11" t="s">
        <v>444</v>
      </c>
      <c r="F89" s="10" t="s">
        <v>21</v>
      </c>
      <c r="G89" s="10" t="s">
        <v>414</v>
      </c>
      <c r="H89" s="10" t="s">
        <v>416</v>
      </c>
      <c r="I89" s="11" t="s">
        <v>417</v>
      </c>
      <c r="J89" s="12">
        <v>0</v>
      </c>
      <c r="K89" s="13">
        <v>0</v>
      </c>
    </row>
    <row r="90" spans="1:11" x14ac:dyDescent="0.35">
      <c r="A90" s="10" t="s">
        <v>412</v>
      </c>
      <c r="B90" s="10" t="s">
        <v>94</v>
      </c>
      <c r="C90" s="10" t="s">
        <v>11</v>
      </c>
      <c r="D90" s="10" t="s">
        <v>95</v>
      </c>
      <c r="E90" s="11" t="s">
        <v>444</v>
      </c>
      <c r="F90" s="10" t="s">
        <v>21</v>
      </c>
      <c r="G90" s="10" t="s">
        <v>414</v>
      </c>
      <c r="H90" s="10" t="s">
        <v>15</v>
      </c>
      <c r="I90" s="11" t="s">
        <v>418</v>
      </c>
      <c r="J90" s="12">
        <v>2493344</v>
      </c>
      <c r="K90" s="13">
        <v>0.5827</v>
      </c>
    </row>
    <row r="91" spans="1:11" x14ac:dyDescent="0.35">
      <c r="A91" s="10" t="s">
        <v>412</v>
      </c>
      <c r="B91" s="10" t="s">
        <v>94</v>
      </c>
      <c r="C91" s="10" t="s">
        <v>11</v>
      </c>
      <c r="D91" s="10" t="s">
        <v>95</v>
      </c>
      <c r="E91" s="11" t="s">
        <v>444</v>
      </c>
      <c r="F91" s="10" t="s">
        <v>21</v>
      </c>
      <c r="G91" s="10" t="s">
        <v>414</v>
      </c>
      <c r="H91" s="10" t="s">
        <v>16</v>
      </c>
      <c r="I91" s="11" t="s">
        <v>426</v>
      </c>
      <c r="J91" s="12">
        <v>375692</v>
      </c>
      <c r="K91" s="13">
        <v>8.7800000000000003E-2</v>
      </c>
    </row>
    <row r="92" spans="1:11" x14ac:dyDescent="0.35">
      <c r="A92" s="10" t="s">
        <v>412</v>
      </c>
      <c r="B92" s="10" t="s">
        <v>94</v>
      </c>
      <c r="C92" s="10" t="s">
        <v>11</v>
      </c>
      <c r="D92" s="10" t="s">
        <v>95</v>
      </c>
      <c r="E92" s="11" t="s">
        <v>444</v>
      </c>
      <c r="F92" s="10" t="s">
        <v>21</v>
      </c>
      <c r="G92" s="10" t="s">
        <v>414</v>
      </c>
      <c r="H92" s="10" t="s">
        <v>419</v>
      </c>
      <c r="I92" s="11" t="s">
        <v>420</v>
      </c>
      <c r="J92" s="12">
        <v>1142052</v>
      </c>
      <c r="K92" s="13">
        <v>0.26690000000000003</v>
      </c>
    </row>
    <row r="93" spans="1:11" x14ac:dyDescent="0.35">
      <c r="A93" s="10" t="s">
        <v>412</v>
      </c>
      <c r="B93" s="10" t="s">
        <v>94</v>
      </c>
      <c r="C93" s="10" t="s">
        <v>11</v>
      </c>
      <c r="D93" s="10" t="s">
        <v>95</v>
      </c>
      <c r="E93" s="11" t="s">
        <v>444</v>
      </c>
      <c r="F93" s="10" t="s">
        <v>21</v>
      </c>
      <c r="G93" s="10" t="s">
        <v>414</v>
      </c>
      <c r="H93" s="10" t="s">
        <v>421</v>
      </c>
      <c r="I93" s="11" t="s">
        <v>422</v>
      </c>
      <c r="J93" s="12">
        <v>769355</v>
      </c>
      <c r="K93" s="13">
        <v>0.17979999999999999</v>
      </c>
    </row>
    <row r="94" spans="1:11" x14ac:dyDescent="0.35">
      <c r="A94" s="10" t="s">
        <v>412</v>
      </c>
      <c r="B94" s="10" t="s">
        <v>94</v>
      </c>
      <c r="C94" s="10" t="s">
        <v>11</v>
      </c>
      <c r="D94" s="10" t="s">
        <v>95</v>
      </c>
      <c r="E94" s="11" t="s">
        <v>444</v>
      </c>
      <c r="F94" s="10" t="s">
        <v>21</v>
      </c>
      <c r="G94" s="10" t="s">
        <v>414</v>
      </c>
      <c r="H94" s="10" t="s">
        <v>423</v>
      </c>
      <c r="I94" s="11" t="s">
        <v>424</v>
      </c>
      <c r="J94" s="12">
        <v>228068</v>
      </c>
      <c r="K94" s="13">
        <v>5.33E-2</v>
      </c>
    </row>
    <row r="95" spans="1:11" x14ac:dyDescent="0.35">
      <c r="A95" s="10" t="s">
        <v>412</v>
      </c>
      <c r="B95" s="10" t="s">
        <v>94</v>
      </c>
      <c r="C95" s="10" t="s">
        <v>11</v>
      </c>
      <c r="D95" s="10" t="s">
        <v>96</v>
      </c>
      <c r="E95" s="11" t="s">
        <v>445</v>
      </c>
      <c r="F95" s="10" t="s">
        <v>14</v>
      </c>
      <c r="G95" s="10" t="s">
        <v>97</v>
      </c>
      <c r="H95" s="10" t="s">
        <v>416</v>
      </c>
      <c r="I95" s="11" t="s">
        <v>417</v>
      </c>
      <c r="J95" s="12">
        <v>0</v>
      </c>
      <c r="K95" s="13">
        <v>0</v>
      </c>
    </row>
    <row r="96" spans="1:11" x14ac:dyDescent="0.35">
      <c r="A96" s="10" t="s">
        <v>412</v>
      </c>
      <c r="B96" s="10" t="s">
        <v>94</v>
      </c>
      <c r="C96" s="10" t="s">
        <v>11</v>
      </c>
      <c r="D96" s="10" t="s">
        <v>96</v>
      </c>
      <c r="E96" s="11" t="s">
        <v>445</v>
      </c>
      <c r="F96" s="10" t="s">
        <v>14</v>
      </c>
      <c r="G96" s="10" t="s">
        <v>97</v>
      </c>
      <c r="H96" s="10" t="s">
        <v>15</v>
      </c>
      <c r="I96" s="11" t="s">
        <v>418</v>
      </c>
      <c r="J96" s="12">
        <v>5759</v>
      </c>
      <c r="K96" s="13">
        <v>0.3821</v>
      </c>
    </row>
    <row r="97" spans="1:11" x14ac:dyDescent="0.35">
      <c r="A97" s="10" t="s">
        <v>412</v>
      </c>
      <c r="B97" s="10" t="s">
        <v>94</v>
      </c>
      <c r="C97" s="10" t="s">
        <v>11</v>
      </c>
      <c r="D97" s="10" t="s">
        <v>96</v>
      </c>
      <c r="E97" s="11" t="s">
        <v>445</v>
      </c>
      <c r="F97" s="10" t="s">
        <v>14</v>
      </c>
      <c r="G97" s="10" t="s">
        <v>97</v>
      </c>
      <c r="H97" s="10" t="s">
        <v>16</v>
      </c>
      <c r="I97" s="11" t="s">
        <v>426</v>
      </c>
      <c r="J97" s="12">
        <v>1358</v>
      </c>
      <c r="K97" s="13">
        <v>9.01E-2</v>
      </c>
    </row>
    <row r="98" spans="1:11" x14ac:dyDescent="0.35">
      <c r="A98" s="10" t="s">
        <v>412</v>
      </c>
      <c r="B98" s="10" t="s">
        <v>94</v>
      </c>
      <c r="C98" s="10" t="s">
        <v>11</v>
      </c>
      <c r="D98" s="10" t="s">
        <v>96</v>
      </c>
      <c r="E98" s="11" t="s">
        <v>445</v>
      </c>
      <c r="F98" s="10" t="s">
        <v>14</v>
      </c>
      <c r="G98" s="10" t="s">
        <v>97</v>
      </c>
      <c r="H98" s="10" t="s">
        <v>419</v>
      </c>
      <c r="I98" s="11" t="s">
        <v>420</v>
      </c>
      <c r="J98" s="12">
        <v>4482</v>
      </c>
      <c r="K98" s="13">
        <v>0.2974</v>
      </c>
    </row>
    <row r="99" spans="1:11" x14ac:dyDescent="0.35">
      <c r="A99" s="10" t="s">
        <v>412</v>
      </c>
      <c r="B99" s="10" t="s">
        <v>94</v>
      </c>
      <c r="C99" s="10" t="s">
        <v>11</v>
      </c>
      <c r="D99" s="10" t="s">
        <v>96</v>
      </c>
      <c r="E99" s="11" t="s">
        <v>445</v>
      </c>
      <c r="F99" s="10" t="s">
        <v>14</v>
      </c>
      <c r="G99" s="10" t="s">
        <v>97</v>
      </c>
      <c r="H99" s="10" t="s">
        <v>421</v>
      </c>
      <c r="I99" s="11" t="s">
        <v>422</v>
      </c>
      <c r="J99" s="12">
        <v>3605</v>
      </c>
      <c r="K99" s="13">
        <v>0.2392</v>
      </c>
    </row>
    <row r="100" spans="1:11" x14ac:dyDescent="0.35">
      <c r="A100" s="10" t="s">
        <v>412</v>
      </c>
      <c r="B100" s="10" t="s">
        <v>94</v>
      </c>
      <c r="C100" s="10" t="s">
        <v>11</v>
      </c>
      <c r="D100" s="10" t="s">
        <v>96</v>
      </c>
      <c r="E100" s="11" t="s">
        <v>445</v>
      </c>
      <c r="F100" s="10" t="s">
        <v>14</v>
      </c>
      <c r="G100" s="10" t="s">
        <v>97</v>
      </c>
      <c r="H100" s="10" t="s">
        <v>423</v>
      </c>
      <c r="I100" s="11" t="s">
        <v>424</v>
      </c>
      <c r="J100" s="12">
        <v>0</v>
      </c>
      <c r="K100" s="13">
        <v>0</v>
      </c>
    </row>
    <row r="101" spans="1:11" x14ac:dyDescent="0.35">
      <c r="A101" s="10" t="s">
        <v>412</v>
      </c>
      <c r="B101" s="10" t="s">
        <v>335</v>
      </c>
      <c r="C101" s="10" t="s">
        <v>11</v>
      </c>
      <c r="D101" s="10" t="s">
        <v>336</v>
      </c>
      <c r="E101" s="11" t="s">
        <v>446</v>
      </c>
      <c r="F101" s="10" t="s">
        <v>21</v>
      </c>
      <c r="G101" s="10" t="s">
        <v>414</v>
      </c>
      <c r="H101" s="10" t="s">
        <v>13</v>
      </c>
      <c r="I101" s="11" t="s">
        <v>415</v>
      </c>
      <c r="J101" s="12">
        <v>0</v>
      </c>
      <c r="K101" s="13">
        <v>0</v>
      </c>
    </row>
    <row r="102" spans="1:11" x14ac:dyDescent="0.35">
      <c r="A102" s="10" t="s">
        <v>412</v>
      </c>
      <c r="B102" s="10" t="s">
        <v>335</v>
      </c>
      <c r="C102" s="10" t="s">
        <v>11</v>
      </c>
      <c r="D102" s="10" t="s">
        <v>336</v>
      </c>
      <c r="E102" s="11" t="s">
        <v>446</v>
      </c>
      <c r="F102" s="10" t="s">
        <v>21</v>
      </c>
      <c r="G102" s="10" t="s">
        <v>414</v>
      </c>
      <c r="H102" s="10" t="s">
        <v>416</v>
      </c>
      <c r="I102" s="11" t="s">
        <v>417</v>
      </c>
      <c r="J102" s="12">
        <v>0</v>
      </c>
      <c r="K102" s="13">
        <v>0</v>
      </c>
    </row>
    <row r="103" spans="1:11" x14ac:dyDescent="0.35">
      <c r="A103" s="10" t="s">
        <v>412</v>
      </c>
      <c r="B103" s="10" t="s">
        <v>335</v>
      </c>
      <c r="C103" s="10" t="s">
        <v>11</v>
      </c>
      <c r="D103" s="10" t="s">
        <v>336</v>
      </c>
      <c r="E103" s="11" t="s">
        <v>446</v>
      </c>
      <c r="F103" s="10" t="s">
        <v>21</v>
      </c>
      <c r="G103" s="10" t="s">
        <v>414</v>
      </c>
      <c r="H103" s="10" t="s">
        <v>15</v>
      </c>
      <c r="I103" s="11" t="s">
        <v>418</v>
      </c>
      <c r="J103" s="12">
        <v>2965496</v>
      </c>
      <c r="K103" s="13">
        <v>0.45090000000000002</v>
      </c>
    </row>
    <row r="104" spans="1:11" x14ac:dyDescent="0.35">
      <c r="A104" s="10" t="s">
        <v>412</v>
      </c>
      <c r="B104" s="10" t="s">
        <v>335</v>
      </c>
      <c r="C104" s="10" t="s">
        <v>11</v>
      </c>
      <c r="D104" s="10" t="s">
        <v>336</v>
      </c>
      <c r="E104" s="11" t="s">
        <v>446</v>
      </c>
      <c r="F104" s="10" t="s">
        <v>21</v>
      </c>
      <c r="G104" s="10" t="s">
        <v>414</v>
      </c>
      <c r="H104" s="10" t="s">
        <v>419</v>
      </c>
      <c r="I104" s="11" t="s">
        <v>420</v>
      </c>
      <c r="J104" s="12">
        <v>1280510</v>
      </c>
      <c r="K104" s="13">
        <v>0.19470000000000001</v>
      </c>
    </row>
    <row r="105" spans="1:11" x14ac:dyDescent="0.35">
      <c r="A105" s="10" t="s">
        <v>412</v>
      </c>
      <c r="B105" s="10" t="s">
        <v>335</v>
      </c>
      <c r="C105" s="10" t="s">
        <v>11</v>
      </c>
      <c r="D105" s="10" t="s">
        <v>336</v>
      </c>
      <c r="E105" s="11" t="s">
        <v>446</v>
      </c>
      <c r="F105" s="10" t="s">
        <v>21</v>
      </c>
      <c r="G105" s="10" t="s">
        <v>414</v>
      </c>
      <c r="H105" s="10" t="s">
        <v>421</v>
      </c>
      <c r="I105" s="11" t="s">
        <v>422</v>
      </c>
      <c r="J105" s="12">
        <v>1266699</v>
      </c>
      <c r="K105" s="13">
        <v>0.19259999999999999</v>
      </c>
    </row>
    <row r="106" spans="1:11" x14ac:dyDescent="0.35">
      <c r="A106" s="10" t="s">
        <v>412</v>
      </c>
      <c r="B106" s="10" t="s">
        <v>335</v>
      </c>
      <c r="C106" s="10" t="s">
        <v>11</v>
      </c>
      <c r="D106" s="10" t="s">
        <v>336</v>
      </c>
      <c r="E106" s="11" t="s">
        <v>446</v>
      </c>
      <c r="F106" s="10" t="s">
        <v>21</v>
      </c>
      <c r="G106" s="10" t="s">
        <v>414</v>
      </c>
      <c r="H106" s="10" t="s">
        <v>423</v>
      </c>
      <c r="I106" s="11" t="s">
        <v>424</v>
      </c>
      <c r="J106" s="12">
        <v>408422</v>
      </c>
      <c r="K106" s="13">
        <v>6.2100000000000002E-2</v>
      </c>
    </row>
    <row r="107" spans="1:11" x14ac:dyDescent="0.35">
      <c r="A107" s="10" t="s">
        <v>412</v>
      </c>
      <c r="B107" s="10" t="s">
        <v>335</v>
      </c>
      <c r="C107" s="10" t="s">
        <v>11</v>
      </c>
      <c r="D107" s="10" t="s">
        <v>338</v>
      </c>
      <c r="E107" s="11" t="s">
        <v>447</v>
      </c>
      <c r="F107" s="10" t="s">
        <v>21</v>
      </c>
      <c r="G107" s="10" t="s">
        <v>414</v>
      </c>
      <c r="H107" s="10" t="s">
        <v>25</v>
      </c>
      <c r="I107" s="11" t="s">
        <v>448</v>
      </c>
      <c r="J107" s="12">
        <v>5779208</v>
      </c>
      <c r="K107" s="13">
        <v>0.22020000000000001</v>
      </c>
    </row>
    <row r="108" spans="1:11" x14ac:dyDescent="0.35">
      <c r="A108" s="10" t="s">
        <v>412</v>
      </c>
      <c r="B108" s="10" t="s">
        <v>335</v>
      </c>
      <c r="C108" s="10" t="s">
        <v>11</v>
      </c>
      <c r="D108" s="10" t="s">
        <v>338</v>
      </c>
      <c r="E108" s="11" t="s">
        <v>447</v>
      </c>
      <c r="F108" s="10" t="s">
        <v>21</v>
      </c>
      <c r="G108" s="10" t="s">
        <v>414</v>
      </c>
      <c r="H108" s="10" t="s">
        <v>13</v>
      </c>
      <c r="I108" s="11" t="s">
        <v>415</v>
      </c>
      <c r="J108" s="12">
        <v>0</v>
      </c>
      <c r="K108" s="13">
        <v>0</v>
      </c>
    </row>
    <row r="109" spans="1:11" x14ac:dyDescent="0.35">
      <c r="A109" s="10" t="s">
        <v>412</v>
      </c>
      <c r="B109" s="10" t="s">
        <v>335</v>
      </c>
      <c r="C109" s="10" t="s">
        <v>11</v>
      </c>
      <c r="D109" s="10" t="s">
        <v>338</v>
      </c>
      <c r="E109" s="11" t="s">
        <v>447</v>
      </c>
      <c r="F109" s="10" t="s">
        <v>21</v>
      </c>
      <c r="G109" s="10" t="s">
        <v>414</v>
      </c>
      <c r="H109" s="10" t="s">
        <v>416</v>
      </c>
      <c r="I109" s="11" t="s">
        <v>417</v>
      </c>
      <c r="J109" s="12">
        <v>0</v>
      </c>
      <c r="K109" s="13">
        <v>0</v>
      </c>
    </row>
    <row r="110" spans="1:11" x14ac:dyDescent="0.35">
      <c r="A110" s="10" t="s">
        <v>412</v>
      </c>
      <c r="B110" s="10" t="s">
        <v>335</v>
      </c>
      <c r="C110" s="10" t="s">
        <v>11</v>
      </c>
      <c r="D110" s="10" t="s">
        <v>338</v>
      </c>
      <c r="E110" s="11" t="s">
        <v>447</v>
      </c>
      <c r="F110" s="10" t="s">
        <v>21</v>
      </c>
      <c r="G110" s="10" t="s">
        <v>414</v>
      </c>
      <c r="H110" s="10" t="s">
        <v>15</v>
      </c>
      <c r="I110" s="11" t="s">
        <v>418</v>
      </c>
      <c r="J110" s="12">
        <v>17266829</v>
      </c>
      <c r="K110" s="13">
        <v>0.71689999999999998</v>
      </c>
    </row>
    <row r="111" spans="1:11" x14ac:dyDescent="0.35">
      <c r="A111" s="10" t="s">
        <v>412</v>
      </c>
      <c r="B111" s="10" t="s">
        <v>335</v>
      </c>
      <c r="C111" s="10" t="s">
        <v>11</v>
      </c>
      <c r="D111" s="10" t="s">
        <v>338</v>
      </c>
      <c r="E111" s="11" t="s">
        <v>447</v>
      </c>
      <c r="F111" s="10" t="s">
        <v>21</v>
      </c>
      <c r="G111" s="10" t="s">
        <v>414</v>
      </c>
      <c r="H111" s="10" t="s">
        <v>16</v>
      </c>
      <c r="I111" s="11" t="s">
        <v>426</v>
      </c>
      <c r="J111" s="12">
        <v>715337</v>
      </c>
      <c r="K111" s="13">
        <v>2.9700000000000001E-2</v>
      </c>
    </row>
    <row r="112" spans="1:11" x14ac:dyDescent="0.35">
      <c r="A112" s="10" t="s">
        <v>412</v>
      </c>
      <c r="B112" s="10" t="s">
        <v>335</v>
      </c>
      <c r="C112" s="10" t="s">
        <v>11</v>
      </c>
      <c r="D112" s="10" t="s">
        <v>338</v>
      </c>
      <c r="E112" s="11" t="s">
        <v>447</v>
      </c>
      <c r="F112" s="10" t="s">
        <v>21</v>
      </c>
      <c r="G112" s="10" t="s">
        <v>414</v>
      </c>
      <c r="H112" s="10" t="s">
        <v>419</v>
      </c>
      <c r="I112" s="11" t="s">
        <v>420</v>
      </c>
      <c r="J112" s="12">
        <v>4080068</v>
      </c>
      <c r="K112" s="13">
        <v>0.1694</v>
      </c>
    </row>
    <row r="113" spans="1:11" x14ac:dyDescent="0.35">
      <c r="A113" s="10" t="s">
        <v>412</v>
      </c>
      <c r="B113" s="10" t="s">
        <v>335</v>
      </c>
      <c r="C113" s="10" t="s">
        <v>11</v>
      </c>
      <c r="D113" s="10" t="s">
        <v>338</v>
      </c>
      <c r="E113" s="11" t="s">
        <v>447</v>
      </c>
      <c r="F113" s="10" t="s">
        <v>21</v>
      </c>
      <c r="G113" s="10" t="s">
        <v>414</v>
      </c>
      <c r="H113" s="10" t="s">
        <v>421</v>
      </c>
      <c r="I113" s="11" t="s">
        <v>422</v>
      </c>
      <c r="J113" s="12">
        <v>3316561</v>
      </c>
      <c r="K113" s="13">
        <v>0.13769999999999999</v>
      </c>
    </row>
    <row r="114" spans="1:11" x14ac:dyDescent="0.35">
      <c r="A114" s="10" t="s">
        <v>412</v>
      </c>
      <c r="B114" s="10" t="s">
        <v>335</v>
      </c>
      <c r="C114" s="10" t="s">
        <v>11</v>
      </c>
      <c r="D114" s="10" t="s">
        <v>338</v>
      </c>
      <c r="E114" s="11" t="s">
        <v>447</v>
      </c>
      <c r="F114" s="10" t="s">
        <v>21</v>
      </c>
      <c r="G114" s="10" t="s">
        <v>414</v>
      </c>
      <c r="H114" s="10" t="s">
        <v>423</v>
      </c>
      <c r="I114" s="11" t="s">
        <v>424</v>
      </c>
      <c r="J114" s="12">
        <v>110793</v>
      </c>
      <c r="K114" s="13">
        <v>4.5999999999999999E-3</v>
      </c>
    </row>
    <row r="115" spans="1:11" x14ac:dyDescent="0.35">
      <c r="A115" s="10" t="s">
        <v>412</v>
      </c>
      <c r="B115" s="10" t="s">
        <v>335</v>
      </c>
      <c r="C115" s="10" t="s">
        <v>11</v>
      </c>
      <c r="D115" s="10" t="s">
        <v>337</v>
      </c>
      <c r="E115" s="11" t="s">
        <v>449</v>
      </c>
      <c r="F115" s="10" t="s">
        <v>21</v>
      </c>
      <c r="G115" s="10" t="s">
        <v>414</v>
      </c>
      <c r="H115" s="10" t="s">
        <v>13</v>
      </c>
      <c r="I115" s="11" t="s">
        <v>415</v>
      </c>
      <c r="J115" s="12">
        <v>0</v>
      </c>
      <c r="K115" s="13">
        <v>0</v>
      </c>
    </row>
    <row r="116" spans="1:11" x14ac:dyDescent="0.35">
      <c r="A116" s="10" t="s">
        <v>412</v>
      </c>
      <c r="B116" s="10" t="s">
        <v>335</v>
      </c>
      <c r="C116" s="10" t="s">
        <v>11</v>
      </c>
      <c r="D116" s="10" t="s">
        <v>337</v>
      </c>
      <c r="E116" s="11" t="s">
        <v>449</v>
      </c>
      <c r="F116" s="10" t="s">
        <v>21</v>
      </c>
      <c r="G116" s="10" t="s">
        <v>414</v>
      </c>
      <c r="H116" s="10" t="s">
        <v>416</v>
      </c>
      <c r="I116" s="11" t="s">
        <v>417</v>
      </c>
      <c r="J116" s="12">
        <v>0</v>
      </c>
      <c r="K116" s="13">
        <v>0</v>
      </c>
    </row>
    <row r="117" spans="1:11" x14ac:dyDescent="0.35">
      <c r="A117" s="10" t="s">
        <v>412</v>
      </c>
      <c r="B117" s="10" t="s">
        <v>335</v>
      </c>
      <c r="C117" s="10" t="s">
        <v>11</v>
      </c>
      <c r="D117" s="10" t="s">
        <v>337</v>
      </c>
      <c r="E117" s="11" t="s">
        <v>449</v>
      </c>
      <c r="F117" s="10" t="s">
        <v>21</v>
      </c>
      <c r="G117" s="10" t="s">
        <v>414</v>
      </c>
      <c r="H117" s="10" t="s">
        <v>15</v>
      </c>
      <c r="I117" s="11" t="s">
        <v>418</v>
      </c>
      <c r="J117" s="12">
        <v>4746198</v>
      </c>
      <c r="K117" s="13">
        <v>0.36170000000000002</v>
      </c>
    </row>
    <row r="118" spans="1:11" x14ac:dyDescent="0.35">
      <c r="A118" s="10" t="s">
        <v>412</v>
      </c>
      <c r="B118" s="10" t="s">
        <v>335</v>
      </c>
      <c r="C118" s="10" t="s">
        <v>11</v>
      </c>
      <c r="D118" s="10" t="s">
        <v>337</v>
      </c>
      <c r="E118" s="11" t="s">
        <v>449</v>
      </c>
      <c r="F118" s="10" t="s">
        <v>21</v>
      </c>
      <c r="G118" s="10" t="s">
        <v>414</v>
      </c>
      <c r="H118" s="10" t="s">
        <v>16</v>
      </c>
      <c r="I118" s="11" t="s">
        <v>426</v>
      </c>
      <c r="J118" s="12">
        <v>276872</v>
      </c>
      <c r="K118" s="13">
        <v>2.1100000000000001E-2</v>
      </c>
    </row>
    <row r="119" spans="1:11" x14ac:dyDescent="0.35">
      <c r="A119" s="10" t="s">
        <v>412</v>
      </c>
      <c r="B119" s="10" t="s">
        <v>335</v>
      </c>
      <c r="C119" s="10" t="s">
        <v>11</v>
      </c>
      <c r="D119" s="10" t="s">
        <v>337</v>
      </c>
      <c r="E119" s="11" t="s">
        <v>449</v>
      </c>
      <c r="F119" s="10" t="s">
        <v>21</v>
      </c>
      <c r="G119" s="10" t="s">
        <v>414</v>
      </c>
      <c r="H119" s="10" t="s">
        <v>30</v>
      </c>
      <c r="I119" s="11" t="s">
        <v>432</v>
      </c>
      <c r="J119" s="12">
        <v>3264618</v>
      </c>
      <c r="K119" s="13">
        <v>0.20399999999999999</v>
      </c>
    </row>
    <row r="120" spans="1:11" x14ac:dyDescent="0.35">
      <c r="A120" s="10" t="s">
        <v>412</v>
      </c>
      <c r="B120" s="10" t="s">
        <v>335</v>
      </c>
      <c r="C120" s="10" t="s">
        <v>11</v>
      </c>
      <c r="D120" s="10" t="s">
        <v>337</v>
      </c>
      <c r="E120" s="11" t="s">
        <v>449</v>
      </c>
      <c r="F120" s="10" t="s">
        <v>21</v>
      </c>
      <c r="G120" s="10" t="s">
        <v>414</v>
      </c>
      <c r="H120" s="10" t="s">
        <v>419</v>
      </c>
      <c r="I120" s="11" t="s">
        <v>420</v>
      </c>
      <c r="J120" s="12">
        <v>2731984</v>
      </c>
      <c r="K120" s="13">
        <v>0.2082</v>
      </c>
    </row>
    <row r="121" spans="1:11" x14ac:dyDescent="0.35">
      <c r="A121" s="10" t="s">
        <v>412</v>
      </c>
      <c r="B121" s="10" t="s">
        <v>335</v>
      </c>
      <c r="C121" s="10" t="s">
        <v>11</v>
      </c>
      <c r="D121" s="10" t="s">
        <v>337</v>
      </c>
      <c r="E121" s="11" t="s">
        <v>449</v>
      </c>
      <c r="F121" s="10" t="s">
        <v>21</v>
      </c>
      <c r="G121" s="10" t="s">
        <v>414</v>
      </c>
      <c r="H121" s="10" t="s">
        <v>421</v>
      </c>
      <c r="I121" s="11" t="s">
        <v>422</v>
      </c>
      <c r="J121" s="12">
        <v>1918425</v>
      </c>
      <c r="K121" s="13">
        <v>0.1462</v>
      </c>
    </row>
    <row r="122" spans="1:11" x14ac:dyDescent="0.35">
      <c r="A122" s="10" t="s">
        <v>412</v>
      </c>
      <c r="B122" s="10" t="s">
        <v>335</v>
      </c>
      <c r="C122" s="10" t="s">
        <v>11</v>
      </c>
      <c r="D122" s="10" t="s">
        <v>337</v>
      </c>
      <c r="E122" s="11" t="s">
        <v>449</v>
      </c>
      <c r="F122" s="10" t="s">
        <v>21</v>
      </c>
      <c r="G122" s="10" t="s">
        <v>414</v>
      </c>
      <c r="H122" s="10" t="s">
        <v>423</v>
      </c>
      <c r="I122" s="11" t="s">
        <v>424</v>
      </c>
      <c r="J122" s="12">
        <v>380536</v>
      </c>
      <c r="K122" s="13">
        <v>2.9000000000000001E-2</v>
      </c>
    </row>
    <row r="123" spans="1:11" x14ac:dyDescent="0.35">
      <c r="A123" s="10" t="s">
        <v>412</v>
      </c>
      <c r="B123" s="10" t="s">
        <v>335</v>
      </c>
      <c r="C123" s="10" t="s">
        <v>11</v>
      </c>
      <c r="D123" s="10" t="s">
        <v>339</v>
      </c>
      <c r="E123" s="11" t="s">
        <v>450</v>
      </c>
      <c r="F123" s="10" t="s">
        <v>14</v>
      </c>
      <c r="G123" s="10" t="s">
        <v>340</v>
      </c>
      <c r="H123" s="10" t="s">
        <v>25</v>
      </c>
      <c r="I123" s="11" t="s">
        <v>448</v>
      </c>
      <c r="J123" s="12">
        <v>239397</v>
      </c>
      <c r="K123" s="13">
        <v>0.19</v>
      </c>
    </row>
    <row r="124" spans="1:11" x14ac:dyDescent="0.35">
      <c r="A124" s="10" t="s">
        <v>412</v>
      </c>
      <c r="B124" s="10" t="s">
        <v>335</v>
      </c>
      <c r="C124" s="10" t="s">
        <v>11</v>
      </c>
      <c r="D124" s="10" t="s">
        <v>339</v>
      </c>
      <c r="E124" s="11" t="s">
        <v>450</v>
      </c>
      <c r="F124" s="10" t="s">
        <v>14</v>
      </c>
      <c r="G124" s="10" t="s">
        <v>340</v>
      </c>
      <c r="H124" s="10" t="s">
        <v>416</v>
      </c>
      <c r="I124" s="11" t="s">
        <v>417</v>
      </c>
      <c r="J124" s="12">
        <v>0</v>
      </c>
      <c r="K124" s="13">
        <v>0</v>
      </c>
    </row>
    <row r="125" spans="1:11" x14ac:dyDescent="0.35">
      <c r="A125" s="10" t="s">
        <v>412</v>
      </c>
      <c r="B125" s="10" t="s">
        <v>335</v>
      </c>
      <c r="C125" s="10" t="s">
        <v>11</v>
      </c>
      <c r="D125" s="10" t="s">
        <v>339</v>
      </c>
      <c r="E125" s="11" t="s">
        <v>450</v>
      </c>
      <c r="F125" s="10" t="s">
        <v>14</v>
      </c>
      <c r="G125" s="10" t="s">
        <v>340</v>
      </c>
      <c r="H125" s="10" t="s">
        <v>15</v>
      </c>
      <c r="I125" s="11" t="s">
        <v>418</v>
      </c>
      <c r="J125" s="12">
        <v>767329</v>
      </c>
      <c r="K125" s="13">
        <v>0.60899999999999999</v>
      </c>
    </row>
    <row r="126" spans="1:11" x14ac:dyDescent="0.35">
      <c r="A126" s="10" t="s">
        <v>412</v>
      </c>
      <c r="B126" s="10" t="s">
        <v>335</v>
      </c>
      <c r="C126" s="10" t="s">
        <v>11</v>
      </c>
      <c r="D126" s="10" t="s">
        <v>339</v>
      </c>
      <c r="E126" s="11" t="s">
        <v>450</v>
      </c>
      <c r="F126" s="10" t="s">
        <v>14</v>
      </c>
      <c r="G126" s="10" t="s">
        <v>340</v>
      </c>
      <c r="H126" s="10" t="s">
        <v>16</v>
      </c>
      <c r="I126" s="11" t="s">
        <v>426</v>
      </c>
      <c r="J126" s="12">
        <v>23814</v>
      </c>
      <c r="K126" s="13">
        <v>1.89E-2</v>
      </c>
    </row>
    <row r="127" spans="1:11" x14ac:dyDescent="0.35">
      <c r="A127" s="10" t="s">
        <v>412</v>
      </c>
      <c r="B127" s="10" t="s">
        <v>335</v>
      </c>
      <c r="C127" s="10" t="s">
        <v>11</v>
      </c>
      <c r="D127" s="10" t="s">
        <v>339</v>
      </c>
      <c r="E127" s="11" t="s">
        <v>450</v>
      </c>
      <c r="F127" s="10" t="s">
        <v>14</v>
      </c>
      <c r="G127" s="10" t="s">
        <v>340</v>
      </c>
      <c r="H127" s="10" t="s">
        <v>419</v>
      </c>
      <c r="I127" s="11" t="s">
        <v>420</v>
      </c>
      <c r="J127" s="12">
        <v>285512</v>
      </c>
      <c r="K127" s="13">
        <v>0.2266</v>
      </c>
    </row>
    <row r="128" spans="1:11" x14ac:dyDescent="0.35">
      <c r="A128" s="10" t="s">
        <v>412</v>
      </c>
      <c r="B128" s="10" t="s">
        <v>335</v>
      </c>
      <c r="C128" s="10" t="s">
        <v>11</v>
      </c>
      <c r="D128" s="10" t="s">
        <v>339</v>
      </c>
      <c r="E128" s="11" t="s">
        <v>450</v>
      </c>
      <c r="F128" s="10" t="s">
        <v>14</v>
      </c>
      <c r="G128" s="10" t="s">
        <v>340</v>
      </c>
      <c r="H128" s="10" t="s">
        <v>421</v>
      </c>
      <c r="I128" s="11" t="s">
        <v>422</v>
      </c>
      <c r="J128" s="12">
        <v>251492</v>
      </c>
      <c r="K128" s="13">
        <v>0.1996</v>
      </c>
    </row>
    <row r="129" spans="1:11" x14ac:dyDescent="0.35">
      <c r="A129" s="10" t="s">
        <v>412</v>
      </c>
      <c r="B129" s="10" t="s">
        <v>335</v>
      </c>
      <c r="C129" s="10" t="s">
        <v>11</v>
      </c>
      <c r="D129" s="10" t="s">
        <v>339</v>
      </c>
      <c r="E129" s="11" t="s">
        <v>450</v>
      </c>
      <c r="F129" s="10" t="s">
        <v>14</v>
      </c>
      <c r="G129" s="10" t="s">
        <v>340</v>
      </c>
      <c r="H129" s="10" t="s">
        <v>423</v>
      </c>
      <c r="I129" s="11" t="s">
        <v>424</v>
      </c>
      <c r="J129" s="12">
        <v>43595</v>
      </c>
      <c r="K129" s="13">
        <v>3.4599999999999999E-2</v>
      </c>
    </row>
    <row r="130" spans="1:11" x14ac:dyDescent="0.35">
      <c r="A130" s="10" t="s">
        <v>412</v>
      </c>
      <c r="B130" s="10" t="s">
        <v>98</v>
      </c>
      <c r="C130" s="10" t="s">
        <v>11</v>
      </c>
      <c r="D130" s="10" t="s">
        <v>99</v>
      </c>
      <c r="E130" s="11" t="s">
        <v>451</v>
      </c>
      <c r="F130" s="10" t="s">
        <v>21</v>
      </c>
      <c r="G130" s="10" t="s">
        <v>414</v>
      </c>
      <c r="H130" s="10" t="s">
        <v>368</v>
      </c>
      <c r="I130" s="11" t="s">
        <v>429</v>
      </c>
      <c r="J130" s="12">
        <v>124180</v>
      </c>
      <c r="K130" s="13">
        <v>0.01</v>
      </c>
    </row>
    <row r="131" spans="1:11" x14ac:dyDescent="0.35">
      <c r="A131" s="10" t="s">
        <v>412</v>
      </c>
      <c r="B131" s="10" t="s">
        <v>98</v>
      </c>
      <c r="C131" s="10" t="s">
        <v>11</v>
      </c>
      <c r="D131" s="10" t="s">
        <v>99</v>
      </c>
      <c r="E131" s="11" t="s">
        <v>451</v>
      </c>
      <c r="F131" s="10" t="s">
        <v>21</v>
      </c>
      <c r="G131" s="10" t="s">
        <v>414</v>
      </c>
      <c r="H131" s="10" t="s">
        <v>13</v>
      </c>
      <c r="I131" s="11" t="s">
        <v>415</v>
      </c>
      <c r="J131" s="12">
        <v>0</v>
      </c>
      <c r="K131" s="13">
        <v>0</v>
      </c>
    </row>
    <row r="132" spans="1:11" x14ac:dyDescent="0.35">
      <c r="A132" s="10" t="s">
        <v>412</v>
      </c>
      <c r="B132" s="10" t="s">
        <v>98</v>
      </c>
      <c r="C132" s="10" t="s">
        <v>11</v>
      </c>
      <c r="D132" s="10" t="s">
        <v>99</v>
      </c>
      <c r="E132" s="11" t="s">
        <v>451</v>
      </c>
      <c r="F132" s="10" t="s">
        <v>21</v>
      </c>
      <c r="G132" s="10" t="s">
        <v>414</v>
      </c>
      <c r="H132" s="10" t="s">
        <v>416</v>
      </c>
      <c r="I132" s="11" t="s">
        <v>417</v>
      </c>
      <c r="J132" s="12">
        <v>0</v>
      </c>
      <c r="K132" s="13">
        <v>0</v>
      </c>
    </row>
    <row r="133" spans="1:11" x14ac:dyDescent="0.35">
      <c r="A133" s="10" t="s">
        <v>412</v>
      </c>
      <c r="B133" s="10" t="s">
        <v>98</v>
      </c>
      <c r="C133" s="10" t="s">
        <v>11</v>
      </c>
      <c r="D133" s="10" t="s">
        <v>99</v>
      </c>
      <c r="E133" s="11" t="s">
        <v>451</v>
      </c>
      <c r="F133" s="10" t="s">
        <v>21</v>
      </c>
      <c r="G133" s="10" t="s">
        <v>414</v>
      </c>
      <c r="H133" s="10" t="s">
        <v>15</v>
      </c>
      <c r="I133" s="11" t="s">
        <v>418</v>
      </c>
      <c r="J133" s="12">
        <v>2632616</v>
      </c>
      <c r="K133" s="13">
        <v>0.21199999999999999</v>
      </c>
    </row>
    <row r="134" spans="1:11" x14ac:dyDescent="0.35">
      <c r="A134" s="10" t="s">
        <v>412</v>
      </c>
      <c r="B134" s="10" t="s">
        <v>98</v>
      </c>
      <c r="C134" s="10" t="s">
        <v>11</v>
      </c>
      <c r="D134" s="10" t="s">
        <v>99</v>
      </c>
      <c r="E134" s="11" t="s">
        <v>451</v>
      </c>
      <c r="F134" s="10" t="s">
        <v>21</v>
      </c>
      <c r="G134" s="10" t="s">
        <v>414</v>
      </c>
      <c r="H134" s="10" t="s">
        <v>419</v>
      </c>
      <c r="I134" s="11" t="s">
        <v>420</v>
      </c>
      <c r="J134" s="12">
        <v>1700024</v>
      </c>
      <c r="K134" s="13">
        <v>0.13689999999999999</v>
      </c>
    </row>
    <row r="135" spans="1:11" x14ac:dyDescent="0.35">
      <c r="A135" s="10" t="s">
        <v>412</v>
      </c>
      <c r="B135" s="10" t="s">
        <v>98</v>
      </c>
      <c r="C135" s="10" t="s">
        <v>11</v>
      </c>
      <c r="D135" s="10" t="s">
        <v>99</v>
      </c>
      <c r="E135" s="11" t="s">
        <v>451</v>
      </c>
      <c r="F135" s="10" t="s">
        <v>21</v>
      </c>
      <c r="G135" s="10" t="s">
        <v>414</v>
      </c>
      <c r="H135" s="10" t="s">
        <v>421</v>
      </c>
      <c r="I135" s="11" t="s">
        <v>422</v>
      </c>
      <c r="J135" s="12">
        <v>2483600</v>
      </c>
      <c r="K135" s="13">
        <v>0.2</v>
      </c>
    </row>
    <row r="136" spans="1:11" x14ac:dyDescent="0.35">
      <c r="A136" s="10" t="s">
        <v>412</v>
      </c>
      <c r="B136" s="10" t="s">
        <v>98</v>
      </c>
      <c r="C136" s="10" t="s">
        <v>11</v>
      </c>
      <c r="D136" s="10" t="s">
        <v>99</v>
      </c>
      <c r="E136" s="11" t="s">
        <v>451</v>
      </c>
      <c r="F136" s="10" t="s">
        <v>21</v>
      </c>
      <c r="G136" s="10" t="s">
        <v>414</v>
      </c>
      <c r="H136" s="10" t="s">
        <v>423</v>
      </c>
      <c r="I136" s="11" t="s">
        <v>424</v>
      </c>
      <c r="J136" s="12">
        <v>134114</v>
      </c>
      <c r="K136" s="13">
        <v>1.0800000000000001E-2</v>
      </c>
    </row>
    <row r="137" spans="1:11" x14ac:dyDescent="0.35">
      <c r="A137" s="10" t="s">
        <v>412</v>
      </c>
      <c r="B137" s="10" t="s">
        <v>134</v>
      </c>
      <c r="C137" s="10" t="s">
        <v>11</v>
      </c>
      <c r="D137" s="10" t="s">
        <v>135</v>
      </c>
      <c r="E137" s="11" t="s">
        <v>452</v>
      </c>
      <c r="F137" s="10" t="s">
        <v>21</v>
      </c>
      <c r="G137" s="10" t="s">
        <v>414</v>
      </c>
      <c r="H137" s="10" t="s">
        <v>13</v>
      </c>
      <c r="I137" s="11" t="s">
        <v>415</v>
      </c>
      <c r="J137" s="12">
        <v>0</v>
      </c>
      <c r="K137" s="13">
        <v>0</v>
      </c>
    </row>
    <row r="138" spans="1:11" x14ac:dyDescent="0.35">
      <c r="A138" s="10" t="s">
        <v>412</v>
      </c>
      <c r="B138" s="10" t="s">
        <v>134</v>
      </c>
      <c r="C138" s="10" t="s">
        <v>11</v>
      </c>
      <c r="D138" s="10" t="s">
        <v>135</v>
      </c>
      <c r="E138" s="11" t="s">
        <v>452</v>
      </c>
      <c r="F138" s="10" t="s">
        <v>21</v>
      </c>
      <c r="G138" s="10" t="s">
        <v>414</v>
      </c>
      <c r="H138" s="10" t="s">
        <v>416</v>
      </c>
      <c r="I138" s="11" t="s">
        <v>417</v>
      </c>
      <c r="J138" s="12">
        <v>0</v>
      </c>
      <c r="K138" s="13">
        <v>0</v>
      </c>
    </row>
    <row r="139" spans="1:11" x14ac:dyDescent="0.35">
      <c r="A139" s="10" t="s">
        <v>412</v>
      </c>
      <c r="B139" s="10" t="s">
        <v>134</v>
      </c>
      <c r="C139" s="10" t="s">
        <v>11</v>
      </c>
      <c r="D139" s="10" t="s">
        <v>135</v>
      </c>
      <c r="E139" s="11" t="s">
        <v>452</v>
      </c>
      <c r="F139" s="10" t="s">
        <v>21</v>
      </c>
      <c r="G139" s="10" t="s">
        <v>414</v>
      </c>
      <c r="H139" s="10" t="s">
        <v>15</v>
      </c>
      <c r="I139" s="11" t="s">
        <v>418</v>
      </c>
      <c r="J139" s="12">
        <v>870534</v>
      </c>
      <c r="K139" s="13">
        <v>0.22750000000000001</v>
      </c>
    </row>
    <row r="140" spans="1:11" x14ac:dyDescent="0.35">
      <c r="A140" s="10" t="s">
        <v>412</v>
      </c>
      <c r="B140" s="10" t="s">
        <v>134</v>
      </c>
      <c r="C140" s="10" t="s">
        <v>11</v>
      </c>
      <c r="D140" s="10" t="s">
        <v>135</v>
      </c>
      <c r="E140" s="11" t="s">
        <v>452</v>
      </c>
      <c r="F140" s="10" t="s">
        <v>21</v>
      </c>
      <c r="G140" s="10" t="s">
        <v>414</v>
      </c>
      <c r="H140" s="10" t="s">
        <v>419</v>
      </c>
      <c r="I140" s="11" t="s">
        <v>420</v>
      </c>
      <c r="J140" s="12">
        <v>913392</v>
      </c>
      <c r="K140" s="13">
        <v>0.2387</v>
      </c>
    </row>
    <row r="141" spans="1:11" x14ac:dyDescent="0.35">
      <c r="A141" s="10" t="s">
        <v>412</v>
      </c>
      <c r="B141" s="10" t="s">
        <v>134</v>
      </c>
      <c r="C141" s="10" t="s">
        <v>11</v>
      </c>
      <c r="D141" s="10" t="s">
        <v>135</v>
      </c>
      <c r="E141" s="11" t="s">
        <v>452</v>
      </c>
      <c r="F141" s="10" t="s">
        <v>21</v>
      </c>
      <c r="G141" s="10" t="s">
        <v>414</v>
      </c>
      <c r="H141" s="10" t="s">
        <v>421</v>
      </c>
      <c r="I141" s="11" t="s">
        <v>422</v>
      </c>
      <c r="J141" s="12">
        <v>506249</v>
      </c>
      <c r="K141" s="13">
        <v>0.1323</v>
      </c>
    </row>
    <row r="142" spans="1:11" x14ac:dyDescent="0.35">
      <c r="A142" s="10" t="s">
        <v>412</v>
      </c>
      <c r="B142" s="10" t="s">
        <v>134</v>
      </c>
      <c r="C142" s="10" t="s">
        <v>11</v>
      </c>
      <c r="D142" s="10" t="s">
        <v>135</v>
      </c>
      <c r="E142" s="11" t="s">
        <v>452</v>
      </c>
      <c r="F142" s="10" t="s">
        <v>21</v>
      </c>
      <c r="G142" s="10" t="s">
        <v>414</v>
      </c>
      <c r="H142" s="10" t="s">
        <v>423</v>
      </c>
      <c r="I142" s="11" t="s">
        <v>424</v>
      </c>
      <c r="J142" s="12">
        <v>204336</v>
      </c>
      <c r="K142" s="13">
        <v>5.3400000000000003E-2</v>
      </c>
    </row>
    <row r="143" spans="1:11" x14ac:dyDescent="0.35">
      <c r="A143" s="10" t="s">
        <v>412</v>
      </c>
      <c r="B143" s="10" t="s">
        <v>134</v>
      </c>
      <c r="C143" s="10" t="s">
        <v>11</v>
      </c>
      <c r="D143" s="10" t="s">
        <v>136</v>
      </c>
      <c r="E143" s="11" t="s">
        <v>453</v>
      </c>
      <c r="F143" s="10" t="s">
        <v>21</v>
      </c>
      <c r="G143" s="10" t="s">
        <v>414</v>
      </c>
      <c r="H143" s="10" t="s">
        <v>13</v>
      </c>
      <c r="I143" s="11" t="s">
        <v>415</v>
      </c>
      <c r="J143" s="12">
        <v>0</v>
      </c>
      <c r="K143" s="13">
        <v>0</v>
      </c>
    </row>
    <row r="144" spans="1:11" x14ac:dyDescent="0.35">
      <c r="A144" s="10" t="s">
        <v>412</v>
      </c>
      <c r="B144" s="10" t="s">
        <v>134</v>
      </c>
      <c r="C144" s="10" t="s">
        <v>11</v>
      </c>
      <c r="D144" s="10" t="s">
        <v>136</v>
      </c>
      <c r="E144" s="11" t="s">
        <v>453</v>
      </c>
      <c r="F144" s="10" t="s">
        <v>21</v>
      </c>
      <c r="G144" s="10" t="s">
        <v>414</v>
      </c>
      <c r="H144" s="10" t="s">
        <v>416</v>
      </c>
      <c r="I144" s="11" t="s">
        <v>417</v>
      </c>
      <c r="J144" s="12">
        <v>0</v>
      </c>
      <c r="K144" s="13">
        <v>0</v>
      </c>
    </row>
    <row r="145" spans="1:11" x14ac:dyDescent="0.35">
      <c r="A145" s="10" t="s">
        <v>412</v>
      </c>
      <c r="B145" s="10" t="s">
        <v>134</v>
      </c>
      <c r="C145" s="10" t="s">
        <v>11</v>
      </c>
      <c r="D145" s="10" t="s">
        <v>136</v>
      </c>
      <c r="E145" s="11" t="s">
        <v>453</v>
      </c>
      <c r="F145" s="10" t="s">
        <v>21</v>
      </c>
      <c r="G145" s="10" t="s">
        <v>414</v>
      </c>
      <c r="H145" s="10" t="s">
        <v>15</v>
      </c>
      <c r="I145" s="11" t="s">
        <v>418</v>
      </c>
      <c r="J145" s="12">
        <v>1273166</v>
      </c>
      <c r="K145" s="13">
        <v>0.28449999999999998</v>
      </c>
    </row>
    <row r="146" spans="1:11" x14ac:dyDescent="0.35">
      <c r="A146" s="10" t="s">
        <v>412</v>
      </c>
      <c r="B146" s="10" t="s">
        <v>134</v>
      </c>
      <c r="C146" s="10" t="s">
        <v>11</v>
      </c>
      <c r="D146" s="10" t="s">
        <v>136</v>
      </c>
      <c r="E146" s="11" t="s">
        <v>453</v>
      </c>
      <c r="F146" s="10" t="s">
        <v>21</v>
      </c>
      <c r="G146" s="10" t="s">
        <v>414</v>
      </c>
      <c r="H146" s="10" t="s">
        <v>16</v>
      </c>
      <c r="I146" s="11" t="s">
        <v>426</v>
      </c>
      <c r="J146" s="12">
        <v>138281</v>
      </c>
      <c r="K146" s="13">
        <v>3.09E-2</v>
      </c>
    </row>
    <row r="147" spans="1:11" x14ac:dyDescent="0.35">
      <c r="A147" s="10" t="s">
        <v>412</v>
      </c>
      <c r="B147" s="10" t="s">
        <v>134</v>
      </c>
      <c r="C147" s="10" t="s">
        <v>11</v>
      </c>
      <c r="D147" s="10" t="s">
        <v>136</v>
      </c>
      <c r="E147" s="11" t="s">
        <v>453</v>
      </c>
      <c r="F147" s="10" t="s">
        <v>21</v>
      </c>
      <c r="G147" s="10" t="s">
        <v>414</v>
      </c>
      <c r="H147" s="10" t="s">
        <v>419</v>
      </c>
      <c r="I147" s="11" t="s">
        <v>420</v>
      </c>
      <c r="J147" s="12">
        <v>909788</v>
      </c>
      <c r="K147" s="13">
        <v>0.20330000000000001</v>
      </c>
    </row>
    <row r="148" spans="1:11" x14ac:dyDescent="0.35">
      <c r="A148" s="10" t="s">
        <v>412</v>
      </c>
      <c r="B148" s="10" t="s">
        <v>134</v>
      </c>
      <c r="C148" s="10" t="s">
        <v>11</v>
      </c>
      <c r="D148" s="10" t="s">
        <v>136</v>
      </c>
      <c r="E148" s="11" t="s">
        <v>453</v>
      </c>
      <c r="F148" s="10" t="s">
        <v>21</v>
      </c>
      <c r="G148" s="10" t="s">
        <v>414</v>
      </c>
      <c r="H148" s="10" t="s">
        <v>421</v>
      </c>
      <c r="I148" s="11" t="s">
        <v>422</v>
      </c>
      <c r="J148" s="12">
        <v>1336713</v>
      </c>
      <c r="K148" s="13">
        <v>0.29870000000000002</v>
      </c>
    </row>
    <row r="149" spans="1:11" x14ac:dyDescent="0.35">
      <c r="A149" s="10" t="s">
        <v>412</v>
      </c>
      <c r="B149" s="10" t="s">
        <v>134</v>
      </c>
      <c r="C149" s="10" t="s">
        <v>11</v>
      </c>
      <c r="D149" s="10" t="s">
        <v>136</v>
      </c>
      <c r="E149" s="11" t="s">
        <v>453</v>
      </c>
      <c r="F149" s="10" t="s">
        <v>21</v>
      </c>
      <c r="G149" s="10" t="s">
        <v>414</v>
      </c>
      <c r="H149" s="10" t="s">
        <v>423</v>
      </c>
      <c r="I149" s="11" t="s">
        <v>424</v>
      </c>
      <c r="J149" s="12">
        <v>129778</v>
      </c>
      <c r="K149" s="13">
        <v>2.9000000000000001E-2</v>
      </c>
    </row>
    <row r="150" spans="1:11" x14ac:dyDescent="0.35">
      <c r="A150" s="10" t="s">
        <v>412</v>
      </c>
      <c r="B150" s="10" t="s">
        <v>134</v>
      </c>
      <c r="C150" s="10" t="s">
        <v>11</v>
      </c>
      <c r="D150" s="10" t="s">
        <v>31</v>
      </c>
      <c r="E150" s="11" t="s">
        <v>454</v>
      </c>
      <c r="F150" s="10" t="s">
        <v>14</v>
      </c>
      <c r="G150" s="10" t="s">
        <v>26</v>
      </c>
      <c r="H150" s="10" t="s">
        <v>13</v>
      </c>
      <c r="I150" s="11" t="s">
        <v>415</v>
      </c>
      <c r="J150" s="12">
        <v>0</v>
      </c>
      <c r="K150" s="13">
        <v>0</v>
      </c>
    </row>
    <row r="151" spans="1:11" x14ac:dyDescent="0.35">
      <c r="A151" s="10" t="s">
        <v>412</v>
      </c>
      <c r="B151" s="10" t="s">
        <v>134</v>
      </c>
      <c r="C151" s="10" t="s">
        <v>11</v>
      </c>
      <c r="D151" s="10" t="s">
        <v>31</v>
      </c>
      <c r="E151" s="11" t="s">
        <v>454</v>
      </c>
      <c r="F151" s="10" t="s">
        <v>14</v>
      </c>
      <c r="G151" s="10" t="s">
        <v>26</v>
      </c>
      <c r="H151" s="10" t="s">
        <v>416</v>
      </c>
      <c r="I151" s="11" t="s">
        <v>417</v>
      </c>
      <c r="J151" s="12">
        <v>0</v>
      </c>
      <c r="K151" s="13">
        <v>0</v>
      </c>
    </row>
    <row r="152" spans="1:11" x14ac:dyDescent="0.35">
      <c r="A152" s="10" t="s">
        <v>412</v>
      </c>
      <c r="B152" s="10" t="s">
        <v>134</v>
      </c>
      <c r="C152" s="10" t="s">
        <v>11</v>
      </c>
      <c r="D152" s="10" t="s">
        <v>31</v>
      </c>
      <c r="E152" s="11" t="s">
        <v>454</v>
      </c>
      <c r="F152" s="10" t="s">
        <v>14</v>
      </c>
      <c r="G152" s="10" t="s">
        <v>26</v>
      </c>
      <c r="H152" s="10" t="s">
        <v>15</v>
      </c>
      <c r="I152" s="11" t="s">
        <v>418</v>
      </c>
      <c r="J152" s="12">
        <v>243116</v>
      </c>
      <c r="K152" s="13">
        <v>0.38719999999999999</v>
      </c>
    </row>
    <row r="153" spans="1:11" x14ac:dyDescent="0.35">
      <c r="A153" s="10" t="s">
        <v>412</v>
      </c>
      <c r="B153" s="10" t="s">
        <v>134</v>
      </c>
      <c r="C153" s="10" t="s">
        <v>11</v>
      </c>
      <c r="D153" s="10" t="s">
        <v>31</v>
      </c>
      <c r="E153" s="11" t="s">
        <v>454</v>
      </c>
      <c r="F153" s="10" t="s">
        <v>14</v>
      </c>
      <c r="G153" s="10" t="s">
        <v>26</v>
      </c>
      <c r="H153" s="10" t="s">
        <v>419</v>
      </c>
      <c r="I153" s="11" t="s">
        <v>420</v>
      </c>
      <c r="J153" s="12">
        <v>151069</v>
      </c>
      <c r="K153" s="13">
        <v>0.24060000000000001</v>
      </c>
    </row>
    <row r="154" spans="1:11" x14ac:dyDescent="0.35">
      <c r="A154" s="10" t="s">
        <v>412</v>
      </c>
      <c r="B154" s="10" t="s">
        <v>134</v>
      </c>
      <c r="C154" s="10" t="s">
        <v>11</v>
      </c>
      <c r="D154" s="10" t="s">
        <v>31</v>
      </c>
      <c r="E154" s="11" t="s">
        <v>454</v>
      </c>
      <c r="F154" s="10" t="s">
        <v>14</v>
      </c>
      <c r="G154" s="10" t="s">
        <v>26</v>
      </c>
      <c r="H154" s="10" t="s">
        <v>421</v>
      </c>
      <c r="I154" s="11" t="s">
        <v>422</v>
      </c>
      <c r="J154" s="12">
        <v>92613</v>
      </c>
      <c r="K154" s="13">
        <v>0.14749999999999999</v>
      </c>
    </row>
    <row r="155" spans="1:11" x14ac:dyDescent="0.35">
      <c r="A155" s="10" t="s">
        <v>412</v>
      </c>
      <c r="B155" s="10" t="s">
        <v>134</v>
      </c>
      <c r="C155" s="10" t="s">
        <v>11</v>
      </c>
      <c r="D155" s="10" t="s">
        <v>31</v>
      </c>
      <c r="E155" s="11" t="s">
        <v>454</v>
      </c>
      <c r="F155" s="10" t="s">
        <v>14</v>
      </c>
      <c r="G155" s="10" t="s">
        <v>26</v>
      </c>
      <c r="H155" s="10" t="s">
        <v>423</v>
      </c>
      <c r="I155" s="11" t="s">
        <v>424</v>
      </c>
      <c r="J155" s="12">
        <v>32022</v>
      </c>
      <c r="K155" s="13">
        <v>5.0999999999999997E-2</v>
      </c>
    </row>
    <row r="156" spans="1:11" x14ac:dyDescent="0.35">
      <c r="A156" s="10" t="s">
        <v>412</v>
      </c>
      <c r="B156" s="10" t="s">
        <v>134</v>
      </c>
      <c r="C156" s="10" t="s">
        <v>11</v>
      </c>
      <c r="D156" s="10" t="s">
        <v>153</v>
      </c>
      <c r="E156" s="11" t="s">
        <v>455</v>
      </c>
      <c r="F156" s="10" t="s">
        <v>14</v>
      </c>
      <c r="G156" s="10" t="s">
        <v>77</v>
      </c>
      <c r="H156" s="10" t="s">
        <v>13</v>
      </c>
      <c r="I156" s="11" t="s">
        <v>415</v>
      </c>
      <c r="J156" s="12">
        <v>0</v>
      </c>
      <c r="K156" s="13">
        <v>0</v>
      </c>
    </row>
    <row r="157" spans="1:11" x14ac:dyDescent="0.35">
      <c r="A157" s="10" t="s">
        <v>412</v>
      </c>
      <c r="B157" s="10" t="s">
        <v>134</v>
      </c>
      <c r="C157" s="10" t="s">
        <v>11</v>
      </c>
      <c r="D157" s="10" t="s">
        <v>153</v>
      </c>
      <c r="E157" s="11" t="s">
        <v>455</v>
      </c>
      <c r="F157" s="10" t="s">
        <v>14</v>
      </c>
      <c r="G157" s="10" t="s">
        <v>77</v>
      </c>
      <c r="H157" s="10" t="s">
        <v>416</v>
      </c>
      <c r="I157" s="11" t="s">
        <v>417</v>
      </c>
      <c r="J157" s="12">
        <v>0</v>
      </c>
      <c r="K157" s="13">
        <v>0</v>
      </c>
    </row>
    <row r="158" spans="1:11" x14ac:dyDescent="0.35">
      <c r="A158" s="10" t="s">
        <v>412</v>
      </c>
      <c r="B158" s="10" t="s">
        <v>134</v>
      </c>
      <c r="C158" s="10" t="s">
        <v>11</v>
      </c>
      <c r="D158" s="10" t="s">
        <v>153</v>
      </c>
      <c r="E158" s="11" t="s">
        <v>455</v>
      </c>
      <c r="F158" s="10" t="s">
        <v>14</v>
      </c>
      <c r="G158" s="10" t="s">
        <v>77</v>
      </c>
      <c r="H158" s="10" t="s">
        <v>15</v>
      </c>
      <c r="I158" s="11" t="s">
        <v>418</v>
      </c>
      <c r="J158" s="12">
        <v>374085</v>
      </c>
      <c r="K158" s="13">
        <v>0.14019999999999999</v>
      </c>
    </row>
    <row r="159" spans="1:11" x14ac:dyDescent="0.35">
      <c r="A159" s="10" t="s">
        <v>412</v>
      </c>
      <c r="B159" s="10" t="s">
        <v>134</v>
      </c>
      <c r="C159" s="10" t="s">
        <v>11</v>
      </c>
      <c r="D159" s="10" t="s">
        <v>153</v>
      </c>
      <c r="E159" s="11" t="s">
        <v>455</v>
      </c>
      <c r="F159" s="10" t="s">
        <v>14</v>
      </c>
      <c r="G159" s="10" t="s">
        <v>77</v>
      </c>
      <c r="H159" s="10" t="s">
        <v>16</v>
      </c>
      <c r="I159" s="11" t="s">
        <v>426</v>
      </c>
      <c r="J159" s="12">
        <v>137947</v>
      </c>
      <c r="K159" s="13">
        <v>5.1700000000000003E-2</v>
      </c>
    </row>
    <row r="160" spans="1:11" x14ac:dyDescent="0.35">
      <c r="A160" s="10" t="s">
        <v>412</v>
      </c>
      <c r="B160" s="10" t="s">
        <v>134</v>
      </c>
      <c r="C160" s="10" t="s">
        <v>11</v>
      </c>
      <c r="D160" s="10" t="s">
        <v>153</v>
      </c>
      <c r="E160" s="11" t="s">
        <v>455</v>
      </c>
      <c r="F160" s="10" t="s">
        <v>14</v>
      </c>
      <c r="G160" s="10" t="s">
        <v>77</v>
      </c>
      <c r="H160" s="10" t="s">
        <v>419</v>
      </c>
      <c r="I160" s="11" t="s">
        <v>420</v>
      </c>
      <c r="J160" s="12">
        <v>606754</v>
      </c>
      <c r="K160" s="13">
        <v>0.22739999999999999</v>
      </c>
    </row>
    <row r="161" spans="1:11" x14ac:dyDescent="0.35">
      <c r="A161" s="10" t="s">
        <v>412</v>
      </c>
      <c r="B161" s="10" t="s">
        <v>134</v>
      </c>
      <c r="C161" s="10" t="s">
        <v>11</v>
      </c>
      <c r="D161" s="10" t="s">
        <v>153</v>
      </c>
      <c r="E161" s="11" t="s">
        <v>455</v>
      </c>
      <c r="F161" s="10" t="s">
        <v>14</v>
      </c>
      <c r="G161" s="10" t="s">
        <v>77</v>
      </c>
      <c r="H161" s="10" t="s">
        <v>421</v>
      </c>
      <c r="I161" s="11" t="s">
        <v>422</v>
      </c>
      <c r="J161" s="12">
        <v>298574</v>
      </c>
      <c r="K161" s="13">
        <v>0.1119</v>
      </c>
    </row>
    <row r="162" spans="1:11" x14ac:dyDescent="0.35">
      <c r="A162" s="10" t="s">
        <v>412</v>
      </c>
      <c r="B162" s="10" t="s">
        <v>134</v>
      </c>
      <c r="C162" s="10" t="s">
        <v>11</v>
      </c>
      <c r="D162" s="10" t="s">
        <v>153</v>
      </c>
      <c r="E162" s="11" t="s">
        <v>455</v>
      </c>
      <c r="F162" s="10" t="s">
        <v>14</v>
      </c>
      <c r="G162" s="10" t="s">
        <v>77</v>
      </c>
      <c r="H162" s="10" t="s">
        <v>423</v>
      </c>
      <c r="I162" s="11" t="s">
        <v>424</v>
      </c>
      <c r="J162" s="12">
        <v>46160</v>
      </c>
      <c r="K162" s="13">
        <v>1.7299999999999999E-2</v>
      </c>
    </row>
    <row r="163" spans="1:11" x14ac:dyDescent="0.35">
      <c r="A163" s="10" t="s">
        <v>412</v>
      </c>
      <c r="B163" s="10" t="s">
        <v>10</v>
      </c>
      <c r="C163" s="10" t="s">
        <v>11</v>
      </c>
      <c r="D163" s="10" t="s">
        <v>12</v>
      </c>
      <c r="E163" s="11" t="s">
        <v>456</v>
      </c>
      <c r="F163" s="10" t="s">
        <v>14</v>
      </c>
      <c r="G163" s="10" t="s">
        <v>10</v>
      </c>
      <c r="H163" s="10" t="s">
        <v>13</v>
      </c>
      <c r="I163" s="11" t="s">
        <v>415</v>
      </c>
      <c r="J163" s="12">
        <v>0</v>
      </c>
      <c r="K163" s="13">
        <v>0</v>
      </c>
    </row>
    <row r="164" spans="1:11" x14ac:dyDescent="0.35">
      <c r="A164" s="10" t="s">
        <v>412</v>
      </c>
      <c r="B164" s="10" t="s">
        <v>10</v>
      </c>
      <c r="C164" s="10" t="s">
        <v>11</v>
      </c>
      <c r="D164" s="10" t="s">
        <v>12</v>
      </c>
      <c r="E164" s="11" t="s">
        <v>456</v>
      </c>
      <c r="F164" s="10" t="s">
        <v>14</v>
      </c>
      <c r="G164" s="10" t="s">
        <v>10</v>
      </c>
      <c r="H164" s="10" t="s">
        <v>416</v>
      </c>
      <c r="I164" s="11" t="s">
        <v>417</v>
      </c>
      <c r="J164" s="12">
        <v>0</v>
      </c>
      <c r="K164" s="13">
        <v>0</v>
      </c>
    </row>
    <row r="165" spans="1:11" x14ac:dyDescent="0.35">
      <c r="A165" s="10" t="s">
        <v>412</v>
      </c>
      <c r="B165" s="10" t="s">
        <v>10</v>
      </c>
      <c r="C165" s="10" t="s">
        <v>11</v>
      </c>
      <c r="D165" s="10" t="s">
        <v>12</v>
      </c>
      <c r="E165" s="11" t="s">
        <v>456</v>
      </c>
      <c r="F165" s="10" t="s">
        <v>14</v>
      </c>
      <c r="G165" s="10" t="s">
        <v>10</v>
      </c>
      <c r="H165" s="10" t="s">
        <v>15</v>
      </c>
      <c r="I165" s="11" t="s">
        <v>418</v>
      </c>
      <c r="J165" s="12">
        <v>452582</v>
      </c>
      <c r="K165" s="13">
        <v>0.18540000000000001</v>
      </c>
    </row>
    <row r="166" spans="1:11" x14ac:dyDescent="0.35">
      <c r="A166" s="10" t="s">
        <v>412</v>
      </c>
      <c r="B166" s="10" t="s">
        <v>10</v>
      </c>
      <c r="C166" s="10" t="s">
        <v>11</v>
      </c>
      <c r="D166" s="10" t="s">
        <v>12</v>
      </c>
      <c r="E166" s="11" t="s">
        <v>456</v>
      </c>
      <c r="F166" s="10" t="s">
        <v>14</v>
      </c>
      <c r="G166" s="10" t="s">
        <v>10</v>
      </c>
      <c r="H166" s="10" t="s">
        <v>16</v>
      </c>
      <c r="I166" s="11" t="s">
        <v>426</v>
      </c>
      <c r="J166" s="12">
        <v>124497</v>
      </c>
      <c r="K166" s="13">
        <v>5.0999999999999997E-2</v>
      </c>
    </row>
    <row r="167" spans="1:11" x14ac:dyDescent="0.35">
      <c r="A167" s="10" t="s">
        <v>412</v>
      </c>
      <c r="B167" s="10" t="s">
        <v>10</v>
      </c>
      <c r="C167" s="10" t="s">
        <v>11</v>
      </c>
      <c r="D167" s="10" t="s">
        <v>12</v>
      </c>
      <c r="E167" s="11" t="s">
        <v>456</v>
      </c>
      <c r="F167" s="10" t="s">
        <v>14</v>
      </c>
      <c r="G167" s="10" t="s">
        <v>10</v>
      </c>
      <c r="H167" s="10" t="s">
        <v>419</v>
      </c>
      <c r="I167" s="11" t="s">
        <v>420</v>
      </c>
      <c r="J167" s="12">
        <v>716710</v>
      </c>
      <c r="K167" s="13">
        <v>0.29360000000000003</v>
      </c>
    </row>
    <row r="168" spans="1:11" x14ac:dyDescent="0.35">
      <c r="A168" s="10" t="s">
        <v>412</v>
      </c>
      <c r="B168" s="10" t="s">
        <v>10</v>
      </c>
      <c r="C168" s="10" t="s">
        <v>11</v>
      </c>
      <c r="D168" s="10" t="s">
        <v>12</v>
      </c>
      <c r="E168" s="11" t="s">
        <v>456</v>
      </c>
      <c r="F168" s="10" t="s">
        <v>14</v>
      </c>
      <c r="G168" s="10" t="s">
        <v>10</v>
      </c>
      <c r="H168" s="10" t="s">
        <v>421</v>
      </c>
      <c r="I168" s="11" t="s">
        <v>422</v>
      </c>
      <c r="J168" s="12">
        <v>701575</v>
      </c>
      <c r="K168" s="13">
        <v>0.28739999999999999</v>
      </c>
    </row>
    <row r="169" spans="1:11" x14ac:dyDescent="0.35">
      <c r="A169" s="10" t="s">
        <v>412</v>
      </c>
      <c r="B169" s="10" t="s">
        <v>10</v>
      </c>
      <c r="C169" s="10" t="s">
        <v>11</v>
      </c>
      <c r="D169" s="10" t="s">
        <v>12</v>
      </c>
      <c r="E169" s="11" t="s">
        <v>456</v>
      </c>
      <c r="F169" s="10" t="s">
        <v>14</v>
      </c>
      <c r="G169" s="10" t="s">
        <v>10</v>
      </c>
      <c r="H169" s="10" t="s">
        <v>423</v>
      </c>
      <c r="I169" s="11" t="s">
        <v>424</v>
      </c>
      <c r="J169" s="12">
        <v>58343</v>
      </c>
      <c r="K169" s="13">
        <v>2.3900000000000001E-2</v>
      </c>
    </row>
    <row r="170" spans="1:11" x14ac:dyDescent="0.35">
      <c r="A170" s="10" t="s">
        <v>412</v>
      </c>
      <c r="B170" s="10" t="s">
        <v>10</v>
      </c>
      <c r="C170" s="10" t="s">
        <v>11</v>
      </c>
      <c r="D170" s="10" t="s">
        <v>19</v>
      </c>
      <c r="E170" s="11" t="s">
        <v>457</v>
      </c>
      <c r="F170" s="10" t="s">
        <v>21</v>
      </c>
      <c r="G170" s="10" t="s">
        <v>414</v>
      </c>
      <c r="H170" s="10" t="s">
        <v>416</v>
      </c>
      <c r="I170" s="11" t="s">
        <v>417</v>
      </c>
      <c r="J170" s="12">
        <v>0</v>
      </c>
      <c r="K170" s="13">
        <v>0</v>
      </c>
    </row>
    <row r="171" spans="1:11" x14ac:dyDescent="0.35">
      <c r="A171" s="10" t="s">
        <v>412</v>
      </c>
      <c r="B171" s="10" t="s">
        <v>10</v>
      </c>
      <c r="C171" s="10" t="s">
        <v>11</v>
      </c>
      <c r="D171" s="10" t="s">
        <v>19</v>
      </c>
      <c r="E171" s="11" t="s">
        <v>457</v>
      </c>
      <c r="F171" s="10" t="s">
        <v>21</v>
      </c>
      <c r="G171" s="10" t="s">
        <v>414</v>
      </c>
      <c r="H171" s="10" t="s">
        <v>15</v>
      </c>
      <c r="I171" s="11" t="s">
        <v>418</v>
      </c>
      <c r="J171" s="12">
        <v>1230202</v>
      </c>
      <c r="K171" s="13">
        <v>0.29559999999999997</v>
      </c>
    </row>
    <row r="172" spans="1:11" x14ac:dyDescent="0.35">
      <c r="A172" s="10" t="s">
        <v>412</v>
      </c>
      <c r="B172" s="10" t="s">
        <v>10</v>
      </c>
      <c r="C172" s="10" t="s">
        <v>11</v>
      </c>
      <c r="D172" s="10" t="s">
        <v>19</v>
      </c>
      <c r="E172" s="11" t="s">
        <v>457</v>
      </c>
      <c r="F172" s="10" t="s">
        <v>21</v>
      </c>
      <c r="G172" s="10" t="s">
        <v>414</v>
      </c>
      <c r="H172" s="10" t="s">
        <v>419</v>
      </c>
      <c r="I172" s="11" t="s">
        <v>420</v>
      </c>
      <c r="J172" s="12">
        <v>1209393</v>
      </c>
      <c r="K172" s="13">
        <v>0.29060000000000002</v>
      </c>
    </row>
    <row r="173" spans="1:11" x14ac:dyDescent="0.35">
      <c r="A173" s="10" t="s">
        <v>412</v>
      </c>
      <c r="B173" s="10" t="s">
        <v>10</v>
      </c>
      <c r="C173" s="10" t="s">
        <v>11</v>
      </c>
      <c r="D173" s="10" t="s">
        <v>19</v>
      </c>
      <c r="E173" s="11" t="s">
        <v>457</v>
      </c>
      <c r="F173" s="10" t="s">
        <v>21</v>
      </c>
      <c r="G173" s="10" t="s">
        <v>414</v>
      </c>
      <c r="H173" s="10" t="s">
        <v>421</v>
      </c>
      <c r="I173" s="11" t="s">
        <v>422</v>
      </c>
      <c r="J173" s="12">
        <v>868965</v>
      </c>
      <c r="K173" s="13">
        <v>0.20880000000000001</v>
      </c>
    </row>
    <row r="174" spans="1:11" x14ac:dyDescent="0.35">
      <c r="A174" s="10" t="s">
        <v>412</v>
      </c>
      <c r="B174" s="10" t="s">
        <v>10</v>
      </c>
      <c r="C174" s="10" t="s">
        <v>11</v>
      </c>
      <c r="D174" s="10" t="s">
        <v>19</v>
      </c>
      <c r="E174" s="11" t="s">
        <v>457</v>
      </c>
      <c r="F174" s="10" t="s">
        <v>21</v>
      </c>
      <c r="G174" s="10" t="s">
        <v>414</v>
      </c>
      <c r="H174" s="10" t="s">
        <v>423</v>
      </c>
      <c r="I174" s="11" t="s">
        <v>424</v>
      </c>
      <c r="J174" s="12">
        <v>238882</v>
      </c>
      <c r="K174" s="13">
        <v>5.74E-2</v>
      </c>
    </row>
    <row r="175" spans="1:11" x14ac:dyDescent="0.35">
      <c r="A175" s="10" t="s">
        <v>412</v>
      </c>
      <c r="B175" s="10" t="s">
        <v>10</v>
      </c>
      <c r="C175" s="10" t="s">
        <v>11</v>
      </c>
      <c r="D175" s="10" t="s">
        <v>22</v>
      </c>
      <c r="E175" s="11" t="s">
        <v>458</v>
      </c>
      <c r="F175" s="10" t="s">
        <v>21</v>
      </c>
      <c r="G175" s="10" t="s">
        <v>414</v>
      </c>
      <c r="H175" s="10" t="s">
        <v>416</v>
      </c>
      <c r="I175" s="11" t="s">
        <v>417</v>
      </c>
      <c r="J175" s="12">
        <v>0</v>
      </c>
      <c r="K175" s="13">
        <v>0</v>
      </c>
    </row>
    <row r="176" spans="1:11" x14ac:dyDescent="0.35">
      <c r="A176" s="10" t="s">
        <v>412</v>
      </c>
      <c r="B176" s="10" t="s">
        <v>10</v>
      </c>
      <c r="C176" s="10" t="s">
        <v>11</v>
      </c>
      <c r="D176" s="10" t="s">
        <v>22</v>
      </c>
      <c r="E176" s="11" t="s">
        <v>458</v>
      </c>
      <c r="F176" s="10" t="s">
        <v>21</v>
      </c>
      <c r="G176" s="10" t="s">
        <v>414</v>
      </c>
      <c r="H176" s="10" t="s">
        <v>15</v>
      </c>
      <c r="I176" s="11" t="s">
        <v>418</v>
      </c>
      <c r="J176" s="12">
        <v>4960394</v>
      </c>
      <c r="K176" s="13">
        <v>0.91080000000000005</v>
      </c>
    </row>
    <row r="177" spans="1:11" x14ac:dyDescent="0.35">
      <c r="A177" s="10" t="s">
        <v>412</v>
      </c>
      <c r="B177" s="10" t="s">
        <v>10</v>
      </c>
      <c r="C177" s="10" t="s">
        <v>11</v>
      </c>
      <c r="D177" s="10" t="s">
        <v>22</v>
      </c>
      <c r="E177" s="11" t="s">
        <v>458</v>
      </c>
      <c r="F177" s="10" t="s">
        <v>21</v>
      </c>
      <c r="G177" s="10" t="s">
        <v>414</v>
      </c>
      <c r="H177" s="10" t="s">
        <v>16</v>
      </c>
      <c r="I177" s="11" t="s">
        <v>426</v>
      </c>
      <c r="J177" s="12">
        <v>507585</v>
      </c>
      <c r="K177" s="13">
        <v>9.3200000000000005E-2</v>
      </c>
    </row>
    <row r="178" spans="1:11" x14ac:dyDescent="0.35">
      <c r="A178" s="10" t="s">
        <v>412</v>
      </c>
      <c r="B178" s="10" t="s">
        <v>10</v>
      </c>
      <c r="C178" s="10" t="s">
        <v>11</v>
      </c>
      <c r="D178" s="10" t="s">
        <v>22</v>
      </c>
      <c r="E178" s="11" t="s">
        <v>458</v>
      </c>
      <c r="F178" s="10" t="s">
        <v>21</v>
      </c>
      <c r="G178" s="10" t="s">
        <v>414</v>
      </c>
      <c r="H178" s="10" t="s">
        <v>419</v>
      </c>
      <c r="I178" s="11" t="s">
        <v>420</v>
      </c>
      <c r="J178" s="12">
        <v>1950827</v>
      </c>
      <c r="K178" s="13">
        <v>0.35820000000000002</v>
      </c>
    </row>
    <row r="179" spans="1:11" x14ac:dyDescent="0.35">
      <c r="A179" s="10" t="s">
        <v>412</v>
      </c>
      <c r="B179" s="10" t="s">
        <v>10</v>
      </c>
      <c r="C179" s="10" t="s">
        <v>11</v>
      </c>
      <c r="D179" s="10" t="s">
        <v>22</v>
      </c>
      <c r="E179" s="11" t="s">
        <v>458</v>
      </c>
      <c r="F179" s="10" t="s">
        <v>21</v>
      </c>
      <c r="G179" s="10" t="s">
        <v>414</v>
      </c>
      <c r="H179" s="10" t="s">
        <v>421</v>
      </c>
      <c r="I179" s="11" t="s">
        <v>422</v>
      </c>
      <c r="J179" s="12">
        <v>1271142</v>
      </c>
      <c r="K179" s="13">
        <v>0.2334</v>
      </c>
    </row>
    <row r="180" spans="1:11" x14ac:dyDescent="0.35">
      <c r="A180" s="10" t="s">
        <v>412</v>
      </c>
      <c r="B180" s="10" t="s">
        <v>10</v>
      </c>
      <c r="C180" s="10" t="s">
        <v>11</v>
      </c>
      <c r="D180" s="10" t="s">
        <v>22</v>
      </c>
      <c r="E180" s="11" t="s">
        <v>458</v>
      </c>
      <c r="F180" s="10" t="s">
        <v>21</v>
      </c>
      <c r="G180" s="10" t="s">
        <v>414</v>
      </c>
      <c r="H180" s="10" t="s">
        <v>423</v>
      </c>
      <c r="I180" s="11" t="s">
        <v>424</v>
      </c>
      <c r="J180" s="12">
        <v>214580</v>
      </c>
      <c r="K180" s="13">
        <v>3.9399999999999998E-2</v>
      </c>
    </row>
    <row r="181" spans="1:11" x14ac:dyDescent="0.35">
      <c r="A181" s="10" t="s">
        <v>412</v>
      </c>
      <c r="B181" s="10" t="s">
        <v>10</v>
      </c>
      <c r="C181" s="10" t="s">
        <v>11</v>
      </c>
      <c r="D181" s="10" t="s">
        <v>111</v>
      </c>
      <c r="E181" s="11" t="s">
        <v>459</v>
      </c>
      <c r="F181" s="10" t="s">
        <v>14</v>
      </c>
      <c r="G181" s="10" t="s">
        <v>110</v>
      </c>
      <c r="H181" s="10" t="s">
        <v>13</v>
      </c>
      <c r="I181" s="11" t="s">
        <v>415</v>
      </c>
      <c r="J181" s="12">
        <v>0</v>
      </c>
      <c r="K181" s="13">
        <v>0</v>
      </c>
    </row>
    <row r="182" spans="1:11" x14ac:dyDescent="0.35">
      <c r="A182" s="10" t="s">
        <v>412</v>
      </c>
      <c r="B182" s="10" t="s">
        <v>10</v>
      </c>
      <c r="C182" s="10" t="s">
        <v>11</v>
      </c>
      <c r="D182" s="10" t="s">
        <v>111</v>
      </c>
      <c r="E182" s="11" t="s">
        <v>459</v>
      </c>
      <c r="F182" s="10" t="s">
        <v>14</v>
      </c>
      <c r="G182" s="10" t="s">
        <v>110</v>
      </c>
      <c r="H182" s="10" t="s">
        <v>416</v>
      </c>
      <c r="I182" s="11" t="s">
        <v>417</v>
      </c>
      <c r="J182" s="12">
        <v>0</v>
      </c>
      <c r="K182" s="13">
        <v>0</v>
      </c>
    </row>
    <row r="183" spans="1:11" x14ac:dyDescent="0.35">
      <c r="A183" s="10" t="s">
        <v>412</v>
      </c>
      <c r="B183" s="10" t="s">
        <v>10</v>
      </c>
      <c r="C183" s="10" t="s">
        <v>11</v>
      </c>
      <c r="D183" s="10" t="s">
        <v>111</v>
      </c>
      <c r="E183" s="11" t="s">
        <v>459</v>
      </c>
      <c r="F183" s="10" t="s">
        <v>14</v>
      </c>
      <c r="G183" s="10" t="s">
        <v>110</v>
      </c>
      <c r="H183" s="10" t="s">
        <v>15</v>
      </c>
      <c r="I183" s="11" t="s">
        <v>418</v>
      </c>
      <c r="J183" s="12">
        <v>104621</v>
      </c>
      <c r="K183" s="13">
        <v>8.9099999999999999E-2</v>
      </c>
    </row>
    <row r="184" spans="1:11" x14ac:dyDescent="0.35">
      <c r="A184" s="10" t="s">
        <v>412</v>
      </c>
      <c r="B184" s="10" t="s">
        <v>10</v>
      </c>
      <c r="C184" s="10" t="s">
        <v>11</v>
      </c>
      <c r="D184" s="10" t="s">
        <v>111</v>
      </c>
      <c r="E184" s="11" t="s">
        <v>459</v>
      </c>
      <c r="F184" s="10" t="s">
        <v>14</v>
      </c>
      <c r="G184" s="10" t="s">
        <v>110</v>
      </c>
      <c r="H184" s="10" t="s">
        <v>419</v>
      </c>
      <c r="I184" s="11" t="s">
        <v>420</v>
      </c>
      <c r="J184" s="12">
        <v>273353</v>
      </c>
      <c r="K184" s="13">
        <v>0.23280000000000001</v>
      </c>
    </row>
    <row r="185" spans="1:11" x14ac:dyDescent="0.35">
      <c r="A185" s="10" t="s">
        <v>412</v>
      </c>
      <c r="B185" s="10" t="s">
        <v>10</v>
      </c>
      <c r="C185" s="10" t="s">
        <v>11</v>
      </c>
      <c r="D185" s="10" t="s">
        <v>111</v>
      </c>
      <c r="E185" s="11" t="s">
        <v>459</v>
      </c>
      <c r="F185" s="10" t="s">
        <v>14</v>
      </c>
      <c r="G185" s="10" t="s">
        <v>110</v>
      </c>
      <c r="H185" s="10" t="s">
        <v>421</v>
      </c>
      <c r="I185" s="11" t="s">
        <v>422</v>
      </c>
      <c r="J185" s="12">
        <v>262668</v>
      </c>
      <c r="K185" s="13">
        <v>0.22370000000000001</v>
      </c>
    </row>
    <row r="186" spans="1:11" x14ac:dyDescent="0.35">
      <c r="A186" s="10" t="s">
        <v>412</v>
      </c>
      <c r="B186" s="10" t="s">
        <v>10</v>
      </c>
      <c r="C186" s="10" t="s">
        <v>11</v>
      </c>
      <c r="D186" s="10" t="s">
        <v>111</v>
      </c>
      <c r="E186" s="11" t="s">
        <v>459</v>
      </c>
      <c r="F186" s="10" t="s">
        <v>14</v>
      </c>
      <c r="G186" s="10" t="s">
        <v>110</v>
      </c>
      <c r="H186" s="10" t="s">
        <v>423</v>
      </c>
      <c r="I186" s="11" t="s">
        <v>424</v>
      </c>
      <c r="J186" s="12">
        <v>60119</v>
      </c>
      <c r="K186" s="13">
        <v>5.1200000000000002E-2</v>
      </c>
    </row>
    <row r="187" spans="1:11" x14ac:dyDescent="0.35">
      <c r="A187" s="10" t="s">
        <v>412</v>
      </c>
      <c r="B187" s="10" t="s">
        <v>165</v>
      </c>
      <c r="C187" s="10" t="s">
        <v>11</v>
      </c>
      <c r="D187" s="10" t="s">
        <v>166</v>
      </c>
      <c r="E187" s="11" t="s">
        <v>460</v>
      </c>
      <c r="F187" s="10" t="s">
        <v>21</v>
      </c>
      <c r="G187" s="10" t="s">
        <v>414</v>
      </c>
      <c r="H187" s="10" t="s">
        <v>416</v>
      </c>
      <c r="I187" s="11" t="s">
        <v>417</v>
      </c>
      <c r="J187" s="12">
        <v>0</v>
      </c>
      <c r="K187" s="13">
        <v>0</v>
      </c>
    </row>
    <row r="188" spans="1:11" x14ac:dyDescent="0.35">
      <c r="A188" s="10" t="s">
        <v>412</v>
      </c>
      <c r="B188" s="10" t="s">
        <v>165</v>
      </c>
      <c r="C188" s="10" t="s">
        <v>11</v>
      </c>
      <c r="D188" s="10" t="s">
        <v>166</v>
      </c>
      <c r="E188" s="11" t="s">
        <v>460</v>
      </c>
      <c r="F188" s="10" t="s">
        <v>21</v>
      </c>
      <c r="G188" s="10" t="s">
        <v>414</v>
      </c>
      <c r="H188" s="10" t="s">
        <v>15</v>
      </c>
      <c r="I188" s="11" t="s">
        <v>418</v>
      </c>
      <c r="J188" s="12">
        <v>6319768</v>
      </c>
      <c r="K188" s="13">
        <v>0.55249999999999999</v>
      </c>
    </row>
    <row r="189" spans="1:11" x14ac:dyDescent="0.35">
      <c r="A189" s="10" t="s">
        <v>412</v>
      </c>
      <c r="B189" s="10" t="s">
        <v>165</v>
      </c>
      <c r="C189" s="10" t="s">
        <v>11</v>
      </c>
      <c r="D189" s="10" t="s">
        <v>166</v>
      </c>
      <c r="E189" s="11" t="s">
        <v>460</v>
      </c>
      <c r="F189" s="10" t="s">
        <v>21</v>
      </c>
      <c r="G189" s="10" t="s">
        <v>414</v>
      </c>
      <c r="H189" s="10" t="s">
        <v>16</v>
      </c>
      <c r="I189" s="11" t="s">
        <v>426</v>
      </c>
      <c r="J189" s="12">
        <v>585651</v>
      </c>
      <c r="K189" s="13">
        <v>5.1200000000000002E-2</v>
      </c>
    </row>
    <row r="190" spans="1:11" x14ac:dyDescent="0.35">
      <c r="A190" s="10" t="s">
        <v>412</v>
      </c>
      <c r="B190" s="10" t="s">
        <v>165</v>
      </c>
      <c r="C190" s="10" t="s">
        <v>11</v>
      </c>
      <c r="D190" s="10" t="s">
        <v>166</v>
      </c>
      <c r="E190" s="11" t="s">
        <v>460</v>
      </c>
      <c r="F190" s="10" t="s">
        <v>21</v>
      </c>
      <c r="G190" s="10" t="s">
        <v>414</v>
      </c>
      <c r="H190" s="10" t="s">
        <v>419</v>
      </c>
      <c r="I190" s="11" t="s">
        <v>420</v>
      </c>
      <c r="J190" s="12">
        <v>2327733</v>
      </c>
      <c r="K190" s="13">
        <v>0.20349999999999999</v>
      </c>
    </row>
    <row r="191" spans="1:11" x14ac:dyDescent="0.35">
      <c r="A191" s="10" t="s">
        <v>412</v>
      </c>
      <c r="B191" s="10" t="s">
        <v>165</v>
      </c>
      <c r="C191" s="10" t="s">
        <v>11</v>
      </c>
      <c r="D191" s="10" t="s">
        <v>166</v>
      </c>
      <c r="E191" s="11" t="s">
        <v>460</v>
      </c>
      <c r="F191" s="10" t="s">
        <v>21</v>
      </c>
      <c r="G191" s="10" t="s">
        <v>414</v>
      </c>
      <c r="H191" s="10" t="s">
        <v>421</v>
      </c>
      <c r="I191" s="11" t="s">
        <v>422</v>
      </c>
      <c r="J191" s="12">
        <v>1994873</v>
      </c>
      <c r="K191" s="13">
        <v>0.1744</v>
      </c>
    </row>
    <row r="192" spans="1:11" x14ac:dyDescent="0.35">
      <c r="A192" s="10" t="s">
        <v>412</v>
      </c>
      <c r="B192" s="10" t="s">
        <v>165</v>
      </c>
      <c r="C192" s="10" t="s">
        <v>11</v>
      </c>
      <c r="D192" s="10" t="s">
        <v>166</v>
      </c>
      <c r="E192" s="11" t="s">
        <v>460</v>
      </c>
      <c r="F192" s="10" t="s">
        <v>21</v>
      </c>
      <c r="G192" s="10" t="s">
        <v>414</v>
      </c>
      <c r="H192" s="10" t="s">
        <v>423</v>
      </c>
      <c r="I192" s="11" t="s">
        <v>424</v>
      </c>
      <c r="J192" s="12">
        <v>476985</v>
      </c>
      <c r="K192" s="13">
        <v>4.1700000000000001E-2</v>
      </c>
    </row>
    <row r="193" spans="1:11" x14ac:dyDescent="0.35">
      <c r="A193" s="10" t="s">
        <v>412</v>
      </c>
      <c r="B193" s="10" t="s">
        <v>165</v>
      </c>
      <c r="C193" s="10" t="s">
        <v>11</v>
      </c>
      <c r="D193" s="10" t="s">
        <v>167</v>
      </c>
      <c r="E193" s="11" t="s">
        <v>461</v>
      </c>
      <c r="F193" s="10" t="s">
        <v>21</v>
      </c>
      <c r="G193" s="10" t="s">
        <v>414</v>
      </c>
      <c r="H193" s="10" t="s">
        <v>13</v>
      </c>
      <c r="I193" s="11" t="s">
        <v>415</v>
      </c>
      <c r="J193" s="12">
        <v>0</v>
      </c>
      <c r="K193" s="13">
        <v>0</v>
      </c>
    </row>
    <row r="194" spans="1:11" x14ac:dyDescent="0.35">
      <c r="A194" s="10" t="s">
        <v>412</v>
      </c>
      <c r="B194" s="10" t="s">
        <v>165</v>
      </c>
      <c r="C194" s="10" t="s">
        <v>11</v>
      </c>
      <c r="D194" s="10" t="s">
        <v>167</v>
      </c>
      <c r="E194" s="11" t="s">
        <v>461</v>
      </c>
      <c r="F194" s="10" t="s">
        <v>21</v>
      </c>
      <c r="G194" s="10" t="s">
        <v>414</v>
      </c>
      <c r="H194" s="10" t="s">
        <v>416</v>
      </c>
      <c r="I194" s="11" t="s">
        <v>417</v>
      </c>
      <c r="J194" s="12">
        <v>0</v>
      </c>
      <c r="K194" s="13">
        <v>0</v>
      </c>
    </row>
    <row r="195" spans="1:11" x14ac:dyDescent="0.35">
      <c r="A195" s="10" t="s">
        <v>412</v>
      </c>
      <c r="B195" s="10" t="s">
        <v>165</v>
      </c>
      <c r="C195" s="10" t="s">
        <v>11</v>
      </c>
      <c r="D195" s="10" t="s">
        <v>167</v>
      </c>
      <c r="E195" s="11" t="s">
        <v>461</v>
      </c>
      <c r="F195" s="10" t="s">
        <v>21</v>
      </c>
      <c r="G195" s="10" t="s">
        <v>414</v>
      </c>
      <c r="H195" s="10" t="s">
        <v>15</v>
      </c>
      <c r="I195" s="11" t="s">
        <v>418</v>
      </c>
      <c r="J195" s="12">
        <v>2571367</v>
      </c>
      <c r="K195" s="13">
        <v>0.70760000000000001</v>
      </c>
    </row>
    <row r="196" spans="1:11" x14ac:dyDescent="0.35">
      <c r="A196" s="10" t="s">
        <v>412</v>
      </c>
      <c r="B196" s="10" t="s">
        <v>165</v>
      </c>
      <c r="C196" s="10" t="s">
        <v>11</v>
      </c>
      <c r="D196" s="10" t="s">
        <v>167</v>
      </c>
      <c r="E196" s="11" t="s">
        <v>461</v>
      </c>
      <c r="F196" s="10" t="s">
        <v>21</v>
      </c>
      <c r="G196" s="10" t="s">
        <v>414</v>
      </c>
      <c r="H196" s="10" t="s">
        <v>16</v>
      </c>
      <c r="I196" s="11" t="s">
        <v>426</v>
      </c>
      <c r="J196" s="12">
        <v>272545</v>
      </c>
      <c r="K196" s="13">
        <v>7.4999999999999997E-2</v>
      </c>
    </row>
    <row r="197" spans="1:11" x14ac:dyDescent="0.35">
      <c r="A197" s="10" t="s">
        <v>412</v>
      </c>
      <c r="B197" s="10" t="s">
        <v>165</v>
      </c>
      <c r="C197" s="10" t="s">
        <v>11</v>
      </c>
      <c r="D197" s="10" t="s">
        <v>167</v>
      </c>
      <c r="E197" s="11" t="s">
        <v>461</v>
      </c>
      <c r="F197" s="10" t="s">
        <v>21</v>
      </c>
      <c r="G197" s="10" t="s">
        <v>414</v>
      </c>
      <c r="H197" s="10" t="s">
        <v>419</v>
      </c>
      <c r="I197" s="11" t="s">
        <v>420</v>
      </c>
      <c r="J197" s="12">
        <v>1193019</v>
      </c>
      <c r="K197" s="13">
        <v>0.32829999999999998</v>
      </c>
    </row>
    <row r="198" spans="1:11" x14ac:dyDescent="0.35">
      <c r="A198" s="10" t="s">
        <v>412</v>
      </c>
      <c r="B198" s="10" t="s">
        <v>165</v>
      </c>
      <c r="C198" s="10" t="s">
        <v>11</v>
      </c>
      <c r="D198" s="10" t="s">
        <v>167</v>
      </c>
      <c r="E198" s="11" t="s">
        <v>461</v>
      </c>
      <c r="F198" s="10" t="s">
        <v>21</v>
      </c>
      <c r="G198" s="10" t="s">
        <v>414</v>
      </c>
      <c r="H198" s="10" t="s">
        <v>421</v>
      </c>
      <c r="I198" s="11" t="s">
        <v>422</v>
      </c>
      <c r="J198" s="12">
        <v>498575</v>
      </c>
      <c r="K198" s="13">
        <v>0.13719999999999999</v>
      </c>
    </row>
    <row r="199" spans="1:11" x14ac:dyDescent="0.35">
      <c r="A199" s="10" t="s">
        <v>412</v>
      </c>
      <c r="B199" s="10" t="s">
        <v>165</v>
      </c>
      <c r="C199" s="10" t="s">
        <v>11</v>
      </c>
      <c r="D199" s="10" t="s">
        <v>167</v>
      </c>
      <c r="E199" s="11" t="s">
        <v>461</v>
      </c>
      <c r="F199" s="10" t="s">
        <v>21</v>
      </c>
      <c r="G199" s="10" t="s">
        <v>414</v>
      </c>
      <c r="H199" s="10" t="s">
        <v>423</v>
      </c>
      <c r="I199" s="11" t="s">
        <v>424</v>
      </c>
      <c r="J199" s="12">
        <v>105021</v>
      </c>
      <c r="K199" s="13">
        <v>2.8899999999999999E-2</v>
      </c>
    </row>
    <row r="200" spans="1:11" x14ac:dyDescent="0.35">
      <c r="A200" s="10" t="s">
        <v>412</v>
      </c>
      <c r="B200" s="10" t="s">
        <v>165</v>
      </c>
      <c r="C200" s="10" t="s">
        <v>11</v>
      </c>
      <c r="D200" s="10" t="s">
        <v>168</v>
      </c>
      <c r="E200" s="11" t="s">
        <v>462</v>
      </c>
      <c r="F200" s="10" t="s">
        <v>21</v>
      </c>
      <c r="G200" s="10" t="s">
        <v>414</v>
      </c>
      <c r="H200" s="10" t="s">
        <v>13</v>
      </c>
      <c r="I200" s="11" t="s">
        <v>415</v>
      </c>
      <c r="J200" s="12">
        <v>0</v>
      </c>
      <c r="K200" s="13">
        <v>0</v>
      </c>
    </row>
    <row r="201" spans="1:11" x14ac:dyDescent="0.35">
      <c r="A201" s="10" t="s">
        <v>412</v>
      </c>
      <c r="B201" s="10" t="s">
        <v>165</v>
      </c>
      <c r="C201" s="10" t="s">
        <v>11</v>
      </c>
      <c r="D201" s="10" t="s">
        <v>168</v>
      </c>
      <c r="E201" s="11" t="s">
        <v>462</v>
      </c>
      <c r="F201" s="10" t="s">
        <v>21</v>
      </c>
      <c r="G201" s="10" t="s">
        <v>414</v>
      </c>
      <c r="H201" s="10" t="s">
        <v>416</v>
      </c>
      <c r="I201" s="11" t="s">
        <v>417</v>
      </c>
      <c r="J201" s="12">
        <v>0</v>
      </c>
      <c r="K201" s="13">
        <v>0</v>
      </c>
    </row>
    <row r="202" spans="1:11" x14ac:dyDescent="0.35">
      <c r="A202" s="10" t="s">
        <v>412</v>
      </c>
      <c r="B202" s="10" t="s">
        <v>165</v>
      </c>
      <c r="C202" s="10" t="s">
        <v>11</v>
      </c>
      <c r="D202" s="10" t="s">
        <v>168</v>
      </c>
      <c r="E202" s="11" t="s">
        <v>462</v>
      </c>
      <c r="F202" s="10" t="s">
        <v>21</v>
      </c>
      <c r="G202" s="10" t="s">
        <v>414</v>
      </c>
      <c r="H202" s="10" t="s">
        <v>15</v>
      </c>
      <c r="I202" s="11" t="s">
        <v>418</v>
      </c>
      <c r="J202" s="12">
        <v>9970943</v>
      </c>
      <c r="K202" s="13">
        <v>0.40989999999999999</v>
      </c>
    </row>
    <row r="203" spans="1:11" x14ac:dyDescent="0.35">
      <c r="A203" s="10" t="s">
        <v>412</v>
      </c>
      <c r="B203" s="10" t="s">
        <v>165</v>
      </c>
      <c r="C203" s="10" t="s">
        <v>11</v>
      </c>
      <c r="D203" s="10" t="s">
        <v>168</v>
      </c>
      <c r="E203" s="11" t="s">
        <v>462</v>
      </c>
      <c r="F203" s="10" t="s">
        <v>21</v>
      </c>
      <c r="G203" s="10" t="s">
        <v>414</v>
      </c>
      <c r="H203" s="10" t="s">
        <v>16</v>
      </c>
      <c r="I203" s="11" t="s">
        <v>426</v>
      </c>
      <c r="J203" s="12">
        <v>1294106</v>
      </c>
      <c r="K203" s="13">
        <v>5.3199999999999997E-2</v>
      </c>
    </row>
    <row r="204" spans="1:11" x14ac:dyDescent="0.35">
      <c r="A204" s="10" t="s">
        <v>412</v>
      </c>
      <c r="B204" s="10" t="s">
        <v>165</v>
      </c>
      <c r="C204" s="10" t="s">
        <v>11</v>
      </c>
      <c r="D204" s="10" t="s">
        <v>168</v>
      </c>
      <c r="E204" s="11" t="s">
        <v>462</v>
      </c>
      <c r="F204" s="10" t="s">
        <v>21</v>
      </c>
      <c r="G204" s="10" t="s">
        <v>414</v>
      </c>
      <c r="H204" s="10" t="s">
        <v>419</v>
      </c>
      <c r="I204" s="11" t="s">
        <v>420</v>
      </c>
      <c r="J204" s="12">
        <v>6584860</v>
      </c>
      <c r="K204" s="13">
        <v>0.2707</v>
      </c>
    </row>
    <row r="205" spans="1:11" x14ac:dyDescent="0.35">
      <c r="A205" s="10" t="s">
        <v>412</v>
      </c>
      <c r="B205" s="10" t="s">
        <v>165</v>
      </c>
      <c r="C205" s="10" t="s">
        <v>11</v>
      </c>
      <c r="D205" s="10" t="s">
        <v>168</v>
      </c>
      <c r="E205" s="11" t="s">
        <v>462</v>
      </c>
      <c r="F205" s="10" t="s">
        <v>21</v>
      </c>
      <c r="G205" s="10" t="s">
        <v>414</v>
      </c>
      <c r="H205" s="10" t="s">
        <v>421</v>
      </c>
      <c r="I205" s="11" t="s">
        <v>422</v>
      </c>
      <c r="J205" s="12">
        <v>4935604</v>
      </c>
      <c r="K205" s="13">
        <v>0.2029</v>
      </c>
    </row>
    <row r="206" spans="1:11" x14ac:dyDescent="0.35">
      <c r="A206" s="10" t="s">
        <v>412</v>
      </c>
      <c r="B206" s="10" t="s">
        <v>165</v>
      </c>
      <c r="C206" s="10" t="s">
        <v>11</v>
      </c>
      <c r="D206" s="10" t="s">
        <v>168</v>
      </c>
      <c r="E206" s="11" t="s">
        <v>462</v>
      </c>
      <c r="F206" s="10" t="s">
        <v>21</v>
      </c>
      <c r="G206" s="10" t="s">
        <v>414</v>
      </c>
      <c r="H206" s="10" t="s">
        <v>423</v>
      </c>
      <c r="I206" s="11" t="s">
        <v>424</v>
      </c>
      <c r="J206" s="12">
        <v>1337892</v>
      </c>
      <c r="K206" s="13">
        <v>5.5E-2</v>
      </c>
    </row>
    <row r="207" spans="1:11" x14ac:dyDescent="0.35">
      <c r="A207" s="10" t="s">
        <v>412</v>
      </c>
      <c r="B207" s="10" t="s">
        <v>138</v>
      </c>
      <c r="C207" s="10" t="s">
        <v>11</v>
      </c>
      <c r="D207" s="10" t="s">
        <v>246</v>
      </c>
      <c r="E207" s="11" t="s">
        <v>463</v>
      </c>
      <c r="F207" s="10" t="s">
        <v>14</v>
      </c>
      <c r="G207" s="10" t="s">
        <v>138</v>
      </c>
      <c r="H207" s="10" t="s">
        <v>13</v>
      </c>
      <c r="I207" s="11" t="s">
        <v>415</v>
      </c>
      <c r="J207" s="12">
        <v>0</v>
      </c>
      <c r="K207" s="13">
        <v>0</v>
      </c>
    </row>
    <row r="208" spans="1:11" x14ac:dyDescent="0.35">
      <c r="A208" s="10" t="s">
        <v>412</v>
      </c>
      <c r="B208" s="10" t="s">
        <v>138</v>
      </c>
      <c r="C208" s="10" t="s">
        <v>11</v>
      </c>
      <c r="D208" s="10" t="s">
        <v>246</v>
      </c>
      <c r="E208" s="11" t="s">
        <v>463</v>
      </c>
      <c r="F208" s="10" t="s">
        <v>14</v>
      </c>
      <c r="G208" s="10" t="s">
        <v>138</v>
      </c>
      <c r="H208" s="10" t="s">
        <v>416</v>
      </c>
      <c r="I208" s="11" t="s">
        <v>417</v>
      </c>
      <c r="J208" s="12">
        <v>0</v>
      </c>
      <c r="K208" s="13">
        <v>0</v>
      </c>
    </row>
    <row r="209" spans="1:11" x14ac:dyDescent="0.35">
      <c r="A209" s="10" t="s">
        <v>412</v>
      </c>
      <c r="B209" s="10" t="s">
        <v>138</v>
      </c>
      <c r="C209" s="10" t="s">
        <v>11</v>
      </c>
      <c r="D209" s="10" t="s">
        <v>246</v>
      </c>
      <c r="E209" s="11" t="s">
        <v>463</v>
      </c>
      <c r="F209" s="10" t="s">
        <v>14</v>
      </c>
      <c r="G209" s="10" t="s">
        <v>138</v>
      </c>
      <c r="H209" s="10" t="s">
        <v>15</v>
      </c>
      <c r="I209" s="11" t="s">
        <v>418</v>
      </c>
      <c r="J209" s="12">
        <v>2952655</v>
      </c>
      <c r="K209" s="13">
        <v>0.33389999999999997</v>
      </c>
    </row>
    <row r="210" spans="1:11" x14ac:dyDescent="0.35">
      <c r="A210" s="10" t="s">
        <v>412</v>
      </c>
      <c r="B210" s="10" t="s">
        <v>138</v>
      </c>
      <c r="C210" s="10" t="s">
        <v>11</v>
      </c>
      <c r="D210" s="10" t="s">
        <v>246</v>
      </c>
      <c r="E210" s="11" t="s">
        <v>463</v>
      </c>
      <c r="F210" s="10" t="s">
        <v>14</v>
      </c>
      <c r="G210" s="10" t="s">
        <v>138</v>
      </c>
      <c r="H210" s="10" t="s">
        <v>16</v>
      </c>
      <c r="I210" s="11" t="s">
        <v>426</v>
      </c>
      <c r="J210" s="12">
        <v>286511</v>
      </c>
      <c r="K210" s="13">
        <v>3.2399999999999998E-2</v>
      </c>
    </row>
    <row r="211" spans="1:11" x14ac:dyDescent="0.35">
      <c r="A211" s="10" t="s">
        <v>412</v>
      </c>
      <c r="B211" s="10" t="s">
        <v>138</v>
      </c>
      <c r="C211" s="10" t="s">
        <v>11</v>
      </c>
      <c r="D211" s="10" t="s">
        <v>246</v>
      </c>
      <c r="E211" s="11" t="s">
        <v>463</v>
      </c>
      <c r="F211" s="10" t="s">
        <v>14</v>
      </c>
      <c r="G211" s="10" t="s">
        <v>138</v>
      </c>
      <c r="H211" s="10" t="s">
        <v>419</v>
      </c>
      <c r="I211" s="11" t="s">
        <v>420</v>
      </c>
      <c r="J211" s="12">
        <v>2570640</v>
      </c>
      <c r="K211" s="13">
        <v>0.29070000000000001</v>
      </c>
    </row>
    <row r="212" spans="1:11" x14ac:dyDescent="0.35">
      <c r="A212" s="10" t="s">
        <v>412</v>
      </c>
      <c r="B212" s="10" t="s">
        <v>138</v>
      </c>
      <c r="C212" s="10" t="s">
        <v>11</v>
      </c>
      <c r="D212" s="10" t="s">
        <v>246</v>
      </c>
      <c r="E212" s="11" t="s">
        <v>463</v>
      </c>
      <c r="F212" s="10" t="s">
        <v>14</v>
      </c>
      <c r="G212" s="10" t="s">
        <v>138</v>
      </c>
      <c r="H212" s="10" t="s">
        <v>421</v>
      </c>
      <c r="I212" s="11" t="s">
        <v>422</v>
      </c>
      <c r="J212" s="12">
        <v>2035643</v>
      </c>
      <c r="K212" s="13">
        <v>0.23019999999999999</v>
      </c>
    </row>
    <row r="213" spans="1:11" x14ac:dyDescent="0.35">
      <c r="A213" s="10" t="s">
        <v>412</v>
      </c>
      <c r="B213" s="10" t="s">
        <v>138</v>
      </c>
      <c r="C213" s="10" t="s">
        <v>11</v>
      </c>
      <c r="D213" s="10" t="s">
        <v>246</v>
      </c>
      <c r="E213" s="11" t="s">
        <v>463</v>
      </c>
      <c r="F213" s="10" t="s">
        <v>14</v>
      </c>
      <c r="G213" s="10" t="s">
        <v>138</v>
      </c>
      <c r="H213" s="10" t="s">
        <v>423</v>
      </c>
      <c r="I213" s="11" t="s">
        <v>424</v>
      </c>
      <c r="J213" s="12">
        <v>239643</v>
      </c>
      <c r="K213" s="13">
        <v>2.7099999999999999E-2</v>
      </c>
    </row>
    <row r="214" spans="1:11" x14ac:dyDescent="0.35">
      <c r="A214" s="10" t="s">
        <v>412</v>
      </c>
      <c r="B214" s="10" t="s">
        <v>138</v>
      </c>
      <c r="C214" s="10" t="s">
        <v>11</v>
      </c>
      <c r="D214" s="10" t="s">
        <v>137</v>
      </c>
      <c r="E214" s="11" t="s">
        <v>464</v>
      </c>
      <c r="F214" s="10" t="s">
        <v>14</v>
      </c>
      <c r="G214" s="10" t="s">
        <v>138</v>
      </c>
      <c r="H214" s="10" t="s">
        <v>416</v>
      </c>
      <c r="I214" s="11" t="s">
        <v>417</v>
      </c>
      <c r="J214" s="12">
        <v>0</v>
      </c>
      <c r="K214" s="13">
        <v>0</v>
      </c>
    </row>
    <row r="215" spans="1:11" x14ac:dyDescent="0.35">
      <c r="A215" s="10" t="s">
        <v>412</v>
      </c>
      <c r="B215" s="10" t="s">
        <v>138</v>
      </c>
      <c r="C215" s="10" t="s">
        <v>11</v>
      </c>
      <c r="D215" s="10" t="s">
        <v>137</v>
      </c>
      <c r="E215" s="11" t="s">
        <v>464</v>
      </c>
      <c r="F215" s="10" t="s">
        <v>14</v>
      </c>
      <c r="G215" s="10" t="s">
        <v>138</v>
      </c>
      <c r="H215" s="10" t="s">
        <v>15</v>
      </c>
      <c r="I215" s="11" t="s">
        <v>418</v>
      </c>
      <c r="J215" s="12">
        <v>167741</v>
      </c>
      <c r="K215" s="13">
        <v>0.22489999999999999</v>
      </c>
    </row>
    <row r="216" spans="1:11" x14ac:dyDescent="0.35">
      <c r="A216" s="10" t="s">
        <v>412</v>
      </c>
      <c r="B216" s="10" t="s">
        <v>138</v>
      </c>
      <c r="C216" s="10" t="s">
        <v>11</v>
      </c>
      <c r="D216" s="10" t="s">
        <v>137</v>
      </c>
      <c r="E216" s="11" t="s">
        <v>464</v>
      </c>
      <c r="F216" s="10" t="s">
        <v>14</v>
      </c>
      <c r="G216" s="10" t="s">
        <v>138</v>
      </c>
      <c r="H216" s="10" t="s">
        <v>16</v>
      </c>
      <c r="I216" s="11" t="s">
        <v>426</v>
      </c>
      <c r="J216" s="12">
        <v>78239</v>
      </c>
      <c r="K216" s="13">
        <v>0.10489999999999999</v>
      </c>
    </row>
    <row r="217" spans="1:11" x14ac:dyDescent="0.35">
      <c r="A217" s="10" t="s">
        <v>412</v>
      </c>
      <c r="B217" s="10" t="s">
        <v>138</v>
      </c>
      <c r="C217" s="10" t="s">
        <v>11</v>
      </c>
      <c r="D217" s="10" t="s">
        <v>137</v>
      </c>
      <c r="E217" s="11" t="s">
        <v>464</v>
      </c>
      <c r="F217" s="10" t="s">
        <v>14</v>
      </c>
      <c r="G217" s="10" t="s">
        <v>138</v>
      </c>
      <c r="H217" s="10" t="s">
        <v>419</v>
      </c>
      <c r="I217" s="11" t="s">
        <v>420</v>
      </c>
      <c r="J217" s="12">
        <v>179376</v>
      </c>
      <c r="K217" s="13">
        <v>0.24049999999999999</v>
      </c>
    </row>
    <row r="218" spans="1:11" x14ac:dyDescent="0.35">
      <c r="A218" s="10" t="s">
        <v>412</v>
      </c>
      <c r="B218" s="10" t="s">
        <v>138</v>
      </c>
      <c r="C218" s="10" t="s">
        <v>11</v>
      </c>
      <c r="D218" s="10" t="s">
        <v>137</v>
      </c>
      <c r="E218" s="11" t="s">
        <v>464</v>
      </c>
      <c r="F218" s="10" t="s">
        <v>14</v>
      </c>
      <c r="G218" s="10" t="s">
        <v>138</v>
      </c>
      <c r="H218" s="10" t="s">
        <v>421</v>
      </c>
      <c r="I218" s="11" t="s">
        <v>422</v>
      </c>
      <c r="J218" s="12">
        <v>123736</v>
      </c>
      <c r="K218" s="13">
        <v>0.16589999999999999</v>
      </c>
    </row>
    <row r="219" spans="1:11" x14ac:dyDescent="0.35">
      <c r="A219" s="10" t="s">
        <v>412</v>
      </c>
      <c r="B219" s="10" t="s">
        <v>138</v>
      </c>
      <c r="C219" s="10" t="s">
        <v>11</v>
      </c>
      <c r="D219" s="10" t="s">
        <v>137</v>
      </c>
      <c r="E219" s="11" t="s">
        <v>464</v>
      </c>
      <c r="F219" s="10" t="s">
        <v>14</v>
      </c>
      <c r="G219" s="10" t="s">
        <v>138</v>
      </c>
      <c r="H219" s="10" t="s">
        <v>423</v>
      </c>
      <c r="I219" s="11" t="s">
        <v>424</v>
      </c>
      <c r="J219" s="12">
        <v>28790</v>
      </c>
      <c r="K219" s="13">
        <v>3.8600000000000002E-2</v>
      </c>
    </row>
    <row r="220" spans="1:11" x14ac:dyDescent="0.35">
      <c r="A220" s="10" t="s">
        <v>412</v>
      </c>
      <c r="B220" s="10" t="s">
        <v>26</v>
      </c>
      <c r="C220" s="10" t="s">
        <v>11</v>
      </c>
      <c r="D220" s="10" t="s">
        <v>27</v>
      </c>
      <c r="E220" s="11" t="s">
        <v>465</v>
      </c>
      <c r="F220" s="10" t="s">
        <v>21</v>
      </c>
      <c r="G220" s="10" t="s">
        <v>414</v>
      </c>
      <c r="H220" s="10" t="s">
        <v>13</v>
      </c>
      <c r="I220" s="11" t="s">
        <v>415</v>
      </c>
      <c r="J220" s="12">
        <v>0</v>
      </c>
      <c r="K220" s="13">
        <v>0</v>
      </c>
    </row>
    <row r="221" spans="1:11" x14ac:dyDescent="0.35">
      <c r="A221" s="10" t="s">
        <v>412</v>
      </c>
      <c r="B221" s="10" t="s">
        <v>26</v>
      </c>
      <c r="C221" s="10" t="s">
        <v>11</v>
      </c>
      <c r="D221" s="10" t="s">
        <v>27</v>
      </c>
      <c r="E221" s="11" t="s">
        <v>465</v>
      </c>
      <c r="F221" s="10" t="s">
        <v>21</v>
      </c>
      <c r="G221" s="10" t="s">
        <v>414</v>
      </c>
      <c r="H221" s="10" t="s">
        <v>416</v>
      </c>
      <c r="I221" s="11" t="s">
        <v>417</v>
      </c>
      <c r="J221" s="12">
        <v>0</v>
      </c>
      <c r="K221" s="13">
        <v>0</v>
      </c>
    </row>
    <row r="222" spans="1:11" x14ac:dyDescent="0.35">
      <c r="A222" s="10" t="s">
        <v>412</v>
      </c>
      <c r="B222" s="10" t="s">
        <v>26</v>
      </c>
      <c r="C222" s="10" t="s">
        <v>11</v>
      </c>
      <c r="D222" s="10" t="s">
        <v>27</v>
      </c>
      <c r="E222" s="11" t="s">
        <v>465</v>
      </c>
      <c r="F222" s="10" t="s">
        <v>21</v>
      </c>
      <c r="G222" s="10" t="s">
        <v>414</v>
      </c>
      <c r="H222" s="10" t="s">
        <v>15</v>
      </c>
      <c r="I222" s="11" t="s">
        <v>418</v>
      </c>
      <c r="J222" s="12">
        <v>1321214</v>
      </c>
      <c r="K222" s="13">
        <v>0.308</v>
      </c>
    </row>
    <row r="223" spans="1:11" x14ac:dyDescent="0.35">
      <c r="A223" s="10" t="s">
        <v>412</v>
      </c>
      <c r="B223" s="10" t="s">
        <v>26</v>
      </c>
      <c r="C223" s="10" t="s">
        <v>11</v>
      </c>
      <c r="D223" s="10" t="s">
        <v>27</v>
      </c>
      <c r="E223" s="11" t="s">
        <v>465</v>
      </c>
      <c r="F223" s="10" t="s">
        <v>21</v>
      </c>
      <c r="G223" s="10" t="s">
        <v>414</v>
      </c>
      <c r="H223" s="10" t="s">
        <v>16</v>
      </c>
      <c r="I223" s="11" t="s">
        <v>426</v>
      </c>
      <c r="J223" s="12">
        <v>93086</v>
      </c>
      <c r="K223" s="13">
        <v>2.1700000000000001E-2</v>
      </c>
    </row>
    <row r="224" spans="1:11" x14ac:dyDescent="0.35">
      <c r="A224" s="10" t="s">
        <v>412</v>
      </c>
      <c r="B224" s="10" t="s">
        <v>26</v>
      </c>
      <c r="C224" s="10" t="s">
        <v>11</v>
      </c>
      <c r="D224" s="10" t="s">
        <v>27</v>
      </c>
      <c r="E224" s="11" t="s">
        <v>465</v>
      </c>
      <c r="F224" s="10" t="s">
        <v>21</v>
      </c>
      <c r="G224" s="10" t="s">
        <v>414</v>
      </c>
      <c r="H224" s="10" t="s">
        <v>419</v>
      </c>
      <c r="I224" s="11" t="s">
        <v>420</v>
      </c>
      <c r="J224" s="12">
        <v>911552</v>
      </c>
      <c r="K224" s="13">
        <v>0.21249999999999999</v>
      </c>
    </row>
    <row r="225" spans="1:11" x14ac:dyDescent="0.35">
      <c r="A225" s="10" t="s">
        <v>412</v>
      </c>
      <c r="B225" s="10" t="s">
        <v>26</v>
      </c>
      <c r="C225" s="10" t="s">
        <v>11</v>
      </c>
      <c r="D225" s="10" t="s">
        <v>27</v>
      </c>
      <c r="E225" s="11" t="s">
        <v>465</v>
      </c>
      <c r="F225" s="10" t="s">
        <v>21</v>
      </c>
      <c r="G225" s="10" t="s">
        <v>414</v>
      </c>
      <c r="H225" s="10" t="s">
        <v>421</v>
      </c>
      <c r="I225" s="11" t="s">
        <v>422</v>
      </c>
      <c r="J225" s="12">
        <v>522051</v>
      </c>
      <c r="K225" s="13">
        <v>0.1217</v>
      </c>
    </row>
    <row r="226" spans="1:11" x14ac:dyDescent="0.35">
      <c r="A226" s="10" t="s">
        <v>412</v>
      </c>
      <c r="B226" s="10" t="s">
        <v>26</v>
      </c>
      <c r="C226" s="10" t="s">
        <v>11</v>
      </c>
      <c r="D226" s="10" t="s">
        <v>27</v>
      </c>
      <c r="E226" s="11" t="s">
        <v>465</v>
      </c>
      <c r="F226" s="10" t="s">
        <v>21</v>
      </c>
      <c r="G226" s="10" t="s">
        <v>414</v>
      </c>
      <c r="H226" s="10" t="s">
        <v>423</v>
      </c>
      <c r="I226" s="11" t="s">
        <v>424</v>
      </c>
      <c r="J226" s="12">
        <v>229497</v>
      </c>
      <c r="K226" s="13">
        <v>5.3499999999999999E-2</v>
      </c>
    </row>
    <row r="227" spans="1:11" x14ac:dyDescent="0.35">
      <c r="A227" s="10" t="s">
        <v>412</v>
      </c>
      <c r="B227" s="10" t="s">
        <v>26</v>
      </c>
      <c r="C227" s="10" t="s">
        <v>11</v>
      </c>
      <c r="D227" s="10" t="s">
        <v>28</v>
      </c>
      <c r="E227" s="11" t="s">
        <v>466</v>
      </c>
      <c r="F227" s="10" t="s">
        <v>21</v>
      </c>
      <c r="G227" s="10" t="s">
        <v>414</v>
      </c>
      <c r="H227" s="10" t="s">
        <v>13</v>
      </c>
      <c r="I227" s="11" t="s">
        <v>415</v>
      </c>
      <c r="J227" s="12">
        <v>0</v>
      </c>
      <c r="K227" s="13">
        <v>0</v>
      </c>
    </row>
    <row r="228" spans="1:11" x14ac:dyDescent="0.35">
      <c r="A228" s="10" t="s">
        <v>412</v>
      </c>
      <c r="B228" s="10" t="s">
        <v>26</v>
      </c>
      <c r="C228" s="10" t="s">
        <v>11</v>
      </c>
      <c r="D228" s="10" t="s">
        <v>28</v>
      </c>
      <c r="E228" s="11" t="s">
        <v>466</v>
      </c>
      <c r="F228" s="10" t="s">
        <v>21</v>
      </c>
      <c r="G228" s="10" t="s">
        <v>414</v>
      </c>
      <c r="H228" s="10" t="s">
        <v>416</v>
      </c>
      <c r="I228" s="11" t="s">
        <v>417</v>
      </c>
      <c r="J228" s="12">
        <v>0</v>
      </c>
      <c r="K228" s="13">
        <v>0</v>
      </c>
    </row>
    <row r="229" spans="1:11" x14ac:dyDescent="0.35">
      <c r="A229" s="10" t="s">
        <v>412</v>
      </c>
      <c r="B229" s="10" t="s">
        <v>26</v>
      </c>
      <c r="C229" s="10" t="s">
        <v>11</v>
      </c>
      <c r="D229" s="10" t="s">
        <v>28</v>
      </c>
      <c r="E229" s="11" t="s">
        <v>466</v>
      </c>
      <c r="F229" s="10" t="s">
        <v>21</v>
      </c>
      <c r="G229" s="10" t="s">
        <v>414</v>
      </c>
      <c r="H229" s="10" t="s">
        <v>15</v>
      </c>
      <c r="I229" s="11" t="s">
        <v>418</v>
      </c>
      <c r="J229" s="12">
        <v>1183817</v>
      </c>
      <c r="K229" s="13">
        <v>0.29310000000000003</v>
      </c>
    </row>
    <row r="230" spans="1:11" x14ac:dyDescent="0.35">
      <c r="A230" s="10" t="s">
        <v>412</v>
      </c>
      <c r="B230" s="10" t="s">
        <v>26</v>
      </c>
      <c r="C230" s="10" t="s">
        <v>11</v>
      </c>
      <c r="D230" s="10" t="s">
        <v>28</v>
      </c>
      <c r="E230" s="11" t="s">
        <v>466</v>
      </c>
      <c r="F230" s="10" t="s">
        <v>21</v>
      </c>
      <c r="G230" s="10" t="s">
        <v>414</v>
      </c>
      <c r="H230" s="10" t="s">
        <v>16</v>
      </c>
      <c r="I230" s="11" t="s">
        <v>426</v>
      </c>
      <c r="J230" s="12">
        <v>292016</v>
      </c>
      <c r="K230" s="13">
        <v>7.2300000000000003E-2</v>
      </c>
    </row>
    <row r="231" spans="1:11" x14ac:dyDescent="0.35">
      <c r="A231" s="10" t="s">
        <v>412</v>
      </c>
      <c r="B231" s="10" t="s">
        <v>26</v>
      </c>
      <c r="C231" s="10" t="s">
        <v>11</v>
      </c>
      <c r="D231" s="10" t="s">
        <v>28</v>
      </c>
      <c r="E231" s="11" t="s">
        <v>466</v>
      </c>
      <c r="F231" s="10" t="s">
        <v>21</v>
      </c>
      <c r="G231" s="10" t="s">
        <v>414</v>
      </c>
      <c r="H231" s="10" t="s">
        <v>419</v>
      </c>
      <c r="I231" s="11" t="s">
        <v>420</v>
      </c>
      <c r="J231" s="12">
        <v>900282</v>
      </c>
      <c r="K231" s="13">
        <v>0.22289999999999999</v>
      </c>
    </row>
    <row r="232" spans="1:11" x14ac:dyDescent="0.35">
      <c r="A232" s="10" t="s">
        <v>412</v>
      </c>
      <c r="B232" s="10" t="s">
        <v>26</v>
      </c>
      <c r="C232" s="10" t="s">
        <v>11</v>
      </c>
      <c r="D232" s="10" t="s">
        <v>28</v>
      </c>
      <c r="E232" s="11" t="s">
        <v>466</v>
      </c>
      <c r="F232" s="10" t="s">
        <v>21</v>
      </c>
      <c r="G232" s="10" t="s">
        <v>414</v>
      </c>
      <c r="H232" s="10" t="s">
        <v>421</v>
      </c>
      <c r="I232" s="11" t="s">
        <v>422</v>
      </c>
      <c r="J232" s="12">
        <v>480231</v>
      </c>
      <c r="K232" s="13">
        <v>0.11890000000000001</v>
      </c>
    </row>
    <row r="233" spans="1:11" x14ac:dyDescent="0.35">
      <c r="A233" s="10" t="s">
        <v>412</v>
      </c>
      <c r="B233" s="10" t="s">
        <v>26</v>
      </c>
      <c r="C233" s="10" t="s">
        <v>11</v>
      </c>
      <c r="D233" s="10" t="s">
        <v>28</v>
      </c>
      <c r="E233" s="11" t="s">
        <v>466</v>
      </c>
      <c r="F233" s="10" t="s">
        <v>21</v>
      </c>
      <c r="G233" s="10" t="s">
        <v>414</v>
      </c>
      <c r="H233" s="10" t="s">
        <v>423</v>
      </c>
      <c r="I233" s="11" t="s">
        <v>424</v>
      </c>
      <c r="J233" s="12">
        <v>189023</v>
      </c>
      <c r="K233" s="13">
        <v>4.6800000000000001E-2</v>
      </c>
    </row>
    <row r="234" spans="1:11" x14ac:dyDescent="0.35">
      <c r="A234" s="10" t="s">
        <v>412</v>
      </c>
      <c r="B234" s="10" t="s">
        <v>26</v>
      </c>
      <c r="C234" s="10" t="s">
        <v>11</v>
      </c>
      <c r="D234" s="10" t="s">
        <v>29</v>
      </c>
      <c r="E234" s="11" t="s">
        <v>467</v>
      </c>
      <c r="F234" s="10" t="s">
        <v>21</v>
      </c>
      <c r="G234" s="10" t="s">
        <v>414</v>
      </c>
      <c r="H234" s="10" t="s">
        <v>416</v>
      </c>
      <c r="I234" s="11" t="s">
        <v>417</v>
      </c>
      <c r="J234" s="12">
        <v>0</v>
      </c>
      <c r="K234" s="13">
        <v>0</v>
      </c>
    </row>
    <row r="235" spans="1:11" x14ac:dyDescent="0.35">
      <c r="A235" s="10" t="s">
        <v>412</v>
      </c>
      <c r="B235" s="10" t="s">
        <v>26</v>
      </c>
      <c r="C235" s="10" t="s">
        <v>11</v>
      </c>
      <c r="D235" s="10" t="s">
        <v>29</v>
      </c>
      <c r="E235" s="11" t="s">
        <v>467</v>
      </c>
      <c r="F235" s="10" t="s">
        <v>21</v>
      </c>
      <c r="G235" s="10" t="s">
        <v>414</v>
      </c>
      <c r="H235" s="10" t="s">
        <v>15</v>
      </c>
      <c r="I235" s="11" t="s">
        <v>418</v>
      </c>
      <c r="J235" s="12">
        <v>3551006</v>
      </c>
      <c r="K235" s="13">
        <v>0.64129999999999998</v>
      </c>
    </row>
    <row r="236" spans="1:11" x14ac:dyDescent="0.35">
      <c r="A236" s="10" t="s">
        <v>412</v>
      </c>
      <c r="B236" s="10" t="s">
        <v>26</v>
      </c>
      <c r="C236" s="10" t="s">
        <v>11</v>
      </c>
      <c r="D236" s="10" t="s">
        <v>29</v>
      </c>
      <c r="E236" s="11" t="s">
        <v>467</v>
      </c>
      <c r="F236" s="10" t="s">
        <v>21</v>
      </c>
      <c r="G236" s="10" t="s">
        <v>414</v>
      </c>
      <c r="H236" s="10" t="s">
        <v>16</v>
      </c>
      <c r="I236" s="11" t="s">
        <v>426</v>
      </c>
      <c r="J236" s="12">
        <v>437993</v>
      </c>
      <c r="K236" s="13">
        <v>7.9100000000000004E-2</v>
      </c>
    </row>
    <row r="237" spans="1:11" x14ac:dyDescent="0.35">
      <c r="A237" s="10" t="s">
        <v>412</v>
      </c>
      <c r="B237" s="10" t="s">
        <v>26</v>
      </c>
      <c r="C237" s="10" t="s">
        <v>11</v>
      </c>
      <c r="D237" s="10" t="s">
        <v>29</v>
      </c>
      <c r="E237" s="11" t="s">
        <v>467</v>
      </c>
      <c r="F237" s="10" t="s">
        <v>21</v>
      </c>
      <c r="G237" s="10" t="s">
        <v>414</v>
      </c>
      <c r="H237" s="10" t="s">
        <v>30</v>
      </c>
      <c r="I237" s="11" t="s">
        <v>432</v>
      </c>
      <c r="J237" s="12">
        <v>2278810</v>
      </c>
      <c r="K237" s="13">
        <v>0.39419999999999999</v>
      </c>
    </row>
    <row r="238" spans="1:11" x14ac:dyDescent="0.35">
      <c r="A238" s="10" t="s">
        <v>412</v>
      </c>
      <c r="B238" s="10" t="s">
        <v>26</v>
      </c>
      <c r="C238" s="10" t="s">
        <v>11</v>
      </c>
      <c r="D238" s="10" t="s">
        <v>29</v>
      </c>
      <c r="E238" s="11" t="s">
        <v>467</v>
      </c>
      <c r="F238" s="10" t="s">
        <v>21</v>
      </c>
      <c r="G238" s="10" t="s">
        <v>414</v>
      </c>
      <c r="H238" s="10" t="s">
        <v>419</v>
      </c>
      <c r="I238" s="11" t="s">
        <v>420</v>
      </c>
      <c r="J238" s="12">
        <v>1250300</v>
      </c>
      <c r="K238" s="13">
        <v>0.2258</v>
      </c>
    </row>
    <row r="239" spans="1:11" x14ac:dyDescent="0.35">
      <c r="A239" s="10" t="s">
        <v>412</v>
      </c>
      <c r="B239" s="10" t="s">
        <v>26</v>
      </c>
      <c r="C239" s="10" t="s">
        <v>11</v>
      </c>
      <c r="D239" s="10" t="s">
        <v>29</v>
      </c>
      <c r="E239" s="11" t="s">
        <v>467</v>
      </c>
      <c r="F239" s="10" t="s">
        <v>21</v>
      </c>
      <c r="G239" s="10" t="s">
        <v>414</v>
      </c>
      <c r="H239" s="10" t="s">
        <v>421</v>
      </c>
      <c r="I239" s="11" t="s">
        <v>422</v>
      </c>
      <c r="J239" s="12">
        <v>841101</v>
      </c>
      <c r="K239" s="13">
        <v>0.15190000000000001</v>
      </c>
    </row>
    <row r="240" spans="1:11" x14ac:dyDescent="0.35">
      <c r="A240" s="10" t="s">
        <v>412</v>
      </c>
      <c r="B240" s="10" t="s">
        <v>26</v>
      </c>
      <c r="C240" s="10" t="s">
        <v>11</v>
      </c>
      <c r="D240" s="10" t="s">
        <v>29</v>
      </c>
      <c r="E240" s="11" t="s">
        <v>467</v>
      </c>
      <c r="F240" s="10" t="s">
        <v>21</v>
      </c>
      <c r="G240" s="10" t="s">
        <v>414</v>
      </c>
      <c r="H240" s="10" t="s">
        <v>423</v>
      </c>
      <c r="I240" s="11" t="s">
        <v>424</v>
      </c>
      <c r="J240" s="12">
        <v>245298</v>
      </c>
      <c r="K240" s="13">
        <v>4.4299999999999999E-2</v>
      </c>
    </row>
    <row r="241" spans="1:11" x14ac:dyDescent="0.35">
      <c r="A241" s="10" t="s">
        <v>412</v>
      </c>
      <c r="B241" s="10" t="s">
        <v>26</v>
      </c>
      <c r="C241" s="10" t="s">
        <v>11</v>
      </c>
      <c r="D241" s="10" t="s">
        <v>31</v>
      </c>
      <c r="E241" s="11" t="s">
        <v>454</v>
      </c>
      <c r="F241" s="10" t="s">
        <v>14</v>
      </c>
      <c r="G241" s="10" t="s">
        <v>26</v>
      </c>
      <c r="H241" s="10" t="s">
        <v>13</v>
      </c>
      <c r="I241" s="11" t="s">
        <v>415</v>
      </c>
      <c r="J241" s="12">
        <v>0</v>
      </c>
      <c r="K241" s="13">
        <v>0</v>
      </c>
    </row>
    <row r="242" spans="1:11" x14ac:dyDescent="0.35">
      <c r="A242" s="10" t="s">
        <v>412</v>
      </c>
      <c r="B242" s="10" t="s">
        <v>26</v>
      </c>
      <c r="C242" s="10" t="s">
        <v>11</v>
      </c>
      <c r="D242" s="10" t="s">
        <v>31</v>
      </c>
      <c r="E242" s="11" t="s">
        <v>454</v>
      </c>
      <c r="F242" s="10" t="s">
        <v>14</v>
      </c>
      <c r="G242" s="10" t="s">
        <v>26</v>
      </c>
      <c r="H242" s="10" t="s">
        <v>416</v>
      </c>
      <c r="I242" s="11" t="s">
        <v>417</v>
      </c>
      <c r="J242" s="12">
        <v>0</v>
      </c>
      <c r="K242" s="13">
        <v>0</v>
      </c>
    </row>
    <row r="243" spans="1:11" x14ac:dyDescent="0.35">
      <c r="A243" s="10" t="s">
        <v>412</v>
      </c>
      <c r="B243" s="10" t="s">
        <v>26</v>
      </c>
      <c r="C243" s="10" t="s">
        <v>11</v>
      </c>
      <c r="D243" s="10" t="s">
        <v>31</v>
      </c>
      <c r="E243" s="11" t="s">
        <v>454</v>
      </c>
      <c r="F243" s="10" t="s">
        <v>14</v>
      </c>
      <c r="G243" s="10" t="s">
        <v>26</v>
      </c>
      <c r="H243" s="10" t="s">
        <v>15</v>
      </c>
      <c r="I243" s="11" t="s">
        <v>418</v>
      </c>
      <c r="J243" s="12">
        <v>736045</v>
      </c>
      <c r="K243" s="13">
        <v>0.39600000000000002</v>
      </c>
    </row>
    <row r="244" spans="1:11" x14ac:dyDescent="0.35">
      <c r="A244" s="10" t="s">
        <v>412</v>
      </c>
      <c r="B244" s="10" t="s">
        <v>26</v>
      </c>
      <c r="C244" s="10" t="s">
        <v>11</v>
      </c>
      <c r="D244" s="10" t="s">
        <v>31</v>
      </c>
      <c r="E244" s="11" t="s">
        <v>454</v>
      </c>
      <c r="F244" s="10" t="s">
        <v>14</v>
      </c>
      <c r="G244" s="10" t="s">
        <v>26</v>
      </c>
      <c r="H244" s="10" t="s">
        <v>419</v>
      </c>
      <c r="I244" s="11" t="s">
        <v>420</v>
      </c>
      <c r="J244" s="12">
        <v>457240</v>
      </c>
      <c r="K244" s="13">
        <v>0.246</v>
      </c>
    </row>
    <row r="245" spans="1:11" x14ac:dyDescent="0.35">
      <c r="A245" s="10" t="s">
        <v>412</v>
      </c>
      <c r="B245" s="10" t="s">
        <v>26</v>
      </c>
      <c r="C245" s="10" t="s">
        <v>11</v>
      </c>
      <c r="D245" s="10" t="s">
        <v>31</v>
      </c>
      <c r="E245" s="11" t="s">
        <v>454</v>
      </c>
      <c r="F245" s="10" t="s">
        <v>14</v>
      </c>
      <c r="G245" s="10" t="s">
        <v>26</v>
      </c>
      <c r="H245" s="10" t="s">
        <v>421</v>
      </c>
      <c r="I245" s="11" t="s">
        <v>422</v>
      </c>
      <c r="J245" s="12">
        <v>280292</v>
      </c>
      <c r="K245" s="13">
        <v>0.15079999999999999</v>
      </c>
    </row>
    <row r="246" spans="1:11" x14ac:dyDescent="0.35">
      <c r="A246" s="10" t="s">
        <v>412</v>
      </c>
      <c r="B246" s="10" t="s">
        <v>26</v>
      </c>
      <c r="C246" s="10" t="s">
        <v>11</v>
      </c>
      <c r="D246" s="10" t="s">
        <v>31</v>
      </c>
      <c r="E246" s="11" t="s">
        <v>454</v>
      </c>
      <c r="F246" s="10" t="s">
        <v>14</v>
      </c>
      <c r="G246" s="10" t="s">
        <v>26</v>
      </c>
      <c r="H246" s="10" t="s">
        <v>423</v>
      </c>
      <c r="I246" s="11" t="s">
        <v>424</v>
      </c>
      <c r="J246" s="12">
        <v>97024</v>
      </c>
      <c r="K246" s="13">
        <v>5.2200000000000003E-2</v>
      </c>
    </row>
    <row r="247" spans="1:11" x14ac:dyDescent="0.35">
      <c r="A247" s="10" t="s">
        <v>412</v>
      </c>
      <c r="B247" s="10" t="s">
        <v>32</v>
      </c>
      <c r="C247" s="10" t="s">
        <v>11</v>
      </c>
      <c r="D247" s="10" t="s">
        <v>33</v>
      </c>
      <c r="E247" s="11" t="s">
        <v>468</v>
      </c>
      <c r="F247" s="10" t="s">
        <v>14</v>
      </c>
      <c r="G247" s="10" t="s">
        <v>32</v>
      </c>
      <c r="H247" s="10" t="s">
        <v>13</v>
      </c>
      <c r="I247" s="11" t="s">
        <v>415</v>
      </c>
      <c r="J247" s="12">
        <v>0</v>
      </c>
      <c r="K247" s="13">
        <v>0</v>
      </c>
    </row>
    <row r="248" spans="1:11" x14ac:dyDescent="0.35">
      <c r="A248" s="10" t="s">
        <v>412</v>
      </c>
      <c r="B248" s="10" t="s">
        <v>32</v>
      </c>
      <c r="C248" s="10" t="s">
        <v>11</v>
      </c>
      <c r="D248" s="10" t="s">
        <v>33</v>
      </c>
      <c r="E248" s="11" t="s">
        <v>468</v>
      </c>
      <c r="F248" s="10" t="s">
        <v>14</v>
      </c>
      <c r="G248" s="10" t="s">
        <v>32</v>
      </c>
      <c r="H248" s="10" t="s">
        <v>416</v>
      </c>
      <c r="I248" s="11" t="s">
        <v>417</v>
      </c>
      <c r="J248" s="12">
        <v>0</v>
      </c>
      <c r="K248" s="13">
        <v>0</v>
      </c>
    </row>
    <row r="249" spans="1:11" x14ac:dyDescent="0.35">
      <c r="A249" s="10" t="s">
        <v>412</v>
      </c>
      <c r="B249" s="10" t="s">
        <v>32</v>
      </c>
      <c r="C249" s="10" t="s">
        <v>11</v>
      </c>
      <c r="D249" s="10" t="s">
        <v>33</v>
      </c>
      <c r="E249" s="11" t="s">
        <v>468</v>
      </c>
      <c r="F249" s="10" t="s">
        <v>14</v>
      </c>
      <c r="G249" s="10" t="s">
        <v>32</v>
      </c>
      <c r="H249" s="10" t="s">
        <v>15</v>
      </c>
      <c r="I249" s="11" t="s">
        <v>418</v>
      </c>
      <c r="J249" s="12">
        <v>1351112</v>
      </c>
      <c r="K249" s="13">
        <v>0.45440000000000003</v>
      </c>
    </row>
    <row r="250" spans="1:11" x14ac:dyDescent="0.35">
      <c r="A250" s="10" t="s">
        <v>412</v>
      </c>
      <c r="B250" s="10" t="s">
        <v>32</v>
      </c>
      <c r="C250" s="10" t="s">
        <v>11</v>
      </c>
      <c r="D250" s="10" t="s">
        <v>33</v>
      </c>
      <c r="E250" s="11" t="s">
        <v>468</v>
      </c>
      <c r="F250" s="10" t="s">
        <v>14</v>
      </c>
      <c r="G250" s="10" t="s">
        <v>32</v>
      </c>
      <c r="H250" s="10" t="s">
        <v>16</v>
      </c>
      <c r="I250" s="11" t="s">
        <v>426</v>
      </c>
      <c r="J250" s="12">
        <v>424601</v>
      </c>
      <c r="K250" s="13">
        <v>0.14280000000000001</v>
      </c>
    </row>
    <row r="251" spans="1:11" x14ac:dyDescent="0.35">
      <c r="A251" s="10" t="s">
        <v>412</v>
      </c>
      <c r="B251" s="10" t="s">
        <v>32</v>
      </c>
      <c r="C251" s="10" t="s">
        <v>11</v>
      </c>
      <c r="D251" s="10" t="s">
        <v>33</v>
      </c>
      <c r="E251" s="11" t="s">
        <v>468</v>
      </c>
      <c r="F251" s="10" t="s">
        <v>14</v>
      </c>
      <c r="G251" s="10" t="s">
        <v>32</v>
      </c>
      <c r="H251" s="10" t="s">
        <v>419</v>
      </c>
      <c r="I251" s="11" t="s">
        <v>420</v>
      </c>
      <c r="J251" s="12">
        <v>1002332</v>
      </c>
      <c r="K251" s="13">
        <v>0.33710000000000001</v>
      </c>
    </row>
    <row r="252" spans="1:11" x14ac:dyDescent="0.35">
      <c r="A252" s="10" t="s">
        <v>412</v>
      </c>
      <c r="B252" s="10" t="s">
        <v>32</v>
      </c>
      <c r="C252" s="10" t="s">
        <v>11</v>
      </c>
      <c r="D252" s="10" t="s">
        <v>33</v>
      </c>
      <c r="E252" s="11" t="s">
        <v>468</v>
      </c>
      <c r="F252" s="10" t="s">
        <v>14</v>
      </c>
      <c r="G252" s="10" t="s">
        <v>32</v>
      </c>
      <c r="H252" s="10" t="s">
        <v>421</v>
      </c>
      <c r="I252" s="11" t="s">
        <v>422</v>
      </c>
      <c r="J252" s="12">
        <v>1215525</v>
      </c>
      <c r="K252" s="13">
        <v>0.4088</v>
      </c>
    </row>
    <row r="253" spans="1:11" x14ac:dyDescent="0.35">
      <c r="A253" s="10" t="s">
        <v>412</v>
      </c>
      <c r="B253" s="10" t="s">
        <v>32</v>
      </c>
      <c r="C253" s="10" t="s">
        <v>11</v>
      </c>
      <c r="D253" s="10" t="s">
        <v>33</v>
      </c>
      <c r="E253" s="11" t="s">
        <v>468</v>
      </c>
      <c r="F253" s="10" t="s">
        <v>14</v>
      </c>
      <c r="G253" s="10" t="s">
        <v>32</v>
      </c>
      <c r="H253" s="10" t="s">
        <v>423</v>
      </c>
      <c r="I253" s="11" t="s">
        <v>424</v>
      </c>
      <c r="J253" s="12">
        <v>0</v>
      </c>
      <c r="K253" s="13">
        <v>0</v>
      </c>
    </row>
    <row r="254" spans="1:11" x14ac:dyDescent="0.35">
      <c r="A254" s="10" t="s">
        <v>412</v>
      </c>
      <c r="B254" s="10" t="s">
        <v>38</v>
      </c>
      <c r="C254" s="10" t="s">
        <v>11</v>
      </c>
      <c r="D254" s="10" t="s">
        <v>39</v>
      </c>
      <c r="E254" s="11" t="s">
        <v>469</v>
      </c>
      <c r="F254" s="10" t="s">
        <v>21</v>
      </c>
      <c r="G254" s="10" t="s">
        <v>414</v>
      </c>
      <c r="H254" s="10" t="s">
        <v>25</v>
      </c>
      <c r="I254" s="11" t="s">
        <v>448</v>
      </c>
      <c r="J254" s="12">
        <v>1014742</v>
      </c>
      <c r="K254" s="13">
        <v>0.34179999999999999</v>
      </c>
    </row>
    <row r="255" spans="1:11" x14ac:dyDescent="0.35">
      <c r="A255" s="10" t="s">
        <v>412</v>
      </c>
      <c r="B255" s="10" t="s">
        <v>38</v>
      </c>
      <c r="C255" s="10" t="s">
        <v>11</v>
      </c>
      <c r="D255" s="10" t="s">
        <v>39</v>
      </c>
      <c r="E255" s="11" t="s">
        <v>469</v>
      </c>
      <c r="F255" s="10" t="s">
        <v>21</v>
      </c>
      <c r="G255" s="10" t="s">
        <v>414</v>
      </c>
      <c r="H255" s="10" t="s">
        <v>13</v>
      </c>
      <c r="I255" s="11" t="s">
        <v>415</v>
      </c>
      <c r="J255" s="12">
        <v>0</v>
      </c>
      <c r="K255" s="13">
        <v>0</v>
      </c>
    </row>
    <row r="256" spans="1:11" x14ac:dyDescent="0.35">
      <c r="A256" s="10" t="s">
        <v>412</v>
      </c>
      <c r="B256" s="10" t="s">
        <v>38</v>
      </c>
      <c r="C256" s="10" t="s">
        <v>11</v>
      </c>
      <c r="D256" s="10" t="s">
        <v>39</v>
      </c>
      <c r="E256" s="11" t="s">
        <v>469</v>
      </c>
      <c r="F256" s="10" t="s">
        <v>21</v>
      </c>
      <c r="G256" s="10" t="s">
        <v>414</v>
      </c>
      <c r="H256" s="10" t="s">
        <v>416</v>
      </c>
      <c r="I256" s="11" t="s">
        <v>417</v>
      </c>
      <c r="J256" s="12">
        <v>0</v>
      </c>
      <c r="K256" s="13">
        <v>0</v>
      </c>
    </row>
    <row r="257" spans="1:11" x14ac:dyDescent="0.35">
      <c r="A257" s="10" t="s">
        <v>412</v>
      </c>
      <c r="B257" s="10" t="s">
        <v>38</v>
      </c>
      <c r="C257" s="10" t="s">
        <v>11</v>
      </c>
      <c r="D257" s="10" t="s">
        <v>39</v>
      </c>
      <c r="E257" s="11" t="s">
        <v>469</v>
      </c>
      <c r="F257" s="10" t="s">
        <v>21</v>
      </c>
      <c r="G257" s="10" t="s">
        <v>414</v>
      </c>
      <c r="H257" s="10" t="s">
        <v>15</v>
      </c>
      <c r="I257" s="11" t="s">
        <v>418</v>
      </c>
      <c r="J257" s="12">
        <v>145769</v>
      </c>
      <c r="K257" s="13">
        <v>4.9099999999999998E-2</v>
      </c>
    </row>
    <row r="258" spans="1:11" x14ac:dyDescent="0.35">
      <c r="A258" s="10" t="s">
        <v>412</v>
      </c>
      <c r="B258" s="10" t="s">
        <v>38</v>
      </c>
      <c r="C258" s="10" t="s">
        <v>11</v>
      </c>
      <c r="D258" s="10" t="s">
        <v>39</v>
      </c>
      <c r="E258" s="11" t="s">
        <v>469</v>
      </c>
      <c r="F258" s="10" t="s">
        <v>21</v>
      </c>
      <c r="G258" s="10" t="s">
        <v>414</v>
      </c>
      <c r="H258" s="10" t="s">
        <v>16</v>
      </c>
      <c r="I258" s="11" t="s">
        <v>426</v>
      </c>
      <c r="J258" s="12">
        <v>200098</v>
      </c>
      <c r="K258" s="13">
        <v>6.7400000000000002E-2</v>
      </c>
    </row>
    <row r="259" spans="1:11" x14ac:dyDescent="0.35">
      <c r="A259" s="10" t="s">
        <v>412</v>
      </c>
      <c r="B259" s="10" t="s">
        <v>38</v>
      </c>
      <c r="C259" s="10" t="s">
        <v>11</v>
      </c>
      <c r="D259" s="10" t="s">
        <v>39</v>
      </c>
      <c r="E259" s="11" t="s">
        <v>469</v>
      </c>
      <c r="F259" s="10" t="s">
        <v>21</v>
      </c>
      <c r="G259" s="10" t="s">
        <v>414</v>
      </c>
      <c r="H259" s="10" t="s">
        <v>419</v>
      </c>
      <c r="I259" s="11" t="s">
        <v>420</v>
      </c>
      <c r="J259" s="12">
        <v>549528</v>
      </c>
      <c r="K259" s="13">
        <v>0.18509999999999999</v>
      </c>
    </row>
    <row r="260" spans="1:11" x14ac:dyDescent="0.35">
      <c r="A260" s="10" t="s">
        <v>412</v>
      </c>
      <c r="B260" s="10" t="s">
        <v>38</v>
      </c>
      <c r="C260" s="10" t="s">
        <v>11</v>
      </c>
      <c r="D260" s="10" t="s">
        <v>39</v>
      </c>
      <c r="E260" s="11" t="s">
        <v>469</v>
      </c>
      <c r="F260" s="10" t="s">
        <v>21</v>
      </c>
      <c r="G260" s="10" t="s">
        <v>414</v>
      </c>
      <c r="H260" s="10" t="s">
        <v>421</v>
      </c>
      <c r="I260" s="11" t="s">
        <v>422</v>
      </c>
      <c r="J260" s="12">
        <v>472636</v>
      </c>
      <c r="K260" s="13">
        <v>0.15920000000000001</v>
      </c>
    </row>
    <row r="261" spans="1:11" x14ac:dyDescent="0.35">
      <c r="A261" s="10" t="s">
        <v>412</v>
      </c>
      <c r="B261" s="10" t="s">
        <v>38</v>
      </c>
      <c r="C261" s="10" t="s">
        <v>11</v>
      </c>
      <c r="D261" s="10" t="s">
        <v>39</v>
      </c>
      <c r="E261" s="11" t="s">
        <v>469</v>
      </c>
      <c r="F261" s="10" t="s">
        <v>21</v>
      </c>
      <c r="G261" s="10" t="s">
        <v>414</v>
      </c>
      <c r="H261" s="10" t="s">
        <v>423</v>
      </c>
      <c r="I261" s="11" t="s">
        <v>424</v>
      </c>
      <c r="J261" s="12">
        <v>0</v>
      </c>
      <c r="K261" s="13">
        <v>0</v>
      </c>
    </row>
    <row r="262" spans="1:11" x14ac:dyDescent="0.35">
      <c r="A262" s="10" t="s">
        <v>412</v>
      </c>
      <c r="B262" s="10" t="s">
        <v>38</v>
      </c>
      <c r="C262" s="10" t="s">
        <v>11</v>
      </c>
      <c r="D262" s="10" t="s">
        <v>40</v>
      </c>
      <c r="E262" s="11" t="s">
        <v>470</v>
      </c>
      <c r="F262" s="10" t="s">
        <v>21</v>
      </c>
      <c r="G262" s="10" t="s">
        <v>414</v>
      </c>
      <c r="H262" s="10" t="s">
        <v>13</v>
      </c>
      <c r="I262" s="11" t="s">
        <v>415</v>
      </c>
      <c r="J262" s="12">
        <v>0</v>
      </c>
      <c r="K262" s="13">
        <v>0</v>
      </c>
    </row>
    <row r="263" spans="1:11" x14ac:dyDescent="0.35">
      <c r="A263" s="10" t="s">
        <v>412</v>
      </c>
      <c r="B263" s="10" t="s">
        <v>38</v>
      </c>
      <c r="C263" s="10" t="s">
        <v>11</v>
      </c>
      <c r="D263" s="10" t="s">
        <v>40</v>
      </c>
      <c r="E263" s="11" t="s">
        <v>470</v>
      </c>
      <c r="F263" s="10" t="s">
        <v>21</v>
      </c>
      <c r="G263" s="10" t="s">
        <v>414</v>
      </c>
      <c r="H263" s="10" t="s">
        <v>416</v>
      </c>
      <c r="I263" s="11" t="s">
        <v>417</v>
      </c>
      <c r="J263" s="12">
        <v>0</v>
      </c>
      <c r="K263" s="13">
        <v>0</v>
      </c>
    </row>
    <row r="264" spans="1:11" x14ac:dyDescent="0.35">
      <c r="A264" s="10" t="s">
        <v>412</v>
      </c>
      <c r="B264" s="10" t="s">
        <v>38</v>
      </c>
      <c r="C264" s="10" t="s">
        <v>11</v>
      </c>
      <c r="D264" s="10" t="s">
        <v>40</v>
      </c>
      <c r="E264" s="11" t="s">
        <v>470</v>
      </c>
      <c r="F264" s="10" t="s">
        <v>21</v>
      </c>
      <c r="G264" s="10" t="s">
        <v>414</v>
      </c>
      <c r="H264" s="10" t="s">
        <v>15</v>
      </c>
      <c r="I264" s="11" t="s">
        <v>418</v>
      </c>
      <c r="J264" s="12">
        <v>1240561</v>
      </c>
      <c r="K264" s="13">
        <v>0.28260000000000002</v>
      </c>
    </row>
    <row r="265" spans="1:11" x14ac:dyDescent="0.35">
      <c r="A265" s="10" t="s">
        <v>412</v>
      </c>
      <c r="B265" s="10" t="s">
        <v>38</v>
      </c>
      <c r="C265" s="10" t="s">
        <v>11</v>
      </c>
      <c r="D265" s="10" t="s">
        <v>40</v>
      </c>
      <c r="E265" s="11" t="s">
        <v>470</v>
      </c>
      <c r="F265" s="10" t="s">
        <v>21</v>
      </c>
      <c r="G265" s="10" t="s">
        <v>414</v>
      </c>
      <c r="H265" s="10" t="s">
        <v>419</v>
      </c>
      <c r="I265" s="11" t="s">
        <v>420</v>
      </c>
      <c r="J265" s="12">
        <v>1345916</v>
      </c>
      <c r="K265" s="13">
        <v>0.30659999999999998</v>
      </c>
    </row>
    <row r="266" spans="1:11" x14ac:dyDescent="0.35">
      <c r="A266" s="10" t="s">
        <v>412</v>
      </c>
      <c r="B266" s="10" t="s">
        <v>38</v>
      </c>
      <c r="C266" s="10" t="s">
        <v>11</v>
      </c>
      <c r="D266" s="10" t="s">
        <v>40</v>
      </c>
      <c r="E266" s="11" t="s">
        <v>470</v>
      </c>
      <c r="F266" s="10" t="s">
        <v>21</v>
      </c>
      <c r="G266" s="10" t="s">
        <v>414</v>
      </c>
      <c r="H266" s="10" t="s">
        <v>421</v>
      </c>
      <c r="I266" s="11" t="s">
        <v>422</v>
      </c>
      <c r="J266" s="12">
        <v>831430</v>
      </c>
      <c r="K266" s="13">
        <v>0.18940000000000001</v>
      </c>
    </row>
    <row r="267" spans="1:11" x14ac:dyDescent="0.35">
      <c r="A267" s="10" t="s">
        <v>412</v>
      </c>
      <c r="B267" s="10" t="s">
        <v>38</v>
      </c>
      <c r="C267" s="10" t="s">
        <v>11</v>
      </c>
      <c r="D267" s="10" t="s">
        <v>40</v>
      </c>
      <c r="E267" s="11" t="s">
        <v>470</v>
      </c>
      <c r="F267" s="10" t="s">
        <v>21</v>
      </c>
      <c r="G267" s="10" t="s">
        <v>414</v>
      </c>
      <c r="H267" s="10" t="s">
        <v>423</v>
      </c>
      <c r="I267" s="11" t="s">
        <v>424</v>
      </c>
      <c r="J267" s="12">
        <v>32485</v>
      </c>
      <c r="K267" s="13">
        <v>7.4000000000000003E-3</v>
      </c>
    </row>
    <row r="268" spans="1:11" x14ac:dyDescent="0.35">
      <c r="A268" s="10" t="s">
        <v>412</v>
      </c>
      <c r="B268" s="10" t="s">
        <v>38</v>
      </c>
      <c r="C268" s="10" t="s">
        <v>11</v>
      </c>
      <c r="D268" s="10" t="s">
        <v>41</v>
      </c>
      <c r="E268" s="11" t="s">
        <v>471</v>
      </c>
      <c r="F268" s="10" t="s">
        <v>21</v>
      </c>
      <c r="G268" s="10" t="s">
        <v>414</v>
      </c>
      <c r="H268" s="10" t="s">
        <v>13</v>
      </c>
      <c r="I268" s="11" t="s">
        <v>415</v>
      </c>
      <c r="J268" s="12">
        <v>0</v>
      </c>
      <c r="K268" s="13">
        <v>0</v>
      </c>
    </row>
    <row r="269" spans="1:11" x14ac:dyDescent="0.35">
      <c r="A269" s="10" t="s">
        <v>412</v>
      </c>
      <c r="B269" s="10" t="s">
        <v>38</v>
      </c>
      <c r="C269" s="10" t="s">
        <v>11</v>
      </c>
      <c r="D269" s="10" t="s">
        <v>41</v>
      </c>
      <c r="E269" s="11" t="s">
        <v>471</v>
      </c>
      <c r="F269" s="10" t="s">
        <v>21</v>
      </c>
      <c r="G269" s="10" t="s">
        <v>414</v>
      </c>
      <c r="H269" s="10" t="s">
        <v>416</v>
      </c>
      <c r="I269" s="11" t="s">
        <v>417</v>
      </c>
      <c r="J269" s="12">
        <v>0</v>
      </c>
      <c r="K269" s="13">
        <v>0</v>
      </c>
    </row>
    <row r="270" spans="1:11" x14ac:dyDescent="0.35">
      <c r="A270" s="10" t="s">
        <v>412</v>
      </c>
      <c r="B270" s="10" t="s">
        <v>38</v>
      </c>
      <c r="C270" s="10" t="s">
        <v>11</v>
      </c>
      <c r="D270" s="10" t="s">
        <v>41</v>
      </c>
      <c r="E270" s="11" t="s">
        <v>471</v>
      </c>
      <c r="F270" s="10" t="s">
        <v>21</v>
      </c>
      <c r="G270" s="10" t="s">
        <v>414</v>
      </c>
      <c r="H270" s="10" t="s">
        <v>15</v>
      </c>
      <c r="I270" s="11" t="s">
        <v>418</v>
      </c>
      <c r="J270" s="12">
        <v>2343593</v>
      </c>
      <c r="K270" s="13">
        <v>0.42370000000000002</v>
      </c>
    </row>
    <row r="271" spans="1:11" x14ac:dyDescent="0.35">
      <c r="A271" s="10" t="s">
        <v>412</v>
      </c>
      <c r="B271" s="10" t="s">
        <v>38</v>
      </c>
      <c r="C271" s="10" t="s">
        <v>11</v>
      </c>
      <c r="D271" s="10" t="s">
        <v>41</v>
      </c>
      <c r="E271" s="11" t="s">
        <v>471</v>
      </c>
      <c r="F271" s="10" t="s">
        <v>21</v>
      </c>
      <c r="G271" s="10" t="s">
        <v>414</v>
      </c>
      <c r="H271" s="10" t="s">
        <v>16</v>
      </c>
      <c r="I271" s="11" t="s">
        <v>426</v>
      </c>
      <c r="J271" s="12">
        <v>968523</v>
      </c>
      <c r="K271" s="13">
        <v>0.17510000000000001</v>
      </c>
    </row>
    <row r="272" spans="1:11" x14ac:dyDescent="0.35">
      <c r="A272" s="10" t="s">
        <v>412</v>
      </c>
      <c r="B272" s="10" t="s">
        <v>38</v>
      </c>
      <c r="C272" s="10" t="s">
        <v>11</v>
      </c>
      <c r="D272" s="10" t="s">
        <v>41</v>
      </c>
      <c r="E272" s="11" t="s">
        <v>471</v>
      </c>
      <c r="F272" s="10" t="s">
        <v>21</v>
      </c>
      <c r="G272" s="10" t="s">
        <v>414</v>
      </c>
      <c r="H272" s="10" t="s">
        <v>419</v>
      </c>
      <c r="I272" s="11" t="s">
        <v>420</v>
      </c>
      <c r="J272" s="12">
        <v>745060</v>
      </c>
      <c r="K272" s="13">
        <v>0.13469999999999999</v>
      </c>
    </row>
    <row r="273" spans="1:11" x14ac:dyDescent="0.35">
      <c r="A273" s="10" t="s">
        <v>412</v>
      </c>
      <c r="B273" s="10" t="s">
        <v>38</v>
      </c>
      <c r="C273" s="10" t="s">
        <v>11</v>
      </c>
      <c r="D273" s="10" t="s">
        <v>41</v>
      </c>
      <c r="E273" s="11" t="s">
        <v>471</v>
      </c>
      <c r="F273" s="10" t="s">
        <v>21</v>
      </c>
      <c r="G273" s="10" t="s">
        <v>414</v>
      </c>
      <c r="H273" s="10" t="s">
        <v>421</v>
      </c>
      <c r="I273" s="11" t="s">
        <v>422</v>
      </c>
      <c r="J273" s="12">
        <v>867301</v>
      </c>
      <c r="K273" s="13">
        <v>0.15679999999999999</v>
      </c>
    </row>
    <row r="274" spans="1:11" x14ac:dyDescent="0.35">
      <c r="A274" s="10" t="s">
        <v>412</v>
      </c>
      <c r="B274" s="10" t="s">
        <v>38</v>
      </c>
      <c r="C274" s="10" t="s">
        <v>11</v>
      </c>
      <c r="D274" s="10" t="s">
        <v>41</v>
      </c>
      <c r="E274" s="11" t="s">
        <v>471</v>
      </c>
      <c r="F274" s="10" t="s">
        <v>21</v>
      </c>
      <c r="G274" s="10" t="s">
        <v>414</v>
      </c>
      <c r="H274" s="10" t="s">
        <v>423</v>
      </c>
      <c r="I274" s="11" t="s">
        <v>424</v>
      </c>
      <c r="J274" s="12">
        <v>0</v>
      </c>
      <c r="K274" s="13">
        <v>0</v>
      </c>
    </row>
    <row r="275" spans="1:11" x14ac:dyDescent="0.35">
      <c r="A275" s="10" t="s">
        <v>412</v>
      </c>
      <c r="B275" s="10" t="s">
        <v>42</v>
      </c>
      <c r="C275" s="10" t="s">
        <v>11</v>
      </c>
      <c r="D275" s="10" t="s">
        <v>43</v>
      </c>
      <c r="E275" s="11" t="s">
        <v>472</v>
      </c>
      <c r="F275" s="10" t="s">
        <v>14</v>
      </c>
      <c r="G275" s="10" t="s">
        <v>42</v>
      </c>
      <c r="H275" s="10" t="s">
        <v>416</v>
      </c>
      <c r="I275" s="11" t="s">
        <v>417</v>
      </c>
      <c r="J275" s="12">
        <v>0</v>
      </c>
      <c r="K275" s="13">
        <v>0</v>
      </c>
    </row>
    <row r="276" spans="1:11" x14ac:dyDescent="0.35">
      <c r="A276" s="10" t="s">
        <v>412</v>
      </c>
      <c r="B276" s="10" t="s">
        <v>42</v>
      </c>
      <c r="C276" s="10" t="s">
        <v>11</v>
      </c>
      <c r="D276" s="10" t="s">
        <v>43</v>
      </c>
      <c r="E276" s="11" t="s">
        <v>472</v>
      </c>
      <c r="F276" s="10" t="s">
        <v>14</v>
      </c>
      <c r="G276" s="10" t="s">
        <v>42</v>
      </c>
      <c r="H276" s="10" t="s">
        <v>15</v>
      </c>
      <c r="I276" s="11" t="s">
        <v>418</v>
      </c>
      <c r="J276" s="12">
        <v>4631320</v>
      </c>
      <c r="K276" s="13">
        <v>0.53979999999999995</v>
      </c>
    </row>
    <row r="277" spans="1:11" x14ac:dyDescent="0.35">
      <c r="A277" s="10" t="s">
        <v>412</v>
      </c>
      <c r="B277" s="10" t="s">
        <v>42</v>
      </c>
      <c r="C277" s="10" t="s">
        <v>11</v>
      </c>
      <c r="D277" s="10" t="s">
        <v>43</v>
      </c>
      <c r="E277" s="11" t="s">
        <v>472</v>
      </c>
      <c r="F277" s="10" t="s">
        <v>14</v>
      </c>
      <c r="G277" s="10" t="s">
        <v>42</v>
      </c>
      <c r="H277" s="10" t="s">
        <v>16</v>
      </c>
      <c r="I277" s="11" t="s">
        <v>426</v>
      </c>
      <c r="J277" s="12">
        <v>741286</v>
      </c>
      <c r="K277" s="13">
        <v>8.6400000000000005E-2</v>
      </c>
    </row>
    <row r="278" spans="1:11" x14ac:dyDescent="0.35">
      <c r="A278" s="10" t="s">
        <v>412</v>
      </c>
      <c r="B278" s="10" t="s">
        <v>42</v>
      </c>
      <c r="C278" s="10" t="s">
        <v>11</v>
      </c>
      <c r="D278" s="10" t="s">
        <v>43</v>
      </c>
      <c r="E278" s="11" t="s">
        <v>472</v>
      </c>
      <c r="F278" s="10" t="s">
        <v>14</v>
      </c>
      <c r="G278" s="10" t="s">
        <v>42</v>
      </c>
      <c r="H278" s="10" t="s">
        <v>419</v>
      </c>
      <c r="I278" s="11" t="s">
        <v>420</v>
      </c>
      <c r="J278" s="12">
        <v>1985342</v>
      </c>
      <c r="K278" s="13">
        <v>0.23139999999999999</v>
      </c>
    </row>
    <row r="279" spans="1:11" x14ac:dyDescent="0.35">
      <c r="A279" s="10" t="s">
        <v>412</v>
      </c>
      <c r="B279" s="10" t="s">
        <v>42</v>
      </c>
      <c r="C279" s="10" t="s">
        <v>11</v>
      </c>
      <c r="D279" s="10" t="s">
        <v>43</v>
      </c>
      <c r="E279" s="11" t="s">
        <v>472</v>
      </c>
      <c r="F279" s="10" t="s">
        <v>14</v>
      </c>
      <c r="G279" s="10" t="s">
        <v>42</v>
      </c>
      <c r="H279" s="10" t="s">
        <v>421</v>
      </c>
      <c r="I279" s="11" t="s">
        <v>422</v>
      </c>
      <c r="J279" s="12">
        <v>2254744</v>
      </c>
      <c r="K279" s="13">
        <v>0.26279999999999998</v>
      </c>
    </row>
    <row r="280" spans="1:11" x14ac:dyDescent="0.35">
      <c r="A280" s="10" t="s">
        <v>412</v>
      </c>
      <c r="B280" s="10" t="s">
        <v>42</v>
      </c>
      <c r="C280" s="10" t="s">
        <v>11</v>
      </c>
      <c r="D280" s="10" t="s">
        <v>43</v>
      </c>
      <c r="E280" s="11" t="s">
        <v>472</v>
      </c>
      <c r="F280" s="10" t="s">
        <v>14</v>
      </c>
      <c r="G280" s="10" t="s">
        <v>42</v>
      </c>
      <c r="H280" s="10" t="s">
        <v>423</v>
      </c>
      <c r="I280" s="11" t="s">
        <v>424</v>
      </c>
      <c r="J280" s="12">
        <v>673506</v>
      </c>
      <c r="K280" s="13">
        <v>7.85E-2</v>
      </c>
    </row>
    <row r="281" spans="1:11" x14ac:dyDescent="0.35">
      <c r="A281" s="10" t="s">
        <v>412</v>
      </c>
      <c r="B281" s="10" t="s">
        <v>42</v>
      </c>
      <c r="C281" s="10" t="s">
        <v>11</v>
      </c>
      <c r="D281" s="10" t="s">
        <v>44</v>
      </c>
      <c r="E281" s="11" t="s">
        <v>473</v>
      </c>
      <c r="F281" s="10" t="s">
        <v>21</v>
      </c>
      <c r="G281" s="10" t="s">
        <v>414</v>
      </c>
      <c r="H281" s="10" t="s">
        <v>13</v>
      </c>
      <c r="I281" s="11" t="s">
        <v>415</v>
      </c>
      <c r="J281" s="12">
        <v>0</v>
      </c>
      <c r="K281" s="13">
        <v>0</v>
      </c>
    </row>
    <row r="282" spans="1:11" x14ac:dyDescent="0.35">
      <c r="A282" s="10" t="s">
        <v>412</v>
      </c>
      <c r="B282" s="10" t="s">
        <v>42</v>
      </c>
      <c r="C282" s="10" t="s">
        <v>11</v>
      </c>
      <c r="D282" s="10" t="s">
        <v>44</v>
      </c>
      <c r="E282" s="11" t="s">
        <v>473</v>
      </c>
      <c r="F282" s="10" t="s">
        <v>21</v>
      </c>
      <c r="G282" s="10" t="s">
        <v>414</v>
      </c>
      <c r="H282" s="10" t="s">
        <v>416</v>
      </c>
      <c r="I282" s="11" t="s">
        <v>417</v>
      </c>
      <c r="J282" s="12">
        <v>0</v>
      </c>
      <c r="K282" s="13">
        <v>0</v>
      </c>
    </row>
    <row r="283" spans="1:11" x14ac:dyDescent="0.35">
      <c r="A283" s="10" t="s">
        <v>412</v>
      </c>
      <c r="B283" s="10" t="s">
        <v>42</v>
      </c>
      <c r="C283" s="10" t="s">
        <v>11</v>
      </c>
      <c r="D283" s="10" t="s">
        <v>44</v>
      </c>
      <c r="E283" s="11" t="s">
        <v>473</v>
      </c>
      <c r="F283" s="10" t="s">
        <v>21</v>
      </c>
      <c r="G283" s="10" t="s">
        <v>414</v>
      </c>
      <c r="H283" s="10" t="s">
        <v>15</v>
      </c>
      <c r="I283" s="11" t="s">
        <v>418</v>
      </c>
      <c r="J283" s="12">
        <v>3510594</v>
      </c>
      <c r="K283" s="13">
        <v>0.65400000000000003</v>
      </c>
    </row>
    <row r="284" spans="1:11" x14ac:dyDescent="0.35">
      <c r="A284" s="10" t="s">
        <v>412</v>
      </c>
      <c r="B284" s="10" t="s">
        <v>42</v>
      </c>
      <c r="C284" s="10" t="s">
        <v>11</v>
      </c>
      <c r="D284" s="10" t="s">
        <v>44</v>
      </c>
      <c r="E284" s="11" t="s">
        <v>473</v>
      </c>
      <c r="F284" s="10" t="s">
        <v>21</v>
      </c>
      <c r="G284" s="10" t="s">
        <v>414</v>
      </c>
      <c r="H284" s="10" t="s">
        <v>16</v>
      </c>
      <c r="I284" s="11" t="s">
        <v>426</v>
      </c>
      <c r="J284" s="12">
        <v>195391</v>
      </c>
      <c r="K284" s="13">
        <v>3.6400000000000002E-2</v>
      </c>
    </row>
    <row r="285" spans="1:11" x14ac:dyDescent="0.35">
      <c r="A285" s="10" t="s">
        <v>412</v>
      </c>
      <c r="B285" s="10" t="s">
        <v>42</v>
      </c>
      <c r="C285" s="10" t="s">
        <v>11</v>
      </c>
      <c r="D285" s="10" t="s">
        <v>44</v>
      </c>
      <c r="E285" s="11" t="s">
        <v>473</v>
      </c>
      <c r="F285" s="10" t="s">
        <v>21</v>
      </c>
      <c r="G285" s="10" t="s">
        <v>414</v>
      </c>
      <c r="H285" s="10" t="s">
        <v>419</v>
      </c>
      <c r="I285" s="11" t="s">
        <v>420</v>
      </c>
      <c r="J285" s="12">
        <v>1350559</v>
      </c>
      <c r="K285" s="13">
        <v>0.25159999999999999</v>
      </c>
    </row>
    <row r="286" spans="1:11" x14ac:dyDescent="0.35">
      <c r="A286" s="10" t="s">
        <v>412</v>
      </c>
      <c r="B286" s="10" t="s">
        <v>42</v>
      </c>
      <c r="C286" s="10" t="s">
        <v>11</v>
      </c>
      <c r="D286" s="10" t="s">
        <v>44</v>
      </c>
      <c r="E286" s="11" t="s">
        <v>473</v>
      </c>
      <c r="F286" s="10" t="s">
        <v>21</v>
      </c>
      <c r="G286" s="10" t="s">
        <v>414</v>
      </c>
      <c r="H286" s="10" t="s">
        <v>421</v>
      </c>
      <c r="I286" s="11" t="s">
        <v>422</v>
      </c>
      <c r="J286" s="12">
        <v>1572252</v>
      </c>
      <c r="K286" s="13">
        <v>0.29289999999999999</v>
      </c>
    </row>
    <row r="287" spans="1:11" x14ac:dyDescent="0.35">
      <c r="A287" s="10" t="s">
        <v>412</v>
      </c>
      <c r="B287" s="10" t="s">
        <v>42</v>
      </c>
      <c r="C287" s="10" t="s">
        <v>11</v>
      </c>
      <c r="D287" s="10" t="s">
        <v>44</v>
      </c>
      <c r="E287" s="11" t="s">
        <v>473</v>
      </c>
      <c r="F287" s="10" t="s">
        <v>21</v>
      </c>
      <c r="G287" s="10" t="s">
        <v>414</v>
      </c>
      <c r="H287" s="10" t="s">
        <v>423</v>
      </c>
      <c r="I287" s="11" t="s">
        <v>424</v>
      </c>
      <c r="J287" s="12">
        <v>0</v>
      </c>
      <c r="K287" s="13">
        <v>0</v>
      </c>
    </row>
    <row r="288" spans="1:11" x14ac:dyDescent="0.35">
      <c r="A288" s="10" t="s">
        <v>412</v>
      </c>
      <c r="B288" s="10" t="s">
        <v>42</v>
      </c>
      <c r="C288" s="10" t="s">
        <v>11</v>
      </c>
      <c r="D288" s="10" t="s">
        <v>45</v>
      </c>
      <c r="E288" s="11" t="s">
        <v>474</v>
      </c>
      <c r="F288" s="10" t="s">
        <v>21</v>
      </c>
      <c r="G288" s="10" t="s">
        <v>414</v>
      </c>
      <c r="H288" s="10" t="s">
        <v>13</v>
      </c>
      <c r="I288" s="11" t="s">
        <v>415</v>
      </c>
      <c r="J288" s="12">
        <v>0</v>
      </c>
      <c r="K288" s="13">
        <v>0</v>
      </c>
    </row>
    <row r="289" spans="1:11" x14ac:dyDescent="0.35">
      <c r="A289" s="10" t="s">
        <v>412</v>
      </c>
      <c r="B289" s="10" t="s">
        <v>42</v>
      </c>
      <c r="C289" s="10" t="s">
        <v>11</v>
      </c>
      <c r="D289" s="10" t="s">
        <v>45</v>
      </c>
      <c r="E289" s="11" t="s">
        <v>474</v>
      </c>
      <c r="F289" s="10" t="s">
        <v>21</v>
      </c>
      <c r="G289" s="10" t="s">
        <v>414</v>
      </c>
      <c r="H289" s="10" t="s">
        <v>416</v>
      </c>
      <c r="I289" s="11" t="s">
        <v>417</v>
      </c>
      <c r="J289" s="12">
        <v>0</v>
      </c>
      <c r="K289" s="13">
        <v>0</v>
      </c>
    </row>
    <row r="290" spans="1:11" x14ac:dyDescent="0.35">
      <c r="A290" s="10" t="s">
        <v>412</v>
      </c>
      <c r="B290" s="10" t="s">
        <v>42</v>
      </c>
      <c r="C290" s="10" t="s">
        <v>11</v>
      </c>
      <c r="D290" s="10" t="s">
        <v>45</v>
      </c>
      <c r="E290" s="11" t="s">
        <v>474</v>
      </c>
      <c r="F290" s="10" t="s">
        <v>21</v>
      </c>
      <c r="G290" s="10" t="s">
        <v>414</v>
      </c>
      <c r="H290" s="10" t="s">
        <v>15</v>
      </c>
      <c r="I290" s="11" t="s">
        <v>418</v>
      </c>
      <c r="J290" s="12">
        <v>3002700</v>
      </c>
      <c r="K290" s="13">
        <v>0.40160000000000001</v>
      </c>
    </row>
    <row r="291" spans="1:11" x14ac:dyDescent="0.35">
      <c r="A291" s="10" t="s">
        <v>412</v>
      </c>
      <c r="B291" s="10" t="s">
        <v>42</v>
      </c>
      <c r="C291" s="10" t="s">
        <v>11</v>
      </c>
      <c r="D291" s="10" t="s">
        <v>45</v>
      </c>
      <c r="E291" s="11" t="s">
        <v>474</v>
      </c>
      <c r="F291" s="10" t="s">
        <v>21</v>
      </c>
      <c r="G291" s="10" t="s">
        <v>414</v>
      </c>
      <c r="H291" s="10" t="s">
        <v>419</v>
      </c>
      <c r="I291" s="11" t="s">
        <v>420</v>
      </c>
      <c r="J291" s="12">
        <v>2160060</v>
      </c>
      <c r="K291" s="13">
        <v>0.28889999999999999</v>
      </c>
    </row>
    <row r="292" spans="1:11" x14ac:dyDescent="0.35">
      <c r="A292" s="10" t="s">
        <v>412</v>
      </c>
      <c r="B292" s="10" t="s">
        <v>42</v>
      </c>
      <c r="C292" s="10" t="s">
        <v>11</v>
      </c>
      <c r="D292" s="10" t="s">
        <v>45</v>
      </c>
      <c r="E292" s="11" t="s">
        <v>474</v>
      </c>
      <c r="F292" s="10" t="s">
        <v>21</v>
      </c>
      <c r="G292" s="10" t="s">
        <v>414</v>
      </c>
      <c r="H292" s="10" t="s">
        <v>421</v>
      </c>
      <c r="I292" s="11" t="s">
        <v>422</v>
      </c>
      <c r="J292" s="12">
        <v>779087</v>
      </c>
      <c r="K292" s="13">
        <v>0.1042</v>
      </c>
    </row>
    <row r="293" spans="1:11" x14ac:dyDescent="0.35">
      <c r="A293" s="10" t="s">
        <v>412</v>
      </c>
      <c r="B293" s="10" t="s">
        <v>42</v>
      </c>
      <c r="C293" s="10" t="s">
        <v>11</v>
      </c>
      <c r="D293" s="10" t="s">
        <v>45</v>
      </c>
      <c r="E293" s="11" t="s">
        <v>474</v>
      </c>
      <c r="F293" s="10" t="s">
        <v>21</v>
      </c>
      <c r="G293" s="10" t="s">
        <v>414</v>
      </c>
      <c r="H293" s="10" t="s">
        <v>423</v>
      </c>
      <c r="I293" s="11" t="s">
        <v>424</v>
      </c>
      <c r="J293" s="12">
        <v>85236</v>
      </c>
      <c r="K293" s="13">
        <v>1.14E-2</v>
      </c>
    </row>
    <row r="294" spans="1:11" x14ac:dyDescent="0.35">
      <c r="A294" s="10" t="s">
        <v>412</v>
      </c>
      <c r="B294" s="10" t="s">
        <v>46</v>
      </c>
      <c r="C294" s="10" t="s">
        <v>11</v>
      </c>
      <c r="D294" s="10" t="s">
        <v>47</v>
      </c>
      <c r="E294" s="11" t="s">
        <v>475</v>
      </c>
      <c r="F294" s="10" t="s">
        <v>14</v>
      </c>
      <c r="G294" s="10" t="s">
        <v>46</v>
      </c>
      <c r="H294" s="10" t="s">
        <v>416</v>
      </c>
      <c r="I294" s="11" t="s">
        <v>417</v>
      </c>
      <c r="J294" s="12">
        <v>0</v>
      </c>
      <c r="K294" s="13">
        <v>0</v>
      </c>
    </row>
    <row r="295" spans="1:11" x14ac:dyDescent="0.35">
      <c r="A295" s="10" t="s">
        <v>412</v>
      </c>
      <c r="B295" s="10" t="s">
        <v>46</v>
      </c>
      <c r="C295" s="10" t="s">
        <v>11</v>
      </c>
      <c r="D295" s="10" t="s">
        <v>47</v>
      </c>
      <c r="E295" s="11" t="s">
        <v>475</v>
      </c>
      <c r="F295" s="10" t="s">
        <v>14</v>
      </c>
      <c r="G295" s="10" t="s">
        <v>46</v>
      </c>
      <c r="H295" s="10" t="s">
        <v>15</v>
      </c>
      <c r="I295" s="11" t="s">
        <v>418</v>
      </c>
      <c r="J295" s="12">
        <v>1459117</v>
      </c>
      <c r="K295" s="13">
        <v>0.19439999999999999</v>
      </c>
    </row>
    <row r="296" spans="1:11" x14ac:dyDescent="0.35">
      <c r="A296" s="10" t="s">
        <v>412</v>
      </c>
      <c r="B296" s="10" t="s">
        <v>46</v>
      </c>
      <c r="C296" s="10" t="s">
        <v>11</v>
      </c>
      <c r="D296" s="10" t="s">
        <v>47</v>
      </c>
      <c r="E296" s="11" t="s">
        <v>475</v>
      </c>
      <c r="F296" s="10" t="s">
        <v>14</v>
      </c>
      <c r="G296" s="10" t="s">
        <v>46</v>
      </c>
      <c r="H296" s="10" t="s">
        <v>16</v>
      </c>
      <c r="I296" s="11" t="s">
        <v>426</v>
      </c>
      <c r="J296" s="12">
        <v>195900</v>
      </c>
      <c r="K296" s="13">
        <v>2.6100000000000002E-2</v>
      </c>
    </row>
    <row r="297" spans="1:11" x14ac:dyDescent="0.35">
      <c r="A297" s="10" t="s">
        <v>412</v>
      </c>
      <c r="B297" s="10" t="s">
        <v>46</v>
      </c>
      <c r="C297" s="10" t="s">
        <v>11</v>
      </c>
      <c r="D297" s="10" t="s">
        <v>47</v>
      </c>
      <c r="E297" s="11" t="s">
        <v>475</v>
      </c>
      <c r="F297" s="10" t="s">
        <v>14</v>
      </c>
      <c r="G297" s="10" t="s">
        <v>46</v>
      </c>
      <c r="H297" s="10" t="s">
        <v>419</v>
      </c>
      <c r="I297" s="11" t="s">
        <v>420</v>
      </c>
      <c r="J297" s="12">
        <v>1570953</v>
      </c>
      <c r="K297" s="13">
        <v>0.20930000000000001</v>
      </c>
    </row>
    <row r="298" spans="1:11" x14ac:dyDescent="0.35">
      <c r="A298" s="10" t="s">
        <v>412</v>
      </c>
      <c r="B298" s="10" t="s">
        <v>46</v>
      </c>
      <c r="C298" s="10" t="s">
        <v>11</v>
      </c>
      <c r="D298" s="10" t="s">
        <v>47</v>
      </c>
      <c r="E298" s="11" t="s">
        <v>475</v>
      </c>
      <c r="F298" s="10" t="s">
        <v>14</v>
      </c>
      <c r="G298" s="10" t="s">
        <v>46</v>
      </c>
      <c r="H298" s="10" t="s">
        <v>421</v>
      </c>
      <c r="I298" s="11" t="s">
        <v>422</v>
      </c>
      <c r="J298" s="12">
        <v>1213679</v>
      </c>
      <c r="K298" s="13">
        <v>0.16170000000000001</v>
      </c>
    </row>
    <row r="299" spans="1:11" x14ac:dyDescent="0.35">
      <c r="A299" s="10" t="s">
        <v>412</v>
      </c>
      <c r="B299" s="10" t="s">
        <v>46</v>
      </c>
      <c r="C299" s="10" t="s">
        <v>11</v>
      </c>
      <c r="D299" s="10" t="s">
        <v>47</v>
      </c>
      <c r="E299" s="11" t="s">
        <v>475</v>
      </c>
      <c r="F299" s="10" t="s">
        <v>14</v>
      </c>
      <c r="G299" s="10" t="s">
        <v>46</v>
      </c>
      <c r="H299" s="10" t="s">
        <v>423</v>
      </c>
      <c r="I299" s="11" t="s">
        <v>424</v>
      </c>
      <c r="J299" s="12">
        <v>70554</v>
      </c>
      <c r="K299" s="13">
        <v>9.4000000000000004E-3</v>
      </c>
    </row>
    <row r="300" spans="1:11" x14ac:dyDescent="0.35">
      <c r="A300" s="10" t="s">
        <v>412</v>
      </c>
      <c r="B300" s="10" t="s">
        <v>46</v>
      </c>
      <c r="C300" s="10" t="s">
        <v>11</v>
      </c>
      <c r="D300" s="10" t="s">
        <v>48</v>
      </c>
      <c r="E300" s="11" t="s">
        <v>476</v>
      </c>
      <c r="F300" s="10" t="s">
        <v>21</v>
      </c>
      <c r="G300" s="10" t="s">
        <v>414</v>
      </c>
      <c r="H300" s="10" t="s">
        <v>13</v>
      </c>
      <c r="I300" s="11" t="s">
        <v>415</v>
      </c>
      <c r="J300" s="12">
        <v>0</v>
      </c>
      <c r="K300" s="13">
        <v>0</v>
      </c>
    </row>
    <row r="301" spans="1:11" x14ac:dyDescent="0.35">
      <c r="A301" s="10" t="s">
        <v>412</v>
      </c>
      <c r="B301" s="10" t="s">
        <v>46</v>
      </c>
      <c r="C301" s="10" t="s">
        <v>11</v>
      </c>
      <c r="D301" s="10" t="s">
        <v>48</v>
      </c>
      <c r="E301" s="11" t="s">
        <v>476</v>
      </c>
      <c r="F301" s="10" t="s">
        <v>21</v>
      </c>
      <c r="G301" s="10" t="s">
        <v>414</v>
      </c>
      <c r="H301" s="10" t="s">
        <v>416</v>
      </c>
      <c r="I301" s="11" t="s">
        <v>417</v>
      </c>
      <c r="J301" s="12">
        <v>0</v>
      </c>
      <c r="K301" s="13">
        <v>0</v>
      </c>
    </row>
    <row r="302" spans="1:11" x14ac:dyDescent="0.35">
      <c r="A302" s="10" t="s">
        <v>412</v>
      </c>
      <c r="B302" s="10" t="s">
        <v>46</v>
      </c>
      <c r="C302" s="10" t="s">
        <v>11</v>
      </c>
      <c r="D302" s="10" t="s">
        <v>48</v>
      </c>
      <c r="E302" s="11" t="s">
        <v>476</v>
      </c>
      <c r="F302" s="10" t="s">
        <v>21</v>
      </c>
      <c r="G302" s="10" t="s">
        <v>414</v>
      </c>
      <c r="H302" s="10" t="s">
        <v>15</v>
      </c>
      <c r="I302" s="11" t="s">
        <v>418</v>
      </c>
      <c r="J302" s="12">
        <v>2423184</v>
      </c>
      <c r="K302" s="13">
        <v>0.37730000000000002</v>
      </c>
    </row>
    <row r="303" spans="1:11" x14ac:dyDescent="0.35">
      <c r="A303" s="10" t="s">
        <v>412</v>
      </c>
      <c r="B303" s="10" t="s">
        <v>46</v>
      </c>
      <c r="C303" s="10" t="s">
        <v>11</v>
      </c>
      <c r="D303" s="10" t="s">
        <v>48</v>
      </c>
      <c r="E303" s="11" t="s">
        <v>476</v>
      </c>
      <c r="F303" s="10" t="s">
        <v>21</v>
      </c>
      <c r="G303" s="10" t="s">
        <v>414</v>
      </c>
      <c r="H303" s="10" t="s">
        <v>419</v>
      </c>
      <c r="I303" s="11" t="s">
        <v>420</v>
      </c>
      <c r="J303" s="12">
        <v>1972329</v>
      </c>
      <c r="K303" s="13">
        <v>0.30709999999999998</v>
      </c>
    </row>
    <row r="304" spans="1:11" x14ac:dyDescent="0.35">
      <c r="A304" s="10" t="s">
        <v>412</v>
      </c>
      <c r="B304" s="10" t="s">
        <v>46</v>
      </c>
      <c r="C304" s="10" t="s">
        <v>11</v>
      </c>
      <c r="D304" s="10" t="s">
        <v>48</v>
      </c>
      <c r="E304" s="11" t="s">
        <v>476</v>
      </c>
      <c r="F304" s="10" t="s">
        <v>21</v>
      </c>
      <c r="G304" s="10" t="s">
        <v>414</v>
      </c>
      <c r="H304" s="10" t="s">
        <v>421</v>
      </c>
      <c r="I304" s="11" t="s">
        <v>422</v>
      </c>
      <c r="J304" s="12">
        <v>1232465</v>
      </c>
      <c r="K304" s="13">
        <v>0.19189999999999999</v>
      </c>
    </row>
    <row r="305" spans="1:11" x14ac:dyDescent="0.35">
      <c r="A305" s="10" t="s">
        <v>412</v>
      </c>
      <c r="B305" s="10" t="s">
        <v>46</v>
      </c>
      <c r="C305" s="10" t="s">
        <v>11</v>
      </c>
      <c r="D305" s="10" t="s">
        <v>48</v>
      </c>
      <c r="E305" s="11" t="s">
        <v>476</v>
      </c>
      <c r="F305" s="10" t="s">
        <v>21</v>
      </c>
      <c r="G305" s="10" t="s">
        <v>414</v>
      </c>
      <c r="H305" s="10" t="s">
        <v>423</v>
      </c>
      <c r="I305" s="11" t="s">
        <v>424</v>
      </c>
      <c r="J305" s="12">
        <v>196526</v>
      </c>
      <c r="K305" s="13">
        <v>3.0599999999999999E-2</v>
      </c>
    </row>
    <row r="306" spans="1:11" x14ac:dyDescent="0.35">
      <c r="A306" s="10" t="s">
        <v>412</v>
      </c>
      <c r="B306" s="10" t="s">
        <v>55</v>
      </c>
      <c r="C306" s="10" t="s">
        <v>11</v>
      </c>
      <c r="D306" s="10" t="s">
        <v>56</v>
      </c>
      <c r="E306" s="11" t="s">
        <v>477</v>
      </c>
      <c r="F306" s="10" t="s">
        <v>21</v>
      </c>
      <c r="G306" s="10" t="s">
        <v>414</v>
      </c>
      <c r="H306" s="10" t="s">
        <v>13</v>
      </c>
      <c r="I306" s="11" t="s">
        <v>415</v>
      </c>
      <c r="J306" s="12">
        <v>0</v>
      </c>
      <c r="K306" s="13">
        <v>0</v>
      </c>
    </row>
    <row r="307" spans="1:11" x14ac:dyDescent="0.35">
      <c r="A307" s="10" t="s">
        <v>412</v>
      </c>
      <c r="B307" s="10" t="s">
        <v>55</v>
      </c>
      <c r="C307" s="10" t="s">
        <v>11</v>
      </c>
      <c r="D307" s="10" t="s">
        <v>56</v>
      </c>
      <c r="E307" s="11" t="s">
        <v>477</v>
      </c>
      <c r="F307" s="10" t="s">
        <v>21</v>
      </c>
      <c r="G307" s="10" t="s">
        <v>414</v>
      </c>
      <c r="H307" s="10" t="s">
        <v>416</v>
      </c>
      <c r="I307" s="11" t="s">
        <v>417</v>
      </c>
      <c r="J307" s="12">
        <v>0</v>
      </c>
      <c r="K307" s="13">
        <v>0</v>
      </c>
    </row>
    <row r="308" spans="1:11" x14ac:dyDescent="0.35">
      <c r="A308" s="10" t="s">
        <v>412</v>
      </c>
      <c r="B308" s="10" t="s">
        <v>55</v>
      </c>
      <c r="C308" s="10" t="s">
        <v>11</v>
      </c>
      <c r="D308" s="10" t="s">
        <v>56</v>
      </c>
      <c r="E308" s="11" t="s">
        <v>477</v>
      </c>
      <c r="F308" s="10" t="s">
        <v>21</v>
      </c>
      <c r="G308" s="10" t="s">
        <v>414</v>
      </c>
      <c r="H308" s="10" t="s">
        <v>15</v>
      </c>
      <c r="I308" s="11" t="s">
        <v>418</v>
      </c>
      <c r="J308" s="12">
        <v>3166816</v>
      </c>
      <c r="K308" s="13">
        <v>0.41449999999999998</v>
      </c>
    </row>
    <row r="309" spans="1:11" x14ac:dyDescent="0.35">
      <c r="A309" s="10" t="s">
        <v>412</v>
      </c>
      <c r="B309" s="10" t="s">
        <v>55</v>
      </c>
      <c r="C309" s="10" t="s">
        <v>11</v>
      </c>
      <c r="D309" s="10" t="s">
        <v>56</v>
      </c>
      <c r="E309" s="11" t="s">
        <v>477</v>
      </c>
      <c r="F309" s="10" t="s">
        <v>21</v>
      </c>
      <c r="G309" s="10" t="s">
        <v>414</v>
      </c>
      <c r="H309" s="10" t="s">
        <v>419</v>
      </c>
      <c r="I309" s="11" t="s">
        <v>420</v>
      </c>
      <c r="J309" s="12">
        <v>2443299</v>
      </c>
      <c r="K309" s="13">
        <v>0.31979999999999997</v>
      </c>
    </row>
    <row r="310" spans="1:11" x14ac:dyDescent="0.35">
      <c r="A310" s="10" t="s">
        <v>412</v>
      </c>
      <c r="B310" s="10" t="s">
        <v>55</v>
      </c>
      <c r="C310" s="10" t="s">
        <v>11</v>
      </c>
      <c r="D310" s="10" t="s">
        <v>56</v>
      </c>
      <c r="E310" s="11" t="s">
        <v>477</v>
      </c>
      <c r="F310" s="10" t="s">
        <v>21</v>
      </c>
      <c r="G310" s="10" t="s">
        <v>414</v>
      </c>
      <c r="H310" s="10" t="s">
        <v>421</v>
      </c>
      <c r="I310" s="11" t="s">
        <v>422</v>
      </c>
      <c r="J310" s="12">
        <v>1260614</v>
      </c>
      <c r="K310" s="13">
        <v>0.16500000000000001</v>
      </c>
    </row>
    <row r="311" spans="1:11" x14ac:dyDescent="0.35">
      <c r="A311" s="10" t="s">
        <v>412</v>
      </c>
      <c r="B311" s="10" t="s">
        <v>55</v>
      </c>
      <c r="C311" s="10" t="s">
        <v>11</v>
      </c>
      <c r="D311" s="10" t="s">
        <v>56</v>
      </c>
      <c r="E311" s="11" t="s">
        <v>477</v>
      </c>
      <c r="F311" s="10" t="s">
        <v>21</v>
      </c>
      <c r="G311" s="10" t="s">
        <v>414</v>
      </c>
      <c r="H311" s="10" t="s">
        <v>423</v>
      </c>
      <c r="I311" s="11" t="s">
        <v>424</v>
      </c>
      <c r="J311" s="12">
        <v>234551</v>
      </c>
      <c r="K311" s="13">
        <v>3.0700000000000002E-2</v>
      </c>
    </row>
    <row r="312" spans="1:11" x14ac:dyDescent="0.35">
      <c r="A312" s="10" t="s">
        <v>412</v>
      </c>
      <c r="B312" s="10" t="s">
        <v>55</v>
      </c>
      <c r="C312" s="10" t="s">
        <v>11</v>
      </c>
      <c r="D312" s="10" t="s">
        <v>57</v>
      </c>
      <c r="E312" s="11" t="s">
        <v>478</v>
      </c>
      <c r="F312" s="10" t="s">
        <v>21</v>
      </c>
      <c r="G312" s="10" t="s">
        <v>414</v>
      </c>
      <c r="H312" s="10" t="s">
        <v>13</v>
      </c>
      <c r="I312" s="11" t="s">
        <v>415</v>
      </c>
      <c r="J312" s="12">
        <v>0</v>
      </c>
      <c r="K312" s="13">
        <v>0</v>
      </c>
    </row>
    <row r="313" spans="1:11" x14ac:dyDescent="0.35">
      <c r="A313" s="10" t="s">
        <v>412</v>
      </c>
      <c r="B313" s="10" t="s">
        <v>55</v>
      </c>
      <c r="C313" s="10" t="s">
        <v>11</v>
      </c>
      <c r="D313" s="10" t="s">
        <v>57</v>
      </c>
      <c r="E313" s="11" t="s">
        <v>478</v>
      </c>
      <c r="F313" s="10" t="s">
        <v>21</v>
      </c>
      <c r="G313" s="10" t="s">
        <v>414</v>
      </c>
      <c r="H313" s="10" t="s">
        <v>416</v>
      </c>
      <c r="I313" s="11" t="s">
        <v>417</v>
      </c>
      <c r="J313" s="12">
        <v>0</v>
      </c>
      <c r="K313" s="13">
        <v>0</v>
      </c>
    </row>
    <row r="314" spans="1:11" x14ac:dyDescent="0.35">
      <c r="A314" s="10" t="s">
        <v>412</v>
      </c>
      <c r="B314" s="10" t="s">
        <v>55</v>
      </c>
      <c r="C314" s="10" t="s">
        <v>11</v>
      </c>
      <c r="D314" s="10" t="s">
        <v>57</v>
      </c>
      <c r="E314" s="11" t="s">
        <v>478</v>
      </c>
      <c r="F314" s="10" t="s">
        <v>21</v>
      </c>
      <c r="G314" s="10" t="s">
        <v>414</v>
      </c>
      <c r="H314" s="10" t="s">
        <v>15</v>
      </c>
      <c r="I314" s="11" t="s">
        <v>418</v>
      </c>
      <c r="J314" s="12">
        <v>2305739</v>
      </c>
      <c r="K314" s="13">
        <v>0.65890000000000004</v>
      </c>
    </row>
    <row r="315" spans="1:11" x14ac:dyDescent="0.35">
      <c r="A315" s="10" t="s">
        <v>412</v>
      </c>
      <c r="B315" s="10" t="s">
        <v>55</v>
      </c>
      <c r="C315" s="10" t="s">
        <v>11</v>
      </c>
      <c r="D315" s="10" t="s">
        <v>57</v>
      </c>
      <c r="E315" s="11" t="s">
        <v>478</v>
      </c>
      <c r="F315" s="10" t="s">
        <v>21</v>
      </c>
      <c r="G315" s="10" t="s">
        <v>414</v>
      </c>
      <c r="H315" s="10" t="s">
        <v>419</v>
      </c>
      <c r="I315" s="11" t="s">
        <v>420</v>
      </c>
      <c r="J315" s="12">
        <v>957079</v>
      </c>
      <c r="K315" s="13">
        <v>0.27350000000000002</v>
      </c>
    </row>
    <row r="316" spans="1:11" x14ac:dyDescent="0.35">
      <c r="A316" s="10" t="s">
        <v>412</v>
      </c>
      <c r="B316" s="10" t="s">
        <v>55</v>
      </c>
      <c r="C316" s="10" t="s">
        <v>11</v>
      </c>
      <c r="D316" s="10" t="s">
        <v>57</v>
      </c>
      <c r="E316" s="11" t="s">
        <v>478</v>
      </c>
      <c r="F316" s="10" t="s">
        <v>21</v>
      </c>
      <c r="G316" s="10" t="s">
        <v>414</v>
      </c>
      <c r="H316" s="10" t="s">
        <v>421</v>
      </c>
      <c r="I316" s="11" t="s">
        <v>422</v>
      </c>
      <c r="J316" s="12">
        <v>746417</v>
      </c>
      <c r="K316" s="13">
        <v>0.21329999999999999</v>
      </c>
    </row>
    <row r="317" spans="1:11" x14ac:dyDescent="0.35">
      <c r="A317" s="10" t="s">
        <v>412</v>
      </c>
      <c r="B317" s="10" t="s">
        <v>55</v>
      </c>
      <c r="C317" s="10" t="s">
        <v>11</v>
      </c>
      <c r="D317" s="10" t="s">
        <v>57</v>
      </c>
      <c r="E317" s="11" t="s">
        <v>478</v>
      </c>
      <c r="F317" s="10" t="s">
        <v>21</v>
      </c>
      <c r="G317" s="10" t="s">
        <v>414</v>
      </c>
      <c r="H317" s="10" t="s">
        <v>423</v>
      </c>
      <c r="I317" s="11" t="s">
        <v>424</v>
      </c>
      <c r="J317" s="12">
        <v>230959</v>
      </c>
      <c r="K317" s="13">
        <v>6.6000000000000003E-2</v>
      </c>
    </row>
    <row r="318" spans="1:11" x14ac:dyDescent="0.35">
      <c r="A318" s="10" t="s">
        <v>412</v>
      </c>
      <c r="B318" s="10" t="s">
        <v>55</v>
      </c>
      <c r="C318" s="10" t="s">
        <v>11</v>
      </c>
      <c r="D318" s="10" t="s">
        <v>58</v>
      </c>
      <c r="E318" s="11" t="s">
        <v>479</v>
      </c>
      <c r="F318" s="10" t="s">
        <v>14</v>
      </c>
      <c r="G318" s="10" t="s">
        <v>55</v>
      </c>
      <c r="H318" s="10" t="s">
        <v>13</v>
      </c>
      <c r="I318" s="11" t="s">
        <v>415</v>
      </c>
      <c r="J318" s="12">
        <v>0</v>
      </c>
      <c r="K318" s="13">
        <v>0</v>
      </c>
    </row>
    <row r="319" spans="1:11" x14ac:dyDescent="0.35">
      <c r="A319" s="10" t="s">
        <v>412</v>
      </c>
      <c r="B319" s="10" t="s">
        <v>55</v>
      </c>
      <c r="C319" s="10" t="s">
        <v>11</v>
      </c>
      <c r="D319" s="10" t="s">
        <v>58</v>
      </c>
      <c r="E319" s="11" t="s">
        <v>479</v>
      </c>
      <c r="F319" s="10" t="s">
        <v>14</v>
      </c>
      <c r="G319" s="10" t="s">
        <v>55</v>
      </c>
      <c r="H319" s="10" t="s">
        <v>416</v>
      </c>
      <c r="I319" s="11" t="s">
        <v>417</v>
      </c>
      <c r="J319" s="12">
        <v>0</v>
      </c>
      <c r="K319" s="13">
        <v>0</v>
      </c>
    </row>
    <row r="320" spans="1:11" x14ac:dyDescent="0.35">
      <c r="A320" s="10" t="s">
        <v>412</v>
      </c>
      <c r="B320" s="10" t="s">
        <v>55</v>
      </c>
      <c r="C320" s="10" t="s">
        <v>11</v>
      </c>
      <c r="D320" s="10" t="s">
        <v>58</v>
      </c>
      <c r="E320" s="11" t="s">
        <v>479</v>
      </c>
      <c r="F320" s="10" t="s">
        <v>14</v>
      </c>
      <c r="G320" s="10" t="s">
        <v>55</v>
      </c>
      <c r="H320" s="10" t="s">
        <v>15</v>
      </c>
      <c r="I320" s="11" t="s">
        <v>418</v>
      </c>
      <c r="J320" s="12">
        <v>2567205</v>
      </c>
      <c r="K320" s="13">
        <v>0.25619999999999998</v>
      </c>
    </row>
    <row r="321" spans="1:11" x14ac:dyDescent="0.35">
      <c r="A321" s="10" t="s">
        <v>412</v>
      </c>
      <c r="B321" s="10" t="s">
        <v>55</v>
      </c>
      <c r="C321" s="10" t="s">
        <v>11</v>
      </c>
      <c r="D321" s="10" t="s">
        <v>58</v>
      </c>
      <c r="E321" s="11" t="s">
        <v>479</v>
      </c>
      <c r="F321" s="10" t="s">
        <v>14</v>
      </c>
      <c r="G321" s="10" t="s">
        <v>55</v>
      </c>
      <c r="H321" s="10" t="s">
        <v>419</v>
      </c>
      <c r="I321" s="11" t="s">
        <v>420</v>
      </c>
      <c r="J321" s="12">
        <v>2742560</v>
      </c>
      <c r="K321" s="13">
        <v>0.2737</v>
      </c>
    </row>
    <row r="322" spans="1:11" x14ac:dyDescent="0.35">
      <c r="A322" s="10" t="s">
        <v>412</v>
      </c>
      <c r="B322" s="10" t="s">
        <v>55</v>
      </c>
      <c r="C322" s="10" t="s">
        <v>11</v>
      </c>
      <c r="D322" s="10" t="s">
        <v>58</v>
      </c>
      <c r="E322" s="11" t="s">
        <v>479</v>
      </c>
      <c r="F322" s="10" t="s">
        <v>14</v>
      </c>
      <c r="G322" s="10" t="s">
        <v>55</v>
      </c>
      <c r="H322" s="10" t="s">
        <v>421</v>
      </c>
      <c r="I322" s="11" t="s">
        <v>422</v>
      </c>
      <c r="J322" s="12">
        <v>2526122</v>
      </c>
      <c r="K322" s="13">
        <v>0.25209999999999999</v>
      </c>
    </row>
    <row r="323" spans="1:11" x14ac:dyDescent="0.35">
      <c r="A323" s="10" t="s">
        <v>412</v>
      </c>
      <c r="B323" s="10" t="s">
        <v>55</v>
      </c>
      <c r="C323" s="10" t="s">
        <v>11</v>
      </c>
      <c r="D323" s="10" t="s">
        <v>58</v>
      </c>
      <c r="E323" s="11" t="s">
        <v>479</v>
      </c>
      <c r="F323" s="10" t="s">
        <v>14</v>
      </c>
      <c r="G323" s="10" t="s">
        <v>55</v>
      </c>
      <c r="H323" s="10" t="s">
        <v>423</v>
      </c>
      <c r="I323" s="11" t="s">
        <v>424</v>
      </c>
      <c r="J323" s="12">
        <v>481977</v>
      </c>
      <c r="K323" s="13">
        <v>4.8099999999999997E-2</v>
      </c>
    </row>
    <row r="324" spans="1:11" x14ac:dyDescent="0.35">
      <c r="A324" s="10" t="s">
        <v>412</v>
      </c>
      <c r="B324" s="10" t="s">
        <v>55</v>
      </c>
      <c r="C324" s="10" t="s">
        <v>11</v>
      </c>
      <c r="D324" s="10" t="s">
        <v>59</v>
      </c>
      <c r="E324" s="11" t="s">
        <v>480</v>
      </c>
      <c r="F324" s="10" t="s">
        <v>14</v>
      </c>
      <c r="G324" s="10" t="s">
        <v>60</v>
      </c>
      <c r="H324" s="10" t="s">
        <v>25</v>
      </c>
      <c r="I324" s="11" t="s">
        <v>448</v>
      </c>
      <c r="J324" s="12">
        <v>311053</v>
      </c>
      <c r="K324" s="13">
        <v>0.44</v>
      </c>
    </row>
    <row r="325" spans="1:11" x14ac:dyDescent="0.35">
      <c r="A325" s="10" t="s">
        <v>412</v>
      </c>
      <c r="B325" s="10" t="s">
        <v>55</v>
      </c>
      <c r="C325" s="10" t="s">
        <v>11</v>
      </c>
      <c r="D325" s="10" t="s">
        <v>59</v>
      </c>
      <c r="E325" s="11" t="s">
        <v>480</v>
      </c>
      <c r="F325" s="10" t="s">
        <v>14</v>
      </c>
      <c r="G325" s="10" t="s">
        <v>60</v>
      </c>
      <c r="H325" s="10" t="s">
        <v>13</v>
      </c>
      <c r="I325" s="11" t="s">
        <v>415</v>
      </c>
      <c r="J325" s="12">
        <v>0</v>
      </c>
      <c r="K325" s="13">
        <v>0</v>
      </c>
    </row>
    <row r="326" spans="1:11" x14ac:dyDescent="0.35">
      <c r="A326" s="10" t="s">
        <v>412</v>
      </c>
      <c r="B326" s="10" t="s">
        <v>55</v>
      </c>
      <c r="C326" s="10" t="s">
        <v>11</v>
      </c>
      <c r="D326" s="10" t="s">
        <v>59</v>
      </c>
      <c r="E326" s="11" t="s">
        <v>480</v>
      </c>
      <c r="F326" s="10" t="s">
        <v>14</v>
      </c>
      <c r="G326" s="10" t="s">
        <v>60</v>
      </c>
      <c r="H326" s="10" t="s">
        <v>416</v>
      </c>
      <c r="I326" s="11" t="s">
        <v>417</v>
      </c>
      <c r="J326" s="12">
        <v>0</v>
      </c>
      <c r="K326" s="13">
        <v>0</v>
      </c>
    </row>
    <row r="327" spans="1:11" x14ac:dyDescent="0.35">
      <c r="A327" s="10" t="s">
        <v>412</v>
      </c>
      <c r="B327" s="10" t="s">
        <v>55</v>
      </c>
      <c r="C327" s="10" t="s">
        <v>11</v>
      </c>
      <c r="D327" s="10" t="s">
        <v>59</v>
      </c>
      <c r="E327" s="11" t="s">
        <v>480</v>
      </c>
      <c r="F327" s="10" t="s">
        <v>14</v>
      </c>
      <c r="G327" s="10" t="s">
        <v>60</v>
      </c>
      <c r="H327" s="10" t="s">
        <v>15</v>
      </c>
      <c r="I327" s="11" t="s">
        <v>418</v>
      </c>
      <c r="J327" s="12">
        <v>46866</v>
      </c>
      <c r="K327" s="13">
        <v>6.6299999999999998E-2</v>
      </c>
    </row>
    <row r="328" spans="1:11" x14ac:dyDescent="0.35">
      <c r="A328" s="10" t="s">
        <v>412</v>
      </c>
      <c r="B328" s="10" t="s">
        <v>55</v>
      </c>
      <c r="C328" s="10" t="s">
        <v>11</v>
      </c>
      <c r="D328" s="10" t="s">
        <v>59</v>
      </c>
      <c r="E328" s="11" t="s">
        <v>480</v>
      </c>
      <c r="F328" s="10" t="s">
        <v>14</v>
      </c>
      <c r="G328" s="10" t="s">
        <v>60</v>
      </c>
      <c r="H328" s="10" t="s">
        <v>419</v>
      </c>
      <c r="I328" s="11" t="s">
        <v>420</v>
      </c>
      <c r="J328" s="12">
        <v>128792</v>
      </c>
      <c r="K328" s="13">
        <v>0.1822</v>
      </c>
    </row>
    <row r="329" spans="1:11" x14ac:dyDescent="0.35">
      <c r="A329" s="10" t="s">
        <v>412</v>
      </c>
      <c r="B329" s="10" t="s">
        <v>55</v>
      </c>
      <c r="C329" s="10" t="s">
        <v>11</v>
      </c>
      <c r="D329" s="10" t="s">
        <v>59</v>
      </c>
      <c r="E329" s="11" t="s">
        <v>480</v>
      </c>
      <c r="F329" s="10" t="s">
        <v>14</v>
      </c>
      <c r="G329" s="10" t="s">
        <v>60</v>
      </c>
      <c r="H329" s="10" t="s">
        <v>421</v>
      </c>
      <c r="I329" s="11" t="s">
        <v>422</v>
      </c>
      <c r="J329" s="12">
        <v>93802</v>
      </c>
      <c r="K329" s="13">
        <v>0.13270000000000001</v>
      </c>
    </row>
    <row r="330" spans="1:11" x14ac:dyDescent="0.35">
      <c r="A330" s="10" t="s">
        <v>412</v>
      </c>
      <c r="B330" s="10" t="s">
        <v>55</v>
      </c>
      <c r="C330" s="10" t="s">
        <v>11</v>
      </c>
      <c r="D330" s="10" t="s">
        <v>59</v>
      </c>
      <c r="E330" s="11" t="s">
        <v>480</v>
      </c>
      <c r="F330" s="10" t="s">
        <v>14</v>
      </c>
      <c r="G330" s="10" t="s">
        <v>60</v>
      </c>
      <c r="H330" s="10" t="s">
        <v>423</v>
      </c>
      <c r="I330" s="11" t="s">
        <v>424</v>
      </c>
      <c r="J330" s="12">
        <v>25306</v>
      </c>
      <c r="K330" s="13">
        <v>3.5799999999999998E-2</v>
      </c>
    </row>
    <row r="331" spans="1:11" x14ac:dyDescent="0.35">
      <c r="A331" s="10" t="s">
        <v>412</v>
      </c>
      <c r="B331" s="10" t="s">
        <v>61</v>
      </c>
      <c r="C331" s="10" t="s">
        <v>11</v>
      </c>
      <c r="D331" s="10" t="s">
        <v>62</v>
      </c>
      <c r="E331" s="11" t="s">
        <v>481</v>
      </c>
      <c r="F331" s="10" t="s">
        <v>21</v>
      </c>
      <c r="G331" s="10" t="s">
        <v>414</v>
      </c>
      <c r="H331" s="10" t="s">
        <v>13</v>
      </c>
      <c r="I331" s="11" t="s">
        <v>415</v>
      </c>
      <c r="J331" s="12">
        <v>0</v>
      </c>
      <c r="K331" s="13">
        <v>0</v>
      </c>
    </row>
    <row r="332" spans="1:11" x14ac:dyDescent="0.35">
      <c r="A332" s="10" t="s">
        <v>412</v>
      </c>
      <c r="B332" s="10" t="s">
        <v>61</v>
      </c>
      <c r="C332" s="10" t="s">
        <v>11</v>
      </c>
      <c r="D332" s="10" t="s">
        <v>62</v>
      </c>
      <c r="E332" s="11" t="s">
        <v>481</v>
      </c>
      <c r="F332" s="10" t="s">
        <v>21</v>
      </c>
      <c r="G332" s="10" t="s">
        <v>414</v>
      </c>
      <c r="H332" s="10" t="s">
        <v>416</v>
      </c>
      <c r="I332" s="11" t="s">
        <v>417</v>
      </c>
      <c r="J332" s="12">
        <v>0</v>
      </c>
      <c r="K332" s="13">
        <v>0</v>
      </c>
    </row>
    <row r="333" spans="1:11" x14ac:dyDescent="0.35">
      <c r="A333" s="10" t="s">
        <v>412</v>
      </c>
      <c r="B333" s="10" t="s">
        <v>61</v>
      </c>
      <c r="C333" s="10" t="s">
        <v>11</v>
      </c>
      <c r="D333" s="10" t="s">
        <v>62</v>
      </c>
      <c r="E333" s="11" t="s">
        <v>481</v>
      </c>
      <c r="F333" s="10" t="s">
        <v>21</v>
      </c>
      <c r="G333" s="10" t="s">
        <v>414</v>
      </c>
      <c r="H333" s="10" t="s">
        <v>15</v>
      </c>
      <c r="I333" s="11" t="s">
        <v>418</v>
      </c>
      <c r="J333" s="12">
        <v>2322493</v>
      </c>
      <c r="K333" s="13">
        <v>0.43059999999999998</v>
      </c>
    </row>
    <row r="334" spans="1:11" x14ac:dyDescent="0.35">
      <c r="A334" s="10" t="s">
        <v>412</v>
      </c>
      <c r="B334" s="10" t="s">
        <v>61</v>
      </c>
      <c r="C334" s="10" t="s">
        <v>11</v>
      </c>
      <c r="D334" s="10" t="s">
        <v>62</v>
      </c>
      <c r="E334" s="11" t="s">
        <v>481</v>
      </c>
      <c r="F334" s="10" t="s">
        <v>21</v>
      </c>
      <c r="G334" s="10" t="s">
        <v>414</v>
      </c>
      <c r="H334" s="10" t="s">
        <v>16</v>
      </c>
      <c r="I334" s="11" t="s">
        <v>426</v>
      </c>
      <c r="J334" s="12">
        <v>345192</v>
      </c>
      <c r="K334" s="13">
        <v>6.4000000000000001E-2</v>
      </c>
    </row>
    <row r="335" spans="1:11" x14ac:dyDescent="0.35">
      <c r="A335" s="10" t="s">
        <v>412</v>
      </c>
      <c r="B335" s="10" t="s">
        <v>61</v>
      </c>
      <c r="C335" s="10" t="s">
        <v>11</v>
      </c>
      <c r="D335" s="10" t="s">
        <v>62</v>
      </c>
      <c r="E335" s="11" t="s">
        <v>481</v>
      </c>
      <c r="F335" s="10" t="s">
        <v>21</v>
      </c>
      <c r="G335" s="10" t="s">
        <v>414</v>
      </c>
      <c r="H335" s="10" t="s">
        <v>419</v>
      </c>
      <c r="I335" s="11" t="s">
        <v>420</v>
      </c>
      <c r="J335" s="12">
        <v>1754545</v>
      </c>
      <c r="K335" s="13">
        <v>0.32529999999999998</v>
      </c>
    </row>
    <row r="336" spans="1:11" x14ac:dyDescent="0.35">
      <c r="A336" s="10" t="s">
        <v>412</v>
      </c>
      <c r="B336" s="10" t="s">
        <v>61</v>
      </c>
      <c r="C336" s="10" t="s">
        <v>11</v>
      </c>
      <c r="D336" s="10" t="s">
        <v>62</v>
      </c>
      <c r="E336" s="11" t="s">
        <v>481</v>
      </c>
      <c r="F336" s="10" t="s">
        <v>21</v>
      </c>
      <c r="G336" s="10" t="s">
        <v>414</v>
      </c>
      <c r="H336" s="10" t="s">
        <v>421</v>
      </c>
      <c r="I336" s="11" t="s">
        <v>422</v>
      </c>
      <c r="J336" s="12">
        <v>1325752</v>
      </c>
      <c r="K336" s="13">
        <v>0.24579999999999999</v>
      </c>
    </row>
    <row r="337" spans="1:11" x14ac:dyDescent="0.35">
      <c r="A337" s="10" t="s">
        <v>412</v>
      </c>
      <c r="B337" s="10" t="s">
        <v>61</v>
      </c>
      <c r="C337" s="10" t="s">
        <v>11</v>
      </c>
      <c r="D337" s="10" t="s">
        <v>62</v>
      </c>
      <c r="E337" s="11" t="s">
        <v>481</v>
      </c>
      <c r="F337" s="10" t="s">
        <v>21</v>
      </c>
      <c r="G337" s="10" t="s">
        <v>414</v>
      </c>
      <c r="H337" s="10" t="s">
        <v>423</v>
      </c>
      <c r="I337" s="11" t="s">
        <v>424</v>
      </c>
      <c r="J337" s="12">
        <v>421242</v>
      </c>
      <c r="K337" s="13">
        <v>7.8100000000000003E-2</v>
      </c>
    </row>
    <row r="338" spans="1:11" x14ac:dyDescent="0.35">
      <c r="A338" s="10" t="s">
        <v>412</v>
      </c>
      <c r="B338" s="10" t="s">
        <v>61</v>
      </c>
      <c r="C338" s="10" t="s">
        <v>11</v>
      </c>
      <c r="D338" s="10" t="s">
        <v>63</v>
      </c>
      <c r="E338" s="11" t="s">
        <v>482</v>
      </c>
      <c r="F338" s="10" t="s">
        <v>21</v>
      </c>
      <c r="G338" s="10" t="s">
        <v>414</v>
      </c>
      <c r="H338" s="10" t="s">
        <v>13</v>
      </c>
      <c r="I338" s="11" t="s">
        <v>415</v>
      </c>
      <c r="J338" s="12">
        <v>0</v>
      </c>
      <c r="K338" s="13">
        <v>0</v>
      </c>
    </row>
    <row r="339" spans="1:11" x14ac:dyDescent="0.35">
      <c r="A339" s="10" t="s">
        <v>412</v>
      </c>
      <c r="B339" s="10" t="s">
        <v>61</v>
      </c>
      <c r="C339" s="10" t="s">
        <v>11</v>
      </c>
      <c r="D339" s="10" t="s">
        <v>63</v>
      </c>
      <c r="E339" s="11" t="s">
        <v>482</v>
      </c>
      <c r="F339" s="10" t="s">
        <v>21</v>
      </c>
      <c r="G339" s="10" t="s">
        <v>414</v>
      </c>
      <c r="H339" s="10" t="s">
        <v>416</v>
      </c>
      <c r="I339" s="11" t="s">
        <v>417</v>
      </c>
      <c r="J339" s="12">
        <v>0</v>
      </c>
      <c r="K339" s="13">
        <v>0</v>
      </c>
    </row>
    <row r="340" spans="1:11" x14ac:dyDescent="0.35">
      <c r="A340" s="10" t="s">
        <v>412</v>
      </c>
      <c r="B340" s="10" t="s">
        <v>61</v>
      </c>
      <c r="C340" s="10" t="s">
        <v>11</v>
      </c>
      <c r="D340" s="10" t="s">
        <v>63</v>
      </c>
      <c r="E340" s="11" t="s">
        <v>482</v>
      </c>
      <c r="F340" s="10" t="s">
        <v>21</v>
      </c>
      <c r="G340" s="10" t="s">
        <v>414</v>
      </c>
      <c r="H340" s="10" t="s">
        <v>15</v>
      </c>
      <c r="I340" s="11" t="s">
        <v>418</v>
      </c>
      <c r="J340" s="12">
        <v>732531</v>
      </c>
      <c r="K340" s="13">
        <v>0.26379999999999998</v>
      </c>
    </row>
    <row r="341" spans="1:11" x14ac:dyDescent="0.35">
      <c r="A341" s="10" t="s">
        <v>412</v>
      </c>
      <c r="B341" s="10" t="s">
        <v>61</v>
      </c>
      <c r="C341" s="10" t="s">
        <v>11</v>
      </c>
      <c r="D341" s="10" t="s">
        <v>63</v>
      </c>
      <c r="E341" s="11" t="s">
        <v>482</v>
      </c>
      <c r="F341" s="10" t="s">
        <v>21</v>
      </c>
      <c r="G341" s="10" t="s">
        <v>414</v>
      </c>
      <c r="H341" s="10" t="s">
        <v>419</v>
      </c>
      <c r="I341" s="11" t="s">
        <v>420</v>
      </c>
      <c r="J341" s="12">
        <v>656724</v>
      </c>
      <c r="K341" s="13">
        <v>0.23649999999999999</v>
      </c>
    </row>
    <row r="342" spans="1:11" x14ac:dyDescent="0.35">
      <c r="A342" s="10" t="s">
        <v>412</v>
      </c>
      <c r="B342" s="10" t="s">
        <v>61</v>
      </c>
      <c r="C342" s="10" t="s">
        <v>11</v>
      </c>
      <c r="D342" s="10" t="s">
        <v>63</v>
      </c>
      <c r="E342" s="11" t="s">
        <v>482</v>
      </c>
      <c r="F342" s="10" t="s">
        <v>21</v>
      </c>
      <c r="G342" s="10" t="s">
        <v>414</v>
      </c>
      <c r="H342" s="10" t="s">
        <v>421</v>
      </c>
      <c r="I342" s="11" t="s">
        <v>422</v>
      </c>
      <c r="J342" s="12">
        <v>457624</v>
      </c>
      <c r="K342" s="13">
        <v>0.1648</v>
      </c>
    </row>
    <row r="343" spans="1:11" x14ac:dyDescent="0.35">
      <c r="A343" s="10" t="s">
        <v>412</v>
      </c>
      <c r="B343" s="10" t="s">
        <v>61</v>
      </c>
      <c r="C343" s="10" t="s">
        <v>11</v>
      </c>
      <c r="D343" s="10" t="s">
        <v>63</v>
      </c>
      <c r="E343" s="11" t="s">
        <v>482</v>
      </c>
      <c r="F343" s="10" t="s">
        <v>21</v>
      </c>
      <c r="G343" s="10" t="s">
        <v>414</v>
      </c>
      <c r="H343" s="10" t="s">
        <v>423</v>
      </c>
      <c r="I343" s="11" t="s">
        <v>424</v>
      </c>
      <c r="J343" s="12">
        <v>204376</v>
      </c>
      <c r="K343" s="13">
        <v>7.3599999999999999E-2</v>
      </c>
    </row>
    <row r="344" spans="1:11" x14ac:dyDescent="0.35">
      <c r="A344" s="10" t="s">
        <v>412</v>
      </c>
      <c r="B344" s="10" t="s">
        <v>61</v>
      </c>
      <c r="C344" s="10" t="s">
        <v>11</v>
      </c>
      <c r="D344" s="10" t="s">
        <v>64</v>
      </c>
      <c r="E344" s="11" t="s">
        <v>483</v>
      </c>
      <c r="F344" s="10" t="s">
        <v>21</v>
      </c>
      <c r="G344" s="10" t="s">
        <v>414</v>
      </c>
      <c r="H344" s="10" t="s">
        <v>13</v>
      </c>
      <c r="I344" s="11" t="s">
        <v>415</v>
      </c>
      <c r="J344" s="12">
        <v>0</v>
      </c>
      <c r="K344" s="13">
        <v>0</v>
      </c>
    </row>
    <row r="345" spans="1:11" x14ac:dyDescent="0.35">
      <c r="A345" s="10" t="s">
        <v>412</v>
      </c>
      <c r="B345" s="10" t="s">
        <v>61</v>
      </c>
      <c r="C345" s="10" t="s">
        <v>11</v>
      </c>
      <c r="D345" s="10" t="s">
        <v>64</v>
      </c>
      <c r="E345" s="11" t="s">
        <v>483</v>
      </c>
      <c r="F345" s="10" t="s">
        <v>21</v>
      </c>
      <c r="G345" s="10" t="s">
        <v>414</v>
      </c>
      <c r="H345" s="10" t="s">
        <v>416</v>
      </c>
      <c r="I345" s="11" t="s">
        <v>417</v>
      </c>
      <c r="J345" s="12">
        <v>0</v>
      </c>
      <c r="K345" s="13">
        <v>0</v>
      </c>
    </row>
    <row r="346" spans="1:11" x14ac:dyDescent="0.35">
      <c r="A346" s="10" t="s">
        <v>412</v>
      </c>
      <c r="B346" s="10" t="s">
        <v>61</v>
      </c>
      <c r="C346" s="10" t="s">
        <v>11</v>
      </c>
      <c r="D346" s="10" t="s">
        <v>64</v>
      </c>
      <c r="E346" s="11" t="s">
        <v>483</v>
      </c>
      <c r="F346" s="10" t="s">
        <v>21</v>
      </c>
      <c r="G346" s="10" t="s">
        <v>414</v>
      </c>
      <c r="H346" s="10" t="s">
        <v>15</v>
      </c>
      <c r="I346" s="11" t="s">
        <v>418</v>
      </c>
      <c r="J346" s="12">
        <v>545372</v>
      </c>
      <c r="K346" s="13">
        <v>0.24940000000000001</v>
      </c>
    </row>
    <row r="347" spans="1:11" x14ac:dyDescent="0.35">
      <c r="A347" s="10" t="s">
        <v>412</v>
      </c>
      <c r="B347" s="10" t="s">
        <v>61</v>
      </c>
      <c r="C347" s="10" t="s">
        <v>11</v>
      </c>
      <c r="D347" s="10" t="s">
        <v>64</v>
      </c>
      <c r="E347" s="11" t="s">
        <v>483</v>
      </c>
      <c r="F347" s="10" t="s">
        <v>21</v>
      </c>
      <c r="G347" s="10" t="s">
        <v>414</v>
      </c>
      <c r="H347" s="10" t="s">
        <v>16</v>
      </c>
      <c r="I347" s="11" t="s">
        <v>426</v>
      </c>
      <c r="J347" s="12">
        <v>284713</v>
      </c>
      <c r="K347" s="13">
        <v>0.13020000000000001</v>
      </c>
    </row>
    <row r="348" spans="1:11" x14ac:dyDescent="0.35">
      <c r="A348" s="10" t="s">
        <v>412</v>
      </c>
      <c r="B348" s="10" t="s">
        <v>61</v>
      </c>
      <c r="C348" s="10" t="s">
        <v>11</v>
      </c>
      <c r="D348" s="10" t="s">
        <v>64</v>
      </c>
      <c r="E348" s="11" t="s">
        <v>483</v>
      </c>
      <c r="F348" s="10" t="s">
        <v>21</v>
      </c>
      <c r="G348" s="10" t="s">
        <v>414</v>
      </c>
      <c r="H348" s="10" t="s">
        <v>419</v>
      </c>
      <c r="I348" s="11" t="s">
        <v>420</v>
      </c>
      <c r="J348" s="12">
        <v>622564</v>
      </c>
      <c r="K348" s="13">
        <v>0.28470000000000001</v>
      </c>
    </row>
    <row r="349" spans="1:11" x14ac:dyDescent="0.35">
      <c r="A349" s="10" t="s">
        <v>412</v>
      </c>
      <c r="B349" s="10" t="s">
        <v>61</v>
      </c>
      <c r="C349" s="10" t="s">
        <v>11</v>
      </c>
      <c r="D349" s="10" t="s">
        <v>64</v>
      </c>
      <c r="E349" s="11" t="s">
        <v>483</v>
      </c>
      <c r="F349" s="10" t="s">
        <v>21</v>
      </c>
      <c r="G349" s="10" t="s">
        <v>414</v>
      </c>
      <c r="H349" s="10" t="s">
        <v>421</v>
      </c>
      <c r="I349" s="11" t="s">
        <v>422</v>
      </c>
      <c r="J349" s="12">
        <v>474959</v>
      </c>
      <c r="K349" s="13">
        <v>0.2172</v>
      </c>
    </row>
    <row r="350" spans="1:11" x14ac:dyDescent="0.35">
      <c r="A350" s="10" t="s">
        <v>412</v>
      </c>
      <c r="B350" s="10" t="s">
        <v>61</v>
      </c>
      <c r="C350" s="10" t="s">
        <v>11</v>
      </c>
      <c r="D350" s="10" t="s">
        <v>64</v>
      </c>
      <c r="E350" s="11" t="s">
        <v>483</v>
      </c>
      <c r="F350" s="10" t="s">
        <v>21</v>
      </c>
      <c r="G350" s="10" t="s">
        <v>414</v>
      </c>
      <c r="H350" s="10" t="s">
        <v>423</v>
      </c>
      <c r="I350" s="11" t="s">
        <v>424</v>
      </c>
      <c r="J350" s="12">
        <v>85283</v>
      </c>
      <c r="K350" s="13">
        <v>3.9E-2</v>
      </c>
    </row>
    <row r="351" spans="1:11" x14ac:dyDescent="0.35">
      <c r="A351" s="10" t="s">
        <v>412</v>
      </c>
      <c r="B351" s="10" t="s">
        <v>61</v>
      </c>
      <c r="C351" s="10" t="s">
        <v>11</v>
      </c>
      <c r="D351" s="10" t="s">
        <v>65</v>
      </c>
      <c r="E351" s="11" t="s">
        <v>484</v>
      </c>
      <c r="F351" s="10" t="s">
        <v>21</v>
      </c>
      <c r="G351" s="10" t="s">
        <v>414</v>
      </c>
      <c r="H351" s="10" t="s">
        <v>13</v>
      </c>
      <c r="I351" s="11" t="s">
        <v>415</v>
      </c>
      <c r="J351" s="12">
        <v>0</v>
      </c>
      <c r="K351" s="13">
        <v>0</v>
      </c>
    </row>
    <row r="352" spans="1:11" x14ac:dyDescent="0.35">
      <c r="A352" s="10" t="s">
        <v>412</v>
      </c>
      <c r="B352" s="10" t="s">
        <v>61</v>
      </c>
      <c r="C352" s="10" t="s">
        <v>11</v>
      </c>
      <c r="D352" s="10" t="s">
        <v>65</v>
      </c>
      <c r="E352" s="11" t="s">
        <v>484</v>
      </c>
      <c r="F352" s="10" t="s">
        <v>21</v>
      </c>
      <c r="G352" s="10" t="s">
        <v>414</v>
      </c>
      <c r="H352" s="10" t="s">
        <v>416</v>
      </c>
      <c r="I352" s="11" t="s">
        <v>417</v>
      </c>
      <c r="J352" s="12">
        <v>0</v>
      </c>
      <c r="K352" s="13">
        <v>0</v>
      </c>
    </row>
    <row r="353" spans="1:11" x14ac:dyDescent="0.35">
      <c r="A353" s="10" t="s">
        <v>412</v>
      </c>
      <c r="B353" s="10" t="s">
        <v>61</v>
      </c>
      <c r="C353" s="10" t="s">
        <v>11</v>
      </c>
      <c r="D353" s="10" t="s">
        <v>65</v>
      </c>
      <c r="E353" s="11" t="s">
        <v>484</v>
      </c>
      <c r="F353" s="10" t="s">
        <v>21</v>
      </c>
      <c r="G353" s="10" t="s">
        <v>414</v>
      </c>
      <c r="H353" s="10" t="s">
        <v>15</v>
      </c>
      <c r="I353" s="11" t="s">
        <v>418</v>
      </c>
      <c r="J353" s="12">
        <v>601882</v>
      </c>
      <c r="K353" s="13">
        <v>0.48020000000000002</v>
      </c>
    </row>
    <row r="354" spans="1:11" x14ac:dyDescent="0.35">
      <c r="A354" s="10" t="s">
        <v>412</v>
      </c>
      <c r="B354" s="10" t="s">
        <v>61</v>
      </c>
      <c r="C354" s="10" t="s">
        <v>11</v>
      </c>
      <c r="D354" s="10" t="s">
        <v>65</v>
      </c>
      <c r="E354" s="11" t="s">
        <v>484</v>
      </c>
      <c r="F354" s="10" t="s">
        <v>21</v>
      </c>
      <c r="G354" s="10" t="s">
        <v>414</v>
      </c>
      <c r="H354" s="10" t="s">
        <v>419</v>
      </c>
      <c r="I354" s="11" t="s">
        <v>420</v>
      </c>
      <c r="J354" s="12">
        <v>359224</v>
      </c>
      <c r="K354" s="13">
        <v>0.28660000000000002</v>
      </c>
    </row>
    <row r="355" spans="1:11" x14ac:dyDescent="0.35">
      <c r="A355" s="10" t="s">
        <v>412</v>
      </c>
      <c r="B355" s="10" t="s">
        <v>61</v>
      </c>
      <c r="C355" s="10" t="s">
        <v>11</v>
      </c>
      <c r="D355" s="10" t="s">
        <v>65</v>
      </c>
      <c r="E355" s="11" t="s">
        <v>484</v>
      </c>
      <c r="F355" s="10" t="s">
        <v>21</v>
      </c>
      <c r="G355" s="10" t="s">
        <v>414</v>
      </c>
      <c r="H355" s="10" t="s">
        <v>421</v>
      </c>
      <c r="I355" s="11" t="s">
        <v>422</v>
      </c>
      <c r="J355" s="12">
        <v>365617</v>
      </c>
      <c r="K355" s="13">
        <v>0.29170000000000001</v>
      </c>
    </row>
    <row r="356" spans="1:11" x14ac:dyDescent="0.35">
      <c r="A356" s="10" t="s">
        <v>412</v>
      </c>
      <c r="B356" s="10" t="s">
        <v>61</v>
      </c>
      <c r="C356" s="10" t="s">
        <v>11</v>
      </c>
      <c r="D356" s="10" t="s">
        <v>65</v>
      </c>
      <c r="E356" s="11" t="s">
        <v>484</v>
      </c>
      <c r="F356" s="10" t="s">
        <v>21</v>
      </c>
      <c r="G356" s="10" t="s">
        <v>414</v>
      </c>
      <c r="H356" s="10" t="s">
        <v>423</v>
      </c>
      <c r="I356" s="11" t="s">
        <v>424</v>
      </c>
      <c r="J356" s="12">
        <v>114937</v>
      </c>
      <c r="K356" s="13">
        <v>9.1700000000000004E-2</v>
      </c>
    </row>
    <row r="357" spans="1:11" x14ac:dyDescent="0.35">
      <c r="A357" s="10" t="s">
        <v>412</v>
      </c>
      <c r="B357" s="10" t="s">
        <v>61</v>
      </c>
      <c r="C357" s="10" t="s">
        <v>11</v>
      </c>
      <c r="D357" s="10" t="s">
        <v>66</v>
      </c>
      <c r="E357" s="11" t="s">
        <v>485</v>
      </c>
      <c r="F357" s="10" t="s">
        <v>21</v>
      </c>
      <c r="G357" s="10" t="s">
        <v>414</v>
      </c>
      <c r="H357" s="10" t="s">
        <v>13</v>
      </c>
      <c r="I357" s="11" t="s">
        <v>415</v>
      </c>
      <c r="J357" s="12">
        <v>0</v>
      </c>
      <c r="K357" s="13">
        <v>0</v>
      </c>
    </row>
    <row r="358" spans="1:11" x14ac:dyDescent="0.35">
      <c r="A358" s="10" t="s">
        <v>412</v>
      </c>
      <c r="B358" s="10" t="s">
        <v>61</v>
      </c>
      <c r="C358" s="10" t="s">
        <v>11</v>
      </c>
      <c r="D358" s="10" t="s">
        <v>66</v>
      </c>
      <c r="E358" s="11" t="s">
        <v>485</v>
      </c>
      <c r="F358" s="10" t="s">
        <v>21</v>
      </c>
      <c r="G358" s="10" t="s">
        <v>414</v>
      </c>
      <c r="H358" s="10" t="s">
        <v>416</v>
      </c>
      <c r="I358" s="11" t="s">
        <v>417</v>
      </c>
      <c r="J358" s="12">
        <v>0</v>
      </c>
      <c r="K358" s="13">
        <v>0</v>
      </c>
    </row>
    <row r="359" spans="1:11" x14ac:dyDescent="0.35">
      <c r="A359" s="10" t="s">
        <v>412</v>
      </c>
      <c r="B359" s="10" t="s">
        <v>61</v>
      </c>
      <c r="C359" s="10" t="s">
        <v>11</v>
      </c>
      <c r="D359" s="10" t="s">
        <v>66</v>
      </c>
      <c r="E359" s="11" t="s">
        <v>485</v>
      </c>
      <c r="F359" s="10" t="s">
        <v>21</v>
      </c>
      <c r="G359" s="10" t="s">
        <v>414</v>
      </c>
      <c r="H359" s="10" t="s">
        <v>15</v>
      </c>
      <c r="I359" s="11" t="s">
        <v>418</v>
      </c>
      <c r="J359" s="12">
        <v>2425097</v>
      </c>
      <c r="K359" s="13">
        <v>0.50419999999999998</v>
      </c>
    </row>
    <row r="360" spans="1:11" x14ac:dyDescent="0.35">
      <c r="A360" s="10" t="s">
        <v>412</v>
      </c>
      <c r="B360" s="10" t="s">
        <v>61</v>
      </c>
      <c r="C360" s="10" t="s">
        <v>11</v>
      </c>
      <c r="D360" s="10" t="s">
        <v>66</v>
      </c>
      <c r="E360" s="11" t="s">
        <v>485</v>
      </c>
      <c r="F360" s="10" t="s">
        <v>21</v>
      </c>
      <c r="G360" s="10" t="s">
        <v>414</v>
      </c>
      <c r="H360" s="10" t="s">
        <v>16</v>
      </c>
      <c r="I360" s="11" t="s">
        <v>426</v>
      </c>
      <c r="J360" s="12">
        <v>303979</v>
      </c>
      <c r="K360" s="13">
        <v>6.3200000000000006E-2</v>
      </c>
    </row>
    <row r="361" spans="1:11" x14ac:dyDescent="0.35">
      <c r="A361" s="10" t="s">
        <v>412</v>
      </c>
      <c r="B361" s="10" t="s">
        <v>61</v>
      </c>
      <c r="C361" s="10" t="s">
        <v>11</v>
      </c>
      <c r="D361" s="10" t="s">
        <v>66</v>
      </c>
      <c r="E361" s="11" t="s">
        <v>485</v>
      </c>
      <c r="F361" s="10" t="s">
        <v>21</v>
      </c>
      <c r="G361" s="10" t="s">
        <v>414</v>
      </c>
      <c r="H361" s="10" t="s">
        <v>419</v>
      </c>
      <c r="I361" s="11" t="s">
        <v>420</v>
      </c>
      <c r="J361" s="12">
        <v>1540576</v>
      </c>
      <c r="K361" s="13">
        <v>0.32029999999999997</v>
      </c>
    </row>
    <row r="362" spans="1:11" x14ac:dyDescent="0.35">
      <c r="A362" s="10" t="s">
        <v>412</v>
      </c>
      <c r="B362" s="10" t="s">
        <v>61</v>
      </c>
      <c r="C362" s="10" t="s">
        <v>11</v>
      </c>
      <c r="D362" s="10" t="s">
        <v>66</v>
      </c>
      <c r="E362" s="11" t="s">
        <v>485</v>
      </c>
      <c r="F362" s="10" t="s">
        <v>21</v>
      </c>
      <c r="G362" s="10" t="s">
        <v>414</v>
      </c>
      <c r="H362" s="10" t="s">
        <v>421</v>
      </c>
      <c r="I362" s="11" t="s">
        <v>422</v>
      </c>
      <c r="J362" s="12">
        <v>1081241</v>
      </c>
      <c r="K362" s="13">
        <v>0.2248</v>
      </c>
    </row>
    <row r="363" spans="1:11" x14ac:dyDescent="0.35">
      <c r="A363" s="10" t="s">
        <v>412</v>
      </c>
      <c r="B363" s="10" t="s">
        <v>61</v>
      </c>
      <c r="C363" s="10" t="s">
        <v>11</v>
      </c>
      <c r="D363" s="10" t="s">
        <v>66</v>
      </c>
      <c r="E363" s="11" t="s">
        <v>485</v>
      </c>
      <c r="F363" s="10" t="s">
        <v>21</v>
      </c>
      <c r="G363" s="10" t="s">
        <v>414</v>
      </c>
      <c r="H363" s="10" t="s">
        <v>423</v>
      </c>
      <c r="I363" s="11" t="s">
        <v>424</v>
      </c>
      <c r="J363" s="12">
        <v>266462</v>
      </c>
      <c r="K363" s="13">
        <v>5.5399999999999998E-2</v>
      </c>
    </row>
    <row r="364" spans="1:11" x14ac:dyDescent="0.35">
      <c r="A364" s="10" t="s">
        <v>412</v>
      </c>
      <c r="B364" s="10" t="s">
        <v>61</v>
      </c>
      <c r="C364" s="10" t="s">
        <v>11</v>
      </c>
      <c r="D364" s="10" t="s">
        <v>68</v>
      </c>
      <c r="E364" s="11" t="s">
        <v>486</v>
      </c>
      <c r="F364" s="10" t="s">
        <v>21</v>
      </c>
      <c r="G364" s="10" t="s">
        <v>414</v>
      </c>
      <c r="H364" s="10" t="s">
        <v>13</v>
      </c>
      <c r="I364" s="11" t="s">
        <v>415</v>
      </c>
      <c r="J364" s="12">
        <v>0</v>
      </c>
      <c r="K364" s="13">
        <v>0</v>
      </c>
    </row>
    <row r="365" spans="1:11" x14ac:dyDescent="0.35">
      <c r="A365" s="10" t="s">
        <v>412</v>
      </c>
      <c r="B365" s="10" t="s">
        <v>61</v>
      </c>
      <c r="C365" s="10" t="s">
        <v>11</v>
      </c>
      <c r="D365" s="10" t="s">
        <v>68</v>
      </c>
      <c r="E365" s="11" t="s">
        <v>486</v>
      </c>
      <c r="F365" s="10" t="s">
        <v>21</v>
      </c>
      <c r="G365" s="10" t="s">
        <v>414</v>
      </c>
      <c r="H365" s="10" t="s">
        <v>416</v>
      </c>
      <c r="I365" s="11" t="s">
        <v>417</v>
      </c>
      <c r="J365" s="12">
        <v>0</v>
      </c>
      <c r="K365" s="13">
        <v>0</v>
      </c>
    </row>
    <row r="366" spans="1:11" x14ac:dyDescent="0.35">
      <c r="A366" s="10" t="s">
        <v>412</v>
      </c>
      <c r="B366" s="10" t="s">
        <v>61</v>
      </c>
      <c r="C366" s="10" t="s">
        <v>11</v>
      </c>
      <c r="D366" s="10" t="s">
        <v>68</v>
      </c>
      <c r="E366" s="11" t="s">
        <v>486</v>
      </c>
      <c r="F366" s="10" t="s">
        <v>21</v>
      </c>
      <c r="G366" s="10" t="s">
        <v>414</v>
      </c>
      <c r="H366" s="10" t="s">
        <v>15</v>
      </c>
      <c r="I366" s="11" t="s">
        <v>418</v>
      </c>
      <c r="J366" s="12">
        <v>896302</v>
      </c>
      <c r="K366" s="13">
        <v>0.54430000000000001</v>
      </c>
    </row>
    <row r="367" spans="1:11" x14ac:dyDescent="0.35">
      <c r="A367" s="10" t="s">
        <v>412</v>
      </c>
      <c r="B367" s="10" t="s">
        <v>61</v>
      </c>
      <c r="C367" s="10" t="s">
        <v>11</v>
      </c>
      <c r="D367" s="10" t="s">
        <v>68</v>
      </c>
      <c r="E367" s="11" t="s">
        <v>486</v>
      </c>
      <c r="F367" s="10" t="s">
        <v>21</v>
      </c>
      <c r="G367" s="10" t="s">
        <v>414</v>
      </c>
      <c r="H367" s="10" t="s">
        <v>16</v>
      </c>
      <c r="I367" s="11" t="s">
        <v>426</v>
      </c>
      <c r="J367" s="12">
        <v>26512</v>
      </c>
      <c r="K367" s="13">
        <v>1.61E-2</v>
      </c>
    </row>
    <row r="368" spans="1:11" x14ac:dyDescent="0.35">
      <c r="A368" s="10" t="s">
        <v>412</v>
      </c>
      <c r="B368" s="10" t="s">
        <v>61</v>
      </c>
      <c r="C368" s="10" t="s">
        <v>11</v>
      </c>
      <c r="D368" s="10" t="s">
        <v>68</v>
      </c>
      <c r="E368" s="11" t="s">
        <v>486</v>
      </c>
      <c r="F368" s="10" t="s">
        <v>21</v>
      </c>
      <c r="G368" s="10" t="s">
        <v>414</v>
      </c>
      <c r="H368" s="10" t="s">
        <v>419</v>
      </c>
      <c r="I368" s="11" t="s">
        <v>420</v>
      </c>
      <c r="J368" s="12">
        <v>381048</v>
      </c>
      <c r="K368" s="13">
        <v>0.23139999999999999</v>
      </c>
    </row>
    <row r="369" spans="1:11" x14ac:dyDescent="0.35">
      <c r="A369" s="10" t="s">
        <v>412</v>
      </c>
      <c r="B369" s="10" t="s">
        <v>61</v>
      </c>
      <c r="C369" s="10" t="s">
        <v>11</v>
      </c>
      <c r="D369" s="10" t="s">
        <v>68</v>
      </c>
      <c r="E369" s="11" t="s">
        <v>486</v>
      </c>
      <c r="F369" s="10" t="s">
        <v>21</v>
      </c>
      <c r="G369" s="10" t="s">
        <v>414</v>
      </c>
      <c r="H369" s="10" t="s">
        <v>421</v>
      </c>
      <c r="I369" s="11" t="s">
        <v>422</v>
      </c>
      <c r="J369" s="12">
        <v>404596</v>
      </c>
      <c r="K369" s="13">
        <v>0.2457</v>
      </c>
    </row>
    <row r="370" spans="1:11" x14ac:dyDescent="0.35">
      <c r="A370" s="10" t="s">
        <v>412</v>
      </c>
      <c r="B370" s="10" t="s">
        <v>61</v>
      </c>
      <c r="C370" s="10" t="s">
        <v>11</v>
      </c>
      <c r="D370" s="10" t="s">
        <v>68</v>
      </c>
      <c r="E370" s="11" t="s">
        <v>486</v>
      </c>
      <c r="F370" s="10" t="s">
        <v>21</v>
      </c>
      <c r="G370" s="10" t="s">
        <v>414</v>
      </c>
      <c r="H370" s="10" t="s">
        <v>423</v>
      </c>
      <c r="I370" s="11" t="s">
        <v>424</v>
      </c>
      <c r="J370" s="12">
        <v>75419</v>
      </c>
      <c r="K370" s="13">
        <v>4.58E-2</v>
      </c>
    </row>
    <row r="371" spans="1:11" x14ac:dyDescent="0.35">
      <c r="A371" s="10" t="s">
        <v>412</v>
      </c>
      <c r="B371" s="10" t="s">
        <v>61</v>
      </c>
      <c r="C371" s="10" t="s">
        <v>11</v>
      </c>
      <c r="D371" s="10" t="s">
        <v>67</v>
      </c>
      <c r="E371" s="11" t="s">
        <v>487</v>
      </c>
      <c r="F371" s="10" t="s">
        <v>21</v>
      </c>
      <c r="G371" s="10" t="s">
        <v>414</v>
      </c>
      <c r="H371" s="10" t="s">
        <v>416</v>
      </c>
      <c r="I371" s="11" t="s">
        <v>417</v>
      </c>
      <c r="J371" s="12">
        <v>0</v>
      </c>
      <c r="K371" s="13">
        <v>0</v>
      </c>
    </row>
    <row r="372" spans="1:11" x14ac:dyDescent="0.35">
      <c r="A372" s="10" t="s">
        <v>412</v>
      </c>
      <c r="B372" s="10" t="s">
        <v>61</v>
      </c>
      <c r="C372" s="10" t="s">
        <v>11</v>
      </c>
      <c r="D372" s="10" t="s">
        <v>67</v>
      </c>
      <c r="E372" s="11" t="s">
        <v>487</v>
      </c>
      <c r="F372" s="10" t="s">
        <v>21</v>
      </c>
      <c r="G372" s="10" t="s">
        <v>414</v>
      </c>
      <c r="H372" s="10" t="s">
        <v>15</v>
      </c>
      <c r="I372" s="11" t="s">
        <v>418</v>
      </c>
      <c r="J372" s="12">
        <v>6831686</v>
      </c>
      <c r="K372" s="13">
        <v>0.42209999999999998</v>
      </c>
    </row>
    <row r="373" spans="1:11" x14ac:dyDescent="0.35">
      <c r="A373" s="10" t="s">
        <v>412</v>
      </c>
      <c r="B373" s="10" t="s">
        <v>61</v>
      </c>
      <c r="C373" s="10" t="s">
        <v>11</v>
      </c>
      <c r="D373" s="10" t="s">
        <v>67</v>
      </c>
      <c r="E373" s="11" t="s">
        <v>487</v>
      </c>
      <c r="F373" s="10" t="s">
        <v>21</v>
      </c>
      <c r="G373" s="10" t="s">
        <v>414</v>
      </c>
      <c r="H373" s="10" t="s">
        <v>419</v>
      </c>
      <c r="I373" s="11" t="s">
        <v>420</v>
      </c>
      <c r="J373" s="12">
        <v>6077466</v>
      </c>
      <c r="K373" s="13">
        <v>0.3755</v>
      </c>
    </row>
    <row r="374" spans="1:11" x14ac:dyDescent="0.35">
      <c r="A374" s="10" t="s">
        <v>412</v>
      </c>
      <c r="B374" s="10" t="s">
        <v>61</v>
      </c>
      <c r="C374" s="10" t="s">
        <v>11</v>
      </c>
      <c r="D374" s="10" t="s">
        <v>67</v>
      </c>
      <c r="E374" s="11" t="s">
        <v>487</v>
      </c>
      <c r="F374" s="10" t="s">
        <v>21</v>
      </c>
      <c r="G374" s="10" t="s">
        <v>414</v>
      </c>
      <c r="H374" s="10" t="s">
        <v>421</v>
      </c>
      <c r="I374" s="11" t="s">
        <v>422</v>
      </c>
      <c r="J374" s="12">
        <v>4334342</v>
      </c>
      <c r="K374" s="13">
        <v>0.26779999999999998</v>
      </c>
    </row>
    <row r="375" spans="1:11" x14ac:dyDescent="0.35">
      <c r="A375" s="10" t="s">
        <v>412</v>
      </c>
      <c r="B375" s="10" t="s">
        <v>61</v>
      </c>
      <c r="C375" s="10" t="s">
        <v>11</v>
      </c>
      <c r="D375" s="10" t="s">
        <v>67</v>
      </c>
      <c r="E375" s="11" t="s">
        <v>487</v>
      </c>
      <c r="F375" s="10" t="s">
        <v>21</v>
      </c>
      <c r="G375" s="10" t="s">
        <v>414</v>
      </c>
      <c r="H375" s="10" t="s">
        <v>423</v>
      </c>
      <c r="I375" s="11" t="s">
        <v>424</v>
      </c>
      <c r="J375" s="12">
        <v>61503</v>
      </c>
      <c r="K375" s="13">
        <v>3.8E-3</v>
      </c>
    </row>
    <row r="376" spans="1:11" x14ac:dyDescent="0.35">
      <c r="A376" s="10" t="s">
        <v>412</v>
      </c>
      <c r="B376" s="10" t="s">
        <v>23</v>
      </c>
      <c r="C376" s="10" t="s">
        <v>11</v>
      </c>
      <c r="D376" s="10" t="s">
        <v>24</v>
      </c>
      <c r="E376" s="11" t="s">
        <v>488</v>
      </c>
      <c r="F376" s="10" t="s">
        <v>21</v>
      </c>
      <c r="G376" s="10" t="s">
        <v>414</v>
      </c>
      <c r="H376" s="10" t="s">
        <v>13</v>
      </c>
      <c r="I376" s="11" t="s">
        <v>415</v>
      </c>
      <c r="J376" s="12">
        <v>0</v>
      </c>
      <c r="K376" s="13">
        <v>0</v>
      </c>
    </row>
    <row r="377" spans="1:11" x14ac:dyDescent="0.35">
      <c r="A377" s="10" t="s">
        <v>412</v>
      </c>
      <c r="B377" s="10" t="s">
        <v>23</v>
      </c>
      <c r="C377" s="10" t="s">
        <v>11</v>
      </c>
      <c r="D377" s="10" t="s">
        <v>24</v>
      </c>
      <c r="E377" s="11" t="s">
        <v>488</v>
      </c>
      <c r="F377" s="10" t="s">
        <v>21</v>
      </c>
      <c r="G377" s="10" t="s">
        <v>414</v>
      </c>
      <c r="H377" s="10" t="s">
        <v>416</v>
      </c>
      <c r="I377" s="11" t="s">
        <v>417</v>
      </c>
      <c r="J377" s="12">
        <v>0</v>
      </c>
      <c r="K377" s="13">
        <v>0</v>
      </c>
    </row>
    <row r="378" spans="1:11" x14ac:dyDescent="0.35">
      <c r="A378" s="10" t="s">
        <v>412</v>
      </c>
      <c r="B378" s="10" t="s">
        <v>23</v>
      </c>
      <c r="C378" s="10" t="s">
        <v>11</v>
      </c>
      <c r="D378" s="10" t="s">
        <v>24</v>
      </c>
      <c r="E378" s="11" t="s">
        <v>488</v>
      </c>
      <c r="F378" s="10" t="s">
        <v>21</v>
      </c>
      <c r="G378" s="10" t="s">
        <v>414</v>
      </c>
      <c r="H378" s="10" t="s">
        <v>15</v>
      </c>
      <c r="I378" s="11" t="s">
        <v>418</v>
      </c>
      <c r="J378" s="12">
        <v>568056</v>
      </c>
      <c r="K378" s="13">
        <v>0.1862</v>
      </c>
    </row>
    <row r="379" spans="1:11" x14ac:dyDescent="0.35">
      <c r="A379" s="10" t="s">
        <v>412</v>
      </c>
      <c r="B379" s="10" t="s">
        <v>23</v>
      </c>
      <c r="C379" s="10" t="s">
        <v>11</v>
      </c>
      <c r="D379" s="10" t="s">
        <v>24</v>
      </c>
      <c r="E379" s="11" t="s">
        <v>488</v>
      </c>
      <c r="F379" s="10" t="s">
        <v>21</v>
      </c>
      <c r="G379" s="10" t="s">
        <v>414</v>
      </c>
      <c r="H379" s="10" t="s">
        <v>16</v>
      </c>
      <c r="I379" s="11" t="s">
        <v>426</v>
      </c>
      <c r="J379" s="12">
        <v>136370</v>
      </c>
      <c r="K379" s="13">
        <v>4.4699999999999997E-2</v>
      </c>
    </row>
    <row r="380" spans="1:11" x14ac:dyDescent="0.35">
      <c r="A380" s="10" t="s">
        <v>412</v>
      </c>
      <c r="B380" s="10" t="s">
        <v>23</v>
      </c>
      <c r="C380" s="10" t="s">
        <v>11</v>
      </c>
      <c r="D380" s="10" t="s">
        <v>24</v>
      </c>
      <c r="E380" s="11" t="s">
        <v>488</v>
      </c>
      <c r="F380" s="10" t="s">
        <v>21</v>
      </c>
      <c r="G380" s="10" t="s">
        <v>414</v>
      </c>
      <c r="H380" s="10" t="s">
        <v>419</v>
      </c>
      <c r="I380" s="11" t="s">
        <v>420</v>
      </c>
      <c r="J380" s="12">
        <v>884118</v>
      </c>
      <c r="K380" s="13">
        <v>0.2898</v>
      </c>
    </row>
    <row r="381" spans="1:11" x14ac:dyDescent="0.35">
      <c r="A381" s="10" t="s">
        <v>412</v>
      </c>
      <c r="B381" s="10" t="s">
        <v>23</v>
      </c>
      <c r="C381" s="10" t="s">
        <v>11</v>
      </c>
      <c r="D381" s="10" t="s">
        <v>24</v>
      </c>
      <c r="E381" s="11" t="s">
        <v>488</v>
      </c>
      <c r="F381" s="10" t="s">
        <v>21</v>
      </c>
      <c r="G381" s="10" t="s">
        <v>414</v>
      </c>
      <c r="H381" s="10" t="s">
        <v>421</v>
      </c>
      <c r="I381" s="11" t="s">
        <v>422</v>
      </c>
      <c r="J381" s="12">
        <v>750799</v>
      </c>
      <c r="K381" s="13">
        <v>0.24610000000000001</v>
      </c>
    </row>
    <row r="382" spans="1:11" x14ac:dyDescent="0.35">
      <c r="A382" s="10" t="s">
        <v>412</v>
      </c>
      <c r="B382" s="10" t="s">
        <v>23</v>
      </c>
      <c r="C382" s="10" t="s">
        <v>11</v>
      </c>
      <c r="D382" s="10" t="s">
        <v>24</v>
      </c>
      <c r="E382" s="11" t="s">
        <v>488</v>
      </c>
      <c r="F382" s="10" t="s">
        <v>21</v>
      </c>
      <c r="G382" s="10" t="s">
        <v>414</v>
      </c>
      <c r="H382" s="10" t="s">
        <v>423</v>
      </c>
      <c r="I382" s="11" t="s">
        <v>424</v>
      </c>
      <c r="J382" s="12">
        <v>93659</v>
      </c>
      <c r="K382" s="13">
        <v>3.0700000000000002E-2</v>
      </c>
    </row>
    <row r="383" spans="1:11" x14ac:dyDescent="0.35">
      <c r="A383" s="10" t="s">
        <v>412</v>
      </c>
      <c r="B383" s="10" t="s">
        <v>23</v>
      </c>
      <c r="C383" s="10" t="s">
        <v>11</v>
      </c>
      <c r="D383" s="10" t="s">
        <v>69</v>
      </c>
      <c r="E383" s="11" t="s">
        <v>489</v>
      </c>
      <c r="F383" s="10" t="s">
        <v>21</v>
      </c>
      <c r="G383" s="10" t="s">
        <v>414</v>
      </c>
      <c r="H383" s="10" t="s">
        <v>13</v>
      </c>
      <c r="I383" s="11" t="s">
        <v>415</v>
      </c>
      <c r="J383" s="12">
        <v>0</v>
      </c>
      <c r="K383" s="13">
        <v>0</v>
      </c>
    </row>
    <row r="384" spans="1:11" x14ac:dyDescent="0.35">
      <c r="A384" s="10" t="s">
        <v>412</v>
      </c>
      <c r="B384" s="10" t="s">
        <v>23</v>
      </c>
      <c r="C384" s="10" t="s">
        <v>11</v>
      </c>
      <c r="D384" s="10" t="s">
        <v>69</v>
      </c>
      <c r="E384" s="11" t="s">
        <v>489</v>
      </c>
      <c r="F384" s="10" t="s">
        <v>21</v>
      </c>
      <c r="G384" s="10" t="s">
        <v>414</v>
      </c>
      <c r="H384" s="10" t="s">
        <v>416</v>
      </c>
      <c r="I384" s="11" t="s">
        <v>417</v>
      </c>
      <c r="J384" s="12">
        <v>0</v>
      </c>
      <c r="K384" s="13">
        <v>0</v>
      </c>
    </row>
    <row r="385" spans="1:11" x14ac:dyDescent="0.35">
      <c r="A385" s="10" t="s">
        <v>412</v>
      </c>
      <c r="B385" s="10" t="s">
        <v>23</v>
      </c>
      <c r="C385" s="10" t="s">
        <v>11</v>
      </c>
      <c r="D385" s="10" t="s">
        <v>69</v>
      </c>
      <c r="E385" s="11" t="s">
        <v>489</v>
      </c>
      <c r="F385" s="10" t="s">
        <v>21</v>
      </c>
      <c r="G385" s="10" t="s">
        <v>414</v>
      </c>
      <c r="H385" s="10" t="s">
        <v>15</v>
      </c>
      <c r="I385" s="11" t="s">
        <v>418</v>
      </c>
      <c r="J385" s="12">
        <v>1251307</v>
      </c>
      <c r="K385" s="13">
        <v>0.35189999999999999</v>
      </c>
    </row>
    <row r="386" spans="1:11" x14ac:dyDescent="0.35">
      <c r="A386" s="10" t="s">
        <v>412</v>
      </c>
      <c r="B386" s="10" t="s">
        <v>23</v>
      </c>
      <c r="C386" s="10" t="s">
        <v>11</v>
      </c>
      <c r="D386" s="10" t="s">
        <v>69</v>
      </c>
      <c r="E386" s="11" t="s">
        <v>489</v>
      </c>
      <c r="F386" s="10" t="s">
        <v>21</v>
      </c>
      <c r="G386" s="10" t="s">
        <v>414</v>
      </c>
      <c r="H386" s="10" t="s">
        <v>16</v>
      </c>
      <c r="I386" s="11" t="s">
        <v>426</v>
      </c>
      <c r="J386" s="12">
        <v>200195</v>
      </c>
      <c r="K386" s="13">
        <v>5.6300000000000003E-2</v>
      </c>
    </row>
    <row r="387" spans="1:11" x14ac:dyDescent="0.35">
      <c r="A387" s="10" t="s">
        <v>412</v>
      </c>
      <c r="B387" s="10" t="s">
        <v>23</v>
      </c>
      <c r="C387" s="10" t="s">
        <v>11</v>
      </c>
      <c r="D387" s="10" t="s">
        <v>69</v>
      </c>
      <c r="E387" s="11" t="s">
        <v>489</v>
      </c>
      <c r="F387" s="10" t="s">
        <v>21</v>
      </c>
      <c r="G387" s="10" t="s">
        <v>414</v>
      </c>
      <c r="H387" s="10" t="s">
        <v>419</v>
      </c>
      <c r="I387" s="11" t="s">
        <v>420</v>
      </c>
      <c r="J387" s="12">
        <v>1231039</v>
      </c>
      <c r="K387" s="13">
        <v>0.34620000000000001</v>
      </c>
    </row>
    <row r="388" spans="1:11" x14ac:dyDescent="0.35">
      <c r="A388" s="10" t="s">
        <v>412</v>
      </c>
      <c r="B388" s="10" t="s">
        <v>23</v>
      </c>
      <c r="C388" s="10" t="s">
        <v>11</v>
      </c>
      <c r="D388" s="10" t="s">
        <v>69</v>
      </c>
      <c r="E388" s="11" t="s">
        <v>489</v>
      </c>
      <c r="F388" s="10" t="s">
        <v>21</v>
      </c>
      <c r="G388" s="10" t="s">
        <v>414</v>
      </c>
      <c r="H388" s="10" t="s">
        <v>421</v>
      </c>
      <c r="I388" s="11" t="s">
        <v>422</v>
      </c>
      <c r="J388" s="12">
        <v>663879</v>
      </c>
      <c r="K388" s="13">
        <v>0.1867</v>
      </c>
    </row>
    <row r="389" spans="1:11" x14ac:dyDescent="0.35">
      <c r="A389" s="10" t="s">
        <v>412</v>
      </c>
      <c r="B389" s="10" t="s">
        <v>23</v>
      </c>
      <c r="C389" s="10" t="s">
        <v>11</v>
      </c>
      <c r="D389" s="10" t="s">
        <v>69</v>
      </c>
      <c r="E389" s="11" t="s">
        <v>489</v>
      </c>
      <c r="F389" s="10" t="s">
        <v>21</v>
      </c>
      <c r="G389" s="10" t="s">
        <v>414</v>
      </c>
      <c r="H389" s="10" t="s">
        <v>423</v>
      </c>
      <c r="I389" s="11" t="s">
        <v>424</v>
      </c>
      <c r="J389" s="12">
        <v>161080</v>
      </c>
      <c r="K389" s="13">
        <v>4.53E-2</v>
      </c>
    </row>
    <row r="390" spans="1:11" x14ac:dyDescent="0.35">
      <c r="A390" s="10" t="s">
        <v>412</v>
      </c>
      <c r="B390" s="10" t="s">
        <v>23</v>
      </c>
      <c r="C390" s="10" t="s">
        <v>11</v>
      </c>
      <c r="D390" s="10" t="s">
        <v>70</v>
      </c>
      <c r="E390" s="11" t="s">
        <v>490</v>
      </c>
      <c r="F390" s="10" t="s">
        <v>21</v>
      </c>
      <c r="G390" s="10" t="s">
        <v>414</v>
      </c>
      <c r="H390" s="10" t="s">
        <v>13</v>
      </c>
      <c r="I390" s="11" t="s">
        <v>415</v>
      </c>
      <c r="J390" s="12">
        <v>0</v>
      </c>
      <c r="K390" s="13">
        <v>0</v>
      </c>
    </row>
    <row r="391" spans="1:11" x14ac:dyDescent="0.35">
      <c r="A391" s="10" t="s">
        <v>412</v>
      </c>
      <c r="B391" s="10" t="s">
        <v>23</v>
      </c>
      <c r="C391" s="10" t="s">
        <v>11</v>
      </c>
      <c r="D391" s="10" t="s">
        <v>70</v>
      </c>
      <c r="E391" s="11" t="s">
        <v>490</v>
      </c>
      <c r="F391" s="10" t="s">
        <v>21</v>
      </c>
      <c r="G391" s="10" t="s">
        <v>414</v>
      </c>
      <c r="H391" s="10" t="s">
        <v>416</v>
      </c>
      <c r="I391" s="11" t="s">
        <v>417</v>
      </c>
      <c r="J391" s="12">
        <v>0</v>
      </c>
      <c r="K391" s="13">
        <v>0</v>
      </c>
    </row>
    <row r="392" spans="1:11" x14ac:dyDescent="0.35">
      <c r="A392" s="10" t="s">
        <v>412</v>
      </c>
      <c r="B392" s="10" t="s">
        <v>23</v>
      </c>
      <c r="C392" s="10" t="s">
        <v>11</v>
      </c>
      <c r="D392" s="10" t="s">
        <v>70</v>
      </c>
      <c r="E392" s="11" t="s">
        <v>490</v>
      </c>
      <c r="F392" s="10" t="s">
        <v>21</v>
      </c>
      <c r="G392" s="10" t="s">
        <v>414</v>
      </c>
      <c r="H392" s="10" t="s">
        <v>15</v>
      </c>
      <c r="I392" s="11" t="s">
        <v>418</v>
      </c>
      <c r="J392" s="12">
        <v>1083399</v>
      </c>
      <c r="K392" s="13">
        <v>0.30830000000000002</v>
      </c>
    </row>
    <row r="393" spans="1:11" x14ac:dyDescent="0.35">
      <c r="A393" s="10" t="s">
        <v>412</v>
      </c>
      <c r="B393" s="10" t="s">
        <v>23</v>
      </c>
      <c r="C393" s="10" t="s">
        <v>11</v>
      </c>
      <c r="D393" s="10" t="s">
        <v>70</v>
      </c>
      <c r="E393" s="11" t="s">
        <v>490</v>
      </c>
      <c r="F393" s="10" t="s">
        <v>21</v>
      </c>
      <c r="G393" s="10" t="s">
        <v>414</v>
      </c>
      <c r="H393" s="10" t="s">
        <v>16</v>
      </c>
      <c r="I393" s="11" t="s">
        <v>426</v>
      </c>
      <c r="J393" s="12">
        <v>309944</v>
      </c>
      <c r="K393" s="13">
        <v>8.8200000000000001E-2</v>
      </c>
    </row>
    <row r="394" spans="1:11" x14ac:dyDescent="0.35">
      <c r="A394" s="10" t="s">
        <v>412</v>
      </c>
      <c r="B394" s="10" t="s">
        <v>23</v>
      </c>
      <c r="C394" s="10" t="s">
        <v>11</v>
      </c>
      <c r="D394" s="10" t="s">
        <v>70</v>
      </c>
      <c r="E394" s="11" t="s">
        <v>490</v>
      </c>
      <c r="F394" s="10" t="s">
        <v>21</v>
      </c>
      <c r="G394" s="10" t="s">
        <v>414</v>
      </c>
      <c r="H394" s="10" t="s">
        <v>30</v>
      </c>
      <c r="I394" s="11" t="s">
        <v>432</v>
      </c>
      <c r="J394" s="12">
        <v>1083889</v>
      </c>
      <c r="K394" s="13">
        <v>0.27160000000000001</v>
      </c>
    </row>
    <row r="395" spans="1:11" x14ac:dyDescent="0.35">
      <c r="A395" s="10" t="s">
        <v>412</v>
      </c>
      <c r="B395" s="10" t="s">
        <v>23</v>
      </c>
      <c r="C395" s="10" t="s">
        <v>11</v>
      </c>
      <c r="D395" s="10" t="s">
        <v>70</v>
      </c>
      <c r="E395" s="11" t="s">
        <v>490</v>
      </c>
      <c r="F395" s="10" t="s">
        <v>21</v>
      </c>
      <c r="G395" s="10" t="s">
        <v>414</v>
      </c>
      <c r="H395" s="10" t="s">
        <v>419</v>
      </c>
      <c r="I395" s="11" t="s">
        <v>420</v>
      </c>
      <c r="J395" s="12">
        <v>1360662</v>
      </c>
      <c r="K395" s="13">
        <v>0.38719999999999999</v>
      </c>
    </row>
    <row r="396" spans="1:11" x14ac:dyDescent="0.35">
      <c r="A396" s="10" t="s">
        <v>412</v>
      </c>
      <c r="B396" s="10" t="s">
        <v>23</v>
      </c>
      <c r="C396" s="10" t="s">
        <v>11</v>
      </c>
      <c r="D396" s="10" t="s">
        <v>70</v>
      </c>
      <c r="E396" s="11" t="s">
        <v>490</v>
      </c>
      <c r="F396" s="10" t="s">
        <v>21</v>
      </c>
      <c r="G396" s="10" t="s">
        <v>414</v>
      </c>
      <c r="H396" s="10" t="s">
        <v>421</v>
      </c>
      <c r="I396" s="11" t="s">
        <v>422</v>
      </c>
      <c r="J396" s="12">
        <v>623754</v>
      </c>
      <c r="K396" s="13">
        <v>0.17749999999999999</v>
      </c>
    </row>
    <row r="397" spans="1:11" x14ac:dyDescent="0.35">
      <c r="A397" s="10" t="s">
        <v>412</v>
      </c>
      <c r="B397" s="10" t="s">
        <v>23</v>
      </c>
      <c r="C397" s="10" t="s">
        <v>11</v>
      </c>
      <c r="D397" s="10" t="s">
        <v>70</v>
      </c>
      <c r="E397" s="11" t="s">
        <v>490</v>
      </c>
      <c r="F397" s="10" t="s">
        <v>21</v>
      </c>
      <c r="G397" s="10" t="s">
        <v>414</v>
      </c>
      <c r="H397" s="10" t="s">
        <v>423</v>
      </c>
      <c r="I397" s="11" t="s">
        <v>424</v>
      </c>
      <c r="J397" s="12">
        <v>0</v>
      </c>
      <c r="K397" s="13">
        <v>0</v>
      </c>
    </row>
    <row r="398" spans="1:11" x14ac:dyDescent="0.35">
      <c r="A398" s="10" t="s">
        <v>412</v>
      </c>
      <c r="B398" s="10" t="s">
        <v>23</v>
      </c>
      <c r="C398" s="10" t="s">
        <v>11</v>
      </c>
      <c r="D398" s="10" t="s">
        <v>71</v>
      </c>
      <c r="E398" s="11" t="s">
        <v>491</v>
      </c>
      <c r="F398" s="10" t="s">
        <v>21</v>
      </c>
      <c r="G398" s="10" t="s">
        <v>414</v>
      </c>
      <c r="H398" s="10" t="s">
        <v>13</v>
      </c>
      <c r="I398" s="11" t="s">
        <v>415</v>
      </c>
      <c r="J398" s="12">
        <v>0</v>
      </c>
      <c r="K398" s="13">
        <v>0</v>
      </c>
    </row>
    <row r="399" spans="1:11" x14ac:dyDescent="0.35">
      <c r="A399" s="10" t="s">
        <v>412</v>
      </c>
      <c r="B399" s="10" t="s">
        <v>23</v>
      </c>
      <c r="C399" s="10" t="s">
        <v>11</v>
      </c>
      <c r="D399" s="10" t="s">
        <v>71</v>
      </c>
      <c r="E399" s="11" t="s">
        <v>491</v>
      </c>
      <c r="F399" s="10" t="s">
        <v>21</v>
      </c>
      <c r="G399" s="10" t="s">
        <v>414</v>
      </c>
      <c r="H399" s="10" t="s">
        <v>416</v>
      </c>
      <c r="I399" s="11" t="s">
        <v>417</v>
      </c>
      <c r="J399" s="12">
        <v>0</v>
      </c>
      <c r="K399" s="13">
        <v>0</v>
      </c>
    </row>
    <row r="400" spans="1:11" x14ac:dyDescent="0.35">
      <c r="A400" s="10" t="s">
        <v>412</v>
      </c>
      <c r="B400" s="10" t="s">
        <v>23</v>
      </c>
      <c r="C400" s="10" t="s">
        <v>11</v>
      </c>
      <c r="D400" s="10" t="s">
        <v>71</v>
      </c>
      <c r="E400" s="11" t="s">
        <v>491</v>
      </c>
      <c r="F400" s="10" t="s">
        <v>21</v>
      </c>
      <c r="G400" s="10" t="s">
        <v>414</v>
      </c>
      <c r="H400" s="10" t="s">
        <v>15</v>
      </c>
      <c r="I400" s="11" t="s">
        <v>418</v>
      </c>
      <c r="J400" s="12">
        <v>7147343</v>
      </c>
      <c r="K400" s="13">
        <v>0.61060000000000003</v>
      </c>
    </row>
    <row r="401" spans="1:11" x14ac:dyDescent="0.35">
      <c r="A401" s="10" t="s">
        <v>412</v>
      </c>
      <c r="B401" s="10" t="s">
        <v>23</v>
      </c>
      <c r="C401" s="10" t="s">
        <v>11</v>
      </c>
      <c r="D401" s="10" t="s">
        <v>71</v>
      </c>
      <c r="E401" s="11" t="s">
        <v>491</v>
      </c>
      <c r="F401" s="10" t="s">
        <v>21</v>
      </c>
      <c r="G401" s="10" t="s">
        <v>414</v>
      </c>
      <c r="H401" s="10" t="s">
        <v>16</v>
      </c>
      <c r="I401" s="11" t="s">
        <v>426</v>
      </c>
      <c r="J401" s="12">
        <v>945800</v>
      </c>
      <c r="K401" s="13">
        <v>8.0799999999999997E-2</v>
      </c>
    </row>
    <row r="402" spans="1:11" x14ac:dyDescent="0.35">
      <c r="A402" s="10" t="s">
        <v>412</v>
      </c>
      <c r="B402" s="10" t="s">
        <v>23</v>
      </c>
      <c r="C402" s="10" t="s">
        <v>11</v>
      </c>
      <c r="D402" s="10" t="s">
        <v>71</v>
      </c>
      <c r="E402" s="11" t="s">
        <v>491</v>
      </c>
      <c r="F402" s="10" t="s">
        <v>21</v>
      </c>
      <c r="G402" s="10" t="s">
        <v>414</v>
      </c>
      <c r="H402" s="10" t="s">
        <v>419</v>
      </c>
      <c r="I402" s="11" t="s">
        <v>420</v>
      </c>
      <c r="J402" s="12">
        <v>3377020</v>
      </c>
      <c r="K402" s="13">
        <v>0.28849999999999998</v>
      </c>
    </row>
    <row r="403" spans="1:11" x14ac:dyDescent="0.35">
      <c r="A403" s="10" t="s">
        <v>412</v>
      </c>
      <c r="B403" s="10" t="s">
        <v>23</v>
      </c>
      <c r="C403" s="10" t="s">
        <v>11</v>
      </c>
      <c r="D403" s="10" t="s">
        <v>71</v>
      </c>
      <c r="E403" s="11" t="s">
        <v>491</v>
      </c>
      <c r="F403" s="10" t="s">
        <v>21</v>
      </c>
      <c r="G403" s="10" t="s">
        <v>414</v>
      </c>
      <c r="H403" s="10" t="s">
        <v>421</v>
      </c>
      <c r="I403" s="11" t="s">
        <v>422</v>
      </c>
      <c r="J403" s="12">
        <v>1693777</v>
      </c>
      <c r="K403" s="13">
        <v>0.1447</v>
      </c>
    </row>
    <row r="404" spans="1:11" x14ac:dyDescent="0.35">
      <c r="A404" s="10" t="s">
        <v>412</v>
      </c>
      <c r="B404" s="10" t="s">
        <v>23</v>
      </c>
      <c r="C404" s="10" t="s">
        <v>11</v>
      </c>
      <c r="D404" s="10" t="s">
        <v>71</v>
      </c>
      <c r="E404" s="11" t="s">
        <v>491</v>
      </c>
      <c r="F404" s="10" t="s">
        <v>21</v>
      </c>
      <c r="G404" s="10" t="s">
        <v>414</v>
      </c>
      <c r="H404" s="10" t="s">
        <v>423</v>
      </c>
      <c r="I404" s="11" t="s">
        <v>424</v>
      </c>
      <c r="J404" s="12">
        <v>0</v>
      </c>
      <c r="K404" s="13">
        <v>0</v>
      </c>
    </row>
    <row r="405" spans="1:11" x14ac:dyDescent="0.35">
      <c r="A405" s="10" t="s">
        <v>412</v>
      </c>
      <c r="B405" s="10" t="s">
        <v>78</v>
      </c>
      <c r="C405" s="10" t="s">
        <v>11</v>
      </c>
      <c r="D405" s="10" t="s">
        <v>285</v>
      </c>
      <c r="E405" s="11" t="s">
        <v>492</v>
      </c>
      <c r="F405" s="10" t="s">
        <v>21</v>
      </c>
      <c r="G405" s="10" t="s">
        <v>414</v>
      </c>
      <c r="H405" s="10" t="s">
        <v>13</v>
      </c>
      <c r="I405" s="11" t="s">
        <v>415</v>
      </c>
      <c r="J405" s="12">
        <v>0</v>
      </c>
      <c r="K405" s="13">
        <v>0</v>
      </c>
    </row>
    <row r="406" spans="1:11" x14ac:dyDescent="0.35">
      <c r="A406" s="10" t="s">
        <v>412</v>
      </c>
      <c r="B406" s="10" t="s">
        <v>78</v>
      </c>
      <c r="C406" s="10" t="s">
        <v>11</v>
      </c>
      <c r="D406" s="10" t="s">
        <v>285</v>
      </c>
      <c r="E406" s="11" t="s">
        <v>492</v>
      </c>
      <c r="F406" s="10" t="s">
        <v>21</v>
      </c>
      <c r="G406" s="10" t="s">
        <v>414</v>
      </c>
      <c r="H406" s="10" t="s">
        <v>416</v>
      </c>
      <c r="I406" s="11" t="s">
        <v>417</v>
      </c>
      <c r="J406" s="12">
        <v>0</v>
      </c>
      <c r="K406" s="13">
        <v>0</v>
      </c>
    </row>
    <row r="407" spans="1:11" x14ac:dyDescent="0.35">
      <c r="A407" s="10" t="s">
        <v>412</v>
      </c>
      <c r="B407" s="10" t="s">
        <v>78</v>
      </c>
      <c r="C407" s="10" t="s">
        <v>11</v>
      </c>
      <c r="D407" s="10" t="s">
        <v>285</v>
      </c>
      <c r="E407" s="11" t="s">
        <v>492</v>
      </c>
      <c r="F407" s="10" t="s">
        <v>21</v>
      </c>
      <c r="G407" s="10" t="s">
        <v>414</v>
      </c>
      <c r="H407" s="10" t="s">
        <v>15</v>
      </c>
      <c r="I407" s="11" t="s">
        <v>418</v>
      </c>
      <c r="J407" s="12">
        <v>2786600</v>
      </c>
      <c r="K407" s="13">
        <v>0.46189999999999998</v>
      </c>
    </row>
    <row r="408" spans="1:11" x14ac:dyDescent="0.35">
      <c r="A408" s="10" t="s">
        <v>412</v>
      </c>
      <c r="B408" s="10" t="s">
        <v>78</v>
      </c>
      <c r="C408" s="10" t="s">
        <v>11</v>
      </c>
      <c r="D408" s="10" t="s">
        <v>285</v>
      </c>
      <c r="E408" s="11" t="s">
        <v>492</v>
      </c>
      <c r="F408" s="10" t="s">
        <v>21</v>
      </c>
      <c r="G408" s="10" t="s">
        <v>414</v>
      </c>
      <c r="H408" s="10" t="s">
        <v>419</v>
      </c>
      <c r="I408" s="11" t="s">
        <v>420</v>
      </c>
      <c r="J408" s="12">
        <v>1660256</v>
      </c>
      <c r="K408" s="13">
        <v>0.2752</v>
      </c>
    </row>
    <row r="409" spans="1:11" x14ac:dyDescent="0.35">
      <c r="A409" s="10" t="s">
        <v>412</v>
      </c>
      <c r="B409" s="10" t="s">
        <v>78</v>
      </c>
      <c r="C409" s="10" t="s">
        <v>11</v>
      </c>
      <c r="D409" s="10" t="s">
        <v>285</v>
      </c>
      <c r="E409" s="11" t="s">
        <v>492</v>
      </c>
      <c r="F409" s="10" t="s">
        <v>21</v>
      </c>
      <c r="G409" s="10" t="s">
        <v>414</v>
      </c>
      <c r="H409" s="10" t="s">
        <v>421</v>
      </c>
      <c r="I409" s="11" t="s">
        <v>422</v>
      </c>
      <c r="J409" s="12">
        <v>1133583</v>
      </c>
      <c r="K409" s="13">
        <v>0.18790000000000001</v>
      </c>
    </row>
    <row r="410" spans="1:11" x14ac:dyDescent="0.35">
      <c r="A410" s="10" t="s">
        <v>412</v>
      </c>
      <c r="B410" s="10" t="s">
        <v>78</v>
      </c>
      <c r="C410" s="10" t="s">
        <v>11</v>
      </c>
      <c r="D410" s="10" t="s">
        <v>285</v>
      </c>
      <c r="E410" s="11" t="s">
        <v>492</v>
      </c>
      <c r="F410" s="10" t="s">
        <v>21</v>
      </c>
      <c r="G410" s="10" t="s">
        <v>414</v>
      </c>
      <c r="H410" s="10" t="s">
        <v>423</v>
      </c>
      <c r="I410" s="11" t="s">
        <v>424</v>
      </c>
      <c r="J410" s="12">
        <v>222011</v>
      </c>
      <c r="K410" s="13">
        <v>3.6799999999999999E-2</v>
      </c>
    </row>
    <row r="411" spans="1:11" x14ac:dyDescent="0.35">
      <c r="A411" s="10" t="s">
        <v>412</v>
      </c>
      <c r="B411" s="10" t="s">
        <v>78</v>
      </c>
      <c r="C411" s="10" t="s">
        <v>11</v>
      </c>
      <c r="D411" s="10" t="s">
        <v>79</v>
      </c>
      <c r="E411" s="11" t="s">
        <v>493</v>
      </c>
      <c r="F411" s="10" t="s">
        <v>21</v>
      </c>
      <c r="G411" s="10" t="s">
        <v>414</v>
      </c>
      <c r="H411" s="10" t="s">
        <v>13</v>
      </c>
      <c r="I411" s="11" t="s">
        <v>415</v>
      </c>
      <c r="J411" s="12">
        <v>0</v>
      </c>
      <c r="K411" s="13">
        <v>0</v>
      </c>
    </row>
    <row r="412" spans="1:11" x14ac:dyDescent="0.35">
      <c r="A412" s="10" t="s">
        <v>412</v>
      </c>
      <c r="B412" s="10" t="s">
        <v>78</v>
      </c>
      <c r="C412" s="10" t="s">
        <v>11</v>
      </c>
      <c r="D412" s="10" t="s">
        <v>79</v>
      </c>
      <c r="E412" s="11" t="s">
        <v>493</v>
      </c>
      <c r="F412" s="10" t="s">
        <v>21</v>
      </c>
      <c r="G412" s="10" t="s">
        <v>414</v>
      </c>
      <c r="H412" s="10" t="s">
        <v>416</v>
      </c>
      <c r="I412" s="11" t="s">
        <v>417</v>
      </c>
      <c r="J412" s="12">
        <v>0</v>
      </c>
      <c r="K412" s="13">
        <v>0</v>
      </c>
    </row>
    <row r="413" spans="1:11" x14ac:dyDescent="0.35">
      <c r="A413" s="10" t="s">
        <v>412</v>
      </c>
      <c r="B413" s="10" t="s">
        <v>78</v>
      </c>
      <c r="C413" s="10" t="s">
        <v>11</v>
      </c>
      <c r="D413" s="10" t="s">
        <v>79</v>
      </c>
      <c r="E413" s="11" t="s">
        <v>493</v>
      </c>
      <c r="F413" s="10" t="s">
        <v>21</v>
      </c>
      <c r="G413" s="10" t="s">
        <v>414</v>
      </c>
      <c r="H413" s="10" t="s">
        <v>15</v>
      </c>
      <c r="I413" s="11" t="s">
        <v>418</v>
      </c>
      <c r="J413" s="12">
        <v>2997817</v>
      </c>
      <c r="K413" s="13">
        <v>0.77070000000000005</v>
      </c>
    </row>
    <row r="414" spans="1:11" x14ac:dyDescent="0.35">
      <c r="A414" s="10" t="s">
        <v>412</v>
      </c>
      <c r="B414" s="10" t="s">
        <v>78</v>
      </c>
      <c r="C414" s="10" t="s">
        <v>11</v>
      </c>
      <c r="D414" s="10" t="s">
        <v>79</v>
      </c>
      <c r="E414" s="11" t="s">
        <v>493</v>
      </c>
      <c r="F414" s="10" t="s">
        <v>21</v>
      </c>
      <c r="G414" s="10" t="s">
        <v>414</v>
      </c>
      <c r="H414" s="10" t="s">
        <v>16</v>
      </c>
      <c r="I414" s="11" t="s">
        <v>426</v>
      </c>
      <c r="J414" s="12">
        <v>166481</v>
      </c>
      <c r="K414" s="13">
        <v>4.2799999999999998E-2</v>
      </c>
    </row>
    <row r="415" spans="1:11" x14ac:dyDescent="0.35">
      <c r="A415" s="10" t="s">
        <v>412</v>
      </c>
      <c r="B415" s="10" t="s">
        <v>78</v>
      </c>
      <c r="C415" s="10" t="s">
        <v>11</v>
      </c>
      <c r="D415" s="10" t="s">
        <v>79</v>
      </c>
      <c r="E415" s="11" t="s">
        <v>493</v>
      </c>
      <c r="F415" s="10" t="s">
        <v>21</v>
      </c>
      <c r="G415" s="10" t="s">
        <v>414</v>
      </c>
      <c r="H415" s="10" t="s">
        <v>419</v>
      </c>
      <c r="I415" s="11" t="s">
        <v>420</v>
      </c>
      <c r="J415" s="12">
        <v>1522442</v>
      </c>
      <c r="K415" s="13">
        <v>0.39140000000000003</v>
      </c>
    </row>
    <row r="416" spans="1:11" x14ac:dyDescent="0.35">
      <c r="A416" s="10" t="s">
        <v>412</v>
      </c>
      <c r="B416" s="10" t="s">
        <v>78</v>
      </c>
      <c r="C416" s="10" t="s">
        <v>11</v>
      </c>
      <c r="D416" s="10" t="s">
        <v>79</v>
      </c>
      <c r="E416" s="11" t="s">
        <v>493</v>
      </c>
      <c r="F416" s="10" t="s">
        <v>21</v>
      </c>
      <c r="G416" s="10" t="s">
        <v>414</v>
      </c>
      <c r="H416" s="10" t="s">
        <v>421</v>
      </c>
      <c r="I416" s="11" t="s">
        <v>422</v>
      </c>
      <c r="J416" s="12">
        <v>779891</v>
      </c>
      <c r="K416" s="13">
        <v>0.20050000000000001</v>
      </c>
    </row>
    <row r="417" spans="1:11" x14ac:dyDescent="0.35">
      <c r="A417" s="10" t="s">
        <v>412</v>
      </c>
      <c r="B417" s="10" t="s">
        <v>78</v>
      </c>
      <c r="C417" s="10" t="s">
        <v>11</v>
      </c>
      <c r="D417" s="10" t="s">
        <v>79</v>
      </c>
      <c r="E417" s="11" t="s">
        <v>493</v>
      </c>
      <c r="F417" s="10" t="s">
        <v>21</v>
      </c>
      <c r="G417" s="10" t="s">
        <v>414</v>
      </c>
      <c r="H417" s="10" t="s">
        <v>423</v>
      </c>
      <c r="I417" s="11" t="s">
        <v>424</v>
      </c>
      <c r="J417" s="12">
        <v>129528</v>
      </c>
      <c r="K417" s="13">
        <v>3.3300000000000003E-2</v>
      </c>
    </row>
    <row r="418" spans="1:11" x14ac:dyDescent="0.35">
      <c r="A418" s="10" t="s">
        <v>412</v>
      </c>
      <c r="B418" s="10" t="s">
        <v>78</v>
      </c>
      <c r="C418" s="10" t="s">
        <v>11</v>
      </c>
      <c r="D418" s="10" t="s">
        <v>80</v>
      </c>
      <c r="E418" s="11" t="s">
        <v>494</v>
      </c>
      <c r="F418" s="10" t="s">
        <v>21</v>
      </c>
      <c r="G418" s="10" t="s">
        <v>414</v>
      </c>
      <c r="H418" s="10" t="s">
        <v>25</v>
      </c>
      <c r="I418" s="11" t="s">
        <v>448</v>
      </c>
      <c r="J418" s="12">
        <v>3986116</v>
      </c>
      <c r="K418" s="13">
        <v>0.36159999999999998</v>
      </c>
    </row>
    <row r="419" spans="1:11" x14ac:dyDescent="0.35">
      <c r="A419" s="10" t="s">
        <v>412</v>
      </c>
      <c r="B419" s="10" t="s">
        <v>78</v>
      </c>
      <c r="C419" s="10" t="s">
        <v>11</v>
      </c>
      <c r="D419" s="10" t="s">
        <v>80</v>
      </c>
      <c r="E419" s="11" t="s">
        <v>494</v>
      </c>
      <c r="F419" s="10" t="s">
        <v>21</v>
      </c>
      <c r="G419" s="10" t="s">
        <v>414</v>
      </c>
      <c r="H419" s="10" t="s">
        <v>13</v>
      </c>
      <c r="I419" s="11" t="s">
        <v>415</v>
      </c>
      <c r="J419" s="12">
        <v>0</v>
      </c>
      <c r="K419" s="13">
        <v>0</v>
      </c>
    </row>
    <row r="420" spans="1:11" x14ac:dyDescent="0.35">
      <c r="A420" s="10" t="s">
        <v>412</v>
      </c>
      <c r="B420" s="10" t="s">
        <v>78</v>
      </c>
      <c r="C420" s="10" t="s">
        <v>11</v>
      </c>
      <c r="D420" s="10" t="s">
        <v>80</v>
      </c>
      <c r="E420" s="11" t="s">
        <v>494</v>
      </c>
      <c r="F420" s="10" t="s">
        <v>21</v>
      </c>
      <c r="G420" s="10" t="s">
        <v>414</v>
      </c>
      <c r="H420" s="10" t="s">
        <v>416</v>
      </c>
      <c r="I420" s="11" t="s">
        <v>417</v>
      </c>
      <c r="J420" s="12">
        <v>0</v>
      </c>
      <c r="K420" s="13">
        <v>0</v>
      </c>
    </row>
    <row r="421" spans="1:11" x14ac:dyDescent="0.35">
      <c r="A421" s="10" t="s">
        <v>412</v>
      </c>
      <c r="B421" s="10" t="s">
        <v>78</v>
      </c>
      <c r="C421" s="10" t="s">
        <v>11</v>
      </c>
      <c r="D421" s="10" t="s">
        <v>80</v>
      </c>
      <c r="E421" s="11" t="s">
        <v>494</v>
      </c>
      <c r="F421" s="10" t="s">
        <v>21</v>
      </c>
      <c r="G421" s="10" t="s">
        <v>414</v>
      </c>
      <c r="H421" s="10" t="s">
        <v>15</v>
      </c>
      <c r="I421" s="11" t="s">
        <v>418</v>
      </c>
      <c r="J421" s="12">
        <v>10834384</v>
      </c>
      <c r="K421" s="13">
        <v>1.0555000000000001</v>
      </c>
    </row>
    <row r="422" spans="1:11" x14ac:dyDescent="0.35">
      <c r="A422" s="10" t="s">
        <v>412</v>
      </c>
      <c r="B422" s="10" t="s">
        <v>78</v>
      </c>
      <c r="C422" s="10" t="s">
        <v>11</v>
      </c>
      <c r="D422" s="10" t="s">
        <v>80</v>
      </c>
      <c r="E422" s="11" t="s">
        <v>494</v>
      </c>
      <c r="F422" s="10" t="s">
        <v>21</v>
      </c>
      <c r="G422" s="10" t="s">
        <v>414</v>
      </c>
      <c r="H422" s="10" t="s">
        <v>16</v>
      </c>
      <c r="I422" s="11" t="s">
        <v>426</v>
      </c>
      <c r="J422" s="12">
        <v>404429</v>
      </c>
      <c r="K422" s="13">
        <v>3.9399999999999998E-2</v>
      </c>
    </row>
    <row r="423" spans="1:11" x14ac:dyDescent="0.35">
      <c r="A423" s="10" t="s">
        <v>412</v>
      </c>
      <c r="B423" s="10" t="s">
        <v>78</v>
      </c>
      <c r="C423" s="10" t="s">
        <v>11</v>
      </c>
      <c r="D423" s="10" t="s">
        <v>80</v>
      </c>
      <c r="E423" s="11" t="s">
        <v>494</v>
      </c>
      <c r="F423" s="10" t="s">
        <v>21</v>
      </c>
      <c r="G423" s="10" t="s">
        <v>414</v>
      </c>
      <c r="H423" s="10" t="s">
        <v>419</v>
      </c>
      <c r="I423" s="11" t="s">
        <v>420</v>
      </c>
      <c r="J423" s="12">
        <v>3213876</v>
      </c>
      <c r="K423" s="13">
        <v>0.31309999999999999</v>
      </c>
    </row>
    <row r="424" spans="1:11" x14ac:dyDescent="0.35">
      <c r="A424" s="10" t="s">
        <v>412</v>
      </c>
      <c r="B424" s="10" t="s">
        <v>78</v>
      </c>
      <c r="C424" s="10" t="s">
        <v>11</v>
      </c>
      <c r="D424" s="10" t="s">
        <v>80</v>
      </c>
      <c r="E424" s="11" t="s">
        <v>494</v>
      </c>
      <c r="F424" s="10" t="s">
        <v>21</v>
      </c>
      <c r="G424" s="10" t="s">
        <v>414</v>
      </c>
      <c r="H424" s="10" t="s">
        <v>421</v>
      </c>
      <c r="I424" s="11" t="s">
        <v>422</v>
      </c>
      <c r="J424" s="12">
        <v>1978007</v>
      </c>
      <c r="K424" s="13">
        <v>0.19270000000000001</v>
      </c>
    </row>
    <row r="425" spans="1:11" x14ac:dyDescent="0.35">
      <c r="A425" s="10" t="s">
        <v>412</v>
      </c>
      <c r="B425" s="10" t="s">
        <v>78</v>
      </c>
      <c r="C425" s="10" t="s">
        <v>11</v>
      </c>
      <c r="D425" s="10" t="s">
        <v>80</v>
      </c>
      <c r="E425" s="11" t="s">
        <v>494</v>
      </c>
      <c r="F425" s="10" t="s">
        <v>21</v>
      </c>
      <c r="G425" s="10" t="s">
        <v>414</v>
      </c>
      <c r="H425" s="10" t="s">
        <v>423</v>
      </c>
      <c r="I425" s="11" t="s">
        <v>424</v>
      </c>
      <c r="J425" s="12">
        <v>225823</v>
      </c>
      <c r="K425" s="13">
        <v>2.1999999999999999E-2</v>
      </c>
    </row>
    <row r="426" spans="1:11" x14ac:dyDescent="0.35">
      <c r="A426" s="10" t="s">
        <v>412</v>
      </c>
      <c r="B426" s="10" t="s">
        <v>78</v>
      </c>
      <c r="C426" s="10" t="s">
        <v>11</v>
      </c>
      <c r="D426" s="10" t="s">
        <v>82</v>
      </c>
      <c r="E426" s="11" t="s">
        <v>495</v>
      </c>
      <c r="F426" s="10" t="s">
        <v>21</v>
      </c>
      <c r="G426" s="10" t="s">
        <v>414</v>
      </c>
      <c r="H426" s="10" t="s">
        <v>416</v>
      </c>
      <c r="I426" s="11" t="s">
        <v>417</v>
      </c>
      <c r="J426" s="12">
        <v>0</v>
      </c>
      <c r="K426" s="13">
        <v>0</v>
      </c>
    </row>
    <row r="427" spans="1:11" x14ac:dyDescent="0.35">
      <c r="A427" s="10" t="s">
        <v>412</v>
      </c>
      <c r="B427" s="10" t="s">
        <v>78</v>
      </c>
      <c r="C427" s="10" t="s">
        <v>11</v>
      </c>
      <c r="D427" s="10" t="s">
        <v>82</v>
      </c>
      <c r="E427" s="11" t="s">
        <v>495</v>
      </c>
      <c r="F427" s="10" t="s">
        <v>21</v>
      </c>
      <c r="G427" s="10" t="s">
        <v>414</v>
      </c>
      <c r="H427" s="10" t="s">
        <v>15</v>
      </c>
      <c r="I427" s="11" t="s">
        <v>418</v>
      </c>
      <c r="J427" s="12">
        <v>9117900</v>
      </c>
      <c r="K427" s="13">
        <v>0.79059999999999997</v>
      </c>
    </row>
    <row r="428" spans="1:11" x14ac:dyDescent="0.35">
      <c r="A428" s="10" t="s">
        <v>412</v>
      </c>
      <c r="B428" s="10" t="s">
        <v>78</v>
      </c>
      <c r="C428" s="10" t="s">
        <v>11</v>
      </c>
      <c r="D428" s="10" t="s">
        <v>82</v>
      </c>
      <c r="E428" s="11" t="s">
        <v>495</v>
      </c>
      <c r="F428" s="10" t="s">
        <v>21</v>
      </c>
      <c r="G428" s="10" t="s">
        <v>414</v>
      </c>
      <c r="H428" s="10" t="s">
        <v>419</v>
      </c>
      <c r="I428" s="11" t="s">
        <v>420</v>
      </c>
      <c r="J428" s="12">
        <v>3243048</v>
      </c>
      <c r="K428" s="13">
        <v>0.28120000000000001</v>
      </c>
    </row>
    <row r="429" spans="1:11" x14ac:dyDescent="0.35">
      <c r="A429" s="10" t="s">
        <v>412</v>
      </c>
      <c r="B429" s="10" t="s">
        <v>78</v>
      </c>
      <c r="C429" s="10" t="s">
        <v>11</v>
      </c>
      <c r="D429" s="10" t="s">
        <v>82</v>
      </c>
      <c r="E429" s="11" t="s">
        <v>495</v>
      </c>
      <c r="F429" s="10" t="s">
        <v>21</v>
      </c>
      <c r="G429" s="10" t="s">
        <v>414</v>
      </c>
      <c r="H429" s="10" t="s">
        <v>421</v>
      </c>
      <c r="I429" s="11" t="s">
        <v>422</v>
      </c>
      <c r="J429" s="12">
        <v>2126664</v>
      </c>
      <c r="K429" s="13">
        <v>0.18440000000000001</v>
      </c>
    </row>
    <row r="430" spans="1:11" x14ac:dyDescent="0.35">
      <c r="A430" s="10" t="s">
        <v>412</v>
      </c>
      <c r="B430" s="10" t="s">
        <v>78</v>
      </c>
      <c r="C430" s="10" t="s">
        <v>11</v>
      </c>
      <c r="D430" s="10" t="s">
        <v>82</v>
      </c>
      <c r="E430" s="11" t="s">
        <v>495</v>
      </c>
      <c r="F430" s="10" t="s">
        <v>21</v>
      </c>
      <c r="G430" s="10" t="s">
        <v>414</v>
      </c>
      <c r="H430" s="10" t="s">
        <v>423</v>
      </c>
      <c r="I430" s="11" t="s">
        <v>424</v>
      </c>
      <c r="J430" s="12">
        <v>452089</v>
      </c>
      <c r="K430" s="13">
        <v>3.9199999999999999E-2</v>
      </c>
    </row>
    <row r="431" spans="1:11" x14ac:dyDescent="0.35">
      <c r="A431" s="10" t="s">
        <v>412</v>
      </c>
      <c r="B431" s="10" t="s">
        <v>78</v>
      </c>
      <c r="C431" s="10" t="s">
        <v>11</v>
      </c>
      <c r="D431" s="10" t="s">
        <v>83</v>
      </c>
      <c r="E431" s="11" t="s">
        <v>496</v>
      </c>
      <c r="F431" s="10" t="s">
        <v>14</v>
      </c>
      <c r="G431" s="10" t="s">
        <v>78</v>
      </c>
      <c r="H431" s="10" t="s">
        <v>13</v>
      </c>
      <c r="I431" s="11" t="s">
        <v>415</v>
      </c>
      <c r="J431" s="12">
        <v>0</v>
      </c>
      <c r="K431" s="13">
        <v>0</v>
      </c>
    </row>
    <row r="432" spans="1:11" x14ac:dyDescent="0.35">
      <c r="A432" s="10" t="s">
        <v>412</v>
      </c>
      <c r="B432" s="10" t="s">
        <v>78</v>
      </c>
      <c r="C432" s="10" t="s">
        <v>11</v>
      </c>
      <c r="D432" s="10" t="s">
        <v>83</v>
      </c>
      <c r="E432" s="11" t="s">
        <v>496</v>
      </c>
      <c r="F432" s="10" t="s">
        <v>14</v>
      </c>
      <c r="G432" s="10" t="s">
        <v>78</v>
      </c>
      <c r="H432" s="10" t="s">
        <v>416</v>
      </c>
      <c r="I432" s="11" t="s">
        <v>417</v>
      </c>
      <c r="J432" s="12">
        <v>0</v>
      </c>
      <c r="K432" s="13">
        <v>0</v>
      </c>
    </row>
    <row r="433" spans="1:11" x14ac:dyDescent="0.35">
      <c r="A433" s="10" t="s">
        <v>412</v>
      </c>
      <c r="B433" s="10" t="s">
        <v>78</v>
      </c>
      <c r="C433" s="10" t="s">
        <v>11</v>
      </c>
      <c r="D433" s="10" t="s">
        <v>83</v>
      </c>
      <c r="E433" s="11" t="s">
        <v>496</v>
      </c>
      <c r="F433" s="10" t="s">
        <v>14</v>
      </c>
      <c r="G433" s="10" t="s">
        <v>78</v>
      </c>
      <c r="H433" s="10" t="s">
        <v>15</v>
      </c>
      <c r="I433" s="11" t="s">
        <v>418</v>
      </c>
      <c r="J433" s="12">
        <v>3832983</v>
      </c>
      <c r="K433" s="13">
        <v>0.47560000000000002</v>
      </c>
    </row>
    <row r="434" spans="1:11" x14ac:dyDescent="0.35">
      <c r="A434" s="10" t="s">
        <v>412</v>
      </c>
      <c r="B434" s="10" t="s">
        <v>78</v>
      </c>
      <c r="C434" s="10" t="s">
        <v>11</v>
      </c>
      <c r="D434" s="10" t="s">
        <v>83</v>
      </c>
      <c r="E434" s="11" t="s">
        <v>496</v>
      </c>
      <c r="F434" s="10" t="s">
        <v>14</v>
      </c>
      <c r="G434" s="10" t="s">
        <v>78</v>
      </c>
      <c r="H434" s="10" t="s">
        <v>16</v>
      </c>
      <c r="I434" s="11" t="s">
        <v>426</v>
      </c>
      <c r="J434" s="12">
        <v>202287</v>
      </c>
      <c r="K434" s="13">
        <v>2.5100000000000001E-2</v>
      </c>
    </row>
    <row r="435" spans="1:11" x14ac:dyDescent="0.35">
      <c r="A435" s="10" t="s">
        <v>412</v>
      </c>
      <c r="B435" s="10" t="s">
        <v>78</v>
      </c>
      <c r="C435" s="10" t="s">
        <v>11</v>
      </c>
      <c r="D435" s="10" t="s">
        <v>83</v>
      </c>
      <c r="E435" s="11" t="s">
        <v>496</v>
      </c>
      <c r="F435" s="10" t="s">
        <v>14</v>
      </c>
      <c r="G435" s="10" t="s">
        <v>78</v>
      </c>
      <c r="H435" s="10" t="s">
        <v>419</v>
      </c>
      <c r="I435" s="11" t="s">
        <v>420</v>
      </c>
      <c r="J435" s="12">
        <v>2152628</v>
      </c>
      <c r="K435" s="13">
        <v>0.2671</v>
      </c>
    </row>
    <row r="436" spans="1:11" x14ac:dyDescent="0.35">
      <c r="A436" s="10" t="s">
        <v>412</v>
      </c>
      <c r="B436" s="10" t="s">
        <v>78</v>
      </c>
      <c r="C436" s="10" t="s">
        <v>11</v>
      </c>
      <c r="D436" s="10" t="s">
        <v>83</v>
      </c>
      <c r="E436" s="11" t="s">
        <v>496</v>
      </c>
      <c r="F436" s="10" t="s">
        <v>14</v>
      </c>
      <c r="G436" s="10" t="s">
        <v>78</v>
      </c>
      <c r="H436" s="10" t="s">
        <v>421</v>
      </c>
      <c r="I436" s="11" t="s">
        <v>422</v>
      </c>
      <c r="J436" s="12">
        <v>1623134</v>
      </c>
      <c r="K436" s="13">
        <v>0.2014</v>
      </c>
    </row>
    <row r="437" spans="1:11" x14ac:dyDescent="0.35">
      <c r="A437" s="10" t="s">
        <v>412</v>
      </c>
      <c r="B437" s="10" t="s">
        <v>78</v>
      </c>
      <c r="C437" s="10" t="s">
        <v>11</v>
      </c>
      <c r="D437" s="10" t="s">
        <v>83</v>
      </c>
      <c r="E437" s="11" t="s">
        <v>496</v>
      </c>
      <c r="F437" s="10" t="s">
        <v>14</v>
      </c>
      <c r="G437" s="10" t="s">
        <v>78</v>
      </c>
      <c r="H437" s="10" t="s">
        <v>423</v>
      </c>
      <c r="I437" s="11" t="s">
        <v>424</v>
      </c>
      <c r="J437" s="12">
        <v>292551</v>
      </c>
      <c r="K437" s="13">
        <v>3.6299999999999999E-2</v>
      </c>
    </row>
    <row r="438" spans="1:11" x14ac:dyDescent="0.35">
      <c r="A438" s="10" t="s">
        <v>412</v>
      </c>
      <c r="B438" s="10" t="s">
        <v>78</v>
      </c>
      <c r="C438" s="10" t="s">
        <v>11</v>
      </c>
      <c r="D438" s="10" t="s">
        <v>84</v>
      </c>
      <c r="E438" s="11" t="s">
        <v>497</v>
      </c>
      <c r="F438" s="10" t="s">
        <v>21</v>
      </c>
      <c r="G438" s="10" t="s">
        <v>414</v>
      </c>
      <c r="H438" s="10" t="s">
        <v>25</v>
      </c>
      <c r="I438" s="11" t="s">
        <v>448</v>
      </c>
      <c r="J438" s="12">
        <v>3501095</v>
      </c>
      <c r="K438" s="13">
        <v>0.1162</v>
      </c>
    </row>
    <row r="439" spans="1:11" x14ac:dyDescent="0.35">
      <c r="A439" s="10" t="s">
        <v>412</v>
      </c>
      <c r="B439" s="10" t="s">
        <v>78</v>
      </c>
      <c r="C439" s="10" t="s">
        <v>11</v>
      </c>
      <c r="D439" s="10" t="s">
        <v>84</v>
      </c>
      <c r="E439" s="11" t="s">
        <v>497</v>
      </c>
      <c r="F439" s="10" t="s">
        <v>21</v>
      </c>
      <c r="G439" s="10" t="s">
        <v>414</v>
      </c>
      <c r="H439" s="10" t="s">
        <v>416</v>
      </c>
      <c r="I439" s="11" t="s">
        <v>417</v>
      </c>
      <c r="J439" s="12">
        <v>0</v>
      </c>
      <c r="K439" s="13">
        <v>0</v>
      </c>
    </row>
    <row r="440" spans="1:11" x14ac:dyDescent="0.35">
      <c r="A440" s="10" t="s">
        <v>412</v>
      </c>
      <c r="B440" s="10" t="s">
        <v>78</v>
      </c>
      <c r="C440" s="10" t="s">
        <v>11</v>
      </c>
      <c r="D440" s="10" t="s">
        <v>84</v>
      </c>
      <c r="E440" s="11" t="s">
        <v>497</v>
      </c>
      <c r="F440" s="10" t="s">
        <v>21</v>
      </c>
      <c r="G440" s="10" t="s">
        <v>414</v>
      </c>
      <c r="H440" s="10" t="s">
        <v>15</v>
      </c>
      <c r="I440" s="11" t="s">
        <v>418</v>
      </c>
      <c r="J440" s="12">
        <v>9083447</v>
      </c>
      <c r="K440" s="13">
        <v>0.32669999999999999</v>
      </c>
    </row>
    <row r="441" spans="1:11" x14ac:dyDescent="0.35">
      <c r="A441" s="10" t="s">
        <v>412</v>
      </c>
      <c r="B441" s="10" t="s">
        <v>78</v>
      </c>
      <c r="C441" s="10" t="s">
        <v>11</v>
      </c>
      <c r="D441" s="10" t="s">
        <v>84</v>
      </c>
      <c r="E441" s="11" t="s">
        <v>497</v>
      </c>
      <c r="F441" s="10" t="s">
        <v>21</v>
      </c>
      <c r="G441" s="10" t="s">
        <v>414</v>
      </c>
      <c r="H441" s="10" t="s">
        <v>16</v>
      </c>
      <c r="I441" s="11" t="s">
        <v>426</v>
      </c>
      <c r="J441" s="12">
        <v>3970359</v>
      </c>
      <c r="K441" s="13">
        <v>0.14280000000000001</v>
      </c>
    </row>
    <row r="442" spans="1:11" x14ac:dyDescent="0.35">
      <c r="A442" s="10" t="s">
        <v>412</v>
      </c>
      <c r="B442" s="10" t="s">
        <v>78</v>
      </c>
      <c r="C442" s="10" t="s">
        <v>11</v>
      </c>
      <c r="D442" s="10" t="s">
        <v>84</v>
      </c>
      <c r="E442" s="11" t="s">
        <v>497</v>
      </c>
      <c r="F442" s="10" t="s">
        <v>21</v>
      </c>
      <c r="G442" s="10" t="s">
        <v>414</v>
      </c>
      <c r="H442" s="10" t="s">
        <v>30</v>
      </c>
      <c r="I442" s="11" t="s">
        <v>432</v>
      </c>
      <c r="J442" s="12">
        <v>1497456</v>
      </c>
      <c r="K442" s="13">
        <v>4.9700000000000001E-2</v>
      </c>
    </row>
    <row r="443" spans="1:11" x14ac:dyDescent="0.35">
      <c r="A443" s="10" t="s">
        <v>412</v>
      </c>
      <c r="B443" s="10" t="s">
        <v>78</v>
      </c>
      <c r="C443" s="10" t="s">
        <v>11</v>
      </c>
      <c r="D443" s="10" t="s">
        <v>84</v>
      </c>
      <c r="E443" s="11" t="s">
        <v>497</v>
      </c>
      <c r="F443" s="10" t="s">
        <v>21</v>
      </c>
      <c r="G443" s="10" t="s">
        <v>414</v>
      </c>
      <c r="H443" s="10" t="s">
        <v>419</v>
      </c>
      <c r="I443" s="11" t="s">
        <v>420</v>
      </c>
      <c r="J443" s="12">
        <v>9489381</v>
      </c>
      <c r="K443" s="13">
        <v>0.34129999999999999</v>
      </c>
    </row>
    <row r="444" spans="1:11" x14ac:dyDescent="0.35">
      <c r="A444" s="10" t="s">
        <v>412</v>
      </c>
      <c r="B444" s="10" t="s">
        <v>78</v>
      </c>
      <c r="C444" s="10" t="s">
        <v>11</v>
      </c>
      <c r="D444" s="10" t="s">
        <v>84</v>
      </c>
      <c r="E444" s="11" t="s">
        <v>497</v>
      </c>
      <c r="F444" s="10" t="s">
        <v>21</v>
      </c>
      <c r="G444" s="10" t="s">
        <v>414</v>
      </c>
      <c r="H444" s="10" t="s">
        <v>421</v>
      </c>
      <c r="I444" s="11" t="s">
        <v>422</v>
      </c>
      <c r="J444" s="12">
        <v>4743300</v>
      </c>
      <c r="K444" s="13">
        <v>0.1706</v>
      </c>
    </row>
    <row r="445" spans="1:11" x14ac:dyDescent="0.35">
      <c r="A445" s="10" t="s">
        <v>412</v>
      </c>
      <c r="B445" s="10" t="s">
        <v>78</v>
      </c>
      <c r="C445" s="10" t="s">
        <v>11</v>
      </c>
      <c r="D445" s="10" t="s">
        <v>84</v>
      </c>
      <c r="E445" s="11" t="s">
        <v>497</v>
      </c>
      <c r="F445" s="10" t="s">
        <v>21</v>
      </c>
      <c r="G445" s="10" t="s">
        <v>414</v>
      </c>
      <c r="H445" s="10" t="s">
        <v>423</v>
      </c>
      <c r="I445" s="11" t="s">
        <v>424</v>
      </c>
      <c r="J445" s="12">
        <v>1195556</v>
      </c>
      <c r="K445" s="13">
        <v>4.2999999999999997E-2</v>
      </c>
    </row>
    <row r="446" spans="1:11" x14ac:dyDescent="0.35">
      <c r="A446" s="10" t="s">
        <v>412</v>
      </c>
      <c r="B446" s="10" t="s">
        <v>78</v>
      </c>
      <c r="C446" s="10" t="s">
        <v>11</v>
      </c>
      <c r="D446" s="10" t="s">
        <v>81</v>
      </c>
      <c r="E446" s="11" t="s">
        <v>498</v>
      </c>
      <c r="F446" s="10" t="s">
        <v>21</v>
      </c>
      <c r="G446" s="10" t="s">
        <v>414</v>
      </c>
      <c r="H446" s="10" t="s">
        <v>13</v>
      </c>
      <c r="I446" s="11" t="s">
        <v>415</v>
      </c>
      <c r="J446" s="12">
        <v>0</v>
      </c>
      <c r="K446" s="13">
        <v>0</v>
      </c>
    </row>
    <row r="447" spans="1:11" x14ac:dyDescent="0.35">
      <c r="A447" s="10" t="s">
        <v>412</v>
      </c>
      <c r="B447" s="10" t="s">
        <v>78</v>
      </c>
      <c r="C447" s="10" t="s">
        <v>11</v>
      </c>
      <c r="D447" s="10" t="s">
        <v>81</v>
      </c>
      <c r="E447" s="11" t="s">
        <v>498</v>
      </c>
      <c r="F447" s="10" t="s">
        <v>21</v>
      </c>
      <c r="G447" s="10" t="s">
        <v>414</v>
      </c>
      <c r="H447" s="10" t="s">
        <v>416</v>
      </c>
      <c r="I447" s="11" t="s">
        <v>417</v>
      </c>
      <c r="J447" s="12">
        <v>0</v>
      </c>
      <c r="K447" s="13">
        <v>0</v>
      </c>
    </row>
    <row r="448" spans="1:11" x14ac:dyDescent="0.35">
      <c r="A448" s="10" t="s">
        <v>412</v>
      </c>
      <c r="B448" s="10" t="s">
        <v>78</v>
      </c>
      <c r="C448" s="10" t="s">
        <v>11</v>
      </c>
      <c r="D448" s="10" t="s">
        <v>81</v>
      </c>
      <c r="E448" s="11" t="s">
        <v>498</v>
      </c>
      <c r="F448" s="10" t="s">
        <v>21</v>
      </c>
      <c r="G448" s="10" t="s">
        <v>414</v>
      </c>
      <c r="H448" s="10" t="s">
        <v>15</v>
      </c>
      <c r="I448" s="11" t="s">
        <v>418</v>
      </c>
      <c r="J448" s="12">
        <v>11163272</v>
      </c>
      <c r="K448" s="13">
        <v>0.96</v>
      </c>
    </row>
    <row r="449" spans="1:11" x14ac:dyDescent="0.35">
      <c r="A449" s="10" t="s">
        <v>412</v>
      </c>
      <c r="B449" s="10" t="s">
        <v>78</v>
      </c>
      <c r="C449" s="10" t="s">
        <v>11</v>
      </c>
      <c r="D449" s="10" t="s">
        <v>81</v>
      </c>
      <c r="E449" s="11" t="s">
        <v>498</v>
      </c>
      <c r="F449" s="10" t="s">
        <v>21</v>
      </c>
      <c r="G449" s="10" t="s">
        <v>414</v>
      </c>
      <c r="H449" s="10" t="s">
        <v>30</v>
      </c>
      <c r="I449" s="11" t="s">
        <v>432</v>
      </c>
      <c r="J449" s="12">
        <v>1402765</v>
      </c>
      <c r="K449" s="13">
        <v>0.10979999999999999</v>
      </c>
    </row>
    <row r="450" spans="1:11" x14ac:dyDescent="0.35">
      <c r="A450" s="10" t="s">
        <v>412</v>
      </c>
      <c r="B450" s="10" t="s">
        <v>78</v>
      </c>
      <c r="C450" s="10" t="s">
        <v>11</v>
      </c>
      <c r="D450" s="10" t="s">
        <v>81</v>
      </c>
      <c r="E450" s="11" t="s">
        <v>498</v>
      </c>
      <c r="F450" s="10" t="s">
        <v>21</v>
      </c>
      <c r="G450" s="10" t="s">
        <v>414</v>
      </c>
      <c r="H450" s="10" t="s">
        <v>419</v>
      </c>
      <c r="I450" s="11" t="s">
        <v>420</v>
      </c>
      <c r="J450" s="12">
        <v>4132736</v>
      </c>
      <c r="K450" s="13">
        <v>0.35539999999999999</v>
      </c>
    </row>
    <row r="451" spans="1:11" x14ac:dyDescent="0.35">
      <c r="A451" s="10" t="s">
        <v>412</v>
      </c>
      <c r="B451" s="10" t="s">
        <v>78</v>
      </c>
      <c r="C451" s="10" t="s">
        <v>11</v>
      </c>
      <c r="D451" s="10" t="s">
        <v>81</v>
      </c>
      <c r="E451" s="11" t="s">
        <v>498</v>
      </c>
      <c r="F451" s="10" t="s">
        <v>21</v>
      </c>
      <c r="G451" s="10" t="s">
        <v>414</v>
      </c>
      <c r="H451" s="10" t="s">
        <v>421</v>
      </c>
      <c r="I451" s="11" t="s">
        <v>422</v>
      </c>
      <c r="J451" s="12">
        <v>2684999</v>
      </c>
      <c r="K451" s="13">
        <v>0.23089999999999999</v>
      </c>
    </row>
    <row r="452" spans="1:11" x14ac:dyDescent="0.35">
      <c r="A452" s="10" t="s">
        <v>412</v>
      </c>
      <c r="B452" s="10" t="s">
        <v>78</v>
      </c>
      <c r="C452" s="10" t="s">
        <v>11</v>
      </c>
      <c r="D452" s="10" t="s">
        <v>81</v>
      </c>
      <c r="E452" s="11" t="s">
        <v>498</v>
      </c>
      <c r="F452" s="10" t="s">
        <v>21</v>
      </c>
      <c r="G452" s="10" t="s">
        <v>414</v>
      </c>
      <c r="H452" s="10" t="s">
        <v>423</v>
      </c>
      <c r="I452" s="11" t="s">
        <v>424</v>
      </c>
      <c r="J452" s="12">
        <v>567466</v>
      </c>
      <c r="K452" s="13">
        <v>4.8800000000000003E-2</v>
      </c>
    </row>
    <row r="453" spans="1:11" x14ac:dyDescent="0.35">
      <c r="A453" s="10" t="s">
        <v>412</v>
      </c>
      <c r="B453" s="10" t="s">
        <v>85</v>
      </c>
      <c r="C453" s="10" t="s">
        <v>11</v>
      </c>
      <c r="D453" s="10" t="s">
        <v>86</v>
      </c>
      <c r="E453" s="11" t="s">
        <v>499</v>
      </c>
      <c r="F453" s="10" t="s">
        <v>21</v>
      </c>
      <c r="G453" s="10" t="s">
        <v>414</v>
      </c>
      <c r="H453" s="10" t="s">
        <v>13</v>
      </c>
      <c r="I453" s="11" t="s">
        <v>415</v>
      </c>
      <c r="J453" s="12">
        <v>0</v>
      </c>
      <c r="K453" s="13">
        <v>0</v>
      </c>
    </row>
    <row r="454" spans="1:11" x14ac:dyDescent="0.35">
      <c r="A454" s="10" t="s">
        <v>412</v>
      </c>
      <c r="B454" s="10" t="s">
        <v>85</v>
      </c>
      <c r="C454" s="10" t="s">
        <v>11</v>
      </c>
      <c r="D454" s="10" t="s">
        <v>86</v>
      </c>
      <c r="E454" s="11" t="s">
        <v>499</v>
      </c>
      <c r="F454" s="10" t="s">
        <v>21</v>
      </c>
      <c r="G454" s="10" t="s">
        <v>414</v>
      </c>
      <c r="H454" s="10" t="s">
        <v>416</v>
      </c>
      <c r="I454" s="11" t="s">
        <v>417</v>
      </c>
      <c r="J454" s="12">
        <v>0</v>
      </c>
      <c r="K454" s="13">
        <v>0</v>
      </c>
    </row>
    <row r="455" spans="1:11" x14ac:dyDescent="0.35">
      <c r="A455" s="10" t="s">
        <v>412</v>
      </c>
      <c r="B455" s="10" t="s">
        <v>85</v>
      </c>
      <c r="C455" s="10" t="s">
        <v>11</v>
      </c>
      <c r="D455" s="10" t="s">
        <v>86</v>
      </c>
      <c r="E455" s="11" t="s">
        <v>499</v>
      </c>
      <c r="F455" s="10" t="s">
        <v>21</v>
      </c>
      <c r="G455" s="10" t="s">
        <v>414</v>
      </c>
      <c r="H455" s="10" t="s">
        <v>15</v>
      </c>
      <c r="I455" s="11" t="s">
        <v>418</v>
      </c>
      <c r="J455" s="12">
        <v>1980405</v>
      </c>
      <c r="K455" s="13">
        <v>0.28510000000000002</v>
      </c>
    </row>
    <row r="456" spans="1:11" x14ac:dyDescent="0.35">
      <c r="A456" s="10" t="s">
        <v>412</v>
      </c>
      <c r="B456" s="10" t="s">
        <v>85</v>
      </c>
      <c r="C456" s="10" t="s">
        <v>11</v>
      </c>
      <c r="D456" s="10" t="s">
        <v>86</v>
      </c>
      <c r="E456" s="11" t="s">
        <v>499</v>
      </c>
      <c r="F456" s="10" t="s">
        <v>21</v>
      </c>
      <c r="G456" s="10" t="s">
        <v>414</v>
      </c>
      <c r="H456" s="10" t="s">
        <v>16</v>
      </c>
      <c r="I456" s="11" t="s">
        <v>426</v>
      </c>
      <c r="J456" s="12">
        <v>207696</v>
      </c>
      <c r="K456" s="13">
        <v>2.9899999999999999E-2</v>
      </c>
    </row>
    <row r="457" spans="1:11" x14ac:dyDescent="0.35">
      <c r="A457" s="10" t="s">
        <v>412</v>
      </c>
      <c r="B457" s="10" t="s">
        <v>85</v>
      </c>
      <c r="C457" s="10" t="s">
        <v>11</v>
      </c>
      <c r="D457" s="10" t="s">
        <v>86</v>
      </c>
      <c r="E457" s="11" t="s">
        <v>499</v>
      </c>
      <c r="F457" s="10" t="s">
        <v>21</v>
      </c>
      <c r="G457" s="10" t="s">
        <v>414</v>
      </c>
      <c r="H457" s="10" t="s">
        <v>419</v>
      </c>
      <c r="I457" s="11" t="s">
        <v>420</v>
      </c>
      <c r="J457" s="12">
        <v>2906353</v>
      </c>
      <c r="K457" s="13">
        <v>0.41839999999999999</v>
      </c>
    </row>
    <row r="458" spans="1:11" x14ac:dyDescent="0.35">
      <c r="A458" s="10" t="s">
        <v>412</v>
      </c>
      <c r="B458" s="10" t="s">
        <v>85</v>
      </c>
      <c r="C458" s="10" t="s">
        <v>11</v>
      </c>
      <c r="D458" s="10" t="s">
        <v>86</v>
      </c>
      <c r="E458" s="11" t="s">
        <v>499</v>
      </c>
      <c r="F458" s="10" t="s">
        <v>21</v>
      </c>
      <c r="G458" s="10" t="s">
        <v>414</v>
      </c>
      <c r="H458" s="10" t="s">
        <v>421</v>
      </c>
      <c r="I458" s="11" t="s">
        <v>422</v>
      </c>
      <c r="J458" s="12">
        <v>2477764</v>
      </c>
      <c r="K458" s="13">
        <v>0.35670000000000002</v>
      </c>
    </row>
    <row r="459" spans="1:11" x14ac:dyDescent="0.35">
      <c r="A459" s="10" t="s">
        <v>412</v>
      </c>
      <c r="B459" s="10" t="s">
        <v>85</v>
      </c>
      <c r="C459" s="10" t="s">
        <v>11</v>
      </c>
      <c r="D459" s="10" t="s">
        <v>86</v>
      </c>
      <c r="E459" s="11" t="s">
        <v>499</v>
      </c>
      <c r="F459" s="10" t="s">
        <v>21</v>
      </c>
      <c r="G459" s="10" t="s">
        <v>414</v>
      </c>
      <c r="H459" s="10" t="s">
        <v>423</v>
      </c>
      <c r="I459" s="11" t="s">
        <v>424</v>
      </c>
      <c r="J459" s="12">
        <v>297998</v>
      </c>
      <c r="K459" s="13">
        <v>4.2900000000000001E-2</v>
      </c>
    </row>
    <row r="460" spans="1:11" x14ac:dyDescent="0.35">
      <c r="A460" s="10" t="s">
        <v>412</v>
      </c>
      <c r="B460" s="10" t="s">
        <v>92</v>
      </c>
      <c r="C460" s="10" t="s">
        <v>11</v>
      </c>
      <c r="D460" s="10" t="s">
        <v>93</v>
      </c>
      <c r="E460" s="11" t="s">
        <v>500</v>
      </c>
      <c r="F460" s="10" t="s">
        <v>21</v>
      </c>
      <c r="G460" s="10" t="s">
        <v>414</v>
      </c>
      <c r="H460" s="10" t="s">
        <v>13</v>
      </c>
      <c r="I460" s="11" t="s">
        <v>415</v>
      </c>
      <c r="J460" s="12">
        <v>0</v>
      </c>
      <c r="K460" s="13">
        <v>0</v>
      </c>
    </row>
    <row r="461" spans="1:11" x14ac:dyDescent="0.35">
      <c r="A461" s="10" t="s">
        <v>412</v>
      </c>
      <c r="B461" s="10" t="s">
        <v>92</v>
      </c>
      <c r="C461" s="10" t="s">
        <v>11</v>
      </c>
      <c r="D461" s="10" t="s">
        <v>93</v>
      </c>
      <c r="E461" s="11" t="s">
        <v>500</v>
      </c>
      <c r="F461" s="10" t="s">
        <v>21</v>
      </c>
      <c r="G461" s="10" t="s">
        <v>414</v>
      </c>
      <c r="H461" s="10" t="s">
        <v>416</v>
      </c>
      <c r="I461" s="11" t="s">
        <v>417</v>
      </c>
      <c r="J461" s="12">
        <v>0</v>
      </c>
      <c r="K461" s="13">
        <v>0</v>
      </c>
    </row>
    <row r="462" spans="1:11" x14ac:dyDescent="0.35">
      <c r="A462" s="10" t="s">
        <v>412</v>
      </c>
      <c r="B462" s="10" t="s">
        <v>92</v>
      </c>
      <c r="C462" s="10" t="s">
        <v>11</v>
      </c>
      <c r="D462" s="10" t="s">
        <v>93</v>
      </c>
      <c r="E462" s="11" t="s">
        <v>500</v>
      </c>
      <c r="F462" s="10" t="s">
        <v>21</v>
      </c>
      <c r="G462" s="10" t="s">
        <v>414</v>
      </c>
      <c r="H462" s="10" t="s">
        <v>15</v>
      </c>
      <c r="I462" s="11" t="s">
        <v>418</v>
      </c>
      <c r="J462" s="12">
        <v>15971823</v>
      </c>
      <c r="K462" s="13">
        <v>0.54079999999999995</v>
      </c>
    </row>
    <row r="463" spans="1:11" x14ac:dyDescent="0.35">
      <c r="A463" s="10" t="s">
        <v>412</v>
      </c>
      <c r="B463" s="10" t="s">
        <v>92</v>
      </c>
      <c r="C463" s="10" t="s">
        <v>11</v>
      </c>
      <c r="D463" s="10" t="s">
        <v>93</v>
      </c>
      <c r="E463" s="11" t="s">
        <v>500</v>
      </c>
      <c r="F463" s="10" t="s">
        <v>21</v>
      </c>
      <c r="G463" s="10" t="s">
        <v>414</v>
      </c>
      <c r="H463" s="10" t="s">
        <v>419</v>
      </c>
      <c r="I463" s="11" t="s">
        <v>420</v>
      </c>
      <c r="J463" s="12">
        <v>10026690</v>
      </c>
      <c r="K463" s="13">
        <v>0.33950000000000002</v>
      </c>
    </row>
    <row r="464" spans="1:11" x14ac:dyDescent="0.35">
      <c r="A464" s="10" t="s">
        <v>412</v>
      </c>
      <c r="B464" s="10" t="s">
        <v>92</v>
      </c>
      <c r="C464" s="10" t="s">
        <v>11</v>
      </c>
      <c r="D464" s="10" t="s">
        <v>93</v>
      </c>
      <c r="E464" s="11" t="s">
        <v>500</v>
      </c>
      <c r="F464" s="10" t="s">
        <v>21</v>
      </c>
      <c r="G464" s="10" t="s">
        <v>414</v>
      </c>
      <c r="H464" s="10" t="s">
        <v>421</v>
      </c>
      <c r="I464" s="11" t="s">
        <v>422</v>
      </c>
      <c r="J464" s="12">
        <v>5555288</v>
      </c>
      <c r="K464" s="13">
        <v>0.18809999999999999</v>
      </c>
    </row>
    <row r="465" spans="1:11" x14ac:dyDescent="0.35">
      <c r="A465" s="10" t="s">
        <v>412</v>
      </c>
      <c r="B465" s="10" t="s">
        <v>92</v>
      </c>
      <c r="C465" s="10" t="s">
        <v>11</v>
      </c>
      <c r="D465" s="10" t="s">
        <v>93</v>
      </c>
      <c r="E465" s="11" t="s">
        <v>500</v>
      </c>
      <c r="F465" s="10" t="s">
        <v>21</v>
      </c>
      <c r="G465" s="10" t="s">
        <v>414</v>
      </c>
      <c r="H465" s="10" t="s">
        <v>423</v>
      </c>
      <c r="I465" s="11" t="s">
        <v>424</v>
      </c>
      <c r="J465" s="12">
        <v>1137047</v>
      </c>
      <c r="K465" s="13">
        <v>3.85E-2</v>
      </c>
    </row>
    <row r="466" spans="1:11" x14ac:dyDescent="0.35">
      <c r="A466" s="10" t="s">
        <v>412</v>
      </c>
      <c r="B466" s="10" t="s">
        <v>100</v>
      </c>
      <c r="C466" s="10" t="s">
        <v>11</v>
      </c>
      <c r="D466" s="10" t="s">
        <v>101</v>
      </c>
      <c r="E466" s="11" t="s">
        <v>501</v>
      </c>
      <c r="F466" s="10" t="s">
        <v>21</v>
      </c>
      <c r="G466" s="10" t="s">
        <v>414</v>
      </c>
      <c r="H466" s="10" t="s">
        <v>13</v>
      </c>
      <c r="I466" s="11" t="s">
        <v>415</v>
      </c>
      <c r="J466" s="12">
        <v>0</v>
      </c>
      <c r="K466" s="13">
        <v>0</v>
      </c>
    </row>
    <row r="467" spans="1:11" x14ac:dyDescent="0.35">
      <c r="A467" s="10" t="s">
        <v>412</v>
      </c>
      <c r="B467" s="10" t="s">
        <v>100</v>
      </c>
      <c r="C467" s="10" t="s">
        <v>11</v>
      </c>
      <c r="D467" s="10" t="s">
        <v>101</v>
      </c>
      <c r="E467" s="11" t="s">
        <v>501</v>
      </c>
      <c r="F467" s="10" t="s">
        <v>21</v>
      </c>
      <c r="G467" s="10" t="s">
        <v>414</v>
      </c>
      <c r="H467" s="10" t="s">
        <v>416</v>
      </c>
      <c r="I467" s="11" t="s">
        <v>417</v>
      </c>
      <c r="J467" s="12">
        <v>0</v>
      </c>
      <c r="K467" s="13">
        <v>0</v>
      </c>
    </row>
    <row r="468" spans="1:11" x14ac:dyDescent="0.35">
      <c r="A468" s="10" t="s">
        <v>412</v>
      </c>
      <c r="B468" s="10" t="s">
        <v>100</v>
      </c>
      <c r="C468" s="10" t="s">
        <v>11</v>
      </c>
      <c r="D468" s="10" t="s">
        <v>101</v>
      </c>
      <c r="E468" s="11" t="s">
        <v>501</v>
      </c>
      <c r="F468" s="10" t="s">
        <v>21</v>
      </c>
      <c r="G468" s="10" t="s">
        <v>414</v>
      </c>
      <c r="H468" s="10" t="s">
        <v>15</v>
      </c>
      <c r="I468" s="11" t="s">
        <v>418</v>
      </c>
      <c r="J468" s="12">
        <v>733039</v>
      </c>
      <c r="K468" s="13">
        <v>0.31059999999999999</v>
      </c>
    </row>
    <row r="469" spans="1:11" x14ac:dyDescent="0.35">
      <c r="A469" s="10" t="s">
        <v>412</v>
      </c>
      <c r="B469" s="10" t="s">
        <v>100</v>
      </c>
      <c r="C469" s="10" t="s">
        <v>11</v>
      </c>
      <c r="D469" s="10" t="s">
        <v>101</v>
      </c>
      <c r="E469" s="11" t="s">
        <v>501</v>
      </c>
      <c r="F469" s="10" t="s">
        <v>21</v>
      </c>
      <c r="G469" s="10" t="s">
        <v>414</v>
      </c>
      <c r="H469" s="10" t="s">
        <v>16</v>
      </c>
      <c r="I469" s="11" t="s">
        <v>426</v>
      </c>
      <c r="J469" s="12">
        <v>112812</v>
      </c>
      <c r="K469" s="13">
        <v>4.7800000000000002E-2</v>
      </c>
    </row>
    <row r="470" spans="1:11" x14ac:dyDescent="0.35">
      <c r="A470" s="10" t="s">
        <v>412</v>
      </c>
      <c r="B470" s="10" t="s">
        <v>100</v>
      </c>
      <c r="C470" s="10" t="s">
        <v>11</v>
      </c>
      <c r="D470" s="10" t="s">
        <v>101</v>
      </c>
      <c r="E470" s="11" t="s">
        <v>501</v>
      </c>
      <c r="F470" s="10" t="s">
        <v>21</v>
      </c>
      <c r="G470" s="10" t="s">
        <v>414</v>
      </c>
      <c r="H470" s="10" t="s">
        <v>419</v>
      </c>
      <c r="I470" s="11" t="s">
        <v>420</v>
      </c>
      <c r="J470" s="12">
        <v>380916</v>
      </c>
      <c r="K470" s="13">
        <v>0.16139999999999999</v>
      </c>
    </row>
    <row r="471" spans="1:11" x14ac:dyDescent="0.35">
      <c r="A471" s="10" t="s">
        <v>412</v>
      </c>
      <c r="B471" s="10" t="s">
        <v>100</v>
      </c>
      <c r="C471" s="10" t="s">
        <v>11</v>
      </c>
      <c r="D471" s="10" t="s">
        <v>101</v>
      </c>
      <c r="E471" s="11" t="s">
        <v>501</v>
      </c>
      <c r="F471" s="10" t="s">
        <v>21</v>
      </c>
      <c r="G471" s="10" t="s">
        <v>414</v>
      </c>
      <c r="H471" s="10" t="s">
        <v>421</v>
      </c>
      <c r="I471" s="11" t="s">
        <v>422</v>
      </c>
      <c r="J471" s="12">
        <v>279197</v>
      </c>
      <c r="K471" s="13">
        <v>0.1183</v>
      </c>
    </row>
    <row r="472" spans="1:11" x14ac:dyDescent="0.35">
      <c r="A472" s="10" t="s">
        <v>412</v>
      </c>
      <c r="B472" s="10" t="s">
        <v>100</v>
      </c>
      <c r="C472" s="10" t="s">
        <v>11</v>
      </c>
      <c r="D472" s="10" t="s">
        <v>101</v>
      </c>
      <c r="E472" s="11" t="s">
        <v>501</v>
      </c>
      <c r="F472" s="10" t="s">
        <v>21</v>
      </c>
      <c r="G472" s="10" t="s">
        <v>414</v>
      </c>
      <c r="H472" s="10" t="s">
        <v>423</v>
      </c>
      <c r="I472" s="11" t="s">
        <v>424</v>
      </c>
      <c r="J472" s="12">
        <v>101247</v>
      </c>
      <c r="K472" s="13">
        <v>4.2900000000000001E-2</v>
      </c>
    </row>
    <row r="473" spans="1:11" x14ac:dyDescent="0.35">
      <c r="A473" s="10" t="s">
        <v>412</v>
      </c>
      <c r="B473" s="10" t="s">
        <v>100</v>
      </c>
      <c r="C473" s="10" t="s">
        <v>11</v>
      </c>
      <c r="D473" s="10" t="s">
        <v>102</v>
      </c>
      <c r="E473" s="11" t="s">
        <v>502</v>
      </c>
      <c r="F473" s="10" t="s">
        <v>14</v>
      </c>
      <c r="G473" s="10" t="s">
        <v>100</v>
      </c>
      <c r="H473" s="10" t="s">
        <v>13</v>
      </c>
      <c r="I473" s="11" t="s">
        <v>415</v>
      </c>
      <c r="J473" s="12">
        <v>0</v>
      </c>
      <c r="K473" s="13">
        <v>0</v>
      </c>
    </row>
    <row r="474" spans="1:11" x14ac:dyDescent="0.35">
      <c r="A474" s="10" t="s">
        <v>412</v>
      </c>
      <c r="B474" s="10" t="s">
        <v>100</v>
      </c>
      <c r="C474" s="10" t="s">
        <v>11</v>
      </c>
      <c r="D474" s="10" t="s">
        <v>102</v>
      </c>
      <c r="E474" s="11" t="s">
        <v>502</v>
      </c>
      <c r="F474" s="10" t="s">
        <v>14</v>
      </c>
      <c r="G474" s="10" t="s">
        <v>100</v>
      </c>
      <c r="H474" s="10" t="s">
        <v>416</v>
      </c>
      <c r="I474" s="11" t="s">
        <v>417</v>
      </c>
      <c r="J474" s="12">
        <v>0</v>
      </c>
      <c r="K474" s="13">
        <v>0</v>
      </c>
    </row>
    <row r="475" spans="1:11" x14ac:dyDescent="0.35">
      <c r="A475" s="10" t="s">
        <v>412</v>
      </c>
      <c r="B475" s="10" t="s">
        <v>100</v>
      </c>
      <c r="C475" s="10" t="s">
        <v>11</v>
      </c>
      <c r="D475" s="10" t="s">
        <v>102</v>
      </c>
      <c r="E475" s="11" t="s">
        <v>502</v>
      </c>
      <c r="F475" s="10" t="s">
        <v>14</v>
      </c>
      <c r="G475" s="10" t="s">
        <v>100</v>
      </c>
      <c r="H475" s="10" t="s">
        <v>15</v>
      </c>
      <c r="I475" s="11" t="s">
        <v>418</v>
      </c>
      <c r="J475" s="12">
        <v>829504</v>
      </c>
      <c r="K475" s="13">
        <v>0.3826</v>
      </c>
    </row>
    <row r="476" spans="1:11" x14ac:dyDescent="0.35">
      <c r="A476" s="10" t="s">
        <v>412</v>
      </c>
      <c r="B476" s="10" t="s">
        <v>100</v>
      </c>
      <c r="C476" s="10" t="s">
        <v>11</v>
      </c>
      <c r="D476" s="10" t="s">
        <v>102</v>
      </c>
      <c r="E476" s="11" t="s">
        <v>502</v>
      </c>
      <c r="F476" s="10" t="s">
        <v>14</v>
      </c>
      <c r="G476" s="10" t="s">
        <v>100</v>
      </c>
      <c r="H476" s="10" t="s">
        <v>419</v>
      </c>
      <c r="I476" s="11" t="s">
        <v>420</v>
      </c>
      <c r="J476" s="12">
        <v>566083</v>
      </c>
      <c r="K476" s="13">
        <v>0.2611</v>
      </c>
    </row>
    <row r="477" spans="1:11" x14ac:dyDescent="0.35">
      <c r="A477" s="10" t="s">
        <v>412</v>
      </c>
      <c r="B477" s="10" t="s">
        <v>100</v>
      </c>
      <c r="C477" s="10" t="s">
        <v>11</v>
      </c>
      <c r="D477" s="10" t="s">
        <v>102</v>
      </c>
      <c r="E477" s="11" t="s">
        <v>502</v>
      </c>
      <c r="F477" s="10" t="s">
        <v>14</v>
      </c>
      <c r="G477" s="10" t="s">
        <v>100</v>
      </c>
      <c r="H477" s="10" t="s">
        <v>421</v>
      </c>
      <c r="I477" s="11" t="s">
        <v>422</v>
      </c>
      <c r="J477" s="12">
        <v>307432</v>
      </c>
      <c r="K477" s="13">
        <v>0.14180000000000001</v>
      </c>
    </row>
    <row r="478" spans="1:11" x14ac:dyDescent="0.35">
      <c r="A478" s="10" t="s">
        <v>412</v>
      </c>
      <c r="B478" s="10" t="s">
        <v>100</v>
      </c>
      <c r="C478" s="10" t="s">
        <v>11</v>
      </c>
      <c r="D478" s="10" t="s">
        <v>102</v>
      </c>
      <c r="E478" s="11" t="s">
        <v>502</v>
      </c>
      <c r="F478" s="10" t="s">
        <v>14</v>
      </c>
      <c r="G478" s="10" t="s">
        <v>100</v>
      </c>
      <c r="H478" s="10" t="s">
        <v>423</v>
      </c>
      <c r="I478" s="11" t="s">
        <v>424</v>
      </c>
      <c r="J478" s="12">
        <v>126182</v>
      </c>
      <c r="K478" s="13">
        <v>5.8200000000000002E-2</v>
      </c>
    </row>
    <row r="479" spans="1:11" x14ac:dyDescent="0.35">
      <c r="A479" s="10" t="s">
        <v>412</v>
      </c>
      <c r="B479" s="10" t="s">
        <v>100</v>
      </c>
      <c r="C479" s="10" t="s">
        <v>11</v>
      </c>
      <c r="D479" s="10" t="s">
        <v>103</v>
      </c>
      <c r="E479" s="11" t="s">
        <v>503</v>
      </c>
      <c r="F479" s="10" t="s">
        <v>21</v>
      </c>
      <c r="G479" s="10" t="s">
        <v>414</v>
      </c>
      <c r="H479" s="10" t="s">
        <v>13</v>
      </c>
      <c r="I479" s="11" t="s">
        <v>415</v>
      </c>
      <c r="J479" s="12">
        <v>0</v>
      </c>
      <c r="K479" s="13">
        <v>0</v>
      </c>
    </row>
    <row r="480" spans="1:11" x14ac:dyDescent="0.35">
      <c r="A480" s="10" t="s">
        <v>412</v>
      </c>
      <c r="B480" s="10" t="s">
        <v>100</v>
      </c>
      <c r="C480" s="10" t="s">
        <v>11</v>
      </c>
      <c r="D480" s="10" t="s">
        <v>103</v>
      </c>
      <c r="E480" s="11" t="s">
        <v>503</v>
      </c>
      <c r="F480" s="10" t="s">
        <v>21</v>
      </c>
      <c r="G480" s="10" t="s">
        <v>414</v>
      </c>
      <c r="H480" s="10" t="s">
        <v>416</v>
      </c>
      <c r="I480" s="11" t="s">
        <v>417</v>
      </c>
      <c r="J480" s="12">
        <v>0</v>
      </c>
      <c r="K480" s="13">
        <v>0</v>
      </c>
    </row>
    <row r="481" spans="1:11" x14ac:dyDescent="0.35">
      <c r="A481" s="10" t="s">
        <v>412</v>
      </c>
      <c r="B481" s="10" t="s">
        <v>100</v>
      </c>
      <c r="C481" s="10" t="s">
        <v>11</v>
      </c>
      <c r="D481" s="10" t="s">
        <v>103</v>
      </c>
      <c r="E481" s="11" t="s">
        <v>503</v>
      </c>
      <c r="F481" s="10" t="s">
        <v>21</v>
      </c>
      <c r="G481" s="10" t="s">
        <v>414</v>
      </c>
      <c r="H481" s="10" t="s">
        <v>15</v>
      </c>
      <c r="I481" s="11" t="s">
        <v>418</v>
      </c>
      <c r="J481" s="12">
        <v>670398</v>
      </c>
      <c r="K481" s="13">
        <v>0.1583</v>
      </c>
    </row>
    <row r="482" spans="1:11" x14ac:dyDescent="0.35">
      <c r="A482" s="10" t="s">
        <v>412</v>
      </c>
      <c r="B482" s="10" t="s">
        <v>100</v>
      </c>
      <c r="C482" s="10" t="s">
        <v>11</v>
      </c>
      <c r="D482" s="10" t="s">
        <v>103</v>
      </c>
      <c r="E482" s="11" t="s">
        <v>503</v>
      </c>
      <c r="F482" s="10" t="s">
        <v>21</v>
      </c>
      <c r="G482" s="10" t="s">
        <v>414</v>
      </c>
      <c r="H482" s="10" t="s">
        <v>419</v>
      </c>
      <c r="I482" s="11" t="s">
        <v>420</v>
      </c>
      <c r="J482" s="12">
        <v>990563</v>
      </c>
      <c r="K482" s="13">
        <v>0.2339</v>
      </c>
    </row>
    <row r="483" spans="1:11" x14ac:dyDescent="0.35">
      <c r="A483" s="10" t="s">
        <v>412</v>
      </c>
      <c r="B483" s="10" t="s">
        <v>100</v>
      </c>
      <c r="C483" s="10" t="s">
        <v>11</v>
      </c>
      <c r="D483" s="10" t="s">
        <v>103</v>
      </c>
      <c r="E483" s="11" t="s">
        <v>503</v>
      </c>
      <c r="F483" s="10" t="s">
        <v>21</v>
      </c>
      <c r="G483" s="10" t="s">
        <v>414</v>
      </c>
      <c r="H483" s="10" t="s">
        <v>421</v>
      </c>
      <c r="I483" s="11" t="s">
        <v>422</v>
      </c>
      <c r="J483" s="12">
        <v>795754</v>
      </c>
      <c r="K483" s="13">
        <v>0.18790000000000001</v>
      </c>
    </row>
    <row r="484" spans="1:11" x14ac:dyDescent="0.35">
      <c r="A484" s="10" t="s">
        <v>412</v>
      </c>
      <c r="B484" s="10" t="s">
        <v>100</v>
      </c>
      <c r="C484" s="10" t="s">
        <v>11</v>
      </c>
      <c r="D484" s="10" t="s">
        <v>103</v>
      </c>
      <c r="E484" s="11" t="s">
        <v>503</v>
      </c>
      <c r="F484" s="10" t="s">
        <v>21</v>
      </c>
      <c r="G484" s="10" t="s">
        <v>414</v>
      </c>
      <c r="H484" s="10" t="s">
        <v>423</v>
      </c>
      <c r="I484" s="11" t="s">
        <v>424</v>
      </c>
      <c r="J484" s="12">
        <v>239700</v>
      </c>
      <c r="K484" s="13">
        <v>5.6599999999999998E-2</v>
      </c>
    </row>
    <row r="485" spans="1:11" x14ac:dyDescent="0.35">
      <c r="A485" s="10" t="s">
        <v>412</v>
      </c>
      <c r="B485" s="10" t="s">
        <v>104</v>
      </c>
      <c r="C485" s="10" t="s">
        <v>11</v>
      </c>
      <c r="D485" s="10" t="s">
        <v>105</v>
      </c>
      <c r="E485" s="11" t="s">
        <v>504</v>
      </c>
      <c r="F485" s="10" t="s">
        <v>21</v>
      </c>
      <c r="G485" s="10" t="s">
        <v>414</v>
      </c>
      <c r="H485" s="10" t="s">
        <v>416</v>
      </c>
      <c r="I485" s="11" t="s">
        <v>417</v>
      </c>
      <c r="J485" s="12">
        <v>0</v>
      </c>
      <c r="K485" s="13">
        <v>0</v>
      </c>
    </row>
    <row r="486" spans="1:11" x14ac:dyDescent="0.35">
      <c r="A486" s="10" t="s">
        <v>412</v>
      </c>
      <c r="B486" s="10" t="s">
        <v>104</v>
      </c>
      <c r="C486" s="10" t="s">
        <v>11</v>
      </c>
      <c r="D486" s="10" t="s">
        <v>105</v>
      </c>
      <c r="E486" s="11" t="s">
        <v>504</v>
      </c>
      <c r="F486" s="10" t="s">
        <v>21</v>
      </c>
      <c r="G486" s="10" t="s">
        <v>414</v>
      </c>
      <c r="H486" s="10" t="s">
        <v>15</v>
      </c>
      <c r="I486" s="11" t="s">
        <v>418</v>
      </c>
      <c r="J486" s="12">
        <v>1548959</v>
      </c>
      <c r="K486" s="13">
        <v>0.221</v>
      </c>
    </row>
    <row r="487" spans="1:11" x14ac:dyDescent="0.35">
      <c r="A487" s="10" t="s">
        <v>412</v>
      </c>
      <c r="B487" s="10" t="s">
        <v>104</v>
      </c>
      <c r="C487" s="10" t="s">
        <v>11</v>
      </c>
      <c r="D487" s="10" t="s">
        <v>105</v>
      </c>
      <c r="E487" s="11" t="s">
        <v>504</v>
      </c>
      <c r="F487" s="10" t="s">
        <v>21</v>
      </c>
      <c r="G487" s="10" t="s">
        <v>414</v>
      </c>
      <c r="H487" s="10" t="s">
        <v>419</v>
      </c>
      <c r="I487" s="11" t="s">
        <v>420</v>
      </c>
      <c r="J487" s="12">
        <v>1909215</v>
      </c>
      <c r="K487" s="13">
        <v>0.27239999999999998</v>
      </c>
    </row>
    <row r="488" spans="1:11" x14ac:dyDescent="0.35">
      <c r="A488" s="10" t="s">
        <v>412</v>
      </c>
      <c r="B488" s="10" t="s">
        <v>104</v>
      </c>
      <c r="C488" s="10" t="s">
        <v>11</v>
      </c>
      <c r="D488" s="10" t="s">
        <v>105</v>
      </c>
      <c r="E488" s="11" t="s">
        <v>504</v>
      </c>
      <c r="F488" s="10" t="s">
        <v>21</v>
      </c>
      <c r="G488" s="10" t="s">
        <v>414</v>
      </c>
      <c r="H488" s="10" t="s">
        <v>421</v>
      </c>
      <c r="I488" s="11" t="s">
        <v>422</v>
      </c>
      <c r="J488" s="12">
        <v>2504968</v>
      </c>
      <c r="K488" s="13">
        <v>0.3574</v>
      </c>
    </row>
    <row r="489" spans="1:11" x14ac:dyDescent="0.35">
      <c r="A489" s="10" t="s">
        <v>412</v>
      </c>
      <c r="B489" s="10" t="s">
        <v>104</v>
      </c>
      <c r="C489" s="10" t="s">
        <v>11</v>
      </c>
      <c r="D489" s="10" t="s">
        <v>105</v>
      </c>
      <c r="E489" s="11" t="s">
        <v>504</v>
      </c>
      <c r="F489" s="10" t="s">
        <v>21</v>
      </c>
      <c r="G489" s="10" t="s">
        <v>414</v>
      </c>
      <c r="H489" s="10" t="s">
        <v>423</v>
      </c>
      <c r="I489" s="11" t="s">
        <v>424</v>
      </c>
      <c r="J489" s="12">
        <v>152092</v>
      </c>
      <c r="K489" s="13">
        <v>2.1700000000000001E-2</v>
      </c>
    </row>
    <row r="490" spans="1:11" x14ac:dyDescent="0.35">
      <c r="A490" s="10" t="s">
        <v>412</v>
      </c>
      <c r="B490" s="10" t="s">
        <v>104</v>
      </c>
      <c r="C490" s="10" t="s">
        <v>11</v>
      </c>
      <c r="D490" s="10" t="s">
        <v>106</v>
      </c>
      <c r="E490" s="11" t="s">
        <v>505</v>
      </c>
      <c r="F490" s="10" t="s">
        <v>14</v>
      </c>
      <c r="G490" s="10" t="s">
        <v>107</v>
      </c>
      <c r="H490" s="10" t="s">
        <v>416</v>
      </c>
      <c r="I490" s="11" t="s">
        <v>417</v>
      </c>
      <c r="J490" s="12">
        <v>0</v>
      </c>
      <c r="K490" s="13">
        <v>0</v>
      </c>
    </row>
    <row r="491" spans="1:11" x14ac:dyDescent="0.35">
      <c r="A491" s="10" t="s">
        <v>412</v>
      </c>
      <c r="B491" s="10" t="s">
        <v>104</v>
      </c>
      <c r="C491" s="10" t="s">
        <v>11</v>
      </c>
      <c r="D491" s="10" t="s">
        <v>106</v>
      </c>
      <c r="E491" s="11" t="s">
        <v>505</v>
      </c>
      <c r="F491" s="10" t="s">
        <v>14</v>
      </c>
      <c r="G491" s="10" t="s">
        <v>107</v>
      </c>
      <c r="H491" s="10" t="s">
        <v>15</v>
      </c>
      <c r="I491" s="11" t="s">
        <v>418</v>
      </c>
      <c r="J491" s="12">
        <v>667054</v>
      </c>
      <c r="K491" s="13">
        <v>0.24379999999999999</v>
      </c>
    </row>
    <row r="492" spans="1:11" x14ac:dyDescent="0.35">
      <c r="A492" s="10" t="s">
        <v>412</v>
      </c>
      <c r="B492" s="10" t="s">
        <v>104</v>
      </c>
      <c r="C492" s="10" t="s">
        <v>11</v>
      </c>
      <c r="D492" s="10" t="s">
        <v>106</v>
      </c>
      <c r="E492" s="11" t="s">
        <v>505</v>
      </c>
      <c r="F492" s="10" t="s">
        <v>14</v>
      </c>
      <c r="G492" s="10" t="s">
        <v>107</v>
      </c>
      <c r="H492" s="10" t="s">
        <v>419</v>
      </c>
      <c r="I492" s="11" t="s">
        <v>420</v>
      </c>
      <c r="J492" s="12">
        <v>899893</v>
      </c>
      <c r="K492" s="13">
        <v>0.32890000000000003</v>
      </c>
    </row>
    <row r="493" spans="1:11" x14ac:dyDescent="0.35">
      <c r="A493" s="10" t="s">
        <v>412</v>
      </c>
      <c r="B493" s="10" t="s">
        <v>104</v>
      </c>
      <c r="C493" s="10" t="s">
        <v>11</v>
      </c>
      <c r="D493" s="10" t="s">
        <v>106</v>
      </c>
      <c r="E493" s="11" t="s">
        <v>505</v>
      </c>
      <c r="F493" s="10" t="s">
        <v>14</v>
      </c>
      <c r="G493" s="10" t="s">
        <v>107</v>
      </c>
      <c r="H493" s="10" t="s">
        <v>421</v>
      </c>
      <c r="I493" s="11" t="s">
        <v>422</v>
      </c>
      <c r="J493" s="12">
        <v>473066</v>
      </c>
      <c r="K493" s="13">
        <v>0.1729</v>
      </c>
    </row>
    <row r="494" spans="1:11" x14ac:dyDescent="0.35">
      <c r="A494" s="10" t="s">
        <v>412</v>
      </c>
      <c r="B494" s="10" t="s">
        <v>104</v>
      </c>
      <c r="C494" s="10" t="s">
        <v>11</v>
      </c>
      <c r="D494" s="10" t="s">
        <v>106</v>
      </c>
      <c r="E494" s="11" t="s">
        <v>505</v>
      </c>
      <c r="F494" s="10" t="s">
        <v>14</v>
      </c>
      <c r="G494" s="10" t="s">
        <v>107</v>
      </c>
      <c r="H494" s="10" t="s">
        <v>423</v>
      </c>
      <c r="I494" s="11" t="s">
        <v>424</v>
      </c>
      <c r="J494" s="12">
        <v>58278</v>
      </c>
      <c r="K494" s="13">
        <v>2.1299999999999999E-2</v>
      </c>
    </row>
    <row r="495" spans="1:11" x14ac:dyDescent="0.35">
      <c r="A495" s="10" t="s">
        <v>412</v>
      </c>
      <c r="B495" s="10" t="s">
        <v>104</v>
      </c>
      <c r="C495" s="10" t="s">
        <v>11</v>
      </c>
      <c r="D495" s="10" t="s">
        <v>108</v>
      </c>
      <c r="E495" s="11" t="s">
        <v>506</v>
      </c>
      <c r="F495" s="10" t="s">
        <v>14</v>
      </c>
      <c r="G495" s="10" t="s">
        <v>109</v>
      </c>
      <c r="H495" s="10" t="s">
        <v>13</v>
      </c>
      <c r="I495" s="11" t="s">
        <v>415</v>
      </c>
      <c r="J495" s="12">
        <v>0</v>
      </c>
      <c r="K495" s="13">
        <v>0</v>
      </c>
    </row>
    <row r="496" spans="1:11" x14ac:dyDescent="0.35">
      <c r="A496" s="10" t="s">
        <v>412</v>
      </c>
      <c r="B496" s="10" t="s">
        <v>104</v>
      </c>
      <c r="C496" s="10" t="s">
        <v>11</v>
      </c>
      <c r="D496" s="10" t="s">
        <v>108</v>
      </c>
      <c r="E496" s="11" t="s">
        <v>506</v>
      </c>
      <c r="F496" s="10" t="s">
        <v>14</v>
      </c>
      <c r="G496" s="10" t="s">
        <v>109</v>
      </c>
      <c r="H496" s="10" t="s">
        <v>416</v>
      </c>
      <c r="I496" s="11" t="s">
        <v>417</v>
      </c>
      <c r="J496" s="12">
        <v>0</v>
      </c>
      <c r="K496" s="13">
        <v>0</v>
      </c>
    </row>
    <row r="497" spans="1:11" x14ac:dyDescent="0.35">
      <c r="A497" s="10" t="s">
        <v>412</v>
      </c>
      <c r="B497" s="10" t="s">
        <v>104</v>
      </c>
      <c r="C497" s="10" t="s">
        <v>11</v>
      </c>
      <c r="D497" s="10" t="s">
        <v>108</v>
      </c>
      <c r="E497" s="11" t="s">
        <v>506</v>
      </c>
      <c r="F497" s="10" t="s">
        <v>14</v>
      </c>
      <c r="G497" s="10" t="s">
        <v>109</v>
      </c>
      <c r="H497" s="10" t="s">
        <v>15</v>
      </c>
      <c r="I497" s="11" t="s">
        <v>418</v>
      </c>
      <c r="J497" s="12">
        <v>166127</v>
      </c>
      <c r="K497" s="13">
        <v>0.43540000000000001</v>
      </c>
    </row>
    <row r="498" spans="1:11" x14ac:dyDescent="0.35">
      <c r="A498" s="10" t="s">
        <v>412</v>
      </c>
      <c r="B498" s="10" t="s">
        <v>104</v>
      </c>
      <c r="C498" s="10" t="s">
        <v>11</v>
      </c>
      <c r="D498" s="10" t="s">
        <v>108</v>
      </c>
      <c r="E498" s="11" t="s">
        <v>506</v>
      </c>
      <c r="F498" s="10" t="s">
        <v>14</v>
      </c>
      <c r="G498" s="10" t="s">
        <v>109</v>
      </c>
      <c r="H498" s="10" t="s">
        <v>16</v>
      </c>
      <c r="I498" s="11" t="s">
        <v>426</v>
      </c>
      <c r="J498" s="12">
        <v>6143</v>
      </c>
      <c r="K498" s="13">
        <v>1.61E-2</v>
      </c>
    </row>
    <row r="499" spans="1:11" x14ac:dyDescent="0.35">
      <c r="A499" s="10" t="s">
        <v>412</v>
      </c>
      <c r="B499" s="10" t="s">
        <v>104</v>
      </c>
      <c r="C499" s="10" t="s">
        <v>11</v>
      </c>
      <c r="D499" s="10" t="s">
        <v>108</v>
      </c>
      <c r="E499" s="11" t="s">
        <v>506</v>
      </c>
      <c r="F499" s="10" t="s">
        <v>14</v>
      </c>
      <c r="G499" s="10" t="s">
        <v>109</v>
      </c>
      <c r="H499" s="10" t="s">
        <v>419</v>
      </c>
      <c r="I499" s="11" t="s">
        <v>420</v>
      </c>
      <c r="J499" s="12">
        <v>133466</v>
      </c>
      <c r="K499" s="13">
        <v>0.3498</v>
      </c>
    </row>
    <row r="500" spans="1:11" x14ac:dyDescent="0.35">
      <c r="A500" s="10" t="s">
        <v>412</v>
      </c>
      <c r="B500" s="10" t="s">
        <v>104</v>
      </c>
      <c r="C500" s="10" t="s">
        <v>11</v>
      </c>
      <c r="D500" s="10" t="s">
        <v>108</v>
      </c>
      <c r="E500" s="11" t="s">
        <v>506</v>
      </c>
      <c r="F500" s="10" t="s">
        <v>14</v>
      </c>
      <c r="G500" s="10" t="s">
        <v>109</v>
      </c>
      <c r="H500" s="10" t="s">
        <v>421</v>
      </c>
      <c r="I500" s="11" t="s">
        <v>422</v>
      </c>
      <c r="J500" s="12">
        <v>73639</v>
      </c>
      <c r="K500" s="13">
        <v>0.193</v>
      </c>
    </row>
    <row r="501" spans="1:11" x14ac:dyDescent="0.35">
      <c r="A501" s="10" t="s">
        <v>412</v>
      </c>
      <c r="B501" s="10" t="s">
        <v>104</v>
      </c>
      <c r="C501" s="10" t="s">
        <v>11</v>
      </c>
      <c r="D501" s="10" t="s">
        <v>108</v>
      </c>
      <c r="E501" s="11" t="s">
        <v>506</v>
      </c>
      <c r="F501" s="10" t="s">
        <v>14</v>
      </c>
      <c r="G501" s="10" t="s">
        <v>109</v>
      </c>
      <c r="H501" s="10" t="s">
        <v>423</v>
      </c>
      <c r="I501" s="11" t="s">
        <v>424</v>
      </c>
      <c r="J501" s="12">
        <v>15644</v>
      </c>
      <c r="K501" s="13">
        <v>4.1000000000000002E-2</v>
      </c>
    </row>
    <row r="502" spans="1:11" x14ac:dyDescent="0.35">
      <c r="A502" s="10" t="s">
        <v>412</v>
      </c>
      <c r="B502" s="10" t="s">
        <v>110</v>
      </c>
      <c r="C502" s="10" t="s">
        <v>11</v>
      </c>
      <c r="D502" s="10" t="s">
        <v>112</v>
      </c>
      <c r="E502" s="11" t="s">
        <v>507</v>
      </c>
      <c r="F502" s="10" t="s">
        <v>21</v>
      </c>
      <c r="G502" s="10" t="s">
        <v>414</v>
      </c>
      <c r="H502" s="10" t="s">
        <v>13</v>
      </c>
      <c r="I502" s="11" t="s">
        <v>415</v>
      </c>
      <c r="J502" s="12">
        <v>0</v>
      </c>
      <c r="K502" s="13">
        <v>0</v>
      </c>
    </row>
    <row r="503" spans="1:11" x14ac:dyDescent="0.35">
      <c r="A503" s="10" t="s">
        <v>412</v>
      </c>
      <c r="B503" s="10" t="s">
        <v>110</v>
      </c>
      <c r="C503" s="10" t="s">
        <v>11</v>
      </c>
      <c r="D503" s="10" t="s">
        <v>112</v>
      </c>
      <c r="E503" s="11" t="s">
        <v>507</v>
      </c>
      <c r="F503" s="10" t="s">
        <v>21</v>
      </c>
      <c r="G503" s="10" t="s">
        <v>414</v>
      </c>
      <c r="H503" s="10" t="s">
        <v>416</v>
      </c>
      <c r="I503" s="11" t="s">
        <v>417</v>
      </c>
      <c r="J503" s="12">
        <v>0</v>
      </c>
      <c r="K503" s="13">
        <v>0</v>
      </c>
    </row>
    <row r="504" spans="1:11" x14ac:dyDescent="0.35">
      <c r="A504" s="10" t="s">
        <v>412</v>
      </c>
      <c r="B504" s="10" t="s">
        <v>110</v>
      </c>
      <c r="C504" s="10" t="s">
        <v>11</v>
      </c>
      <c r="D504" s="10" t="s">
        <v>112</v>
      </c>
      <c r="E504" s="11" t="s">
        <v>507</v>
      </c>
      <c r="F504" s="10" t="s">
        <v>21</v>
      </c>
      <c r="G504" s="10" t="s">
        <v>414</v>
      </c>
      <c r="H504" s="10" t="s">
        <v>15</v>
      </c>
      <c r="I504" s="11" t="s">
        <v>418</v>
      </c>
      <c r="J504" s="12">
        <v>3034876</v>
      </c>
      <c r="K504" s="13">
        <v>0.5101</v>
      </c>
    </row>
    <row r="505" spans="1:11" x14ac:dyDescent="0.35">
      <c r="A505" s="10" t="s">
        <v>412</v>
      </c>
      <c r="B505" s="10" t="s">
        <v>110</v>
      </c>
      <c r="C505" s="10" t="s">
        <v>11</v>
      </c>
      <c r="D505" s="10" t="s">
        <v>112</v>
      </c>
      <c r="E505" s="11" t="s">
        <v>507</v>
      </c>
      <c r="F505" s="10" t="s">
        <v>21</v>
      </c>
      <c r="G505" s="10" t="s">
        <v>414</v>
      </c>
      <c r="H505" s="10" t="s">
        <v>419</v>
      </c>
      <c r="I505" s="11" t="s">
        <v>420</v>
      </c>
      <c r="J505" s="12">
        <v>1465379</v>
      </c>
      <c r="K505" s="13">
        <v>0.24629999999999999</v>
      </c>
    </row>
    <row r="506" spans="1:11" x14ac:dyDescent="0.35">
      <c r="A506" s="10" t="s">
        <v>412</v>
      </c>
      <c r="B506" s="10" t="s">
        <v>110</v>
      </c>
      <c r="C506" s="10" t="s">
        <v>11</v>
      </c>
      <c r="D506" s="10" t="s">
        <v>112</v>
      </c>
      <c r="E506" s="11" t="s">
        <v>507</v>
      </c>
      <c r="F506" s="10" t="s">
        <v>21</v>
      </c>
      <c r="G506" s="10" t="s">
        <v>414</v>
      </c>
      <c r="H506" s="10" t="s">
        <v>421</v>
      </c>
      <c r="I506" s="11" t="s">
        <v>422</v>
      </c>
      <c r="J506" s="12">
        <v>730607</v>
      </c>
      <c r="K506" s="13">
        <v>0.12280000000000001</v>
      </c>
    </row>
    <row r="507" spans="1:11" x14ac:dyDescent="0.35">
      <c r="A507" s="10" t="s">
        <v>412</v>
      </c>
      <c r="B507" s="10" t="s">
        <v>110</v>
      </c>
      <c r="C507" s="10" t="s">
        <v>11</v>
      </c>
      <c r="D507" s="10" t="s">
        <v>112</v>
      </c>
      <c r="E507" s="11" t="s">
        <v>507</v>
      </c>
      <c r="F507" s="10" t="s">
        <v>21</v>
      </c>
      <c r="G507" s="10" t="s">
        <v>414</v>
      </c>
      <c r="H507" s="10" t="s">
        <v>423</v>
      </c>
      <c r="I507" s="11" t="s">
        <v>424</v>
      </c>
      <c r="J507" s="12">
        <v>188006</v>
      </c>
      <c r="K507" s="13">
        <v>3.1600000000000003E-2</v>
      </c>
    </row>
    <row r="508" spans="1:11" x14ac:dyDescent="0.35">
      <c r="A508" s="10" t="s">
        <v>412</v>
      </c>
      <c r="B508" s="10" t="s">
        <v>110</v>
      </c>
      <c r="C508" s="10" t="s">
        <v>11</v>
      </c>
      <c r="D508" s="10" t="s">
        <v>111</v>
      </c>
      <c r="E508" s="11" t="s">
        <v>459</v>
      </c>
      <c r="F508" s="10" t="s">
        <v>14</v>
      </c>
      <c r="G508" s="10" t="s">
        <v>110</v>
      </c>
      <c r="H508" s="10" t="s">
        <v>13</v>
      </c>
      <c r="I508" s="11" t="s">
        <v>415</v>
      </c>
      <c r="J508" s="12">
        <v>0</v>
      </c>
      <c r="K508" s="13">
        <v>0</v>
      </c>
    </row>
    <row r="509" spans="1:11" x14ac:dyDescent="0.35">
      <c r="A509" s="10" t="s">
        <v>412</v>
      </c>
      <c r="B509" s="10" t="s">
        <v>110</v>
      </c>
      <c r="C509" s="10" t="s">
        <v>11</v>
      </c>
      <c r="D509" s="10" t="s">
        <v>111</v>
      </c>
      <c r="E509" s="11" t="s">
        <v>459</v>
      </c>
      <c r="F509" s="10" t="s">
        <v>14</v>
      </c>
      <c r="G509" s="10" t="s">
        <v>110</v>
      </c>
      <c r="H509" s="10" t="s">
        <v>416</v>
      </c>
      <c r="I509" s="11" t="s">
        <v>417</v>
      </c>
      <c r="J509" s="12">
        <v>0</v>
      </c>
      <c r="K509" s="13">
        <v>0</v>
      </c>
    </row>
    <row r="510" spans="1:11" x14ac:dyDescent="0.35">
      <c r="A510" s="10" t="s">
        <v>412</v>
      </c>
      <c r="B510" s="10" t="s">
        <v>110</v>
      </c>
      <c r="C510" s="10" t="s">
        <v>11</v>
      </c>
      <c r="D510" s="10" t="s">
        <v>111</v>
      </c>
      <c r="E510" s="11" t="s">
        <v>459</v>
      </c>
      <c r="F510" s="10" t="s">
        <v>14</v>
      </c>
      <c r="G510" s="10" t="s">
        <v>110</v>
      </c>
      <c r="H510" s="10" t="s">
        <v>15</v>
      </c>
      <c r="I510" s="11" t="s">
        <v>418</v>
      </c>
      <c r="J510" s="12">
        <v>181203</v>
      </c>
      <c r="K510" s="13">
        <v>8.8900000000000007E-2</v>
      </c>
    </row>
    <row r="511" spans="1:11" x14ac:dyDescent="0.35">
      <c r="A511" s="10" t="s">
        <v>412</v>
      </c>
      <c r="B511" s="10" t="s">
        <v>110</v>
      </c>
      <c r="C511" s="10" t="s">
        <v>11</v>
      </c>
      <c r="D511" s="10" t="s">
        <v>111</v>
      </c>
      <c r="E511" s="11" t="s">
        <v>459</v>
      </c>
      <c r="F511" s="10" t="s">
        <v>14</v>
      </c>
      <c r="G511" s="10" t="s">
        <v>110</v>
      </c>
      <c r="H511" s="10" t="s">
        <v>419</v>
      </c>
      <c r="I511" s="11" t="s">
        <v>420</v>
      </c>
      <c r="J511" s="12">
        <v>473288</v>
      </c>
      <c r="K511" s="13">
        <v>0.23219999999999999</v>
      </c>
    </row>
    <row r="512" spans="1:11" x14ac:dyDescent="0.35">
      <c r="A512" s="10" t="s">
        <v>412</v>
      </c>
      <c r="B512" s="10" t="s">
        <v>110</v>
      </c>
      <c r="C512" s="10" t="s">
        <v>11</v>
      </c>
      <c r="D512" s="10" t="s">
        <v>111</v>
      </c>
      <c r="E512" s="11" t="s">
        <v>459</v>
      </c>
      <c r="F512" s="10" t="s">
        <v>14</v>
      </c>
      <c r="G512" s="10" t="s">
        <v>110</v>
      </c>
      <c r="H512" s="10" t="s">
        <v>421</v>
      </c>
      <c r="I512" s="11" t="s">
        <v>422</v>
      </c>
      <c r="J512" s="12">
        <v>454740</v>
      </c>
      <c r="K512" s="13">
        <v>0.22309999999999999</v>
      </c>
    </row>
    <row r="513" spans="1:11" x14ac:dyDescent="0.35">
      <c r="A513" s="10" t="s">
        <v>412</v>
      </c>
      <c r="B513" s="10" t="s">
        <v>110</v>
      </c>
      <c r="C513" s="10" t="s">
        <v>11</v>
      </c>
      <c r="D513" s="10" t="s">
        <v>111</v>
      </c>
      <c r="E513" s="11" t="s">
        <v>459</v>
      </c>
      <c r="F513" s="10" t="s">
        <v>14</v>
      </c>
      <c r="G513" s="10" t="s">
        <v>110</v>
      </c>
      <c r="H513" s="10" t="s">
        <v>423</v>
      </c>
      <c r="I513" s="11" t="s">
        <v>424</v>
      </c>
      <c r="J513" s="12">
        <v>103952</v>
      </c>
      <c r="K513" s="13">
        <v>5.0999999999999997E-2</v>
      </c>
    </row>
    <row r="514" spans="1:11" x14ac:dyDescent="0.35">
      <c r="A514" s="10" t="s">
        <v>412</v>
      </c>
      <c r="B514" s="10" t="s">
        <v>110</v>
      </c>
      <c r="C514" s="10" t="s">
        <v>11</v>
      </c>
      <c r="D514" s="10" t="s">
        <v>113</v>
      </c>
      <c r="E514" s="11" t="s">
        <v>508</v>
      </c>
      <c r="F514" s="10" t="s">
        <v>14</v>
      </c>
      <c r="G514" s="10" t="s">
        <v>114</v>
      </c>
      <c r="H514" s="10" t="s">
        <v>416</v>
      </c>
      <c r="I514" s="11" t="s">
        <v>417</v>
      </c>
      <c r="J514" s="12">
        <v>0</v>
      </c>
      <c r="K514" s="13">
        <v>0</v>
      </c>
    </row>
    <row r="515" spans="1:11" x14ac:dyDescent="0.35">
      <c r="A515" s="10" t="s">
        <v>412</v>
      </c>
      <c r="B515" s="10" t="s">
        <v>110</v>
      </c>
      <c r="C515" s="10" t="s">
        <v>11</v>
      </c>
      <c r="D515" s="10" t="s">
        <v>113</v>
      </c>
      <c r="E515" s="11" t="s">
        <v>508</v>
      </c>
      <c r="F515" s="10" t="s">
        <v>14</v>
      </c>
      <c r="G515" s="10" t="s">
        <v>114</v>
      </c>
      <c r="H515" s="10" t="s">
        <v>15</v>
      </c>
      <c r="I515" s="11" t="s">
        <v>418</v>
      </c>
      <c r="J515" s="12">
        <v>692030</v>
      </c>
      <c r="K515" s="13">
        <v>0.3952</v>
      </c>
    </row>
    <row r="516" spans="1:11" x14ac:dyDescent="0.35">
      <c r="A516" s="10" t="s">
        <v>412</v>
      </c>
      <c r="B516" s="10" t="s">
        <v>110</v>
      </c>
      <c r="C516" s="10" t="s">
        <v>11</v>
      </c>
      <c r="D516" s="10" t="s">
        <v>113</v>
      </c>
      <c r="E516" s="11" t="s">
        <v>508</v>
      </c>
      <c r="F516" s="10" t="s">
        <v>14</v>
      </c>
      <c r="G516" s="10" t="s">
        <v>114</v>
      </c>
      <c r="H516" s="10" t="s">
        <v>419</v>
      </c>
      <c r="I516" s="11" t="s">
        <v>420</v>
      </c>
      <c r="J516" s="12">
        <v>456159</v>
      </c>
      <c r="K516" s="13">
        <v>0.26050000000000001</v>
      </c>
    </row>
    <row r="517" spans="1:11" x14ac:dyDescent="0.35">
      <c r="A517" s="10" t="s">
        <v>412</v>
      </c>
      <c r="B517" s="10" t="s">
        <v>110</v>
      </c>
      <c r="C517" s="10" t="s">
        <v>11</v>
      </c>
      <c r="D517" s="10" t="s">
        <v>113</v>
      </c>
      <c r="E517" s="11" t="s">
        <v>508</v>
      </c>
      <c r="F517" s="10" t="s">
        <v>14</v>
      </c>
      <c r="G517" s="10" t="s">
        <v>114</v>
      </c>
      <c r="H517" s="10" t="s">
        <v>421</v>
      </c>
      <c r="I517" s="11" t="s">
        <v>422</v>
      </c>
      <c r="J517" s="12">
        <v>378761</v>
      </c>
      <c r="K517" s="13">
        <v>0.21629999999999999</v>
      </c>
    </row>
    <row r="518" spans="1:11" x14ac:dyDescent="0.35">
      <c r="A518" s="10" t="s">
        <v>412</v>
      </c>
      <c r="B518" s="10" t="s">
        <v>110</v>
      </c>
      <c r="C518" s="10" t="s">
        <v>11</v>
      </c>
      <c r="D518" s="10" t="s">
        <v>113</v>
      </c>
      <c r="E518" s="11" t="s">
        <v>508</v>
      </c>
      <c r="F518" s="10" t="s">
        <v>14</v>
      </c>
      <c r="G518" s="10" t="s">
        <v>114</v>
      </c>
      <c r="H518" s="10" t="s">
        <v>423</v>
      </c>
      <c r="I518" s="11" t="s">
        <v>424</v>
      </c>
      <c r="J518" s="12">
        <v>94559</v>
      </c>
      <c r="K518" s="13">
        <v>5.3999999999999999E-2</v>
      </c>
    </row>
    <row r="519" spans="1:11" x14ac:dyDescent="0.35">
      <c r="A519" s="10" t="s">
        <v>412</v>
      </c>
      <c r="B519" s="10" t="s">
        <v>110</v>
      </c>
      <c r="C519" s="10" t="s">
        <v>11</v>
      </c>
      <c r="D519" s="10" t="s">
        <v>115</v>
      </c>
      <c r="E519" s="11" t="s">
        <v>509</v>
      </c>
      <c r="F519" s="10" t="s">
        <v>14</v>
      </c>
      <c r="G519" s="10" t="s">
        <v>116</v>
      </c>
      <c r="H519" s="10" t="s">
        <v>13</v>
      </c>
      <c r="I519" s="11" t="s">
        <v>415</v>
      </c>
      <c r="J519" s="12">
        <v>0</v>
      </c>
      <c r="K519" s="13">
        <v>0</v>
      </c>
    </row>
    <row r="520" spans="1:11" x14ac:dyDescent="0.35">
      <c r="A520" s="10" t="s">
        <v>412</v>
      </c>
      <c r="B520" s="10" t="s">
        <v>110</v>
      </c>
      <c r="C520" s="10" t="s">
        <v>11</v>
      </c>
      <c r="D520" s="10" t="s">
        <v>115</v>
      </c>
      <c r="E520" s="11" t="s">
        <v>509</v>
      </c>
      <c r="F520" s="10" t="s">
        <v>14</v>
      </c>
      <c r="G520" s="10" t="s">
        <v>116</v>
      </c>
      <c r="H520" s="10" t="s">
        <v>416</v>
      </c>
      <c r="I520" s="11" t="s">
        <v>417</v>
      </c>
      <c r="J520" s="12">
        <v>0</v>
      </c>
      <c r="K520" s="13">
        <v>0</v>
      </c>
    </row>
    <row r="521" spans="1:11" x14ac:dyDescent="0.35">
      <c r="A521" s="10" t="s">
        <v>412</v>
      </c>
      <c r="B521" s="10" t="s">
        <v>110</v>
      </c>
      <c r="C521" s="10" t="s">
        <v>11</v>
      </c>
      <c r="D521" s="10" t="s">
        <v>115</v>
      </c>
      <c r="E521" s="11" t="s">
        <v>509</v>
      </c>
      <c r="F521" s="10" t="s">
        <v>14</v>
      </c>
      <c r="G521" s="10" t="s">
        <v>116</v>
      </c>
      <c r="H521" s="10" t="s">
        <v>15</v>
      </c>
      <c r="I521" s="11" t="s">
        <v>418</v>
      </c>
      <c r="J521" s="12">
        <v>112675</v>
      </c>
      <c r="K521" s="13">
        <v>0.18579999999999999</v>
      </c>
    </row>
    <row r="522" spans="1:11" x14ac:dyDescent="0.35">
      <c r="A522" s="10" t="s">
        <v>412</v>
      </c>
      <c r="B522" s="10" t="s">
        <v>110</v>
      </c>
      <c r="C522" s="10" t="s">
        <v>11</v>
      </c>
      <c r="D522" s="10" t="s">
        <v>115</v>
      </c>
      <c r="E522" s="11" t="s">
        <v>509</v>
      </c>
      <c r="F522" s="10" t="s">
        <v>14</v>
      </c>
      <c r="G522" s="10" t="s">
        <v>116</v>
      </c>
      <c r="H522" s="10" t="s">
        <v>16</v>
      </c>
      <c r="I522" s="11" t="s">
        <v>426</v>
      </c>
      <c r="J522" s="12">
        <v>18132</v>
      </c>
      <c r="K522" s="13">
        <v>2.9899999999999999E-2</v>
      </c>
    </row>
    <row r="523" spans="1:11" x14ac:dyDescent="0.35">
      <c r="A523" s="10" t="s">
        <v>412</v>
      </c>
      <c r="B523" s="10" t="s">
        <v>110</v>
      </c>
      <c r="C523" s="10" t="s">
        <v>11</v>
      </c>
      <c r="D523" s="10" t="s">
        <v>115</v>
      </c>
      <c r="E523" s="11" t="s">
        <v>509</v>
      </c>
      <c r="F523" s="10" t="s">
        <v>14</v>
      </c>
      <c r="G523" s="10" t="s">
        <v>116</v>
      </c>
      <c r="H523" s="10" t="s">
        <v>419</v>
      </c>
      <c r="I523" s="11" t="s">
        <v>420</v>
      </c>
      <c r="J523" s="12">
        <v>64403</v>
      </c>
      <c r="K523" s="13">
        <v>0.1062</v>
      </c>
    </row>
    <row r="524" spans="1:11" x14ac:dyDescent="0.35">
      <c r="A524" s="10" t="s">
        <v>412</v>
      </c>
      <c r="B524" s="10" t="s">
        <v>110</v>
      </c>
      <c r="C524" s="10" t="s">
        <v>11</v>
      </c>
      <c r="D524" s="10" t="s">
        <v>115</v>
      </c>
      <c r="E524" s="11" t="s">
        <v>509</v>
      </c>
      <c r="F524" s="10" t="s">
        <v>14</v>
      </c>
      <c r="G524" s="10" t="s">
        <v>116</v>
      </c>
      <c r="H524" s="10" t="s">
        <v>421</v>
      </c>
      <c r="I524" s="11" t="s">
        <v>422</v>
      </c>
      <c r="J524" s="12">
        <v>59127</v>
      </c>
      <c r="K524" s="13">
        <v>9.7500000000000003E-2</v>
      </c>
    </row>
    <row r="525" spans="1:11" x14ac:dyDescent="0.35">
      <c r="A525" s="10" t="s">
        <v>412</v>
      </c>
      <c r="B525" s="10" t="s">
        <v>110</v>
      </c>
      <c r="C525" s="10" t="s">
        <v>11</v>
      </c>
      <c r="D525" s="10" t="s">
        <v>115</v>
      </c>
      <c r="E525" s="11" t="s">
        <v>509</v>
      </c>
      <c r="F525" s="10" t="s">
        <v>14</v>
      </c>
      <c r="G525" s="10" t="s">
        <v>116</v>
      </c>
      <c r="H525" s="10" t="s">
        <v>423</v>
      </c>
      <c r="I525" s="11" t="s">
        <v>424</v>
      </c>
      <c r="J525" s="12">
        <v>15100</v>
      </c>
      <c r="K525" s="13">
        <v>2.4899999999999999E-2</v>
      </c>
    </row>
    <row r="526" spans="1:11" x14ac:dyDescent="0.35">
      <c r="A526" s="10" t="s">
        <v>412</v>
      </c>
      <c r="B526" s="10" t="s">
        <v>110</v>
      </c>
      <c r="C526" s="10" t="s">
        <v>11</v>
      </c>
      <c r="D526" s="10" t="s">
        <v>117</v>
      </c>
      <c r="E526" s="11" t="s">
        <v>510</v>
      </c>
      <c r="F526" s="10" t="s">
        <v>14</v>
      </c>
      <c r="G526" s="10" t="s">
        <v>118</v>
      </c>
      <c r="H526" s="10" t="s">
        <v>416</v>
      </c>
      <c r="I526" s="11" t="s">
        <v>417</v>
      </c>
      <c r="J526" s="12">
        <v>0</v>
      </c>
      <c r="K526" s="13">
        <v>0</v>
      </c>
    </row>
    <row r="527" spans="1:11" x14ac:dyDescent="0.35">
      <c r="A527" s="10" t="s">
        <v>412</v>
      </c>
      <c r="B527" s="10" t="s">
        <v>110</v>
      </c>
      <c r="C527" s="10" t="s">
        <v>11</v>
      </c>
      <c r="D527" s="10" t="s">
        <v>117</v>
      </c>
      <c r="E527" s="11" t="s">
        <v>510</v>
      </c>
      <c r="F527" s="10" t="s">
        <v>14</v>
      </c>
      <c r="G527" s="10" t="s">
        <v>118</v>
      </c>
      <c r="H527" s="10" t="s">
        <v>15</v>
      </c>
      <c r="I527" s="11" t="s">
        <v>418</v>
      </c>
      <c r="J527" s="12">
        <v>66273</v>
      </c>
      <c r="K527" s="13">
        <v>0.23219999999999999</v>
      </c>
    </row>
    <row r="528" spans="1:11" x14ac:dyDescent="0.35">
      <c r="A528" s="10" t="s">
        <v>412</v>
      </c>
      <c r="B528" s="10" t="s">
        <v>110</v>
      </c>
      <c r="C528" s="10" t="s">
        <v>11</v>
      </c>
      <c r="D528" s="10" t="s">
        <v>117</v>
      </c>
      <c r="E528" s="11" t="s">
        <v>510</v>
      </c>
      <c r="F528" s="10" t="s">
        <v>14</v>
      </c>
      <c r="G528" s="10" t="s">
        <v>118</v>
      </c>
      <c r="H528" s="10" t="s">
        <v>16</v>
      </c>
      <c r="I528" s="11" t="s">
        <v>426</v>
      </c>
      <c r="J528" s="12">
        <v>15698</v>
      </c>
      <c r="K528" s="13">
        <v>5.5E-2</v>
      </c>
    </row>
    <row r="529" spans="1:11" x14ac:dyDescent="0.35">
      <c r="A529" s="10" t="s">
        <v>412</v>
      </c>
      <c r="B529" s="10" t="s">
        <v>110</v>
      </c>
      <c r="C529" s="10" t="s">
        <v>11</v>
      </c>
      <c r="D529" s="10" t="s">
        <v>117</v>
      </c>
      <c r="E529" s="11" t="s">
        <v>510</v>
      </c>
      <c r="F529" s="10" t="s">
        <v>14</v>
      </c>
      <c r="G529" s="10" t="s">
        <v>118</v>
      </c>
      <c r="H529" s="10" t="s">
        <v>419</v>
      </c>
      <c r="I529" s="11" t="s">
        <v>420</v>
      </c>
      <c r="J529" s="12">
        <v>43183</v>
      </c>
      <c r="K529" s="13">
        <v>0.15129999999999999</v>
      </c>
    </row>
    <row r="530" spans="1:11" x14ac:dyDescent="0.35">
      <c r="A530" s="10" t="s">
        <v>412</v>
      </c>
      <c r="B530" s="10" t="s">
        <v>110</v>
      </c>
      <c r="C530" s="10" t="s">
        <v>11</v>
      </c>
      <c r="D530" s="10" t="s">
        <v>117</v>
      </c>
      <c r="E530" s="11" t="s">
        <v>510</v>
      </c>
      <c r="F530" s="10" t="s">
        <v>14</v>
      </c>
      <c r="G530" s="10" t="s">
        <v>118</v>
      </c>
      <c r="H530" s="10" t="s">
        <v>421</v>
      </c>
      <c r="I530" s="11" t="s">
        <v>422</v>
      </c>
      <c r="J530" s="12">
        <v>53144</v>
      </c>
      <c r="K530" s="13">
        <v>0.1862</v>
      </c>
    </row>
    <row r="531" spans="1:11" x14ac:dyDescent="0.35">
      <c r="A531" s="10" t="s">
        <v>412</v>
      </c>
      <c r="B531" s="10" t="s">
        <v>110</v>
      </c>
      <c r="C531" s="10" t="s">
        <v>11</v>
      </c>
      <c r="D531" s="10" t="s">
        <v>117</v>
      </c>
      <c r="E531" s="11" t="s">
        <v>510</v>
      </c>
      <c r="F531" s="10" t="s">
        <v>14</v>
      </c>
      <c r="G531" s="10" t="s">
        <v>118</v>
      </c>
      <c r="H531" s="10" t="s">
        <v>423</v>
      </c>
      <c r="I531" s="11" t="s">
        <v>424</v>
      </c>
      <c r="J531" s="12">
        <v>13386</v>
      </c>
      <c r="K531" s="13">
        <v>4.6899999999999997E-2</v>
      </c>
    </row>
    <row r="532" spans="1:11" x14ac:dyDescent="0.35">
      <c r="A532" s="10" t="s">
        <v>412</v>
      </c>
      <c r="B532" s="10" t="s">
        <v>119</v>
      </c>
      <c r="C532" s="10" t="s">
        <v>11</v>
      </c>
      <c r="D532" s="10" t="s">
        <v>120</v>
      </c>
      <c r="E532" s="11" t="s">
        <v>511</v>
      </c>
      <c r="F532" s="10" t="s">
        <v>21</v>
      </c>
      <c r="G532" s="10" t="s">
        <v>414</v>
      </c>
      <c r="H532" s="10" t="s">
        <v>13</v>
      </c>
      <c r="I532" s="11" t="s">
        <v>415</v>
      </c>
      <c r="J532" s="12">
        <v>0</v>
      </c>
      <c r="K532" s="13">
        <v>0</v>
      </c>
    </row>
    <row r="533" spans="1:11" x14ac:dyDescent="0.35">
      <c r="A533" s="10" t="s">
        <v>412</v>
      </c>
      <c r="B533" s="10" t="s">
        <v>119</v>
      </c>
      <c r="C533" s="10" t="s">
        <v>11</v>
      </c>
      <c r="D533" s="10" t="s">
        <v>120</v>
      </c>
      <c r="E533" s="11" t="s">
        <v>511</v>
      </c>
      <c r="F533" s="10" t="s">
        <v>21</v>
      </c>
      <c r="G533" s="10" t="s">
        <v>414</v>
      </c>
      <c r="H533" s="10" t="s">
        <v>416</v>
      </c>
      <c r="I533" s="11" t="s">
        <v>417</v>
      </c>
      <c r="J533" s="12">
        <v>0</v>
      </c>
      <c r="K533" s="13">
        <v>0</v>
      </c>
    </row>
    <row r="534" spans="1:11" x14ac:dyDescent="0.35">
      <c r="A534" s="10" t="s">
        <v>412</v>
      </c>
      <c r="B534" s="10" t="s">
        <v>119</v>
      </c>
      <c r="C534" s="10" t="s">
        <v>11</v>
      </c>
      <c r="D534" s="10" t="s">
        <v>120</v>
      </c>
      <c r="E534" s="11" t="s">
        <v>511</v>
      </c>
      <c r="F534" s="10" t="s">
        <v>21</v>
      </c>
      <c r="G534" s="10" t="s">
        <v>414</v>
      </c>
      <c r="H534" s="10" t="s">
        <v>15</v>
      </c>
      <c r="I534" s="11" t="s">
        <v>418</v>
      </c>
      <c r="J534" s="12">
        <v>299580</v>
      </c>
      <c r="K534" s="13">
        <v>0.1065</v>
      </c>
    </row>
    <row r="535" spans="1:11" x14ac:dyDescent="0.35">
      <c r="A535" s="10" t="s">
        <v>412</v>
      </c>
      <c r="B535" s="10" t="s">
        <v>119</v>
      </c>
      <c r="C535" s="10" t="s">
        <v>11</v>
      </c>
      <c r="D535" s="10" t="s">
        <v>120</v>
      </c>
      <c r="E535" s="11" t="s">
        <v>511</v>
      </c>
      <c r="F535" s="10" t="s">
        <v>21</v>
      </c>
      <c r="G535" s="10" t="s">
        <v>414</v>
      </c>
      <c r="H535" s="10" t="s">
        <v>16</v>
      </c>
      <c r="I535" s="11" t="s">
        <v>426</v>
      </c>
      <c r="J535" s="12">
        <v>77075</v>
      </c>
      <c r="K535" s="13">
        <v>2.7400000000000001E-2</v>
      </c>
    </row>
    <row r="536" spans="1:11" x14ac:dyDescent="0.35">
      <c r="A536" s="10" t="s">
        <v>412</v>
      </c>
      <c r="B536" s="10" t="s">
        <v>119</v>
      </c>
      <c r="C536" s="10" t="s">
        <v>11</v>
      </c>
      <c r="D536" s="10" t="s">
        <v>120</v>
      </c>
      <c r="E536" s="11" t="s">
        <v>511</v>
      </c>
      <c r="F536" s="10" t="s">
        <v>21</v>
      </c>
      <c r="G536" s="10" t="s">
        <v>414</v>
      </c>
      <c r="H536" s="10" t="s">
        <v>419</v>
      </c>
      <c r="I536" s="11" t="s">
        <v>420</v>
      </c>
      <c r="J536" s="12">
        <v>861045</v>
      </c>
      <c r="K536" s="13">
        <v>0.30609999999999998</v>
      </c>
    </row>
    <row r="537" spans="1:11" x14ac:dyDescent="0.35">
      <c r="A537" s="10" t="s">
        <v>412</v>
      </c>
      <c r="B537" s="10" t="s">
        <v>119</v>
      </c>
      <c r="C537" s="10" t="s">
        <v>11</v>
      </c>
      <c r="D537" s="10" t="s">
        <v>120</v>
      </c>
      <c r="E537" s="11" t="s">
        <v>511</v>
      </c>
      <c r="F537" s="10" t="s">
        <v>21</v>
      </c>
      <c r="G537" s="10" t="s">
        <v>414</v>
      </c>
      <c r="H537" s="10" t="s">
        <v>421</v>
      </c>
      <c r="I537" s="11" t="s">
        <v>422</v>
      </c>
      <c r="J537" s="12">
        <v>875110</v>
      </c>
      <c r="K537" s="13">
        <v>0.31109999999999999</v>
      </c>
    </row>
    <row r="538" spans="1:11" x14ac:dyDescent="0.35">
      <c r="A538" s="10" t="s">
        <v>412</v>
      </c>
      <c r="B538" s="10" t="s">
        <v>119</v>
      </c>
      <c r="C538" s="10" t="s">
        <v>11</v>
      </c>
      <c r="D538" s="10" t="s">
        <v>120</v>
      </c>
      <c r="E538" s="11" t="s">
        <v>511</v>
      </c>
      <c r="F538" s="10" t="s">
        <v>21</v>
      </c>
      <c r="G538" s="10" t="s">
        <v>414</v>
      </c>
      <c r="H538" s="10" t="s">
        <v>423</v>
      </c>
      <c r="I538" s="11" t="s">
        <v>424</v>
      </c>
      <c r="J538" s="12">
        <v>563</v>
      </c>
      <c r="K538" s="13">
        <v>2.0000000000000001E-4</v>
      </c>
    </row>
    <row r="539" spans="1:11" x14ac:dyDescent="0.35">
      <c r="A539" s="10" t="s">
        <v>412</v>
      </c>
      <c r="B539" s="10" t="s">
        <v>119</v>
      </c>
      <c r="C539" s="10" t="s">
        <v>11</v>
      </c>
      <c r="D539" s="10" t="s">
        <v>121</v>
      </c>
      <c r="E539" s="11" t="s">
        <v>512</v>
      </c>
      <c r="F539" s="10" t="s">
        <v>21</v>
      </c>
      <c r="G539" s="10" t="s">
        <v>414</v>
      </c>
      <c r="H539" s="10" t="s">
        <v>13</v>
      </c>
      <c r="I539" s="11" t="s">
        <v>415</v>
      </c>
      <c r="J539" s="12">
        <v>0</v>
      </c>
      <c r="K539" s="13">
        <v>0</v>
      </c>
    </row>
    <row r="540" spans="1:11" x14ac:dyDescent="0.35">
      <c r="A540" s="10" t="s">
        <v>412</v>
      </c>
      <c r="B540" s="10" t="s">
        <v>119</v>
      </c>
      <c r="C540" s="10" t="s">
        <v>11</v>
      </c>
      <c r="D540" s="10" t="s">
        <v>121</v>
      </c>
      <c r="E540" s="11" t="s">
        <v>512</v>
      </c>
      <c r="F540" s="10" t="s">
        <v>21</v>
      </c>
      <c r="G540" s="10" t="s">
        <v>414</v>
      </c>
      <c r="H540" s="10" t="s">
        <v>416</v>
      </c>
      <c r="I540" s="11" t="s">
        <v>417</v>
      </c>
      <c r="J540" s="12">
        <v>0</v>
      </c>
      <c r="K540" s="13">
        <v>0</v>
      </c>
    </row>
    <row r="541" spans="1:11" x14ac:dyDescent="0.35">
      <c r="A541" s="10" t="s">
        <v>412</v>
      </c>
      <c r="B541" s="10" t="s">
        <v>119</v>
      </c>
      <c r="C541" s="10" t="s">
        <v>11</v>
      </c>
      <c r="D541" s="10" t="s">
        <v>121</v>
      </c>
      <c r="E541" s="11" t="s">
        <v>512</v>
      </c>
      <c r="F541" s="10" t="s">
        <v>21</v>
      </c>
      <c r="G541" s="10" t="s">
        <v>414</v>
      </c>
      <c r="H541" s="10" t="s">
        <v>15</v>
      </c>
      <c r="I541" s="11" t="s">
        <v>418</v>
      </c>
      <c r="J541" s="12">
        <v>4604599</v>
      </c>
      <c r="K541" s="13">
        <v>0.57809999999999995</v>
      </c>
    </row>
    <row r="542" spans="1:11" x14ac:dyDescent="0.35">
      <c r="A542" s="10" t="s">
        <v>412</v>
      </c>
      <c r="B542" s="10" t="s">
        <v>119</v>
      </c>
      <c r="C542" s="10" t="s">
        <v>11</v>
      </c>
      <c r="D542" s="10" t="s">
        <v>121</v>
      </c>
      <c r="E542" s="11" t="s">
        <v>512</v>
      </c>
      <c r="F542" s="10" t="s">
        <v>21</v>
      </c>
      <c r="G542" s="10" t="s">
        <v>414</v>
      </c>
      <c r="H542" s="10" t="s">
        <v>16</v>
      </c>
      <c r="I542" s="11" t="s">
        <v>426</v>
      </c>
      <c r="J542" s="12">
        <v>461973</v>
      </c>
      <c r="K542" s="13">
        <v>5.8000000000000003E-2</v>
      </c>
    </row>
    <row r="543" spans="1:11" x14ac:dyDescent="0.35">
      <c r="A543" s="10" t="s">
        <v>412</v>
      </c>
      <c r="B543" s="10" t="s">
        <v>119</v>
      </c>
      <c r="C543" s="10" t="s">
        <v>11</v>
      </c>
      <c r="D543" s="10" t="s">
        <v>121</v>
      </c>
      <c r="E543" s="11" t="s">
        <v>512</v>
      </c>
      <c r="F543" s="10" t="s">
        <v>21</v>
      </c>
      <c r="G543" s="10" t="s">
        <v>414</v>
      </c>
      <c r="H543" s="10" t="s">
        <v>419</v>
      </c>
      <c r="I543" s="11" t="s">
        <v>420</v>
      </c>
      <c r="J543" s="12">
        <v>2789363</v>
      </c>
      <c r="K543" s="13">
        <v>0.35020000000000001</v>
      </c>
    </row>
    <row r="544" spans="1:11" x14ac:dyDescent="0.35">
      <c r="A544" s="10" t="s">
        <v>412</v>
      </c>
      <c r="B544" s="10" t="s">
        <v>119</v>
      </c>
      <c r="C544" s="10" t="s">
        <v>11</v>
      </c>
      <c r="D544" s="10" t="s">
        <v>121</v>
      </c>
      <c r="E544" s="11" t="s">
        <v>512</v>
      </c>
      <c r="F544" s="10" t="s">
        <v>21</v>
      </c>
      <c r="G544" s="10" t="s">
        <v>414</v>
      </c>
      <c r="H544" s="10" t="s">
        <v>421</v>
      </c>
      <c r="I544" s="11" t="s">
        <v>422</v>
      </c>
      <c r="J544" s="12">
        <v>2206321</v>
      </c>
      <c r="K544" s="13">
        <v>0.27700000000000002</v>
      </c>
    </row>
    <row r="545" spans="1:11" x14ac:dyDescent="0.35">
      <c r="A545" s="10" t="s">
        <v>412</v>
      </c>
      <c r="B545" s="10" t="s">
        <v>119</v>
      </c>
      <c r="C545" s="10" t="s">
        <v>11</v>
      </c>
      <c r="D545" s="10" t="s">
        <v>121</v>
      </c>
      <c r="E545" s="11" t="s">
        <v>512</v>
      </c>
      <c r="F545" s="10" t="s">
        <v>21</v>
      </c>
      <c r="G545" s="10" t="s">
        <v>414</v>
      </c>
      <c r="H545" s="10" t="s">
        <v>423</v>
      </c>
      <c r="I545" s="11" t="s">
        <v>424</v>
      </c>
      <c r="J545" s="12">
        <v>0</v>
      </c>
      <c r="K545" s="13">
        <v>0</v>
      </c>
    </row>
    <row r="546" spans="1:11" x14ac:dyDescent="0.35">
      <c r="A546" s="10" t="s">
        <v>412</v>
      </c>
      <c r="B546" s="10" t="s">
        <v>119</v>
      </c>
      <c r="C546" s="10" t="s">
        <v>11</v>
      </c>
      <c r="D546" s="10" t="s">
        <v>122</v>
      </c>
      <c r="E546" s="11" t="s">
        <v>513</v>
      </c>
      <c r="F546" s="10" t="s">
        <v>21</v>
      </c>
      <c r="G546" s="10" t="s">
        <v>414</v>
      </c>
      <c r="H546" s="10" t="s">
        <v>13</v>
      </c>
      <c r="I546" s="11" t="s">
        <v>415</v>
      </c>
      <c r="J546" s="12">
        <v>0</v>
      </c>
      <c r="K546" s="13">
        <v>0</v>
      </c>
    </row>
    <row r="547" spans="1:11" x14ac:dyDescent="0.35">
      <c r="A547" s="10" t="s">
        <v>412</v>
      </c>
      <c r="B547" s="10" t="s">
        <v>119</v>
      </c>
      <c r="C547" s="10" t="s">
        <v>11</v>
      </c>
      <c r="D547" s="10" t="s">
        <v>122</v>
      </c>
      <c r="E547" s="11" t="s">
        <v>513</v>
      </c>
      <c r="F547" s="10" t="s">
        <v>21</v>
      </c>
      <c r="G547" s="10" t="s">
        <v>414</v>
      </c>
      <c r="H547" s="10" t="s">
        <v>416</v>
      </c>
      <c r="I547" s="11" t="s">
        <v>417</v>
      </c>
      <c r="J547" s="12">
        <v>0</v>
      </c>
      <c r="K547" s="13">
        <v>0</v>
      </c>
    </row>
    <row r="548" spans="1:11" x14ac:dyDescent="0.35">
      <c r="A548" s="10" t="s">
        <v>412</v>
      </c>
      <c r="B548" s="10" t="s">
        <v>119</v>
      </c>
      <c r="C548" s="10" t="s">
        <v>11</v>
      </c>
      <c r="D548" s="10" t="s">
        <v>122</v>
      </c>
      <c r="E548" s="11" t="s">
        <v>513</v>
      </c>
      <c r="F548" s="10" t="s">
        <v>21</v>
      </c>
      <c r="G548" s="10" t="s">
        <v>414</v>
      </c>
      <c r="H548" s="10" t="s">
        <v>15</v>
      </c>
      <c r="I548" s="11" t="s">
        <v>418</v>
      </c>
      <c r="J548" s="12">
        <v>2685603</v>
      </c>
      <c r="K548" s="13">
        <v>0.26939999999999997</v>
      </c>
    </row>
    <row r="549" spans="1:11" x14ac:dyDescent="0.35">
      <c r="A549" s="10" t="s">
        <v>412</v>
      </c>
      <c r="B549" s="10" t="s">
        <v>119</v>
      </c>
      <c r="C549" s="10" t="s">
        <v>11</v>
      </c>
      <c r="D549" s="10" t="s">
        <v>122</v>
      </c>
      <c r="E549" s="11" t="s">
        <v>513</v>
      </c>
      <c r="F549" s="10" t="s">
        <v>21</v>
      </c>
      <c r="G549" s="10" t="s">
        <v>414</v>
      </c>
      <c r="H549" s="10" t="s">
        <v>16</v>
      </c>
      <c r="I549" s="11" t="s">
        <v>426</v>
      </c>
      <c r="J549" s="12">
        <v>139564</v>
      </c>
      <c r="K549" s="13">
        <v>1.4E-2</v>
      </c>
    </row>
    <row r="550" spans="1:11" x14ac:dyDescent="0.35">
      <c r="A550" s="10" t="s">
        <v>412</v>
      </c>
      <c r="B550" s="10" t="s">
        <v>119</v>
      </c>
      <c r="C550" s="10" t="s">
        <v>11</v>
      </c>
      <c r="D550" s="10" t="s">
        <v>122</v>
      </c>
      <c r="E550" s="11" t="s">
        <v>513</v>
      </c>
      <c r="F550" s="10" t="s">
        <v>21</v>
      </c>
      <c r="G550" s="10" t="s">
        <v>414</v>
      </c>
      <c r="H550" s="10" t="s">
        <v>419</v>
      </c>
      <c r="I550" s="11" t="s">
        <v>420</v>
      </c>
      <c r="J550" s="12">
        <v>2598874</v>
      </c>
      <c r="K550" s="13">
        <v>0.26069999999999999</v>
      </c>
    </row>
    <row r="551" spans="1:11" x14ac:dyDescent="0.35">
      <c r="A551" s="10" t="s">
        <v>412</v>
      </c>
      <c r="B551" s="10" t="s">
        <v>119</v>
      </c>
      <c r="C551" s="10" t="s">
        <v>11</v>
      </c>
      <c r="D551" s="10" t="s">
        <v>122</v>
      </c>
      <c r="E551" s="11" t="s">
        <v>513</v>
      </c>
      <c r="F551" s="10" t="s">
        <v>21</v>
      </c>
      <c r="G551" s="10" t="s">
        <v>414</v>
      </c>
      <c r="H551" s="10" t="s">
        <v>421</v>
      </c>
      <c r="I551" s="11" t="s">
        <v>422</v>
      </c>
      <c r="J551" s="12">
        <v>1032771</v>
      </c>
      <c r="K551" s="13">
        <v>0.1036</v>
      </c>
    </row>
    <row r="552" spans="1:11" x14ac:dyDescent="0.35">
      <c r="A552" s="10" t="s">
        <v>412</v>
      </c>
      <c r="B552" s="10" t="s">
        <v>119</v>
      </c>
      <c r="C552" s="10" t="s">
        <v>11</v>
      </c>
      <c r="D552" s="10" t="s">
        <v>122</v>
      </c>
      <c r="E552" s="11" t="s">
        <v>513</v>
      </c>
      <c r="F552" s="10" t="s">
        <v>21</v>
      </c>
      <c r="G552" s="10" t="s">
        <v>414</v>
      </c>
      <c r="H552" s="10" t="s">
        <v>423</v>
      </c>
      <c r="I552" s="11" t="s">
        <v>424</v>
      </c>
      <c r="J552" s="12">
        <v>0</v>
      </c>
      <c r="K552" s="13">
        <v>0</v>
      </c>
    </row>
    <row r="553" spans="1:11" x14ac:dyDescent="0.35">
      <c r="A553" s="10" t="s">
        <v>412</v>
      </c>
      <c r="B553" s="10" t="s">
        <v>123</v>
      </c>
      <c r="C553" s="10" t="s">
        <v>11</v>
      </c>
      <c r="D553" s="10" t="s">
        <v>124</v>
      </c>
      <c r="E553" s="11" t="s">
        <v>514</v>
      </c>
      <c r="F553" s="10" t="s">
        <v>21</v>
      </c>
      <c r="G553" s="10" t="s">
        <v>414</v>
      </c>
      <c r="H553" s="10" t="s">
        <v>13</v>
      </c>
      <c r="I553" s="11" t="s">
        <v>415</v>
      </c>
      <c r="J553" s="12">
        <v>0</v>
      </c>
      <c r="K553" s="13">
        <v>0</v>
      </c>
    </row>
    <row r="554" spans="1:11" x14ac:dyDescent="0.35">
      <c r="A554" s="10" t="s">
        <v>412</v>
      </c>
      <c r="B554" s="10" t="s">
        <v>123</v>
      </c>
      <c r="C554" s="10" t="s">
        <v>11</v>
      </c>
      <c r="D554" s="10" t="s">
        <v>124</v>
      </c>
      <c r="E554" s="11" t="s">
        <v>514</v>
      </c>
      <c r="F554" s="10" t="s">
        <v>21</v>
      </c>
      <c r="G554" s="10" t="s">
        <v>414</v>
      </c>
      <c r="H554" s="10" t="s">
        <v>416</v>
      </c>
      <c r="I554" s="11" t="s">
        <v>417</v>
      </c>
      <c r="J554" s="12">
        <v>0</v>
      </c>
      <c r="K554" s="13">
        <v>0</v>
      </c>
    </row>
    <row r="555" spans="1:11" x14ac:dyDescent="0.35">
      <c r="A555" s="10" t="s">
        <v>412</v>
      </c>
      <c r="B555" s="10" t="s">
        <v>123</v>
      </c>
      <c r="C555" s="10" t="s">
        <v>11</v>
      </c>
      <c r="D555" s="10" t="s">
        <v>124</v>
      </c>
      <c r="E555" s="11" t="s">
        <v>514</v>
      </c>
      <c r="F555" s="10" t="s">
        <v>21</v>
      </c>
      <c r="G555" s="10" t="s">
        <v>414</v>
      </c>
      <c r="H555" s="10" t="s">
        <v>15</v>
      </c>
      <c r="I555" s="11" t="s">
        <v>418</v>
      </c>
      <c r="J555" s="12">
        <v>859088</v>
      </c>
      <c r="K555" s="13">
        <v>0.23230000000000001</v>
      </c>
    </row>
    <row r="556" spans="1:11" x14ac:dyDescent="0.35">
      <c r="A556" s="10" t="s">
        <v>412</v>
      </c>
      <c r="B556" s="10" t="s">
        <v>123</v>
      </c>
      <c r="C556" s="10" t="s">
        <v>11</v>
      </c>
      <c r="D556" s="10" t="s">
        <v>124</v>
      </c>
      <c r="E556" s="11" t="s">
        <v>514</v>
      </c>
      <c r="F556" s="10" t="s">
        <v>21</v>
      </c>
      <c r="G556" s="10" t="s">
        <v>414</v>
      </c>
      <c r="H556" s="10" t="s">
        <v>16</v>
      </c>
      <c r="I556" s="11" t="s">
        <v>426</v>
      </c>
      <c r="J556" s="12">
        <v>373147</v>
      </c>
      <c r="K556" s="13">
        <v>0.1009</v>
      </c>
    </row>
    <row r="557" spans="1:11" x14ac:dyDescent="0.35">
      <c r="A557" s="10" t="s">
        <v>412</v>
      </c>
      <c r="B557" s="10" t="s">
        <v>123</v>
      </c>
      <c r="C557" s="10" t="s">
        <v>11</v>
      </c>
      <c r="D557" s="10" t="s">
        <v>124</v>
      </c>
      <c r="E557" s="11" t="s">
        <v>514</v>
      </c>
      <c r="F557" s="10" t="s">
        <v>21</v>
      </c>
      <c r="G557" s="10" t="s">
        <v>414</v>
      </c>
      <c r="H557" s="10" t="s">
        <v>419</v>
      </c>
      <c r="I557" s="11" t="s">
        <v>420</v>
      </c>
      <c r="J557" s="12">
        <v>962267</v>
      </c>
      <c r="K557" s="13">
        <v>0.26019999999999999</v>
      </c>
    </row>
    <row r="558" spans="1:11" x14ac:dyDescent="0.35">
      <c r="A558" s="10" t="s">
        <v>412</v>
      </c>
      <c r="B558" s="10" t="s">
        <v>123</v>
      </c>
      <c r="C558" s="10" t="s">
        <v>11</v>
      </c>
      <c r="D558" s="10" t="s">
        <v>124</v>
      </c>
      <c r="E558" s="11" t="s">
        <v>514</v>
      </c>
      <c r="F558" s="10" t="s">
        <v>21</v>
      </c>
      <c r="G558" s="10" t="s">
        <v>414</v>
      </c>
      <c r="H558" s="10" t="s">
        <v>421</v>
      </c>
      <c r="I558" s="11" t="s">
        <v>422</v>
      </c>
      <c r="J558" s="12">
        <v>457465</v>
      </c>
      <c r="K558" s="13">
        <v>0.1237</v>
      </c>
    </row>
    <row r="559" spans="1:11" x14ac:dyDescent="0.35">
      <c r="A559" s="10" t="s">
        <v>412</v>
      </c>
      <c r="B559" s="10" t="s">
        <v>123</v>
      </c>
      <c r="C559" s="10" t="s">
        <v>11</v>
      </c>
      <c r="D559" s="10" t="s">
        <v>124</v>
      </c>
      <c r="E559" s="11" t="s">
        <v>514</v>
      </c>
      <c r="F559" s="10" t="s">
        <v>21</v>
      </c>
      <c r="G559" s="10" t="s">
        <v>414</v>
      </c>
      <c r="H559" s="10" t="s">
        <v>423</v>
      </c>
      <c r="I559" s="11" t="s">
        <v>424</v>
      </c>
      <c r="J559" s="12">
        <v>106138</v>
      </c>
      <c r="K559" s="13">
        <v>2.87E-2</v>
      </c>
    </row>
    <row r="560" spans="1:11" x14ac:dyDescent="0.35">
      <c r="A560" s="10" t="s">
        <v>412</v>
      </c>
      <c r="B560" s="10" t="s">
        <v>123</v>
      </c>
      <c r="C560" s="10" t="s">
        <v>11</v>
      </c>
      <c r="D560" s="10" t="s">
        <v>125</v>
      </c>
      <c r="E560" s="11" t="s">
        <v>515</v>
      </c>
      <c r="F560" s="10" t="s">
        <v>14</v>
      </c>
      <c r="G560" s="10" t="s">
        <v>123</v>
      </c>
      <c r="H560" s="10" t="s">
        <v>416</v>
      </c>
      <c r="I560" s="11" t="s">
        <v>417</v>
      </c>
      <c r="J560" s="12">
        <v>0</v>
      </c>
      <c r="K560" s="13">
        <v>0</v>
      </c>
    </row>
    <row r="561" spans="1:11" x14ac:dyDescent="0.35">
      <c r="A561" s="10" t="s">
        <v>412</v>
      </c>
      <c r="B561" s="10" t="s">
        <v>123</v>
      </c>
      <c r="C561" s="10" t="s">
        <v>11</v>
      </c>
      <c r="D561" s="10" t="s">
        <v>125</v>
      </c>
      <c r="E561" s="11" t="s">
        <v>515</v>
      </c>
      <c r="F561" s="10" t="s">
        <v>14</v>
      </c>
      <c r="G561" s="10" t="s">
        <v>123</v>
      </c>
      <c r="H561" s="10" t="s">
        <v>15</v>
      </c>
      <c r="I561" s="11" t="s">
        <v>418</v>
      </c>
      <c r="J561" s="12">
        <v>723998</v>
      </c>
      <c r="K561" s="13">
        <v>0.27810000000000001</v>
      </c>
    </row>
    <row r="562" spans="1:11" x14ac:dyDescent="0.35">
      <c r="A562" s="10" t="s">
        <v>412</v>
      </c>
      <c r="B562" s="10" t="s">
        <v>123</v>
      </c>
      <c r="C562" s="10" t="s">
        <v>11</v>
      </c>
      <c r="D562" s="10" t="s">
        <v>125</v>
      </c>
      <c r="E562" s="11" t="s">
        <v>515</v>
      </c>
      <c r="F562" s="10" t="s">
        <v>14</v>
      </c>
      <c r="G562" s="10" t="s">
        <v>123</v>
      </c>
      <c r="H562" s="10" t="s">
        <v>16</v>
      </c>
      <c r="I562" s="11" t="s">
        <v>426</v>
      </c>
      <c r="J562" s="12">
        <v>176248</v>
      </c>
      <c r="K562" s="13">
        <v>6.7699999999999996E-2</v>
      </c>
    </row>
    <row r="563" spans="1:11" x14ac:dyDescent="0.35">
      <c r="A563" s="10" t="s">
        <v>412</v>
      </c>
      <c r="B563" s="10" t="s">
        <v>123</v>
      </c>
      <c r="C563" s="10" t="s">
        <v>11</v>
      </c>
      <c r="D563" s="10" t="s">
        <v>125</v>
      </c>
      <c r="E563" s="11" t="s">
        <v>515</v>
      </c>
      <c r="F563" s="10" t="s">
        <v>14</v>
      </c>
      <c r="G563" s="10" t="s">
        <v>123</v>
      </c>
      <c r="H563" s="10" t="s">
        <v>419</v>
      </c>
      <c r="I563" s="11" t="s">
        <v>420</v>
      </c>
      <c r="J563" s="12">
        <v>652405</v>
      </c>
      <c r="K563" s="13">
        <v>0.25059999999999999</v>
      </c>
    </row>
    <row r="564" spans="1:11" x14ac:dyDescent="0.35">
      <c r="A564" s="10" t="s">
        <v>412</v>
      </c>
      <c r="B564" s="10" t="s">
        <v>123</v>
      </c>
      <c r="C564" s="10" t="s">
        <v>11</v>
      </c>
      <c r="D564" s="10" t="s">
        <v>125</v>
      </c>
      <c r="E564" s="11" t="s">
        <v>515</v>
      </c>
      <c r="F564" s="10" t="s">
        <v>14</v>
      </c>
      <c r="G564" s="10" t="s">
        <v>123</v>
      </c>
      <c r="H564" s="10" t="s">
        <v>421</v>
      </c>
      <c r="I564" s="11" t="s">
        <v>422</v>
      </c>
      <c r="J564" s="12">
        <v>429036</v>
      </c>
      <c r="K564" s="13">
        <v>0.1648</v>
      </c>
    </row>
    <row r="565" spans="1:11" x14ac:dyDescent="0.35">
      <c r="A565" s="10" t="s">
        <v>412</v>
      </c>
      <c r="B565" s="10" t="s">
        <v>123</v>
      </c>
      <c r="C565" s="10" t="s">
        <v>11</v>
      </c>
      <c r="D565" s="10" t="s">
        <v>125</v>
      </c>
      <c r="E565" s="11" t="s">
        <v>515</v>
      </c>
      <c r="F565" s="10" t="s">
        <v>14</v>
      </c>
      <c r="G565" s="10" t="s">
        <v>123</v>
      </c>
      <c r="H565" s="10" t="s">
        <v>423</v>
      </c>
      <c r="I565" s="11" t="s">
        <v>424</v>
      </c>
      <c r="J565" s="12">
        <v>99970</v>
      </c>
      <c r="K565" s="13">
        <v>3.8399999999999997E-2</v>
      </c>
    </row>
    <row r="566" spans="1:11" x14ac:dyDescent="0.35">
      <c r="A566" s="10" t="s">
        <v>412</v>
      </c>
      <c r="B566" s="10" t="s">
        <v>123</v>
      </c>
      <c r="C566" s="10" t="s">
        <v>11</v>
      </c>
      <c r="D566" s="10" t="s">
        <v>126</v>
      </c>
      <c r="E566" s="11" t="s">
        <v>516</v>
      </c>
      <c r="F566" s="10" t="s">
        <v>21</v>
      </c>
      <c r="G566" s="10" t="s">
        <v>414</v>
      </c>
      <c r="H566" s="10" t="s">
        <v>416</v>
      </c>
      <c r="I566" s="11" t="s">
        <v>417</v>
      </c>
      <c r="J566" s="12">
        <v>0</v>
      </c>
      <c r="K566" s="13">
        <v>0</v>
      </c>
    </row>
    <row r="567" spans="1:11" x14ac:dyDescent="0.35">
      <c r="A567" s="10" t="s">
        <v>412</v>
      </c>
      <c r="B567" s="10" t="s">
        <v>123</v>
      </c>
      <c r="C567" s="10" t="s">
        <v>11</v>
      </c>
      <c r="D567" s="10" t="s">
        <v>126</v>
      </c>
      <c r="E567" s="11" t="s">
        <v>516</v>
      </c>
      <c r="F567" s="10" t="s">
        <v>21</v>
      </c>
      <c r="G567" s="10" t="s">
        <v>414</v>
      </c>
      <c r="H567" s="10" t="s">
        <v>15</v>
      </c>
      <c r="I567" s="11" t="s">
        <v>418</v>
      </c>
      <c r="J567" s="12">
        <v>1301339</v>
      </c>
      <c r="K567" s="13">
        <v>0.61380000000000001</v>
      </c>
    </row>
    <row r="568" spans="1:11" x14ac:dyDescent="0.35">
      <c r="A568" s="10" t="s">
        <v>412</v>
      </c>
      <c r="B568" s="10" t="s">
        <v>123</v>
      </c>
      <c r="C568" s="10" t="s">
        <v>11</v>
      </c>
      <c r="D568" s="10" t="s">
        <v>126</v>
      </c>
      <c r="E568" s="11" t="s">
        <v>516</v>
      </c>
      <c r="F568" s="10" t="s">
        <v>21</v>
      </c>
      <c r="G568" s="10" t="s">
        <v>414</v>
      </c>
      <c r="H568" s="10" t="s">
        <v>419</v>
      </c>
      <c r="I568" s="11" t="s">
        <v>420</v>
      </c>
      <c r="J568" s="12">
        <v>984166</v>
      </c>
      <c r="K568" s="13">
        <v>0.4642</v>
      </c>
    </row>
    <row r="569" spans="1:11" x14ac:dyDescent="0.35">
      <c r="A569" s="10" t="s">
        <v>412</v>
      </c>
      <c r="B569" s="10" t="s">
        <v>123</v>
      </c>
      <c r="C569" s="10" t="s">
        <v>11</v>
      </c>
      <c r="D569" s="10" t="s">
        <v>126</v>
      </c>
      <c r="E569" s="11" t="s">
        <v>516</v>
      </c>
      <c r="F569" s="10" t="s">
        <v>21</v>
      </c>
      <c r="G569" s="10" t="s">
        <v>414</v>
      </c>
      <c r="H569" s="10" t="s">
        <v>421</v>
      </c>
      <c r="I569" s="11" t="s">
        <v>422</v>
      </c>
      <c r="J569" s="12">
        <v>649609</v>
      </c>
      <c r="K569" s="13">
        <v>0.30640000000000001</v>
      </c>
    </row>
    <row r="570" spans="1:11" x14ac:dyDescent="0.35">
      <c r="A570" s="10" t="s">
        <v>412</v>
      </c>
      <c r="B570" s="10" t="s">
        <v>123</v>
      </c>
      <c r="C570" s="10" t="s">
        <v>11</v>
      </c>
      <c r="D570" s="10" t="s">
        <v>126</v>
      </c>
      <c r="E570" s="11" t="s">
        <v>516</v>
      </c>
      <c r="F570" s="10" t="s">
        <v>21</v>
      </c>
      <c r="G570" s="10" t="s">
        <v>414</v>
      </c>
      <c r="H570" s="10" t="s">
        <v>423</v>
      </c>
      <c r="I570" s="11" t="s">
        <v>424</v>
      </c>
      <c r="J570" s="12">
        <v>66148</v>
      </c>
      <c r="K570" s="13">
        <v>3.1199999999999999E-2</v>
      </c>
    </row>
    <row r="571" spans="1:11" x14ac:dyDescent="0.35">
      <c r="A571" s="10" t="s">
        <v>412</v>
      </c>
      <c r="B571" s="10" t="s">
        <v>123</v>
      </c>
      <c r="C571" s="10" t="s">
        <v>11</v>
      </c>
      <c r="D571" s="10" t="s">
        <v>127</v>
      </c>
      <c r="E571" s="11" t="s">
        <v>517</v>
      </c>
      <c r="F571" s="10" t="s">
        <v>21</v>
      </c>
      <c r="G571" s="10" t="s">
        <v>414</v>
      </c>
      <c r="H571" s="10" t="s">
        <v>416</v>
      </c>
      <c r="I571" s="11" t="s">
        <v>417</v>
      </c>
      <c r="J571" s="12">
        <v>0</v>
      </c>
      <c r="K571" s="13">
        <v>0</v>
      </c>
    </row>
    <row r="572" spans="1:11" x14ac:dyDescent="0.35">
      <c r="A572" s="10" t="s">
        <v>412</v>
      </c>
      <c r="B572" s="10" t="s">
        <v>123</v>
      </c>
      <c r="C572" s="10" t="s">
        <v>11</v>
      </c>
      <c r="D572" s="10" t="s">
        <v>127</v>
      </c>
      <c r="E572" s="11" t="s">
        <v>517</v>
      </c>
      <c r="F572" s="10" t="s">
        <v>21</v>
      </c>
      <c r="G572" s="10" t="s">
        <v>414</v>
      </c>
      <c r="H572" s="10" t="s">
        <v>15</v>
      </c>
      <c r="I572" s="11" t="s">
        <v>418</v>
      </c>
      <c r="J572" s="12">
        <v>1799557</v>
      </c>
      <c r="K572" s="13">
        <v>0.18870000000000001</v>
      </c>
    </row>
    <row r="573" spans="1:11" x14ac:dyDescent="0.35">
      <c r="A573" s="10" t="s">
        <v>412</v>
      </c>
      <c r="B573" s="10" t="s">
        <v>123</v>
      </c>
      <c r="C573" s="10" t="s">
        <v>11</v>
      </c>
      <c r="D573" s="10" t="s">
        <v>127</v>
      </c>
      <c r="E573" s="11" t="s">
        <v>517</v>
      </c>
      <c r="F573" s="10" t="s">
        <v>21</v>
      </c>
      <c r="G573" s="10" t="s">
        <v>414</v>
      </c>
      <c r="H573" s="10" t="s">
        <v>16</v>
      </c>
      <c r="I573" s="11" t="s">
        <v>426</v>
      </c>
      <c r="J573" s="12">
        <v>688543</v>
      </c>
      <c r="K573" s="13">
        <v>7.22E-2</v>
      </c>
    </row>
    <row r="574" spans="1:11" x14ac:dyDescent="0.35">
      <c r="A574" s="10" t="s">
        <v>412</v>
      </c>
      <c r="B574" s="10" t="s">
        <v>123</v>
      </c>
      <c r="C574" s="10" t="s">
        <v>11</v>
      </c>
      <c r="D574" s="10" t="s">
        <v>127</v>
      </c>
      <c r="E574" s="11" t="s">
        <v>517</v>
      </c>
      <c r="F574" s="10" t="s">
        <v>21</v>
      </c>
      <c r="G574" s="10" t="s">
        <v>414</v>
      </c>
      <c r="H574" s="10" t="s">
        <v>419</v>
      </c>
      <c r="I574" s="11" t="s">
        <v>420</v>
      </c>
      <c r="J574" s="12">
        <v>3599114</v>
      </c>
      <c r="K574" s="13">
        <v>0.37740000000000001</v>
      </c>
    </row>
    <row r="575" spans="1:11" x14ac:dyDescent="0.35">
      <c r="A575" s="10" t="s">
        <v>412</v>
      </c>
      <c r="B575" s="10" t="s">
        <v>123</v>
      </c>
      <c r="C575" s="10" t="s">
        <v>11</v>
      </c>
      <c r="D575" s="10" t="s">
        <v>127</v>
      </c>
      <c r="E575" s="11" t="s">
        <v>517</v>
      </c>
      <c r="F575" s="10" t="s">
        <v>21</v>
      </c>
      <c r="G575" s="10" t="s">
        <v>414</v>
      </c>
      <c r="H575" s="10" t="s">
        <v>421</v>
      </c>
      <c r="I575" s="11" t="s">
        <v>422</v>
      </c>
      <c r="J575" s="12">
        <v>2257314</v>
      </c>
      <c r="K575" s="13">
        <v>0.23669999999999999</v>
      </c>
    </row>
    <row r="576" spans="1:11" x14ac:dyDescent="0.35">
      <c r="A576" s="10" t="s">
        <v>412</v>
      </c>
      <c r="B576" s="10" t="s">
        <v>123</v>
      </c>
      <c r="C576" s="10" t="s">
        <v>11</v>
      </c>
      <c r="D576" s="10" t="s">
        <v>127</v>
      </c>
      <c r="E576" s="11" t="s">
        <v>517</v>
      </c>
      <c r="F576" s="10" t="s">
        <v>21</v>
      </c>
      <c r="G576" s="10" t="s">
        <v>414</v>
      </c>
      <c r="H576" s="10" t="s">
        <v>423</v>
      </c>
      <c r="I576" s="11" t="s">
        <v>424</v>
      </c>
      <c r="J576" s="12">
        <v>154493</v>
      </c>
      <c r="K576" s="13">
        <v>1.6199999999999999E-2</v>
      </c>
    </row>
    <row r="577" spans="1:11" x14ac:dyDescent="0.35">
      <c r="A577" s="10" t="s">
        <v>412</v>
      </c>
      <c r="B577" s="10" t="s">
        <v>123</v>
      </c>
      <c r="C577" s="10" t="s">
        <v>11</v>
      </c>
      <c r="D577" s="10" t="s">
        <v>128</v>
      </c>
      <c r="E577" s="11" t="s">
        <v>518</v>
      </c>
      <c r="F577" s="10" t="s">
        <v>14</v>
      </c>
      <c r="G577" s="10" t="s">
        <v>123</v>
      </c>
      <c r="H577" s="10" t="s">
        <v>13</v>
      </c>
      <c r="I577" s="11" t="s">
        <v>415</v>
      </c>
      <c r="J577" s="12">
        <v>0</v>
      </c>
      <c r="K577" s="13">
        <v>0</v>
      </c>
    </row>
    <row r="578" spans="1:11" x14ac:dyDescent="0.35">
      <c r="A578" s="10" t="s">
        <v>412</v>
      </c>
      <c r="B578" s="10" t="s">
        <v>123</v>
      </c>
      <c r="C578" s="10" t="s">
        <v>11</v>
      </c>
      <c r="D578" s="10" t="s">
        <v>128</v>
      </c>
      <c r="E578" s="11" t="s">
        <v>518</v>
      </c>
      <c r="F578" s="10" t="s">
        <v>14</v>
      </c>
      <c r="G578" s="10" t="s">
        <v>123</v>
      </c>
      <c r="H578" s="10" t="s">
        <v>416</v>
      </c>
      <c r="I578" s="11" t="s">
        <v>417</v>
      </c>
      <c r="J578" s="12">
        <v>0</v>
      </c>
      <c r="K578" s="13">
        <v>0</v>
      </c>
    </row>
    <row r="579" spans="1:11" x14ac:dyDescent="0.35">
      <c r="A579" s="10" t="s">
        <v>412</v>
      </c>
      <c r="B579" s="10" t="s">
        <v>123</v>
      </c>
      <c r="C579" s="10" t="s">
        <v>11</v>
      </c>
      <c r="D579" s="10" t="s">
        <v>128</v>
      </c>
      <c r="E579" s="11" t="s">
        <v>518</v>
      </c>
      <c r="F579" s="10" t="s">
        <v>14</v>
      </c>
      <c r="G579" s="10" t="s">
        <v>123</v>
      </c>
      <c r="H579" s="10" t="s">
        <v>15</v>
      </c>
      <c r="I579" s="11" t="s">
        <v>418</v>
      </c>
      <c r="J579" s="12">
        <v>2242874</v>
      </c>
      <c r="K579" s="13">
        <v>0.83420000000000005</v>
      </c>
    </row>
    <row r="580" spans="1:11" x14ac:dyDescent="0.35">
      <c r="A580" s="10" t="s">
        <v>412</v>
      </c>
      <c r="B580" s="10" t="s">
        <v>123</v>
      </c>
      <c r="C580" s="10" t="s">
        <v>11</v>
      </c>
      <c r="D580" s="10" t="s">
        <v>128</v>
      </c>
      <c r="E580" s="11" t="s">
        <v>518</v>
      </c>
      <c r="F580" s="10" t="s">
        <v>14</v>
      </c>
      <c r="G580" s="10" t="s">
        <v>123</v>
      </c>
      <c r="H580" s="10" t="s">
        <v>419</v>
      </c>
      <c r="I580" s="11" t="s">
        <v>420</v>
      </c>
      <c r="J580" s="12">
        <v>766535</v>
      </c>
      <c r="K580" s="13">
        <v>0.28510000000000002</v>
      </c>
    </row>
    <row r="581" spans="1:11" x14ac:dyDescent="0.35">
      <c r="A581" s="10" t="s">
        <v>412</v>
      </c>
      <c r="B581" s="10" t="s">
        <v>123</v>
      </c>
      <c r="C581" s="10" t="s">
        <v>11</v>
      </c>
      <c r="D581" s="10" t="s">
        <v>128</v>
      </c>
      <c r="E581" s="11" t="s">
        <v>518</v>
      </c>
      <c r="F581" s="10" t="s">
        <v>14</v>
      </c>
      <c r="G581" s="10" t="s">
        <v>123</v>
      </c>
      <c r="H581" s="10" t="s">
        <v>421</v>
      </c>
      <c r="I581" s="11" t="s">
        <v>422</v>
      </c>
      <c r="J581" s="12">
        <v>569457</v>
      </c>
      <c r="K581" s="13">
        <v>0.21179999999999999</v>
      </c>
    </row>
    <row r="582" spans="1:11" x14ac:dyDescent="0.35">
      <c r="A582" s="10" t="s">
        <v>412</v>
      </c>
      <c r="B582" s="10" t="s">
        <v>123</v>
      </c>
      <c r="C582" s="10" t="s">
        <v>11</v>
      </c>
      <c r="D582" s="10" t="s">
        <v>128</v>
      </c>
      <c r="E582" s="11" t="s">
        <v>518</v>
      </c>
      <c r="F582" s="10" t="s">
        <v>14</v>
      </c>
      <c r="G582" s="10" t="s">
        <v>123</v>
      </c>
      <c r="H582" s="10" t="s">
        <v>423</v>
      </c>
      <c r="I582" s="11" t="s">
        <v>424</v>
      </c>
      <c r="J582" s="12">
        <v>186055</v>
      </c>
      <c r="K582" s="13">
        <v>6.9199999999999998E-2</v>
      </c>
    </row>
    <row r="583" spans="1:11" x14ac:dyDescent="0.35">
      <c r="A583" s="10" t="s">
        <v>412</v>
      </c>
      <c r="B583" s="10" t="s">
        <v>129</v>
      </c>
      <c r="C583" s="10" t="s">
        <v>11</v>
      </c>
      <c r="D583" s="10" t="s">
        <v>133</v>
      </c>
      <c r="E583" s="11" t="s">
        <v>519</v>
      </c>
      <c r="F583" s="10" t="s">
        <v>21</v>
      </c>
      <c r="G583" s="10" t="s">
        <v>414</v>
      </c>
      <c r="H583" s="10" t="s">
        <v>416</v>
      </c>
      <c r="I583" s="11" t="s">
        <v>417</v>
      </c>
      <c r="J583" s="12">
        <v>0</v>
      </c>
      <c r="K583" s="13">
        <v>0</v>
      </c>
    </row>
    <row r="584" spans="1:11" x14ac:dyDescent="0.35">
      <c r="A584" s="10" t="s">
        <v>412</v>
      </c>
      <c r="B584" s="10" t="s">
        <v>129</v>
      </c>
      <c r="C584" s="10" t="s">
        <v>11</v>
      </c>
      <c r="D584" s="10" t="s">
        <v>133</v>
      </c>
      <c r="E584" s="11" t="s">
        <v>519</v>
      </c>
      <c r="F584" s="10" t="s">
        <v>21</v>
      </c>
      <c r="G584" s="10" t="s">
        <v>414</v>
      </c>
      <c r="H584" s="10" t="s">
        <v>15</v>
      </c>
      <c r="I584" s="11" t="s">
        <v>418</v>
      </c>
      <c r="J584" s="12">
        <v>562043</v>
      </c>
      <c r="K584" s="13">
        <v>0.26979999999999998</v>
      </c>
    </row>
    <row r="585" spans="1:11" x14ac:dyDescent="0.35">
      <c r="A585" s="10" t="s">
        <v>412</v>
      </c>
      <c r="B585" s="10" t="s">
        <v>129</v>
      </c>
      <c r="C585" s="10" t="s">
        <v>11</v>
      </c>
      <c r="D585" s="10" t="s">
        <v>133</v>
      </c>
      <c r="E585" s="11" t="s">
        <v>519</v>
      </c>
      <c r="F585" s="10" t="s">
        <v>21</v>
      </c>
      <c r="G585" s="10" t="s">
        <v>414</v>
      </c>
      <c r="H585" s="10" t="s">
        <v>16</v>
      </c>
      <c r="I585" s="11" t="s">
        <v>426</v>
      </c>
      <c r="J585" s="12">
        <v>220401</v>
      </c>
      <c r="K585" s="13">
        <v>0.10580000000000001</v>
      </c>
    </row>
    <row r="586" spans="1:11" x14ac:dyDescent="0.35">
      <c r="A586" s="10" t="s">
        <v>412</v>
      </c>
      <c r="B586" s="10" t="s">
        <v>129</v>
      </c>
      <c r="C586" s="10" t="s">
        <v>11</v>
      </c>
      <c r="D586" s="10" t="s">
        <v>133</v>
      </c>
      <c r="E586" s="11" t="s">
        <v>519</v>
      </c>
      <c r="F586" s="10" t="s">
        <v>21</v>
      </c>
      <c r="G586" s="10" t="s">
        <v>414</v>
      </c>
      <c r="H586" s="10" t="s">
        <v>419</v>
      </c>
      <c r="I586" s="11" t="s">
        <v>420</v>
      </c>
      <c r="J586" s="12">
        <v>513296</v>
      </c>
      <c r="K586" s="13">
        <v>0.24640000000000001</v>
      </c>
    </row>
    <row r="587" spans="1:11" x14ac:dyDescent="0.35">
      <c r="A587" s="10" t="s">
        <v>412</v>
      </c>
      <c r="B587" s="10" t="s">
        <v>129</v>
      </c>
      <c r="C587" s="10" t="s">
        <v>11</v>
      </c>
      <c r="D587" s="10" t="s">
        <v>133</v>
      </c>
      <c r="E587" s="11" t="s">
        <v>519</v>
      </c>
      <c r="F587" s="10" t="s">
        <v>21</v>
      </c>
      <c r="G587" s="10" t="s">
        <v>414</v>
      </c>
      <c r="H587" s="10" t="s">
        <v>421</v>
      </c>
      <c r="I587" s="11" t="s">
        <v>422</v>
      </c>
      <c r="J587" s="12">
        <v>493089</v>
      </c>
      <c r="K587" s="13">
        <v>0.23669999999999999</v>
      </c>
    </row>
    <row r="588" spans="1:11" x14ac:dyDescent="0.35">
      <c r="A588" s="10" t="s">
        <v>412</v>
      </c>
      <c r="B588" s="10" t="s">
        <v>129</v>
      </c>
      <c r="C588" s="10" t="s">
        <v>11</v>
      </c>
      <c r="D588" s="10" t="s">
        <v>133</v>
      </c>
      <c r="E588" s="11" t="s">
        <v>519</v>
      </c>
      <c r="F588" s="10" t="s">
        <v>21</v>
      </c>
      <c r="G588" s="10" t="s">
        <v>414</v>
      </c>
      <c r="H588" s="10" t="s">
        <v>423</v>
      </c>
      <c r="I588" s="11" t="s">
        <v>424</v>
      </c>
      <c r="J588" s="12">
        <v>110617</v>
      </c>
      <c r="K588" s="13">
        <v>5.3100000000000001E-2</v>
      </c>
    </row>
    <row r="589" spans="1:11" x14ac:dyDescent="0.35">
      <c r="A589" s="10" t="s">
        <v>412</v>
      </c>
      <c r="B589" s="10" t="s">
        <v>129</v>
      </c>
      <c r="C589" s="10" t="s">
        <v>11</v>
      </c>
      <c r="D589" s="10" t="s">
        <v>130</v>
      </c>
      <c r="E589" s="11" t="s">
        <v>520</v>
      </c>
      <c r="F589" s="10" t="s">
        <v>21</v>
      </c>
      <c r="G589" s="10" t="s">
        <v>414</v>
      </c>
      <c r="H589" s="10" t="s">
        <v>13</v>
      </c>
      <c r="I589" s="11" t="s">
        <v>415</v>
      </c>
      <c r="J589" s="12">
        <v>0</v>
      </c>
      <c r="K589" s="13">
        <v>0</v>
      </c>
    </row>
    <row r="590" spans="1:11" x14ac:dyDescent="0.35">
      <c r="A590" s="10" t="s">
        <v>412</v>
      </c>
      <c r="B590" s="10" t="s">
        <v>129</v>
      </c>
      <c r="C590" s="10" t="s">
        <v>11</v>
      </c>
      <c r="D590" s="10" t="s">
        <v>130</v>
      </c>
      <c r="E590" s="11" t="s">
        <v>520</v>
      </c>
      <c r="F590" s="10" t="s">
        <v>21</v>
      </c>
      <c r="G590" s="10" t="s">
        <v>414</v>
      </c>
      <c r="H590" s="10" t="s">
        <v>416</v>
      </c>
      <c r="I590" s="11" t="s">
        <v>417</v>
      </c>
      <c r="J590" s="12">
        <v>0</v>
      </c>
      <c r="K590" s="13">
        <v>0</v>
      </c>
    </row>
    <row r="591" spans="1:11" x14ac:dyDescent="0.35">
      <c r="A591" s="10" t="s">
        <v>412</v>
      </c>
      <c r="B591" s="10" t="s">
        <v>129</v>
      </c>
      <c r="C591" s="10" t="s">
        <v>11</v>
      </c>
      <c r="D591" s="10" t="s">
        <v>130</v>
      </c>
      <c r="E591" s="11" t="s">
        <v>520</v>
      </c>
      <c r="F591" s="10" t="s">
        <v>21</v>
      </c>
      <c r="G591" s="10" t="s">
        <v>414</v>
      </c>
      <c r="H591" s="10" t="s">
        <v>15</v>
      </c>
      <c r="I591" s="11" t="s">
        <v>418</v>
      </c>
      <c r="J591" s="12">
        <v>1469363</v>
      </c>
      <c r="K591" s="13">
        <v>0.76180000000000003</v>
      </c>
    </row>
    <row r="592" spans="1:11" x14ac:dyDescent="0.35">
      <c r="A592" s="10" t="s">
        <v>412</v>
      </c>
      <c r="B592" s="10" t="s">
        <v>129</v>
      </c>
      <c r="C592" s="10" t="s">
        <v>11</v>
      </c>
      <c r="D592" s="10" t="s">
        <v>130</v>
      </c>
      <c r="E592" s="11" t="s">
        <v>520</v>
      </c>
      <c r="F592" s="10" t="s">
        <v>21</v>
      </c>
      <c r="G592" s="10" t="s">
        <v>414</v>
      </c>
      <c r="H592" s="10" t="s">
        <v>16</v>
      </c>
      <c r="I592" s="11" t="s">
        <v>426</v>
      </c>
      <c r="J592" s="12">
        <v>121708</v>
      </c>
      <c r="K592" s="13">
        <v>6.3100000000000003E-2</v>
      </c>
    </row>
    <row r="593" spans="1:11" x14ac:dyDescent="0.35">
      <c r="A593" s="10" t="s">
        <v>412</v>
      </c>
      <c r="B593" s="10" t="s">
        <v>129</v>
      </c>
      <c r="C593" s="10" t="s">
        <v>11</v>
      </c>
      <c r="D593" s="10" t="s">
        <v>130</v>
      </c>
      <c r="E593" s="11" t="s">
        <v>520</v>
      </c>
      <c r="F593" s="10" t="s">
        <v>21</v>
      </c>
      <c r="G593" s="10" t="s">
        <v>414</v>
      </c>
      <c r="H593" s="10" t="s">
        <v>419</v>
      </c>
      <c r="I593" s="11" t="s">
        <v>420</v>
      </c>
      <c r="J593" s="12">
        <v>580184</v>
      </c>
      <c r="K593" s="13">
        <v>0.30080000000000001</v>
      </c>
    </row>
    <row r="594" spans="1:11" x14ac:dyDescent="0.35">
      <c r="A594" s="10" t="s">
        <v>412</v>
      </c>
      <c r="B594" s="10" t="s">
        <v>129</v>
      </c>
      <c r="C594" s="10" t="s">
        <v>11</v>
      </c>
      <c r="D594" s="10" t="s">
        <v>130</v>
      </c>
      <c r="E594" s="11" t="s">
        <v>520</v>
      </c>
      <c r="F594" s="10" t="s">
        <v>21</v>
      </c>
      <c r="G594" s="10" t="s">
        <v>414</v>
      </c>
      <c r="H594" s="10" t="s">
        <v>421</v>
      </c>
      <c r="I594" s="11" t="s">
        <v>422</v>
      </c>
      <c r="J594" s="12">
        <v>970767</v>
      </c>
      <c r="K594" s="13">
        <v>0.50329999999999997</v>
      </c>
    </row>
    <row r="595" spans="1:11" x14ac:dyDescent="0.35">
      <c r="A595" s="10" t="s">
        <v>412</v>
      </c>
      <c r="B595" s="10" t="s">
        <v>129</v>
      </c>
      <c r="C595" s="10" t="s">
        <v>11</v>
      </c>
      <c r="D595" s="10" t="s">
        <v>130</v>
      </c>
      <c r="E595" s="11" t="s">
        <v>520</v>
      </c>
      <c r="F595" s="10" t="s">
        <v>21</v>
      </c>
      <c r="G595" s="10" t="s">
        <v>414</v>
      </c>
      <c r="H595" s="10" t="s">
        <v>423</v>
      </c>
      <c r="I595" s="11" t="s">
        <v>424</v>
      </c>
      <c r="J595" s="12">
        <v>22953</v>
      </c>
      <c r="K595" s="13">
        <v>1.1900000000000001E-2</v>
      </c>
    </row>
    <row r="596" spans="1:11" x14ac:dyDescent="0.35">
      <c r="A596" s="10" t="s">
        <v>412</v>
      </c>
      <c r="B596" s="10" t="s">
        <v>129</v>
      </c>
      <c r="C596" s="10" t="s">
        <v>11</v>
      </c>
      <c r="D596" s="10" t="s">
        <v>131</v>
      </c>
      <c r="E596" s="11" t="s">
        <v>521</v>
      </c>
      <c r="F596" s="10" t="s">
        <v>21</v>
      </c>
      <c r="G596" s="10" t="s">
        <v>414</v>
      </c>
      <c r="H596" s="10" t="s">
        <v>13</v>
      </c>
      <c r="I596" s="11" t="s">
        <v>415</v>
      </c>
      <c r="J596" s="12">
        <v>0</v>
      </c>
      <c r="K596" s="13">
        <v>0</v>
      </c>
    </row>
    <row r="597" spans="1:11" x14ac:dyDescent="0.35">
      <c r="A597" s="10" t="s">
        <v>412</v>
      </c>
      <c r="B597" s="10" t="s">
        <v>129</v>
      </c>
      <c r="C597" s="10" t="s">
        <v>11</v>
      </c>
      <c r="D597" s="10" t="s">
        <v>131</v>
      </c>
      <c r="E597" s="11" t="s">
        <v>521</v>
      </c>
      <c r="F597" s="10" t="s">
        <v>21</v>
      </c>
      <c r="G597" s="10" t="s">
        <v>414</v>
      </c>
      <c r="H597" s="10" t="s">
        <v>416</v>
      </c>
      <c r="I597" s="11" t="s">
        <v>417</v>
      </c>
      <c r="J597" s="12">
        <v>0</v>
      </c>
      <c r="K597" s="13">
        <v>0</v>
      </c>
    </row>
    <row r="598" spans="1:11" x14ac:dyDescent="0.35">
      <c r="A598" s="10" t="s">
        <v>412</v>
      </c>
      <c r="B598" s="10" t="s">
        <v>129</v>
      </c>
      <c r="C598" s="10" t="s">
        <v>11</v>
      </c>
      <c r="D598" s="10" t="s">
        <v>131</v>
      </c>
      <c r="E598" s="11" t="s">
        <v>521</v>
      </c>
      <c r="F598" s="10" t="s">
        <v>21</v>
      </c>
      <c r="G598" s="10" t="s">
        <v>414</v>
      </c>
      <c r="H598" s="10" t="s">
        <v>15</v>
      </c>
      <c r="I598" s="11" t="s">
        <v>418</v>
      </c>
      <c r="J598" s="12">
        <v>1330021</v>
      </c>
      <c r="K598" s="13">
        <v>0.70279999999999998</v>
      </c>
    </row>
    <row r="599" spans="1:11" x14ac:dyDescent="0.35">
      <c r="A599" s="10" t="s">
        <v>412</v>
      </c>
      <c r="B599" s="10" t="s">
        <v>129</v>
      </c>
      <c r="C599" s="10" t="s">
        <v>11</v>
      </c>
      <c r="D599" s="10" t="s">
        <v>131</v>
      </c>
      <c r="E599" s="11" t="s">
        <v>521</v>
      </c>
      <c r="F599" s="10" t="s">
        <v>21</v>
      </c>
      <c r="G599" s="10" t="s">
        <v>414</v>
      </c>
      <c r="H599" s="10" t="s">
        <v>16</v>
      </c>
      <c r="I599" s="11" t="s">
        <v>426</v>
      </c>
      <c r="J599" s="12">
        <v>154614</v>
      </c>
      <c r="K599" s="13">
        <v>8.1699999999999995E-2</v>
      </c>
    </row>
    <row r="600" spans="1:11" x14ac:dyDescent="0.35">
      <c r="A600" s="10" t="s">
        <v>412</v>
      </c>
      <c r="B600" s="10" t="s">
        <v>129</v>
      </c>
      <c r="C600" s="10" t="s">
        <v>11</v>
      </c>
      <c r="D600" s="10" t="s">
        <v>131</v>
      </c>
      <c r="E600" s="11" t="s">
        <v>521</v>
      </c>
      <c r="F600" s="10" t="s">
        <v>21</v>
      </c>
      <c r="G600" s="10" t="s">
        <v>414</v>
      </c>
      <c r="H600" s="10" t="s">
        <v>419</v>
      </c>
      <c r="I600" s="11" t="s">
        <v>420</v>
      </c>
      <c r="J600" s="12">
        <v>667092</v>
      </c>
      <c r="K600" s="13">
        <v>0.35249999999999998</v>
      </c>
    </row>
    <row r="601" spans="1:11" x14ac:dyDescent="0.35">
      <c r="A601" s="10" t="s">
        <v>412</v>
      </c>
      <c r="B601" s="10" t="s">
        <v>129</v>
      </c>
      <c r="C601" s="10" t="s">
        <v>11</v>
      </c>
      <c r="D601" s="10" t="s">
        <v>131</v>
      </c>
      <c r="E601" s="11" t="s">
        <v>521</v>
      </c>
      <c r="F601" s="10" t="s">
        <v>21</v>
      </c>
      <c r="G601" s="10" t="s">
        <v>414</v>
      </c>
      <c r="H601" s="10" t="s">
        <v>421</v>
      </c>
      <c r="I601" s="11" t="s">
        <v>422</v>
      </c>
      <c r="J601" s="12">
        <v>442646</v>
      </c>
      <c r="K601" s="13">
        <v>0.2339</v>
      </c>
    </row>
    <row r="602" spans="1:11" x14ac:dyDescent="0.35">
      <c r="A602" s="10" t="s">
        <v>412</v>
      </c>
      <c r="B602" s="10" t="s">
        <v>129</v>
      </c>
      <c r="C602" s="10" t="s">
        <v>11</v>
      </c>
      <c r="D602" s="10" t="s">
        <v>131</v>
      </c>
      <c r="E602" s="11" t="s">
        <v>521</v>
      </c>
      <c r="F602" s="10" t="s">
        <v>21</v>
      </c>
      <c r="G602" s="10" t="s">
        <v>414</v>
      </c>
      <c r="H602" s="10" t="s">
        <v>423</v>
      </c>
      <c r="I602" s="11" t="s">
        <v>424</v>
      </c>
      <c r="J602" s="12">
        <v>59045</v>
      </c>
      <c r="K602" s="13">
        <v>3.1199999999999999E-2</v>
      </c>
    </row>
    <row r="603" spans="1:11" x14ac:dyDescent="0.35">
      <c r="A603" s="10" t="s">
        <v>412</v>
      </c>
      <c r="B603" s="10" t="s">
        <v>129</v>
      </c>
      <c r="C603" s="10" t="s">
        <v>11</v>
      </c>
      <c r="D603" s="10" t="s">
        <v>137</v>
      </c>
      <c r="E603" s="11" t="s">
        <v>464</v>
      </c>
      <c r="F603" s="10" t="s">
        <v>14</v>
      </c>
      <c r="G603" s="10" t="s">
        <v>138</v>
      </c>
      <c r="H603" s="10" t="s">
        <v>416</v>
      </c>
      <c r="I603" s="11" t="s">
        <v>417</v>
      </c>
      <c r="J603" s="12">
        <v>0</v>
      </c>
      <c r="K603" s="13">
        <v>0</v>
      </c>
    </row>
    <row r="604" spans="1:11" x14ac:dyDescent="0.35">
      <c r="A604" s="10" t="s">
        <v>412</v>
      </c>
      <c r="B604" s="10" t="s">
        <v>129</v>
      </c>
      <c r="C604" s="10" t="s">
        <v>11</v>
      </c>
      <c r="D604" s="10" t="s">
        <v>137</v>
      </c>
      <c r="E604" s="11" t="s">
        <v>464</v>
      </c>
      <c r="F604" s="10" t="s">
        <v>14</v>
      </c>
      <c r="G604" s="10" t="s">
        <v>138</v>
      </c>
      <c r="H604" s="10" t="s">
        <v>15</v>
      </c>
      <c r="I604" s="11" t="s">
        <v>418</v>
      </c>
      <c r="J604" s="12">
        <v>181227</v>
      </c>
      <c r="K604" s="13">
        <v>0.24410000000000001</v>
      </c>
    </row>
    <row r="605" spans="1:11" x14ac:dyDescent="0.35">
      <c r="A605" s="10" t="s">
        <v>412</v>
      </c>
      <c r="B605" s="10" t="s">
        <v>129</v>
      </c>
      <c r="C605" s="10" t="s">
        <v>11</v>
      </c>
      <c r="D605" s="10" t="s">
        <v>137</v>
      </c>
      <c r="E605" s="11" t="s">
        <v>464</v>
      </c>
      <c r="F605" s="10" t="s">
        <v>14</v>
      </c>
      <c r="G605" s="10" t="s">
        <v>138</v>
      </c>
      <c r="H605" s="10" t="s">
        <v>16</v>
      </c>
      <c r="I605" s="11" t="s">
        <v>426</v>
      </c>
      <c r="J605" s="12">
        <v>77881</v>
      </c>
      <c r="K605" s="13">
        <v>0.10489999999999999</v>
      </c>
    </row>
    <row r="606" spans="1:11" x14ac:dyDescent="0.35">
      <c r="A606" s="10" t="s">
        <v>412</v>
      </c>
      <c r="B606" s="10" t="s">
        <v>129</v>
      </c>
      <c r="C606" s="10" t="s">
        <v>11</v>
      </c>
      <c r="D606" s="10" t="s">
        <v>137</v>
      </c>
      <c r="E606" s="11" t="s">
        <v>464</v>
      </c>
      <c r="F606" s="10" t="s">
        <v>14</v>
      </c>
      <c r="G606" s="10" t="s">
        <v>138</v>
      </c>
      <c r="H606" s="10" t="s">
        <v>419</v>
      </c>
      <c r="I606" s="11" t="s">
        <v>420</v>
      </c>
      <c r="J606" s="12">
        <v>193774</v>
      </c>
      <c r="K606" s="13">
        <v>0.26100000000000001</v>
      </c>
    </row>
    <row r="607" spans="1:11" x14ac:dyDescent="0.35">
      <c r="A607" s="10" t="s">
        <v>412</v>
      </c>
      <c r="B607" s="10" t="s">
        <v>129</v>
      </c>
      <c r="C607" s="10" t="s">
        <v>11</v>
      </c>
      <c r="D607" s="10" t="s">
        <v>137</v>
      </c>
      <c r="E607" s="11" t="s">
        <v>464</v>
      </c>
      <c r="F607" s="10" t="s">
        <v>14</v>
      </c>
      <c r="G607" s="10" t="s">
        <v>138</v>
      </c>
      <c r="H607" s="10" t="s">
        <v>421</v>
      </c>
      <c r="I607" s="11" t="s">
        <v>422</v>
      </c>
      <c r="J607" s="12">
        <v>133712</v>
      </c>
      <c r="K607" s="13">
        <v>0.18010000000000001</v>
      </c>
    </row>
    <row r="608" spans="1:11" x14ac:dyDescent="0.35">
      <c r="A608" s="10" t="s">
        <v>412</v>
      </c>
      <c r="B608" s="10" t="s">
        <v>129</v>
      </c>
      <c r="C608" s="10" t="s">
        <v>11</v>
      </c>
      <c r="D608" s="10" t="s">
        <v>137</v>
      </c>
      <c r="E608" s="11" t="s">
        <v>464</v>
      </c>
      <c r="F608" s="10" t="s">
        <v>14</v>
      </c>
      <c r="G608" s="10" t="s">
        <v>138</v>
      </c>
      <c r="H608" s="10" t="s">
        <v>423</v>
      </c>
      <c r="I608" s="11" t="s">
        <v>424</v>
      </c>
      <c r="J608" s="12">
        <v>31108</v>
      </c>
      <c r="K608" s="13">
        <v>4.19E-2</v>
      </c>
    </row>
    <row r="609" spans="1:11" x14ac:dyDescent="0.35">
      <c r="A609" s="10" t="s">
        <v>412</v>
      </c>
      <c r="B609" s="10" t="s">
        <v>129</v>
      </c>
      <c r="C609" s="10" t="s">
        <v>11</v>
      </c>
      <c r="D609" s="10" t="s">
        <v>132</v>
      </c>
      <c r="E609" s="11" t="s">
        <v>522</v>
      </c>
      <c r="F609" s="10" t="s">
        <v>21</v>
      </c>
      <c r="G609" s="10" t="s">
        <v>414</v>
      </c>
      <c r="H609" s="10" t="s">
        <v>25</v>
      </c>
      <c r="I609" s="11" t="s">
        <v>448</v>
      </c>
      <c r="J609" s="12">
        <v>1499755</v>
      </c>
      <c r="K609" s="13">
        <v>0.38800000000000001</v>
      </c>
    </row>
    <row r="610" spans="1:11" x14ac:dyDescent="0.35">
      <c r="A610" s="10" t="s">
        <v>412</v>
      </c>
      <c r="B610" s="10" t="s">
        <v>129</v>
      </c>
      <c r="C610" s="10" t="s">
        <v>11</v>
      </c>
      <c r="D610" s="10" t="s">
        <v>132</v>
      </c>
      <c r="E610" s="11" t="s">
        <v>522</v>
      </c>
      <c r="F610" s="10" t="s">
        <v>21</v>
      </c>
      <c r="G610" s="10" t="s">
        <v>414</v>
      </c>
      <c r="H610" s="10" t="s">
        <v>13</v>
      </c>
      <c r="I610" s="11" t="s">
        <v>415</v>
      </c>
      <c r="J610" s="12">
        <v>0</v>
      </c>
      <c r="K610" s="13">
        <v>0</v>
      </c>
    </row>
    <row r="611" spans="1:11" x14ac:dyDescent="0.35">
      <c r="A611" s="10" t="s">
        <v>412</v>
      </c>
      <c r="B611" s="10" t="s">
        <v>129</v>
      </c>
      <c r="C611" s="10" t="s">
        <v>11</v>
      </c>
      <c r="D611" s="10" t="s">
        <v>132</v>
      </c>
      <c r="E611" s="11" t="s">
        <v>522</v>
      </c>
      <c r="F611" s="10" t="s">
        <v>21</v>
      </c>
      <c r="G611" s="10" t="s">
        <v>414</v>
      </c>
      <c r="H611" s="10" t="s">
        <v>416</v>
      </c>
      <c r="I611" s="11" t="s">
        <v>417</v>
      </c>
      <c r="J611" s="12">
        <v>0</v>
      </c>
      <c r="K611" s="13">
        <v>0</v>
      </c>
    </row>
    <row r="612" spans="1:11" x14ac:dyDescent="0.35">
      <c r="A612" s="10" t="s">
        <v>412</v>
      </c>
      <c r="B612" s="10" t="s">
        <v>129</v>
      </c>
      <c r="C612" s="10" t="s">
        <v>11</v>
      </c>
      <c r="D612" s="10" t="s">
        <v>132</v>
      </c>
      <c r="E612" s="11" t="s">
        <v>522</v>
      </c>
      <c r="F612" s="10" t="s">
        <v>21</v>
      </c>
      <c r="G612" s="10" t="s">
        <v>414</v>
      </c>
      <c r="H612" s="10" t="s">
        <v>15</v>
      </c>
      <c r="I612" s="11" t="s">
        <v>418</v>
      </c>
      <c r="J612" s="12">
        <v>155291</v>
      </c>
      <c r="K612" s="13">
        <v>4.2999999999999997E-2</v>
      </c>
    </row>
    <row r="613" spans="1:11" x14ac:dyDescent="0.35">
      <c r="A613" s="10" t="s">
        <v>412</v>
      </c>
      <c r="B613" s="10" t="s">
        <v>129</v>
      </c>
      <c r="C613" s="10" t="s">
        <v>11</v>
      </c>
      <c r="D613" s="10" t="s">
        <v>132</v>
      </c>
      <c r="E613" s="11" t="s">
        <v>522</v>
      </c>
      <c r="F613" s="10" t="s">
        <v>21</v>
      </c>
      <c r="G613" s="10" t="s">
        <v>414</v>
      </c>
      <c r="H613" s="10" t="s">
        <v>16</v>
      </c>
      <c r="I613" s="11" t="s">
        <v>426</v>
      </c>
      <c r="J613" s="12">
        <v>268328</v>
      </c>
      <c r="K613" s="13">
        <v>7.4300000000000005E-2</v>
      </c>
    </row>
    <row r="614" spans="1:11" x14ac:dyDescent="0.35">
      <c r="A614" s="10" t="s">
        <v>412</v>
      </c>
      <c r="B614" s="10" t="s">
        <v>129</v>
      </c>
      <c r="C614" s="10" t="s">
        <v>11</v>
      </c>
      <c r="D614" s="10" t="s">
        <v>132</v>
      </c>
      <c r="E614" s="11" t="s">
        <v>522</v>
      </c>
      <c r="F614" s="10" t="s">
        <v>21</v>
      </c>
      <c r="G614" s="10" t="s">
        <v>414</v>
      </c>
      <c r="H614" s="10" t="s">
        <v>419</v>
      </c>
      <c r="I614" s="11" t="s">
        <v>420</v>
      </c>
      <c r="J614" s="12">
        <v>998556</v>
      </c>
      <c r="K614" s="13">
        <v>0.27650000000000002</v>
      </c>
    </row>
    <row r="615" spans="1:11" x14ac:dyDescent="0.35">
      <c r="A615" s="10" t="s">
        <v>412</v>
      </c>
      <c r="B615" s="10" t="s">
        <v>129</v>
      </c>
      <c r="C615" s="10" t="s">
        <v>11</v>
      </c>
      <c r="D615" s="10" t="s">
        <v>132</v>
      </c>
      <c r="E615" s="11" t="s">
        <v>522</v>
      </c>
      <c r="F615" s="10" t="s">
        <v>21</v>
      </c>
      <c r="G615" s="10" t="s">
        <v>414</v>
      </c>
      <c r="H615" s="10" t="s">
        <v>421</v>
      </c>
      <c r="I615" s="11" t="s">
        <v>422</v>
      </c>
      <c r="J615" s="12">
        <v>689058</v>
      </c>
      <c r="K615" s="13">
        <v>0.1908</v>
      </c>
    </row>
    <row r="616" spans="1:11" x14ac:dyDescent="0.35">
      <c r="A616" s="10" t="s">
        <v>412</v>
      </c>
      <c r="B616" s="10" t="s">
        <v>129</v>
      </c>
      <c r="C616" s="10" t="s">
        <v>11</v>
      </c>
      <c r="D616" s="10" t="s">
        <v>132</v>
      </c>
      <c r="E616" s="11" t="s">
        <v>522</v>
      </c>
      <c r="F616" s="10" t="s">
        <v>21</v>
      </c>
      <c r="G616" s="10" t="s">
        <v>414</v>
      </c>
      <c r="H616" s="10" t="s">
        <v>423</v>
      </c>
      <c r="I616" s="11" t="s">
        <v>424</v>
      </c>
      <c r="J616" s="12">
        <v>0</v>
      </c>
      <c r="K616" s="13">
        <v>0</v>
      </c>
    </row>
    <row r="617" spans="1:11" x14ac:dyDescent="0.35">
      <c r="A617" s="10" t="s">
        <v>412</v>
      </c>
      <c r="B617" s="10" t="s">
        <v>340</v>
      </c>
      <c r="C617" s="10" t="s">
        <v>11</v>
      </c>
      <c r="D617" s="10" t="s">
        <v>386</v>
      </c>
      <c r="E617" s="11" t="s">
        <v>523</v>
      </c>
      <c r="F617" s="10" t="s">
        <v>21</v>
      </c>
      <c r="G617" s="10" t="s">
        <v>414</v>
      </c>
      <c r="H617" s="10" t="s">
        <v>25</v>
      </c>
      <c r="I617" s="11" t="s">
        <v>448</v>
      </c>
      <c r="J617" s="12">
        <v>6873597</v>
      </c>
      <c r="K617" s="13">
        <v>0.1</v>
      </c>
    </row>
    <row r="618" spans="1:11" x14ac:dyDescent="0.35">
      <c r="A618" s="10" t="s">
        <v>412</v>
      </c>
      <c r="B618" s="10" t="s">
        <v>340</v>
      </c>
      <c r="C618" s="10" t="s">
        <v>11</v>
      </c>
      <c r="D618" s="10" t="s">
        <v>386</v>
      </c>
      <c r="E618" s="11" t="s">
        <v>523</v>
      </c>
      <c r="F618" s="10" t="s">
        <v>21</v>
      </c>
      <c r="G618" s="10" t="s">
        <v>414</v>
      </c>
      <c r="H618" s="10" t="s">
        <v>13</v>
      </c>
      <c r="I618" s="11" t="s">
        <v>415</v>
      </c>
      <c r="J618" s="12">
        <v>0</v>
      </c>
      <c r="K618" s="13">
        <v>0</v>
      </c>
    </row>
    <row r="619" spans="1:11" x14ac:dyDescent="0.35">
      <c r="A619" s="10" t="s">
        <v>412</v>
      </c>
      <c r="B619" s="10" t="s">
        <v>340</v>
      </c>
      <c r="C619" s="10" t="s">
        <v>11</v>
      </c>
      <c r="D619" s="10" t="s">
        <v>386</v>
      </c>
      <c r="E619" s="11" t="s">
        <v>523</v>
      </c>
      <c r="F619" s="10" t="s">
        <v>21</v>
      </c>
      <c r="G619" s="10" t="s">
        <v>414</v>
      </c>
      <c r="H619" s="10" t="s">
        <v>416</v>
      </c>
      <c r="I619" s="11" t="s">
        <v>417</v>
      </c>
      <c r="J619" s="12">
        <v>0</v>
      </c>
      <c r="K619" s="13">
        <v>0</v>
      </c>
    </row>
    <row r="620" spans="1:11" x14ac:dyDescent="0.35">
      <c r="A620" s="10" t="s">
        <v>412</v>
      </c>
      <c r="B620" s="10" t="s">
        <v>340</v>
      </c>
      <c r="C620" s="10" t="s">
        <v>11</v>
      </c>
      <c r="D620" s="10" t="s">
        <v>386</v>
      </c>
      <c r="E620" s="11" t="s">
        <v>523</v>
      </c>
      <c r="F620" s="10" t="s">
        <v>21</v>
      </c>
      <c r="G620" s="10" t="s">
        <v>414</v>
      </c>
      <c r="H620" s="10" t="s">
        <v>15</v>
      </c>
      <c r="I620" s="11" t="s">
        <v>418</v>
      </c>
      <c r="J620" s="12">
        <v>30743858</v>
      </c>
      <c r="K620" s="13">
        <v>0.48599999999999999</v>
      </c>
    </row>
    <row r="621" spans="1:11" x14ac:dyDescent="0.35">
      <c r="A621" s="10" t="s">
        <v>412</v>
      </c>
      <c r="B621" s="10" t="s">
        <v>340</v>
      </c>
      <c r="C621" s="10" t="s">
        <v>11</v>
      </c>
      <c r="D621" s="10" t="s">
        <v>386</v>
      </c>
      <c r="E621" s="11" t="s">
        <v>523</v>
      </c>
      <c r="F621" s="10" t="s">
        <v>21</v>
      </c>
      <c r="G621" s="10" t="s">
        <v>414</v>
      </c>
      <c r="H621" s="10" t="s">
        <v>16</v>
      </c>
      <c r="I621" s="11" t="s">
        <v>426</v>
      </c>
      <c r="J621" s="12">
        <v>234058</v>
      </c>
      <c r="K621" s="13">
        <v>3.7000000000000002E-3</v>
      </c>
    </row>
    <row r="622" spans="1:11" x14ac:dyDescent="0.35">
      <c r="A622" s="10" t="s">
        <v>412</v>
      </c>
      <c r="B622" s="10" t="s">
        <v>340</v>
      </c>
      <c r="C622" s="10" t="s">
        <v>11</v>
      </c>
      <c r="D622" s="10" t="s">
        <v>386</v>
      </c>
      <c r="E622" s="11" t="s">
        <v>523</v>
      </c>
      <c r="F622" s="10" t="s">
        <v>21</v>
      </c>
      <c r="G622" s="10" t="s">
        <v>414</v>
      </c>
      <c r="H622" s="10" t="s">
        <v>30</v>
      </c>
      <c r="I622" s="11" t="s">
        <v>432</v>
      </c>
      <c r="J622" s="12">
        <v>7134794</v>
      </c>
      <c r="K622" s="13">
        <v>0.1038</v>
      </c>
    </row>
    <row r="623" spans="1:11" x14ac:dyDescent="0.35">
      <c r="A623" s="10" t="s">
        <v>412</v>
      </c>
      <c r="B623" s="10" t="s">
        <v>340</v>
      </c>
      <c r="C623" s="10" t="s">
        <v>11</v>
      </c>
      <c r="D623" s="10" t="s">
        <v>386</v>
      </c>
      <c r="E623" s="11" t="s">
        <v>523</v>
      </c>
      <c r="F623" s="10" t="s">
        <v>21</v>
      </c>
      <c r="G623" s="10" t="s">
        <v>414</v>
      </c>
      <c r="H623" s="10" t="s">
        <v>419</v>
      </c>
      <c r="I623" s="11" t="s">
        <v>420</v>
      </c>
      <c r="J623" s="12">
        <v>13904321</v>
      </c>
      <c r="K623" s="13">
        <v>0.2198</v>
      </c>
    </row>
    <row r="624" spans="1:11" x14ac:dyDescent="0.35">
      <c r="A624" s="10" t="s">
        <v>412</v>
      </c>
      <c r="B624" s="10" t="s">
        <v>340</v>
      </c>
      <c r="C624" s="10" t="s">
        <v>11</v>
      </c>
      <c r="D624" s="10" t="s">
        <v>386</v>
      </c>
      <c r="E624" s="11" t="s">
        <v>523</v>
      </c>
      <c r="F624" s="10" t="s">
        <v>21</v>
      </c>
      <c r="G624" s="10" t="s">
        <v>414</v>
      </c>
      <c r="H624" s="10" t="s">
        <v>421</v>
      </c>
      <c r="I624" s="11" t="s">
        <v>422</v>
      </c>
      <c r="J624" s="12">
        <v>11778820</v>
      </c>
      <c r="K624" s="13">
        <v>0.1862</v>
      </c>
    </row>
    <row r="625" spans="1:11" x14ac:dyDescent="0.35">
      <c r="A625" s="10" t="s">
        <v>412</v>
      </c>
      <c r="B625" s="10" t="s">
        <v>340</v>
      </c>
      <c r="C625" s="10" t="s">
        <v>11</v>
      </c>
      <c r="D625" s="10" t="s">
        <v>386</v>
      </c>
      <c r="E625" s="11" t="s">
        <v>523</v>
      </c>
      <c r="F625" s="10" t="s">
        <v>21</v>
      </c>
      <c r="G625" s="10" t="s">
        <v>414</v>
      </c>
      <c r="H625" s="10" t="s">
        <v>423</v>
      </c>
      <c r="I625" s="11" t="s">
        <v>424</v>
      </c>
      <c r="J625" s="12">
        <v>2195086</v>
      </c>
      <c r="K625" s="13">
        <v>3.4700000000000002E-2</v>
      </c>
    </row>
    <row r="626" spans="1:11" x14ac:dyDescent="0.35">
      <c r="A626" s="10" t="s">
        <v>412</v>
      </c>
      <c r="B626" s="10" t="s">
        <v>340</v>
      </c>
      <c r="C626" s="10" t="s">
        <v>11</v>
      </c>
      <c r="D626" s="10" t="s">
        <v>387</v>
      </c>
      <c r="E626" s="11" t="s">
        <v>524</v>
      </c>
      <c r="F626" s="10" t="s">
        <v>21</v>
      </c>
      <c r="G626" s="10" t="s">
        <v>414</v>
      </c>
      <c r="H626" s="10" t="s">
        <v>13</v>
      </c>
      <c r="I626" s="11" t="s">
        <v>415</v>
      </c>
      <c r="J626" s="12">
        <v>0</v>
      </c>
      <c r="K626" s="13">
        <v>0</v>
      </c>
    </row>
    <row r="627" spans="1:11" x14ac:dyDescent="0.35">
      <c r="A627" s="10" t="s">
        <v>412</v>
      </c>
      <c r="B627" s="10" t="s">
        <v>340</v>
      </c>
      <c r="C627" s="10" t="s">
        <v>11</v>
      </c>
      <c r="D627" s="10" t="s">
        <v>387</v>
      </c>
      <c r="E627" s="11" t="s">
        <v>524</v>
      </c>
      <c r="F627" s="10" t="s">
        <v>21</v>
      </c>
      <c r="G627" s="10" t="s">
        <v>414</v>
      </c>
      <c r="H627" s="10" t="s">
        <v>416</v>
      </c>
      <c r="I627" s="11" t="s">
        <v>417</v>
      </c>
      <c r="J627" s="12">
        <v>0</v>
      </c>
      <c r="K627" s="13">
        <v>0</v>
      </c>
    </row>
    <row r="628" spans="1:11" x14ac:dyDescent="0.35">
      <c r="A628" s="10" t="s">
        <v>412</v>
      </c>
      <c r="B628" s="10" t="s">
        <v>340</v>
      </c>
      <c r="C628" s="10" t="s">
        <v>11</v>
      </c>
      <c r="D628" s="10" t="s">
        <v>387</v>
      </c>
      <c r="E628" s="11" t="s">
        <v>524</v>
      </c>
      <c r="F628" s="10" t="s">
        <v>21</v>
      </c>
      <c r="G628" s="10" t="s">
        <v>414</v>
      </c>
      <c r="H628" s="10" t="s">
        <v>15</v>
      </c>
      <c r="I628" s="11" t="s">
        <v>418</v>
      </c>
      <c r="J628" s="12">
        <v>4456254</v>
      </c>
      <c r="K628" s="13">
        <v>0.59079999999999999</v>
      </c>
    </row>
    <row r="629" spans="1:11" x14ac:dyDescent="0.35">
      <c r="A629" s="10" t="s">
        <v>412</v>
      </c>
      <c r="B629" s="10" t="s">
        <v>340</v>
      </c>
      <c r="C629" s="10" t="s">
        <v>11</v>
      </c>
      <c r="D629" s="10" t="s">
        <v>387</v>
      </c>
      <c r="E629" s="11" t="s">
        <v>524</v>
      </c>
      <c r="F629" s="10" t="s">
        <v>21</v>
      </c>
      <c r="G629" s="10" t="s">
        <v>414</v>
      </c>
      <c r="H629" s="10" t="s">
        <v>16</v>
      </c>
      <c r="I629" s="11" t="s">
        <v>426</v>
      </c>
      <c r="J629" s="12">
        <v>119930</v>
      </c>
      <c r="K629" s="13">
        <v>1.5900000000000001E-2</v>
      </c>
    </row>
    <row r="630" spans="1:11" x14ac:dyDescent="0.35">
      <c r="A630" s="10" t="s">
        <v>412</v>
      </c>
      <c r="B630" s="10" t="s">
        <v>340</v>
      </c>
      <c r="C630" s="10" t="s">
        <v>11</v>
      </c>
      <c r="D630" s="10" t="s">
        <v>387</v>
      </c>
      <c r="E630" s="11" t="s">
        <v>524</v>
      </c>
      <c r="F630" s="10" t="s">
        <v>21</v>
      </c>
      <c r="G630" s="10" t="s">
        <v>414</v>
      </c>
      <c r="H630" s="10" t="s">
        <v>419</v>
      </c>
      <c r="I630" s="11" t="s">
        <v>420</v>
      </c>
      <c r="J630" s="12">
        <v>1576434</v>
      </c>
      <c r="K630" s="13">
        <v>0.20899999999999999</v>
      </c>
    </row>
    <row r="631" spans="1:11" x14ac:dyDescent="0.35">
      <c r="A631" s="10" t="s">
        <v>412</v>
      </c>
      <c r="B631" s="10" t="s">
        <v>340</v>
      </c>
      <c r="C631" s="10" t="s">
        <v>11</v>
      </c>
      <c r="D631" s="10" t="s">
        <v>387</v>
      </c>
      <c r="E631" s="11" t="s">
        <v>524</v>
      </c>
      <c r="F631" s="10" t="s">
        <v>21</v>
      </c>
      <c r="G631" s="10" t="s">
        <v>414</v>
      </c>
      <c r="H631" s="10" t="s">
        <v>421</v>
      </c>
      <c r="I631" s="11" t="s">
        <v>422</v>
      </c>
      <c r="J631" s="12">
        <v>1558331</v>
      </c>
      <c r="K631" s="13">
        <v>0.20660000000000001</v>
      </c>
    </row>
    <row r="632" spans="1:11" x14ac:dyDescent="0.35">
      <c r="A632" s="10" t="s">
        <v>412</v>
      </c>
      <c r="B632" s="10" t="s">
        <v>340</v>
      </c>
      <c r="C632" s="10" t="s">
        <v>11</v>
      </c>
      <c r="D632" s="10" t="s">
        <v>387</v>
      </c>
      <c r="E632" s="11" t="s">
        <v>524</v>
      </c>
      <c r="F632" s="10" t="s">
        <v>21</v>
      </c>
      <c r="G632" s="10" t="s">
        <v>414</v>
      </c>
      <c r="H632" s="10" t="s">
        <v>423</v>
      </c>
      <c r="I632" s="11" t="s">
        <v>424</v>
      </c>
      <c r="J632" s="12">
        <v>179517</v>
      </c>
      <c r="K632" s="13">
        <v>2.3800000000000002E-2</v>
      </c>
    </row>
    <row r="633" spans="1:11" x14ac:dyDescent="0.35">
      <c r="A633" s="10" t="s">
        <v>412</v>
      </c>
      <c r="B633" s="10" t="s">
        <v>340</v>
      </c>
      <c r="C633" s="10" t="s">
        <v>11</v>
      </c>
      <c r="D633" s="10" t="s">
        <v>388</v>
      </c>
      <c r="E633" s="11" t="s">
        <v>525</v>
      </c>
      <c r="F633" s="10" t="s">
        <v>21</v>
      </c>
      <c r="G633" s="10" t="s">
        <v>414</v>
      </c>
      <c r="H633" s="10" t="s">
        <v>25</v>
      </c>
      <c r="I633" s="11" t="s">
        <v>448</v>
      </c>
      <c r="J633" s="12">
        <v>5252295</v>
      </c>
      <c r="K633" s="13">
        <v>0.20899999999999999</v>
      </c>
    </row>
    <row r="634" spans="1:11" x14ac:dyDescent="0.35">
      <c r="A634" s="10" t="s">
        <v>412</v>
      </c>
      <c r="B634" s="10" t="s">
        <v>340</v>
      </c>
      <c r="C634" s="10" t="s">
        <v>11</v>
      </c>
      <c r="D634" s="10" t="s">
        <v>388</v>
      </c>
      <c r="E634" s="11" t="s">
        <v>525</v>
      </c>
      <c r="F634" s="10" t="s">
        <v>21</v>
      </c>
      <c r="G634" s="10" t="s">
        <v>414</v>
      </c>
      <c r="H634" s="10" t="s">
        <v>13</v>
      </c>
      <c r="I634" s="11" t="s">
        <v>415</v>
      </c>
      <c r="J634" s="12">
        <v>0</v>
      </c>
      <c r="K634" s="13">
        <v>0</v>
      </c>
    </row>
    <row r="635" spans="1:11" x14ac:dyDescent="0.35">
      <c r="A635" s="10" t="s">
        <v>412</v>
      </c>
      <c r="B635" s="10" t="s">
        <v>340</v>
      </c>
      <c r="C635" s="10" t="s">
        <v>11</v>
      </c>
      <c r="D635" s="10" t="s">
        <v>388</v>
      </c>
      <c r="E635" s="11" t="s">
        <v>525</v>
      </c>
      <c r="F635" s="10" t="s">
        <v>21</v>
      </c>
      <c r="G635" s="10" t="s">
        <v>414</v>
      </c>
      <c r="H635" s="10" t="s">
        <v>416</v>
      </c>
      <c r="I635" s="11" t="s">
        <v>417</v>
      </c>
      <c r="J635" s="12">
        <v>0</v>
      </c>
      <c r="K635" s="13">
        <v>0</v>
      </c>
    </row>
    <row r="636" spans="1:11" x14ac:dyDescent="0.35">
      <c r="A636" s="10" t="s">
        <v>412</v>
      </c>
      <c r="B636" s="10" t="s">
        <v>340</v>
      </c>
      <c r="C636" s="10" t="s">
        <v>11</v>
      </c>
      <c r="D636" s="10" t="s">
        <v>388</v>
      </c>
      <c r="E636" s="11" t="s">
        <v>525</v>
      </c>
      <c r="F636" s="10" t="s">
        <v>21</v>
      </c>
      <c r="G636" s="10" t="s">
        <v>414</v>
      </c>
      <c r="H636" s="10" t="s">
        <v>15</v>
      </c>
      <c r="I636" s="11" t="s">
        <v>418</v>
      </c>
      <c r="J636" s="12">
        <v>25204518</v>
      </c>
      <c r="K636" s="13">
        <v>1.095</v>
      </c>
    </row>
    <row r="637" spans="1:11" x14ac:dyDescent="0.35">
      <c r="A637" s="10" t="s">
        <v>412</v>
      </c>
      <c r="B637" s="10" t="s">
        <v>340</v>
      </c>
      <c r="C637" s="10" t="s">
        <v>11</v>
      </c>
      <c r="D637" s="10" t="s">
        <v>388</v>
      </c>
      <c r="E637" s="11" t="s">
        <v>525</v>
      </c>
      <c r="F637" s="10" t="s">
        <v>21</v>
      </c>
      <c r="G637" s="10" t="s">
        <v>414</v>
      </c>
      <c r="H637" s="10" t="s">
        <v>16</v>
      </c>
      <c r="I637" s="11" t="s">
        <v>426</v>
      </c>
      <c r="J637" s="12">
        <v>460356</v>
      </c>
      <c r="K637" s="13">
        <v>0.02</v>
      </c>
    </row>
    <row r="638" spans="1:11" x14ac:dyDescent="0.35">
      <c r="A638" s="10" t="s">
        <v>412</v>
      </c>
      <c r="B638" s="10" t="s">
        <v>340</v>
      </c>
      <c r="C638" s="10" t="s">
        <v>11</v>
      </c>
      <c r="D638" s="10" t="s">
        <v>388</v>
      </c>
      <c r="E638" s="11" t="s">
        <v>525</v>
      </c>
      <c r="F638" s="10" t="s">
        <v>21</v>
      </c>
      <c r="G638" s="10" t="s">
        <v>414</v>
      </c>
      <c r="H638" s="10" t="s">
        <v>419</v>
      </c>
      <c r="I638" s="11" t="s">
        <v>420</v>
      </c>
      <c r="J638" s="12">
        <v>5411491</v>
      </c>
      <c r="K638" s="13">
        <v>0.2351</v>
      </c>
    </row>
    <row r="639" spans="1:11" x14ac:dyDescent="0.35">
      <c r="A639" s="10" t="s">
        <v>412</v>
      </c>
      <c r="B639" s="10" t="s">
        <v>340</v>
      </c>
      <c r="C639" s="10" t="s">
        <v>11</v>
      </c>
      <c r="D639" s="10" t="s">
        <v>388</v>
      </c>
      <c r="E639" s="11" t="s">
        <v>525</v>
      </c>
      <c r="F639" s="10" t="s">
        <v>21</v>
      </c>
      <c r="G639" s="10" t="s">
        <v>414</v>
      </c>
      <c r="H639" s="10" t="s">
        <v>421</v>
      </c>
      <c r="I639" s="11" t="s">
        <v>422</v>
      </c>
      <c r="J639" s="12">
        <v>3899220</v>
      </c>
      <c r="K639" s="13">
        <v>0.1694</v>
      </c>
    </row>
    <row r="640" spans="1:11" x14ac:dyDescent="0.35">
      <c r="A640" s="10" t="s">
        <v>412</v>
      </c>
      <c r="B640" s="10" t="s">
        <v>340</v>
      </c>
      <c r="C640" s="10" t="s">
        <v>11</v>
      </c>
      <c r="D640" s="10" t="s">
        <v>388</v>
      </c>
      <c r="E640" s="11" t="s">
        <v>525</v>
      </c>
      <c r="F640" s="10" t="s">
        <v>21</v>
      </c>
      <c r="G640" s="10" t="s">
        <v>414</v>
      </c>
      <c r="H640" s="10" t="s">
        <v>423</v>
      </c>
      <c r="I640" s="11" t="s">
        <v>424</v>
      </c>
      <c r="J640" s="12">
        <v>271610</v>
      </c>
      <c r="K640" s="13">
        <v>1.18E-2</v>
      </c>
    </row>
    <row r="641" spans="1:11" x14ac:dyDescent="0.35">
      <c r="A641" s="10" t="s">
        <v>412</v>
      </c>
      <c r="B641" s="10" t="s">
        <v>340</v>
      </c>
      <c r="C641" s="10" t="s">
        <v>11</v>
      </c>
      <c r="D641" s="10" t="s">
        <v>339</v>
      </c>
      <c r="E641" s="11" t="s">
        <v>450</v>
      </c>
      <c r="F641" s="10" t="s">
        <v>14</v>
      </c>
      <c r="G641" s="10" t="s">
        <v>340</v>
      </c>
      <c r="H641" s="10" t="s">
        <v>25</v>
      </c>
      <c r="I641" s="11" t="s">
        <v>448</v>
      </c>
      <c r="J641" s="12">
        <v>477714</v>
      </c>
      <c r="K641" s="13">
        <v>0.19</v>
      </c>
    </row>
    <row r="642" spans="1:11" x14ac:dyDescent="0.35">
      <c r="A642" s="10" t="s">
        <v>412</v>
      </c>
      <c r="B642" s="10" t="s">
        <v>340</v>
      </c>
      <c r="C642" s="10" t="s">
        <v>11</v>
      </c>
      <c r="D642" s="10" t="s">
        <v>339</v>
      </c>
      <c r="E642" s="11" t="s">
        <v>450</v>
      </c>
      <c r="F642" s="10" t="s">
        <v>14</v>
      </c>
      <c r="G642" s="10" t="s">
        <v>340</v>
      </c>
      <c r="H642" s="10" t="s">
        <v>416</v>
      </c>
      <c r="I642" s="11" t="s">
        <v>417</v>
      </c>
      <c r="J642" s="12">
        <v>0</v>
      </c>
      <c r="K642" s="13">
        <v>0</v>
      </c>
    </row>
    <row r="643" spans="1:11" x14ac:dyDescent="0.35">
      <c r="A643" s="10" t="s">
        <v>412</v>
      </c>
      <c r="B643" s="10" t="s">
        <v>340</v>
      </c>
      <c r="C643" s="10" t="s">
        <v>11</v>
      </c>
      <c r="D643" s="10" t="s">
        <v>339</v>
      </c>
      <c r="E643" s="11" t="s">
        <v>450</v>
      </c>
      <c r="F643" s="10" t="s">
        <v>14</v>
      </c>
      <c r="G643" s="10" t="s">
        <v>340</v>
      </c>
      <c r="H643" s="10" t="s">
        <v>15</v>
      </c>
      <c r="I643" s="11" t="s">
        <v>418</v>
      </c>
      <c r="J643" s="12">
        <v>1478526</v>
      </c>
      <c r="K643" s="13">
        <v>0.60899999999999999</v>
      </c>
    </row>
    <row r="644" spans="1:11" x14ac:dyDescent="0.35">
      <c r="A644" s="10" t="s">
        <v>412</v>
      </c>
      <c r="B644" s="10" t="s">
        <v>340</v>
      </c>
      <c r="C644" s="10" t="s">
        <v>11</v>
      </c>
      <c r="D644" s="10" t="s">
        <v>339</v>
      </c>
      <c r="E644" s="11" t="s">
        <v>450</v>
      </c>
      <c r="F644" s="10" t="s">
        <v>14</v>
      </c>
      <c r="G644" s="10" t="s">
        <v>340</v>
      </c>
      <c r="H644" s="10" t="s">
        <v>16</v>
      </c>
      <c r="I644" s="11" t="s">
        <v>426</v>
      </c>
      <c r="J644" s="12">
        <v>45885</v>
      </c>
      <c r="K644" s="13">
        <v>1.89E-2</v>
      </c>
    </row>
    <row r="645" spans="1:11" x14ac:dyDescent="0.35">
      <c r="A645" s="10" t="s">
        <v>412</v>
      </c>
      <c r="B645" s="10" t="s">
        <v>340</v>
      </c>
      <c r="C645" s="10" t="s">
        <v>11</v>
      </c>
      <c r="D645" s="10" t="s">
        <v>339</v>
      </c>
      <c r="E645" s="11" t="s">
        <v>450</v>
      </c>
      <c r="F645" s="10" t="s">
        <v>14</v>
      </c>
      <c r="G645" s="10" t="s">
        <v>340</v>
      </c>
      <c r="H645" s="10" t="s">
        <v>419</v>
      </c>
      <c r="I645" s="11" t="s">
        <v>420</v>
      </c>
      <c r="J645" s="12">
        <v>550138</v>
      </c>
      <c r="K645" s="13">
        <v>0.2266</v>
      </c>
    </row>
    <row r="646" spans="1:11" x14ac:dyDescent="0.35">
      <c r="A646" s="10" t="s">
        <v>412</v>
      </c>
      <c r="B646" s="10" t="s">
        <v>340</v>
      </c>
      <c r="C646" s="10" t="s">
        <v>11</v>
      </c>
      <c r="D646" s="10" t="s">
        <v>339</v>
      </c>
      <c r="E646" s="11" t="s">
        <v>450</v>
      </c>
      <c r="F646" s="10" t="s">
        <v>14</v>
      </c>
      <c r="G646" s="10" t="s">
        <v>340</v>
      </c>
      <c r="H646" s="10" t="s">
        <v>421</v>
      </c>
      <c r="I646" s="11" t="s">
        <v>422</v>
      </c>
      <c r="J646" s="12">
        <v>484588</v>
      </c>
      <c r="K646" s="13">
        <v>0.1996</v>
      </c>
    </row>
    <row r="647" spans="1:11" x14ac:dyDescent="0.35">
      <c r="A647" s="10" t="s">
        <v>412</v>
      </c>
      <c r="B647" s="10" t="s">
        <v>340</v>
      </c>
      <c r="C647" s="10" t="s">
        <v>11</v>
      </c>
      <c r="D647" s="10" t="s">
        <v>339</v>
      </c>
      <c r="E647" s="11" t="s">
        <v>450</v>
      </c>
      <c r="F647" s="10" t="s">
        <v>14</v>
      </c>
      <c r="G647" s="10" t="s">
        <v>340</v>
      </c>
      <c r="H647" s="10" t="s">
        <v>423</v>
      </c>
      <c r="I647" s="11" t="s">
        <v>424</v>
      </c>
      <c r="J647" s="12">
        <v>84002</v>
      </c>
      <c r="K647" s="13">
        <v>3.4599999999999999E-2</v>
      </c>
    </row>
    <row r="648" spans="1:11" x14ac:dyDescent="0.35">
      <c r="A648" s="10" t="s">
        <v>412</v>
      </c>
      <c r="B648" s="10" t="s">
        <v>340</v>
      </c>
      <c r="C648" s="10" t="s">
        <v>11</v>
      </c>
      <c r="D648" s="10" t="s">
        <v>341</v>
      </c>
      <c r="E648" s="11" t="s">
        <v>526</v>
      </c>
      <c r="F648" s="10" t="s">
        <v>21</v>
      </c>
      <c r="G648" s="10" t="s">
        <v>414</v>
      </c>
      <c r="H648" s="10" t="s">
        <v>25</v>
      </c>
      <c r="I648" s="11" t="s">
        <v>448</v>
      </c>
      <c r="J648" s="12">
        <v>13589141</v>
      </c>
      <c r="K648" s="13">
        <v>0.16</v>
      </c>
    </row>
    <row r="649" spans="1:11" x14ac:dyDescent="0.35">
      <c r="A649" s="10" t="s">
        <v>412</v>
      </c>
      <c r="B649" s="10" t="s">
        <v>340</v>
      </c>
      <c r="C649" s="10" t="s">
        <v>11</v>
      </c>
      <c r="D649" s="10" t="s">
        <v>341</v>
      </c>
      <c r="E649" s="11" t="s">
        <v>526</v>
      </c>
      <c r="F649" s="10" t="s">
        <v>21</v>
      </c>
      <c r="G649" s="10" t="s">
        <v>414</v>
      </c>
      <c r="H649" s="10" t="s">
        <v>416</v>
      </c>
      <c r="I649" s="11" t="s">
        <v>417</v>
      </c>
      <c r="J649" s="12">
        <v>0</v>
      </c>
      <c r="K649" s="13">
        <v>0</v>
      </c>
    </row>
    <row r="650" spans="1:11" x14ac:dyDescent="0.35">
      <c r="A650" s="10" t="s">
        <v>412</v>
      </c>
      <c r="B650" s="10" t="s">
        <v>340</v>
      </c>
      <c r="C650" s="10" t="s">
        <v>11</v>
      </c>
      <c r="D650" s="10" t="s">
        <v>341</v>
      </c>
      <c r="E650" s="11" t="s">
        <v>526</v>
      </c>
      <c r="F650" s="10" t="s">
        <v>21</v>
      </c>
      <c r="G650" s="10" t="s">
        <v>414</v>
      </c>
      <c r="H650" s="10" t="s">
        <v>15</v>
      </c>
      <c r="I650" s="11" t="s">
        <v>418</v>
      </c>
      <c r="J650" s="12">
        <v>20374430</v>
      </c>
      <c r="K650" s="13">
        <v>0.2964</v>
      </c>
    </row>
    <row r="651" spans="1:11" x14ac:dyDescent="0.35">
      <c r="A651" s="10" t="s">
        <v>412</v>
      </c>
      <c r="B651" s="10" t="s">
        <v>340</v>
      </c>
      <c r="C651" s="10" t="s">
        <v>11</v>
      </c>
      <c r="D651" s="10" t="s">
        <v>341</v>
      </c>
      <c r="E651" s="11" t="s">
        <v>526</v>
      </c>
      <c r="F651" s="10" t="s">
        <v>21</v>
      </c>
      <c r="G651" s="10" t="s">
        <v>414</v>
      </c>
      <c r="H651" s="10" t="s">
        <v>419</v>
      </c>
      <c r="I651" s="11" t="s">
        <v>420</v>
      </c>
      <c r="J651" s="12">
        <v>14586552</v>
      </c>
      <c r="K651" s="13">
        <v>0.2122</v>
      </c>
    </row>
    <row r="652" spans="1:11" x14ac:dyDescent="0.35">
      <c r="A652" s="10" t="s">
        <v>412</v>
      </c>
      <c r="B652" s="10" t="s">
        <v>340</v>
      </c>
      <c r="C652" s="10" t="s">
        <v>11</v>
      </c>
      <c r="D652" s="10" t="s">
        <v>341</v>
      </c>
      <c r="E652" s="11" t="s">
        <v>526</v>
      </c>
      <c r="F652" s="10" t="s">
        <v>21</v>
      </c>
      <c r="G652" s="10" t="s">
        <v>414</v>
      </c>
      <c r="H652" s="10" t="s">
        <v>421</v>
      </c>
      <c r="I652" s="11" t="s">
        <v>422</v>
      </c>
      <c r="J652" s="12">
        <v>7630100</v>
      </c>
      <c r="K652" s="13">
        <v>0.111</v>
      </c>
    </row>
    <row r="653" spans="1:11" x14ac:dyDescent="0.35">
      <c r="A653" s="10" t="s">
        <v>412</v>
      </c>
      <c r="B653" s="10" t="s">
        <v>340</v>
      </c>
      <c r="C653" s="10" t="s">
        <v>11</v>
      </c>
      <c r="D653" s="10" t="s">
        <v>341</v>
      </c>
      <c r="E653" s="11" t="s">
        <v>526</v>
      </c>
      <c r="F653" s="10" t="s">
        <v>21</v>
      </c>
      <c r="G653" s="10" t="s">
        <v>414</v>
      </c>
      <c r="H653" s="10" t="s">
        <v>423</v>
      </c>
      <c r="I653" s="11" t="s">
        <v>424</v>
      </c>
      <c r="J653" s="12">
        <v>1766609</v>
      </c>
      <c r="K653" s="13">
        <v>2.5700000000000001E-2</v>
      </c>
    </row>
    <row r="654" spans="1:11" x14ac:dyDescent="0.35">
      <c r="A654" s="10" t="s">
        <v>412</v>
      </c>
      <c r="B654" s="10" t="s">
        <v>340</v>
      </c>
      <c r="C654" s="10" t="s">
        <v>11</v>
      </c>
      <c r="D654" s="10" t="s">
        <v>342</v>
      </c>
      <c r="E654" s="11" t="s">
        <v>527</v>
      </c>
      <c r="F654" s="10" t="s">
        <v>21</v>
      </c>
      <c r="G654" s="10" t="s">
        <v>414</v>
      </c>
      <c r="H654" s="10" t="s">
        <v>25</v>
      </c>
      <c r="I654" s="11" t="s">
        <v>448</v>
      </c>
      <c r="J654" s="12">
        <v>6395660</v>
      </c>
      <c r="K654" s="13">
        <v>0.21149999999999999</v>
      </c>
    </row>
    <row r="655" spans="1:11" x14ac:dyDescent="0.35">
      <c r="A655" s="10" t="s">
        <v>412</v>
      </c>
      <c r="B655" s="10" t="s">
        <v>340</v>
      </c>
      <c r="C655" s="10" t="s">
        <v>11</v>
      </c>
      <c r="D655" s="10" t="s">
        <v>342</v>
      </c>
      <c r="E655" s="11" t="s">
        <v>527</v>
      </c>
      <c r="F655" s="10" t="s">
        <v>21</v>
      </c>
      <c r="G655" s="10" t="s">
        <v>414</v>
      </c>
      <c r="H655" s="10" t="s">
        <v>13</v>
      </c>
      <c r="I655" s="11" t="s">
        <v>415</v>
      </c>
      <c r="J655" s="12">
        <v>0</v>
      </c>
      <c r="K655" s="13">
        <v>0</v>
      </c>
    </row>
    <row r="656" spans="1:11" x14ac:dyDescent="0.35">
      <c r="A656" s="10" t="s">
        <v>412</v>
      </c>
      <c r="B656" s="10" t="s">
        <v>340</v>
      </c>
      <c r="C656" s="10" t="s">
        <v>11</v>
      </c>
      <c r="D656" s="10" t="s">
        <v>342</v>
      </c>
      <c r="E656" s="11" t="s">
        <v>527</v>
      </c>
      <c r="F656" s="10" t="s">
        <v>21</v>
      </c>
      <c r="G656" s="10" t="s">
        <v>414</v>
      </c>
      <c r="H656" s="10" t="s">
        <v>416</v>
      </c>
      <c r="I656" s="11" t="s">
        <v>417</v>
      </c>
      <c r="J656" s="12">
        <v>0</v>
      </c>
      <c r="K656" s="13">
        <v>0</v>
      </c>
    </row>
    <row r="657" spans="1:11" x14ac:dyDescent="0.35">
      <c r="A657" s="10" t="s">
        <v>412</v>
      </c>
      <c r="B657" s="10" t="s">
        <v>340</v>
      </c>
      <c r="C657" s="10" t="s">
        <v>11</v>
      </c>
      <c r="D657" s="10" t="s">
        <v>342</v>
      </c>
      <c r="E657" s="11" t="s">
        <v>527</v>
      </c>
      <c r="F657" s="10" t="s">
        <v>21</v>
      </c>
      <c r="G657" s="10" t="s">
        <v>414</v>
      </c>
      <c r="H657" s="10" t="s">
        <v>15</v>
      </c>
      <c r="I657" s="11" t="s">
        <v>418</v>
      </c>
      <c r="J657" s="12">
        <v>12904568</v>
      </c>
      <c r="K657" s="13">
        <v>0.48570000000000002</v>
      </c>
    </row>
    <row r="658" spans="1:11" x14ac:dyDescent="0.35">
      <c r="A658" s="10" t="s">
        <v>412</v>
      </c>
      <c r="B658" s="10" t="s">
        <v>340</v>
      </c>
      <c r="C658" s="10" t="s">
        <v>11</v>
      </c>
      <c r="D658" s="10" t="s">
        <v>342</v>
      </c>
      <c r="E658" s="11" t="s">
        <v>527</v>
      </c>
      <c r="F658" s="10" t="s">
        <v>21</v>
      </c>
      <c r="G658" s="10" t="s">
        <v>414</v>
      </c>
      <c r="H658" s="10" t="s">
        <v>30</v>
      </c>
      <c r="I658" s="11" t="s">
        <v>432</v>
      </c>
      <c r="J658" s="12">
        <v>5833205</v>
      </c>
      <c r="K658" s="13">
        <v>0.19289999999999999</v>
      </c>
    </row>
    <row r="659" spans="1:11" x14ac:dyDescent="0.35">
      <c r="A659" s="10" t="s">
        <v>412</v>
      </c>
      <c r="B659" s="10" t="s">
        <v>340</v>
      </c>
      <c r="C659" s="10" t="s">
        <v>11</v>
      </c>
      <c r="D659" s="10" t="s">
        <v>342</v>
      </c>
      <c r="E659" s="11" t="s">
        <v>527</v>
      </c>
      <c r="F659" s="10" t="s">
        <v>21</v>
      </c>
      <c r="G659" s="10" t="s">
        <v>414</v>
      </c>
      <c r="H659" s="10" t="s">
        <v>419</v>
      </c>
      <c r="I659" s="11" t="s">
        <v>420</v>
      </c>
      <c r="J659" s="12">
        <v>4931208</v>
      </c>
      <c r="K659" s="13">
        <v>0.18559999999999999</v>
      </c>
    </row>
    <row r="660" spans="1:11" x14ac:dyDescent="0.35">
      <c r="A660" s="10" t="s">
        <v>412</v>
      </c>
      <c r="B660" s="10" t="s">
        <v>340</v>
      </c>
      <c r="C660" s="10" t="s">
        <v>11</v>
      </c>
      <c r="D660" s="10" t="s">
        <v>342</v>
      </c>
      <c r="E660" s="11" t="s">
        <v>527</v>
      </c>
      <c r="F660" s="10" t="s">
        <v>21</v>
      </c>
      <c r="G660" s="10" t="s">
        <v>414</v>
      </c>
      <c r="H660" s="10" t="s">
        <v>421</v>
      </c>
      <c r="I660" s="11" t="s">
        <v>422</v>
      </c>
      <c r="J660" s="12">
        <v>4601752</v>
      </c>
      <c r="K660" s="13">
        <v>0.17319999999999999</v>
      </c>
    </row>
    <row r="661" spans="1:11" x14ac:dyDescent="0.35">
      <c r="A661" s="10" t="s">
        <v>412</v>
      </c>
      <c r="B661" s="10" t="s">
        <v>340</v>
      </c>
      <c r="C661" s="10" t="s">
        <v>11</v>
      </c>
      <c r="D661" s="10" t="s">
        <v>342</v>
      </c>
      <c r="E661" s="11" t="s">
        <v>527</v>
      </c>
      <c r="F661" s="10" t="s">
        <v>21</v>
      </c>
      <c r="G661" s="10" t="s">
        <v>414</v>
      </c>
      <c r="H661" s="10" t="s">
        <v>423</v>
      </c>
      <c r="I661" s="11" t="s">
        <v>424</v>
      </c>
      <c r="J661" s="12">
        <v>1044162</v>
      </c>
      <c r="K661" s="13">
        <v>3.9300000000000002E-2</v>
      </c>
    </row>
    <row r="662" spans="1:11" x14ac:dyDescent="0.35">
      <c r="A662" s="10" t="s">
        <v>412</v>
      </c>
      <c r="B662" s="10" t="s">
        <v>345</v>
      </c>
      <c r="C662" s="10" t="s">
        <v>11</v>
      </c>
      <c r="D662" s="10" t="s">
        <v>346</v>
      </c>
      <c r="E662" s="11" t="s">
        <v>528</v>
      </c>
      <c r="F662" s="10" t="s">
        <v>21</v>
      </c>
      <c r="G662" s="10" t="s">
        <v>414</v>
      </c>
      <c r="H662" s="10" t="s">
        <v>416</v>
      </c>
      <c r="I662" s="11" t="s">
        <v>417</v>
      </c>
      <c r="J662" s="12">
        <v>0</v>
      </c>
      <c r="K662" s="13">
        <v>0</v>
      </c>
    </row>
    <row r="663" spans="1:11" x14ac:dyDescent="0.35">
      <c r="A663" s="10" t="s">
        <v>412</v>
      </c>
      <c r="B663" s="10" t="s">
        <v>345</v>
      </c>
      <c r="C663" s="10" t="s">
        <v>11</v>
      </c>
      <c r="D663" s="10" t="s">
        <v>346</v>
      </c>
      <c r="E663" s="11" t="s">
        <v>528</v>
      </c>
      <c r="F663" s="10" t="s">
        <v>21</v>
      </c>
      <c r="G663" s="10" t="s">
        <v>414</v>
      </c>
      <c r="H663" s="10" t="s">
        <v>15</v>
      </c>
      <c r="I663" s="11" t="s">
        <v>418</v>
      </c>
      <c r="J663" s="12">
        <v>4409179</v>
      </c>
      <c r="K663" s="13">
        <v>0.59509999999999996</v>
      </c>
    </row>
    <row r="664" spans="1:11" x14ac:dyDescent="0.35">
      <c r="A664" s="10" t="s">
        <v>412</v>
      </c>
      <c r="B664" s="10" t="s">
        <v>345</v>
      </c>
      <c r="C664" s="10" t="s">
        <v>11</v>
      </c>
      <c r="D664" s="10" t="s">
        <v>346</v>
      </c>
      <c r="E664" s="11" t="s">
        <v>528</v>
      </c>
      <c r="F664" s="10" t="s">
        <v>21</v>
      </c>
      <c r="G664" s="10" t="s">
        <v>414</v>
      </c>
      <c r="H664" s="10" t="s">
        <v>16</v>
      </c>
      <c r="I664" s="11" t="s">
        <v>426</v>
      </c>
      <c r="J664" s="12">
        <v>189674</v>
      </c>
      <c r="K664" s="13">
        <v>2.5600000000000001E-2</v>
      </c>
    </row>
    <row r="665" spans="1:11" x14ac:dyDescent="0.35">
      <c r="A665" s="10" t="s">
        <v>412</v>
      </c>
      <c r="B665" s="10" t="s">
        <v>345</v>
      </c>
      <c r="C665" s="10" t="s">
        <v>11</v>
      </c>
      <c r="D665" s="10" t="s">
        <v>346</v>
      </c>
      <c r="E665" s="11" t="s">
        <v>528</v>
      </c>
      <c r="F665" s="10" t="s">
        <v>21</v>
      </c>
      <c r="G665" s="10" t="s">
        <v>414</v>
      </c>
      <c r="H665" s="10" t="s">
        <v>419</v>
      </c>
      <c r="I665" s="11" t="s">
        <v>420</v>
      </c>
      <c r="J665" s="12">
        <v>2293129</v>
      </c>
      <c r="K665" s="13">
        <v>0.3095</v>
      </c>
    </row>
    <row r="666" spans="1:11" x14ac:dyDescent="0.35">
      <c r="A666" s="10" t="s">
        <v>412</v>
      </c>
      <c r="B666" s="10" t="s">
        <v>345</v>
      </c>
      <c r="C666" s="10" t="s">
        <v>11</v>
      </c>
      <c r="D666" s="10" t="s">
        <v>346</v>
      </c>
      <c r="E666" s="11" t="s">
        <v>528</v>
      </c>
      <c r="F666" s="10" t="s">
        <v>21</v>
      </c>
      <c r="G666" s="10" t="s">
        <v>414</v>
      </c>
      <c r="H666" s="10" t="s">
        <v>421</v>
      </c>
      <c r="I666" s="11" t="s">
        <v>422</v>
      </c>
      <c r="J666" s="12">
        <v>1484051</v>
      </c>
      <c r="K666" s="13">
        <v>0.20030000000000001</v>
      </c>
    </row>
    <row r="667" spans="1:11" x14ac:dyDescent="0.35">
      <c r="A667" s="10" t="s">
        <v>412</v>
      </c>
      <c r="B667" s="10" t="s">
        <v>345</v>
      </c>
      <c r="C667" s="10" t="s">
        <v>11</v>
      </c>
      <c r="D667" s="10" t="s">
        <v>346</v>
      </c>
      <c r="E667" s="11" t="s">
        <v>528</v>
      </c>
      <c r="F667" s="10" t="s">
        <v>21</v>
      </c>
      <c r="G667" s="10" t="s">
        <v>414</v>
      </c>
      <c r="H667" s="10" t="s">
        <v>423</v>
      </c>
      <c r="I667" s="11" t="s">
        <v>424</v>
      </c>
      <c r="J667" s="12">
        <v>343784</v>
      </c>
      <c r="K667" s="13">
        <v>4.6399999999999997E-2</v>
      </c>
    </row>
    <row r="668" spans="1:11" x14ac:dyDescent="0.35">
      <c r="A668" s="10" t="s">
        <v>412</v>
      </c>
      <c r="B668" s="10" t="s">
        <v>345</v>
      </c>
      <c r="C668" s="10" t="s">
        <v>11</v>
      </c>
      <c r="D668" s="10" t="s">
        <v>349</v>
      </c>
      <c r="E668" s="11" t="s">
        <v>529</v>
      </c>
      <c r="F668" s="10" t="s">
        <v>21</v>
      </c>
      <c r="G668" s="10" t="s">
        <v>414</v>
      </c>
      <c r="H668" s="10" t="s">
        <v>13</v>
      </c>
      <c r="I668" s="11" t="s">
        <v>415</v>
      </c>
      <c r="J668" s="12">
        <v>0</v>
      </c>
      <c r="K668" s="13">
        <v>0</v>
      </c>
    </row>
    <row r="669" spans="1:11" x14ac:dyDescent="0.35">
      <c r="A669" s="10" t="s">
        <v>412</v>
      </c>
      <c r="B669" s="10" t="s">
        <v>345</v>
      </c>
      <c r="C669" s="10" t="s">
        <v>11</v>
      </c>
      <c r="D669" s="10" t="s">
        <v>349</v>
      </c>
      <c r="E669" s="11" t="s">
        <v>529</v>
      </c>
      <c r="F669" s="10" t="s">
        <v>21</v>
      </c>
      <c r="G669" s="10" t="s">
        <v>414</v>
      </c>
      <c r="H669" s="10" t="s">
        <v>416</v>
      </c>
      <c r="I669" s="11" t="s">
        <v>417</v>
      </c>
      <c r="J669" s="12">
        <v>0</v>
      </c>
      <c r="K669" s="13">
        <v>0</v>
      </c>
    </row>
    <row r="670" spans="1:11" x14ac:dyDescent="0.35">
      <c r="A670" s="10" t="s">
        <v>412</v>
      </c>
      <c r="B670" s="10" t="s">
        <v>345</v>
      </c>
      <c r="C670" s="10" t="s">
        <v>11</v>
      </c>
      <c r="D670" s="10" t="s">
        <v>349</v>
      </c>
      <c r="E670" s="11" t="s">
        <v>529</v>
      </c>
      <c r="F670" s="10" t="s">
        <v>21</v>
      </c>
      <c r="G670" s="10" t="s">
        <v>414</v>
      </c>
      <c r="H670" s="10" t="s">
        <v>15</v>
      </c>
      <c r="I670" s="11" t="s">
        <v>418</v>
      </c>
      <c r="J670" s="12">
        <v>10204874</v>
      </c>
      <c r="K670" s="13">
        <v>0.83309999999999995</v>
      </c>
    </row>
    <row r="671" spans="1:11" x14ac:dyDescent="0.35">
      <c r="A671" s="10" t="s">
        <v>412</v>
      </c>
      <c r="B671" s="10" t="s">
        <v>345</v>
      </c>
      <c r="C671" s="10" t="s">
        <v>11</v>
      </c>
      <c r="D671" s="10" t="s">
        <v>349</v>
      </c>
      <c r="E671" s="11" t="s">
        <v>529</v>
      </c>
      <c r="F671" s="10" t="s">
        <v>21</v>
      </c>
      <c r="G671" s="10" t="s">
        <v>414</v>
      </c>
      <c r="H671" s="10" t="s">
        <v>419</v>
      </c>
      <c r="I671" s="11" t="s">
        <v>420</v>
      </c>
      <c r="J671" s="12">
        <v>3754404</v>
      </c>
      <c r="K671" s="13">
        <v>0.30649999999999999</v>
      </c>
    </row>
    <row r="672" spans="1:11" x14ac:dyDescent="0.35">
      <c r="A672" s="10" t="s">
        <v>412</v>
      </c>
      <c r="B672" s="10" t="s">
        <v>345</v>
      </c>
      <c r="C672" s="10" t="s">
        <v>11</v>
      </c>
      <c r="D672" s="10" t="s">
        <v>349</v>
      </c>
      <c r="E672" s="11" t="s">
        <v>529</v>
      </c>
      <c r="F672" s="10" t="s">
        <v>21</v>
      </c>
      <c r="G672" s="10" t="s">
        <v>414</v>
      </c>
      <c r="H672" s="10" t="s">
        <v>421</v>
      </c>
      <c r="I672" s="11" t="s">
        <v>422</v>
      </c>
      <c r="J672" s="12">
        <v>1580157</v>
      </c>
      <c r="K672" s="13">
        <v>0.129</v>
      </c>
    </row>
    <row r="673" spans="1:11" x14ac:dyDescent="0.35">
      <c r="A673" s="10" t="s">
        <v>412</v>
      </c>
      <c r="B673" s="10" t="s">
        <v>345</v>
      </c>
      <c r="C673" s="10" t="s">
        <v>11</v>
      </c>
      <c r="D673" s="10" t="s">
        <v>349</v>
      </c>
      <c r="E673" s="11" t="s">
        <v>529</v>
      </c>
      <c r="F673" s="10" t="s">
        <v>21</v>
      </c>
      <c r="G673" s="10" t="s">
        <v>414</v>
      </c>
      <c r="H673" s="10" t="s">
        <v>423</v>
      </c>
      <c r="I673" s="11" t="s">
        <v>424</v>
      </c>
      <c r="J673" s="12">
        <v>458123</v>
      </c>
      <c r="K673" s="13">
        <v>3.7400000000000003E-2</v>
      </c>
    </row>
    <row r="674" spans="1:11" x14ac:dyDescent="0.35">
      <c r="A674" s="10" t="s">
        <v>412</v>
      </c>
      <c r="B674" s="10" t="s">
        <v>345</v>
      </c>
      <c r="C674" s="10" t="s">
        <v>11</v>
      </c>
      <c r="D674" s="10" t="s">
        <v>347</v>
      </c>
      <c r="E674" s="11" t="s">
        <v>530</v>
      </c>
      <c r="F674" s="10" t="s">
        <v>21</v>
      </c>
      <c r="G674" s="10" t="s">
        <v>414</v>
      </c>
      <c r="H674" s="10" t="s">
        <v>25</v>
      </c>
      <c r="I674" s="11" t="s">
        <v>448</v>
      </c>
      <c r="J674" s="12">
        <v>1121286</v>
      </c>
      <c r="K674" s="13">
        <v>0.11</v>
      </c>
    </row>
    <row r="675" spans="1:11" x14ac:dyDescent="0.35">
      <c r="A675" s="10" t="s">
        <v>412</v>
      </c>
      <c r="B675" s="10" t="s">
        <v>345</v>
      </c>
      <c r="C675" s="10" t="s">
        <v>11</v>
      </c>
      <c r="D675" s="10" t="s">
        <v>347</v>
      </c>
      <c r="E675" s="11" t="s">
        <v>530</v>
      </c>
      <c r="F675" s="10" t="s">
        <v>21</v>
      </c>
      <c r="G675" s="10" t="s">
        <v>414</v>
      </c>
      <c r="H675" s="10" t="s">
        <v>13</v>
      </c>
      <c r="I675" s="11" t="s">
        <v>415</v>
      </c>
      <c r="J675" s="12">
        <v>0</v>
      </c>
      <c r="K675" s="13">
        <v>0</v>
      </c>
    </row>
    <row r="676" spans="1:11" x14ac:dyDescent="0.35">
      <c r="A676" s="10" t="s">
        <v>412</v>
      </c>
      <c r="B676" s="10" t="s">
        <v>345</v>
      </c>
      <c r="C676" s="10" t="s">
        <v>11</v>
      </c>
      <c r="D676" s="10" t="s">
        <v>347</v>
      </c>
      <c r="E676" s="11" t="s">
        <v>530</v>
      </c>
      <c r="F676" s="10" t="s">
        <v>21</v>
      </c>
      <c r="G676" s="10" t="s">
        <v>414</v>
      </c>
      <c r="H676" s="10" t="s">
        <v>416</v>
      </c>
      <c r="I676" s="11" t="s">
        <v>417</v>
      </c>
      <c r="J676" s="12">
        <v>0</v>
      </c>
      <c r="K676" s="13">
        <v>0</v>
      </c>
    </row>
    <row r="677" spans="1:11" x14ac:dyDescent="0.35">
      <c r="A677" s="10" t="s">
        <v>412</v>
      </c>
      <c r="B677" s="10" t="s">
        <v>345</v>
      </c>
      <c r="C677" s="10" t="s">
        <v>11</v>
      </c>
      <c r="D677" s="10" t="s">
        <v>347</v>
      </c>
      <c r="E677" s="11" t="s">
        <v>530</v>
      </c>
      <c r="F677" s="10" t="s">
        <v>21</v>
      </c>
      <c r="G677" s="10" t="s">
        <v>414</v>
      </c>
      <c r="H677" s="10" t="s">
        <v>15</v>
      </c>
      <c r="I677" s="11" t="s">
        <v>418</v>
      </c>
      <c r="J677" s="12">
        <v>11138622</v>
      </c>
      <c r="K677" s="13">
        <v>1.1924999999999999</v>
      </c>
    </row>
    <row r="678" spans="1:11" x14ac:dyDescent="0.35">
      <c r="A678" s="10" t="s">
        <v>412</v>
      </c>
      <c r="B678" s="10" t="s">
        <v>345</v>
      </c>
      <c r="C678" s="10" t="s">
        <v>11</v>
      </c>
      <c r="D678" s="10" t="s">
        <v>347</v>
      </c>
      <c r="E678" s="11" t="s">
        <v>530</v>
      </c>
      <c r="F678" s="10" t="s">
        <v>21</v>
      </c>
      <c r="G678" s="10" t="s">
        <v>414</v>
      </c>
      <c r="H678" s="10" t="s">
        <v>16</v>
      </c>
      <c r="I678" s="11" t="s">
        <v>426</v>
      </c>
      <c r="J678" s="12">
        <v>313843</v>
      </c>
      <c r="K678" s="13">
        <v>3.3599999999999998E-2</v>
      </c>
    </row>
    <row r="679" spans="1:11" x14ac:dyDescent="0.35">
      <c r="A679" s="10" t="s">
        <v>412</v>
      </c>
      <c r="B679" s="10" t="s">
        <v>345</v>
      </c>
      <c r="C679" s="10" t="s">
        <v>11</v>
      </c>
      <c r="D679" s="10" t="s">
        <v>347</v>
      </c>
      <c r="E679" s="11" t="s">
        <v>530</v>
      </c>
      <c r="F679" s="10" t="s">
        <v>21</v>
      </c>
      <c r="G679" s="10" t="s">
        <v>414</v>
      </c>
      <c r="H679" s="10" t="s">
        <v>419</v>
      </c>
      <c r="I679" s="11" t="s">
        <v>420</v>
      </c>
      <c r="J679" s="12">
        <v>2583600</v>
      </c>
      <c r="K679" s="13">
        <v>0.27660000000000001</v>
      </c>
    </row>
    <row r="680" spans="1:11" x14ac:dyDescent="0.35">
      <c r="A680" s="10" t="s">
        <v>412</v>
      </c>
      <c r="B680" s="10" t="s">
        <v>345</v>
      </c>
      <c r="C680" s="10" t="s">
        <v>11</v>
      </c>
      <c r="D680" s="10" t="s">
        <v>347</v>
      </c>
      <c r="E680" s="11" t="s">
        <v>530</v>
      </c>
      <c r="F680" s="10" t="s">
        <v>21</v>
      </c>
      <c r="G680" s="10" t="s">
        <v>414</v>
      </c>
      <c r="H680" s="10" t="s">
        <v>421</v>
      </c>
      <c r="I680" s="11" t="s">
        <v>422</v>
      </c>
      <c r="J680" s="12">
        <v>1329162</v>
      </c>
      <c r="K680" s="13">
        <v>0.14230000000000001</v>
      </c>
    </row>
    <row r="681" spans="1:11" x14ac:dyDescent="0.35">
      <c r="A681" s="10" t="s">
        <v>412</v>
      </c>
      <c r="B681" s="10" t="s">
        <v>345</v>
      </c>
      <c r="C681" s="10" t="s">
        <v>11</v>
      </c>
      <c r="D681" s="10" t="s">
        <v>347</v>
      </c>
      <c r="E681" s="11" t="s">
        <v>530</v>
      </c>
      <c r="F681" s="10" t="s">
        <v>21</v>
      </c>
      <c r="G681" s="10" t="s">
        <v>414</v>
      </c>
      <c r="H681" s="10" t="s">
        <v>423</v>
      </c>
      <c r="I681" s="11" t="s">
        <v>424</v>
      </c>
      <c r="J681" s="12">
        <v>71922</v>
      </c>
      <c r="K681" s="13">
        <v>7.7000000000000002E-3</v>
      </c>
    </row>
    <row r="682" spans="1:11" x14ac:dyDescent="0.35">
      <c r="A682" s="10" t="s">
        <v>412</v>
      </c>
      <c r="B682" s="10" t="s">
        <v>345</v>
      </c>
      <c r="C682" s="10" t="s">
        <v>11</v>
      </c>
      <c r="D682" s="10" t="s">
        <v>348</v>
      </c>
      <c r="E682" s="11" t="s">
        <v>531</v>
      </c>
      <c r="F682" s="10" t="s">
        <v>21</v>
      </c>
      <c r="G682" s="10" t="s">
        <v>414</v>
      </c>
      <c r="H682" s="10" t="s">
        <v>416</v>
      </c>
      <c r="I682" s="11" t="s">
        <v>417</v>
      </c>
      <c r="J682" s="12">
        <v>0</v>
      </c>
      <c r="K682" s="13">
        <v>0</v>
      </c>
    </row>
    <row r="683" spans="1:11" x14ac:dyDescent="0.35">
      <c r="A683" s="10" t="s">
        <v>412</v>
      </c>
      <c r="B683" s="10" t="s">
        <v>345</v>
      </c>
      <c r="C683" s="10" t="s">
        <v>11</v>
      </c>
      <c r="D683" s="10" t="s">
        <v>348</v>
      </c>
      <c r="E683" s="11" t="s">
        <v>531</v>
      </c>
      <c r="F683" s="10" t="s">
        <v>21</v>
      </c>
      <c r="G683" s="10" t="s">
        <v>414</v>
      </c>
      <c r="H683" s="10" t="s">
        <v>15</v>
      </c>
      <c r="I683" s="11" t="s">
        <v>418</v>
      </c>
      <c r="J683" s="12">
        <v>1222883</v>
      </c>
      <c r="K683" s="13">
        <v>0.39939999999999998</v>
      </c>
    </row>
    <row r="684" spans="1:11" x14ac:dyDescent="0.35">
      <c r="A684" s="10" t="s">
        <v>412</v>
      </c>
      <c r="B684" s="10" t="s">
        <v>345</v>
      </c>
      <c r="C684" s="10" t="s">
        <v>11</v>
      </c>
      <c r="D684" s="10" t="s">
        <v>348</v>
      </c>
      <c r="E684" s="11" t="s">
        <v>531</v>
      </c>
      <c r="F684" s="10" t="s">
        <v>21</v>
      </c>
      <c r="G684" s="10" t="s">
        <v>414</v>
      </c>
      <c r="H684" s="10" t="s">
        <v>419</v>
      </c>
      <c r="I684" s="11" t="s">
        <v>420</v>
      </c>
      <c r="J684" s="12">
        <v>809540</v>
      </c>
      <c r="K684" s="13">
        <v>0.26440000000000002</v>
      </c>
    </row>
    <row r="685" spans="1:11" x14ac:dyDescent="0.35">
      <c r="A685" s="10" t="s">
        <v>412</v>
      </c>
      <c r="B685" s="10" t="s">
        <v>345</v>
      </c>
      <c r="C685" s="10" t="s">
        <v>11</v>
      </c>
      <c r="D685" s="10" t="s">
        <v>348</v>
      </c>
      <c r="E685" s="11" t="s">
        <v>531</v>
      </c>
      <c r="F685" s="10" t="s">
        <v>21</v>
      </c>
      <c r="G685" s="10" t="s">
        <v>414</v>
      </c>
      <c r="H685" s="10" t="s">
        <v>421</v>
      </c>
      <c r="I685" s="11" t="s">
        <v>422</v>
      </c>
      <c r="J685" s="12">
        <v>779535</v>
      </c>
      <c r="K685" s="13">
        <v>0.25459999999999999</v>
      </c>
    </row>
    <row r="686" spans="1:11" x14ac:dyDescent="0.35">
      <c r="A686" s="10" t="s">
        <v>412</v>
      </c>
      <c r="B686" s="10" t="s">
        <v>345</v>
      </c>
      <c r="C686" s="10" t="s">
        <v>11</v>
      </c>
      <c r="D686" s="10" t="s">
        <v>348</v>
      </c>
      <c r="E686" s="11" t="s">
        <v>531</v>
      </c>
      <c r="F686" s="10" t="s">
        <v>21</v>
      </c>
      <c r="G686" s="10" t="s">
        <v>414</v>
      </c>
      <c r="H686" s="10" t="s">
        <v>423</v>
      </c>
      <c r="I686" s="11" t="s">
        <v>424</v>
      </c>
      <c r="J686" s="12">
        <v>219837</v>
      </c>
      <c r="K686" s="13">
        <v>7.1800000000000003E-2</v>
      </c>
    </row>
    <row r="687" spans="1:11" x14ac:dyDescent="0.35">
      <c r="A687" s="10" t="s">
        <v>412</v>
      </c>
      <c r="B687" s="10" t="s">
        <v>139</v>
      </c>
      <c r="C687" s="10" t="s">
        <v>11</v>
      </c>
      <c r="D687" s="10" t="s">
        <v>33</v>
      </c>
      <c r="E687" s="11" t="s">
        <v>468</v>
      </c>
      <c r="F687" s="10" t="s">
        <v>14</v>
      </c>
      <c r="G687" s="10" t="s">
        <v>32</v>
      </c>
      <c r="H687" s="10" t="s">
        <v>13</v>
      </c>
      <c r="I687" s="11" t="s">
        <v>415</v>
      </c>
      <c r="J687" s="12">
        <v>0</v>
      </c>
      <c r="K687" s="13">
        <v>0</v>
      </c>
    </row>
    <row r="688" spans="1:11" x14ac:dyDescent="0.35">
      <c r="A688" s="10" t="s">
        <v>412</v>
      </c>
      <c r="B688" s="10" t="s">
        <v>139</v>
      </c>
      <c r="C688" s="10" t="s">
        <v>11</v>
      </c>
      <c r="D688" s="10" t="s">
        <v>33</v>
      </c>
      <c r="E688" s="11" t="s">
        <v>468</v>
      </c>
      <c r="F688" s="10" t="s">
        <v>14</v>
      </c>
      <c r="G688" s="10" t="s">
        <v>32</v>
      </c>
      <c r="H688" s="10" t="s">
        <v>416</v>
      </c>
      <c r="I688" s="11" t="s">
        <v>417</v>
      </c>
      <c r="J688" s="12">
        <v>0</v>
      </c>
      <c r="K688" s="13">
        <v>0</v>
      </c>
    </row>
    <row r="689" spans="1:11" x14ac:dyDescent="0.35">
      <c r="A689" s="10" t="s">
        <v>412</v>
      </c>
      <c r="B689" s="10" t="s">
        <v>139</v>
      </c>
      <c r="C689" s="10" t="s">
        <v>11</v>
      </c>
      <c r="D689" s="10" t="s">
        <v>33</v>
      </c>
      <c r="E689" s="11" t="s">
        <v>468</v>
      </c>
      <c r="F689" s="10" t="s">
        <v>14</v>
      </c>
      <c r="G689" s="10" t="s">
        <v>32</v>
      </c>
      <c r="H689" s="10" t="s">
        <v>15</v>
      </c>
      <c r="I689" s="11" t="s">
        <v>418</v>
      </c>
      <c r="J689" s="12">
        <v>24122</v>
      </c>
      <c r="K689" s="13">
        <v>0.42949999999999999</v>
      </c>
    </row>
    <row r="690" spans="1:11" x14ac:dyDescent="0.35">
      <c r="A690" s="10" t="s">
        <v>412</v>
      </c>
      <c r="B690" s="10" t="s">
        <v>139</v>
      </c>
      <c r="C690" s="10" t="s">
        <v>11</v>
      </c>
      <c r="D690" s="10" t="s">
        <v>33</v>
      </c>
      <c r="E690" s="11" t="s">
        <v>468</v>
      </c>
      <c r="F690" s="10" t="s">
        <v>14</v>
      </c>
      <c r="G690" s="10" t="s">
        <v>32</v>
      </c>
      <c r="H690" s="10" t="s">
        <v>16</v>
      </c>
      <c r="I690" s="11" t="s">
        <v>426</v>
      </c>
      <c r="J690" s="12">
        <v>8020</v>
      </c>
      <c r="K690" s="13">
        <v>0.14280000000000001</v>
      </c>
    </row>
    <row r="691" spans="1:11" x14ac:dyDescent="0.35">
      <c r="A691" s="10" t="s">
        <v>412</v>
      </c>
      <c r="B691" s="10" t="s">
        <v>139</v>
      </c>
      <c r="C691" s="10" t="s">
        <v>11</v>
      </c>
      <c r="D691" s="10" t="s">
        <v>33</v>
      </c>
      <c r="E691" s="11" t="s">
        <v>468</v>
      </c>
      <c r="F691" s="10" t="s">
        <v>14</v>
      </c>
      <c r="G691" s="10" t="s">
        <v>32</v>
      </c>
      <c r="H691" s="10" t="s">
        <v>419</v>
      </c>
      <c r="I691" s="11" t="s">
        <v>420</v>
      </c>
      <c r="J691" s="12">
        <v>18005</v>
      </c>
      <c r="K691" s="13">
        <v>0.3206</v>
      </c>
    </row>
    <row r="692" spans="1:11" x14ac:dyDescent="0.35">
      <c r="A692" s="10" t="s">
        <v>412</v>
      </c>
      <c r="B692" s="10" t="s">
        <v>139</v>
      </c>
      <c r="C692" s="10" t="s">
        <v>11</v>
      </c>
      <c r="D692" s="10" t="s">
        <v>33</v>
      </c>
      <c r="E692" s="11" t="s">
        <v>468</v>
      </c>
      <c r="F692" s="10" t="s">
        <v>14</v>
      </c>
      <c r="G692" s="10" t="s">
        <v>32</v>
      </c>
      <c r="H692" s="10" t="s">
        <v>421</v>
      </c>
      <c r="I692" s="11" t="s">
        <v>422</v>
      </c>
      <c r="J692" s="12">
        <v>21701</v>
      </c>
      <c r="K692" s="13">
        <v>0.38640000000000002</v>
      </c>
    </row>
    <row r="693" spans="1:11" x14ac:dyDescent="0.35">
      <c r="A693" s="10" t="s">
        <v>412</v>
      </c>
      <c r="B693" s="10" t="s">
        <v>139</v>
      </c>
      <c r="C693" s="10" t="s">
        <v>11</v>
      </c>
      <c r="D693" s="10" t="s">
        <v>33</v>
      </c>
      <c r="E693" s="11" t="s">
        <v>468</v>
      </c>
      <c r="F693" s="10" t="s">
        <v>14</v>
      </c>
      <c r="G693" s="10" t="s">
        <v>32</v>
      </c>
      <c r="H693" s="10" t="s">
        <v>423</v>
      </c>
      <c r="I693" s="11" t="s">
        <v>424</v>
      </c>
      <c r="J693" s="12">
        <v>0</v>
      </c>
      <c r="K693" s="13">
        <v>0</v>
      </c>
    </row>
    <row r="694" spans="1:11" x14ac:dyDescent="0.35">
      <c r="A694" s="10" t="s">
        <v>412</v>
      </c>
      <c r="B694" s="10" t="s">
        <v>139</v>
      </c>
      <c r="C694" s="10" t="s">
        <v>11</v>
      </c>
      <c r="D694" s="10" t="s">
        <v>140</v>
      </c>
      <c r="E694" s="11" t="s">
        <v>532</v>
      </c>
      <c r="F694" s="10" t="s">
        <v>21</v>
      </c>
      <c r="G694" s="10" t="s">
        <v>414</v>
      </c>
      <c r="H694" s="10" t="s">
        <v>25</v>
      </c>
      <c r="I694" s="11" t="s">
        <v>448</v>
      </c>
      <c r="J694" s="12">
        <v>228598</v>
      </c>
      <c r="K694" s="13">
        <v>0.14330000000000001</v>
      </c>
    </row>
    <row r="695" spans="1:11" x14ac:dyDescent="0.35">
      <c r="A695" s="10" t="s">
        <v>412</v>
      </c>
      <c r="B695" s="10" t="s">
        <v>139</v>
      </c>
      <c r="C695" s="10" t="s">
        <v>11</v>
      </c>
      <c r="D695" s="10" t="s">
        <v>140</v>
      </c>
      <c r="E695" s="11" t="s">
        <v>532</v>
      </c>
      <c r="F695" s="10" t="s">
        <v>21</v>
      </c>
      <c r="G695" s="10" t="s">
        <v>414</v>
      </c>
      <c r="H695" s="10" t="s">
        <v>416</v>
      </c>
      <c r="I695" s="11" t="s">
        <v>417</v>
      </c>
      <c r="J695" s="12">
        <v>0</v>
      </c>
      <c r="K695" s="13">
        <v>0</v>
      </c>
    </row>
    <row r="696" spans="1:11" x14ac:dyDescent="0.35">
      <c r="A696" s="10" t="s">
        <v>412</v>
      </c>
      <c r="B696" s="10" t="s">
        <v>139</v>
      </c>
      <c r="C696" s="10" t="s">
        <v>11</v>
      </c>
      <c r="D696" s="10" t="s">
        <v>140</v>
      </c>
      <c r="E696" s="11" t="s">
        <v>532</v>
      </c>
      <c r="F696" s="10" t="s">
        <v>21</v>
      </c>
      <c r="G696" s="10" t="s">
        <v>414</v>
      </c>
      <c r="H696" s="10" t="s">
        <v>15</v>
      </c>
      <c r="I696" s="11" t="s">
        <v>418</v>
      </c>
      <c r="J696" s="12">
        <v>113900</v>
      </c>
      <c r="K696" s="13">
        <v>7.1400000000000005E-2</v>
      </c>
    </row>
    <row r="697" spans="1:11" x14ac:dyDescent="0.35">
      <c r="A697" s="10" t="s">
        <v>412</v>
      </c>
      <c r="B697" s="10" t="s">
        <v>139</v>
      </c>
      <c r="C697" s="10" t="s">
        <v>11</v>
      </c>
      <c r="D697" s="10" t="s">
        <v>140</v>
      </c>
      <c r="E697" s="11" t="s">
        <v>532</v>
      </c>
      <c r="F697" s="10" t="s">
        <v>21</v>
      </c>
      <c r="G697" s="10" t="s">
        <v>414</v>
      </c>
      <c r="H697" s="10" t="s">
        <v>419</v>
      </c>
      <c r="I697" s="11" t="s">
        <v>420</v>
      </c>
      <c r="J697" s="12">
        <v>408062</v>
      </c>
      <c r="K697" s="13">
        <v>0.25580000000000003</v>
      </c>
    </row>
    <row r="698" spans="1:11" x14ac:dyDescent="0.35">
      <c r="A698" s="10" t="s">
        <v>412</v>
      </c>
      <c r="B698" s="10" t="s">
        <v>139</v>
      </c>
      <c r="C698" s="10" t="s">
        <v>11</v>
      </c>
      <c r="D698" s="10" t="s">
        <v>140</v>
      </c>
      <c r="E698" s="11" t="s">
        <v>532</v>
      </c>
      <c r="F698" s="10" t="s">
        <v>21</v>
      </c>
      <c r="G698" s="10" t="s">
        <v>414</v>
      </c>
      <c r="H698" s="10" t="s">
        <v>421</v>
      </c>
      <c r="I698" s="11" t="s">
        <v>422</v>
      </c>
      <c r="J698" s="12">
        <v>223971</v>
      </c>
      <c r="K698" s="13">
        <v>0.1404</v>
      </c>
    </row>
    <row r="699" spans="1:11" x14ac:dyDescent="0.35">
      <c r="A699" s="10" t="s">
        <v>412</v>
      </c>
      <c r="B699" s="10" t="s">
        <v>139</v>
      </c>
      <c r="C699" s="10" t="s">
        <v>11</v>
      </c>
      <c r="D699" s="10" t="s">
        <v>140</v>
      </c>
      <c r="E699" s="11" t="s">
        <v>532</v>
      </c>
      <c r="F699" s="10" t="s">
        <v>21</v>
      </c>
      <c r="G699" s="10" t="s">
        <v>414</v>
      </c>
      <c r="H699" s="10" t="s">
        <v>423</v>
      </c>
      <c r="I699" s="11" t="s">
        <v>424</v>
      </c>
      <c r="J699" s="12">
        <v>27438</v>
      </c>
      <c r="K699" s="13">
        <v>1.72E-2</v>
      </c>
    </row>
    <row r="700" spans="1:11" x14ac:dyDescent="0.35">
      <c r="A700" s="10" t="s">
        <v>412</v>
      </c>
      <c r="B700" s="10" t="s">
        <v>139</v>
      </c>
      <c r="C700" s="10" t="s">
        <v>11</v>
      </c>
      <c r="D700" s="10" t="s">
        <v>141</v>
      </c>
      <c r="E700" s="11" t="s">
        <v>533</v>
      </c>
      <c r="F700" s="10" t="s">
        <v>21</v>
      </c>
      <c r="G700" s="10" t="s">
        <v>414</v>
      </c>
      <c r="H700" s="10" t="s">
        <v>416</v>
      </c>
      <c r="I700" s="11" t="s">
        <v>417</v>
      </c>
      <c r="J700" s="12">
        <v>0</v>
      </c>
      <c r="K700" s="13">
        <v>0</v>
      </c>
    </row>
    <row r="701" spans="1:11" x14ac:dyDescent="0.35">
      <c r="A701" s="10" t="s">
        <v>412</v>
      </c>
      <c r="B701" s="10" t="s">
        <v>139</v>
      </c>
      <c r="C701" s="10" t="s">
        <v>11</v>
      </c>
      <c r="D701" s="10" t="s">
        <v>141</v>
      </c>
      <c r="E701" s="11" t="s">
        <v>533</v>
      </c>
      <c r="F701" s="10" t="s">
        <v>21</v>
      </c>
      <c r="G701" s="10" t="s">
        <v>414</v>
      </c>
      <c r="H701" s="10" t="s">
        <v>15</v>
      </c>
      <c r="I701" s="11" t="s">
        <v>418</v>
      </c>
      <c r="J701" s="12">
        <v>757231</v>
      </c>
      <c r="K701" s="13">
        <v>0.1648</v>
      </c>
    </row>
    <row r="702" spans="1:11" x14ac:dyDescent="0.35">
      <c r="A702" s="10" t="s">
        <v>412</v>
      </c>
      <c r="B702" s="10" t="s">
        <v>139</v>
      </c>
      <c r="C702" s="10" t="s">
        <v>11</v>
      </c>
      <c r="D702" s="10" t="s">
        <v>141</v>
      </c>
      <c r="E702" s="11" t="s">
        <v>533</v>
      </c>
      <c r="F702" s="10" t="s">
        <v>21</v>
      </c>
      <c r="G702" s="10" t="s">
        <v>414</v>
      </c>
      <c r="H702" s="10" t="s">
        <v>419</v>
      </c>
      <c r="I702" s="11" t="s">
        <v>420</v>
      </c>
      <c r="J702" s="12">
        <v>912996</v>
      </c>
      <c r="K702" s="13">
        <v>0.19869999999999999</v>
      </c>
    </row>
    <row r="703" spans="1:11" x14ac:dyDescent="0.35">
      <c r="A703" s="10" t="s">
        <v>412</v>
      </c>
      <c r="B703" s="10" t="s">
        <v>139</v>
      </c>
      <c r="C703" s="10" t="s">
        <v>11</v>
      </c>
      <c r="D703" s="10" t="s">
        <v>141</v>
      </c>
      <c r="E703" s="11" t="s">
        <v>533</v>
      </c>
      <c r="F703" s="10" t="s">
        <v>21</v>
      </c>
      <c r="G703" s="10" t="s">
        <v>414</v>
      </c>
      <c r="H703" s="10" t="s">
        <v>421</v>
      </c>
      <c r="I703" s="11" t="s">
        <v>422</v>
      </c>
      <c r="J703" s="12">
        <v>953890</v>
      </c>
      <c r="K703" s="13">
        <v>0.20760000000000001</v>
      </c>
    </row>
    <row r="704" spans="1:11" x14ac:dyDescent="0.35">
      <c r="A704" s="10" t="s">
        <v>412</v>
      </c>
      <c r="B704" s="10" t="s">
        <v>139</v>
      </c>
      <c r="C704" s="10" t="s">
        <v>11</v>
      </c>
      <c r="D704" s="10" t="s">
        <v>141</v>
      </c>
      <c r="E704" s="11" t="s">
        <v>533</v>
      </c>
      <c r="F704" s="10" t="s">
        <v>21</v>
      </c>
      <c r="G704" s="10" t="s">
        <v>414</v>
      </c>
      <c r="H704" s="10" t="s">
        <v>423</v>
      </c>
      <c r="I704" s="11" t="s">
        <v>424</v>
      </c>
      <c r="J704" s="12">
        <v>221472</v>
      </c>
      <c r="K704" s="13">
        <v>4.82E-2</v>
      </c>
    </row>
    <row r="705" spans="1:11" x14ac:dyDescent="0.35">
      <c r="A705" s="10" t="s">
        <v>412</v>
      </c>
      <c r="B705" s="10" t="s">
        <v>139</v>
      </c>
      <c r="C705" s="10" t="s">
        <v>11</v>
      </c>
      <c r="D705" s="10" t="s">
        <v>142</v>
      </c>
      <c r="E705" s="11" t="s">
        <v>534</v>
      </c>
      <c r="F705" s="10" t="s">
        <v>21</v>
      </c>
      <c r="G705" s="10" t="s">
        <v>414</v>
      </c>
      <c r="H705" s="10" t="s">
        <v>416</v>
      </c>
      <c r="I705" s="11" t="s">
        <v>417</v>
      </c>
      <c r="J705" s="12">
        <v>0</v>
      </c>
      <c r="K705" s="13">
        <v>0</v>
      </c>
    </row>
    <row r="706" spans="1:11" x14ac:dyDescent="0.35">
      <c r="A706" s="10" t="s">
        <v>412</v>
      </c>
      <c r="B706" s="10" t="s">
        <v>139</v>
      </c>
      <c r="C706" s="10" t="s">
        <v>11</v>
      </c>
      <c r="D706" s="10" t="s">
        <v>142</v>
      </c>
      <c r="E706" s="11" t="s">
        <v>534</v>
      </c>
      <c r="F706" s="10" t="s">
        <v>21</v>
      </c>
      <c r="G706" s="10" t="s">
        <v>414</v>
      </c>
      <c r="H706" s="10" t="s">
        <v>15</v>
      </c>
      <c r="I706" s="11" t="s">
        <v>418</v>
      </c>
      <c r="J706" s="12">
        <v>2131277</v>
      </c>
      <c r="K706" s="13">
        <v>0.2041</v>
      </c>
    </row>
    <row r="707" spans="1:11" x14ac:dyDescent="0.35">
      <c r="A707" s="10" t="s">
        <v>412</v>
      </c>
      <c r="B707" s="10" t="s">
        <v>139</v>
      </c>
      <c r="C707" s="10" t="s">
        <v>11</v>
      </c>
      <c r="D707" s="10" t="s">
        <v>142</v>
      </c>
      <c r="E707" s="11" t="s">
        <v>534</v>
      </c>
      <c r="F707" s="10" t="s">
        <v>21</v>
      </c>
      <c r="G707" s="10" t="s">
        <v>414</v>
      </c>
      <c r="H707" s="10" t="s">
        <v>16</v>
      </c>
      <c r="I707" s="11" t="s">
        <v>426</v>
      </c>
      <c r="J707" s="12">
        <v>813457</v>
      </c>
      <c r="K707" s="13">
        <v>7.7899999999999997E-2</v>
      </c>
    </row>
    <row r="708" spans="1:11" x14ac:dyDescent="0.35">
      <c r="A708" s="10" t="s">
        <v>412</v>
      </c>
      <c r="B708" s="10" t="s">
        <v>139</v>
      </c>
      <c r="C708" s="10" t="s">
        <v>11</v>
      </c>
      <c r="D708" s="10" t="s">
        <v>142</v>
      </c>
      <c r="E708" s="11" t="s">
        <v>534</v>
      </c>
      <c r="F708" s="10" t="s">
        <v>21</v>
      </c>
      <c r="G708" s="10" t="s">
        <v>414</v>
      </c>
      <c r="H708" s="10" t="s">
        <v>419</v>
      </c>
      <c r="I708" s="11" t="s">
        <v>420</v>
      </c>
      <c r="J708" s="12">
        <v>1808609</v>
      </c>
      <c r="K708" s="13">
        <v>0.17319999999999999</v>
      </c>
    </row>
    <row r="709" spans="1:11" x14ac:dyDescent="0.35">
      <c r="A709" s="10" t="s">
        <v>412</v>
      </c>
      <c r="B709" s="10" t="s">
        <v>139</v>
      </c>
      <c r="C709" s="10" t="s">
        <v>11</v>
      </c>
      <c r="D709" s="10" t="s">
        <v>142</v>
      </c>
      <c r="E709" s="11" t="s">
        <v>534</v>
      </c>
      <c r="F709" s="10" t="s">
        <v>21</v>
      </c>
      <c r="G709" s="10" t="s">
        <v>414</v>
      </c>
      <c r="H709" s="10" t="s">
        <v>421</v>
      </c>
      <c r="I709" s="11" t="s">
        <v>422</v>
      </c>
      <c r="J709" s="12">
        <v>1752221</v>
      </c>
      <c r="K709" s="13">
        <v>0.1678</v>
      </c>
    </row>
    <row r="710" spans="1:11" x14ac:dyDescent="0.35">
      <c r="A710" s="10" t="s">
        <v>412</v>
      </c>
      <c r="B710" s="10" t="s">
        <v>139</v>
      </c>
      <c r="C710" s="10" t="s">
        <v>11</v>
      </c>
      <c r="D710" s="10" t="s">
        <v>142</v>
      </c>
      <c r="E710" s="11" t="s">
        <v>534</v>
      </c>
      <c r="F710" s="10" t="s">
        <v>21</v>
      </c>
      <c r="G710" s="10" t="s">
        <v>414</v>
      </c>
      <c r="H710" s="10" t="s">
        <v>423</v>
      </c>
      <c r="I710" s="11" t="s">
        <v>424</v>
      </c>
      <c r="J710" s="12">
        <v>186917</v>
      </c>
      <c r="K710" s="13">
        <v>1.7899999999999999E-2</v>
      </c>
    </row>
    <row r="711" spans="1:11" x14ac:dyDescent="0.35">
      <c r="A711" s="10" t="s">
        <v>412</v>
      </c>
      <c r="B711" s="10" t="s">
        <v>350</v>
      </c>
      <c r="C711" s="10" t="s">
        <v>11</v>
      </c>
      <c r="D711" s="10" t="s">
        <v>351</v>
      </c>
      <c r="E711" s="11" t="s">
        <v>535</v>
      </c>
      <c r="F711" s="10" t="s">
        <v>21</v>
      </c>
      <c r="G711" s="10" t="s">
        <v>414</v>
      </c>
      <c r="H711" s="10" t="s">
        <v>13</v>
      </c>
      <c r="I711" s="11" t="s">
        <v>415</v>
      </c>
      <c r="J711" s="12">
        <v>0</v>
      </c>
      <c r="K711" s="13">
        <v>0</v>
      </c>
    </row>
    <row r="712" spans="1:11" x14ac:dyDescent="0.35">
      <c r="A712" s="10" t="s">
        <v>412</v>
      </c>
      <c r="B712" s="10" t="s">
        <v>350</v>
      </c>
      <c r="C712" s="10" t="s">
        <v>11</v>
      </c>
      <c r="D712" s="10" t="s">
        <v>351</v>
      </c>
      <c r="E712" s="11" t="s">
        <v>535</v>
      </c>
      <c r="F712" s="10" t="s">
        <v>21</v>
      </c>
      <c r="G712" s="10" t="s">
        <v>414</v>
      </c>
      <c r="H712" s="10" t="s">
        <v>416</v>
      </c>
      <c r="I712" s="11" t="s">
        <v>417</v>
      </c>
      <c r="J712" s="12">
        <v>0</v>
      </c>
      <c r="K712" s="13">
        <v>0</v>
      </c>
    </row>
    <row r="713" spans="1:11" x14ac:dyDescent="0.35">
      <c r="A713" s="10" t="s">
        <v>412</v>
      </c>
      <c r="B713" s="10" t="s">
        <v>350</v>
      </c>
      <c r="C713" s="10" t="s">
        <v>11</v>
      </c>
      <c r="D713" s="10" t="s">
        <v>351</v>
      </c>
      <c r="E713" s="11" t="s">
        <v>535</v>
      </c>
      <c r="F713" s="10" t="s">
        <v>21</v>
      </c>
      <c r="G713" s="10" t="s">
        <v>414</v>
      </c>
      <c r="H713" s="10" t="s">
        <v>15</v>
      </c>
      <c r="I713" s="11" t="s">
        <v>418</v>
      </c>
      <c r="J713" s="12">
        <v>6855462</v>
      </c>
      <c r="K713" s="13">
        <v>1.23</v>
      </c>
    </row>
    <row r="714" spans="1:11" x14ac:dyDescent="0.35">
      <c r="A714" s="10" t="s">
        <v>412</v>
      </c>
      <c r="B714" s="10" t="s">
        <v>350</v>
      </c>
      <c r="C714" s="10" t="s">
        <v>11</v>
      </c>
      <c r="D714" s="10" t="s">
        <v>351</v>
      </c>
      <c r="E714" s="11" t="s">
        <v>535</v>
      </c>
      <c r="F714" s="10" t="s">
        <v>21</v>
      </c>
      <c r="G714" s="10" t="s">
        <v>414</v>
      </c>
      <c r="H714" s="10" t="s">
        <v>16</v>
      </c>
      <c r="I714" s="11" t="s">
        <v>426</v>
      </c>
      <c r="J714" s="12">
        <v>227401</v>
      </c>
      <c r="K714" s="13">
        <v>4.0800000000000003E-2</v>
      </c>
    </row>
    <row r="715" spans="1:11" x14ac:dyDescent="0.35">
      <c r="A715" s="10" t="s">
        <v>412</v>
      </c>
      <c r="B715" s="10" t="s">
        <v>350</v>
      </c>
      <c r="C715" s="10" t="s">
        <v>11</v>
      </c>
      <c r="D715" s="10" t="s">
        <v>351</v>
      </c>
      <c r="E715" s="11" t="s">
        <v>535</v>
      </c>
      <c r="F715" s="10" t="s">
        <v>21</v>
      </c>
      <c r="G715" s="10" t="s">
        <v>414</v>
      </c>
      <c r="H715" s="10" t="s">
        <v>419</v>
      </c>
      <c r="I715" s="11" t="s">
        <v>420</v>
      </c>
      <c r="J715" s="12">
        <v>1212246</v>
      </c>
      <c r="K715" s="13">
        <v>0.2175</v>
      </c>
    </row>
    <row r="716" spans="1:11" x14ac:dyDescent="0.35">
      <c r="A716" s="10" t="s">
        <v>412</v>
      </c>
      <c r="B716" s="10" t="s">
        <v>350</v>
      </c>
      <c r="C716" s="10" t="s">
        <v>11</v>
      </c>
      <c r="D716" s="10" t="s">
        <v>351</v>
      </c>
      <c r="E716" s="11" t="s">
        <v>535</v>
      </c>
      <c r="F716" s="10" t="s">
        <v>21</v>
      </c>
      <c r="G716" s="10" t="s">
        <v>414</v>
      </c>
      <c r="H716" s="10" t="s">
        <v>421</v>
      </c>
      <c r="I716" s="11" t="s">
        <v>422</v>
      </c>
      <c r="J716" s="12">
        <v>830458</v>
      </c>
      <c r="K716" s="13">
        <v>0.14899999999999999</v>
      </c>
    </row>
    <row r="717" spans="1:11" x14ac:dyDescent="0.35">
      <c r="A717" s="10" t="s">
        <v>412</v>
      </c>
      <c r="B717" s="10" t="s">
        <v>350</v>
      </c>
      <c r="C717" s="10" t="s">
        <v>11</v>
      </c>
      <c r="D717" s="10" t="s">
        <v>351</v>
      </c>
      <c r="E717" s="11" t="s">
        <v>535</v>
      </c>
      <c r="F717" s="10" t="s">
        <v>21</v>
      </c>
      <c r="G717" s="10" t="s">
        <v>414</v>
      </c>
      <c r="H717" s="10" t="s">
        <v>423</v>
      </c>
      <c r="I717" s="11" t="s">
        <v>424</v>
      </c>
      <c r="J717" s="12">
        <v>1077924</v>
      </c>
      <c r="K717" s="13">
        <v>0.19339999999999999</v>
      </c>
    </row>
    <row r="718" spans="1:11" x14ac:dyDescent="0.35">
      <c r="A718" s="10" t="s">
        <v>412</v>
      </c>
      <c r="B718" s="10" t="s">
        <v>350</v>
      </c>
      <c r="C718" s="10" t="s">
        <v>11</v>
      </c>
      <c r="D718" s="10" t="s">
        <v>352</v>
      </c>
      <c r="E718" s="11" t="s">
        <v>536</v>
      </c>
      <c r="F718" s="10" t="s">
        <v>21</v>
      </c>
      <c r="G718" s="10" t="s">
        <v>414</v>
      </c>
      <c r="H718" s="10" t="s">
        <v>416</v>
      </c>
      <c r="I718" s="11" t="s">
        <v>417</v>
      </c>
      <c r="J718" s="12">
        <v>0</v>
      </c>
      <c r="K718" s="13">
        <v>0</v>
      </c>
    </row>
    <row r="719" spans="1:11" x14ac:dyDescent="0.35">
      <c r="A719" s="10" t="s">
        <v>412</v>
      </c>
      <c r="B719" s="10" t="s">
        <v>350</v>
      </c>
      <c r="C719" s="10" t="s">
        <v>11</v>
      </c>
      <c r="D719" s="10" t="s">
        <v>352</v>
      </c>
      <c r="E719" s="11" t="s">
        <v>536</v>
      </c>
      <c r="F719" s="10" t="s">
        <v>21</v>
      </c>
      <c r="G719" s="10" t="s">
        <v>414</v>
      </c>
      <c r="H719" s="10" t="s">
        <v>15</v>
      </c>
      <c r="I719" s="11" t="s">
        <v>418</v>
      </c>
      <c r="J719" s="12">
        <v>20373286</v>
      </c>
      <c r="K719" s="13">
        <v>1.0019</v>
      </c>
    </row>
    <row r="720" spans="1:11" x14ac:dyDescent="0.35">
      <c r="A720" s="10" t="s">
        <v>412</v>
      </c>
      <c r="B720" s="10" t="s">
        <v>350</v>
      </c>
      <c r="C720" s="10" t="s">
        <v>11</v>
      </c>
      <c r="D720" s="10" t="s">
        <v>352</v>
      </c>
      <c r="E720" s="11" t="s">
        <v>536</v>
      </c>
      <c r="F720" s="10" t="s">
        <v>21</v>
      </c>
      <c r="G720" s="10" t="s">
        <v>414</v>
      </c>
      <c r="H720" s="10" t="s">
        <v>16</v>
      </c>
      <c r="I720" s="11" t="s">
        <v>426</v>
      </c>
      <c r="J720" s="12">
        <v>443295</v>
      </c>
      <c r="K720" s="13">
        <v>2.18E-2</v>
      </c>
    </row>
    <row r="721" spans="1:11" x14ac:dyDescent="0.35">
      <c r="A721" s="10" t="s">
        <v>412</v>
      </c>
      <c r="B721" s="10" t="s">
        <v>350</v>
      </c>
      <c r="C721" s="10" t="s">
        <v>11</v>
      </c>
      <c r="D721" s="10" t="s">
        <v>352</v>
      </c>
      <c r="E721" s="11" t="s">
        <v>536</v>
      </c>
      <c r="F721" s="10" t="s">
        <v>21</v>
      </c>
      <c r="G721" s="10" t="s">
        <v>414</v>
      </c>
      <c r="H721" s="10" t="s">
        <v>419</v>
      </c>
      <c r="I721" s="11" t="s">
        <v>420</v>
      </c>
      <c r="J721" s="12">
        <v>4829479</v>
      </c>
      <c r="K721" s="13">
        <v>0.23749999999999999</v>
      </c>
    </row>
    <row r="722" spans="1:11" x14ac:dyDescent="0.35">
      <c r="A722" s="10" t="s">
        <v>412</v>
      </c>
      <c r="B722" s="10" t="s">
        <v>350</v>
      </c>
      <c r="C722" s="10" t="s">
        <v>11</v>
      </c>
      <c r="D722" s="10" t="s">
        <v>352</v>
      </c>
      <c r="E722" s="11" t="s">
        <v>536</v>
      </c>
      <c r="F722" s="10" t="s">
        <v>21</v>
      </c>
      <c r="G722" s="10" t="s">
        <v>414</v>
      </c>
      <c r="H722" s="10" t="s">
        <v>421</v>
      </c>
      <c r="I722" s="11" t="s">
        <v>422</v>
      </c>
      <c r="J722" s="12">
        <v>3885952</v>
      </c>
      <c r="K722" s="13">
        <v>0.19109999999999999</v>
      </c>
    </row>
    <row r="723" spans="1:11" x14ac:dyDescent="0.35">
      <c r="A723" s="10" t="s">
        <v>412</v>
      </c>
      <c r="B723" s="10" t="s">
        <v>350</v>
      </c>
      <c r="C723" s="10" t="s">
        <v>11</v>
      </c>
      <c r="D723" s="10" t="s">
        <v>352</v>
      </c>
      <c r="E723" s="11" t="s">
        <v>536</v>
      </c>
      <c r="F723" s="10" t="s">
        <v>21</v>
      </c>
      <c r="G723" s="10" t="s">
        <v>414</v>
      </c>
      <c r="H723" s="10" t="s">
        <v>423</v>
      </c>
      <c r="I723" s="11" t="s">
        <v>424</v>
      </c>
      <c r="J723" s="12">
        <v>455496</v>
      </c>
      <c r="K723" s="13">
        <v>2.24E-2</v>
      </c>
    </row>
    <row r="724" spans="1:11" x14ac:dyDescent="0.35">
      <c r="A724" s="10" t="s">
        <v>412</v>
      </c>
      <c r="B724" s="10" t="s">
        <v>350</v>
      </c>
      <c r="C724" s="10" t="s">
        <v>11</v>
      </c>
      <c r="D724" s="10" t="s">
        <v>356</v>
      </c>
      <c r="E724" s="11" t="s">
        <v>537</v>
      </c>
      <c r="F724" s="10" t="s">
        <v>21</v>
      </c>
      <c r="G724" s="10" t="s">
        <v>414</v>
      </c>
      <c r="H724" s="10" t="s">
        <v>416</v>
      </c>
      <c r="I724" s="11" t="s">
        <v>417</v>
      </c>
      <c r="J724" s="12">
        <v>0</v>
      </c>
      <c r="K724" s="13">
        <v>0</v>
      </c>
    </row>
    <row r="725" spans="1:11" x14ac:dyDescent="0.35">
      <c r="A725" s="10" t="s">
        <v>412</v>
      </c>
      <c r="B725" s="10" t="s">
        <v>350</v>
      </c>
      <c r="C725" s="10" t="s">
        <v>11</v>
      </c>
      <c r="D725" s="10" t="s">
        <v>356</v>
      </c>
      <c r="E725" s="11" t="s">
        <v>537</v>
      </c>
      <c r="F725" s="10" t="s">
        <v>21</v>
      </c>
      <c r="G725" s="10" t="s">
        <v>414</v>
      </c>
      <c r="H725" s="10" t="s">
        <v>15</v>
      </c>
      <c r="I725" s="11" t="s">
        <v>418</v>
      </c>
      <c r="J725" s="12">
        <v>25823690</v>
      </c>
      <c r="K725" s="13">
        <v>1.1569</v>
      </c>
    </row>
    <row r="726" spans="1:11" x14ac:dyDescent="0.35">
      <c r="A726" s="10" t="s">
        <v>412</v>
      </c>
      <c r="B726" s="10" t="s">
        <v>350</v>
      </c>
      <c r="C726" s="10" t="s">
        <v>11</v>
      </c>
      <c r="D726" s="10" t="s">
        <v>356</v>
      </c>
      <c r="E726" s="11" t="s">
        <v>537</v>
      </c>
      <c r="F726" s="10" t="s">
        <v>21</v>
      </c>
      <c r="G726" s="10" t="s">
        <v>414</v>
      </c>
      <c r="H726" s="10" t="s">
        <v>16</v>
      </c>
      <c r="I726" s="11" t="s">
        <v>426</v>
      </c>
      <c r="J726" s="12">
        <v>950894</v>
      </c>
      <c r="K726" s="13">
        <v>4.2599999999999999E-2</v>
      </c>
    </row>
    <row r="727" spans="1:11" x14ac:dyDescent="0.35">
      <c r="A727" s="10" t="s">
        <v>412</v>
      </c>
      <c r="B727" s="10" t="s">
        <v>350</v>
      </c>
      <c r="C727" s="10" t="s">
        <v>11</v>
      </c>
      <c r="D727" s="10" t="s">
        <v>356</v>
      </c>
      <c r="E727" s="11" t="s">
        <v>537</v>
      </c>
      <c r="F727" s="10" t="s">
        <v>21</v>
      </c>
      <c r="G727" s="10" t="s">
        <v>414</v>
      </c>
      <c r="H727" s="10" t="s">
        <v>419</v>
      </c>
      <c r="I727" s="11" t="s">
        <v>420</v>
      </c>
      <c r="J727" s="12">
        <v>4830363</v>
      </c>
      <c r="K727" s="13">
        <v>0.21640000000000001</v>
      </c>
    </row>
    <row r="728" spans="1:11" x14ac:dyDescent="0.35">
      <c r="A728" s="10" t="s">
        <v>412</v>
      </c>
      <c r="B728" s="10" t="s">
        <v>350</v>
      </c>
      <c r="C728" s="10" t="s">
        <v>11</v>
      </c>
      <c r="D728" s="10" t="s">
        <v>356</v>
      </c>
      <c r="E728" s="11" t="s">
        <v>537</v>
      </c>
      <c r="F728" s="10" t="s">
        <v>21</v>
      </c>
      <c r="G728" s="10" t="s">
        <v>414</v>
      </c>
      <c r="H728" s="10" t="s">
        <v>421</v>
      </c>
      <c r="I728" s="11" t="s">
        <v>422</v>
      </c>
      <c r="J728" s="12">
        <v>6241078</v>
      </c>
      <c r="K728" s="13">
        <v>0.27960000000000002</v>
      </c>
    </row>
    <row r="729" spans="1:11" x14ac:dyDescent="0.35">
      <c r="A729" s="10" t="s">
        <v>412</v>
      </c>
      <c r="B729" s="10" t="s">
        <v>350</v>
      </c>
      <c r="C729" s="10" t="s">
        <v>11</v>
      </c>
      <c r="D729" s="10" t="s">
        <v>356</v>
      </c>
      <c r="E729" s="11" t="s">
        <v>537</v>
      </c>
      <c r="F729" s="10" t="s">
        <v>21</v>
      </c>
      <c r="G729" s="10" t="s">
        <v>414</v>
      </c>
      <c r="H729" s="10" t="s">
        <v>423</v>
      </c>
      <c r="I729" s="11" t="s">
        <v>424</v>
      </c>
      <c r="J729" s="12">
        <v>1013394</v>
      </c>
      <c r="K729" s="13">
        <v>4.5400000000000003E-2</v>
      </c>
    </row>
    <row r="730" spans="1:11" x14ac:dyDescent="0.35">
      <c r="A730" s="10" t="s">
        <v>412</v>
      </c>
      <c r="B730" s="10" t="s">
        <v>350</v>
      </c>
      <c r="C730" s="10" t="s">
        <v>11</v>
      </c>
      <c r="D730" s="10" t="s">
        <v>353</v>
      </c>
      <c r="E730" s="11" t="s">
        <v>538</v>
      </c>
      <c r="F730" s="10" t="s">
        <v>21</v>
      </c>
      <c r="G730" s="10" t="s">
        <v>414</v>
      </c>
      <c r="H730" s="10" t="s">
        <v>416</v>
      </c>
      <c r="I730" s="11" t="s">
        <v>417</v>
      </c>
      <c r="J730" s="12">
        <v>0</v>
      </c>
      <c r="K730" s="13">
        <v>0</v>
      </c>
    </row>
    <row r="731" spans="1:11" x14ac:dyDescent="0.35">
      <c r="A731" s="10" t="s">
        <v>412</v>
      </c>
      <c r="B731" s="10" t="s">
        <v>350</v>
      </c>
      <c r="C731" s="10" t="s">
        <v>11</v>
      </c>
      <c r="D731" s="10" t="s">
        <v>353</v>
      </c>
      <c r="E731" s="11" t="s">
        <v>538</v>
      </c>
      <c r="F731" s="10" t="s">
        <v>21</v>
      </c>
      <c r="G731" s="10" t="s">
        <v>414</v>
      </c>
      <c r="H731" s="10" t="s">
        <v>15</v>
      </c>
      <c r="I731" s="11" t="s">
        <v>418</v>
      </c>
      <c r="J731" s="12">
        <v>6335783</v>
      </c>
      <c r="K731" s="13">
        <v>0.89049999999999996</v>
      </c>
    </row>
    <row r="732" spans="1:11" x14ac:dyDescent="0.35">
      <c r="A732" s="10" t="s">
        <v>412</v>
      </c>
      <c r="B732" s="10" t="s">
        <v>350</v>
      </c>
      <c r="C732" s="10" t="s">
        <v>11</v>
      </c>
      <c r="D732" s="10" t="s">
        <v>353</v>
      </c>
      <c r="E732" s="11" t="s">
        <v>538</v>
      </c>
      <c r="F732" s="10" t="s">
        <v>21</v>
      </c>
      <c r="G732" s="10" t="s">
        <v>414</v>
      </c>
      <c r="H732" s="10" t="s">
        <v>16</v>
      </c>
      <c r="I732" s="11" t="s">
        <v>426</v>
      </c>
      <c r="J732" s="12">
        <v>301670</v>
      </c>
      <c r="K732" s="13">
        <v>4.24E-2</v>
      </c>
    </row>
    <row r="733" spans="1:11" x14ac:dyDescent="0.35">
      <c r="A733" s="10" t="s">
        <v>412</v>
      </c>
      <c r="B733" s="10" t="s">
        <v>350</v>
      </c>
      <c r="C733" s="10" t="s">
        <v>11</v>
      </c>
      <c r="D733" s="10" t="s">
        <v>353</v>
      </c>
      <c r="E733" s="11" t="s">
        <v>538</v>
      </c>
      <c r="F733" s="10" t="s">
        <v>21</v>
      </c>
      <c r="G733" s="10" t="s">
        <v>414</v>
      </c>
      <c r="H733" s="10" t="s">
        <v>419</v>
      </c>
      <c r="I733" s="11" t="s">
        <v>420</v>
      </c>
      <c r="J733" s="12">
        <v>1699029</v>
      </c>
      <c r="K733" s="13">
        <v>0.23880000000000001</v>
      </c>
    </row>
    <row r="734" spans="1:11" x14ac:dyDescent="0.35">
      <c r="A734" s="10" t="s">
        <v>412</v>
      </c>
      <c r="B734" s="10" t="s">
        <v>350</v>
      </c>
      <c r="C734" s="10" t="s">
        <v>11</v>
      </c>
      <c r="D734" s="10" t="s">
        <v>353</v>
      </c>
      <c r="E734" s="11" t="s">
        <v>538</v>
      </c>
      <c r="F734" s="10" t="s">
        <v>21</v>
      </c>
      <c r="G734" s="10" t="s">
        <v>414</v>
      </c>
      <c r="H734" s="10" t="s">
        <v>421</v>
      </c>
      <c r="I734" s="11" t="s">
        <v>422</v>
      </c>
      <c r="J734" s="12">
        <v>1348977</v>
      </c>
      <c r="K734" s="13">
        <v>0.18959999999999999</v>
      </c>
    </row>
    <row r="735" spans="1:11" x14ac:dyDescent="0.35">
      <c r="A735" s="10" t="s">
        <v>412</v>
      </c>
      <c r="B735" s="10" t="s">
        <v>350</v>
      </c>
      <c r="C735" s="10" t="s">
        <v>11</v>
      </c>
      <c r="D735" s="10" t="s">
        <v>353</v>
      </c>
      <c r="E735" s="11" t="s">
        <v>538</v>
      </c>
      <c r="F735" s="10" t="s">
        <v>21</v>
      </c>
      <c r="G735" s="10" t="s">
        <v>414</v>
      </c>
      <c r="H735" s="10" t="s">
        <v>423</v>
      </c>
      <c r="I735" s="11" t="s">
        <v>424</v>
      </c>
      <c r="J735" s="12">
        <v>64034</v>
      </c>
      <c r="K735" s="13">
        <v>8.9999999999999993E-3</v>
      </c>
    </row>
    <row r="736" spans="1:11" x14ac:dyDescent="0.35">
      <c r="A736" s="10" t="s">
        <v>412</v>
      </c>
      <c r="B736" s="10" t="s">
        <v>350</v>
      </c>
      <c r="C736" s="10" t="s">
        <v>11</v>
      </c>
      <c r="D736" s="10" t="s">
        <v>354</v>
      </c>
      <c r="E736" s="11" t="s">
        <v>539</v>
      </c>
      <c r="F736" s="10" t="s">
        <v>21</v>
      </c>
      <c r="G736" s="10" t="s">
        <v>414</v>
      </c>
      <c r="H736" s="10" t="s">
        <v>416</v>
      </c>
      <c r="I736" s="11" t="s">
        <v>417</v>
      </c>
      <c r="J736" s="12">
        <v>0</v>
      </c>
      <c r="K736" s="13">
        <v>0</v>
      </c>
    </row>
    <row r="737" spans="1:11" x14ac:dyDescent="0.35">
      <c r="A737" s="10" t="s">
        <v>412</v>
      </c>
      <c r="B737" s="10" t="s">
        <v>350</v>
      </c>
      <c r="C737" s="10" t="s">
        <v>11</v>
      </c>
      <c r="D737" s="10" t="s">
        <v>354</v>
      </c>
      <c r="E737" s="11" t="s">
        <v>539</v>
      </c>
      <c r="F737" s="10" t="s">
        <v>21</v>
      </c>
      <c r="G737" s="10" t="s">
        <v>414</v>
      </c>
      <c r="H737" s="10" t="s">
        <v>15</v>
      </c>
      <c r="I737" s="11" t="s">
        <v>418</v>
      </c>
      <c r="J737" s="12">
        <v>13272593</v>
      </c>
      <c r="K737" s="13">
        <v>0.64149999999999996</v>
      </c>
    </row>
    <row r="738" spans="1:11" x14ac:dyDescent="0.35">
      <c r="A738" s="10" t="s">
        <v>412</v>
      </c>
      <c r="B738" s="10" t="s">
        <v>350</v>
      </c>
      <c r="C738" s="10" t="s">
        <v>11</v>
      </c>
      <c r="D738" s="10" t="s">
        <v>354</v>
      </c>
      <c r="E738" s="11" t="s">
        <v>539</v>
      </c>
      <c r="F738" s="10" t="s">
        <v>21</v>
      </c>
      <c r="G738" s="10" t="s">
        <v>414</v>
      </c>
      <c r="H738" s="10" t="s">
        <v>16</v>
      </c>
      <c r="I738" s="11" t="s">
        <v>426</v>
      </c>
      <c r="J738" s="12">
        <v>324832</v>
      </c>
      <c r="K738" s="13">
        <v>1.5699999999999999E-2</v>
      </c>
    </row>
    <row r="739" spans="1:11" x14ac:dyDescent="0.35">
      <c r="A739" s="10" t="s">
        <v>412</v>
      </c>
      <c r="B739" s="10" t="s">
        <v>350</v>
      </c>
      <c r="C739" s="10" t="s">
        <v>11</v>
      </c>
      <c r="D739" s="10" t="s">
        <v>354</v>
      </c>
      <c r="E739" s="11" t="s">
        <v>539</v>
      </c>
      <c r="F739" s="10" t="s">
        <v>21</v>
      </c>
      <c r="G739" s="10" t="s">
        <v>414</v>
      </c>
      <c r="H739" s="10" t="s">
        <v>419</v>
      </c>
      <c r="I739" s="11" t="s">
        <v>420</v>
      </c>
      <c r="J739" s="12">
        <v>4640752</v>
      </c>
      <c r="K739" s="13">
        <v>0.2243</v>
      </c>
    </row>
    <row r="740" spans="1:11" x14ac:dyDescent="0.35">
      <c r="A740" s="10" t="s">
        <v>412</v>
      </c>
      <c r="B740" s="10" t="s">
        <v>350</v>
      </c>
      <c r="C740" s="10" t="s">
        <v>11</v>
      </c>
      <c r="D740" s="10" t="s">
        <v>354</v>
      </c>
      <c r="E740" s="11" t="s">
        <v>539</v>
      </c>
      <c r="F740" s="10" t="s">
        <v>21</v>
      </c>
      <c r="G740" s="10" t="s">
        <v>414</v>
      </c>
      <c r="H740" s="10" t="s">
        <v>421</v>
      </c>
      <c r="I740" s="11" t="s">
        <v>422</v>
      </c>
      <c r="J740" s="12">
        <v>1901405</v>
      </c>
      <c r="K740" s="13">
        <v>9.1899999999999996E-2</v>
      </c>
    </row>
    <row r="741" spans="1:11" x14ac:dyDescent="0.35">
      <c r="A741" s="10" t="s">
        <v>412</v>
      </c>
      <c r="B741" s="10" t="s">
        <v>350</v>
      </c>
      <c r="C741" s="10" t="s">
        <v>11</v>
      </c>
      <c r="D741" s="10" t="s">
        <v>354</v>
      </c>
      <c r="E741" s="11" t="s">
        <v>539</v>
      </c>
      <c r="F741" s="10" t="s">
        <v>21</v>
      </c>
      <c r="G741" s="10" t="s">
        <v>414</v>
      </c>
      <c r="H741" s="10" t="s">
        <v>423</v>
      </c>
      <c r="I741" s="11" t="s">
        <v>424</v>
      </c>
      <c r="J741" s="12">
        <v>213106</v>
      </c>
      <c r="K741" s="13">
        <v>1.03E-2</v>
      </c>
    </row>
    <row r="742" spans="1:11" x14ac:dyDescent="0.35">
      <c r="A742" s="10" t="s">
        <v>412</v>
      </c>
      <c r="B742" s="10" t="s">
        <v>350</v>
      </c>
      <c r="C742" s="10" t="s">
        <v>11</v>
      </c>
      <c r="D742" s="10" t="s">
        <v>355</v>
      </c>
      <c r="E742" s="11" t="s">
        <v>540</v>
      </c>
      <c r="F742" s="10" t="s">
        <v>21</v>
      </c>
      <c r="G742" s="10" t="s">
        <v>414</v>
      </c>
      <c r="H742" s="10" t="s">
        <v>416</v>
      </c>
      <c r="I742" s="11" t="s">
        <v>417</v>
      </c>
      <c r="J742" s="12">
        <v>0</v>
      </c>
      <c r="K742" s="13">
        <v>0</v>
      </c>
    </row>
    <row r="743" spans="1:11" x14ac:dyDescent="0.35">
      <c r="A743" s="10" t="s">
        <v>412</v>
      </c>
      <c r="B743" s="10" t="s">
        <v>350</v>
      </c>
      <c r="C743" s="10" t="s">
        <v>11</v>
      </c>
      <c r="D743" s="10" t="s">
        <v>355</v>
      </c>
      <c r="E743" s="11" t="s">
        <v>540</v>
      </c>
      <c r="F743" s="10" t="s">
        <v>21</v>
      </c>
      <c r="G743" s="10" t="s">
        <v>414</v>
      </c>
      <c r="H743" s="10" t="s">
        <v>15</v>
      </c>
      <c r="I743" s="11" t="s">
        <v>418</v>
      </c>
      <c r="J743" s="12">
        <v>2551740</v>
      </c>
      <c r="K743" s="13">
        <v>0.50229999999999997</v>
      </c>
    </row>
    <row r="744" spans="1:11" x14ac:dyDescent="0.35">
      <c r="A744" s="10" t="s">
        <v>412</v>
      </c>
      <c r="B744" s="10" t="s">
        <v>350</v>
      </c>
      <c r="C744" s="10" t="s">
        <v>11</v>
      </c>
      <c r="D744" s="10" t="s">
        <v>355</v>
      </c>
      <c r="E744" s="11" t="s">
        <v>540</v>
      </c>
      <c r="F744" s="10" t="s">
        <v>21</v>
      </c>
      <c r="G744" s="10" t="s">
        <v>414</v>
      </c>
      <c r="H744" s="10" t="s">
        <v>16</v>
      </c>
      <c r="I744" s="11" t="s">
        <v>426</v>
      </c>
      <c r="J744" s="12">
        <v>250958</v>
      </c>
      <c r="K744" s="13">
        <v>4.9399999999999999E-2</v>
      </c>
    </row>
    <row r="745" spans="1:11" x14ac:dyDescent="0.35">
      <c r="A745" s="10" t="s">
        <v>412</v>
      </c>
      <c r="B745" s="10" t="s">
        <v>350</v>
      </c>
      <c r="C745" s="10" t="s">
        <v>11</v>
      </c>
      <c r="D745" s="10" t="s">
        <v>355</v>
      </c>
      <c r="E745" s="11" t="s">
        <v>540</v>
      </c>
      <c r="F745" s="10" t="s">
        <v>21</v>
      </c>
      <c r="G745" s="10" t="s">
        <v>414</v>
      </c>
      <c r="H745" s="10" t="s">
        <v>419</v>
      </c>
      <c r="I745" s="11" t="s">
        <v>420</v>
      </c>
      <c r="J745" s="12">
        <v>1137437</v>
      </c>
      <c r="K745" s="13">
        <v>0.22389999999999999</v>
      </c>
    </row>
    <row r="746" spans="1:11" x14ac:dyDescent="0.35">
      <c r="A746" s="10" t="s">
        <v>412</v>
      </c>
      <c r="B746" s="10" t="s">
        <v>350</v>
      </c>
      <c r="C746" s="10" t="s">
        <v>11</v>
      </c>
      <c r="D746" s="10" t="s">
        <v>355</v>
      </c>
      <c r="E746" s="11" t="s">
        <v>540</v>
      </c>
      <c r="F746" s="10" t="s">
        <v>21</v>
      </c>
      <c r="G746" s="10" t="s">
        <v>414</v>
      </c>
      <c r="H746" s="10" t="s">
        <v>421</v>
      </c>
      <c r="I746" s="11" t="s">
        <v>422</v>
      </c>
      <c r="J746" s="12">
        <v>868191</v>
      </c>
      <c r="K746" s="13">
        <v>0.1709</v>
      </c>
    </row>
    <row r="747" spans="1:11" x14ac:dyDescent="0.35">
      <c r="A747" s="10" t="s">
        <v>412</v>
      </c>
      <c r="B747" s="10" t="s">
        <v>350</v>
      </c>
      <c r="C747" s="10" t="s">
        <v>11</v>
      </c>
      <c r="D747" s="10" t="s">
        <v>355</v>
      </c>
      <c r="E747" s="11" t="s">
        <v>540</v>
      </c>
      <c r="F747" s="10" t="s">
        <v>21</v>
      </c>
      <c r="G747" s="10" t="s">
        <v>414</v>
      </c>
      <c r="H747" s="10" t="s">
        <v>423</v>
      </c>
      <c r="I747" s="11" t="s">
        <v>424</v>
      </c>
      <c r="J747" s="12">
        <v>5080</v>
      </c>
      <c r="K747" s="13">
        <v>1E-3</v>
      </c>
    </row>
    <row r="748" spans="1:11" x14ac:dyDescent="0.35">
      <c r="A748" s="10" t="s">
        <v>412</v>
      </c>
      <c r="B748" s="10" t="s">
        <v>143</v>
      </c>
      <c r="C748" s="10" t="s">
        <v>11</v>
      </c>
      <c r="D748" s="10" t="s">
        <v>144</v>
      </c>
      <c r="E748" s="11" t="s">
        <v>541</v>
      </c>
      <c r="F748" s="10" t="s">
        <v>21</v>
      </c>
      <c r="G748" s="10" t="s">
        <v>414</v>
      </c>
      <c r="H748" s="10" t="s">
        <v>13</v>
      </c>
      <c r="I748" s="11" t="s">
        <v>415</v>
      </c>
      <c r="J748" s="12">
        <v>0</v>
      </c>
      <c r="K748" s="13">
        <v>0</v>
      </c>
    </row>
    <row r="749" spans="1:11" x14ac:dyDescent="0.35">
      <c r="A749" s="10" t="s">
        <v>412</v>
      </c>
      <c r="B749" s="10" t="s">
        <v>143</v>
      </c>
      <c r="C749" s="10" t="s">
        <v>11</v>
      </c>
      <c r="D749" s="10" t="s">
        <v>144</v>
      </c>
      <c r="E749" s="11" t="s">
        <v>541</v>
      </c>
      <c r="F749" s="10" t="s">
        <v>21</v>
      </c>
      <c r="G749" s="10" t="s">
        <v>414</v>
      </c>
      <c r="H749" s="10" t="s">
        <v>416</v>
      </c>
      <c r="I749" s="11" t="s">
        <v>417</v>
      </c>
      <c r="J749" s="12">
        <v>0</v>
      </c>
      <c r="K749" s="13">
        <v>0</v>
      </c>
    </row>
    <row r="750" spans="1:11" x14ac:dyDescent="0.35">
      <c r="A750" s="10" t="s">
        <v>412</v>
      </c>
      <c r="B750" s="10" t="s">
        <v>143</v>
      </c>
      <c r="C750" s="10" t="s">
        <v>11</v>
      </c>
      <c r="D750" s="10" t="s">
        <v>144</v>
      </c>
      <c r="E750" s="11" t="s">
        <v>541</v>
      </c>
      <c r="F750" s="10" t="s">
        <v>21</v>
      </c>
      <c r="G750" s="10" t="s">
        <v>414</v>
      </c>
      <c r="H750" s="10" t="s">
        <v>15</v>
      </c>
      <c r="I750" s="11" t="s">
        <v>418</v>
      </c>
      <c r="J750" s="12">
        <v>816359</v>
      </c>
      <c r="K750" s="13">
        <v>0.52529999999999999</v>
      </c>
    </row>
    <row r="751" spans="1:11" x14ac:dyDescent="0.35">
      <c r="A751" s="10" t="s">
        <v>412</v>
      </c>
      <c r="B751" s="10" t="s">
        <v>143</v>
      </c>
      <c r="C751" s="10" t="s">
        <v>11</v>
      </c>
      <c r="D751" s="10" t="s">
        <v>144</v>
      </c>
      <c r="E751" s="11" t="s">
        <v>541</v>
      </c>
      <c r="F751" s="10" t="s">
        <v>21</v>
      </c>
      <c r="G751" s="10" t="s">
        <v>414</v>
      </c>
      <c r="H751" s="10" t="s">
        <v>419</v>
      </c>
      <c r="I751" s="11" t="s">
        <v>420</v>
      </c>
      <c r="J751" s="12">
        <v>528699</v>
      </c>
      <c r="K751" s="13">
        <v>0.3402</v>
      </c>
    </row>
    <row r="752" spans="1:11" x14ac:dyDescent="0.35">
      <c r="A752" s="10" t="s">
        <v>412</v>
      </c>
      <c r="B752" s="10" t="s">
        <v>143</v>
      </c>
      <c r="C752" s="10" t="s">
        <v>11</v>
      </c>
      <c r="D752" s="10" t="s">
        <v>144</v>
      </c>
      <c r="E752" s="11" t="s">
        <v>541</v>
      </c>
      <c r="F752" s="10" t="s">
        <v>21</v>
      </c>
      <c r="G752" s="10" t="s">
        <v>414</v>
      </c>
      <c r="H752" s="10" t="s">
        <v>421</v>
      </c>
      <c r="I752" s="11" t="s">
        <v>422</v>
      </c>
      <c r="J752" s="12">
        <v>592416</v>
      </c>
      <c r="K752" s="13">
        <v>0.38119999999999998</v>
      </c>
    </row>
    <row r="753" spans="1:11" x14ac:dyDescent="0.35">
      <c r="A753" s="10" t="s">
        <v>412</v>
      </c>
      <c r="B753" s="10" t="s">
        <v>143</v>
      </c>
      <c r="C753" s="10" t="s">
        <v>11</v>
      </c>
      <c r="D753" s="10" t="s">
        <v>144</v>
      </c>
      <c r="E753" s="11" t="s">
        <v>541</v>
      </c>
      <c r="F753" s="10" t="s">
        <v>21</v>
      </c>
      <c r="G753" s="10" t="s">
        <v>414</v>
      </c>
      <c r="H753" s="10" t="s">
        <v>423</v>
      </c>
      <c r="I753" s="11" t="s">
        <v>424</v>
      </c>
      <c r="J753" s="12">
        <v>92779</v>
      </c>
      <c r="K753" s="13">
        <v>5.9700000000000003E-2</v>
      </c>
    </row>
    <row r="754" spans="1:11" x14ac:dyDescent="0.35">
      <c r="A754" s="10" t="s">
        <v>412</v>
      </c>
      <c r="B754" s="10" t="s">
        <v>143</v>
      </c>
      <c r="C754" s="10" t="s">
        <v>11</v>
      </c>
      <c r="D754" s="10" t="s">
        <v>145</v>
      </c>
      <c r="E754" s="11" t="s">
        <v>542</v>
      </c>
      <c r="F754" s="10" t="s">
        <v>21</v>
      </c>
      <c r="G754" s="10" t="s">
        <v>414</v>
      </c>
      <c r="H754" s="10" t="s">
        <v>13</v>
      </c>
      <c r="I754" s="11" t="s">
        <v>415</v>
      </c>
      <c r="J754" s="12">
        <v>0</v>
      </c>
      <c r="K754" s="13">
        <v>0</v>
      </c>
    </row>
    <row r="755" spans="1:11" x14ac:dyDescent="0.35">
      <c r="A755" s="10" t="s">
        <v>412</v>
      </c>
      <c r="B755" s="10" t="s">
        <v>143</v>
      </c>
      <c r="C755" s="10" t="s">
        <v>11</v>
      </c>
      <c r="D755" s="10" t="s">
        <v>145</v>
      </c>
      <c r="E755" s="11" t="s">
        <v>542</v>
      </c>
      <c r="F755" s="10" t="s">
        <v>21</v>
      </c>
      <c r="G755" s="10" t="s">
        <v>414</v>
      </c>
      <c r="H755" s="10" t="s">
        <v>416</v>
      </c>
      <c r="I755" s="11" t="s">
        <v>417</v>
      </c>
      <c r="J755" s="12">
        <v>0</v>
      </c>
      <c r="K755" s="13">
        <v>0</v>
      </c>
    </row>
    <row r="756" spans="1:11" x14ac:dyDescent="0.35">
      <c r="A756" s="10" t="s">
        <v>412</v>
      </c>
      <c r="B756" s="10" t="s">
        <v>143</v>
      </c>
      <c r="C756" s="10" t="s">
        <v>11</v>
      </c>
      <c r="D756" s="10" t="s">
        <v>145</v>
      </c>
      <c r="E756" s="11" t="s">
        <v>542</v>
      </c>
      <c r="F756" s="10" t="s">
        <v>21</v>
      </c>
      <c r="G756" s="10" t="s">
        <v>414</v>
      </c>
      <c r="H756" s="10" t="s">
        <v>15</v>
      </c>
      <c r="I756" s="11" t="s">
        <v>418</v>
      </c>
      <c r="J756" s="12">
        <v>643285</v>
      </c>
      <c r="K756" s="13">
        <v>0.31819999999999998</v>
      </c>
    </row>
    <row r="757" spans="1:11" x14ac:dyDescent="0.35">
      <c r="A757" s="10" t="s">
        <v>412</v>
      </c>
      <c r="B757" s="10" t="s">
        <v>143</v>
      </c>
      <c r="C757" s="10" t="s">
        <v>11</v>
      </c>
      <c r="D757" s="10" t="s">
        <v>145</v>
      </c>
      <c r="E757" s="11" t="s">
        <v>542</v>
      </c>
      <c r="F757" s="10" t="s">
        <v>21</v>
      </c>
      <c r="G757" s="10" t="s">
        <v>414</v>
      </c>
      <c r="H757" s="10" t="s">
        <v>16</v>
      </c>
      <c r="I757" s="11" t="s">
        <v>426</v>
      </c>
      <c r="J757" s="12">
        <v>66108</v>
      </c>
      <c r="K757" s="13">
        <v>3.27E-2</v>
      </c>
    </row>
    <row r="758" spans="1:11" x14ac:dyDescent="0.35">
      <c r="A758" s="10" t="s">
        <v>412</v>
      </c>
      <c r="B758" s="10" t="s">
        <v>143</v>
      </c>
      <c r="C758" s="10" t="s">
        <v>11</v>
      </c>
      <c r="D758" s="10" t="s">
        <v>145</v>
      </c>
      <c r="E758" s="11" t="s">
        <v>542</v>
      </c>
      <c r="F758" s="10" t="s">
        <v>21</v>
      </c>
      <c r="G758" s="10" t="s">
        <v>414</v>
      </c>
      <c r="H758" s="10" t="s">
        <v>419</v>
      </c>
      <c r="I758" s="11" t="s">
        <v>420</v>
      </c>
      <c r="J758" s="12">
        <v>489843</v>
      </c>
      <c r="K758" s="13">
        <v>0.24229999999999999</v>
      </c>
    </row>
    <row r="759" spans="1:11" x14ac:dyDescent="0.35">
      <c r="A759" s="10" t="s">
        <v>412</v>
      </c>
      <c r="B759" s="10" t="s">
        <v>143</v>
      </c>
      <c r="C759" s="10" t="s">
        <v>11</v>
      </c>
      <c r="D759" s="10" t="s">
        <v>145</v>
      </c>
      <c r="E759" s="11" t="s">
        <v>542</v>
      </c>
      <c r="F759" s="10" t="s">
        <v>21</v>
      </c>
      <c r="G759" s="10" t="s">
        <v>414</v>
      </c>
      <c r="H759" s="10" t="s">
        <v>421</v>
      </c>
      <c r="I759" s="11" t="s">
        <v>422</v>
      </c>
      <c r="J759" s="12">
        <v>493684</v>
      </c>
      <c r="K759" s="13">
        <v>0.2442</v>
      </c>
    </row>
    <row r="760" spans="1:11" x14ac:dyDescent="0.35">
      <c r="A760" s="10" t="s">
        <v>412</v>
      </c>
      <c r="B760" s="10" t="s">
        <v>143</v>
      </c>
      <c r="C760" s="10" t="s">
        <v>11</v>
      </c>
      <c r="D760" s="10" t="s">
        <v>145</v>
      </c>
      <c r="E760" s="11" t="s">
        <v>542</v>
      </c>
      <c r="F760" s="10" t="s">
        <v>21</v>
      </c>
      <c r="G760" s="10" t="s">
        <v>414</v>
      </c>
      <c r="H760" s="10" t="s">
        <v>423</v>
      </c>
      <c r="I760" s="11" t="s">
        <v>424</v>
      </c>
      <c r="J760" s="12">
        <v>33761</v>
      </c>
      <c r="K760" s="13">
        <v>1.67E-2</v>
      </c>
    </row>
    <row r="761" spans="1:11" x14ac:dyDescent="0.35">
      <c r="A761" s="10" t="s">
        <v>412</v>
      </c>
      <c r="B761" s="10" t="s">
        <v>143</v>
      </c>
      <c r="C761" s="10" t="s">
        <v>11</v>
      </c>
      <c r="D761" s="10" t="s">
        <v>146</v>
      </c>
      <c r="E761" s="11" t="s">
        <v>543</v>
      </c>
      <c r="F761" s="10" t="s">
        <v>21</v>
      </c>
      <c r="G761" s="10" t="s">
        <v>414</v>
      </c>
      <c r="H761" s="10" t="s">
        <v>416</v>
      </c>
      <c r="I761" s="11" t="s">
        <v>417</v>
      </c>
      <c r="J761" s="12">
        <v>0</v>
      </c>
      <c r="K761" s="13">
        <v>0</v>
      </c>
    </row>
    <row r="762" spans="1:11" x14ac:dyDescent="0.35">
      <c r="A762" s="10" t="s">
        <v>412</v>
      </c>
      <c r="B762" s="10" t="s">
        <v>143</v>
      </c>
      <c r="C762" s="10" t="s">
        <v>11</v>
      </c>
      <c r="D762" s="10" t="s">
        <v>146</v>
      </c>
      <c r="E762" s="11" t="s">
        <v>543</v>
      </c>
      <c r="F762" s="10" t="s">
        <v>21</v>
      </c>
      <c r="G762" s="10" t="s">
        <v>414</v>
      </c>
      <c r="H762" s="10" t="s">
        <v>15</v>
      </c>
      <c r="I762" s="11" t="s">
        <v>418</v>
      </c>
      <c r="J762" s="12">
        <v>1275157</v>
      </c>
      <c r="K762" s="13">
        <v>0.39379999999999998</v>
      </c>
    </row>
    <row r="763" spans="1:11" x14ac:dyDescent="0.35">
      <c r="A763" s="10" t="s">
        <v>412</v>
      </c>
      <c r="B763" s="10" t="s">
        <v>143</v>
      </c>
      <c r="C763" s="10" t="s">
        <v>11</v>
      </c>
      <c r="D763" s="10" t="s">
        <v>146</v>
      </c>
      <c r="E763" s="11" t="s">
        <v>543</v>
      </c>
      <c r="F763" s="10" t="s">
        <v>21</v>
      </c>
      <c r="G763" s="10" t="s">
        <v>414</v>
      </c>
      <c r="H763" s="10" t="s">
        <v>16</v>
      </c>
      <c r="I763" s="11" t="s">
        <v>426</v>
      </c>
      <c r="J763" s="12">
        <v>434227</v>
      </c>
      <c r="K763" s="13">
        <v>0.1341</v>
      </c>
    </row>
    <row r="764" spans="1:11" x14ac:dyDescent="0.35">
      <c r="A764" s="10" t="s">
        <v>412</v>
      </c>
      <c r="B764" s="10" t="s">
        <v>143</v>
      </c>
      <c r="C764" s="10" t="s">
        <v>11</v>
      </c>
      <c r="D764" s="10" t="s">
        <v>146</v>
      </c>
      <c r="E764" s="11" t="s">
        <v>543</v>
      </c>
      <c r="F764" s="10" t="s">
        <v>21</v>
      </c>
      <c r="G764" s="10" t="s">
        <v>414</v>
      </c>
      <c r="H764" s="10" t="s">
        <v>419</v>
      </c>
      <c r="I764" s="11" t="s">
        <v>420</v>
      </c>
      <c r="J764" s="12">
        <v>709788</v>
      </c>
      <c r="K764" s="13">
        <v>0.21920000000000001</v>
      </c>
    </row>
    <row r="765" spans="1:11" x14ac:dyDescent="0.35">
      <c r="A765" s="10" t="s">
        <v>412</v>
      </c>
      <c r="B765" s="10" t="s">
        <v>143</v>
      </c>
      <c r="C765" s="10" t="s">
        <v>11</v>
      </c>
      <c r="D765" s="10" t="s">
        <v>146</v>
      </c>
      <c r="E765" s="11" t="s">
        <v>543</v>
      </c>
      <c r="F765" s="10" t="s">
        <v>21</v>
      </c>
      <c r="G765" s="10" t="s">
        <v>414</v>
      </c>
      <c r="H765" s="10" t="s">
        <v>421</v>
      </c>
      <c r="I765" s="11" t="s">
        <v>422</v>
      </c>
      <c r="J765" s="12">
        <v>610055</v>
      </c>
      <c r="K765" s="13">
        <v>0.18840000000000001</v>
      </c>
    </row>
    <row r="766" spans="1:11" x14ac:dyDescent="0.35">
      <c r="A766" s="10" t="s">
        <v>412</v>
      </c>
      <c r="B766" s="10" t="s">
        <v>143</v>
      </c>
      <c r="C766" s="10" t="s">
        <v>11</v>
      </c>
      <c r="D766" s="10" t="s">
        <v>146</v>
      </c>
      <c r="E766" s="11" t="s">
        <v>543</v>
      </c>
      <c r="F766" s="10" t="s">
        <v>21</v>
      </c>
      <c r="G766" s="10" t="s">
        <v>414</v>
      </c>
      <c r="H766" s="10" t="s">
        <v>423</v>
      </c>
      <c r="I766" s="11" t="s">
        <v>424</v>
      </c>
      <c r="J766" s="12">
        <v>12629</v>
      </c>
      <c r="K766" s="13">
        <v>3.8999999999999998E-3</v>
      </c>
    </row>
    <row r="767" spans="1:11" x14ac:dyDescent="0.35">
      <c r="A767" s="10" t="s">
        <v>412</v>
      </c>
      <c r="B767" s="10" t="s">
        <v>143</v>
      </c>
      <c r="C767" s="10" t="s">
        <v>11</v>
      </c>
      <c r="D767" s="10" t="s">
        <v>147</v>
      </c>
      <c r="E767" s="11" t="s">
        <v>544</v>
      </c>
      <c r="F767" s="10" t="s">
        <v>21</v>
      </c>
      <c r="G767" s="10" t="s">
        <v>414</v>
      </c>
      <c r="H767" s="10" t="s">
        <v>416</v>
      </c>
      <c r="I767" s="11" t="s">
        <v>417</v>
      </c>
      <c r="J767" s="12">
        <v>0</v>
      </c>
      <c r="K767" s="13">
        <v>0</v>
      </c>
    </row>
    <row r="768" spans="1:11" x14ac:dyDescent="0.35">
      <c r="A768" s="10" t="s">
        <v>412</v>
      </c>
      <c r="B768" s="10" t="s">
        <v>143</v>
      </c>
      <c r="C768" s="10" t="s">
        <v>11</v>
      </c>
      <c r="D768" s="10" t="s">
        <v>147</v>
      </c>
      <c r="E768" s="11" t="s">
        <v>544</v>
      </c>
      <c r="F768" s="10" t="s">
        <v>21</v>
      </c>
      <c r="G768" s="10" t="s">
        <v>414</v>
      </c>
      <c r="H768" s="10" t="s">
        <v>15</v>
      </c>
      <c r="I768" s="11" t="s">
        <v>418</v>
      </c>
      <c r="J768" s="12">
        <v>2459017</v>
      </c>
      <c r="K768" s="13">
        <v>0.41849999999999998</v>
      </c>
    </row>
    <row r="769" spans="1:11" x14ac:dyDescent="0.35">
      <c r="A769" s="10" t="s">
        <v>412</v>
      </c>
      <c r="B769" s="10" t="s">
        <v>143</v>
      </c>
      <c r="C769" s="10" t="s">
        <v>11</v>
      </c>
      <c r="D769" s="10" t="s">
        <v>147</v>
      </c>
      <c r="E769" s="11" t="s">
        <v>544</v>
      </c>
      <c r="F769" s="10" t="s">
        <v>21</v>
      </c>
      <c r="G769" s="10" t="s">
        <v>414</v>
      </c>
      <c r="H769" s="10" t="s">
        <v>419</v>
      </c>
      <c r="I769" s="11" t="s">
        <v>420</v>
      </c>
      <c r="J769" s="12">
        <v>2093543</v>
      </c>
      <c r="K769" s="13">
        <v>0.35630000000000001</v>
      </c>
    </row>
    <row r="770" spans="1:11" x14ac:dyDescent="0.35">
      <c r="A770" s="10" t="s">
        <v>412</v>
      </c>
      <c r="B770" s="10" t="s">
        <v>143</v>
      </c>
      <c r="C770" s="10" t="s">
        <v>11</v>
      </c>
      <c r="D770" s="10" t="s">
        <v>147</v>
      </c>
      <c r="E770" s="11" t="s">
        <v>544</v>
      </c>
      <c r="F770" s="10" t="s">
        <v>21</v>
      </c>
      <c r="G770" s="10" t="s">
        <v>414</v>
      </c>
      <c r="H770" s="10" t="s">
        <v>421</v>
      </c>
      <c r="I770" s="11" t="s">
        <v>422</v>
      </c>
      <c r="J770" s="12">
        <v>2222223</v>
      </c>
      <c r="K770" s="13">
        <v>0.37819999999999998</v>
      </c>
    </row>
    <row r="771" spans="1:11" x14ac:dyDescent="0.35">
      <c r="A771" s="10" t="s">
        <v>412</v>
      </c>
      <c r="B771" s="10" t="s">
        <v>143</v>
      </c>
      <c r="C771" s="10" t="s">
        <v>11</v>
      </c>
      <c r="D771" s="10" t="s">
        <v>147</v>
      </c>
      <c r="E771" s="11" t="s">
        <v>544</v>
      </c>
      <c r="F771" s="10" t="s">
        <v>21</v>
      </c>
      <c r="G771" s="10" t="s">
        <v>414</v>
      </c>
      <c r="H771" s="10" t="s">
        <v>423</v>
      </c>
      <c r="I771" s="11" t="s">
        <v>424</v>
      </c>
      <c r="J771" s="12">
        <v>361949</v>
      </c>
      <c r="K771" s="13">
        <v>6.1600000000000002E-2</v>
      </c>
    </row>
    <row r="772" spans="1:11" x14ac:dyDescent="0.35">
      <c r="A772" s="10" t="s">
        <v>412</v>
      </c>
      <c r="B772" s="10" t="s">
        <v>143</v>
      </c>
      <c r="C772" s="10" t="s">
        <v>11</v>
      </c>
      <c r="D772" s="10" t="s">
        <v>148</v>
      </c>
      <c r="E772" s="11" t="s">
        <v>545</v>
      </c>
      <c r="F772" s="10" t="s">
        <v>14</v>
      </c>
      <c r="G772" s="10" t="s">
        <v>143</v>
      </c>
      <c r="H772" s="10" t="s">
        <v>416</v>
      </c>
      <c r="I772" s="11" t="s">
        <v>417</v>
      </c>
      <c r="J772" s="12">
        <v>0</v>
      </c>
      <c r="K772" s="13">
        <v>0</v>
      </c>
    </row>
    <row r="773" spans="1:11" x14ac:dyDescent="0.35">
      <c r="A773" s="10" t="s">
        <v>412</v>
      </c>
      <c r="B773" s="10" t="s">
        <v>143</v>
      </c>
      <c r="C773" s="10" t="s">
        <v>11</v>
      </c>
      <c r="D773" s="10" t="s">
        <v>148</v>
      </c>
      <c r="E773" s="11" t="s">
        <v>545</v>
      </c>
      <c r="F773" s="10" t="s">
        <v>14</v>
      </c>
      <c r="G773" s="10" t="s">
        <v>143</v>
      </c>
      <c r="H773" s="10" t="s">
        <v>15</v>
      </c>
      <c r="I773" s="11" t="s">
        <v>418</v>
      </c>
      <c r="J773" s="12">
        <v>1460741</v>
      </c>
      <c r="K773" s="13">
        <v>0.71609999999999996</v>
      </c>
    </row>
    <row r="774" spans="1:11" x14ac:dyDescent="0.35">
      <c r="A774" s="10" t="s">
        <v>412</v>
      </c>
      <c r="B774" s="10" t="s">
        <v>143</v>
      </c>
      <c r="C774" s="10" t="s">
        <v>11</v>
      </c>
      <c r="D774" s="10" t="s">
        <v>148</v>
      </c>
      <c r="E774" s="11" t="s">
        <v>545</v>
      </c>
      <c r="F774" s="10" t="s">
        <v>14</v>
      </c>
      <c r="G774" s="10" t="s">
        <v>143</v>
      </c>
      <c r="H774" s="10" t="s">
        <v>419</v>
      </c>
      <c r="I774" s="11" t="s">
        <v>420</v>
      </c>
      <c r="J774" s="12">
        <v>577279</v>
      </c>
      <c r="K774" s="13">
        <v>0.28299999999999997</v>
      </c>
    </row>
    <row r="775" spans="1:11" x14ac:dyDescent="0.35">
      <c r="A775" s="10" t="s">
        <v>412</v>
      </c>
      <c r="B775" s="10" t="s">
        <v>143</v>
      </c>
      <c r="C775" s="10" t="s">
        <v>11</v>
      </c>
      <c r="D775" s="10" t="s">
        <v>148</v>
      </c>
      <c r="E775" s="11" t="s">
        <v>545</v>
      </c>
      <c r="F775" s="10" t="s">
        <v>14</v>
      </c>
      <c r="G775" s="10" t="s">
        <v>143</v>
      </c>
      <c r="H775" s="10" t="s">
        <v>421</v>
      </c>
      <c r="I775" s="11" t="s">
        <v>422</v>
      </c>
      <c r="J775" s="12">
        <v>582379</v>
      </c>
      <c r="K775" s="13">
        <v>0.28549999999999998</v>
      </c>
    </row>
    <row r="776" spans="1:11" x14ac:dyDescent="0.35">
      <c r="A776" s="10" t="s">
        <v>412</v>
      </c>
      <c r="B776" s="10" t="s">
        <v>143</v>
      </c>
      <c r="C776" s="10" t="s">
        <v>11</v>
      </c>
      <c r="D776" s="10" t="s">
        <v>148</v>
      </c>
      <c r="E776" s="11" t="s">
        <v>545</v>
      </c>
      <c r="F776" s="10" t="s">
        <v>14</v>
      </c>
      <c r="G776" s="10" t="s">
        <v>143</v>
      </c>
      <c r="H776" s="10" t="s">
        <v>423</v>
      </c>
      <c r="I776" s="11" t="s">
        <v>424</v>
      </c>
      <c r="J776" s="12">
        <v>119536</v>
      </c>
      <c r="K776" s="13">
        <v>5.8599999999999999E-2</v>
      </c>
    </row>
    <row r="777" spans="1:11" x14ac:dyDescent="0.35">
      <c r="A777" s="10" t="s">
        <v>412</v>
      </c>
      <c r="B777" s="10" t="s">
        <v>143</v>
      </c>
      <c r="C777" s="10" t="s">
        <v>11</v>
      </c>
      <c r="D777" s="10" t="s">
        <v>149</v>
      </c>
      <c r="E777" s="11" t="s">
        <v>546</v>
      </c>
      <c r="F777" s="10" t="s">
        <v>14</v>
      </c>
      <c r="G777" s="10" t="s">
        <v>150</v>
      </c>
      <c r="H777" s="10" t="s">
        <v>13</v>
      </c>
      <c r="I777" s="11" t="s">
        <v>415</v>
      </c>
      <c r="J777" s="12">
        <v>0</v>
      </c>
      <c r="K777" s="13">
        <v>0</v>
      </c>
    </row>
    <row r="778" spans="1:11" x14ac:dyDescent="0.35">
      <c r="A778" s="10" t="s">
        <v>412</v>
      </c>
      <c r="B778" s="10" t="s">
        <v>143</v>
      </c>
      <c r="C778" s="10" t="s">
        <v>11</v>
      </c>
      <c r="D778" s="10" t="s">
        <v>149</v>
      </c>
      <c r="E778" s="11" t="s">
        <v>546</v>
      </c>
      <c r="F778" s="10" t="s">
        <v>14</v>
      </c>
      <c r="G778" s="10" t="s">
        <v>150</v>
      </c>
      <c r="H778" s="10" t="s">
        <v>416</v>
      </c>
      <c r="I778" s="11" t="s">
        <v>417</v>
      </c>
      <c r="J778" s="12">
        <v>0</v>
      </c>
      <c r="K778" s="13">
        <v>0</v>
      </c>
    </row>
    <row r="779" spans="1:11" x14ac:dyDescent="0.35">
      <c r="A779" s="10" t="s">
        <v>412</v>
      </c>
      <c r="B779" s="10" t="s">
        <v>143</v>
      </c>
      <c r="C779" s="10" t="s">
        <v>11</v>
      </c>
      <c r="D779" s="10" t="s">
        <v>149</v>
      </c>
      <c r="E779" s="11" t="s">
        <v>546</v>
      </c>
      <c r="F779" s="10" t="s">
        <v>14</v>
      </c>
      <c r="G779" s="10" t="s">
        <v>150</v>
      </c>
      <c r="H779" s="10" t="s">
        <v>15</v>
      </c>
      <c r="I779" s="11" t="s">
        <v>418</v>
      </c>
      <c r="J779" s="12">
        <v>69617</v>
      </c>
      <c r="K779" s="13">
        <v>0.20780000000000001</v>
      </c>
    </row>
    <row r="780" spans="1:11" x14ac:dyDescent="0.35">
      <c r="A780" s="10" t="s">
        <v>412</v>
      </c>
      <c r="B780" s="10" t="s">
        <v>143</v>
      </c>
      <c r="C780" s="10" t="s">
        <v>11</v>
      </c>
      <c r="D780" s="10" t="s">
        <v>149</v>
      </c>
      <c r="E780" s="11" t="s">
        <v>546</v>
      </c>
      <c r="F780" s="10" t="s">
        <v>14</v>
      </c>
      <c r="G780" s="10" t="s">
        <v>150</v>
      </c>
      <c r="H780" s="10" t="s">
        <v>16</v>
      </c>
      <c r="I780" s="11" t="s">
        <v>426</v>
      </c>
      <c r="J780" s="12">
        <v>23485</v>
      </c>
      <c r="K780" s="13">
        <v>7.0099999999999996E-2</v>
      </c>
    </row>
    <row r="781" spans="1:11" x14ac:dyDescent="0.35">
      <c r="A781" s="10" t="s">
        <v>412</v>
      </c>
      <c r="B781" s="10" t="s">
        <v>143</v>
      </c>
      <c r="C781" s="10" t="s">
        <v>11</v>
      </c>
      <c r="D781" s="10" t="s">
        <v>149</v>
      </c>
      <c r="E781" s="11" t="s">
        <v>546</v>
      </c>
      <c r="F781" s="10" t="s">
        <v>14</v>
      </c>
      <c r="G781" s="10" t="s">
        <v>150</v>
      </c>
      <c r="H781" s="10" t="s">
        <v>419</v>
      </c>
      <c r="I781" s="11" t="s">
        <v>420</v>
      </c>
      <c r="J781" s="12">
        <v>74039</v>
      </c>
      <c r="K781" s="13">
        <v>0.221</v>
      </c>
    </row>
    <row r="782" spans="1:11" x14ac:dyDescent="0.35">
      <c r="A782" s="10" t="s">
        <v>412</v>
      </c>
      <c r="B782" s="10" t="s">
        <v>143</v>
      </c>
      <c r="C782" s="10" t="s">
        <v>11</v>
      </c>
      <c r="D782" s="10" t="s">
        <v>149</v>
      </c>
      <c r="E782" s="11" t="s">
        <v>546</v>
      </c>
      <c r="F782" s="10" t="s">
        <v>14</v>
      </c>
      <c r="G782" s="10" t="s">
        <v>150</v>
      </c>
      <c r="H782" s="10" t="s">
        <v>421</v>
      </c>
      <c r="I782" s="11" t="s">
        <v>422</v>
      </c>
      <c r="J782" s="12">
        <v>74675</v>
      </c>
      <c r="K782" s="13">
        <v>0.22289999999999999</v>
      </c>
    </row>
    <row r="783" spans="1:11" x14ac:dyDescent="0.35">
      <c r="A783" s="10" t="s">
        <v>412</v>
      </c>
      <c r="B783" s="10" t="s">
        <v>143</v>
      </c>
      <c r="C783" s="10" t="s">
        <v>11</v>
      </c>
      <c r="D783" s="10" t="s">
        <v>149</v>
      </c>
      <c r="E783" s="11" t="s">
        <v>546</v>
      </c>
      <c r="F783" s="10" t="s">
        <v>14</v>
      </c>
      <c r="G783" s="10" t="s">
        <v>150</v>
      </c>
      <c r="H783" s="10" t="s">
        <v>423</v>
      </c>
      <c r="I783" s="11" t="s">
        <v>424</v>
      </c>
      <c r="J783" s="12">
        <v>7069</v>
      </c>
      <c r="K783" s="13">
        <v>2.1100000000000001E-2</v>
      </c>
    </row>
    <row r="784" spans="1:11" x14ac:dyDescent="0.35">
      <c r="A784" s="10" t="s">
        <v>412</v>
      </c>
      <c r="B784" s="10" t="s">
        <v>143</v>
      </c>
      <c r="C784" s="10" t="s">
        <v>11</v>
      </c>
      <c r="D784" s="10" t="s">
        <v>151</v>
      </c>
      <c r="E784" s="11" t="s">
        <v>547</v>
      </c>
      <c r="F784" s="10" t="s">
        <v>14</v>
      </c>
      <c r="G784" s="10" t="s">
        <v>152</v>
      </c>
      <c r="H784" s="10" t="s">
        <v>416</v>
      </c>
      <c r="I784" s="11" t="s">
        <v>417</v>
      </c>
      <c r="J784" s="12">
        <v>0</v>
      </c>
      <c r="K784" s="13">
        <v>0</v>
      </c>
    </row>
    <row r="785" spans="1:11" x14ac:dyDescent="0.35">
      <c r="A785" s="10" t="s">
        <v>412</v>
      </c>
      <c r="B785" s="10" t="s">
        <v>143</v>
      </c>
      <c r="C785" s="10" t="s">
        <v>11</v>
      </c>
      <c r="D785" s="10" t="s">
        <v>151</v>
      </c>
      <c r="E785" s="11" t="s">
        <v>547</v>
      </c>
      <c r="F785" s="10" t="s">
        <v>14</v>
      </c>
      <c r="G785" s="10" t="s">
        <v>152</v>
      </c>
      <c r="H785" s="10" t="s">
        <v>15</v>
      </c>
      <c r="I785" s="11" t="s">
        <v>418</v>
      </c>
      <c r="J785" s="12">
        <v>112642</v>
      </c>
      <c r="K785" s="13">
        <v>0.31969999999999998</v>
      </c>
    </row>
    <row r="786" spans="1:11" x14ac:dyDescent="0.35">
      <c r="A786" s="10" t="s">
        <v>412</v>
      </c>
      <c r="B786" s="10" t="s">
        <v>143</v>
      </c>
      <c r="C786" s="10" t="s">
        <v>11</v>
      </c>
      <c r="D786" s="10" t="s">
        <v>151</v>
      </c>
      <c r="E786" s="11" t="s">
        <v>547</v>
      </c>
      <c r="F786" s="10" t="s">
        <v>14</v>
      </c>
      <c r="G786" s="10" t="s">
        <v>152</v>
      </c>
      <c r="H786" s="10" t="s">
        <v>419</v>
      </c>
      <c r="I786" s="11" t="s">
        <v>420</v>
      </c>
      <c r="J786" s="12">
        <v>94743</v>
      </c>
      <c r="K786" s="13">
        <v>0.26889999999999997</v>
      </c>
    </row>
    <row r="787" spans="1:11" x14ac:dyDescent="0.35">
      <c r="A787" s="10" t="s">
        <v>412</v>
      </c>
      <c r="B787" s="10" t="s">
        <v>143</v>
      </c>
      <c r="C787" s="10" t="s">
        <v>11</v>
      </c>
      <c r="D787" s="10" t="s">
        <v>151</v>
      </c>
      <c r="E787" s="11" t="s">
        <v>547</v>
      </c>
      <c r="F787" s="10" t="s">
        <v>14</v>
      </c>
      <c r="G787" s="10" t="s">
        <v>152</v>
      </c>
      <c r="H787" s="10" t="s">
        <v>421</v>
      </c>
      <c r="I787" s="11" t="s">
        <v>422</v>
      </c>
      <c r="J787" s="12">
        <v>79628</v>
      </c>
      <c r="K787" s="13">
        <v>0.22600000000000001</v>
      </c>
    </row>
    <row r="788" spans="1:11" x14ac:dyDescent="0.35">
      <c r="A788" s="10" t="s">
        <v>412</v>
      </c>
      <c r="B788" s="10" t="s">
        <v>143</v>
      </c>
      <c r="C788" s="10" t="s">
        <v>11</v>
      </c>
      <c r="D788" s="10" t="s">
        <v>151</v>
      </c>
      <c r="E788" s="11" t="s">
        <v>547</v>
      </c>
      <c r="F788" s="10" t="s">
        <v>14</v>
      </c>
      <c r="G788" s="10" t="s">
        <v>152</v>
      </c>
      <c r="H788" s="10" t="s">
        <v>423</v>
      </c>
      <c r="I788" s="11" t="s">
        <v>424</v>
      </c>
      <c r="J788" s="12">
        <v>12156</v>
      </c>
      <c r="K788" s="13">
        <v>3.4500000000000003E-2</v>
      </c>
    </row>
    <row r="789" spans="1:11" x14ac:dyDescent="0.35">
      <c r="A789" s="10" t="s">
        <v>412</v>
      </c>
      <c r="B789" s="10" t="s">
        <v>154</v>
      </c>
      <c r="C789" s="10" t="s">
        <v>11</v>
      </c>
      <c r="D789" s="10" t="s">
        <v>155</v>
      </c>
      <c r="E789" s="11" t="s">
        <v>548</v>
      </c>
      <c r="F789" s="10" t="s">
        <v>21</v>
      </c>
      <c r="G789" s="10" t="s">
        <v>414</v>
      </c>
      <c r="H789" s="10" t="s">
        <v>13</v>
      </c>
      <c r="I789" s="11" t="s">
        <v>415</v>
      </c>
      <c r="J789" s="12">
        <v>0</v>
      </c>
      <c r="K789" s="13">
        <v>0</v>
      </c>
    </row>
    <row r="790" spans="1:11" x14ac:dyDescent="0.35">
      <c r="A790" s="10" t="s">
        <v>412</v>
      </c>
      <c r="B790" s="10" t="s">
        <v>154</v>
      </c>
      <c r="C790" s="10" t="s">
        <v>11</v>
      </c>
      <c r="D790" s="10" t="s">
        <v>155</v>
      </c>
      <c r="E790" s="11" t="s">
        <v>548</v>
      </c>
      <c r="F790" s="10" t="s">
        <v>21</v>
      </c>
      <c r="G790" s="10" t="s">
        <v>414</v>
      </c>
      <c r="H790" s="10" t="s">
        <v>416</v>
      </c>
      <c r="I790" s="11" t="s">
        <v>417</v>
      </c>
      <c r="J790" s="12">
        <v>0</v>
      </c>
      <c r="K790" s="13">
        <v>0</v>
      </c>
    </row>
    <row r="791" spans="1:11" x14ac:dyDescent="0.35">
      <c r="A791" s="10" t="s">
        <v>412</v>
      </c>
      <c r="B791" s="10" t="s">
        <v>154</v>
      </c>
      <c r="C791" s="10" t="s">
        <v>11</v>
      </c>
      <c r="D791" s="10" t="s">
        <v>155</v>
      </c>
      <c r="E791" s="11" t="s">
        <v>548</v>
      </c>
      <c r="F791" s="10" t="s">
        <v>21</v>
      </c>
      <c r="G791" s="10" t="s">
        <v>414</v>
      </c>
      <c r="H791" s="10" t="s">
        <v>15</v>
      </c>
      <c r="I791" s="11" t="s">
        <v>418</v>
      </c>
      <c r="J791" s="12">
        <v>2104305</v>
      </c>
      <c r="K791" s="13">
        <v>0.82609999999999995</v>
      </c>
    </row>
    <row r="792" spans="1:11" x14ac:dyDescent="0.35">
      <c r="A792" s="10" t="s">
        <v>412</v>
      </c>
      <c r="B792" s="10" t="s">
        <v>154</v>
      </c>
      <c r="C792" s="10" t="s">
        <v>11</v>
      </c>
      <c r="D792" s="10" t="s">
        <v>155</v>
      </c>
      <c r="E792" s="11" t="s">
        <v>548</v>
      </c>
      <c r="F792" s="10" t="s">
        <v>21</v>
      </c>
      <c r="G792" s="10" t="s">
        <v>414</v>
      </c>
      <c r="H792" s="10" t="s">
        <v>16</v>
      </c>
      <c r="I792" s="11" t="s">
        <v>426</v>
      </c>
      <c r="J792" s="12">
        <v>131185</v>
      </c>
      <c r="K792" s="13">
        <v>5.1499999999999997E-2</v>
      </c>
    </row>
    <row r="793" spans="1:11" x14ac:dyDescent="0.35">
      <c r="A793" s="10" t="s">
        <v>412</v>
      </c>
      <c r="B793" s="10" t="s">
        <v>154</v>
      </c>
      <c r="C793" s="10" t="s">
        <v>11</v>
      </c>
      <c r="D793" s="10" t="s">
        <v>155</v>
      </c>
      <c r="E793" s="11" t="s">
        <v>548</v>
      </c>
      <c r="F793" s="10" t="s">
        <v>21</v>
      </c>
      <c r="G793" s="10" t="s">
        <v>414</v>
      </c>
      <c r="H793" s="10" t="s">
        <v>419</v>
      </c>
      <c r="I793" s="11" t="s">
        <v>420</v>
      </c>
      <c r="J793" s="12">
        <v>763419</v>
      </c>
      <c r="K793" s="13">
        <v>0.29970000000000002</v>
      </c>
    </row>
    <row r="794" spans="1:11" x14ac:dyDescent="0.35">
      <c r="A794" s="10" t="s">
        <v>412</v>
      </c>
      <c r="B794" s="10" t="s">
        <v>154</v>
      </c>
      <c r="C794" s="10" t="s">
        <v>11</v>
      </c>
      <c r="D794" s="10" t="s">
        <v>155</v>
      </c>
      <c r="E794" s="11" t="s">
        <v>548</v>
      </c>
      <c r="F794" s="10" t="s">
        <v>21</v>
      </c>
      <c r="G794" s="10" t="s">
        <v>414</v>
      </c>
      <c r="H794" s="10" t="s">
        <v>421</v>
      </c>
      <c r="I794" s="11" t="s">
        <v>422</v>
      </c>
      <c r="J794" s="12">
        <v>685217</v>
      </c>
      <c r="K794" s="13">
        <v>0.26900000000000002</v>
      </c>
    </row>
    <row r="795" spans="1:11" x14ac:dyDescent="0.35">
      <c r="A795" s="10" t="s">
        <v>412</v>
      </c>
      <c r="B795" s="10" t="s">
        <v>154</v>
      </c>
      <c r="C795" s="10" t="s">
        <v>11</v>
      </c>
      <c r="D795" s="10" t="s">
        <v>155</v>
      </c>
      <c r="E795" s="11" t="s">
        <v>548</v>
      </c>
      <c r="F795" s="10" t="s">
        <v>21</v>
      </c>
      <c r="G795" s="10" t="s">
        <v>414</v>
      </c>
      <c r="H795" s="10" t="s">
        <v>423</v>
      </c>
      <c r="I795" s="11" t="s">
        <v>424</v>
      </c>
      <c r="J795" s="12">
        <v>90428</v>
      </c>
      <c r="K795" s="13">
        <v>3.5499999999999997E-2</v>
      </c>
    </row>
    <row r="796" spans="1:11" x14ac:dyDescent="0.35">
      <c r="A796" s="10" t="s">
        <v>412</v>
      </c>
      <c r="B796" s="10" t="s">
        <v>154</v>
      </c>
      <c r="C796" s="10" t="s">
        <v>11</v>
      </c>
      <c r="D796" s="10" t="s">
        <v>156</v>
      </c>
      <c r="E796" s="11" t="s">
        <v>549</v>
      </c>
      <c r="F796" s="10" t="s">
        <v>21</v>
      </c>
      <c r="G796" s="10" t="s">
        <v>414</v>
      </c>
      <c r="H796" s="10" t="s">
        <v>13</v>
      </c>
      <c r="I796" s="11" t="s">
        <v>415</v>
      </c>
      <c r="J796" s="12">
        <v>0</v>
      </c>
      <c r="K796" s="13">
        <v>0</v>
      </c>
    </row>
    <row r="797" spans="1:11" x14ac:dyDescent="0.35">
      <c r="A797" s="10" t="s">
        <v>412</v>
      </c>
      <c r="B797" s="10" t="s">
        <v>154</v>
      </c>
      <c r="C797" s="10" t="s">
        <v>11</v>
      </c>
      <c r="D797" s="10" t="s">
        <v>156</v>
      </c>
      <c r="E797" s="11" t="s">
        <v>549</v>
      </c>
      <c r="F797" s="10" t="s">
        <v>21</v>
      </c>
      <c r="G797" s="10" t="s">
        <v>414</v>
      </c>
      <c r="H797" s="10" t="s">
        <v>416</v>
      </c>
      <c r="I797" s="11" t="s">
        <v>417</v>
      </c>
      <c r="J797" s="12">
        <v>0</v>
      </c>
      <c r="K797" s="13">
        <v>0</v>
      </c>
    </row>
    <row r="798" spans="1:11" x14ac:dyDescent="0.35">
      <c r="A798" s="10" t="s">
        <v>412</v>
      </c>
      <c r="B798" s="10" t="s">
        <v>154</v>
      </c>
      <c r="C798" s="10" t="s">
        <v>11</v>
      </c>
      <c r="D798" s="10" t="s">
        <v>156</v>
      </c>
      <c r="E798" s="11" t="s">
        <v>549</v>
      </c>
      <c r="F798" s="10" t="s">
        <v>21</v>
      </c>
      <c r="G798" s="10" t="s">
        <v>414</v>
      </c>
      <c r="H798" s="10" t="s">
        <v>15</v>
      </c>
      <c r="I798" s="11" t="s">
        <v>418</v>
      </c>
      <c r="J798" s="12">
        <v>2773620</v>
      </c>
      <c r="K798" s="13">
        <v>0.44850000000000001</v>
      </c>
    </row>
    <row r="799" spans="1:11" x14ac:dyDescent="0.35">
      <c r="A799" s="10" t="s">
        <v>412</v>
      </c>
      <c r="B799" s="10" t="s">
        <v>154</v>
      </c>
      <c r="C799" s="10" t="s">
        <v>11</v>
      </c>
      <c r="D799" s="10" t="s">
        <v>156</v>
      </c>
      <c r="E799" s="11" t="s">
        <v>549</v>
      </c>
      <c r="F799" s="10" t="s">
        <v>21</v>
      </c>
      <c r="G799" s="10" t="s">
        <v>414</v>
      </c>
      <c r="H799" s="10" t="s">
        <v>16</v>
      </c>
      <c r="I799" s="11" t="s">
        <v>426</v>
      </c>
      <c r="J799" s="12">
        <v>137908</v>
      </c>
      <c r="K799" s="13">
        <v>2.23E-2</v>
      </c>
    </row>
    <row r="800" spans="1:11" x14ac:dyDescent="0.35">
      <c r="A800" s="10" t="s">
        <v>412</v>
      </c>
      <c r="B800" s="10" t="s">
        <v>154</v>
      </c>
      <c r="C800" s="10" t="s">
        <v>11</v>
      </c>
      <c r="D800" s="10" t="s">
        <v>156</v>
      </c>
      <c r="E800" s="11" t="s">
        <v>549</v>
      </c>
      <c r="F800" s="10" t="s">
        <v>21</v>
      </c>
      <c r="G800" s="10" t="s">
        <v>414</v>
      </c>
      <c r="H800" s="10" t="s">
        <v>419</v>
      </c>
      <c r="I800" s="11" t="s">
        <v>420</v>
      </c>
      <c r="J800" s="12">
        <v>1967817</v>
      </c>
      <c r="K800" s="13">
        <v>0.31819999999999998</v>
      </c>
    </row>
    <row r="801" spans="1:11" x14ac:dyDescent="0.35">
      <c r="A801" s="10" t="s">
        <v>412</v>
      </c>
      <c r="B801" s="10" t="s">
        <v>154</v>
      </c>
      <c r="C801" s="10" t="s">
        <v>11</v>
      </c>
      <c r="D801" s="10" t="s">
        <v>156</v>
      </c>
      <c r="E801" s="11" t="s">
        <v>549</v>
      </c>
      <c r="F801" s="10" t="s">
        <v>21</v>
      </c>
      <c r="G801" s="10" t="s">
        <v>414</v>
      </c>
      <c r="H801" s="10" t="s">
        <v>421</v>
      </c>
      <c r="I801" s="11" t="s">
        <v>422</v>
      </c>
      <c r="J801" s="12">
        <v>1290645</v>
      </c>
      <c r="K801" s="13">
        <v>0.2087</v>
      </c>
    </row>
    <row r="802" spans="1:11" x14ac:dyDescent="0.35">
      <c r="A802" s="10" t="s">
        <v>412</v>
      </c>
      <c r="B802" s="10" t="s">
        <v>154</v>
      </c>
      <c r="C802" s="10" t="s">
        <v>11</v>
      </c>
      <c r="D802" s="10" t="s">
        <v>156</v>
      </c>
      <c r="E802" s="11" t="s">
        <v>549</v>
      </c>
      <c r="F802" s="10" t="s">
        <v>21</v>
      </c>
      <c r="G802" s="10" t="s">
        <v>414</v>
      </c>
      <c r="H802" s="10" t="s">
        <v>423</v>
      </c>
      <c r="I802" s="11" t="s">
        <v>424</v>
      </c>
      <c r="J802" s="12">
        <v>117500</v>
      </c>
      <c r="K802" s="13">
        <v>1.9E-2</v>
      </c>
    </row>
    <row r="803" spans="1:11" x14ac:dyDescent="0.35">
      <c r="A803" s="10" t="s">
        <v>412</v>
      </c>
      <c r="B803" s="10" t="s">
        <v>154</v>
      </c>
      <c r="C803" s="10" t="s">
        <v>11</v>
      </c>
      <c r="D803" s="10" t="s">
        <v>157</v>
      </c>
      <c r="E803" s="11" t="s">
        <v>550</v>
      </c>
      <c r="F803" s="10" t="s">
        <v>21</v>
      </c>
      <c r="G803" s="10" t="s">
        <v>414</v>
      </c>
      <c r="H803" s="10" t="s">
        <v>13</v>
      </c>
      <c r="I803" s="11" t="s">
        <v>415</v>
      </c>
      <c r="J803" s="12">
        <v>0</v>
      </c>
      <c r="K803" s="13">
        <v>0</v>
      </c>
    </row>
    <row r="804" spans="1:11" x14ac:dyDescent="0.35">
      <c r="A804" s="10" t="s">
        <v>412</v>
      </c>
      <c r="B804" s="10" t="s">
        <v>154</v>
      </c>
      <c r="C804" s="10" t="s">
        <v>11</v>
      </c>
      <c r="D804" s="10" t="s">
        <v>157</v>
      </c>
      <c r="E804" s="11" t="s">
        <v>550</v>
      </c>
      <c r="F804" s="10" t="s">
        <v>21</v>
      </c>
      <c r="G804" s="10" t="s">
        <v>414</v>
      </c>
      <c r="H804" s="10" t="s">
        <v>416</v>
      </c>
      <c r="I804" s="11" t="s">
        <v>417</v>
      </c>
      <c r="J804" s="12">
        <v>0</v>
      </c>
      <c r="K804" s="13">
        <v>0</v>
      </c>
    </row>
    <row r="805" spans="1:11" x14ac:dyDescent="0.35">
      <c r="A805" s="10" t="s">
        <v>412</v>
      </c>
      <c r="B805" s="10" t="s">
        <v>154</v>
      </c>
      <c r="C805" s="10" t="s">
        <v>11</v>
      </c>
      <c r="D805" s="10" t="s">
        <v>157</v>
      </c>
      <c r="E805" s="11" t="s">
        <v>550</v>
      </c>
      <c r="F805" s="10" t="s">
        <v>21</v>
      </c>
      <c r="G805" s="10" t="s">
        <v>414</v>
      </c>
      <c r="H805" s="10" t="s">
        <v>15</v>
      </c>
      <c r="I805" s="11" t="s">
        <v>418</v>
      </c>
      <c r="J805" s="12">
        <v>2765819</v>
      </c>
      <c r="K805" s="13">
        <v>1.0204</v>
      </c>
    </row>
    <row r="806" spans="1:11" x14ac:dyDescent="0.35">
      <c r="A806" s="10" t="s">
        <v>412</v>
      </c>
      <c r="B806" s="10" t="s">
        <v>154</v>
      </c>
      <c r="C806" s="10" t="s">
        <v>11</v>
      </c>
      <c r="D806" s="10" t="s">
        <v>157</v>
      </c>
      <c r="E806" s="11" t="s">
        <v>550</v>
      </c>
      <c r="F806" s="10" t="s">
        <v>21</v>
      </c>
      <c r="G806" s="10" t="s">
        <v>414</v>
      </c>
      <c r="H806" s="10" t="s">
        <v>16</v>
      </c>
      <c r="I806" s="11" t="s">
        <v>426</v>
      </c>
      <c r="J806" s="12">
        <v>89989</v>
      </c>
      <c r="K806" s="13">
        <v>3.32E-2</v>
      </c>
    </row>
    <row r="807" spans="1:11" x14ac:dyDescent="0.35">
      <c r="A807" s="10" t="s">
        <v>412</v>
      </c>
      <c r="B807" s="10" t="s">
        <v>154</v>
      </c>
      <c r="C807" s="10" t="s">
        <v>11</v>
      </c>
      <c r="D807" s="10" t="s">
        <v>157</v>
      </c>
      <c r="E807" s="11" t="s">
        <v>550</v>
      </c>
      <c r="F807" s="10" t="s">
        <v>21</v>
      </c>
      <c r="G807" s="10" t="s">
        <v>414</v>
      </c>
      <c r="H807" s="10" t="s">
        <v>419</v>
      </c>
      <c r="I807" s="11" t="s">
        <v>420</v>
      </c>
      <c r="J807" s="12">
        <v>790389</v>
      </c>
      <c r="K807" s="13">
        <v>0.29160000000000003</v>
      </c>
    </row>
    <row r="808" spans="1:11" x14ac:dyDescent="0.35">
      <c r="A808" s="10" t="s">
        <v>412</v>
      </c>
      <c r="B808" s="10" t="s">
        <v>154</v>
      </c>
      <c r="C808" s="10" t="s">
        <v>11</v>
      </c>
      <c r="D808" s="10" t="s">
        <v>157</v>
      </c>
      <c r="E808" s="11" t="s">
        <v>550</v>
      </c>
      <c r="F808" s="10" t="s">
        <v>21</v>
      </c>
      <c r="G808" s="10" t="s">
        <v>414</v>
      </c>
      <c r="H808" s="10" t="s">
        <v>421</v>
      </c>
      <c r="I808" s="11" t="s">
        <v>422</v>
      </c>
      <c r="J808" s="12">
        <v>685221</v>
      </c>
      <c r="K808" s="13">
        <v>0.25280000000000002</v>
      </c>
    </row>
    <row r="809" spans="1:11" x14ac:dyDescent="0.35">
      <c r="A809" s="10" t="s">
        <v>412</v>
      </c>
      <c r="B809" s="10" t="s">
        <v>154</v>
      </c>
      <c r="C809" s="10" t="s">
        <v>11</v>
      </c>
      <c r="D809" s="10" t="s">
        <v>157</v>
      </c>
      <c r="E809" s="11" t="s">
        <v>550</v>
      </c>
      <c r="F809" s="10" t="s">
        <v>21</v>
      </c>
      <c r="G809" s="10" t="s">
        <v>414</v>
      </c>
      <c r="H809" s="10" t="s">
        <v>423</v>
      </c>
      <c r="I809" s="11" t="s">
        <v>424</v>
      </c>
      <c r="J809" s="12">
        <v>130376</v>
      </c>
      <c r="K809" s="13">
        <v>4.8099999999999997E-2</v>
      </c>
    </row>
    <row r="810" spans="1:11" x14ac:dyDescent="0.35">
      <c r="A810" s="10" t="s">
        <v>412</v>
      </c>
      <c r="B810" s="10" t="s">
        <v>154</v>
      </c>
      <c r="C810" s="10" t="s">
        <v>11</v>
      </c>
      <c r="D810" s="10" t="s">
        <v>158</v>
      </c>
      <c r="E810" s="11" t="s">
        <v>551</v>
      </c>
      <c r="F810" s="10" t="s">
        <v>21</v>
      </c>
      <c r="G810" s="10" t="s">
        <v>414</v>
      </c>
      <c r="H810" s="10" t="s">
        <v>13</v>
      </c>
      <c r="I810" s="11" t="s">
        <v>415</v>
      </c>
      <c r="J810" s="12">
        <v>0</v>
      </c>
      <c r="K810" s="13">
        <v>0</v>
      </c>
    </row>
    <row r="811" spans="1:11" x14ac:dyDescent="0.35">
      <c r="A811" s="10" t="s">
        <v>412</v>
      </c>
      <c r="B811" s="10" t="s">
        <v>154</v>
      </c>
      <c r="C811" s="10" t="s">
        <v>11</v>
      </c>
      <c r="D811" s="10" t="s">
        <v>158</v>
      </c>
      <c r="E811" s="11" t="s">
        <v>551</v>
      </c>
      <c r="F811" s="10" t="s">
        <v>21</v>
      </c>
      <c r="G811" s="10" t="s">
        <v>414</v>
      </c>
      <c r="H811" s="10" t="s">
        <v>416</v>
      </c>
      <c r="I811" s="11" t="s">
        <v>417</v>
      </c>
      <c r="J811" s="12">
        <v>0</v>
      </c>
      <c r="K811" s="13">
        <v>0</v>
      </c>
    </row>
    <row r="812" spans="1:11" x14ac:dyDescent="0.35">
      <c r="A812" s="10" t="s">
        <v>412</v>
      </c>
      <c r="B812" s="10" t="s">
        <v>154</v>
      </c>
      <c r="C812" s="10" t="s">
        <v>11</v>
      </c>
      <c r="D812" s="10" t="s">
        <v>158</v>
      </c>
      <c r="E812" s="11" t="s">
        <v>551</v>
      </c>
      <c r="F812" s="10" t="s">
        <v>21</v>
      </c>
      <c r="G812" s="10" t="s">
        <v>414</v>
      </c>
      <c r="H812" s="10" t="s">
        <v>15</v>
      </c>
      <c r="I812" s="11" t="s">
        <v>418</v>
      </c>
      <c r="J812" s="12">
        <v>3211856</v>
      </c>
      <c r="K812" s="13">
        <v>0.67630000000000001</v>
      </c>
    </row>
    <row r="813" spans="1:11" x14ac:dyDescent="0.35">
      <c r="A813" s="10" t="s">
        <v>412</v>
      </c>
      <c r="B813" s="10" t="s">
        <v>154</v>
      </c>
      <c r="C813" s="10" t="s">
        <v>11</v>
      </c>
      <c r="D813" s="10" t="s">
        <v>158</v>
      </c>
      <c r="E813" s="11" t="s">
        <v>551</v>
      </c>
      <c r="F813" s="10" t="s">
        <v>21</v>
      </c>
      <c r="G813" s="10" t="s">
        <v>414</v>
      </c>
      <c r="H813" s="10" t="s">
        <v>16</v>
      </c>
      <c r="I813" s="11" t="s">
        <v>426</v>
      </c>
      <c r="J813" s="12">
        <v>235083</v>
      </c>
      <c r="K813" s="13">
        <v>4.9500000000000002E-2</v>
      </c>
    </row>
    <row r="814" spans="1:11" x14ac:dyDescent="0.35">
      <c r="A814" s="10" t="s">
        <v>412</v>
      </c>
      <c r="B814" s="10" t="s">
        <v>154</v>
      </c>
      <c r="C814" s="10" t="s">
        <v>11</v>
      </c>
      <c r="D814" s="10" t="s">
        <v>158</v>
      </c>
      <c r="E814" s="11" t="s">
        <v>551</v>
      </c>
      <c r="F814" s="10" t="s">
        <v>21</v>
      </c>
      <c r="G814" s="10" t="s">
        <v>414</v>
      </c>
      <c r="H814" s="10" t="s">
        <v>419</v>
      </c>
      <c r="I814" s="11" t="s">
        <v>420</v>
      </c>
      <c r="J814" s="12">
        <v>1520680</v>
      </c>
      <c r="K814" s="13">
        <v>0.32019999999999998</v>
      </c>
    </row>
    <row r="815" spans="1:11" x14ac:dyDescent="0.35">
      <c r="A815" s="10" t="s">
        <v>412</v>
      </c>
      <c r="B815" s="10" t="s">
        <v>154</v>
      </c>
      <c r="C815" s="10" t="s">
        <v>11</v>
      </c>
      <c r="D815" s="10" t="s">
        <v>158</v>
      </c>
      <c r="E815" s="11" t="s">
        <v>551</v>
      </c>
      <c r="F815" s="10" t="s">
        <v>21</v>
      </c>
      <c r="G815" s="10" t="s">
        <v>414</v>
      </c>
      <c r="H815" s="10" t="s">
        <v>421</v>
      </c>
      <c r="I815" s="11" t="s">
        <v>422</v>
      </c>
      <c r="J815" s="12">
        <v>1031992</v>
      </c>
      <c r="K815" s="13">
        <v>0.21729999999999999</v>
      </c>
    </row>
    <row r="816" spans="1:11" x14ac:dyDescent="0.35">
      <c r="A816" s="10" t="s">
        <v>412</v>
      </c>
      <c r="B816" s="10" t="s">
        <v>154</v>
      </c>
      <c r="C816" s="10" t="s">
        <v>11</v>
      </c>
      <c r="D816" s="10" t="s">
        <v>158</v>
      </c>
      <c r="E816" s="11" t="s">
        <v>551</v>
      </c>
      <c r="F816" s="10" t="s">
        <v>21</v>
      </c>
      <c r="G816" s="10" t="s">
        <v>414</v>
      </c>
      <c r="H816" s="10" t="s">
        <v>423</v>
      </c>
      <c r="I816" s="11" t="s">
        <v>424</v>
      </c>
      <c r="J816" s="12">
        <v>47966</v>
      </c>
      <c r="K816" s="13">
        <v>1.01E-2</v>
      </c>
    </row>
    <row r="817" spans="1:11" x14ac:dyDescent="0.35">
      <c r="A817" s="10" t="s">
        <v>412</v>
      </c>
      <c r="B817" s="10" t="s">
        <v>154</v>
      </c>
      <c r="C817" s="10" t="s">
        <v>11</v>
      </c>
      <c r="D817" s="10" t="s">
        <v>159</v>
      </c>
      <c r="E817" s="11" t="s">
        <v>552</v>
      </c>
      <c r="F817" s="10" t="s">
        <v>21</v>
      </c>
      <c r="G817" s="10" t="s">
        <v>414</v>
      </c>
      <c r="H817" s="10" t="s">
        <v>13</v>
      </c>
      <c r="I817" s="11" t="s">
        <v>415</v>
      </c>
      <c r="J817" s="12">
        <v>0</v>
      </c>
      <c r="K817" s="13">
        <v>0</v>
      </c>
    </row>
    <row r="818" spans="1:11" x14ac:dyDescent="0.35">
      <c r="A818" s="10" t="s">
        <v>412</v>
      </c>
      <c r="B818" s="10" t="s">
        <v>154</v>
      </c>
      <c r="C818" s="10" t="s">
        <v>11</v>
      </c>
      <c r="D818" s="10" t="s">
        <v>159</v>
      </c>
      <c r="E818" s="11" t="s">
        <v>552</v>
      </c>
      <c r="F818" s="10" t="s">
        <v>21</v>
      </c>
      <c r="G818" s="10" t="s">
        <v>414</v>
      </c>
      <c r="H818" s="10" t="s">
        <v>416</v>
      </c>
      <c r="I818" s="11" t="s">
        <v>417</v>
      </c>
      <c r="J818" s="12">
        <v>0</v>
      </c>
      <c r="K818" s="13">
        <v>0</v>
      </c>
    </row>
    <row r="819" spans="1:11" x14ac:dyDescent="0.35">
      <c r="A819" s="10" t="s">
        <v>412</v>
      </c>
      <c r="B819" s="10" t="s">
        <v>154</v>
      </c>
      <c r="C819" s="10" t="s">
        <v>11</v>
      </c>
      <c r="D819" s="10" t="s">
        <v>159</v>
      </c>
      <c r="E819" s="11" t="s">
        <v>552</v>
      </c>
      <c r="F819" s="10" t="s">
        <v>21</v>
      </c>
      <c r="G819" s="10" t="s">
        <v>414</v>
      </c>
      <c r="H819" s="10" t="s">
        <v>15</v>
      </c>
      <c r="I819" s="11" t="s">
        <v>418</v>
      </c>
      <c r="J819" s="12">
        <v>7575934</v>
      </c>
      <c r="K819" s="13">
        <v>0.43809999999999999</v>
      </c>
    </row>
    <row r="820" spans="1:11" x14ac:dyDescent="0.35">
      <c r="A820" s="10" t="s">
        <v>412</v>
      </c>
      <c r="B820" s="10" t="s">
        <v>154</v>
      </c>
      <c r="C820" s="10" t="s">
        <v>11</v>
      </c>
      <c r="D820" s="10" t="s">
        <v>159</v>
      </c>
      <c r="E820" s="11" t="s">
        <v>552</v>
      </c>
      <c r="F820" s="10" t="s">
        <v>21</v>
      </c>
      <c r="G820" s="10" t="s">
        <v>414</v>
      </c>
      <c r="H820" s="10" t="s">
        <v>16</v>
      </c>
      <c r="I820" s="11" t="s">
        <v>426</v>
      </c>
      <c r="J820" s="12">
        <v>439235</v>
      </c>
      <c r="K820" s="13">
        <v>2.5399999999999999E-2</v>
      </c>
    </row>
    <row r="821" spans="1:11" x14ac:dyDescent="0.35">
      <c r="A821" s="10" t="s">
        <v>412</v>
      </c>
      <c r="B821" s="10" t="s">
        <v>154</v>
      </c>
      <c r="C821" s="10" t="s">
        <v>11</v>
      </c>
      <c r="D821" s="10" t="s">
        <v>159</v>
      </c>
      <c r="E821" s="11" t="s">
        <v>552</v>
      </c>
      <c r="F821" s="10" t="s">
        <v>21</v>
      </c>
      <c r="G821" s="10" t="s">
        <v>414</v>
      </c>
      <c r="H821" s="10" t="s">
        <v>419</v>
      </c>
      <c r="I821" s="11" t="s">
        <v>420</v>
      </c>
      <c r="J821" s="12">
        <v>6673255</v>
      </c>
      <c r="K821" s="13">
        <v>0.38590000000000002</v>
      </c>
    </row>
    <row r="822" spans="1:11" x14ac:dyDescent="0.35">
      <c r="A822" s="10" t="s">
        <v>412</v>
      </c>
      <c r="B822" s="10" t="s">
        <v>154</v>
      </c>
      <c r="C822" s="10" t="s">
        <v>11</v>
      </c>
      <c r="D822" s="10" t="s">
        <v>159</v>
      </c>
      <c r="E822" s="11" t="s">
        <v>552</v>
      </c>
      <c r="F822" s="10" t="s">
        <v>21</v>
      </c>
      <c r="G822" s="10" t="s">
        <v>414</v>
      </c>
      <c r="H822" s="10" t="s">
        <v>421</v>
      </c>
      <c r="I822" s="11" t="s">
        <v>422</v>
      </c>
      <c r="J822" s="12">
        <v>2595635</v>
      </c>
      <c r="K822" s="13">
        <v>0.15010000000000001</v>
      </c>
    </row>
    <row r="823" spans="1:11" x14ac:dyDescent="0.35">
      <c r="A823" s="10" t="s">
        <v>412</v>
      </c>
      <c r="B823" s="10" t="s">
        <v>154</v>
      </c>
      <c r="C823" s="10" t="s">
        <v>11</v>
      </c>
      <c r="D823" s="10" t="s">
        <v>159</v>
      </c>
      <c r="E823" s="11" t="s">
        <v>552</v>
      </c>
      <c r="F823" s="10" t="s">
        <v>21</v>
      </c>
      <c r="G823" s="10" t="s">
        <v>414</v>
      </c>
      <c r="H823" s="10" t="s">
        <v>423</v>
      </c>
      <c r="I823" s="11" t="s">
        <v>424</v>
      </c>
      <c r="J823" s="12">
        <v>396003</v>
      </c>
      <c r="K823" s="13">
        <v>2.29E-2</v>
      </c>
    </row>
    <row r="824" spans="1:11" x14ac:dyDescent="0.35">
      <c r="A824" s="10" t="s">
        <v>412</v>
      </c>
      <c r="B824" s="10" t="s">
        <v>160</v>
      </c>
      <c r="C824" s="10" t="s">
        <v>11</v>
      </c>
      <c r="D824" s="10" t="s">
        <v>161</v>
      </c>
      <c r="E824" s="11" t="s">
        <v>553</v>
      </c>
      <c r="F824" s="10" t="s">
        <v>21</v>
      </c>
      <c r="G824" s="10" t="s">
        <v>414</v>
      </c>
      <c r="H824" s="10" t="s">
        <v>416</v>
      </c>
      <c r="I824" s="11" t="s">
        <v>417</v>
      </c>
      <c r="J824" s="12">
        <v>0</v>
      </c>
      <c r="K824" s="13">
        <v>0</v>
      </c>
    </row>
    <row r="825" spans="1:11" x14ac:dyDescent="0.35">
      <c r="A825" s="10" t="s">
        <v>412</v>
      </c>
      <c r="B825" s="10" t="s">
        <v>160</v>
      </c>
      <c r="C825" s="10" t="s">
        <v>11</v>
      </c>
      <c r="D825" s="10" t="s">
        <v>161</v>
      </c>
      <c r="E825" s="11" t="s">
        <v>553</v>
      </c>
      <c r="F825" s="10" t="s">
        <v>21</v>
      </c>
      <c r="G825" s="10" t="s">
        <v>414</v>
      </c>
      <c r="H825" s="10" t="s">
        <v>15</v>
      </c>
      <c r="I825" s="11" t="s">
        <v>418</v>
      </c>
      <c r="J825" s="12">
        <v>4734953</v>
      </c>
      <c r="K825" s="13">
        <v>0.32890000000000003</v>
      </c>
    </row>
    <row r="826" spans="1:11" x14ac:dyDescent="0.35">
      <c r="A826" s="10" t="s">
        <v>412</v>
      </c>
      <c r="B826" s="10" t="s">
        <v>160</v>
      </c>
      <c r="C826" s="10" t="s">
        <v>11</v>
      </c>
      <c r="D826" s="10" t="s">
        <v>161</v>
      </c>
      <c r="E826" s="11" t="s">
        <v>553</v>
      </c>
      <c r="F826" s="10" t="s">
        <v>21</v>
      </c>
      <c r="G826" s="10" t="s">
        <v>414</v>
      </c>
      <c r="H826" s="10" t="s">
        <v>419</v>
      </c>
      <c r="I826" s="11" t="s">
        <v>420</v>
      </c>
      <c r="J826" s="12">
        <v>3779037</v>
      </c>
      <c r="K826" s="13">
        <v>0.26250000000000001</v>
      </c>
    </row>
    <row r="827" spans="1:11" x14ac:dyDescent="0.35">
      <c r="A827" s="10" t="s">
        <v>412</v>
      </c>
      <c r="B827" s="10" t="s">
        <v>160</v>
      </c>
      <c r="C827" s="10" t="s">
        <v>11</v>
      </c>
      <c r="D827" s="10" t="s">
        <v>161</v>
      </c>
      <c r="E827" s="11" t="s">
        <v>553</v>
      </c>
      <c r="F827" s="10" t="s">
        <v>21</v>
      </c>
      <c r="G827" s="10" t="s">
        <v>414</v>
      </c>
      <c r="H827" s="10" t="s">
        <v>421</v>
      </c>
      <c r="I827" s="11" t="s">
        <v>422</v>
      </c>
      <c r="J827" s="12">
        <v>3519903</v>
      </c>
      <c r="K827" s="13">
        <v>0.2445</v>
      </c>
    </row>
    <row r="828" spans="1:11" x14ac:dyDescent="0.35">
      <c r="A828" s="10" t="s">
        <v>412</v>
      </c>
      <c r="B828" s="10" t="s">
        <v>160</v>
      </c>
      <c r="C828" s="10" t="s">
        <v>11</v>
      </c>
      <c r="D828" s="10" t="s">
        <v>161</v>
      </c>
      <c r="E828" s="11" t="s">
        <v>553</v>
      </c>
      <c r="F828" s="10" t="s">
        <v>21</v>
      </c>
      <c r="G828" s="10" t="s">
        <v>414</v>
      </c>
      <c r="H828" s="10" t="s">
        <v>423</v>
      </c>
      <c r="I828" s="11" t="s">
        <v>424</v>
      </c>
      <c r="J828" s="12">
        <v>607525</v>
      </c>
      <c r="K828" s="13">
        <v>4.2200000000000001E-2</v>
      </c>
    </row>
    <row r="829" spans="1:11" x14ac:dyDescent="0.35">
      <c r="A829" s="10" t="s">
        <v>412</v>
      </c>
      <c r="B829" s="10" t="s">
        <v>87</v>
      </c>
      <c r="C829" s="10" t="s">
        <v>11</v>
      </c>
      <c r="D829" s="10" t="s">
        <v>88</v>
      </c>
      <c r="E829" s="11" t="s">
        <v>554</v>
      </c>
      <c r="F829" s="10" t="s">
        <v>21</v>
      </c>
      <c r="G829" s="10" t="s">
        <v>414</v>
      </c>
      <c r="H829" s="10" t="s">
        <v>13</v>
      </c>
      <c r="I829" s="11" t="s">
        <v>415</v>
      </c>
      <c r="J829" s="12">
        <v>0</v>
      </c>
      <c r="K829" s="13">
        <v>0</v>
      </c>
    </row>
    <row r="830" spans="1:11" x14ac:dyDescent="0.35">
      <c r="A830" s="10" t="s">
        <v>412</v>
      </c>
      <c r="B830" s="10" t="s">
        <v>87</v>
      </c>
      <c r="C830" s="10" t="s">
        <v>11</v>
      </c>
      <c r="D830" s="10" t="s">
        <v>88</v>
      </c>
      <c r="E830" s="11" t="s">
        <v>554</v>
      </c>
      <c r="F830" s="10" t="s">
        <v>21</v>
      </c>
      <c r="G830" s="10" t="s">
        <v>414</v>
      </c>
      <c r="H830" s="10" t="s">
        <v>416</v>
      </c>
      <c r="I830" s="11" t="s">
        <v>417</v>
      </c>
      <c r="J830" s="12">
        <v>0</v>
      </c>
      <c r="K830" s="13">
        <v>0</v>
      </c>
    </row>
    <row r="831" spans="1:11" x14ac:dyDescent="0.35">
      <c r="A831" s="10" t="s">
        <v>412</v>
      </c>
      <c r="B831" s="10" t="s">
        <v>87</v>
      </c>
      <c r="C831" s="10" t="s">
        <v>11</v>
      </c>
      <c r="D831" s="10" t="s">
        <v>88</v>
      </c>
      <c r="E831" s="11" t="s">
        <v>554</v>
      </c>
      <c r="F831" s="10" t="s">
        <v>21</v>
      </c>
      <c r="G831" s="10" t="s">
        <v>414</v>
      </c>
      <c r="H831" s="10" t="s">
        <v>15</v>
      </c>
      <c r="I831" s="11" t="s">
        <v>418</v>
      </c>
      <c r="J831" s="12">
        <v>485010</v>
      </c>
      <c r="K831" s="13">
        <v>1.1315</v>
      </c>
    </row>
    <row r="832" spans="1:11" x14ac:dyDescent="0.35">
      <c r="A832" s="10" t="s">
        <v>412</v>
      </c>
      <c r="B832" s="10" t="s">
        <v>87</v>
      </c>
      <c r="C832" s="10" t="s">
        <v>11</v>
      </c>
      <c r="D832" s="10" t="s">
        <v>88</v>
      </c>
      <c r="E832" s="11" t="s">
        <v>554</v>
      </c>
      <c r="F832" s="10" t="s">
        <v>21</v>
      </c>
      <c r="G832" s="10" t="s">
        <v>414</v>
      </c>
      <c r="H832" s="10" t="s">
        <v>16</v>
      </c>
      <c r="I832" s="11" t="s">
        <v>426</v>
      </c>
      <c r="J832" s="12">
        <v>29019</v>
      </c>
      <c r="K832" s="13">
        <v>6.7699999999999996E-2</v>
      </c>
    </row>
    <row r="833" spans="1:11" x14ac:dyDescent="0.35">
      <c r="A833" s="10" t="s">
        <v>412</v>
      </c>
      <c r="B833" s="10" t="s">
        <v>87</v>
      </c>
      <c r="C833" s="10" t="s">
        <v>11</v>
      </c>
      <c r="D833" s="10" t="s">
        <v>88</v>
      </c>
      <c r="E833" s="11" t="s">
        <v>554</v>
      </c>
      <c r="F833" s="10" t="s">
        <v>21</v>
      </c>
      <c r="G833" s="10" t="s">
        <v>414</v>
      </c>
      <c r="H833" s="10" t="s">
        <v>419</v>
      </c>
      <c r="I833" s="11" t="s">
        <v>420</v>
      </c>
      <c r="J833" s="12">
        <v>189760</v>
      </c>
      <c r="K833" s="13">
        <v>0.44269999999999998</v>
      </c>
    </row>
    <row r="834" spans="1:11" x14ac:dyDescent="0.35">
      <c r="A834" s="10" t="s">
        <v>412</v>
      </c>
      <c r="B834" s="10" t="s">
        <v>87</v>
      </c>
      <c r="C834" s="10" t="s">
        <v>11</v>
      </c>
      <c r="D834" s="10" t="s">
        <v>88</v>
      </c>
      <c r="E834" s="11" t="s">
        <v>554</v>
      </c>
      <c r="F834" s="10" t="s">
        <v>21</v>
      </c>
      <c r="G834" s="10" t="s">
        <v>414</v>
      </c>
      <c r="H834" s="10" t="s">
        <v>421</v>
      </c>
      <c r="I834" s="11" t="s">
        <v>422</v>
      </c>
      <c r="J834" s="12">
        <v>94216</v>
      </c>
      <c r="K834" s="13">
        <v>0.2198</v>
      </c>
    </row>
    <row r="835" spans="1:11" x14ac:dyDescent="0.35">
      <c r="A835" s="10" t="s">
        <v>412</v>
      </c>
      <c r="B835" s="10" t="s">
        <v>87</v>
      </c>
      <c r="C835" s="10" t="s">
        <v>11</v>
      </c>
      <c r="D835" s="10" t="s">
        <v>88</v>
      </c>
      <c r="E835" s="11" t="s">
        <v>554</v>
      </c>
      <c r="F835" s="10" t="s">
        <v>21</v>
      </c>
      <c r="G835" s="10" t="s">
        <v>414</v>
      </c>
      <c r="H835" s="10" t="s">
        <v>423</v>
      </c>
      <c r="I835" s="11" t="s">
        <v>424</v>
      </c>
      <c r="J835" s="12">
        <v>8787</v>
      </c>
      <c r="K835" s="13">
        <v>2.0500000000000001E-2</v>
      </c>
    </row>
    <row r="836" spans="1:11" x14ac:dyDescent="0.35">
      <c r="A836" s="10" t="s">
        <v>412</v>
      </c>
      <c r="B836" s="10" t="s">
        <v>87</v>
      </c>
      <c r="C836" s="10" t="s">
        <v>11</v>
      </c>
      <c r="D836" s="10" t="s">
        <v>89</v>
      </c>
      <c r="E836" s="11" t="s">
        <v>555</v>
      </c>
      <c r="F836" s="10" t="s">
        <v>21</v>
      </c>
      <c r="G836" s="10" t="s">
        <v>414</v>
      </c>
      <c r="H836" s="10" t="s">
        <v>13</v>
      </c>
      <c r="I836" s="11" t="s">
        <v>415</v>
      </c>
      <c r="J836" s="12">
        <v>0</v>
      </c>
      <c r="K836" s="13">
        <v>0</v>
      </c>
    </row>
    <row r="837" spans="1:11" x14ac:dyDescent="0.35">
      <c r="A837" s="10" t="s">
        <v>412</v>
      </c>
      <c r="B837" s="10" t="s">
        <v>87</v>
      </c>
      <c r="C837" s="10" t="s">
        <v>11</v>
      </c>
      <c r="D837" s="10" t="s">
        <v>89</v>
      </c>
      <c r="E837" s="11" t="s">
        <v>555</v>
      </c>
      <c r="F837" s="10" t="s">
        <v>21</v>
      </c>
      <c r="G837" s="10" t="s">
        <v>414</v>
      </c>
      <c r="H837" s="10" t="s">
        <v>416</v>
      </c>
      <c r="I837" s="11" t="s">
        <v>417</v>
      </c>
      <c r="J837" s="12">
        <v>0</v>
      </c>
      <c r="K837" s="13">
        <v>0</v>
      </c>
    </row>
    <row r="838" spans="1:11" x14ac:dyDescent="0.35">
      <c r="A838" s="10" t="s">
        <v>412</v>
      </c>
      <c r="B838" s="10" t="s">
        <v>87</v>
      </c>
      <c r="C838" s="10" t="s">
        <v>11</v>
      </c>
      <c r="D838" s="10" t="s">
        <v>89</v>
      </c>
      <c r="E838" s="11" t="s">
        <v>555</v>
      </c>
      <c r="F838" s="10" t="s">
        <v>21</v>
      </c>
      <c r="G838" s="10" t="s">
        <v>414</v>
      </c>
      <c r="H838" s="10" t="s">
        <v>15</v>
      </c>
      <c r="I838" s="11" t="s">
        <v>418</v>
      </c>
      <c r="J838" s="12">
        <v>3607929</v>
      </c>
      <c r="K838" s="13">
        <v>0.28010000000000002</v>
      </c>
    </row>
    <row r="839" spans="1:11" x14ac:dyDescent="0.35">
      <c r="A839" s="10" t="s">
        <v>412</v>
      </c>
      <c r="B839" s="10" t="s">
        <v>87</v>
      </c>
      <c r="C839" s="10" t="s">
        <v>11</v>
      </c>
      <c r="D839" s="10" t="s">
        <v>89</v>
      </c>
      <c r="E839" s="11" t="s">
        <v>555</v>
      </c>
      <c r="F839" s="10" t="s">
        <v>21</v>
      </c>
      <c r="G839" s="10" t="s">
        <v>414</v>
      </c>
      <c r="H839" s="10" t="s">
        <v>16</v>
      </c>
      <c r="I839" s="11" t="s">
        <v>426</v>
      </c>
      <c r="J839" s="12">
        <v>266634</v>
      </c>
      <c r="K839" s="13">
        <v>2.07E-2</v>
      </c>
    </row>
    <row r="840" spans="1:11" x14ac:dyDescent="0.35">
      <c r="A840" s="10" t="s">
        <v>412</v>
      </c>
      <c r="B840" s="10" t="s">
        <v>87</v>
      </c>
      <c r="C840" s="10" t="s">
        <v>11</v>
      </c>
      <c r="D840" s="10" t="s">
        <v>89</v>
      </c>
      <c r="E840" s="11" t="s">
        <v>555</v>
      </c>
      <c r="F840" s="10" t="s">
        <v>21</v>
      </c>
      <c r="G840" s="10" t="s">
        <v>414</v>
      </c>
      <c r="H840" s="10" t="s">
        <v>419</v>
      </c>
      <c r="I840" s="11" t="s">
        <v>420</v>
      </c>
      <c r="J840" s="12">
        <v>3637555</v>
      </c>
      <c r="K840" s="13">
        <v>0.28239999999999998</v>
      </c>
    </row>
    <row r="841" spans="1:11" x14ac:dyDescent="0.35">
      <c r="A841" s="10" t="s">
        <v>412</v>
      </c>
      <c r="B841" s="10" t="s">
        <v>87</v>
      </c>
      <c r="C841" s="10" t="s">
        <v>11</v>
      </c>
      <c r="D841" s="10" t="s">
        <v>89</v>
      </c>
      <c r="E841" s="11" t="s">
        <v>555</v>
      </c>
      <c r="F841" s="10" t="s">
        <v>21</v>
      </c>
      <c r="G841" s="10" t="s">
        <v>414</v>
      </c>
      <c r="H841" s="10" t="s">
        <v>421</v>
      </c>
      <c r="I841" s="11" t="s">
        <v>422</v>
      </c>
      <c r="J841" s="12">
        <v>1349914</v>
      </c>
      <c r="K841" s="13">
        <v>0.1048</v>
      </c>
    </row>
    <row r="842" spans="1:11" x14ac:dyDescent="0.35">
      <c r="A842" s="10" t="s">
        <v>412</v>
      </c>
      <c r="B842" s="10" t="s">
        <v>87</v>
      </c>
      <c r="C842" s="10" t="s">
        <v>11</v>
      </c>
      <c r="D842" s="10" t="s">
        <v>89</v>
      </c>
      <c r="E842" s="11" t="s">
        <v>555</v>
      </c>
      <c r="F842" s="10" t="s">
        <v>21</v>
      </c>
      <c r="G842" s="10" t="s">
        <v>414</v>
      </c>
      <c r="H842" s="10" t="s">
        <v>423</v>
      </c>
      <c r="I842" s="11" t="s">
        <v>424</v>
      </c>
      <c r="J842" s="12">
        <v>352936</v>
      </c>
      <c r="K842" s="13">
        <v>2.7400000000000001E-2</v>
      </c>
    </row>
    <row r="843" spans="1:11" x14ac:dyDescent="0.35">
      <c r="A843" s="10" t="s">
        <v>412</v>
      </c>
      <c r="B843" s="10" t="s">
        <v>87</v>
      </c>
      <c r="C843" s="10" t="s">
        <v>11</v>
      </c>
      <c r="D843" s="10" t="s">
        <v>90</v>
      </c>
      <c r="E843" s="11" t="s">
        <v>556</v>
      </c>
      <c r="F843" s="10" t="s">
        <v>21</v>
      </c>
      <c r="G843" s="10" t="s">
        <v>414</v>
      </c>
      <c r="H843" s="10" t="s">
        <v>13</v>
      </c>
      <c r="I843" s="11" t="s">
        <v>415</v>
      </c>
      <c r="J843" s="12">
        <v>0</v>
      </c>
      <c r="K843" s="13">
        <v>0</v>
      </c>
    </row>
    <row r="844" spans="1:11" x14ac:dyDescent="0.35">
      <c r="A844" s="10" t="s">
        <v>412</v>
      </c>
      <c r="B844" s="10" t="s">
        <v>87</v>
      </c>
      <c r="C844" s="10" t="s">
        <v>11</v>
      </c>
      <c r="D844" s="10" t="s">
        <v>90</v>
      </c>
      <c r="E844" s="11" t="s">
        <v>556</v>
      </c>
      <c r="F844" s="10" t="s">
        <v>21</v>
      </c>
      <c r="G844" s="10" t="s">
        <v>414</v>
      </c>
      <c r="H844" s="10" t="s">
        <v>416</v>
      </c>
      <c r="I844" s="11" t="s">
        <v>417</v>
      </c>
      <c r="J844" s="12">
        <v>0</v>
      </c>
      <c r="K844" s="13">
        <v>0</v>
      </c>
    </row>
    <row r="845" spans="1:11" x14ac:dyDescent="0.35">
      <c r="A845" s="10" t="s">
        <v>412</v>
      </c>
      <c r="B845" s="10" t="s">
        <v>87</v>
      </c>
      <c r="C845" s="10" t="s">
        <v>11</v>
      </c>
      <c r="D845" s="10" t="s">
        <v>90</v>
      </c>
      <c r="E845" s="11" t="s">
        <v>556</v>
      </c>
      <c r="F845" s="10" t="s">
        <v>21</v>
      </c>
      <c r="G845" s="10" t="s">
        <v>414</v>
      </c>
      <c r="H845" s="10" t="s">
        <v>15</v>
      </c>
      <c r="I845" s="11" t="s">
        <v>418</v>
      </c>
      <c r="J845" s="12">
        <v>1152915</v>
      </c>
      <c r="K845" s="13">
        <v>0.28149999999999997</v>
      </c>
    </row>
    <row r="846" spans="1:11" x14ac:dyDescent="0.35">
      <c r="A846" s="10" t="s">
        <v>412</v>
      </c>
      <c r="B846" s="10" t="s">
        <v>87</v>
      </c>
      <c r="C846" s="10" t="s">
        <v>11</v>
      </c>
      <c r="D846" s="10" t="s">
        <v>90</v>
      </c>
      <c r="E846" s="11" t="s">
        <v>556</v>
      </c>
      <c r="F846" s="10" t="s">
        <v>21</v>
      </c>
      <c r="G846" s="10" t="s">
        <v>414</v>
      </c>
      <c r="H846" s="10" t="s">
        <v>419</v>
      </c>
      <c r="I846" s="11" t="s">
        <v>420</v>
      </c>
      <c r="J846" s="12">
        <v>1261449</v>
      </c>
      <c r="K846" s="13">
        <v>0.308</v>
      </c>
    </row>
    <row r="847" spans="1:11" x14ac:dyDescent="0.35">
      <c r="A847" s="10" t="s">
        <v>412</v>
      </c>
      <c r="B847" s="10" t="s">
        <v>87</v>
      </c>
      <c r="C847" s="10" t="s">
        <v>11</v>
      </c>
      <c r="D847" s="10" t="s">
        <v>90</v>
      </c>
      <c r="E847" s="11" t="s">
        <v>556</v>
      </c>
      <c r="F847" s="10" t="s">
        <v>21</v>
      </c>
      <c r="G847" s="10" t="s">
        <v>414</v>
      </c>
      <c r="H847" s="10" t="s">
        <v>421</v>
      </c>
      <c r="I847" s="11" t="s">
        <v>422</v>
      </c>
      <c r="J847" s="12">
        <v>850659</v>
      </c>
      <c r="K847" s="13">
        <v>0.2077</v>
      </c>
    </row>
    <row r="848" spans="1:11" x14ac:dyDescent="0.35">
      <c r="A848" s="10" t="s">
        <v>412</v>
      </c>
      <c r="B848" s="10" t="s">
        <v>87</v>
      </c>
      <c r="C848" s="10" t="s">
        <v>11</v>
      </c>
      <c r="D848" s="10" t="s">
        <v>90</v>
      </c>
      <c r="E848" s="11" t="s">
        <v>556</v>
      </c>
      <c r="F848" s="10" t="s">
        <v>21</v>
      </c>
      <c r="G848" s="10" t="s">
        <v>414</v>
      </c>
      <c r="H848" s="10" t="s">
        <v>423</v>
      </c>
      <c r="I848" s="11" t="s">
        <v>424</v>
      </c>
      <c r="J848" s="12">
        <v>260071</v>
      </c>
      <c r="K848" s="13">
        <v>6.3500000000000001E-2</v>
      </c>
    </row>
    <row r="849" spans="1:11" x14ac:dyDescent="0.35">
      <c r="A849" s="10" t="s">
        <v>412</v>
      </c>
      <c r="B849" s="10" t="s">
        <v>87</v>
      </c>
      <c r="C849" s="10" t="s">
        <v>11</v>
      </c>
      <c r="D849" s="10" t="s">
        <v>91</v>
      </c>
      <c r="E849" s="11" t="s">
        <v>557</v>
      </c>
      <c r="F849" s="10" t="s">
        <v>21</v>
      </c>
      <c r="G849" s="10" t="s">
        <v>414</v>
      </c>
      <c r="H849" s="10" t="s">
        <v>416</v>
      </c>
      <c r="I849" s="11" t="s">
        <v>417</v>
      </c>
      <c r="J849" s="12">
        <v>0</v>
      </c>
      <c r="K849" s="13">
        <v>0</v>
      </c>
    </row>
    <row r="850" spans="1:11" x14ac:dyDescent="0.35">
      <c r="A850" s="10" t="s">
        <v>412</v>
      </c>
      <c r="B850" s="10" t="s">
        <v>87</v>
      </c>
      <c r="C850" s="10" t="s">
        <v>11</v>
      </c>
      <c r="D850" s="10" t="s">
        <v>91</v>
      </c>
      <c r="E850" s="11" t="s">
        <v>557</v>
      </c>
      <c r="F850" s="10" t="s">
        <v>21</v>
      </c>
      <c r="G850" s="10" t="s">
        <v>414</v>
      </c>
      <c r="H850" s="10" t="s">
        <v>15</v>
      </c>
      <c r="I850" s="11" t="s">
        <v>418</v>
      </c>
      <c r="J850" s="12">
        <v>543952</v>
      </c>
      <c r="K850" s="13">
        <v>0.40039999999999998</v>
      </c>
    </row>
    <row r="851" spans="1:11" x14ac:dyDescent="0.35">
      <c r="A851" s="10" t="s">
        <v>412</v>
      </c>
      <c r="B851" s="10" t="s">
        <v>87</v>
      </c>
      <c r="C851" s="10" t="s">
        <v>11</v>
      </c>
      <c r="D851" s="10" t="s">
        <v>91</v>
      </c>
      <c r="E851" s="11" t="s">
        <v>557</v>
      </c>
      <c r="F851" s="10" t="s">
        <v>21</v>
      </c>
      <c r="G851" s="10" t="s">
        <v>414</v>
      </c>
      <c r="H851" s="10" t="s">
        <v>16</v>
      </c>
      <c r="I851" s="11" t="s">
        <v>426</v>
      </c>
      <c r="J851" s="12">
        <v>172125</v>
      </c>
      <c r="K851" s="13">
        <v>0.12670000000000001</v>
      </c>
    </row>
    <row r="852" spans="1:11" x14ac:dyDescent="0.35">
      <c r="A852" s="10" t="s">
        <v>412</v>
      </c>
      <c r="B852" s="10" t="s">
        <v>87</v>
      </c>
      <c r="C852" s="10" t="s">
        <v>11</v>
      </c>
      <c r="D852" s="10" t="s">
        <v>91</v>
      </c>
      <c r="E852" s="11" t="s">
        <v>557</v>
      </c>
      <c r="F852" s="10" t="s">
        <v>21</v>
      </c>
      <c r="G852" s="10" t="s">
        <v>414</v>
      </c>
      <c r="H852" s="10" t="s">
        <v>419</v>
      </c>
      <c r="I852" s="11" t="s">
        <v>420</v>
      </c>
      <c r="J852" s="12">
        <v>417746</v>
      </c>
      <c r="K852" s="13">
        <v>0.3075</v>
      </c>
    </row>
    <row r="853" spans="1:11" x14ac:dyDescent="0.35">
      <c r="A853" s="10" t="s">
        <v>412</v>
      </c>
      <c r="B853" s="10" t="s">
        <v>87</v>
      </c>
      <c r="C853" s="10" t="s">
        <v>11</v>
      </c>
      <c r="D853" s="10" t="s">
        <v>91</v>
      </c>
      <c r="E853" s="11" t="s">
        <v>557</v>
      </c>
      <c r="F853" s="10" t="s">
        <v>21</v>
      </c>
      <c r="G853" s="10" t="s">
        <v>414</v>
      </c>
      <c r="H853" s="10" t="s">
        <v>421</v>
      </c>
      <c r="I853" s="11" t="s">
        <v>422</v>
      </c>
      <c r="J853" s="12">
        <v>131913</v>
      </c>
      <c r="K853" s="13">
        <v>9.7100000000000006E-2</v>
      </c>
    </row>
    <row r="854" spans="1:11" x14ac:dyDescent="0.35">
      <c r="A854" s="10" t="s">
        <v>412</v>
      </c>
      <c r="B854" s="10" t="s">
        <v>87</v>
      </c>
      <c r="C854" s="10" t="s">
        <v>11</v>
      </c>
      <c r="D854" s="10" t="s">
        <v>91</v>
      </c>
      <c r="E854" s="11" t="s">
        <v>557</v>
      </c>
      <c r="F854" s="10" t="s">
        <v>21</v>
      </c>
      <c r="G854" s="10" t="s">
        <v>414</v>
      </c>
      <c r="H854" s="10" t="s">
        <v>423</v>
      </c>
      <c r="I854" s="11" t="s">
        <v>424</v>
      </c>
      <c r="J854" s="12">
        <v>0</v>
      </c>
      <c r="K854" s="13">
        <v>0</v>
      </c>
    </row>
    <row r="855" spans="1:11" x14ac:dyDescent="0.35">
      <c r="A855" s="10" t="s">
        <v>412</v>
      </c>
      <c r="B855" s="10" t="s">
        <v>162</v>
      </c>
      <c r="C855" s="10" t="s">
        <v>11</v>
      </c>
      <c r="D855" s="10" t="s">
        <v>390</v>
      </c>
      <c r="E855" s="11" t="s">
        <v>558</v>
      </c>
      <c r="F855" s="10" t="s">
        <v>21</v>
      </c>
      <c r="G855" s="10" t="s">
        <v>414</v>
      </c>
      <c r="H855" s="10" t="s">
        <v>13</v>
      </c>
      <c r="I855" s="11" t="s">
        <v>415</v>
      </c>
      <c r="J855" s="12">
        <v>0</v>
      </c>
      <c r="K855" s="13">
        <v>0</v>
      </c>
    </row>
    <row r="856" spans="1:11" x14ac:dyDescent="0.35">
      <c r="A856" s="10" t="s">
        <v>412</v>
      </c>
      <c r="B856" s="10" t="s">
        <v>162</v>
      </c>
      <c r="C856" s="10" t="s">
        <v>11</v>
      </c>
      <c r="D856" s="10" t="s">
        <v>390</v>
      </c>
      <c r="E856" s="11" t="s">
        <v>558</v>
      </c>
      <c r="F856" s="10" t="s">
        <v>21</v>
      </c>
      <c r="G856" s="10" t="s">
        <v>414</v>
      </c>
      <c r="H856" s="10" t="s">
        <v>416</v>
      </c>
      <c r="I856" s="11" t="s">
        <v>417</v>
      </c>
      <c r="J856" s="12">
        <v>0</v>
      </c>
      <c r="K856" s="13">
        <v>0</v>
      </c>
    </row>
    <row r="857" spans="1:11" x14ac:dyDescent="0.35">
      <c r="A857" s="10" t="s">
        <v>412</v>
      </c>
      <c r="B857" s="10" t="s">
        <v>162</v>
      </c>
      <c r="C857" s="10" t="s">
        <v>11</v>
      </c>
      <c r="D857" s="10" t="s">
        <v>390</v>
      </c>
      <c r="E857" s="11" t="s">
        <v>558</v>
      </c>
      <c r="F857" s="10" t="s">
        <v>21</v>
      </c>
      <c r="G857" s="10" t="s">
        <v>414</v>
      </c>
      <c r="H857" s="10" t="s">
        <v>15</v>
      </c>
      <c r="I857" s="11" t="s">
        <v>418</v>
      </c>
      <c r="J857" s="12">
        <v>119541</v>
      </c>
      <c r="K857" s="13">
        <v>8.8000000000000005E-3</v>
      </c>
    </row>
    <row r="858" spans="1:11" x14ac:dyDescent="0.35">
      <c r="A858" s="10" t="s">
        <v>412</v>
      </c>
      <c r="B858" s="10" t="s">
        <v>162</v>
      </c>
      <c r="C858" s="10" t="s">
        <v>11</v>
      </c>
      <c r="D858" s="10" t="s">
        <v>390</v>
      </c>
      <c r="E858" s="11" t="s">
        <v>558</v>
      </c>
      <c r="F858" s="10" t="s">
        <v>21</v>
      </c>
      <c r="G858" s="10" t="s">
        <v>414</v>
      </c>
      <c r="H858" s="10" t="s">
        <v>51</v>
      </c>
      <c r="I858" s="11" t="s">
        <v>438</v>
      </c>
      <c r="J858" s="12">
        <v>5573592</v>
      </c>
      <c r="K858" s="13">
        <v>0.4103</v>
      </c>
    </row>
    <row r="859" spans="1:11" x14ac:dyDescent="0.35">
      <c r="A859" s="10" t="s">
        <v>412</v>
      </c>
      <c r="B859" s="10" t="s">
        <v>162</v>
      </c>
      <c r="C859" s="10" t="s">
        <v>11</v>
      </c>
      <c r="D859" s="10" t="s">
        <v>390</v>
      </c>
      <c r="E859" s="11" t="s">
        <v>558</v>
      </c>
      <c r="F859" s="10" t="s">
        <v>21</v>
      </c>
      <c r="G859" s="10" t="s">
        <v>414</v>
      </c>
      <c r="H859" s="10" t="s">
        <v>419</v>
      </c>
      <c r="I859" s="11" t="s">
        <v>420</v>
      </c>
      <c r="J859" s="12">
        <v>3750594</v>
      </c>
      <c r="K859" s="13">
        <v>0.27610000000000001</v>
      </c>
    </row>
    <row r="860" spans="1:11" x14ac:dyDescent="0.35">
      <c r="A860" s="10" t="s">
        <v>412</v>
      </c>
      <c r="B860" s="10" t="s">
        <v>162</v>
      </c>
      <c r="C860" s="10" t="s">
        <v>11</v>
      </c>
      <c r="D860" s="10" t="s">
        <v>390</v>
      </c>
      <c r="E860" s="11" t="s">
        <v>558</v>
      </c>
      <c r="F860" s="10" t="s">
        <v>21</v>
      </c>
      <c r="G860" s="10" t="s">
        <v>414</v>
      </c>
      <c r="H860" s="10" t="s">
        <v>421</v>
      </c>
      <c r="I860" s="11" t="s">
        <v>422</v>
      </c>
      <c r="J860" s="12">
        <v>1385587</v>
      </c>
      <c r="K860" s="13">
        <v>0.10199999999999999</v>
      </c>
    </row>
    <row r="861" spans="1:11" x14ac:dyDescent="0.35">
      <c r="A861" s="10" t="s">
        <v>412</v>
      </c>
      <c r="B861" s="10" t="s">
        <v>162</v>
      </c>
      <c r="C861" s="10" t="s">
        <v>11</v>
      </c>
      <c r="D861" s="10" t="s">
        <v>390</v>
      </c>
      <c r="E861" s="11" t="s">
        <v>558</v>
      </c>
      <c r="F861" s="10" t="s">
        <v>21</v>
      </c>
      <c r="G861" s="10" t="s">
        <v>414</v>
      </c>
      <c r="H861" s="10" t="s">
        <v>423</v>
      </c>
      <c r="I861" s="11" t="s">
        <v>424</v>
      </c>
      <c r="J861" s="12">
        <v>358623</v>
      </c>
      <c r="K861" s="13">
        <v>2.64E-2</v>
      </c>
    </row>
    <row r="862" spans="1:11" x14ac:dyDescent="0.35">
      <c r="A862" s="10" t="s">
        <v>412</v>
      </c>
      <c r="B862" s="10" t="s">
        <v>162</v>
      </c>
      <c r="C862" s="10" t="s">
        <v>11</v>
      </c>
      <c r="D862" s="10" t="s">
        <v>163</v>
      </c>
      <c r="E862" s="11" t="s">
        <v>559</v>
      </c>
      <c r="F862" s="10" t="s">
        <v>21</v>
      </c>
      <c r="G862" s="10" t="s">
        <v>414</v>
      </c>
      <c r="H862" s="10" t="s">
        <v>416</v>
      </c>
      <c r="I862" s="11" t="s">
        <v>417</v>
      </c>
      <c r="J862" s="12">
        <v>0</v>
      </c>
      <c r="K862" s="13">
        <v>0</v>
      </c>
    </row>
    <row r="863" spans="1:11" x14ac:dyDescent="0.35">
      <c r="A863" s="10" t="s">
        <v>412</v>
      </c>
      <c r="B863" s="10" t="s">
        <v>162</v>
      </c>
      <c r="C863" s="10" t="s">
        <v>11</v>
      </c>
      <c r="D863" s="10" t="s">
        <v>163</v>
      </c>
      <c r="E863" s="11" t="s">
        <v>559</v>
      </c>
      <c r="F863" s="10" t="s">
        <v>21</v>
      </c>
      <c r="G863" s="10" t="s">
        <v>414</v>
      </c>
      <c r="H863" s="10" t="s">
        <v>15</v>
      </c>
      <c r="I863" s="11" t="s">
        <v>418</v>
      </c>
      <c r="J863" s="12">
        <v>2181366</v>
      </c>
      <c r="K863" s="13">
        <v>0.2888</v>
      </c>
    </row>
    <row r="864" spans="1:11" x14ac:dyDescent="0.35">
      <c r="A864" s="10" t="s">
        <v>412</v>
      </c>
      <c r="B864" s="10" t="s">
        <v>162</v>
      </c>
      <c r="C864" s="10" t="s">
        <v>11</v>
      </c>
      <c r="D864" s="10" t="s">
        <v>163</v>
      </c>
      <c r="E864" s="11" t="s">
        <v>559</v>
      </c>
      <c r="F864" s="10" t="s">
        <v>21</v>
      </c>
      <c r="G864" s="10" t="s">
        <v>414</v>
      </c>
      <c r="H864" s="10" t="s">
        <v>419</v>
      </c>
      <c r="I864" s="11" t="s">
        <v>420</v>
      </c>
      <c r="J864" s="12">
        <v>1818057</v>
      </c>
      <c r="K864" s="13">
        <v>0.2407</v>
      </c>
    </row>
    <row r="865" spans="1:11" x14ac:dyDescent="0.35">
      <c r="A865" s="10" t="s">
        <v>412</v>
      </c>
      <c r="B865" s="10" t="s">
        <v>162</v>
      </c>
      <c r="C865" s="10" t="s">
        <v>11</v>
      </c>
      <c r="D865" s="10" t="s">
        <v>163</v>
      </c>
      <c r="E865" s="11" t="s">
        <v>559</v>
      </c>
      <c r="F865" s="10" t="s">
        <v>21</v>
      </c>
      <c r="G865" s="10" t="s">
        <v>414</v>
      </c>
      <c r="H865" s="10" t="s">
        <v>421</v>
      </c>
      <c r="I865" s="11" t="s">
        <v>422</v>
      </c>
      <c r="J865" s="12">
        <v>592927</v>
      </c>
      <c r="K865" s="13">
        <v>7.85E-2</v>
      </c>
    </row>
    <row r="866" spans="1:11" x14ac:dyDescent="0.35">
      <c r="A866" s="10" t="s">
        <v>412</v>
      </c>
      <c r="B866" s="10" t="s">
        <v>162</v>
      </c>
      <c r="C866" s="10" t="s">
        <v>11</v>
      </c>
      <c r="D866" s="10" t="s">
        <v>163</v>
      </c>
      <c r="E866" s="11" t="s">
        <v>559</v>
      </c>
      <c r="F866" s="10" t="s">
        <v>21</v>
      </c>
      <c r="G866" s="10" t="s">
        <v>414</v>
      </c>
      <c r="H866" s="10" t="s">
        <v>423</v>
      </c>
      <c r="I866" s="11" t="s">
        <v>424</v>
      </c>
      <c r="J866" s="12">
        <v>80064</v>
      </c>
      <c r="K866" s="13">
        <v>1.06E-2</v>
      </c>
    </row>
    <row r="867" spans="1:11" x14ac:dyDescent="0.35">
      <c r="A867" s="10" t="s">
        <v>412</v>
      </c>
      <c r="B867" s="10" t="s">
        <v>162</v>
      </c>
      <c r="C867" s="10" t="s">
        <v>11</v>
      </c>
      <c r="D867" s="10" t="s">
        <v>164</v>
      </c>
      <c r="E867" s="11" t="s">
        <v>560</v>
      </c>
      <c r="F867" s="10" t="s">
        <v>14</v>
      </c>
      <c r="G867" s="10" t="s">
        <v>118</v>
      </c>
      <c r="H867" s="10" t="s">
        <v>13</v>
      </c>
      <c r="I867" s="11" t="s">
        <v>415</v>
      </c>
      <c r="J867" s="12">
        <v>0</v>
      </c>
      <c r="K867" s="13">
        <v>0</v>
      </c>
    </row>
    <row r="868" spans="1:11" x14ac:dyDescent="0.35">
      <c r="A868" s="10" t="s">
        <v>412</v>
      </c>
      <c r="B868" s="10" t="s">
        <v>162</v>
      </c>
      <c r="C868" s="10" t="s">
        <v>11</v>
      </c>
      <c r="D868" s="10" t="s">
        <v>164</v>
      </c>
      <c r="E868" s="11" t="s">
        <v>560</v>
      </c>
      <c r="F868" s="10" t="s">
        <v>14</v>
      </c>
      <c r="G868" s="10" t="s">
        <v>118</v>
      </c>
      <c r="H868" s="10" t="s">
        <v>416</v>
      </c>
      <c r="I868" s="11" t="s">
        <v>417</v>
      </c>
      <c r="J868" s="12">
        <v>0</v>
      </c>
      <c r="K868" s="13">
        <v>0</v>
      </c>
    </row>
    <row r="869" spans="1:11" x14ac:dyDescent="0.35">
      <c r="A869" s="10" t="s">
        <v>412</v>
      </c>
      <c r="B869" s="10" t="s">
        <v>162</v>
      </c>
      <c r="C869" s="10" t="s">
        <v>11</v>
      </c>
      <c r="D869" s="10" t="s">
        <v>164</v>
      </c>
      <c r="E869" s="11" t="s">
        <v>560</v>
      </c>
      <c r="F869" s="10" t="s">
        <v>14</v>
      </c>
      <c r="G869" s="10" t="s">
        <v>118</v>
      </c>
      <c r="H869" s="10" t="s">
        <v>15</v>
      </c>
      <c r="I869" s="11" t="s">
        <v>418</v>
      </c>
      <c r="J869" s="12">
        <v>76938</v>
      </c>
      <c r="K869" s="13">
        <v>0.10970000000000001</v>
      </c>
    </row>
    <row r="870" spans="1:11" x14ac:dyDescent="0.35">
      <c r="A870" s="10" t="s">
        <v>412</v>
      </c>
      <c r="B870" s="10" t="s">
        <v>162</v>
      </c>
      <c r="C870" s="10" t="s">
        <v>11</v>
      </c>
      <c r="D870" s="10" t="s">
        <v>164</v>
      </c>
      <c r="E870" s="11" t="s">
        <v>560</v>
      </c>
      <c r="F870" s="10" t="s">
        <v>14</v>
      </c>
      <c r="G870" s="10" t="s">
        <v>118</v>
      </c>
      <c r="H870" s="10" t="s">
        <v>419</v>
      </c>
      <c r="I870" s="11" t="s">
        <v>420</v>
      </c>
      <c r="J870" s="12">
        <v>126594</v>
      </c>
      <c r="K870" s="13">
        <v>0.18049999999999999</v>
      </c>
    </row>
    <row r="871" spans="1:11" x14ac:dyDescent="0.35">
      <c r="A871" s="10" t="s">
        <v>412</v>
      </c>
      <c r="B871" s="10" t="s">
        <v>162</v>
      </c>
      <c r="C871" s="10" t="s">
        <v>11</v>
      </c>
      <c r="D871" s="10" t="s">
        <v>164</v>
      </c>
      <c r="E871" s="11" t="s">
        <v>560</v>
      </c>
      <c r="F871" s="10" t="s">
        <v>14</v>
      </c>
      <c r="G871" s="10" t="s">
        <v>118</v>
      </c>
      <c r="H871" s="10" t="s">
        <v>421</v>
      </c>
      <c r="I871" s="11" t="s">
        <v>422</v>
      </c>
      <c r="J871" s="12">
        <v>71468</v>
      </c>
      <c r="K871" s="13">
        <v>0.1019</v>
      </c>
    </row>
    <row r="872" spans="1:11" x14ac:dyDescent="0.35">
      <c r="A872" s="10" t="s">
        <v>412</v>
      </c>
      <c r="B872" s="10" t="s">
        <v>162</v>
      </c>
      <c r="C872" s="10" t="s">
        <v>11</v>
      </c>
      <c r="D872" s="10" t="s">
        <v>164</v>
      </c>
      <c r="E872" s="11" t="s">
        <v>560</v>
      </c>
      <c r="F872" s="10" t="s">
        <v>14</v>
      </c>
      <c r="G872" s="10" t="s">
        <v>118</v>
      </c>
      <c r="H872" s="10" t="s">
        <v>423</v>
      </c>
      <c r="I872" s="11" t="s">
        <v>424</v>
      </c>
      <c r="J872" s="12">
        <v>17113</v>
      </c>
      <c r="K872" s="13">
        <v>2.4400000000000002E-2</v>
      </c>
    </row>
    <row r="873" spans="1:11" x14ac:dyDescent="0.35">
      <c r="A873" s="10" t="s">
        <v>412</v>
      </c>
      <c r="B873" s="10" t="s">
        <v>162</v>
      </c>
      <c r="C873" s="10" t="s">
        <v>11</v>
      </c>
      <c r="D873" s="10" t="s">
        <v>76</v>
      </c>
      <c r="E873" s="11" t="s">
        <v>443</v>
      </c>
      <c r="F873" s="10" t="s">
        <v>14</v>
      </c>
      <c r="G873" s="10" t="s">
        <v>77</v>
      </c>
      <c r="H873" s="10" t="s">
        <v>13</v>
      </c>
      <c r="I873" s="11" t="s">
        <v>415</v>
      </c>
      <c r="J873" s="12">
        <v>0</v>
      </c>
      <c r="K873" s="13">
        <v>0</v>
      </c>
    </row>
    <row r="874" spans="1:11" x14ac:dyDescent="0.35">
      <c r="A874" s="10" t="s">
        <v>412</v>
      </c>
      <c r="B874" s="10" t="s">
        <v>162</v>
      </c>
      <c r="C874" s="10" t="s">
        <v>11</v>
      </c>
      <c r="D874" s="10" t="s">
        <v>76</v>
      </c>
      <c r="E874" s="11" t="s">
        <v>443</v>
      </c>
      <c r="F874" s="10" t="s">
        <v>14</v>
      </c>
      <c r="G874" s="10" t="s">
        <v>77</v>
      </c>
      <c r="H874" s="10" t="s">
        <v>416</v>
      </c>
      <c r="I874" s="11" t="s">
        <v>417</v>
      </c>
      <c r="J874" s="12">
        <v>0</v>
      </c>
      <c r="K874" s="13">
        <v>0</v>
      </c>
    </row>
    <row r="875" spans="1:11" x14ac:dyDescent="0.35">
      <c r="A875" s="10" t="s">
        <v>412</v>
      </c>
      <c r="B875" s="10" t="s">
        <v>162</v>
      </c>
      <c r="C875" s="10" t="s">
        <v>11</v>
      </c>
      <c r="D875" s="10" t="s">
        <v>76</v>
      </c>
      <c r="E875" s="11" t="s">
        <v>443</v>
      </c>
      <c r="F875" s="10" t="s">
        <v>14</v>
      </c>
      <c r="G875" s="10" t="s">
        <v>77</v>
      </c>
      <c r="H875" s="10" t="s">
        <v>15</v>
      </c>
      <c r="I875" s="11" t="s">
        <v>418</v>
      </c>
      <c r="J875" s="12">
        <v>695052</v>
      </c>
      <c r="K875" s="13">
        <v>0.34079999999999999</v>
      </c>
    </row>
    <row r="876" spans="1:11" x14ac:dyDescent="0.35">
      <c r="A876" s="10" t="s">
        <v>412</v>
      </c>
      <c r="B876" s="10" t="s">
        <v>162</v>
      </c>
      <c r="C876" s="10" t="s">
        <v>11</v>
      </c>
      <c r="D876" s="10" t="s">
        <v>76</v>
      </c>
      <c r="E876" s="11" t="s">
        <v>443</v>
      </c>
      <c r="F876" s="10" t="s">
        <v>14</v>
      </c>
      <c r="G876" s="10" t="s">
        <v>77</v>
      </c>
      <c r="H876" s="10" t="s">
        <v>419</v>
      </c>
      <c r="I876" s="11" t="s">
        <v>420</v>
      </c>
      <c r="J876" s="12">
        <v>406467</v>
      </c>
      <c r="K876" s="13">
        <v>0.1993</v>
      </c>
    </row>
    <row r="877" spans="1:11" x14ac:dyDescent="0.35">
      <c r="A877" s="10" t="s">
        <v>412</v>
      </c>
      <c r="B877" s="10" t="s">
        <v>162</v>
      </c>
      <c r="C877" s="10" t="s">
        <v>11</v>
      </c>
      <c r="D877" s="10" t="s">
        <v>76</v>
      </c>
      <c r="E877" s="11" t="s">
        <v>443</v>
      </c>
      <c r="F877" s="10" t="s">
        <v>14</v>
      </c>
      <c r="G877" s="10" t="s">
        <v>77</v>
      </c>
      <c r="H877" s="10" t="s">
        <v>421</v>
      </c>
      <c r="I877" s="11" t="s">
        <v>422</v>
      </c>
      <c r="J877" s="12">
        <v>206395</v>
      </c>
      <c r="K877" s="13">
        <v>0.1012</v>
      </c>
    </row>
    <row r="878" spans="1:11" x14ac:dyDescent="0.35">
      <c r="A878" s="10" t="s">
        <v>412</v>
      </c>
      <c r="B878" s="10" t="s">
        <v>162</v>
      </c>
      <c r="C878" s="10" t="s">
        <v>11</v>
      </c>
      <c r="D878" s="10" t="s">
        <v>76</v>
      </c>
      <c r="E878" s="11" t="s">
        <v>443</v>
      </c>
      <c r="F878" s="10" t="s">
        <v>14</v>
      </c>
      <c r="G878" s="10" t="s">
        <v>77</v>
      </c>
      <c r="H878" s="10" t="s">
        <v>423</v>
      </c>
      <c r="I878" s="11" t="s">
        <v>424</v>
      </c>
      <c r="J878" s="12">
        <v>69750</v>
      </c>
      <c r="K878" s="13">
        <v>3.4200000000000001E-2</v>
      </c>
    </row>
    <row r="879" spans="1:11" x14ac:dyDescent="0.35">
      <c r="A879" s="10" t="s">
        <v>412</v>
      </c>
      <c r="B879" s="10" t="s">
        <v>97</v>
      </c>
      <c r="C879" s="10" t="s">
        <v>11</v>
      </c>
      <c r="D879" s="10" t="s">
        <v>96</v>
      </c>
      <c r="E879" s="11" t="s">
        <v>445</v>
      </c>
      <c r="F879" s="10" t="s">
        <v>14</v>
      </c>
      <c r="G879" s="10" t="s">
        <v>97</v>
      </c>
      <c r="H879" s="10" t="s">
        <v>416</v>
      </c>
      <c r="I879" s="11" t="s">
        <v>417</v>
      </c>
      <c r="J879" s="12">
        <v>0</v>
      </c>
      <c r="K879" s="13">
        <v>0</v>
      </c>
    </row>
    <row r="880" spans="1:11" x14ac:dyDescent="0.35">
      <c r="A880" s="10" t="s">
        <v>412</v>
      </c>
      <c r="B880" s="10" t="s">
        <v>97</v>
      </c>
      <c r="C880" s="10" t="s">
        <v>11</v>
      </c>
      <c r="D880" s="10" t="s">
        <v>96</v>
      </c>
      <c r="E880" s="11" t="s">
        <v>445</v>
      </c>
      <c r="F880" s="10" t="s">
        <v>14</v>
      </c>
      <c r="G880" s="10" t="s">
        <v>97</v>
      </c>
      <c r="H880" s="10" t="s">
        <v>15</v>
      </c>
      <c r="I880" s="11" t="s">
        <v>418</v>
      </c>
      <c r="J880" s="12">
        <v>3562800</v>
      </c>
      <c r="K880" s="13">
        <v>0.38379999999999997</v>
      </c>
    </row>
    <row r="881" spans="1:11" x14ac:dyDescent="0.35">
      <c r="A881" s="10" t="s">
        <v>412</v>
      </c>
      <c r="B881" s="10" t="s">
        <v>97</v>
      </c>
      <c r="C881" s="10" t="s">
        <v>11</v>
      </c>
      <c r="D881" s="10" t="s">
        <v>96</v>
      </c>
      <c r="E881" s="11" t="s">
        <v>445</v>
      </c>
      <c r="F881" s="10" t="s">
        <v>14</v>
      </c>
      <c r="G881" s="10" t="s">
        <v>97</v>
      </c>
      <c r="H881" s="10" t="s">
        <v>16</v>
      </c>
      <c r="I881" s="11" t="s">
        <v>426</v>
      </c>
      <c r="J881" s="12">
        <v>836395</v>
      </c>
      <c r="K881" s="13">
        <v>9.01E-2</v>
      </c>
    </row>
    <row r="882" spans="1:11" x14ac:dyDescent="0.35">
      <c r="A882" s="10" t="s">
        <v>412</v>
      </c>
      <c r="B882" s="10" t="s">
        <v>97</v>
      </c>
      <c r="C882" s="10" t="s">
        <v>11</v>
      </c>
      <c r="D882" s="10" t="s">
        <v>96</v>
      </c>
      <c r="E882" s="11" t="s">
        <v>445</v>
      </c>
      <c r="F882" s="10" t="s">
        <v>14</v>
      </c>
      <c r="G882" s="10" t="s">
        <v>97</v>
      </c>
      <c r="H882" s="10" t="s">
        <v>419</v>
      </c>
      <c r="I882" s="11" t="s">
        <v>420</v>
      </c>
      <c r="J882" s="12">
        <v>2772820</v>
      </c>
      <c r="K882" s="13">
        <v>0.29870000000000002</v>
      </c>
    </row>
    <row r="883" spans="1:11" x14ac:dyDescent="0.35">
      <c r="A883" s="10" t="s">
        <v>412</v>
      </c>
      <c r="B883" s="10" t="s">
        <v>97</v>
      </c>
      <c r="C883" s="10" t="s">
        <v>11</v>
      </c>
      <c r="D883" s="10" t="s">
        <v>96</v>
      </c>
      <c r="E883" s="11" t="s">
        <v>445</v>
      </c>
      <c r="F883" s="10" t="s">
        <v>14</v>
      </c>
      <c r="G883" s="10" t="s">
        <v>97</v>
      </c>
      <c r="H883" s="10" t="s">
        <v>421</v>
      </c>
      <c r="I883" s="11" t="s">
        <v>422</v>
      </c>
      <c r="J883" s="12">
        <v>2230695</v>
      </c>
      <c r="K883" s="13">
        <v>0.24030000000000001</v>
      </c>
    </row>
    <row r="884" spans="1:11" x14ac:dyDescent="0.35">
      <c r="A884" s="10" t="s">
        <v>412</v>
      </c>
      <c r="B884" s="10" t="s">
        <v>97</v>
      </c>
      <c r="C884" s="10" t="s">
        <v>11</v>
      </c>
      <c r="D884" s="10" t="s">
        <v>96</v>
      </c>
      <c r="E884" s="11" t="s">
        <v>445</v>
      </c>
      <c r="F884" s="10" t="s">
        <v>14</v>
      </c>
      <c r="G884" s="10" t="s">
        <v>97</v>
      </c>
      <c r="H884" s="10" t="s">
        <v>423</v>
      </c>
      <c r="I884" s="11" t="s">
        <v>424</v>
      </c>
      <c r="J884" s="12">
        <v>0</v>
      </c>
      <c r="K884" s="13">
        <v>0</v>
      </c>
    </row>
    <row r="885" spans="1:11" x14ac:dyDescent="0.35">
      <c r="A885" s="10" t="s">
        <v>412</v>
      </c>
      <c r="B885" s="10" t="s">
        <v>169</v>
      </c>
      <c r="C885" s="10" t="s">
        <v>11</v>
      </c>
      <c r="D885" s="10" t="s">
        <v>170</v>
      </c>
      <c r="E885" s="11" t="s">
        <v>561</v>
      </c>
      <c r="F885" s="10" t="s">
        <v>21</v>
      </c>
      <c r="G885" s="10" t="s">
        <v>414</v>
      </c>
      <c r="H885" s="10" t="s">
        <v>416</v>
      </c>
      <c r="I885" s="11" t="s">
        <v>417</v>
      </c>
      <c r="J885" s="12">
        <v>0</v>
      </c>
      <c r="K885" s="13">
        <v>0</v>
      </c>
    </row>
    <row r="886" spans="1:11" x14ac:dyDescent="0.35">
      <c r="A886" s="10" t="s">
        <v>412</v>
      </c>
      <c r="B886" s="10" t="s">
        <v>169</v>
      </c>
      <c r="C886" s="10" t="s">
        <v>11</v>
      </c>
      <c r="D886" s="10" t="s">
        <v>170</v>
      </c>
      <c r="E886" s="11" t="s">
        <v>561</v>
      </c>
      <c r="F886" s="10" t="s">
        <v>21</v>
      </c>
      <c r="G886" s="10" t="s">
        <v>414</v>
      </c>
      <c r="H886" s="10" t="s">
        <v>15</v>
      </c>
      <c r="I886" s="11" t="s">
        <v>418</v>
      </c>
      <c r="J886" s="12">
        <v>3276924</v>
      </c>
      <c r="K886" s="13">
        <v>0.33110000000000001</v>
      </c>
    </row>
    <row r="887" spans="1:11" x14ac:dyDescent="0.35">
      <c r="A887" s="10" t="s">
        <v>412</v>
      </c>
      <c r="B887" s="10" t="s">
        <v>169</v>
      </c>
      <c r="C887" s="10" t="s">
        <v>11</v>
      </c>
      <c r="D887" s="10" t="s">
        <v>170</v>
      </c>
      <c r="E887" s="11" t="s">
        <v>561</v>
      </c>
      <c r="F887" s="10" t="s">
        <v>21</v>
      </c>
      <c r="G887" s="10" t="s">
        <v>414</v>
      </c>
      <c r="H887" s="10" t="s">
        <v>419</v>
      </c>
      <c r="I887" s="11" t="s">
        <v>420</v>
      </c>
      <c r="J887" s="12">
        <v>3114612</v>
      </c>
      <c r="K887" s="13">
        <v>0.31469999999999998</v>
      </c>
    </row>
    <row r="888" spans="1:11" x14ac:dyDescent="0.35">
      <c r="A888" s="10" t="s">
        <v>412</v>
      </c>
      <c r="B888" s="10" t="s">
        <v>169</v>
      </c>
      <c r="C888" s="10" t="s">
        <v>11</v>
      </c>
      <c r="D888" s="10" t="s">
        <v>170</v>
      </c>
      <c r="E888" s="11" t="s">
        <v>561</v>
      </c>
      <c r="F888" s="10" t="s">
        <v>21</v>
      </c>
      <c r="G888" s="10" t="s">
        <v>414</v>
      </c>
      <c r="H888" s="10" t="s">
        <v>421</v>
      </c>
      <c r="I888" s="11" t="s">
        <v>422</v>
      </c>
      <c r="J888" s="12">
        <v>1716154</v>
      </c>
      <c r="K888" s="13">
        <v>0.1734</v>
      </c>
    </row>
    <row r="889" spans="1:11" x14ac:dyDescent="0.35">
      <c r="A889" s="10" t="s">
        <v>412</v>
      </c>
      <c r="B889" s="10" t="s">
        <v>169</v>
      </c>
      <c r="C889" s="10" t="s">
        <v>11</v>
      </c>
      <c r="D889" s="10" t="s">
        <v>170</v>
      </c>
      <c r="E889" s="11" t="s">
        <v>561</v>
      </c>
      <c r="F889" s="10" t="s">
        <v>21</v>
      </c>
      <c r="G889" s="10" t="s">
        <v>414</v>
      </c>
      <c r="H889" s="10" t="s">
        <v>423</v>
      </c>
      <c r="I889" s="11" t="s">
        <v>424</v>
      </c>
      <c r="J889" s="12">
        <v>415677</v>
      </c>
      <c r="K889" s="13">
        <v>4.2000000000000003E-2</v>
      </c>
    </row>
    <row r="890" spans="1:11" x14ac:dyDescent="0.35">
      <c r="A890" s="10" t="s">
        <v>412</v>
      </c>
      <c r="B890" s="10" t="s">
        <v>169</v>
      </c>
      <c r="C890" s="10" t="s">
        <v>11</v>
      </c>
      <c r="D890" s="10" t="s">
        <v>171</v>
      </c>
      <c r="E890" s="11" t="s">
        <v>562</v>
      </c>
      <c r="F890" s="10" t="s">
        <v>21</v>
      </c>
      <c r="G890" s="10" t="s">
        <v>414</v>
      </c>
      <c r="H890" s="10" t="s">
        <v>13</v>
      </c>
      <c r="I890" s="11" t="s">
        <v>415</v>
      </c>
      <c r="J890" s="12">
        <v>0</v>
      </c>
      <c r="K890" s="13">
        <v>0</v>
      </c>
    </row>
    <row r="891" spans="1:11" x14ac:dyDescent="0.35">
      <c r="A891" s="10" t="s">
        <v>412</v>
      </c>
      <c r="B891" s="10" t="s">
        <v>169</v>
      </c>
      <c r="C891" s="10" t="s">
        <v>11</v>
      </c>
      <c r="D891" s="10" t="s">
        <v>171</v>
      </c>
      <c r="E891" s="11" t="s">
        <v>562</v>
      </c>
      <c r="F891" s="10" t="s">
        <v>21</v>
      </c>
      <c r="G891" s="10" t="s">
        <v>414</v>
      </c>
      <c r="H891" s="10" t="s">
        <v>416</v>
      </c>
      <c r="I891" s="11" t="s">
        <v>417</v>
      </c>
      <c r="J891" s="12">
        <v>0</v>
      </c>
      <c r="K891" s="13">
        <v>0</v>
      </c>
    </row>
    <row r="892" spans="1:11" x14ac:dyDescent="0.35">
      <c r="A892" s="10" t="s">
        <v>412</v>
      </c>
      <c r="B892" s="10" t="s">
        <v>169</v>
      </c>
      <c r="C892" s="10" t="s">
        <v>11</v>
      </c>
      <c r="D892" s="10" t="s">
        <v>171</v>
      </c>
      <c r="E892" s="11" t="s">
        <v>562</v>
      </c>
      <c r="F892" s="10" t="s">
        <v>21</v>
      </c>
      <c r="G892" s="10" t="s">
        <v>414</v>
      </c>
      <c r="H892" s="10" t="s">
        <v>15</v>
      </c>
      <c r="I892" s="11" t="s">
        <v>418</v>
      </c>
      <c r="J892" s="12">
        <v>558049</v>
      </c>
      <c r="K892" s="13">
        <v>0.21199999999999999</v>
      </c>
    </row>
    <row r="893" spans="1:11" x14ac:dyDescent="0.35">
      <c r="A893" s="10" t="s">
        <v>412</v>
      </c>
      <c r="B893" s="10" t="s">
        <v>169</v>
      </c>
      <c r="C893" s="10" t="s">
        <v>11</v>
      </c>
      <c r="D893" s="10" t="s">
        <v>171</v>
      </c>
      <c r="E893" s="11" t="s">
        <v>562</v>
      </c>
      <c r="F893" s="10" t="s">
        <v>21</v>
      </c>
      <c r="G893" s="10" t="s">
        <v>414</v>
      </c>
      <c r="H893" s="10" t="s">
        <v>16</v>
      </c>
      <c r="I893" s="11" t="s">
        <v>426</v>
      </c>
      <c r="J893" s="12">
        <v>143724</v>
      </c>
      <c r="K893" s="13">
        <v>5.4600000000000003E-2</v>
      </c>
    </row>
    <row r="894" spans="1:11" x14ac:dyDescent="0.35">
      <c r="A894" s="10" t="s">
        <v>412</v>
      </c>
      <c r="B894" s="10" t="s">
        <v>169</v>
      </c>
      <c r="C894" s="10" t="s">
        <v>11</v>
      </c>
      <c r="D894" s="10" t="s">
        <v>171</v>
      </c>
      <c r="E894" s="11" t="s">
        <v>562</v>
      </c>
      <c r="F894" s="10" t="s">
        <v>21</v>
      </c>
      <c r="G894" s="10" t="s">
        <v>414</v>
      </c>
      <c r="H894" s="10" t="s">
        <v>419</v>
      </c>
      <c r="I894" s="11" t="s">
        <v>420</v>
      </c>
      <c r="J894" s="12">
        <v>927889</v>
      </c>
      <c r="K894" s="13">
        <v>0.35249999999999998</v>
      </c>
    </row>
    <row r="895" spans="1:11" x14ac:dyDescent="0.35">
      <c r="A895" s="10" t="s">
        <v>412</v>
      </c>
      <c r="B895" s="10" t="s">
        <v>169</v>
      </c>
      <c r="C895" s="10" t="s">
        <v>11</v>
      </c>
      <c r="D895" s="10" t="s">
        <v>171</v>
      </c>
      <c r="E895" s="11" t="s">
        <v>562</v>
      </c>
      <c r="F895" s="10" t="s">
        <v>21</v>
      </c>
      <c r="G895" s="10" t="s">
        <v>414</v>
      </c>
      <c r="H895" s="10" t="s">
        <v>421</v>
      </c>
      <c r="I895" s="11" t="s">
        <v>422</v>
      </c>
      <c r="J895" s="12">
        <v>1100042</v>
      </c>
      <c r="K895" s="13">
        <v>0.41789999999999999</v>
      </c>
    </row>
    <row r="896" spans="1:11" x14ac:dyDescent="0.35">
      <c r="A896" s="10" t="s">
        <v>412</v>
      </c>
      <c r="B896" s="10" t="s">
        <v>169</v>
      </c>
      <c r="C896" s="10" t="s">
        <v>11</v>
      </c>
      <c r="D896" s="10" t="s">
        <v>171</v>
      </c>
      <c r="E896" s="11" t="s">
        <v>562</v>
      </c>
      <c r="F896" s="10" t="s">
        <v>21</v>
      </c>
      <c r="G896" s="10" t="s">
        <v>414</v>
      </c>
      <c r="H896" s="10" t="s">
        <v>423</v>
      </c>
      <c r="I896" s="11" t="s">
        <v>424</v>
      </c>
      <c r="J896" s="12">
        <v>178207</v>
      </c>
      <c r="K896" s="13">
        <v>6.7699999999999996E-2</v>
      </c>
    </row>
    <row r="897" spans="1:11" x14ac:dyDescent="0.35">
      <c r="A897" s="10" t="s">
        <v>412</v>
      </c>
      <c r="B897" s="10" t="s">
        <v>172</v>
      </c>
      <c r="C897" s="10" t="s">
        <v>11</v>
      </c>
      <c r="D897" s="10" t="s">
        <v>173</v>
      </c>
      <c r="E897" s="11" t="s">
        <v>563</v>
      </c>
      <c r="F897" s="10" t="s">
        <v>21</v>
      </c>
      <c r="G897" s="10" t="s">
        <v>414</v>
      </c>
      <c r="H897" s="10" t="s">
        <v>13</v>
      </c>
      <c r="I897" s="11" t="s">
        <v>415</v>
      </c>
      <c r="J897" s="12">
        <v>0</v>
      </c>
      <c r="K897" s="13">
        <v>0</v>
      </c>
    </row>
    <row r="898" spans="1:11" x14ac:dyDescent="0.35">
      <c r="A898" s="10" t="s">
        <v>412</v>
      </c>
      <c r="B898" s="10" t="s">
        <v>172</v>
      </c>
      <c r="C898" s="10" t="s">
        <v>11</v>
      </c>
      <c r="D898" s="10" t="s">
        <v>173</v>
      </c>
      <c r="E898" s="11" t="s">
        <v>563</v>
      </c>
      <c r="F898" s="10" t="s">
        <v>21</v>
      </c>
      <c r="G898" s="10" t="s">
        <v>414</v>
      </c>
      <c r="H898" s="10" t="s">
        <v>416</v>
      </c>
      <c r="I898" s="11" t="s">
        <v>417</v>
      </c>
      <c r="J898" s="12">
        <v>0</v>
      </c>
      <c r="K898" s="13">
        <v>0</v>
      </c>
    </row>
    <row r="899" spans="1:11" x14ac:dyDescent="0.35">
      <c r="A899" s="10" t="s">
        <v>412</v>
      </c>
      <c r="B899" s="10" t="s">
        <v>172</v>
      </c>
      <c r="C899" s="10" t="s">
        <v>11</v>
      </c>
      <c r="D899" s="10" t="s">
        <v>173</v>
      </c>
      <c r="E899" s="11" t="s">
        <v>563</v>
      </c>
      <c r="F899" s="10" t="s">
        <v>21</v>
      </c>
      <c r="G899" s="10" t="s">
        <v>414</v>
      </c>
      <c r="H899" s="10" t="s">
        <v>15</v>
      </c>
      <c r="I899" s="11" t="s">
        <v>418</v>
      </c>
      <c r="J899" s="12">
        <v>2709377</v>
      </c>
      <c r="K899" s="13">
        <v>0.31950000000000001</v>
      </c>
    </row>
    <row r="900" spans="1:11" x14ac:dyDescent="0.35">
      <c r="A900" s="10" t="s">
        <v>412</v>
      </c>
      <c r="B900" s="10" t="s">
        <v>172</v>
      </c>
      <c r="C900" s="10" t="s">
        <v>11</v>
      </c>
      <c r="D900" s="10" t="s">
        <v>173</v>
      </c>
      <c r="E900" s="11" t="s">
        <v>563</v>
      </c>
      <c r="F900" s="10" t="s">
        <v>21</v>
      </c>
      <c r="G900" s="10" t="s">
        <v>414</v>
      </c>
      <c r="H900" s="10" t="s">
        <v>16</v>
      </c>
      <c r="I900" s="11" t="s">
        <v>426</v>
      </c>
      <c r="J900" s="12">
        <v>340050</v>
      </c>
      <c r="K900" s="13">
        <v>4.0099999999999997E-2</v>
      </c>
    </row>
    <row r="901" spans="1:11" x14ac:dyDescent="0.35">
      <c r="A901" s="10" t="s">
        <v>412</v>
      </c>
      <c r="B901" s="10" t="s">
        <v>172</v>
      </c>
      <c r="C901" s="10" t="s">
        <v>11</v>
      </c>
      <c r="D901" s="10" t="s">
        <v>173</v>
      </c>
      <c r="E901" s="11" t="s">
        <v>563</v>
      </c>
      <c r="F901" s="10" t="s">
        <v>21</v>
      </c>
      <c r="G901" s="10" t="s">
        <v>414</v>
      </c>
      <c r="H901" s="10" t="s">
        <v>419</v>
      </c>
      <c r="I901" s="11" t="s">
        <v>420</v>
      </c>
      <c r="J901" s="12">
        <v>3102004</v>
      </c>
      <c r="K901" s="13">
        <v>0.36580000000000001</v>
      </c>
    </row>
    <row r="902" spans="1:11" x14ac:dyDescent="0.35">
      <c r="A902" s="10" t="s">
        <v>412</v>
      </c>
      <c r="B902" s="10" t="s">
        <v>172</v>
      </c>
      <c r="C902" s="10" t="s">
        <v>11</v>
      </c>
      <c r="D902" s="10" t="s">
        <v>173</v>
      </c>
      <c r="E902" s="11" t="s">
        <v>563</v>
      </c>
      <c r="F902" s="10" t="s">
        <v>21</v>
      </c>
      <c r="G902" s="10" t="s">
        <v>414</v>
      </c>
      <c r="H902" s="10" t="s">
        <v>421</v>
      </c>
      <c r="I902" s="11" t="s">
        <v>422</v>
      </c>
      <c r="J902" s="12">
        <v>3466646</v>
      </c>
      <c r="K902" s="13">
        <v>0.4088</v>
      </c>
    </row>
    <row r="903" spans="1:11" x14ac:dyDescent="0.35">
      <c r="A903" s="10" t="s">
        <v>412</v>
      </c>
      <c r="B903" s="10" t="s">
        <v>172</v>
      </c>
      <c r="C903" s="10" t="s">
        <v>11</v>
      </c>
      <c r="D903" s="10" t="s">
        <v>173</v>
      </c>
      <c r="E903" s="11" t="s">
        <v>563</v>
      </c>
      <c r="F903" s="10" t="s">
        <v>21</v>
      </c>
      <c r="G903" s="10" t="s">
        <v>414</v>
      </c>
      <c r="H903" s="10" t="s">
        <v>423</v>
      </c>
      <c r="I903" s="11" t="s">
        <v>424</v>
      </c>
      <c r="J903" s="12">
        <v>161121</v>
      </c>
      <c r="K903" s="13">
        <v>1.9E-2</v>
      </c>
    </row>
    <row r="904" spans="1:11" x14ac:dyDescent="0.35">
      <c r="A904" s="10" t="s">
        <v>412</v>
      </c>
      <c r="B904" s="10" t="s">
        <v>54</v>
      </c>
      <c r="C904" s="10" t="s">
        <v>11</v>
      </c>
      <c r="D904" s="10" t="s">
        <v>176</v>
      </c>
      <c r="E904" s="11" t="s">
        <v>564</v>
      </c>
      <c r="F904" s="10" t="s">
        <v>21</v>
      </c>
      <c r="G904" s="10" t="s">
        <v>414</v>
      </c>
      <c r="H904" s="10" t="s">
        <v>416</v>
      </c>
      <c r="I904" s="11" t="s">
        <v>417</v>
      </c>
      <c r="J904" s="12">
        <v>0</v>
      </c>
      <c r="K904" s="13">
        <v>0</v>
      </c>
    </row>
    <row r="905" spans="1:11" x14ac:dyDescent="0.35">
      <c r="A905" s="10" t="s">
        <v>412</v>
      </c>
      <c r="B905" s="10" t="s">
        <v>54</v>
      </c>
      <c r="C905" s="10" t="s">
        <v>11</v>
      </c>
      <c r="D905" s="10" t="s">
        <v>176</v>
      </c>
      <c r="E905" s="11" t="s">
        <v>564</v>
      </c>
      <c r="F905" s="10" t="s">
        <v>21</v>
      </c>
      <c r="G905" s="10" t="s">
        <v>414</v>
      </c>
      <c r="H905" s="10" t="s">
        <v>15</v>
      </c>
      <c r="I905" s="11" t="s">
        <v>418</v>
      </c>
      <c r="J905" s="12">
        <v>15449639</v>
      </c>
      <c r="K905" s="13">
        <v>1.2885</v>
      </c>
    </row>
    <row r="906" spans="1:11" x14ac:dyDescent="0.35">
      <c r="A906" s="10" t="s">
        <v>412</v>
      </c>
      <c r="B906" s="10" t="s">
        <v>54</v>
      </c>
      <c r="C906" s="10" t="s">
        <v>11</v>
      </c>
      <c r="D906" s="10" t="s">
        <v>176</v>
      </c>
      <c r="E906" s="11" t="s">
        <v>564</v>
      </c>
      <c r="F906" s="10" t="s">
        <v>21</v>
      </c>
      <c r="G906" s="10" t="s">
        <v>414</v>
      </c>
      <c r="H906" s="10" t="s">
        <v>16</v>
      </c>
      <c r="I906" s="11" t="s">
        <v>426</v>
      </c>
      <c r="J906" s="12">
        <v>321343</v>
      </c>
      <c r="K906" s="13">
        <v>2.6800000000000001E-2</v>
      </c>
    </row>
    <row r="907" spans="1:11" x14ac:dyDescent="0.35">
      <c r="A907" s="10" t="s">
        <v>412</v>
      </c>
      <c r="B907" s="10" t="s">
        <v>54</v>
      </c>
      <c r="C907" s="10" t="s">
        <v>11</v>
      </c>
      <c r="D907" s="10" t="s">
        <v>176</v>
      </c>
      <c r="E907" s="11" t="s">
        <v>564</v>
      </c>
      <c r="F907" s="10" t="s">
        <v>21</v>
      </c>
      <c r="G907" s="10" t="s">
        <v>414</v>
      </c>
      <c r="H907" s="10" t="s">
        <v>419</v>
      </c>
      <c r="I907" s="11" t="s">
        <v>420</v>
      </c>
      <c r="J907" s="12">
        <v>3115108</v>
      </c>
      <c r="K907" s="13">
        <v>0.25979999999999998</v>
      </c>
    </row>
    <row r="908" spans="1:11" x14ac:dyDescent="0.35">
      <c r="A908" s="10" t="s">
        <v>412</v>
      </c>
      <c r="B908" s="10" t="s">
        <v>54</v>
      </c>
      <c r="C908" s="10" t="s">
        <v>11</v>
      </c>
      <c r="D908" s="10" t="s">
        <v>176</v>
      </c>
      <c r="E908" s="11" t="s">
        <v>564</v>
      </c>
      <c r="F908" s="10" t="s">
        <v>21</v>
      </c>
      <c r="G908" s="10" t="s">
        <v>414</v>
      </c>
      <c r="H908" s="10" t="s">
        <v>421</v>
      </c>
      <c r="I908" s="11" t="s">
        <v>422</v>
      </c>
      <c r="J908" s="12">
        <v>3395683</v>
      </c>
      <c r="K908" s="13">
        <v>0.28320000000000001</v>
      </c>
    </row>
    <row r="909" spans="1:11" x14ac:dyDescent="0.35">
      <c r="A909" s="10" t="s">
        <v>412</v>
      </c>
      <c r="B909" s="10" t="s">
        <v>54</v>
      </c>
      <c r="C909" s="10" t="s">
        <v>11</v>
      </c>
      <c r="D909" s="10" t="s">
        <v>176</v>
      </c>
      <c r="E909" s="11" t="s">
        <v>564</v>
      </c>
      <c r="F909" s="10" t="s">
        <v>21</v>
      </c>
      <c r="G909" s="10" t="s">
        <v>414</v>
      </c>
      <c r="H909" s="10" t="s">
        <v>423</v>
      </c>
      <c r="I909" s="11" t="s">
        <v>424</v>
      </c>
      <c r="J909" s="12">
        <v>393285</v>
      </c>
      <c r="K909" s="13">
        <v>3.2800000000000003E-2</v>
      </c>
    </row>
    <row r="910" spans="1:11" x14ac:dyDescent="0.35">
      <c r="A910" s="10" t="s">
        <v>412</v>
      </c>
      <c r="B910" s="10" t="s">
        <v>54</v>
      </c>
      <c r="C910" s="10" t="s">
        <v>11</v>
      </c>
      <c r="D910" s="10" t="s">
        <v>174</v>
      </c>
      <c r="E910" s="11" t="s">
        <v>565</v>
      </c>
      <c r="F910" s="10" t="s">
        <v>21</v>
      </c>
      <c r="G910" s="10" t="s">
        <v>414</v>
      </c>
      <c r="H910" s="10" t="s">
        <v>416</v>
      </c>
      <c r="I910" s="11" t="s">
        <v>417</v>
      </c>
      <c r="J910" s="12">
        <v>0</v>
      </c>
      <c r="K910" s="13">
        <v>0</v>
      </c>
    </row>
    <row r="911" spans="1:11" x14ac:dyDescent="0.35">
      <c r="A911" s="10" t="s">
        <v>412</v>
      </c>
      <c r="B911" s="10" t="s">
        <v>54</v>
      </c>
      <c r="C911" s="10" t="s">
        <v>11</v>
      </c>
      <c r="D911" s="10" t="s">
        <v>174</v>
      </c>
      <c r="E911" s="11" t="s">
        <v>565</v>
      </c>
      <c r="F911" s="10" t="s">
        <v>21</v>
      </c>
      <c r="G911" s="10" t="s">
        <v>414</v>
      </c>
      <c r="H911" s="10" t="s">
        <v>15</v>
      </c>
      <c r="I911" s="11" t="s">
        <v>418</v>
      </c>
      <c r="J911" s="12">
        <v>12618718</v>
      </c>
      <c r="K911" s="13">
        <v>0.55269999999999997</v>
      </c>
    </row>
    <row r="912" spans="1:11" x14ac:dyDescent="0.35">
      <c r="A912" s="10" t="s">
        <v>412</v>
      </c>
      <c r="B912" s="10" t="s">
        <v>54</v>
      </c>
      <c r="C912" s="10" t="s">
        <v>11</v>
      </c>
      <c r="D912" s="10" t="s">
        <v>174</v>
      </c>
      <c r="E912" s="11" t="s">
        <v>565</v>
      </c>
      <c r="F912" s="10" t="s">
        <v>21</v>
      </c>
      <c r="G912" s="10" t="s">
        <v>414</v>
      </c>
      <c r="H912" s="10" t="s">
        <v>419</v>
      </c>
      <c r="I912" s="11" t="s">
        <v>420</v>
      </c>
      <c r="J912" s="12">
        <v>5961186</v>
      </c>
      <c r="K912" s="13">
        <v>0.2611</v>
      </c>
    </row>
    <row r="913" spans="1:11" x14ac:dyDescent="0.35">
      <c r="A913" s="10" t="s">
        <v>412</v>
      </c>
      <c r="B913" s="10" t="s">
        <v>54</v>
      </c>
      <c r="C913" s="10" t="s">
        <v>11</v>
      </c>
      <c r="D913" s="10" t="s">
        <v>174</v>
      </c>
      <c r="E913" s="11" t="s">
        <v>565</v>
      </c>
      <c r="F913" s="10" t="s">
        <v>21</v>
      </c>
      <c r="G913" s="10" t="s">
        <v>414</v>
      </c>
      <c r="H913" s="10" t="s">
        <v>421</v>
      </c>
      <c r="I913" s="11" t="s">
        <v>422</v>
      </c>
      <c r="J913" s="12">
        <v>3175798</v>
      </c>
      <c r="K913" s="13">
        <v>0.1391</v>
      </c>
    </row>
    <row r="914" spans="1:11" x14ac:dyDescent="0.35">
      <c r="A914" s="10" t="s">
        <v>412</v>
      </c>
      <c r="B914" s="10" t="s">
        <v>54</v>
      </c>
      <c r="C914" s="10" t="s">
        <v>11</v>
      </c>
      <c r="D914" s="10" t="s">
        <v>174</v>
      </c>
      <c r="E914" s="11" t="s">
        <v>565</v>
      </c>
      <c r="F914" s="10" t="s">
        <v>21</v>
      </c>
      <c r="G914" s="10" t="s">
        <v>414</v>
      </c>
      <c r="H914" s="10" t="s">
        <v>423</v>
      </c>
      <c r="I914" s="11" t="s">
        <v>424</v>
      </c>
      <c r="J914" s="12">
        <v>851598</v>
      </c>
      <c r="K914" s="13">
        <v>3.73E-2</v>
      </c>
    </row>
    <row r="915" spans="1:11" x14ac:dyDescent="0.35">
      <c r="A915" s="10" t="s">
        <v>412</v>
      </c>
      <c r="B915" s="10" t="s">
        <v>54</v>
      </c>
      <c r="C915" s="10" t="s">
        <v>11</v>
      </c>
      <c r="D915" s="10" t="s">
        <v>53</v>
      </c>
      <c r="E915" s="11" t="s">
        <v>440</v>
      </c>
      <c r="F915" s="10" t="s">
        <v>14</v>
      </c>
      <c r="G915" s="10" t="s">
        <v>54</v>
      </c>
      <c r="H915" s="10" t="s">
        <v>13</v>
      </c>
      <c r="I915" s="11" t="s">
        <v>415</v>
      </c>
      <c r="J915" s="12">
        <v>0</v>
      </c>
      <c r="K915" s="13">
        <v>0</v>
      </c>
    </row>
    <row r="916" spans="1:11" x14ac:dyDescent="0.35">
      <c r="A916" s="10" t="s">
        <v>412</v>
      </c>
      <c r="B916" s="10" t="s">
        <v>54</v>
      </c>
      <c r="C916" s="10" t="s">
        <v>11</v>
      </c>
      <c r="D916" s="10" t="s">
        <v>53</v>
      </c>
      <c r="E916" s="11" t="s">
        <v>440</v>
      </c>
      <c r="F916" s="10" t="s">
        <v>14</v>
      </c>
      <c r="G916" s="10" t="s">
        <v>54</v>
      </c>
      <c r="H916" s="10" t="s">
        <v>416</v>
      </c>
      <c r="I916" s="11" t="s">
        <v>417</v>
      </c>
      <c r="J916" s="12">
        <v>0</v>
      </c>
      <c r="K916" s="13">
        <v>0</v>
      </c>
    </row>
    <row r="917" spans="1:11" x14ac:dyDescent="0.35">
      <c r="A917" s="10" t="s">
        <v>412</v>
      </c>
      <c r="B917" s="10" t="s">
        <v>54</v>
      </c>
      <c r="C917" s="10" t="s">
        <v>11</v>
      </c>
      <c r="D917" s="10" t="s">
        <v>53</v>
      </c>
      <c r="E917" s="11" t="s">
        <v>440</v>
      </c>
      <c r="F917" s="10" t="s">
        <v>14</v>
      </c>
      <c r="G917" s="10" t="s">
        <v>54</v>
      </c>
      <c r="H917" s="10" t="s">
        <v>15</v>
      </c>
      <c r="I917" s="11" t="s">
        <v>418</v>
      </c>
      <c r="J917" s="12">
        <v>903831</v>
      </c>
      <c r="K917" s="13">
        <v>0.5605</v>
      </c>
    </row>
    <row r="918" spans="1:11" x14ac:dyDescent="0.35">
      <c r="A918" s="10" t="s">
        <v>412</v>
      </c>
      <c r="B918" s="10" t="s">
        <v>54</v>
      </c>
      <c r="C918" s="10" t="s">
        <v>11</v>
      </c>
      <c r="D918" s="10" t="s">
        <v>53</v>
      </c>
      <c r="E918" s="11" t="s">
        <v>440</v>
      </c>
      <c r="F918" s="10" t="s">
        <v>14</v>
      </c>
      <c r="G918" s="10" t="s">
        <v>54</v>
      </c>
      <c r="H918" s="10" t="s">
        <v>16</v>
      </c>
      <c r="I918" s="11" t="s">
        <v>426</v>
      </c>
      <c r="J918" s="12">
        <v>202697</v>
      </c>
      <c r="K918" s="13">
        <v>0.12570000000000001</v>
      </c>
    </row>
    <row r="919" spans="1:11" x14ac:dyDescent="0.35">
      <c r="A919" s="10" t="s">
        <v>412</v>
      </c>
      <c r="B919" s="10" t="s">
        <v>54</v>
      </c>
      <c r="C919" s="10" t="s">
        <v>11</v>
      </c>
      <c r="D919" s="10" t="s">
        <v>53</v>
      </c>
      <c r="E919" s="11" t="s">
        <v>440</v>
      </c>
      <c r="F919" s="10" t="s">
        <v>14</v>
      </c>
      <c r="G919" s="10" t="s">
        <v>54</v>
      </c>
      <c r="H919" s="10" t="s">
        <v>419</v>
      </c>
      <c r="I919" s="11" t="s">
        <v>420</v>
      </c>
      <c r="J919" s="12">
        <v>451029</v>
      </c>
      <c r="K919" s="13">
        <v>0.2797</v>
      </c>
    </row>
    <row r="920" spans="1:11" x14ac:dyDescent="0.35">
      <c r="A920" s="10" t="s">
        <v>412</v>
      </c>
      <c r="B920" s="10" t="s">
        <v>54</v>
      </c>
      <c r="C920" s="10" t="s">
        <v>11</v>
      </c>
      <c r="D920" s="10" t="s">
        <v>53</v>
      </c>
      <c r="E920" s="11" t="s">
        <v>440</v>
      </c>
      <c r="F920" s="10" t="s">
        <v>14</v>
      </c>
      <c r="G920" s="10" t="s">
        <v>54</v>
      </c>
      <c r="H920" s="10" t="s">
        <v>421</v>
      </c>
      <c r="I920" s="11" t="s">
        <v>422</v>
      </c>
      <c r="J920" s="12">
        <v>168833</v>
      </c>
      <c r="K920" s="13">
        <v>0.1047</v>
      </c>
    </row>
    <row r="921" spans="1:11" x14ac:dyDescent="0.35">
      <c r="A921" s="10" t="s">
        <v>412</v>
      </c>
      <c r="B921" s="10" t="s">
        <v>54</v>
      </c>
      <c r="C921" s="10" t="s">
        <v>11</v>
      </c>
      <c r="D921" s="10" t="s">
        <v>53</v>
      </c>
      <c r="E921" s="11" t="s">
        <v>440</v>
      </c>
      <c r="F921" s="10" t="s">
        <v>14</v>
      </c>
      <c r="G921" s="10" t="s">
        <v>54</v>
      </c>
      <c r="H921" s="10" t="s">
        <v>423</v>
      </c>
      <c r="I921" s="11" t="s">
        <v>424</v>
      </c>
      <c r="J921" s="12">
        <v>0</v>
      </c>
      <c r="K921" s="13">
        <v>0</v>
      </c>
    </row>
    <row r="922" spans="1:11" x14ac:dyDescent="0.35">
      <c r="A922" s="10" t="s">
        <v>412</v>
      </c>
      <c r="B922" s="10" t="s">
        <v>54</v>
      </c>
      <c r="C922" s="10" t="s">
        <v>11</v>
      </c>
      <c r="D922" s="10" t="s">
        <v>177</v>
      </c>
      <c r="E922" s="11" t="s">
        <v>566</v>
      </c>
      <c r="F922" s="10" t="s">
        <v>21</v>
      </c>
      <c r="G922" s="10" t="s">
        <v>414</v>
      </c>
      <c r="H922" s="10" t="s">
        <v>416</v>
      </c>
      <c r="I922" s="11" t="s">
        <v>417</v>
      </c>
      <c r="J922" s="12">
        <v>0</v>
      </c>
      <c r="K922" s="13">
        <v>0</v>
      </c>
    </row>
    <row r="923" spans="1:11" x14ac:dyDescent="0.35">
      <c r="A923" s="10" t="s">
        <v>412</v>
      </c>
      <c r="B923" s="10" t="s">
        <v>54</v>
      </c>
      <c r="C923" s="10" t="s">
        <v>11</v>
      </c>
      <c r="D923" s="10" t="s">
        <v>177</v>
      </c>
      <c r="E923" s="11" t="s">
        <v>566</v>
      </c>
      <c r="F923" s="10" t="s">
        <v>21</v>
      </c>
      <c r="G923" s="10" t="s">
        <v>414</v>
      </c>
      <c r="H923" s="10" t="s">
        <v>15</v>
      </c>
      <c r="I923" s="11" t="s">
        <v>418</v>
      </c>
      <c r="J923" s="12">
        <v>13663304</v>
      </c>
      <c r="K923" s="13">
        <v>1.1061000000000001</v>
      </c>
    </row>
    <row r="924" spans="1:11" x14ac:dyDescent="0.35">
      <c r="A924" s="10" t="s">
        <v>412</v>
      </c>
      <c r="B924" s="10" t="s">
        <v>54</v>
      </c>
      <c r="C924" s="10" t="s">
        <v>11</v>
      </c>
      <c r="D924" s="10" t="s">
        <v>177</v>
      </c>
      <c r="E924" s="11" t="s">
        <v>566</v>
      </c>
      <c r="F924" s="10" t="s">
        <v>21</v>
      </c>
      <c r="G924" s="10" t="s">
        <v>414</v>
      </c>
      <c r="H924" s="10" t="s">
        <v>419</v>
      </c>
      <c r="I924" s="11" t="s">
        <v>420</v>
      </c>
      <c r="J924" s="12">
        <v>3325343</v>
      </c>
      <c r="K924" s="13">
        <v>0.26919999999999999</v>
      </c>
    </row>
    <row r="925" spans="1:11" x14ac:dyDescent="0.35">
      <c r="A925" s="10" t="s">
        <v>412</v>
      </c>
      <c r="B925" s="10" t="s">
        <v>54</v>
      </c>
      <c r="C925" s="10" t="s">
        <v>11</v>
      </c>
      <c r="D925" s="10" t="s">
        <v>177</v>
      </c>
      <c r="E925" s="11" t="s">
        <v>566</v>
      </c>
      <c r="F925" s="10" t="s">
        <v>21</v>
      </c>
      <c r="G925" s="10" t="s">
        <v>414</v>
      </c>
      <c r="H925" s="10" t="s">
        <v>421</v>
      </c>
      <c r="I925" s="11" t="s">
        <v>422</v>
      </c>
      <c r="J925" s="12">
        <v>1943077</v>
      </c>
      <c r="K925" s="13">
        <v>0.1573</v>
      </c>
    </row>
    <row r="926" spans="1:11" x14ac:dyDescent="0.35">
      <c r="A926" s="10" t="s">
        <v>412</v>
      </c>
      <c r="B926" s="10" t="s">
        <v>54</v>
      </c>
      <c r="C926" s="10" t="s">
        <v>11</v>
      </c>
      <c r="D926" s="10" t="s">
        <v>177</v>
      </c>
      <c r="E926" s="11" t="s">
        <v>566</v>
      </c>
      <c r="F926" s="10" t="s">
        <v>21</v>
      </c>
      <c r="G926" s="10" t="s">
        <v>414</v>
      </c>
      <c r="H926" s="10" t="s">
        <v>423</v>
      </c>
      <c r="I926" s="11" t="s">
        <v>424</v>
      </c>
      <c r="J926" s="12">
        <v>505225</v>
      </c>
      <c r="K926" s="13">
        <v>4.0899999999999999E-2</v>
      </c>
    </row>
    <row r="927" spans="1:11" x14ac:dyDescent="0.35">
      <c r="A927" s="10" t="s">
        <v>412</v>
      </c>
      <c r="B927" s="10" t="s">
        <v>54</v>
      </c>
      <c r="C927" s="10" t="s">
        <v>11</v>
      </c>
      <c r="D927" s="10" t="s">
        <v>175</v>
      </c>
      <c r="E927" s="11" t="s">
        <v>567</v>
      </c>
      <c r="F927" s="10" t="s">
        <v>21</v>
      </c>
      <c r="G927" s="10" t="s">
        <v>414</v>
      </c>
      <c r="H927" s="10" t="s">
        <v>13</v>
      </c>
      <c r="I927" s="11" t="s">
        <v>415</v>
      </c>
      <c r="J927" s="12">
        <v>0</v>
      </c>
      <c r="K927" s="13">
        <v>0</v>
      </c>
    </row>
    <row r="928" spans="1:11" x14ac:dyDescent="0.35">
      <c r="A928" s="10" t="s">
        <v>412</v>
      </c>
      <c r="B928" s="10" t="s">
        <v>54</v>
      </c>
      <c r="C928" s="10" t="s">
        <v>11</v>
      </c>
      <c r="D928" s="10" t="s">
        <v>175</v>
      </c>
      <c r="E928" s="11" t="s">
        <v>567</v>
      </c>
      <c r="F928" s="10" t="s">
        <v>21</v>
      </c>
      <c r="G928" s="10" t="s">
        <v>414</v>
      </c>
      <c r="H928" s="10" t="s">
        <v>416</v>
      </c>
      <c r="I928" s="11" t="s">
        <v>417</v>
      </c>
      <c r="J928" s="12">
        <v>0</v>
      </c>
      <c r="K928" s="13">
        <v>0</v>
      </c>
    </row>
    <row r="929" spans="1:11" x14ac:dyDescent="0.35">
      <c r="A929" s="10" t="s">
        <v>412</v>
      </c>
      <c r="B929" s="10" t="s">
        <v>54</v>
      </c>
      <c r="C929" s="10" t="s">
        <v>11</v>
      </c>
      <c r="D929" s="10" t="s">
        <v>175</v>
      </c>
      <c r="E929" s="11" t="s">
        <v>567</v>
      </c>
      <c r="F929" s="10" t="s">
        <v>21</v>
      </c>
      <c r="G929" s="10" t="s">
        <v>414</v>
      </c>
      <c r="H929" s="10" t="s">
        <v>15</v>
      </c>
      <c r="I929" s="11" t="s">
        <v>418</v>
      </c>
      <c r="J929" s="12">
        <v>3033023</v>
      </c>
      <c r="K929" s="13">
        <v>0.34499999999999997</v>
      </c>
    </row>
    <row r="930" spans="1:11" x14ac:dyDescent="0.35">
      <c r="A930" s="10" t="s">
        <v>412</v>
      </c>
      <c r="B930" s="10" t="s">
        <v>54</v>
      </c>
      <c r="C930" s="10" t="s">
        <v>11</v>
      </c>
      <c r="D930" s="10" t="s">
        <v>175</v>
      </c>
      <c r="E930" s="11" t="s">
        <v>567</v>
      </c>
      <c r="F930" s="10" t="s">
        <v>21</v>
      </c>
      <c r="G930" s="10" t="s">
        <v>414</v>
      </c>
      <c r="H930" s="10" t="s">
        <v>419</v>
      </c>
      <c r="I930" s="11" t="s">
        <v>420</v>
      </c>
      <c r="J930" s="12">
        <v>2767523</v>
      </c>
      <c r="K930" s="13">
        <v>0.31480000000000002</v>
      </c>
    </row>
    <row r="931" spans="1:11" x14ac:dyDescent="0.35">
      <c r="A931" s="10" t="s">
        <v>412</v>
      </c>
      <c r="B931" s="10" t="s">
        <v>54</v>
      </c>
      <c r="C931" s="10" t="s">
        <v>11</v>
      </c>
      <c r="D931" s="10" t="s">
        <v>175</v>
      </c>
      <c r="E931" s="11" t="s">
        <v>567</v>
      </c>
      <c r="F931" s="10" t="s">
        <v>21</v>
      </c>
      <c r="G931" s="10" t="s">
        <v>414</v>
      </c>
      <c r="H931" s="10" t="s">
        <v>421</v>
      </c>
      <c r="I931" s="11" t="s">
        <v>422</v>
      </c>
      <c r="J931" s="12">
        <v>1395190</v>
      </c>
      <c r="K931" s="13">
        <v>0.15870000000000001</v>
      </c>
    </row>
    <row r="932" spans="1:11" x14ac:dyDescent="0.35">
      <c r="A932" s="10" t="s">
        <v>412</v>
      </c>
      <c r="B932" s="10" t="s">
        <v>54</v>
      </c>
      <c r="C932" s="10" t="s">
        <v>11</v>
      </c>
      <c r="D932" s="10" t="s">
        <v>175</v>
      </c>
      <c r="E932" s="11" t="s">
        <v>567</v>
      </c>
      <c r="F932" s="10" t="s">
        <v>21</v>
      </c>
      <c r="G932" s="10" t="s">
        <v>414</v>
      </c>
      <c r="H932" s="10" t="s">
        <v>423</v>
      </c>
      <c r="I932" s="11" t="s">
        <v>424</v>
      </c>
      <c r="J932" s="12">
        <v>319127</v>
      </c>
      <c r="K932" s="13">
        <v>3.6299999999999999E-2</v>
      </c>
    </row>
    <row r="933" spans="1:11" x14ac:dyDescent="0.35">
      <c r="A933" s="10" t="s">
        <v>412</v>
      </c>
      <c r="B933" s="10" t="s">
        <v>54</v>
      </c>
      <c r="C933" s="10" t="s">
        <v>11</v>
      </c>
      <c r="D933" s="10" t="s">
        <v>178</v>
      </c>
      <c r="E933" s="11" t="s">
        <v>568</v>
      </c>
      <c r="F933" s="10" t="s">
        <v>14</v>
      </c>
      <c r="G933" s="10" t="s">
        <v>54</v>
      </c>
      <c r="H933" s="10" t="s">
        <v>13</v>
      </c>
      <c r="I933" s="11" t="s">
        <v>415</v>
      </c>
      <c r="J933" s="12">
        <v>0</v>
      </c>
      <c r="K933" s="13">
        <v>0</v>
      </c>
    </row>
    <row r="934" spans="1:11" x14ac:dyDescent="0.35">
      <c r="A934" s="10" t="s">
        <v>412</v>
      </c>
      <c r="B934" s="10" t="s">
        <v>54</v>
      </c>
      <c r="C934" s="10" t="s">
        <v>11</v>
      </c>
      <c r="D934" s="10" t="s">
        <v>178</v>
      </c>
      <c r="E934" s="11" t="s">
        <v>568</v>
      </c>
      <c r="F934" s="10" t="s">
        <v>14</v>
      </c>
      <c r="G934" s="10" t="s">
        <v>54</v>
      </c>
      <c r="H934" s="10" t="s">
        <v>416</v>
      </c>
      <c r="I934" s="11" t="s">
        <v>417</v>
      </c>
      <c r="J934" s="12">
        <v>0</v>
      </c>
      <c r="K934" s="13">
        <v>0</v>
      </c>
    </row>
    <row r="935" spans="1:11" x14ac:dyDescent="0.35">
      <c r="A935" s="10" t="s">
        <v>412</v>
      </c>
      <c r="B935" s="10" t="s">
        <v>54</v>
      </c>
      <c r="C935" s="10" t="s">
        <v>11</v>
      </c>
      <c r="D935" s="10" t="s">
        <v>178</v>
      </c>
      <c r="E935" s="11" t="s">
        <v>568</v>
      </c>
      <c r="F935" s="10" t="s">
        <v>14</v>
      </c>
      <c r="G935" s="10" t="s">
        <v>54</v>
      </c>
      <c r="H935" s="10" t="s">
        <v>15</v>
      </c>
      <c r="I935" s="11" t="s">
        <v>418</v>
      </c>
      <c r="J935" s="12">
        <v>1449016</v>
      </c>
      <c r="K935" s="13">
        <v>0.35880000000000001</v>
      </c>
    </row>
    <row r="936" spans="1:11" x14ac:dyDescent="0.35">
      <c r="A936" s="10" t="s">
        <v>412</v>
      </c>
      <c r="B936" s="10" t="s">
        <v>54</v>
      </c>
      <c r="C936" s="10" t="s">
        <v>11</v>
      </c>
      <c r="D936" s="10" t="s">
        <v>178</v>
      </c>
      <c r="E936" s="11" t="s">
        <v>568</v>
      </c>
      <c r="F936" s="10" t="s">
        <v>14</v>
      </c>
      <c r="G936" s="10" t="s">
        <v>54</v>
      </c>
      <c r="H936" s="10" t="s">
        <v>16</v>
      </c>
      <c r="I936" s="11" t="s">
        <v>426</v>
      </c>
      <c r="J936" s="12">
        <v>129636</v>
      </c>
      <c r="K936" s="13">
        <v>3.2099999999999997E-2</v>
      </c>
    </row>
    <row r="937" spans="1:11" x14ac:dyDescent="0.35">
      <c r="A937" s="10" t="s">
        <v>412</v>
      </c>
      <c r="B937" s="10" t="s">
        <v>54</v>
      </c>
      <c r="C937" s="10" t="s">
        <v>11</v>
      </c>
      <c r="D937" s="10" t="s">
        <v>178</v>
      </c>
      <c r="E937" s="11" t="s">
        <v>568</v>
      </c>
      <c r="F937" s="10" t="s">
        <v>14</v>
      </c>
      <c r="G937" s="10" t="s">
        <v>54</v>
      </c>
      <c r="H937" s="10" t="s">
        <v>419</v>
      </c>
      <c r="I937" s="11" t="s">
        <v>420</v>
      </c>
      <c r="J937" s="12">
        <v>757220</v>
      </c>
      <c r="K937" s="13">
        <v>0.1875</v>
      </c>
    </row>
    <row r="938" spans="1:11" x14ac:dyDescent="0.35">
      <c r="A938" s="10" t="s">
        <v>412</v>
      </c>
      <c r="B938" s="10" t="s">
        <v>54</v>
      </c>
      <c r="C938" s="10" t="s">
        <v>11</v>
      </c>
      <c r="D938" s="10" t="s">
        <v>178</v>
      </c>
      <c r="E938" s="11" t="s">
        <v>568</v>
      </c>
      <c r="F938" s="10" t="s">
        <v>14</v>
      </c>
      <c r="G938" s="10" t="s">
        <v>54</v>
      </c>
      <c r="H938" s="10" t="s">
        <v>421</v>
      </c>
      <c r="I938" s="11" t="s">
        <v>422</v>
      </c>
      <c r="J938" s="12">
        <v>736623</v>
      </c>
      <c r="K938" s="13">
        <v>0.18240000000000001</v>
      </c>
    </row>
    <row r="939" spans="1:11" x14ac:dyDescent="0.35">
      <c r="A939" s="10" t="s">
        <v>412</v>
      </c>
      <c r="B939" s="10" t="s">
        <v>54</v>
      </c>
      <c r="C939" s="10" t="s">
        <v>11</v>
      </c>
      <c r="D939" s="10" t="s">
        <v>178</v>
      </c>
      <c r="E939" s="11" t="s">
        <v>568</v>
      </c>
      <c r="F939" s="10" t="s">
        <v>14</v>
      </c>
      <c r="G939" s="10" t="s">
        <v>54</v>
      </c>
      <c r="H939" s="10" t="s">
        <v>423</v>
      </c>
      <c r="I939" s="11" t="s">
        <v>424</v>
      </c>
      <c r="J939" s="12">
        <v>67847</v>
      </c>
      <c r="K939" s="13">
        <v>1.6799999999999999E-2</v>
      </c>
    </row>
    <row r="940" spans="1:11" x14ac:dyDescent="0.35">
      <c r="A940" s="10" t="s">
        <v>412</v>
      </c>
      <c r="B940" s="10" t="s">
        <v>357</v>
      </c>
      <c r="C940" s="10" t="s">
        <v>11</v>
      </c>
      <c r="D940" s="10" t="s">
        <v>358</v>
      </c>
      <c r="E940" s="11" t="s">
        <v>569</v>
      </c>
      <c r="F940" s="10" t="s">
        <v>21</v>
      </c>
      <c r="G940" s="10" t="s">
        <v>414</v>
      </c>
      <c r="H940" s="10" t="s">
        <v>13</v>
      </c>
      <c r="I940" s="11" t="s">
        <v>415</v>
      </c>
      <c r="J940" s="12">
        <v>0</v>
      </c>
      <c r="K940" s="13">
        <v>0</v>
      </c>
    </row>
    <row r="941" spans="1:11" x14ac:dyDescent="0.35">
      <c r="A941" s="10" t="s">
        <v>412</v>
      </c>
      <c r="B941" s="10" t="s">
        <v>357</v>
      </c>
      <c r="C941" s="10" t="s">
        <v>11</v>
      </c>
      <c r="D941" s="10" t="s">
        <v>358</v>
      </c>
      <c r="E941" s="11" t="s">
        <v>569</v>
      </c>
      <c r="F941" s="10" t="s">
        <v>21</v>
      </c>
      <c r="G941" s="10" t="s">
        <v>414</v>
      </c>
      <c r="H941" s="10" t="s">
        <v>416</v>
      </c>
      <c r="I941" s="11" t="s">
        <v>417</v>
      </c>
      <c r="J941" s="12">
        <v>0</v>
      </c>
      <c r="K941" s="13">
        <v>0</v>
      </c>
    </row>
    <row r="942" spans="1:11" x14ac:dyDescent="0.35">
      <c r="A942" s="10" t="s">
        <v>412</v>
      </c>
      <c r="B942" s="10" t="s">
        <v>357</v>
      </c>
      <c r="C942" s="10" t="s">
        <v>11</v>
      </c>
      <c r="D942" s="10" t="s">
        <v>358</v>
      </c>
      <c r="E942" s="11" t="s">
        <v>569</v>
      </c>
      <c r="F942" s="10" t="s">
        <v>21</v>
      </c>
      <c r="G942" s="10" t="s">
        <v>414</v>
      </c>
      <c r="H942" s="10" t="s">
        <v>15</v>
      </c>
      <c r="I942" s="11" t="s">
        <v>418</v>
      </c>
      <c r="J942" s="12">
        <v>938126</v>
      </c>
      <c r="K942" s="13">
        <v>0.16339999999999999</v>
      </c>
    </row>
    <row r="943" spans="1:11" x14ac:dyDescent="0.35">
      <c r="A943" s="10" t="s">
        <v>412</v>
      </c>
      <c r="B943" s="10" t="s">
        <v>357</v>
      </c>
      <c r="C943" s="10" t="s">
        <v>11</v>
      </c>
      <c r="D943" s="10" t="s">
        <v>358</v>
      </c>
      <c r="E943" s="11" t="s">
        <v>569</v>
      </c>
      <c r="F943" s="10" t="s">
        <v>21</v>
      </c>
      <c r="G943" s="10" t="s">
        <v>414</v>
      </c>
      <c r="H943" s="10" t="s">
        <v>16</v>
      </c>
      <c r="I943" s="11" t="s">
        <v>426</v>
      </c>
      <c r="J943" s="12">
        <v>254339</v>
      </c>
      <c r="K943" s="13">
        <v>4.4299999999999999E-2</v>
      </c>
    </row>
    <row r="944" spans="1:11" x14ac:dyDescent="0.35">
      <c r="A944" s="10" t="s">
        <v>412</v>
      </c>
      <c r="B944" s="10" t="s">
        <v>357</v>
      </c>
      <c r="C944" s="10" t="s">
        <v>11</v>
      </c>
      <c r="D944" s="10" t="s">
        <v>358</v>
      </c>
      <c r="E944" s="11" t="s">
        <v>569</v>
      </c>
      <c r="F944" s="10" t="s">
        <v>21</v>
      </c>
      <c r="G944" s="10" t="s">
        <v>414</v>
      </c>
      <c r="H944" s="10" t="s">
        <v>419</v>
      </c>
      <c r="I944" s="11" t="s">
        <v>420</v>
      </c>
      <c r="J944" s="12">
        <v>1073620</v>
      </c>
      <c r="K944" s="13">
        <v>0.187</v>
      </c>
    </row>
    <row r="945" spans="1:11" x14ac:dyDescent="0.35">
      <c r="A945" s="10" t="s">
        <v>412</v>
      </c>
      <c r="B945" s="10" t="s">
        <v>357</v>
      </c>
      <c r="C945" s="10" t="s">
        <v>11</v>
      </c>
      <c r="D945" s="10" t="s">
        <v>358</v>
      </c>
      <c r="E945" s="11" t="s">
        <v>569</v>
      </c>
      <c r="F945" s="10" t="s">
        <v>21</v>
      </c>
      <c r="G945" s="10" t="s">
        <v>414</v>
      </c>
      <c r="H945" s="10" t="s">
        <v>421</v>
      </c>
      <c r="I945" s="11" t="s">
        <v>422</v>
      </c>
      <c r="J945" s="12">
        <v>1053526</v>
      </c>
      <c r="K945" s="13">
        <v>0.1835</v>
      </c>
    </row>
    <row r="946" spans="1:11" x14ac:dyDescent="0.35">
      <c r="A946" s="10" t="s">
        <v>412</v>
      </c>
      <c r="B946" s="10" t="s">
        <v>357</v>
      </c>
      <c r="C946" s="10" t="s">
        <v>11</v>
      </c>
      <c r="D946" s="10" t="s">
        <v>358</v>
      </c>
      <c r="E946" s="11" t="s">
        <v>569</v>
      </c>
      <c r="F946" s="10" t="s">
        <v>21</v>
      </c>
      <c r="G946" s="10" t="s">
        <v>414</v>
      </c>
      <c r="H946" s="10" t="s">
        <v>423</v>
      </c>
      <c r="I946" s="11" t="s">
        <v>424</v>
      </c>
      <c r="J946" s="12">
        <v>0</v>
      </c>
      <c r="K946" s="13">
        <v>0</v>
      </c>
    </row>
    <row r="947" spans="1:11" x14ac:dyDescent="0.35">
      <c r="A947" s="10" t="s">
        <v>412</v>
      </c>
      <c r="B947" s="10" t="s">
        <v>357</v>
      </c>
      <c r="C947" s="10" t="s">
        <v>11</v>
      </c>
      <c r="D947" s="10" t="s">
        <v>359</v>
      </c>
      <c r="E947" s="11" t="s">
        <v>570</v>
      </c>
      <c r="F947" s="10" t="s">
        <v>21</v>
      </c>
      <c r="G947" s="10" t="s">
        <v>414</v>
      </c>
      <c r="H947" s="10" t="s">
        <v>13</v>
      </c>
      <c r="I947" s="11" t="s">
        <v>415</v>
      </c>
      <c r="J947" s="12">
        <v>0</v>
      </c>
      <c r="K947" s="13">
        <v>0</v>
      </c>
    </row>
    <row r="948" spans="1:11" x14ac:dyDescent="0.35">
      <c r="A948" s="10" t="s">
        <v>412</v>
      </c>
      <c r="B948" s="10" t="s">
        <v>357</v>
      </c>
      <c r="C948" s="10" t="s">
        <v>11</v>
      </c>
      <c r="D948" s="10" t="s">
        <v>359</v>
      </c>
      <c r="E948" s="11" t="s">
        <v>570</v>
      </c>
      <c r="F948" s="10" t="s">
        <v>21</v>
      </c>
      <c r="G948" s="10" t="s">
        <v>414</v>
      </c>
      <c r="H948" s="10" t="s">
        <v>416</v>
      </c>
      <c r="I948" s="11" t="s">
        <v>417</v>
      </c>
      <c r="J948" s="12">
        <v>0</v>
      </c>
      <c r="K948" s="13">
        <v>0</v>
      </c>
    </row>
    <row r="949" spans="1:11" x14ac:dyDescent="0.35">
      <c r="A949" s="10" t="s">
        <v>412</v>
      </c>
      <c r="B949" s="10" t="s">
        <v>357</v>
      </c>
      <c r="C949" s="10" t="s">
        <v>11</v>
      </c>
      <c r="D949" s="10" t="s">
        <v>359</v>
      </c>
      <c r="E949" s="11" t="s">
        <v>570</v>
      </c>
      <c r="F949" s="10" t="s">
        <v>21</v>
      </c>
      <c r="G949" s="10" t="s">
        <v>414</v>
      </c>
      <c r="H949" s="10" t="s">
        <v>15</v>
      </c>
      <c r="I949" s="11" t="s">
        <v>418</v>
      </c>
      <c r="J949" s="12">
        <v>979394</v>
      </c>
      <c r="K949" s="13">
        <v>0.17269999999999999</v>
      </c>
    </row>
    <row r="950" spans="1:11" x14ac:dyDescent="0.35">
      <c r="A950" s="10" t="s">
        <v>412</v>
      </c>
      <c r="B950" s="10" t="s">
        <v>357</v>
      </c>
      <c r="C950" s="10" t="s">
        <v>11</v>
      </c>
      <c r="D950" s="10" t="s">
        <v>359</v>
      </c>
      <c r="E950" s="11" t="s">
        <v>570</v>
      </c>
      <c r="F950" s="10" t="s">
        <v>21</v>
      </c>
      <c r="G950" s="10" t="s">
        <v>414</v>
      </c>
      <c r="H950" s="10" t="s">
        <v>419</v>
      </c>
      <c r="I950" s="11" t="s">
        <v>420</v>
      </c>
      <c r="J950" s="12">
        <v>1380906</v>
      </c>
      <c r="K950" s="13">
        <v>0.24349999999999999</v>
      </c>
    </row>
    <row r="951" spans="1:11" x14ac:dyDescent="0.35">
      <c r="A951" s="10" t="s">
        <v>412</v>
      </c>
      <c r="B951" s="10" t="s">
        <v>357</v>
      </c>
      <c r="C951" s="10" t="s">
        <v>11</v>
      </c>
      <c r="D951" s="10" t="s">
        <v>359</v>
      </c>
      <c r="E951" s="11" t="s">
        <v>570</v>
      </c>
      <c r="F951" s="10" t="s">
        <v>21</v>
      </c>
      <c r="G951" s="10" t="s">
        <v>414</v>
      </c>
      <c r="H951" s="10" t="s">
        <v>421</v>
      </c>
      <c r="I951" s="11" t="s">
        <v>422</v>
      </c>
      <c r="J951" s="12">
        <v>1363326</v>
      </c>
      <c r="K951" s="13">
        <v>0.2404</v>
      </c>
    </row>
    <row r="952" spans="1:11" x14ac:dyDescent="0.35">
      <c r="A952" s="10" t="s">
        <v>412</v>
      </c>
      <c r="B952" s="10" t="s">
        <v>357</v>
      </c>
      <c r="C952" s="10" t="s">
        <v>11</v>
      </c>
      <c r="D952" s="10" t="s">
        <v>359</v>
      </c>
      <c r="E952" s="11" t="s">
        <v>570</v>
      </c>
      <c r="F952" s="10" t="s">
        <v>21</v>
      </c>
      <c r="G952" s="10" t="s">
        <v>414</v>
      </c>
      <c r="H952" s="10" t="s">
        <v>423</v>
      </c>
      <c r="I952" s="11" t="s">
        <v>424</v>
      </c>
      <c r="J952" s="12">
        <v>51040</v>
      </c>
      <c r="K952" s="13">
        <v>8.9999999999999993E-3</v>
      </c>
    </row>
    <row r="953" spans="1:11" x14ac:dyDescent="0.35">
      <c r="A953" s="10" t="s">
        <v>412</v>
      </c>
      <c r="B953" s="10" t="s">
        <v>357</v>
      </c>
      <c r="C953" s="10" t="s">
        <v>11</v>
      </c>
      <c r="D953" s="10" t="s">
        <v>360</v>
      </c>
      <c r="E953" s="11" t="s">
        <v>571</v>
      </c>
      <c r="F953" s="10" t="s">
        <v>21</v>
      </c>
      <c r="G953" s="10" t="s">
        <v>414</v>
      </c>
      <c r="H953" s="10" t="s">
        <v>13</v>
      </c>
      <c r="I953" s="11" t="s">
        <v>415</v>
      </c>
      <c r="J953" s="12">
        <v>0</v>
      </c>
      <c r="K953" s="13">
        <v>0</v>
      </c>
    </row>
    <row r="954" spans="1:11" x14ac:dyDescent="0.35">
      <c r="A954" s="10" t="s">
        <v>412</v>
      </c>
      <c r="B954" s="10" t="s">
        <v>357</v>
      </c>
      <c r="C954" s="10" t="s">
        <v>11</v>
      </c>
      <c r="D954" s="10" t="s">
        <v>360</v>
      </c>
      <c r="E954" s="11" t="s">
        <v>571</v>
      </c>
      <c r="F954" s="10" t="s">
        <v>21</v>
      </c>
      <c r="G954" s="10" t="s">
        <v>414</v>
      </c>
      <c r="H954" s="10" t="s">
        <v>416</v>
      </c>
      <c r="I954" s="11" t="s">
        <v>417</v>
      </c>
      <c r="J954" s="12">
        <v>0</v>
      </c>
      <c r="K954" s="13">
        <v>0</v>
      </c>
    </row>
    <row r="955" spans="1:11" x14ac:dyDescent="0.35">
      <c r="A955" s="10" t="s">
        <v>412</v>
      </c>
      <c r="B955" s="10" t="s">
        <v>357</v>
      </c>
      <c r="C955" s="10" t="s">
        <v>11</v>
      </c>
      <c r="D955" s="10" t="s">
        <v>360</v>
      </c>
      <c r="E955" s="11" t="s">
        <v>571</v>
      </c>
      <c r="F955" s="10" t="s">
        <v>21</v>
      </c>
      <c r="G955" s="10" t="s">
        <v>414</v>
      </c>
      <c r="H955" s="10" t="s">
        <v>15</v>
      </c>
      <c r="I955" s="11" t="s">
        <v>418</v>
      </c>
      <c r="J955" s="12">
        <v>5678106</v>
      </c>
      <c r="K955" s="13">
        <v>0.79920000000000002</v>
      </c>
    </row>
    <row r="956" spans="1:11" x14ac:dyDescent="0.35">
      <c r="A956" s="10" t="s">
        <v>412</v>
      </c>
      <c r="B956" s="10" t="s">
        <v>357</v>
      </c>
      <c r="C956" s="10" t="s">
        <v>11</v>
      </c>
      <c r="D956" s="10" t="s">
        <v>360</v>
      </c>
      <c r="E956" s="11" t="s">
        <v>571</v>
      </c>
      <c r="F956" s="10" t="s">
        <v>21</v>
      </c>
      <c r="G956" s="10" t="s">
        <v>414</v>
      </c>
      <c r="H956" s="10" t="s">
        <v>16</v>
      </c>
      <c r="I956" s="11" t="s">
        <v>426</v>
      </c>
      <c r="J956" s="12">
        <v>201064</v>
      </c>
      <c r="K956" s="13">
        <v>2.8299999999999999E-2</v>
      </c>
    </row>
    <row r="957" spans="1:11" x14ac:dyDescent="0.35">
      <c r="A957" s="10" t="s">
        <v>412</v>
      </c>
      <c r="B957" s="10" t="s">
        <v>357</v>
      </c>
      <c r="C957" s="10" t="s">
        <v>11</v>
      </c>
      <c r="D957" s="10" t="s">
        <v>360</v>
      </c>
      <c r="E957" s="11" t="s">
        <v>571</v>
      </c>
      <c r="F957" s="10" t="s">
        <v>21</v>
      </c>
      <c r="G957" s="10" t="s">
        <v>414</v>
      </c>
      <c r="H957" s="10" t="s">
        <v>419</v>
      </c>
      <c r="I957" s="11" t="s">
        <v>420</v>
      </c>
      <c r="J957" s="12">
        <v>1972275</v>
      </c>
      <c r="K957" s="13">
        <v>0.27760000000000001</v>
      </c>
    </row>
    <row r="958" spans="1:11" x14ac:dyDescent="0.35">
      <c r="A958" s="10" t="s">
        <v>412</v>
      </c>
      <c r="B958" s="10" t="s">
        <v>357</v>
      </c>
      <c r="C958" s="10" t="s">
        <v>11</v>
      </c>
      <c r="D958" s="10" t="s">
        <v>360</v>
      </c>
      <c r="E958" s="11" t="s">
        <v>571</v>
      </c>
      <c r="F958" s="10" t="s">
        <v>21</v>
      </c>
      <c r="G958" s="10" t="s">
        <v>414</v>
      </c>
      <c r="H958" s="10" t="s">
        <v>421</v>
      </c>
      <c r="I958" s="11" t="s">
        <v>422</v>
      </c>
      <c r="J958" s="12">
        <v>1160204</v>
      </c>
      <c r="K958" s="13">
        <v>0.1633</v>
      </c>
    </row>
    <row r="959" spans="1:11" x14ac:dyDescent="0.35">
      <c r="A959" s="10" t="s">
        <v>412</v>
      </c>
      <c r="B959" s="10" t="s">
        <v>357</v>
      </c>
      <c r="C959" s="10" t="s">
        <v>11</v>
      </c>
      <c r="D959" s="10" t="s">
        <v>360</v>
      </c>
      <c r="E959" s="11" t="s">
        <v>571</v>
      </c>
      <c r="F959" s="10" t="s">
        <v>21</v>
      </c>
      <c r="G959" s="10" t="s">
        <v>414</v>
      </c>
      <c r="H959" s="10" t="s">
        <v>423</v>
      </c>
      <c r="I959" s="11" t="s">
        <v>424</v>
      </c>
      <c r="J959" s="12">
        <v>112965</v>
      </c>
      <c r="K959" s="13">
        <v>1.5900000000000001E-2</v>
      </c>
    </row>
    <row r="960" spans="1:11" x14ac:dyDescent="0.35">
      <c r="A960" s="10" t="s">
        <v>412</v>
      </c>
      <c r="B960" s="10" t="s">
        <v>114</v>
      </c>
      <c r="C960" s="10" t="s">
        <v>11</v>
      </c>
      <c r="D960" s="10" t="s">
        <v>83</v>
      </c>
      <c r="E960" s="11" t="s">
        <v>496</v>
      </c>
      <c r="F960" s="10" t="s">
        <v>14</v>
      </c>
      <c r="G960" s="10" t="s">
        <v>78</v>
      </c>
      <c r="H960" s="10" t="s">
        <v>13</v>
      </c>
      <c r="I960" s="11" t="s">
        <v>415</v>
      </c>
      <c r="J960" s="12">
        <v>0</v>
      </c>
      <c r="K960" s="13">
        <v>0</v>
      </c>
    </row>
    <row r="961" spans="1:11" x14ac:dyDescent="0.35">
      <c r="A961" s="10" t="s">
        <v>412</v>
      </c>
      <c r="B961" s="10" t="s">
        <v>114</v>
      </c>
      <c r="C961" s="10" t="s">
        <v>11</v>
      </c>
      <c r="D961" s="10" t="s">
        <v>83</v>
      </c>
      <c r="E961" s="11" t="s">
        <v>496</v>
      </c>
      <c r="F961" s="10" t="s">
        <v>14</v>
      </c>
      <c r="G961" s="10" t="s">
        <v>78</v>
      </c>
      <c r="H961" s="10" t="s">
        <v>416</v>
      </c>
      <c r="I961" s="11" t="s">
        <v>417</v>
      </c>
      <c r="J961" s="12">
        <v>0</v>
      </c>
      <c r="K961" s="13">
        <v>0</v>
      </c>
    </row>
    <row r="962" spans="1:11" x14ac:dyDescent="0.35">
      <c r="A962" s="10" t="s">
        <v>412</v>
      </c>
      <c r="B962" s="10" t="s">
        <v>114</v>
      </c>
      <c r="C962" s="10" t="s">
        <v>11</v>
      </c>
      <c r="D962" s="10" t="s">
        <v>83</v>
      </c>
      <c r="E962" s="11" t="s">
        <v>496</v>
      </c>
      <c r="F962" s="10" t="s">
        <v>14</v>
      </c>
      <c r="G962" s="10" t="s">
        <v>78</v>
      </c>
      <c r="H962" s="10" t="s">
        <v>15</v>
      </c>
      <c r="I962" s="11" t="s">
        <v>418</v>
      </c>
      <c r="J962" s="12">
        <v>734122</v>
      </c>
      <c r="K962" s="13">
        <v>0.49209999999999998</v>
      </c>
    </row>
    <row r="963" spans="1:11" x14ac:dyDescent="0.35">
      <c r="A963" s="10" t="s">
        <v>412</v>
      </c>
      <c r="B963" s="10" t="s">
        <v>114</v>
      </c>
      <c r="C963" s="10" t="s">
        <v>11</v>
      </c>
      <c r="D963" s="10" t="s">
        <v>83</v>
      </c>
      <c r="E963" s="11" t="s">
        <v>496</v>
      </c>
      <c r="F963" s="10" t="s">
        <v>14</v>
      </c>
      <c r="G963" s="10" t="s">
        <v>78</v>
      </c>
      <c r="H963" s="10" t="s">
        <v>16</v>
      </c>
      <c r="I963" s="11" t="s">
        <v>426</v>
      </c>
      <c r="J963" s="12">
        <v>37445</v>
      </c>
      <c r="K963" s="13">
        <v>2.5100000000000001E-2</v>
      </c>
    </row>
    <row r="964" spans="1:11" x14ac:dyDescent="0.35">
      <c r="A964" s="10" t="s">
        <v>412</v>
      </c>
      <c r="B964" s="10" t="s">
        <v>114</v>
      </c>
      <c r="C964" s="10" t="s">
        <v>11</v>
      </c>
      <c r="D964" s="10" t="s">
        <v>83</v>
      </c>
      <c r="E964" s="11" t="s">
        <v>496</v>
      </c>
      <c r="F964" s="10" t="s">
        <v>14</v>
      </c>
      <c r="G964" s="10" t="s">
        <v>78</v>
      </c>
      <c r="H964" s="10" t="s">
        <v>419</v>
      </c>
      <c r="I964" s="11" t="s">
        <v>420</v>
      </c>
      <c r="J964" s="12">
        <v>412486</v>
      </c>
      <c r="K964" s="13">
        <v>0.27650000000000002</v>
      </c>
    </row>
    <row r="965" spans="1:11" x14ac:dyDescent="0.35">
      <c r="A965" s="10" t="s">
        <v>412</v>
      </c>
      <c r="B965" s="10" t="s">
        <v>114</v>
      </c>
      <c r="C965" s="10" t="s">
        <v>11</v>
      </c>
      <c r="D965" s="10" t="s">
        <v>83</v>
      </c>
      <c r="E965" s="11" t="s">
        <v>496</v>
      </c>
      <c r="F965" s="10" t="s">
        <v>14</v>
      </c>
      <c r="G965" s="10" t="s">
        <v>78</v>
      </c>
      <c r="H965" s="10" t="s">
        <v>421</v>
      </c>
      <c r="I965" s="11" t="s">
        <v>422</v>
      </c>
      <c r="J965" s="12">
        <v>310894</v>
      </c>
      <c r="K965" s="13">
        <v>0.2084</v>
      </c>
    </row>
    <row r="966" spans="1:11" x14ac:dyDescent="0.35">
      <c r="A966" s="10" t="s">
        <v>412</v>
      </c>
      <c r="B966" s="10" t="s">
        <v>114</v>
      </c>
      <c r="C966" s="10" t="s">
        <v>11</v>
      </c>
      <c r="D966" s="10" t="s">
        <v>83</v>
      </c>
      <c r="E966" s="11" t="s">
        <v>496</v>
      </c>
      <c r="F966" s="10" t="s">
        <v>14</v>
      </c>
      <c r="G966" s="10" t="s">
        <v>78</v>
      </c>
      <c r="H966" s="10" t="s">
        <v>423</v>
      </c>
      <c r="I966" s="11" t="s">
        <v>424</v>
      </c>
      <c r="J966" s="12">
        <v>56092</v>
      </c>
      <c r="K966" s="13">
        <v>3.7600000000000001E-2</v>
      </c>
    </row>
    <row r="967" spans="1:11" x14ac:dyDescent="0.35">
      <c r="A967" s="10" t="s">
        <v>412</v>
      </c>
      <c r="B967" s="10" t="s">
        <v>114</v>
      </c>
      <c r="C967" s="10" t="s">
        <v>11</v>
      </c>
      <c r="D967" s="10" t="s">
        <v>179</v>
      </c>
      <c r="E967" s="11" t="s">
        <v>572</v>
      </c>
      <c r="F967" s="10" t="s">
        <v>21</v>
      </c>
      <c r="G967" s="10" t="s">
        <v>414</v>
      </c>
      <c r="H967" s="10" t="s">
        <v>13</v>
      </c>
      <c r="I967" s="11" t="s">
        <v>415</v>
      </c>
      <c r="J967" s="12">
        <v>0</v>
      </c>
      <c r="K967" s="13">
        <v>0</v>
      </c>
    </row>
    <row r="968" spans="1:11" x14ac:dyDescent="0.35">
      <c r="A968" s="10" t="s">
        <v>412</v>
      </c>
      <c r="B968" s="10" t="s">
        <v>114</v>
      </c>
      <c r="C968" s="10" t="s">
        <v>11</v>
      </c>
      <c r="D968" s="10" t="s">
        <v>179</v>
      </c>
      <c r="E968" s="11" t="s">
        <v>572</v>
      </c>
      <c r="F968" s="10" t="s">
        <v>21</v>
      </c>
      <c r="G968" s="10" t="s">
        <v>414</v>
      </c>
      <c r="H968" s="10" t="s">
        <v>416</v>
      </c>
      <c r="I968" s="11" t="s">
        <v>417</v>
      </c>
      <c r="J968" s="12">
        <v>0</v>
      </c>
      <c r="K968" s="13">
        <v>0</v>
      </c>
    </row>
    <row r="969" spans="1:11" x14ac:dyDescent="0.35">
      <c r="A969" s="10" t="s">
        <v>412</v>
      </c>
      <c r="B969" s="10" t="s">
        <v>114</v>
      </c>
      <c r="C969" s="10" t="s">
        <v>11</v>
      </c>
      <c r="D969" s="10" t="s">
        <v>179</v>
      </c>
      <c r="E969" s="11" t="s">
        <v>572</v>
      </c>
      <c r="F969" s="10" t="s">
        <v>21</v>
      </c>
      <c r="G969" s="10" t="s">
        <v>414</v>
      </c>
      <c r="H969" s="10" t="s">
        <v>15</v>
      </c>
      <c r="I969" s="11" t="s">
        <v>418</v>
      </c>
      <c r="J969" s="12">
        <v>4787562</v>
      </c>
      <c r="K969" s="13">
        <v>0.2099</v>
      </c>
    </row>
    <row r="970" spans="1:11" x14ac:dyDescent="0.35">
      <c r="A970" s="10" t="s">
        <v>412</v>
      </c>
      <c r="B970" s="10" t="s">
        <v>114</v>
      </c>
      <c r="C970" s="10" t="s">
        <v>11</v>
      </c>
      <c r="D970" s="10" t="s">
        <v>179</v>
      </c>
      <c r="E970" s="11" t="s">
        <v>572</v>
      </c>
      <c r="F970" s="10" t="s">
        <v>21</v>
      </c>
      <c r="G970" s="10" t="s">
        <v>414</v>
      </c>
      <c r="H970" s="10" t="s">
        <v>419</v>
      </c>
      <c r="I970" s="11" t="s">
        <v>420</v>
      </c>
      <c r="J970" s="12">
        <v>3466934</v>
      </c>
      <c r="K970" s="13">
        <v>0.152</v>
      </c>
    </row>
    <row r="971" spans="1:11" x14ac:dyDescent="0.35">
      <c r="A971" s="10" t="s">
        <v>412</v>
      </c>
      <c r="B971" s="10" t="s">
        <v>114</v>
      </c>
      <c r="C971" s="10" t="s">
        <v>11</v>
      </c>
      <c r="D971" s="10" t="s">
        <v>179</v>
      </c>
      <c r="E971" s="11" t="s">
        <v>572</v>
      </c>
      <c r="F971" s="10" t="s">
        <v>21</v>
      </c>
      <c r="G971" s="10" t="s">
        <v>414</v>
      </c>
      <c r="H971" s="10" t="s">
        <v>421</v>
      </c>
      <c r="I971" s="11" t="s">
        <v>422</v>
      </c>
      <c r="J971" s="12">
        <v>2014015</v>
      </c>
      <c r="K971" s="13">
        <v>8.8300000000000003E-2</v>
      </c>
    </row>
    <row r="972" spans="1:11" x14ac:dyDescent="0.35">
      <c r="A972" s="10" t="s">
        <v>412</v>
      </c>
      <c r="B972" s="10" t="s">
        <v>114</v>
      </c>
      <c r="C972" s="10" t="s">
        <v>11</v>
      </c>
      <c r="D972" s="10" t="s">
        <v>179</v>
      </c>
      <c r="E972" s="11" t="s">
        <v>572</v>
      </c>
      <c r="F972" s="10" t="s">
        <v>21</v>
      </c>
      <c r="G972" s="10" t="s">
        <v>414</v>
      </c>
      <c r="H972" s="10" t="s">
        <v>423</v>
      </c>
      <c r="I972" s="11" t="s">
        <v>424</v>
      </c>
      <c r="J972" s="12">
        <v>508636</v>
      </c>
      <c r="K972" s="13">
        <v>2.23E-2</v>
      </c>
    </row>
    <row r="973" spans="1:11" x14ac:dyDescent="0.35">
      <c r="A973" s="10" t="s">
        <v>412</v>
      </c>
      <c r="B973" s="10" t="s">
        <v>114</v>
      </c>
      <c r="C973" s="10" t="s">
        <v>11</v>
      </c>
      <c r="D973" s="10" t="s">
        <v>180</v>
      </c>
      <c r="E973" s="11" t="s">
        <v>573</v>
      </c>
      <c r="F973" s="10" t="s">
        <v>21</v>
      </c>
      <c r="G973" s="10" t="s">
        <v>414</v>
      </c>
      <c r="H973" s="10" t="s">
        <v>13</v>
      </c>
      <c r="I973" s="11" t="s">
        <v>415</v>
      </c>
      <c r="J973" s="12">
        <v>0</v>
      </c>
      <c r="K973" s="13">
        <v>0</v>
      </c>
    </row>
    <row r="974" spans="1:11" x14ac:dyDescent="0.35">
      <c r="A974" s="10" t="s">
        <v>412</v>
      </c>
      <c r="B974" s="10" t="s">
        <v>114</v>
      </c>
      <c r="C974" s="10" t="s">
        <v>11</v>
      </c>
      <c r="D974" s="10" t="s">
        <v>180</v>
      </c>
      <c r="E974" s="11" t="s">
        <v>573</v>
      </c>
      <c r="F974" s="10" t="s">
        <v>21</v>
      </c>
      <c r="G974" s="10" t="s">
        <v>414</v>
      </c>
      <c r="H974" s="10" t="s">
        <v>416</v>
      </c>
      <c r="I974" s="11" t="s">
        <v>417</v>
      </c>
      <c r="J974" s="12">
        <v>0</v>
      </c>
      <c r="K974" s="13">
        <v>0</v>
      </c>
    </row>
    <row r="975" spans="1:11" x14ac:dyDescent="0.35">
      <c r="A975" s="10" t="s">
        <v>412</v>
      </c>
      <c r="B975" s="10" t="s">
        <v>114</v>
      </c>
      <c r="C975" s="10" t="s">
        <v>11</v>
      </c>
      <c r="D975" s="10" t="s">
        <v>180</v>
      </c>
      <c r="E975" s="11" t="s">
        <v>573</v>
      </c>
      <c r="F975" s="10" t="s">
        <v>21</v>
      </c>
      <c r="G975" s="10" t="s">
        <v>414</v>
      </c>
      <c r="H975" s="10" t="s">
        <v>15</v>
      </c>
      <c r="I975" s="11" t="s">
        <v>418</v>
      </c>
      <c r="J975" s="12">
        <v>7540693</v>
      </c>
      <c r="K975" s="13">
        <v>0.34910000000000002</v>
      </c>
    </row>
    <row r="976" spans="1:11" x14ac:dyDescent="0.35">
      <c r="A976" s="10" t="s">
        <v>412</v>
      </c>
      <c r="B976" s="10" t="s">
        <v>114</v>
      </c>
      <c r="C976" s="10" t="s">
        <v>11</v>
      </c>
      <c r="D976" s="10" t="s">
        <v>180</v>
      </c>
      <c r="E976" s="11" t="s">
        <v>573</v>
      </c>
      <c r="F976" s="10" t="s">
        <v>21</v>
      </c>
      <c r="G976" s="10" t="s">
        <v>414</v>
      </c>
      <c r="H976" s="10" t="s">
        <v>16</v>
      </c>
      <c r="I976" s="11" t="s">
        <v>426</v>
      </c>
      <c r="J976" s="12">
        <v>406087</v>
      </c>
      <c r="K976" s="13">
        <v>1.8800000000000001E-2</v>
      </c>
    </row>
    <row r="977" spans="1:11" x14ac:dyDescent="0.35">
      <c r="A977" s="10" t="s">
        <v>412</v>
      </c>
      <c r="B977" s="10" t="s">
        <v>114</v>
      </c>
      <c r="C977" s="10" t="s">
        <v>11</v>
      </c>
      <c r="D977" s="10" t="s">
        <v>180</v>
      </c>
      <c r="E977" s="11" t="s">
        <v>573</v>
      </c>
      <c r="F977" s="10" t="s">
        <v>21</v>
      </c>
      <c r="G977" s="10" t="s">
        <v>414</v>
      </c>
      <c r="H977" s="10" t="s">
        <v>30</v>
      </c>
      <c r="I977" s="11" t="s">
        <v>432</v>
      </c>
      <c r="J977" s="12">
        <v>1978404</v>
      </c>
      <c r="K977" s="13">
        <v>8.3900000000000002E-2</v>
      </c>
    </row>
    <row r="978" spans="1:11" x14ac:dyDescent="0.35">
      <c r="A978" s="10" t="s">
        <v>412</v>
      </c>
      <c r="B978" s="10" t="s">
        <v>114</v>
      </c>
      <c r="C978" s="10" t="s">
        <v>11</v>
      </c>
      <c r="D978" s="10" t="s">
        <v>180</v>
      </c>
      <c r="E978" s="11" t="s">
        <v>573</v>
      </c>
      <c r="F978" s="10" t="s">
        <v>21</v>
      </c>
      <c r="G978" s="10" t="s">
        <v>414</v>
      </c>
      <c r="H978" s="10" t="s">
        <v>419</v>
      </c>
      <c r="I978" s="11" t="s">
        <v>420</v>
      </c>
      <c r="J978" s="12">
        <v>6233870</v>
      </c>
      <c r="K978" s="13">
        <v>0.28860000000000002</v>
      </c>
    </row>
    <row r="979" spans="1:11" x14ac:dyDescent="0.35">
      <c r="A979" s="10" t="s">
        <v>412</v>
      </c>
      <c r="B979" s="10" t="s">
        <v>114</v>
      </c>
      <c r="C979" s="10" t="s">
        <v>11</v>
      </c>
      <c r="D979" s="10" t="s">
        <v>180</v>
      </c>
      <c r="E979" s="11" t="s">
        <v>573</v>
      </c>
      <c r="F979" s="10" t="s">
        <v>21</v>
      </c>
      <c r="G979" s="10" t="s">
        <v>414</v>
      </c>
      <c r="H979" s="10" t="s">
        <v>421</v>
      </c>
      <c r="I979" s="11" t="s">
        <v>422</v>
      </c>
      <c r="J979" s="12">
        <v>2849090</v>
      </c>
      <c r="K979" s="13">
        <v>0.13189999999999999</v>
      </c>
    </row>
    <row r="980" spans="1:11" x14ac:dyDescent="0.35">
      <c r="A980" s="10" t="s">
        <v>412</v>
      </c>
      <c r="B980" s="10" t="s">
        <v>114</v>
      </c>
      <c r="C980" s="10" t="s">
        <v>11</v>
      </c>
      <c r="D980" s="10" t="s">
        <v>180</v>
      </c>
      <c r="E980" s="11" t="s">
        <v>573</v>
      </c>
      <c r="F980" s="10" t="s">
        <v>21</v>
      </c>
      <c r="G980" s="10" t="s">
        <v>414</v>
      </c>
      <c r="H980" s="10" t="s">
        <v>423</v>
      </c>
      <c r="I980" s="11" t="s">
        <v>424</v>
      </c>
      <c r="J980" s="12">
        <v>596171</v>
      </c>
      <c r="K980" s="13">
        <v>2.76E-2</v>
      </c>
    </row>
    <row r="981" spans="1:11" x14ac:dyDescent="0.35">
      <c r="A981" s="10" t="s">
        <v>412</v>
      </c>
      <c r="B981" s="10" t="s">
        <v>114</v>
      </c>
      <c r="C981" s="10" t="s">
        <v>11</v>
      </c>
      <c r="D981" s="10" t="s">
        <v>113</v>
      </c>
      <c r="E981" s="11" t="s">
        <v>508</v>
      </c>
      <c r="F981" s="10" t="s">
        <v>14</v>
      </c>
      <c r="G981" s="10" t="s">
        <v>114</v>
      </c>
      <c r="H981" s="10" t="s">
        <v>416</v>
      </c>
      <c r="I981" s="11" t="s">
        <v>417</v>
      </c>
      <c r="J981" s="12">
        <v>0</v>
      </c>
      <c r="K981" s="13">
        <v>0</v>
      </c>
    </row>
    <row r="982" spans="1:11" x14ac:dyDescent="0.35">
      <c r="A982" s="10" t="s">
        <v>412</v>
      </c>
      <c r="B982" s="10" t="s">
        <v>114</v>
      </c>
      <c r="C982" s="10" t="s">
        <v>11</v>
      </c>
      <c r="D982" s="10" t="s">
        <v>113</v>
      </c>
      <c r="E982" s="11" t="s">
        <v>508</v>
      </c>
      <c r="F982" s="10" t="s">
        <v>14</v>
      </c>
      <c r="G982" s="10" t="s">
        <v>114</v>
      </c>
      <c r="H982" s="10" t="s">
        <v>15</v>
      </c>
      <c r="I982" s="11" t="s">
        <v>418</v>
      </c>
      <c r="J982" s="12">
        <v>1509561</v>
      </c>
      <c r="K982" s="13">
        <v>0.41560000000000002</v>
      </c>
    </row>
    <row r="983" spans="1:11" x14ac:dyDescent="0.35">
      <c r="A983" s="10" t="s">
        <v>412</v>
      </c>
      <c r="B983" s="10" t="s">
        <v>114</v>
      </c>
      <c r="C983" s="10" t="s">
        <v>11</v>
      </c>
      <c r="D983" s="10" t="s">
        <v>113</v>
      </c>
      <c r="E983" s="11" t="s">
        <v>508</v>
      </c>
      <c r="F983" s="10" t="s">
        <v>14</v>
      </c>
      <c r="G983" s="10" t="s">
        <v>114</v>
      </c>
      <c r="H983" s="10" t="s">
        <v>419</v>
      </c>
      <c r="I983" s="11" t="s">
        <v>420</v>
      </c>
      <c r="J983" s="12">
        <v>995599</v>
      </c>
      <c r="K983" s="13">
        <v>0.27410000000000001</v>
      </c>
    </row>
    <row r="984" spans="1:11" x14ac:dyDescent="0.35">
      <c r="A984" s="10" t="s">
        <v>412</v>
      </c>
      <c r="B984" s="10" t="s">
        <v>114</v>
      </c>
      <c r="C984" s="10" t="s">
        <v>11</v>
      </c>
      <c r="D984" s="10" t="s">
        <v>113</v>
      </c>
      <c r="E984" s="11" t="s">
        <v>508</v>
      </c>
      <c r="F984" s="10" t="s">
        <v>14</v>
      </c>
      <c r="G984" s="10" t="s">
        <v>114</v>
      </c>
      <c r="H984" s="10" t="s">
        <v>421</v>
      </c>
      <c r="I984" s="11" t="s">
        <v>422</v>
      </c>
      <c r="J984" s="12">
        <v>827062</v>
      </c>
      <c r="K984" s="13">
        <v>0.22770000000000001</v>
      </c>
    </row>
    <row r="985" spans="1:11" x14ac:dyDescent="0.35">
      <c r="A985" s="10" t="s">
        <v>412</v>
      </c>
      <c r="B985" s="10" t="s">
        <v>114</v>
      </c>
      <c r="C985" s="10" t="s">
        <v>11</v>
      </c>
      <c r="D985" s="10" t="s">
        <v>113</v>
      </c>
      <c r="E985" s="11" t="s">
        <v>508</v>
      </c>
      <c r="F985" s="10" t="s">
        <v>14</v>
      </c>
      <c r="G985" s="10" t="s">
        <v>114</v>
      </c>
      <c r="H985" s="10" t="s">
        <v>423</v>
      </c>
      <c r="I985" s="11" t="s">
        <v>424</v>
      </c>
      <c r="J985" s="12">
        <v>206312</v>
      </c>
      <c r="K985" s="13">
        <v>5.6800000000000003E-2</v>
      </c>
    </row>
    <row r="986" spans="1:11" x14ac:dyDescent="0.35">
      <c r="A986" s="10" t="s">
        <v>412</v>
      </c>
      <c r="B986" s="10" t="s">
        <v>114</v>
      </c>
      <c r="C986" s="10" t="s">
        <v>11</v>
      </c>
      <c r="D986" s="10" t="s">
        <v>181</v>
      </c>
      <c r="E986" s="11" t="s">
        <v>574</v>
      </c>
      <c r="F986" s="10" t="s">
        <v>14</v>
      </c>
      <c r="G986" s="10" t="s">
        <v>114</v>
      </c>
      <c r="H986" s="10" t="s">
        <v>416</v>
      </c>
      <c r="I986" s="11" t="s">
        <v>417</v>
      </c>
      <c r="J986" s="12">
        <v>0</v>
      </c>
      <c r="K986" s="13">
        <v>0</v>
      </c>
    </row>
    <row r="987" spans="1:11" x14ac:dyDescent="0.35">
      <c r="A987" s="10" t="s">
        <v>412</v>
      </c>
      <c r="B987" s="10" t="s">
        <v>114</v>
      </c>
      <c r="C987" s="10" t="s">
        <v>11</v>
      </c>
      <c r="D987" s="10" t="s">
        <v>181</v>
      </c>
      <c r="E987" s="11" t="s">
        <v>574</v>
      </c>
      <c r="F987" s="10" t="s">
        <v>14</v>
      </c>
      <c r="G987" s="10" t="s">
        <v>114</v>
      </c>
      <c r="H987" s="10" t="s">
        <v>15</v>
      </c>
      <c r="I987" s="11" t="s">
        <v>418</v>
      </c>
      <c r="J987" s="12">
        <v>1751211</v>
      </c>
      <c r="K987" s="13">
        <v>0.6663</v>
      </c>
    </row>
    <row r="988" spans="1:11" x14ac:dyDescent="0.35">
      <c r="A988" s="10" t="s">
        <v>412</v>
      </c>
      <c r="B988" s="10" t="s">
        <v>114</v>
      </c>
      <c r="C988" s="10" t="s">
        <v>11</v>
      </c>
      <c r="D988" s="10" t="s">
        <v>181</v>
      </c>
      <c r="E988" s="11" t="s">
        <v>574</v>
      </c>
      <c r="F988" s="10" t="s">
        <v>14</v>
      </c>
      <c r="G988" s="10" t="s">
        <v>114</v>
      </c>
      <c r="H988" s="10" t="s">
        <v>419</v>
      </c>
      <c r="I988" s="11" t="s">
        <v>420</v>
      </c>
      <c r="J988" s="12">
        <v>907539</v>
      </c>
      <c r="K988" s="13">
        <v>0.3453</v>
      </c>
    </row>
    <row r="989" spans="1:11" x14ac:dyDescent="0.35">
      <c r="A989" s="10" t="s">
        <v>412</v>
      </c>
      <c r="B989" s="10" t="s">
        <v>114</v>
      </c>
      <c r="C989" s="10" t="s">
        <v>11</v>
      </c>
      <c r="D989" s="10" t="s">
        <v>181</v>
      </c>
      <c r="E989" s="11" t="s">
        <v>574</v>
      </c>
      <c r="F989" s="10" t="s">
        <v>14</v>
      </c>
      <c r="G989" s="10" t="s">
        <v>114</v>
      </c>
      <c r="H989" s="10" t="s">
        <v>421</v>
      </c>
      <c r="I989" s="11" t="s">
        <v>422</v>
      </c>
      <c r="J989" s="12">
        <v>495427</v>
      </c>
      <c r="K989" s="13">
        <v>0.1885</v>
      </c>
    </row>
    <row r="990" spans="1:11" x14ac:dyDescent="0.35">
      <c r="A990" s="10" t="s">
        <v>412</v>
      </c>
      <c r="B990" s="10" t="s">
        <v>114</v>
      </c>
      <c r="C990" s="10" t="s">
        <v>11</v>
      </c>
      <c r="D990" s="10" t="s">
        <v>181</v>
      </c>
      <c r="E990" s="11" t="s">
        <v>574</v>
      </c>
      <c r="F990" s="10" t="s">
        <v>14</v>
      </c>
      <c r="G990" s="10" t="s">
        <v>114</v>
      </c>
      <c r="H990" s="10" t="s">
        <v>423</v>
      </c>
      <c r="I990" s="11" t="s">
        <v>424</v>
      </c>
      <c r="J990" s="12">
        <v>159536</v>
      </c>
      <c r="K990" s="13">
        <v>6.0699999999999997E-2</v>
      </c>
    </row>
    <row r="991" spans="1:11" x14ac:dyDescent="0.35">
      <c r="A991" s="10" t="s">
        <v>412</v>
      </c>
      <c r="B991" s="10" t="s">
        <v>114</v>
      </c>
      <c r="C991" s="10" t="s">
        <v>11</v>
      </c>
      <c r="D991" s="10" t="s">
        <v>182</v>
      </c>
      <c r="E991" s="11" t="s">
        <v>575</v>
      </c>
      <c r="F991" s="10" t="s">
        <v>14</v>
      </c>
      <c r="G991" s="10" t="s">
        <v>116</v>
      </c>
      <c r="H991" s="10" t="s">
        <v>416</v>
      </c>
      <c r="I991" s="11" t="s">
        <v>417</v>
      </c>
      <c r="J991" s="12">
        <v>0</v>
      </c>
      <c r="K991" s="13">
        <v>0</v>
      </c>
    </row>
    <row r="992" spans="1:11" x14ac:dyDescent="0.35">
      <c r="A992" s="10" t="s">
        <v>412</v>
      </c>
      <c r="B992" s="10" t="s">
        <v>114</v>
      </c>
      <c r="C992" s="10" t="s">
        <v>11</v>
      </c>
      <c r="D992" s="10" t="s">
        <v>182</v>
      </c>
      <c r="E992" s="11" t="s">
        <v>575</v>
      </c>
      <c r="F992" s="10" t="s">
        <v>14</v>
      </c>
      <c r="G992" s="10" t="s">
        <v>116</v>
      </c>
      <c r="H992" s="10" t="s">
        <v>15</v>
      </c>
      <c r="I992" s="11" t="s">
        <v>418</v>
      </c>
      <c r="J992" s="12">
        <v>231668</v>
      </c>
      <c r="K992" s="13">
        <v>0.3382</v>
      </c>
    </row>
    <row r="993" spans="1:11" x14ac:dyDescent="0.35">
      <c r="A993" s="10" t="s">
        <v>412</v>
      </c>
      <c r="B993" s="10" t="s">
        <v>114</v>
      </c>
      <c r="C993" s="10" t="s">
        <v>11</v>
      </c>
      <c r="D993" s="10" t="s">
        <v>182</v>
      </c>
      <c r="E993" s="11" t="s">
        <v>575</v>
      </c>
      <c r="F993" s="10" t="s">
        <v>14</v>
      </c>
      <c r="G993" s="10" t="s">
        <v>116</v>
      </c>
      <c r="H993" s="10" t="s">
        <v>419</v>
      </c>
      <c r="I993" s="11" t="s">
        <v>420</v>
      </c>
      <c r="J993" s="12">
        <v>185910</v>
      </c>
      <c r="K993" s="13">
        <v>0.27139999999999997</v>
      </c>
    </row>
    <row r="994" spans="1:11" x14ac:dyDescent="0.35">
      <c r="A994" s="10" t="s">
        <v>412</v>
      </c>
      <c r="B994" s="10" t="s">
        <v>114</v>
      </c>
      <c r="C994" s="10" t="s">
        <v>11</v>
      </c>
      <c r="D994" s="10" t="s">
        <v>182</v>
      </c>
      <c r="E994" s="11" t="s">
        <v>575</v>
      </c>
      <c r="F994" s="10" t="s">
        <v>14</v>
      </c>
      <c r="G994" s="10" t="s">
        <v>116</v>
      </c>
      <c r="H994" s="10" t="s">
        <v>421</v>
      </c>
      <c r="I994" s="11" t="s">
        <v>422</v>
      </c>
      <c r="J994" s="12">
        <v>136864</v>
      </c>
      <c r="K994" s="13">
        <v>0.19980000000000001</v>
      </c>
    </row>
    <row r="995" spans="1:11" x14ac:dyDescent="0.35">
      <c r="A995" s="10" t="s">
        <v>412</v>
      </c>
      <c r="B995" s="10" t="s">
        <v>114</v>
      </c>
      <c r="C995" s="10" t="s">
        <v>11</v>
      </c>
      <c r="D995" s="10" t="s">
        <v>182</v>
      </c>
      <c r="E995" s="11" t="s">
        <v>575</v>
      </c>
      <c r="F995" s="10" t="s">
        <v>14</v>
      </c>
      <c r="G995" s="10" t="s">
        <v>116</v>
      </c>
      <c r="H995" s="10" t="s">
        <v>423</v>
      </c>
      <c r="I995" s="11" t="s">
        <v>424</v>
      </c>
      <c r="J995" s="12">
        <v>38566</v>
      </c>
      <c r="K995" s="13">
        <v>5.6300000000000003E-2</v>
      </c>
    </row>
    <row r="996" spans="1:11" x14ac:dyDescent="0.35">
      <c r="A996" s="10" t="s">
        <v>412</v>
      </c>
      <c r="B996" s="10" t="s">
        <v>183</v>
      </c>
      <c r="C996" s="10" t="s">
        <v>11</v>
      </c>
      <c r="D996" s="10" t="s">
        <v>186</v>
      </c>
      <c r="E996" s="11" t="s">
        <v>576</v>
      </c>
      <c r="F996" s="10" t="s">
        <v>14</v>
      </c>
      <c r="G996" s="10" t="s">
        <v>60</v>
      </c>
      <c r="H996" s="10" t="s">
        <v>13</v>
      </c>
      <c r="I996" s="11" t="s">
        <v>415</v>
      </c>
      <c r="J996" s="12">
        <v>0</v>
      </c>
      <c r="K996" s="13">
        <v>0</v>
      </c>
    </row>
    <row r="997" spans="1:11" x14ac:dyDescent="0.35">
      <c r="A997" s="10" t="s">
        <v>412</v>
      </c>
      <c r="B997" s="10" t="s">
        <v>183</v>
      </c>
      <c r="C997" s="10" t="s">
        <v>11</v>
      </c>
      <c r="D997" s="10" t="s">
        <v>186</v>
      </c>
      <c r="E997" s="11" t="s">
        <v>576</v>
      </c>
      <c r="F997" s="10" t="s">
        <v>14</v>
      </c>
      <c r="G997" s="10" t="s">
        <v>60</v>
      </c>
      <c r="H997" s="10" t="s">
        <v>416</v>
      </c>
      <c r="I997" s="11" t="s">
        <v>417</v>
      </c>
      <c r="J997" s="12">
        <v>0</v>
      </c>
      <c r="K997" s="13">
        <v>0</v>
      </c>
    </row>
    <row r="998" spans="1:11" x14ac:dyDescent="0.35">
      <c r="A998" s="10" t="s">
        <v>412</v>
      </c>
      <c r="B998" s="10" t="s">
        <v>183</v>
      </c>
      <c r="C998" s="10" t="s">
        <v>11</v>
      </c>
      <c r="D998" s="10" t="s">
        <v>186</v>
      </c>
      <c r="E998" s="11" t="s">
        <v>576</v>
      </c>
      <c r="F998" s="10" t="s">
        <v>14</v>
      </c>
      <c r="G998" s="10" t="s">
        <v>60</v>
      </c>
      <c r="H998" s="10" t="s">
        <v>15</v>
      </c>
      <c r="I998" s="11" t="s">
        <v>418</v>
      </c>
      <c r="J998" s="12">
        <v>305685</v>
      </c>
      <c r="K998" s="13">
        <v>0.1074</v>
      </c>
    </row>
    <row r="999" spans="1:11" x14ac:dyDescent="0.35">
      <c r="A999" s="10" t="s">
        <v>412</v>
      </c>
      <c r="B999" s="10" t="s">
        <v>183</v>
      </c>
      <c r="C999" s="10" t="s">
        <v>11</v>
      </c>
      <c r="D999" s="10" t="s">
        <v>186</v>
      </c>
      <c r="E999" s="11" t="s">
        <v>576</v>
      </c>
      <c r="F999" s="10" t="s">
        <v>14</v>
      </c>
      <c r="G999" s="10" t="s">
        <v>60</v>
      </c>
      <c r="H999" s="10" t="s">
        <v>16</v>
      </c>
      <c r="I999" s="11" t="s">
        <v>426</v>
      </c>
      <c r="J999" s="12">
        <v>0</v>
      </c>
      <c r="K999" s="13">
        <v>0</v>
      </c>
    </row>
    <row r="1000" spans="1:11" x14ac:dyDescent="0.35">
      <c r="A1000" s="10" t="s">
        <v>412</v>
      </c>
      <c r="B1000" s="10" t="s">
        <v>183</v>
      </c>
      <c r="C1000" s="10" t="s">
        <v>11</v>
      </c>
      <c r="D1000" s="10" t="s">
        <v>186</v>
      </c>
      <c r="E1000" s="11" t="s">
        <v>576</v>
      </c>
      <c r="F1000" s="10" t="s">
        <v>14</v>
      </c>
      <c r="G1000" s="10" t="s">
        <v>60</v>
      </c>
      <c r="H1000" s="10" t="s">
        <v>419</v>
      </c>
      <c r="I1000" s="11" t="s">
        <v>420</v>
      </c>
      <c r="J1000" s="12">
        <v>573230</v>
      </c>
      <c r="K1000" s="13">
        <v>0.2014</v>
      </c>
    </row>
    <row r="1001" spans="1:11" x14ac:dyDescent="0.35">
      <c r="A1001" s="10" t="s">
        <v>412</v>
      </c>
      <c r="B1001" s="10" t="s">
        <v>183</v>
      </c>
      <c r="C1001" s="10" t="s">
        <v>11</v>
      </c>
      <c r="D1001" s="10" t="s">
        <v>186</v>
      </c>
      <c r="E1001" s="11" t="s">
        <v>576</v>
      </c>
      <c r="F1001" s="10" t="s">
        <v>14</v>
      </c>
      <c r="G1001" s="10" t="s">
        <v>60</v>
      </c>
      <c r="H1001" s="10" t="s">
        <v>421</v>
      </c>
      <c r="I1001" s="11" t="s">
        <v>422</v>
      </c>
      <c r="J1001" s="12">
        <v>575222</v>
      </c>
      <c r="K1001" s="13">
        <v>0.2021</v>
      </c>
    </row>
    <row r="1002" spans="1:11" x14ac:dyDescent="0.35">
      <c r="A1002" s="10" t="s">
        <v>412</v>
      </c>
      <c r="B1002" s="10" t="s">
        <v>183</v>
      </c>
      <c r="C1002" s="10" t="s">
        <v>11</v>
      </c>
      <c r="D1002" s="10" t="s">
        <v>186</v>
      </c>
      <c r="E1002" s="11" t="s">
        <v>576</v>
      </c>
      <c r="F1002" s="10" t="s">
        <v>14</v>
      </c>
      <c r="G1002" s="10" t="s">
        <v>60</v>
      </c>
      <c r="H1002" s="10" t="s">
        <v>423</v>
      </c>
      <c r="I1002" s="11" t="s">
        <v>424</v>
      </c>
      <c r="J1002" s="12">
        <v>119826</v>
      </c>
      <c r="K1002" s="13">
        <v>4.2099999999999999E-2</v>
      </c>
    </row>
    <row r="1003" spans="1:11" x14ac:dyDescent="0.35">
      <c r="A1003" s="10" t="s">
        <v>412</v>
      </c>
      <c r="B1003" s="10" t="s">
        <v>183</v>
      </c>
      <c r="C1003" s="10" t="s">
        <v>11</v>
      </c>
      <c r="D1003" s="10" t="s">
        <v>184</v>
      </c>
      <c r="E1003" s="11" t="s">
        <v>577</v>
      </c>
      <c r="F1003" s="10" t="s">
        <v>21</v>
      </c>
      <c r="G1003" s="10" t="s">
        <v>414</v>
      </c>
      <c r="H1003" s="10" t="s">
        <v>13</v>
      </c>
      <c r="I1003" s="11" t="s">
        <v>415</v>
      </c>
      <c r="J1003" s="12">
        <v>0</v>
      </c>
      <c r="K1003" s="13">
        <v>0</v>
      </c>
    </row>
    <row r="1004" spans="1:11" x14ac:dyDescent="0.35">
      <c r="A1004" s="10" t="s">
        <v>412</v>
      </c>
      <c r="B1004" s="10" t="s">
        <v>183</v>
      </c>
      <c r="C1004" s="10" t="s">
        <v>11</v>
      </c>
      <c r="D1004" s="10" t="s">
        <v>184</v>
      </c>
      <c r="E1004" s="11" t="s">
        <v>577</v>
      </c>
      <c r="F1004" s="10" t="s">
        <v>21</v>
      </c>
      <c r="G1004" s="10" t="s">
        <v>414</v>
      </c>
      <c r="H1004" s="10" t="s">
        <v>416</v>
      </c>
      <c r="I1004" s="11" t="s">
        <v>417</v>
      </c>
      <c r="J1004" s="12">
        <v>0</v>
      </c>
      <c r="K1004" s="13">
        <v>0</v>
      </c>
    </row>
    <row r="1005" spans="1:11" x14ac:dyDescent="0.35">
      <c r="A1005" s="10" t="s">
        <v>412</v>
      </c>
      <c r="B1005" s="10" t="s">
        <v>183</v>
      </c>
      <c r="C1005" s="10" t="s">
        <v>11</v>
      </c>
      <c r="D1005" s="10" t="s">
        <v>184</v>
      </c>
      <c r="E1005" s="11" t="s">
        <v>577</v>
      </c>
      <c r="F1005" s="10" t="s">
        <v>21</v>
      </c>
      <c r="G1005" s="10" t="s">
        <v>414</v>
      </c>
      <c r="H1005" s="10" t="s">
        <v>15</v>
      </c>
      <c r="I1005" s="11" t="s">
        <v>418</v>
      </c>
      <c r="J1005" s="12">
        <v>3362972</v>
      </c>
      <c r="K1005" s="13">
        <v>0.33689999999999998</v>
      </c>
    </row>
    <row r="1006" spans="1:11" x14ac:dyDescent="0.35">
      <c r="A1006" s="10" t="s">
        <v>412</v>
      </c>
      <c r="B1006" s="10" t="s">
        <v>183</v>
      </c>
      <c r="C1006" s="10" t="s">
        <v>11</v>
      </c>
      <c r="D1006" s="10" t="s">
        <v>184</v>
      </c>
      <c r="E1006" s="11" t="s">
        <v>577</v>
      </c>
      <c r="F1006" s="10" t="s">
        <v>21</v>
      </c>
      <c r="G1006" s="10" t="s">
        <v>414</v>
      </c>
      <c r="H1006" s="10" t="s">
        <v>16</v>
      </c>
      <c r="I1006" s="11" t="s">
        <v>426</v>
      </c>
      <c r="J1006" s="12">
        <v>55900</v>
      </c>
      <c r="K1006" s="13">
        <v>5.5999999999999999E-3</v>
      </c>
    </row>
    <row r="1007" spans="1:11" x14ac:dyDescent="0.35">
      <c r="A1007" s="10" t="s">
        <v>412</v>
      </c>
      <c r="B1007" s="10" t="s">
        <v>183</v>
      </c>
      <c r="C1007" s="10" t="s">
        <v>11</v>
      </c>
      <c r="D1007" s="10" t="s">
        <v>184</v>
      </c>
      <c r="E1007" s="11" t="s">
        <v>577</v>
      </c>
      <c r="F1007" s="10" t="s">
        <v>21</v>
      </c>
      <c r="G1007" s="10" t="s">
        <v>414</v>
      </c>
      <c r="H1007" s="10" t="s">
        <v>419</v>
      </c>
      <c r="I1007" s="11" t="s">
        <v>420</v>
      </c>
      <c r="J1007" s="12">
        <v>2541445</v>
      </c>
      <c r="K1007" s="13">
        <v>0.25459999999999999</v>
      </c>
    </row>
    <row r="1008" spans="1:11" x14ac:dyDescent="0.35">
      <c r="A1008" s="10" t="s">
        <v>412</v>
      </c>
      <c r="B1008" s="10" t="s">
        <v>183</v>
      </c>
      <c r="C1008" s="10" t="s">
        <v>11</v>
      </c>
      <c r="D1008" s="10" t="s">
        <v>184</v>
      </c>
      <c r="E1008" s="11" t="s">
        <v>577</v>
      </c>
      <c r="F1008" s="10" t="s">
        <v>21</v>
      </c>
      <c r="G1008" s="10" t="s">
        <v>414</v>
      </c>
      <c r="H1008" s="10" t="s">
        <v>421</v>
      </c>
      <c r="I1008" s="11" t="s">
        <v>422</v>
      </c>
      <c r="J1008" s="12">
        <v>1456390</v>
      </c>
      <c r="K1008" s="13">
        <v>0.1459</v>
      </c>
    </row>
    <row r="1009" spans="1:11" x14ac:dyDescent="0.35">
      <c r="A1009" s="10" t="s">
        <v>412</v>
      </c>
      <c r="B1009" s="10" t="s">
        <v>183</v>
      </c>
      <c r="C1009" s="10" t="s">
        <v>11</v>
      </c>
      <c r="D1009" s="10" t="s">
        <v>184</v>
      </c>
      <c r="E1009" s="11" t="s">
        <v>577</v>
      </c>
      <c r="F1009" s="10" t="s">
        <v>21</v>
      </c>
      <c r="G1009" s="10" t="s">
        <v>414</v>
      </c>
      <c r="H1009" s="10" t="s">
        <v>423</v>
      </c>
      <c r="I1009" s="11" t="s">
        <v>424</v>
      </c>
      <c r="J1009" s="12">
        <v>358358</v>
      </c>
      <c r="K1009" s="13">
        <v>3.5900000000000001E-2</v>
      </c>
    </row>
    <row r="1010" spans="1:11" x14ac:dyDescent="0.35">
      <c r="A1010" s="10" t="s">
        <v>412</v>
      </c>
      <c r="B1010" s="10" t="s">
        <v>183</v>
      </c>
      <c r="C1010" s="10" t="s">
        <v>11</v>
      </c>
      <c r="D1010" s="10" t="s">
        <v>185</v>
      </c>
      <c r="E1010" s="11" t="s">
        <v>578</v>
      </c>
      <c r="F1010" s="10" t="s">
        <v>14</v>
      </c>
      <c r="G1010" s="10" t="s">
        <v>183</v>
      </c>
      <c r="H1010" s="10" t="s">
        <v>416</v>
      </c>
      <c r="I1010" s="11" t="s">
        <v>417</v>
      </c>
      <c r="J1010" s="12">
        <v>0</v>
      </c>
      <c r="K1010" s="13">
        <v>0</v>
      </c>
    </row>
    <row r="1011" spans="1:11" x14ac:dyDescent="0.35">
      <c r="A1011" s="10" t="s">
        <v>412</v>
      </c>
      <c r="B1011" s="10" t="s">
        <v>183</v>
      </c>
      <c r="C1011" s="10" t="s">
        <v>11</v>
      </c>
      <c r="D1011" s="10" t="s">
        <v>185</v>
      </c>
      <c r="E1011" s="11" t="s">
        <v>578</v>
      </c>
      <c r="F1011" s="10" t="s">
        <v>14</v>
      </c>
      <c r="G1011" s="10" t="s">
        <v>183</v>
      </c>
      <c r="H1011" s="10" t="s">
        <v>15</v>
      </c>
      <c r="I1011" s="11" t="s">
        <v>418</v>
      </c>
      <c r="J1011" s="12">
        <v>999218</v>
      </c>
      <c r="K1011" s="13">
        <v>0.126</v>
      </c>
    </row>
    <row r="1012" spans="1:11" x14ac:dyDescent="0.35">
      <c r="A1012" s="10" t="s">
        <v>412</v>
      </c>
      <c r="B1012" s="10" t="s">
        <v>183</v>
      </c>
      <c r="C1012" s="10" t="s">
        <v>11</v>
      </c>
      <c r="D1012" s="10" t="s">
        <v>185</v>
      </c>
      <c r="E1012" s="11" t="s">
        <v>578</v>
      </c>
      <c r="F1012" s="10" t="s">
        <v>14</v>
      </c>
      <c r="G1012" s="10" t="s">
        <v>183</v>
      </c>
      <c r="H1012" s="10" t="s">
        <v>419</v>
      </c>
      <c r="I1012" s="11" t="s">
        <v>420</v>
      </c>
      <c r="J1012" s="12">
        <v>1894550</v>
      </c>
      <c r="K1012" s="13">
        <v>0.2389</v>
      </c>
    </row>
    <row r="1013" spans="1:11" x14ac:dyDescent="0.35">
      <c r="A1013" s="10" t="s">
        <v>412</v>
      </c>
      <c r="B1013" s="10" t="s">
        <v>183</v>
      </c>
      <c r="C1013" s="10" t="s">
        <v>11</v>
      </c>
      <c r="D1013" s="10" t="s">
        <v>185</v>
      </c>
      <c r="E1013" s="11" t="s">
        <v>578</v>
      </c>
      <c r="F1013" s="10" t="s">
        <v>14</v>
      </c>
      <c r="G1013" s="10" t="s">
        <v>183</v>
      </c>
      <c r="H1013" s="10" t="s">
        <v>421</v>
      </c>
      <c r="I1013" s="11" t="s">
        <v>422</v>
      </c>
      <c r="J1013" s="12">
        <v>1517860</v>
      </c>
      <c r="K1013" s="13">
        <v>0.19139999999999999</v>
      </c>
    </row>
    <row r="1014" spans="1:11" x14ac:dyDescent="0.35">
      <c r="A1014" s="10" t="s">
        <v>412</v>
      </c>
      <c r="B1014" s="10" t="s">
        <v>183</v>
      </c>
      <c r="C1014" s="10" t="s">
        <v>11</v>
      </c>
      <c r="D1014" s="10" t="s">
        <v>185</v>
      </c>
      <c r="E1014" s="11" t="s">
        <v>578</v>
      </c>
      <c r="F1014" s="10" t="s">
        <v>14</v>
      </c>
      <c r="G1014" s="10" t="s">
        <v>183</v>
      </c>
      <c r="H1014" s="10" t="s">
        <v>423</v>
      </c>
      <c r="I1014" s="11" t="s">
        <v>424</v>
      </c>
      <c r="J1014" s="12">
        <v>229186</v>
      </c>
      <c r="K1014" s="13">
        <v>2.8899999999999999E-2</v>
      </c>
    </row>
    <row r="1015" spans="1:11" x14ac:dyDescent="0.35">
      <c r="A1015" s="10" t="s">
        <v>412</v>
      </c>
      <c r="B1015" s="10" t="s">
        <v>343</v>
      </c>
      <c r="C1015" s="10" t="s">
        <v>11</v>
      </c>
      <c r="D1015" s="10" t="s">
        <v>392</v>
      </c>
      <c r="E1015" s="11" t="s">
        <v>579</v>
      </c>
      <c r="F1015" s="10" t="s">
        <v>21</v>
      </c>
      <c r="G1015" s="10" t="s">
        <v>414</v>
      </c>
      <c r="H1015" s="10" t="s">
        <v>25</v>
      </c>
      <c r="I1015" s="11" t="s">
        <v>448</v>
      </c>
      <c r="J1015" s="12">
        <v>2096306</v>
      </c>
      <c r="K1015" s="13">
        <v>0.28999999999999998</v>
      </c>
    </row>
    <row r="1016" spans="1:11" x14ac:dyDescent="0.35">
      <c r="A1016" s="10" t="s">
        <v>412</v>
      </c>
      <c r="B1016" s="10" t="s">
        <v>343</v>
      </c>
      <c r="C1016" s="10" t="s">
        <v>11</v>
      </c>
      <c r="D1016" s="10" t="s">
        <v>392</v>
      </c>
      <c r="E1016" s="11" t="s">
        <v>579</v>
      </c>
      <c r="F1016" s="10" t="s">
        <v>21</v>
      </c>
      <c r="G1016" s="10" t="s">
        <v>414</v>
      </c>
      <c r="H1016" s="10" t="s">
        <v>416</v>
      </c>
      <c r="I1016" s="11" t="s">
        <v>417</v>
      </c>
      <c r="J1016" s="12">
        <v>0</v>
      </c>
      <c r="K1016" s="13">
        <v>0</v>
      </c>
    </row>
    <row r="1017" spans="1:11" x14ac:dyDescent="0.35">
      <c r="A1017" s="10" t="s">
        <v>412</v>
      </c>
      <c r="B1017" s="10" t="s">
        <v>343</v>
      </c>
      <c r="C1017" s="10" t="s">
        <v>11</v>
      </c>
      <c r="D1017" s="10" t="s">
        <v>392</v>
      </c>
      <c r="E1017" s="11" t="s">
        <v>579</v>
      </c>
      <c r="F1017" s="10" t="s">
        <v>21</v>
      </c>
      <c r="G1017" s="10" t="s">
        <v>414</v>
      </c>
      <c r="H1017" s="10" t="s">
        <v>15</v>
      </c>
      <c r="I1017" s="11" t="s">
        <v>418</v>
      </c>
      <c r="J1017" s="12">
        <v>3899418</v>
      </c>
      <c r="K1017" s="13">
        <v>0.55900000000000005</v>
      </c>
    </row>
    <row r="1018" spans="1:11" x14ac:dyDescent="0.35">
      <c r="A1018" s="10" t="s">
        <v>412</v>
      </c>
      <c r="B1018" s="10" t="s">
        <v>343</v>
      </c>
      <c r="C1018" s="10" t="s">
        <v>11</v>
      </c>
      <c r="D1018" s="10" t="s">
        <v>392</v>
      </c>
      <c r="E1018" s="11" t="s">
        <v>579</v>
      </c>
      <c r="F1018" s="10" t="s">
        <v>21</v>
      </c>
      <c r="G1018" s="10" t="s">
        <v>414</v>
      </c>
      <c r="H1018" s="10" t="s">
        <v>580</v>
      </c>
      <c r="I1018" s="11" t="s">
        <v>581</v>
      </c>
      <c r="J1018" s="12">
        <v>2876780</v>
      </c>
      <c r="K1018" s="13">
        <v>0.41239999999999999</v>
      </c>
    </row>
    <row r="1019" spans="1:11" x14ac:dyDescent="0.35">
      <c r="A1019" s="10" t="s">
        <v>412</v>
      </c>
      <c r="B1019" s="10" t="s">
        <v>343</v>
      </c>
      <c r="C1019" s="10" t="s">
        <v>11</v>
      </c>
      <c r="D1019" s="10" t="s">
        <v>392</v>
      </c>
      <c r="E1019" s="11" t="s">
        <v>579</v>
      </c>
      <c r="F1019" s="10" t="s">
        <v>21</v>
      </c>
      <c r="G1019" s="10" t="s">
        <v>414</v>
      </c>
      <c r="H1019" s="10" t="s">
        <v>582</v>
      </c>
      <c r="I1019" s="11" t="s">
        <v>583</v>
      </c>
      <c r="J1019" s="12">
        <v>152768</v>
      </c>
      <c r="K1019" s="13">
        <v>2.1899999999999999E-2</v>
      </c>
    </row>
    <row r="1020" spans="1:11" x14ac:dyDescent="0.35">
      <c r="A1020" s="10" t="s">
        <v>412</v>
      </c>
      <c r="B1020" s="10" t="s">
        <v>343</v>
      </c>
      <c r="C1020" s="10" t="s">
        <v>11</v>
      </c>
      <c r="D1020" s="10" t="s">
        <v>392</v>
      </c>
      <c r="E1020" s="11" t="s">
        <v>579</v>
      </c>
      <c r="F1020" s="10" t="s">
        <v>21</v>
      </c>
      <c r="G1020" s="10" t="s">
        <v>414</v>
      </c>
      <c r="H1020" s="10" t="s">
        <v>419</v>
      </c>
      <c r="I1020" s="11" t="s">
        <v>420</v>
      </c>
      <c r="J1020" s="12">
        <v>888705</v>
      </c>
      <c r="K1020" s="13">
        <v>0.12740000000000001</v>
      </c>
    </row>
    <row r="1021" spans="1:11" x14ac:dyDescent="0.35">
      <c r="A1021" s="10" t="s">
        <v>412</v>
      </c>
      <c r="B1021" s="10" t="s">
        <v>343</v>
      </c>
      <c r="C1021" s="10" t="s">
        <v>11</v>
      </c>
      <c r="D1021" s="10" t="s">
        <v>392</v>
      </c>
      <c r="E1021" s="11" t="s">
        <v>579</v>
      </c>
      <c r="F1021" s="10" t="s">
        <v>21</v>
      </c>
      <c r="G1021" s="10" t="s">
        <v>414</v>
      </c>
      <c r="H1021" s="10" t="s">
        <v>421</v>
      </c>
      <c r="I1021" s="11" t="s">
        <v>422</v>
      </c>
      <c r="J1021" s="12">
        <v>557359</v>
      </c>
      <c r="K1021" s="13">
        <v>7.9899999999999999E-2</v>
      </c>
    </row>
    <row r="1022" spans="1:11" x14ac:dyDescent="0.35">
      <c r="A1022" s="10" t="s">
        <v>412</v>
      </c>
      <c r="B1022" s="10" t="s">
        <v>343</v>
      </c>
      <c r="C1022" s="10" t="s">
        <v>11</v>
      </c>
      <c r="D1022" s="10" t="s">
        <v>392</v>
      </c>
      <c r="E1022" s="11" t="s">
        <v>579</v>
      </c>
      <c r="F1022" s="10" t="s">
        <v>21</v>
      </c>
      <c r="G1022" s="10" t="s">
        <v>414</v>
      </c>
      <c r="H1022" s="10" t="s">
        <v>423</v>
      </c>
      <c r="I1022" s="11" t="s">
        <v>424</v>
      </c>
      <c r="J1022" s="12">
        <v>95567</v>
      </c>
      <c r="K1022" s="13">
        <v>1.37E-2</v>
      </c>
    </row>
    <row r="1023" spans="1:11" x14ac:dyDescent="0.35">
      <c r="A1023" s="10" t="s">
        <v>412</v>
      </c>
      <c r="B1023" s="10" t="s">
        <v>343</v>
      </c>
      <c r="C1023" s="10" t="s">
        <v>11</v>
      </c>
      <c r="D1023" s="10" t="s">
        <v>393</v>
      </c>
      <c r="E1023" s="11" t="s">
        <v>584</v>
      </c>
      <c r="F1023" s="10" t="s">
        <v>21</v>
      </c>
      <c r="G1023" s="10" t="s">
        <v>414</v>
      </c>
      <c r="H1023" s="10" t="s">
        <v>25</v>
      </c>
      <c r="I1023" s="11" t="s">
        <v>448</v>
      </c>
      <c r="J1023" s="12">
        <v>631784</v>
      </c>
      <c r="K1023" s="13">
        <v>0.42</v>
      </c>
    </row>
    <row r="1024" spans="1:11" x14ac:dyDescent="0.35">
      <c r="A1024" s="10" t="s">
        <v>412</v>
      </c>
      <c r="B1024" s="10" t="s">
        <v>343</v>
      </c>
      <c r="C1024" s="10" t="s">
        <v>11</v>
      </c>
      <c r="D1024" s="10" t="s">
        <v>393</v>
      </c>
      <c r="E1024" s="11" t="s">
        <v>584</v>
      </c>
      <c r="F1024" s="10" t="s">
        <v>21</v>
      </c>
      <c r="G1024" s="10" t="s">
        <v>414</v>
      </c>
      <c r="H1024" s="10" t="s">
        <v>416</v>
      </c>
      <c r="I1024" s="11" t="s">
        <v>417</v>
      </c>
      <c r="J1024" s="12">
        <v>0</v>
      </c>
      <c r="K1024" s="13">
        <v>0</v>
      </c>
    </row>
    <row r="1025" spans="1:11" x14ac:dyDescent="0.35">
      <c r="A1025" s="10" t="s">
        <v>412</v>
      </c>
      <c r="B1025" s="10" t="s">
        <v>343</v>
      </c>
      <c r="C1025" s="10" t="s">
        <v>11</v>
      </c>
      <c r="D1025" s="10" t="s">
        <v>393</v>
      </c>
      <c r="E1025" s="11" t="s">
        <v>584</v>
      </c>
      <c r="F1025" s="10" t="s">
        <v>21</v>
      </c>
      <c r="G1025" s="10" t="s">
        <v>414</v>
      </c>
      <c r="H1025" s="10" t="s">
        <v>15</v>
      </c>
      <c r="I1025" s="11" t="s">
        <v>418</v>
      </c>
      <c r="J1025" s="12">
        <v>213754</v>
      </c>
      <c r="K1025" s="13">
        <v>0.1421</v>
      </c>
    </row>
    <row r="1026" spans="1:11" x14ac:dyDescent="0.35">
      <c r="A1026" s="10" t="s">
        <v>412</v>
      </c>
      <c r="B1026" s="10" t="s">
        <v>343</v>
      </c>
      <c r="C1026" s="10" t="s">
        <v>11</v>
      </c>
      <c r="D1026" s="10" t="s">
        <v>393</v>
      </c>
      <c r="E1026" s="11" t="s">
        <v>584</v>
      </c>
      <c r="F1026" s="10" t="s">
        <v>21</v>
      </c>
      <c r="G1026" s="10" t="s">
        <v>414</v>
      </c>
      <c r="H1026" s="10" t="s">
        <v>580</v>
      </c>
      <c r="I1026" s="11" t="s">
        <v>581</v>
      </c>
      <c r="J1026" s="12">
        <v>1151051</v>
      </c>
      <c r="K1026" s="13">
        <v>0.76519999999999999</v>
      </c>
    </row>
    <row r="1027" spans="1:11" x14ac:dyDescent="0.35">
      <c r="A1027" s="10" t="s">
        <v>412</v>
      </c>
      <c r="B1027" s="10" t="s">
        <v>343</v>
      </c>
      <c r="C1027" s="10" t="s">
        <v>11</v>
      </c>
      <c r="D1027" s="10" t="s">
        <v>393</v>
      </c>
      <c r="E1027" s="11" t="s">
        <v>584</v>
      </c>
      <c r="F1027" s="10" t="s">
        <v>21</v>
      </c>
      <c r="G1027" s="10" t="s">
        <v>414</v>
      </c>
      <c r="H1027" s="10" t="s">
        <v>582</v>
      </c>
      <c r="I1027" s="11" t="s">
        <v>583</v>
      </c>
      <c r="J1027" s="12">
        <v>36854</v>
      </c>
      <c r="K1027" s="13">
        <v>2.4500000000000001E-2</v>
      </c>
    </row>
    <row r="1028" spans="1:11" x14ac:dyDescent="0.35">
      <c r="A1028" s="10" t="s">
        <v>412</v>
      </c>
      <c r="B1028" s="10" t="s">
        <v>343</v>
      </c>
      <c r="C1028" s="10" t="s">
        <v>11</v>
      </c>
      <c r="D1028" s="10" t="s">
        <v>393</v>
      </c>
      <c r="E1028" s="11" t="s">
        <v>584</v>
      </c>
      <c r="F1028" s="10" t="s">
        <v>21</v>
      </c>
      <c r="G1028" s="10" t="s">
        <v>414</v>
      </c>
      <c r="H1028" s="10" t="s">
        <v>419</v>
      </c>
      <c r="I1028" s="11" t="s">
        <v>420</v>
      </c>
      <c r="J1028" s="12">
        <v>515957</v>
      </c>
      <c r="K1028" s="13">
        <v>0.34300000000000003</v>
      </c>
    </row>
    <row r="1029" spans="1:11" x14ac:dyDescent="0.35">
      <c r="A1029" s="10" t="s">
        <v>412</v>
      </c>
      <c r="B1029" s="10" t="s">
        <v>343</v>
      </c>
      <c r="C1029" s="10" t="s">
        <v>11</v>
      </c>
      <c r="D1029" s="10" t="s">
        <v>393</v>
      </c>
      <c r="E1029" s="11" t="s">
        <v>584</v>
      </c>
      <c r="F1029" s="10" t="s">
        <v>21</v>
      </c>
      <c r="G1029" s="10" t="s">
        <v>414</v>
      </c>
      <c r="H1029" s="10" t="s">
        <v>421</v>
      </c>
      <c r="I1029" s="11" t="s">
        <v>422</v>
      </c>
      <c r="J1029" s="12">
        <v>591922</v>
      </c>
      <c r="K1029" s="13">
        <v>0.39350000000000002</v>
      </c>
    </row>
    <row r="1030" spans="1:11" x14ac:dyDescent="0.35">
      <c r="A1030" s="10" t="s">
        <v>412</v>
      </c>
      <c r="B1030" s="10" t="s">
        <v>343</v>
      </c>
      <c r="C1030" s="10" t="s">
        <v>11</v>
      </c>
      <c r="D1030" s="10" t="s">
        <v>393</v>
      </c>
      <c r="E1030" s="11" t="s">
        <v>584</v>
      </c>
      <c r="F1030" s="10" t="s">
        <v>21</v>
      </c>
      <c r="G1030" s="10" t="s">
        <v>414</v>
      </c>
      <c r="H1030" s="10" t="s">
        <v>423</v>
      </c>
      <c r="I1030" s="11" t="s">
        <v>424</v>
      </c>
      <c r="J1030" s="12">
        <v>113571</v>
      </c>
      <c r="K1030" s="13">
        <v>7.5499999999999998E-2</v>
      </c>
    </row>
    <row r="1031" spans="1:11" x14ac:dyDescent="0.35">
      <c r="A1031" s="10" t="s">
        <v>412</v>
      </c>
      <c r="B1031" s="10" t="s">
        <v>343</v>
      </c>
      <c r="C1031" s="10" t="s">
        <v>11</v>
      </c>
      <c r="D1031" s="10" t="s">
        <v>394</v>
      </c>
      <c r="E1031" s="11" t="s">
        <v>585</v>
      </c>
      <c r="F1031" s="10" t="s">
        <v>21</v>
      </c>
      <c r="G1031" s="10" t="s">
        <v>414</v>
      </c>
      <c r="H1031" s="10" t="s">
        <v>13</v>
      </c>
      <c r="I1031" s="11" t="s">
        <v>415</v>
      </c>
      <c r="J1031" s="12">
        <v>0</v>
      </c>
      <c r="K1031" s="13">
        <v>0</v>
      </c>
    </row>
    <row r="1032" spans="1:11" x14ac:dyDescent="0.35">
      <c r="A1032" s="10" t="s">
        <v>412</v>
      </c>
      <c r="B1032" s="10" t="s">
        <v>343</v>
      </c>
      <c r="C1032" s="10" t="s">
        <v>11</v>
      </c>
      <c r="D1032" s="10" t="s">
        <v>394</v>
      </c>
      <c r="E1032" s="11" t="s">
        <v>585</v>
      </c>
      <c r="F1032" s="10" t="s">
        <v>21</v>
      </c>
      <c r="G1032" s="10" t="s">
        <v>414</v>
      </c>
      <c r="H1032" s="10" t="s">
        <v>416</v>
      </c>
      <c r="I1032" s="11" t="s">
        <v>417</v>
      </c>
      <c r="J1032" s="12">
        <v>0</v>
      </c>
      <c r="K1032" s="13">
        <v>0</v>
      </c>
    </row>
    <row r="1033" spans="1:11" x14ac:dyDescent="0.35">
      <c r="A1033" s="10" t="s">
        <v>412</v>
      </c>
      <c r="B1033" s="10" t="s">
        <v>343</v>
      </c>
      <c r="C1033" s="10" t="s">
        <v>11</v>
      </c>
      <c r="D1033" s="10" t="s">
        <v>394</v>
      </c>
      <c r="E1033" s="11" t="s">
        <v>585</v>
      </c>
      <c r="F1033" s="10" t="s">
        <v>21</v>
      </c>
      <c r="G1033" s="10" t="s">
        <v>414</v>
      </c>
      <c r="H1033" s="10" t="s">
        <v>15</v>
      </c>
      <c r="I1033" s="11" t="s">
        <v>418</v>
      </c>
      <c r="J1033" s="12">
        <v>1817326</v>
      </c>
      <c r="K1033" s="13">
        <v>6.3500000000000001E-2</v>
      </c>
    </row>
    <row r="1034" spans="1:11" x14ac:dyDescent="0.35">
      <c r="A1034" s="10" t="s">
        <v>412</v>
      </c>
      <c r="B1034" s="10" t="s">
        <v>343</v>
      </c>
      <c r="C1034" s="10" t="s">
        <v>11</v>
      </c>
      <c r="D1034" s="10" t="s">
        <v>394</v>
      </c>
      <c r="E1034" s="11" t="s">
        <v>585</v>
      </c>
      <c r="F1034" s="10" t="s">
        <v>21</v>
      </c>
      <c r="G1034" s="10" t="s">
        <v>414</v>
      </c>
      <c r="H1034" s="10" t="s">
        <v>580</v>
      </c>
      <c r="I1034" s="11" t="s">
        <v>581</v>
      </c>
      <c r="J1034" s="12">
        <v>13608479</v>
      </c>
      <c r="K1034" s="13">
        <v>0.47549999999999998</v>
      </c>
    </row>
    <row r="1035" spans="1:11" x14ac:dyDescent="0.35">
      <c r="A1035" s="10" t="s">
        <v>412</v>
      </c>
      <c r="B1035" s="10" t="s">
        <v>343</v>
      </c>
      <c r="C1035" s="10" t="s">
        <v>11</v>
      </c>
      <c r="D1035" s="10" t="s">
        <v>394</v>
      </c>
      <c r="E1035" s="11" t="s">
        <v>585</v>
      </c>
      <c r="F1035" s="10" t="s">
        <v>21</v>
      </c>
      <c r="G1035" s="10" t="s">
        <v>414</v>
      </c>
      <c r="H1035" s="10" t="s">
        <v>582</v>
      </c>
      <c r="I1035" s="11" t="s">
        <v>583</v>
      </c>
      <c r="J1035" s="12">
        <v>975918</v>
      </c>
      <c r="K1035" s="13">
        <v>3.4099999999999998E-2</v>
      </c>
    </row>
    <row r="1036" spans="1:11" x14ac:dyDescent="0.35">
      <c r="A1036" s="10" t="s">
        <v>412</v>
      </c>
      <c r="B1036" s="10" t="s">
        <v>343</v>
      </c>
      <c r="C1036" s="10" t="s">
        <v>11</v>
      </c>
      <c r="D1036" s="10" t="s">
        <v>394</v>
      </c>
      <c r="E1036" s="11" t="s">
        <v>585</v>
      </c>
      <c r="F1036" s="10" t="s">
        <v>21</v>
      </c>
      <c r="G1036" s="10" t="s">
        <v>414</v>
      </c>
      <c r="H1036" s="10" t="s">
        <v>419</v>
      </c>
      <c r="I1036" s="11" t="s">
        <v>420</v>
      </c>
      <c r="J1036" s="12">
        <v>5500630</v>
      </c>
      <c r="K1036" s="13">
        <v>0.19220000000000001</v>
      </c>
    </row>
    <row r="1037" spans="1:11" x14ac:dyDescent="0.35">
      <c r="A1037" s="10" t="s">
        <v>412</v>
      </c>
      <c r="B1037" s="10" t="s">
        <v>343</v>
      </c>
      <c r="C1037" s="10" t="s">
        <v>11</v>
      </c>
      <c r="D1037" s="10" t="s">
        <v>394</v>
      </c>
      <c r="E1037" s="11" t="s">
        <v>585</v>
      </c>
      <c r="F1037" s="10" t="s">
        <v>21</v>
      </c>
      <c r="G1037" s="10" t="s">
        <v>414</v>
      </c>
      <c r="H1037" s="10" t="s">
        <v>421</v>
      </c>
      <c r="I1037" s="11" t="s">
        <v>422</v>
      </c>
      <c r="J1037" s="12">
        <v>4321515</v>
      </c>
      <c r="K1037" s="13">
        <v>0.151</v>
      </c>
    </row>
    <row r="1038" spans="1:11" x14ac:dyDescent="0.35">
      <c r="A1038" s="10" t="s">
        <v>412</v>
      </c>
      <c r="B1038" s="10" t="s">
        <v>343</v>
      </c>
      <c r="C1038" s="10" t="s">
        <v>11</v>
      </c>
      <c r="D1038" s="10" t="s">
        <v>394</v>
      </c>
      <c r="E1038" s="11" t="s">
        <v>585</v>
      </c>
      <c r="F1038" s="10" t="s">
        <v>21</v>
      </c>
      <c r="G1038" s="10" t="s">
        <v>414</v>
      </c>
      <c r="H1038" s="10" t="s">
        <v>423</v>
      </c>
      <c r="I1038" s="11" t="s">
        <v>424</v>
      </c>
      <c r="J1038" s="12">
        <v>766997</v>
      </c>
      <c r="K1038" s="13">
        <v>2.6800000000000001E-2</v>
      </c>
    </row>
    <row r="1039" spans="1:11" x14ac:dyDescent="0.35">
      <c r="A1039" s="10" t="s">
        <v>412</v>
      </c>
      <c r="B1039" s="10" t="s">
        <v>343</v>
      </c>
      <c r="C1039" s="10" t="s">
        <v>11</v>
      </c>
      <c r="D1039" s="10" t="s">
        <v>395</v>
      </c>
      <c r="E1039" s="11" t="s">
        <v>586</v>
      </c>
      <c r="F1039" s="10" t="s">
        <v>21</v>
      </c>
      <c r="G1039" s="10" t="s">
        <v>414</v>
      </c>
      <c r="H1039" s="10" t="s">
        <v>13</v>
      </c>
      <c r="I1039" s="11" t="s">
        <v>415</v>
      </c>
      <c r="J1039" s="12">
        <v>0</v>
      </c>
      <c r="K1039" s="13">
        <v>0</v>
      </c>
    </row>
    <row r="1040" spans="1:11" x14ac:dyDescent="0.35">
      <c r="A1040" s="10" t="s">
        <v>412</v>
      </c>
      <c r="B1040" s="10" t="s">
        <v>343</v>
      </c>
      <c r="C1040" s="10" t="s">
        <v>11</v>
      </c>
      <c r="D1040" s="10" t="s">
        <v>395</v>
      </c>
      <c r="E1040" s="11" t="s">
        <v>586</v>
      </c>
      <c r="F1040" s="10" t="s">
        <v>21</v>
      </c>
      <c r="G1040" s="10" t="s">
        <v>414</v>
      </c>
      <c r="H1040" s="10" t="s">
        <v>416</v>
      </c>
      <c r="I1040" s="11" t="s">
        <v>417</v>
      </c>
      <c r="J1040" s="12">
        <v>0</v>
      </c>
      <c r="K1040" s="13">
        <v>0</v>
      </c>
    </row>
    <row r="1041" spans="1:11" x14ac:dyDescent="0.35">
      <c r="A1041" s="10" t="s">
        <v>412</v>
      </c>
      <c r="B1041" s="10" t="s">
        <v>343</v>
      </c>
      <c r="C1041" s="10" t="s">
        <v>11</v>
      </c>
      <c r="D1041" s="10" t="s">
        <v>395</v>
      </c>
      <c r="E1041" s="11" t="s">
        <v>586</v>
      </c>
      <c r="F1041" s="10" t="s">
        <v>21</v>
      </c>
      <c r="G1041" s="10" t="s">
        <v>414</v>
      </c>
      <c r="H1041" s="10" t="s">
        <v>15</v>
      </c>
      <c r="I1041" s="11" t="s">
        <v>418</v>
      </c>
      <c r="J1041" s="12">
        <v>2654297</v>
      </c>
      <c r="K1041" s="13">
        <v>6.9400000000000003E-2</v>
      </c>
    </row>
    <row r="1042" spans="1:11" x14ac:dyDescent="0.35">
      <c r="A1042" s="10" t="s">
        <v>412</v>
      </c>
      <c r="B1042" s="10" t="s">
        <v>343</v>
      </c>
      <c r="C1042" s="10" t="s">
        <v>11</v>
      </c>
      <c r="D1042" s="10" t="s">
        <v>395</v>
      </c>
      <c r="E1042" s="11" t="s">
        <v>586</v>
      </c>
      <c r="F1042" s="10" t="s">
        <v>21</v>
      </c>
      <c r="G1042" s="10" t="s">
        <v>414</v>
      </c>
      <c r="H1042" s="10" t="s">
        <v>580</v>
      </c>
      <c r="I1042" s="11" t="s">
        <v>581</v>
      </c>
      <c r="J1042" s="12">
        <v>5993204</v>
      </c>
      <c r="K1042" s="13">
        <v>0.15670000000000001</v>
      </c>
    </row>
    <row r="1043" spans="1:11" x14ac:dyDescent="0.35">
      <c r="A1043" s="10" t="s">
        <v>412</v>
      </c>
      <c r="B1043" s="10" t="s">
        <v>343</v>
      </c>
      <c r="C1043" s="10" t="s">
        <v>11</v>
      </c>
      <c r="D1043" s="10" t="s">
        <v>395</v>
      </c>
      <c r="E1043" s="11" t="s">
        <v>586</v>
      </c>
      <c r="F1043" s="10" t="s">
        <v>21</v>
      </c>
      <c r="G1043" s="10" t="s">
        <v>414</v>
      </c>
      <c r="H1043" s="10" t="s">
        <v>582</v>
      </c>
      <c r="I1043" s="11" t="s">
        <v>583</v>
      </c>
      <c r="J1043" s="12">
        <v>1250656</v>
      </c>
      <c r="K1043" s="13">
        <v>3.27E-2</v>
      </c>
    </row>
    <row r="1044" spans="1:11" x14ac:dyDescent="0.35">
      <c r="A1044" s="10" t="s">
        <v>412</v>
      </c>
      <c r="B1044" s="10" t="s">
        <v>343</v>
      </c>
      <c r="C1044" s="10" t="s">
        <v>11</v>
      </c>
      <c r="D1044" s="10" t="s">
        <v>395</v>
      </c>
      <c r="E1044" s="11" t="s">
        <v>586</v>
      </c>
      <c r="F1044" s="10" t="s">
        <v>21</v>
      </c>
      <c r="G1044" s="10" t="s">
        <v>414</v>
      </c>
      <c r="H1044" s="10" t="s">
        <v>30</v>
      </c>
      <c r="I1044" s="11" t="s">
        <v>432</v>
      </c>
      <c r="J1044" s="12">
        <v>9044331</v>
      </c>
      <c r="K1044" s="13">
        <v>0.21240000000000001</v>
      </c>
    </row>
    <row r="1045" spans="1:11" x14ac:dyDescent="0.35">
      <c r="A1045" s="10" t="s">
        <v>412</v>
      </c>
      <c r="B1045" s="10" t="s">
        <v>343</v>
      </c>
      <c r="C1045" s="10" t="s">
        <v>11</v>
      </c>
      <c r="D1045" s="10" t="s">
        <v>395</v>
      </c>
      <c r="E1045" s="11" t="s">
        <v>586</v>
      </c>
      <c r="F1045" s="10" t="s">
        <v>21</v>
      </c>
      <c r="G1045" s="10" t="s">
        <v>414</v>
      </c>
      <c r="H1045" s="10" t="s">
        <v>419</v>
      </c>
      <c r="I1045" s="11" t="s">
        <v>420</v>
      </c>
      <c r="J1045" s="12">
        <v>7167368</v>
      </c>
      <c r="K1045" s="13">
        <v>0.18740000000000001</v>
      </c>
    </row>
    <row r="1046" spans="1:11" x14ac:dyDescent="0.35">
      <c r="A1046" s="10" t="s">
        <v>412</v>
      </c>
      <c r="B1046" s="10" t="s">
        <v>343</v>
      </c>
      <c r="C1046" s="10" t="s">
        <v>11</v>
      </c>
      <c r="D1046" s="10" t="s">
        <v>395</v>
      </c>
      <c r="E1046" s="11" t="s">
        <v>586</v>
      </c>
      <c r="F1046" s="10" t="s">
        <v>21</v>
      </c>
      <c r="G1046" s="10" t="s">
        <v>414</v>
      </c>
      <c r="H1046" s="10" t="s">
        <v>421</v>
      </c>
      <c r="I1046" s="11" t="s">
        <v>422</v>
      </c>
      <c r="J1046" s="12">
        <v>4704302</v>
      </c>
      <c r="K1046" s="13">
        <v>0.123</v>
      </c>
    </row>
    <row r="1047" spans="1:11" x14ac:dyDescent="0.35">
      <c r="A1047" s="10" t="s">
        <v>412</v>
      </c>
      <c r="B1047" s="10" t="s">
        <v>343</v>
      </c>
      <c r="C1047" s="10" t="s">
        <v>11</v>
      </c>
      <c r="D1047" s="10" t="s">
        <v>395</v>
      </c>
      <c r="E1047" s="11" t="s">
        <v>586</v>
      </c>
      <c r="F1047" s="10" t="s">
        <v>21</v>
      </c>
      <c r="G1047" s="10" t="s">
        <v>414</v>
      </c>
      <c r="H1047" s="10" t="s">
        <v>423</v>
      </c>
      <c r="I1047" s="11" t="s">
        <v>424</v>
      </c>
      <c r="J1047" s="12">
        <v>600468</v>
      </c>
      <c r="K1047" s="13">
        <v>1.5699999999999999E-2</v>
      </c>
    </row>
    <row r="1048" spans="1:11" x14ac:dyDescent="0.35">
      <c r="A1048" s="10" t="s">
        <v>412</v>
      </c>
      <c r="B1048" s="10" t="s">
        <v>343</v>
      </c>
      <c r="C1048" s="10" t="s">
        <v>11</v>
      </c>
      <c r="D1048" s="10" t="s">
        <v>398</v>
      </c>
      <c r="E1048" s="11" t="s">
        <v>587</v>
      </c>
      <c r="F1048" s="10" t="s">
        <v>21</v>
      </c>
      <c r="G1048" s="10" t="s">
        <v>414</v>
      </c>
      <c r="H1048" s="10" t="s">
        <v>416</v>
      </c>
      <c r="I1048" s="11" t="s">
        <v>417</v>
      </c>
      <c r="J1048" s="12">
        <v>0</v>
      </c>
      <c r="K1048" s="13">
        <v>0</v>
      </c>
    </row>
    <row r="1049" spans="1:11" x14ac:dyDescent="0.35">
      <c r="A1049" s="10" t="s">
        <v>412</v>
      </c>
      <c r="B1049" s="10" t="s">
        <v>343</v>
      </c>
      <c r="C1049" s="10" t="s">
        <v>11</v>
      </c>
      <c r="D1049" s="10" t="s">
        <v>398</v>
      </c>
      <c r="E1049" s="11" t="s">
        <v>587</v>
      </c>
      <c r="F1049" s="10" t="s">
        <v>21</v>
      </c>
      <c r="G1049" s="10" t="s">
        <v>414</v>
      </c>
      <c r="H1049" s="10" t="s">
        <v>15</v>
      </c>
      <c r="I1049" s="11" t="s">
        <v>418</v>
      </c>
      <c r="J1049" s="12">
        <v>2167248</v>
      </c>
      <c r="K1049" s="13">
        <v>0.1845</v>
      </c>
    </row>
    <row r="1050" spans="1:11" x14ac:dyDescent="0.35">
      <c r="A1050" s="10" t="s">
        <v>412</v>
      </c>
      <c r="B1050" s="10" t="s">
        <v>343</v>
      </c>
      <c r="C1050" s="10" t="s">
        <v>11</v>
      </c>
      <c r="D1050" s="10" t="s">
        <v>398</v>
      </c>
      <c r="E1050" s="11" t="s">
        <v>587</v>
      </c>
      <c r="F1050" s="10" t="s">
        <v>21</v>
      </c>
      <c r="G1050" s="10" t="s">
        <v>414</v>
      </c>
      <c r="H1050" s="10" t="s">
        <v>580</v>
      </c>
      <c r="I1050" s="11" t="s">
        <v>581</v>
      </c>
      <c r="J1050" s="12">
        <v>6062421</v>
      </c>
      <c r="K1050" s="13">
        <v>0.5161</v>
      </c>
    </row>
    <row r="1051" spans="1:11" x14ac:dyDescent="0.35">
      <c r="A1051" s="10" t="s">
        <v>412</v>
      </c>
      <c r="B1051" s="10" t="s">
        <v>343</v>
      </c>
      <c r="C1051" s="10" t="s">
        <v>11</v>
      </c>
      <c r="D1051" s="10" t="s">
        <v>398</v>
      </c>
      <c r="E1051" s="11" t="s">
        <v>587</v>
      </c>
      <c r="F1051" s="10" t="s">
        <v>21</v>
      </c>
      <c r="G1051" s="10" t="s">
        <v>414</v>
      </c>
      <c r="H1051" s="10" t="s">
        <v>582</v>
      </c>
      <c r="I1051" s="11" t="s">
        <v>583</v>
      </c>
      <c r="J1051" s="12">
        <v>159754</v>
      </c>
      <c r="K1051" s="13">
        <v>1.3599999999999999E-2</v>
      </c>
    </row>
    <row r="1052" spans="1:11" x14ac:dyDescent="0.35">
      <c r="A1052" s="10" t="s">
        <v>412</v>
      </c>
      <c r="B1052" s="10" t="s">
        <v>343</v>
      </c>
      <c r="C1052" s="10" t="s">
        <v>11</v>
      </c>
      <c r="D1052" s="10" t="s">
        <v>398</v>
      </c>
      <c r="E1052" s="11" t="s">
        <v>587</v>
      </c>
      <c r="F1052" s="10" t="s">
        <v>21</v>
      </c>
      <c r="G1052" s="10" t="s">
        <v>414</v>
      </c>
      <c r="H1052" s="10" t="s">
        <v>419</v>
      </c>
      <c r="I1052" s="11" t="s">
        <v>420</v>
      </c>
      <c r="J1052" s="12">
        <v>1888853</v>
      </c>
      <c r="K1052" s="13">
        <v>0.1608</v>
      </c>
    </row>
    <row r="1053" spans="1:11" x14ac:dyDescent="0.35">
      <c r="A1053" s="10" t="s">
        <v>412</v>
      </c>
      <c r="B1053" s="10" t="s">
        <v>343</v>
      </c>
      <c r="C1053" s="10" t="s">
        <v>11</v>
      </c>
      <c r="D1053" s="10" t="s">
        <v>398</v>
      </c>
      <c r="E1053" s="11" t="s">
        <v>587</v>
      </c>
      <c r="F1053" s="10" t="s">
        <v>21</v>
      </c>
      <c r="G1053" s="10" t="s">
        <v>414</v>
      </c>
      <c r="H1053" s="10" t="s">
        <v>421</v>
      </c>
      <c r="I1053" s="11" t="s">
        <v>422</v>
      </c>
      <c r="J1053" s="12">
        <v>1715004</v>
      </c>
      <c r="K1053" s="13">
        <v>0.14599999999999999</v>
      </c>
    </row>
    <row r="1054" spans="1:11" x14ac:dyDescent="0.35">
      <c r="A1054" s="10" t="s">
        <v>412</v>
      </c>
      <c r="B1054" s="10" t="s">
        <v>343</v>
      </c>
      <c r="C1054" s="10" t="s">
        <v>11</v>
      </c>
      <c r="D1054" s="10" t="s">
        <v>398</v>
      </c>
      <c r="E1054" s="11" t="s">
        <v>587</v>
      </c>
      <c r="F1054" s="10" t="s">
        <v>21</v>
      </c>
      <c r="G1054" s="10" t="s">
        <v>414</v>
      </c>
      <c r="H1054" s="10" t="s">
        <v>423</v>
      </c>
      <c r="I1054" s="11" t="s">
        <v>424</v>
      </c>
      <c r="J1054" s="12">
        <v>460467</v>
      </c>
      <c r="K1054" s="13">
        <v>3.9199999999999999E-2</v>
      </c>
    </row>
    <row r="1055" spans="1:11" x14ac:dyDescent="0.35">
      <c r="A1055" s="10" t="s">
        <v>412</v>
      </c>
      <c r="B1055" s="10" t="s">
        <v>343</v>
      </c>
      <c r="C1055" s="10" t="s">
        <v>11</v>
      </c>
      <c r="D1055" s="10" t="s">
        <v>396</v>
      </c>
      <c r="E1055" s="11" t="s">
        <v>588</v>
      </c>
      <c r="F1055" s="10" t="s">
        <v>21</v>
      </c>
      <c r="G1055" s="10" t="s">
        <v>414</v>
      </c>
      <c r="H1055" s="10" t="s">
        <v>13</v>
      </c>
      <c r="I1055" s="11" t="s">
        <v>415</v>
      </c>
      <c r="J1055" s="12">
        <v>0</v>
      </c>
      <c r="K1055" s="13">
        <v>0</v>
      </c>
    </row>
    <row r="1056" spans="1:11" x14ac:dyDescent="0.35">
      <c r="A1056" s="10" t="s">
        <v>412</v>
      </c>
      <c r="B1056" s="10" t="s">
        <v>343</v>
      </c>
      <c r="C1056" s="10" t="s">
        <v>11</v>
      </c>
      <c r="D1056" s="10" t="s">
        <v>396</v>
      </c>
      <c r="E1056" s="11" t="s">
        <v>588</v>
      </c>
      <c r="F1056" s="10" t="s">
        <v>21</v>
      </c>
      <c r="G1056" s="10" t="s">
        <v>414</v>
      </c>
      <c r="H1056" s="10" t="s">
        <v>416</v>
      </c>
      <c r="I1056" s="11" t="s">
        <v>417</v>
      </c>
      <c r="J1056" s="12">
        <v>0</v>
      </c>
      <c r="K1056" s="13">
        <v>0</v>
      </c>
    </row>
    <row r="1057" spans="1:11" x14ac:dyDescent="0.35">
      <c r="A1057" s="10" t="s">
        <v>412</v>
      </c>
      <c r="B1057" s="10" t="s">
        <v>343</v>
      </c>
      <c r="C1057" s="10" t="s">
        <v>11</v>
      </c>
      <c r="D1057" s="10" t="s">
        <v>396</v>
      </c>
      <c r="E1057" s="11" t="s">
        <v>588</v>
      </c>
      <c r="F1057" s="10" t="s">
        <v>21</v>
      </c>
      <c r="G1057" s="10" t="s">
        <v>414</v>
      </c>
      <c r="H1057" s="10" t="s">
        <v>15</v>
      </c>
      <c r="I1057" s="11" t="s">
        <v>418</v>
      </c>
      <c r="J1057" s="12">
        <v>1273761</v>
      </c>
      <c r="K1057" s="13">
        <v>0.49459999999999998</v>
      </c>
    </row>
    <row r="1058" spans="1:11" x14ac:dyDescent="0.35">
      <c r="A1058" s="10" t="s">
        <v>412</v>
      </c>
      <c r="B1058" s="10" t="s">
        <v>343</v>
      </c>
      <c r="C1058" s="10" t="s">
        <v>11</v>
      </c>
      <c r="D1058" s="10" t="s">
        <v>396</v>
      </c>
      <c r="E1058" s="11" t="s">
        <v>588</v>
      </c>
      <c r="F1058" s="10" t="s">
        <v>21</v>
      </c>
      <c r="G1058" s="10" t="s">
        <v>414</v>
      </c>
      <c r="H1058" s="10" t="s">
        <v>580</v>
      </c>
      <c r="I1058" s="11" t="s">
        <v>581</v>
      </c>
      <c r="J1058" s="12">
        <v>2385533</v>
      </c>
      <c r="K1058" s="13">
        <v>0.92630000000000001</v>
      </c>
    </row>
    <row r="1059" spans="1:11" x14ac:dyDescent="0.35">
      <c r="A1059" s="10" t="s">
        <v>412</v>
      </c>
      <c r="B1059" s="10" t="s">
        <v>343</v>
      </c>
      <c r="C1059" s="10" t="s">
        <v>11</v>
      </c>
      <c r="D1059" s="10" t="s">
        <v>396</v>
      </c>
      <c r="E1059" s="11" t="s">
        <v>588</v>
      </c>
      <c r="F1059" s="10" t="s">
        <v>21</v>
      </c>
      <c r="G1059" s="10" t="s">
        <v>414</v>
      </c>
      <c r="H1059" s="10" t="s">
        <v>582</v>
      </c>
      <c r="I1059" s="11" t="s">
        <v>583</v>
      </c>
      <c r="J1059" s="12">
        <v>290498</v>
      </c>
      <c r="K1059" s="13">
        <v>0.1128</v>
      </c>
    </row>
    <row r="1060" spans="1:11" x14ac:dyDescent="0.35">
      <c r="A1060" s="10" t="s">
        <v>412</v>
      </c>
      <c r="B1060" s="10" t="s">
        <v>343</v>
      </c>
      <c r="C1060" s="10" t="s">
        <v>11</v>
      </c>
      <c r="D1060" s="10" t="s">
        <v>396</v>
      </c>
      <c r="E1060" s="11" t="s">
        <v>588</v>
      </c>
      <c r="F1060" s="10" t="s">
        <v>21</v>
      </c>
      <c r="G1060" s="10" t="s">
        <v>414</v>
      </c>
      <c r="H1060" s="10" t="s">
        <v>419</v>
      </c>
      <c r="I1060" s="11" t="s">
        <v>420</v>
      </c>
      <c r="J1060" s="12">
        <v>975794</v>
      </c>
      <c r="K1060" s="13">
        <v>0.37890000000000001</v>
      </c>
    </row>
    <row r="1061" spans="1:11" x14ac:dyDescent="0.35">
      <c r="A1061" s="10" t="s">
        <v>412</v>
      </c>
      <c r="B1061" s="10" t="s">
        <v>343</v>
      </c>
      <c r="C1061" s="10" t="s">
        <v>11</v>
      </c>
      <c r="D1061" s="10" t="s">
        <v>396</v>
      </c>
      <c r="E1061" s="11" t="s">
        <v>588</v>
      </c>
      <c r="F1061" s="10" t="s">
        <v>21</v>
      </c>
      <c r="G1061" s="10" t="s">
        <v>414</v>
      </c>
      <c r="H1061" s="10" t="s">
        <v>421</v>
      </c>
      <c r="I1061" s="11" t="s">
        <v>422</v>
      </c>
      <c r="J1061" s="12">
        <v>1632762</v>
      </c>
      <c r="K1061" s="13">
        <v>0.63400000000000001</v>
      </c>
    </row>
    <row r="1062" spans="1:11" x14ac:dyDescent="0.35">
      <c r="A1062" s="10" t="s">
        <v>412</v>
      </c>
      <c r="B1062" s="10" t="s">
        <v>343</v>
      </c>
      <c r="C1062" s="10" t="s">
        <v>11</v>
      </c>
      <c r="D1062" s="10" t="s">
        <v>396</v>
      </c>
      <c r="E1062" s="11" t="s">
        <v>588</v>
      </c>
      <c r="F1062" s="10" t="s">
        <v>21</v>
      </c>
      <c r="G1062" s="10" t="s">
        <v>414</v>
      </c>
      <c r="H1062" s="10" t="s">
        <v>423</v>
      </c>
      <c r="I1062" s="11" t="s">
        <v>424</v>
      </c>
      <c r="J1062" s="12">
        <v>13907</v>
      </c>
      <c r="K1062" s="13">
        <v>5.4000000000000003E-3</v>
      </c>
    </row>
    <row r="1063" spans="1:11" x14ac:dyDescent="0.35">
      <c r="A1063" s="10" t="s">
        <v>412</v>
      </c>
      <c r="B1063" s="10" t="s">
        <v>343</v>
      </c>
      <c r="C1063" s="10" t="s">
        <v>11</v>
      </c>
      <c r="D1063" s="10" t="s">
        <v>399</v>
      </c>
      <c r="E1063" s="11" t="s">
        <v>589</v>
      </c>
      <c r="F1063" s="10" t="s">
        <v>21</v>
      </c>
      <c r="G1063" s="10" t="s">
        <v>414</v>
      </c>
      <c r="H1063" s="10" t="s">
        <v>25</v>
      </c>
      <c r="I1063" s="11" t="s">
        <v>448</v>
      </c>
      <c r="J1063" s="12">
        <v>5237778</v>
      </c>
      <c r="K1063" s="13">
        <v>0.21</v>
      </c>
    </row>
    <row r="1064" spans="1:11" x14ac:dyDescent="0.35">
      <c r="A1064" s="10" t="s">
        <v>412</v>
      </c>
      <c r="B1064" s="10" t="s">
        <v>343</v>
      </c>
      <c r="C1064" s="10" t="s">
        <v>11</v>
      </c>
      <c r="D1064" s="10" t="s">
        <v>399</v>
      </c>
      <c r="E1064" s="11" t="s">
        <v>589</v>
      </c>
      <c r="F1064" s="10" t="s">
        <v>21</v>
      </c>
      <c r="G1064" s="10" t="s">
        <v>414</v>
      </c>
      <c r="H1064" s="10" t="s">
        <v>416</v>
      </c>
      <c r="I1064" s="11" t="s">
        <v>417</v>
      </c>
      <c r="J1064" s="12">
        <v>0</v>
      </c>
      <c r="K1064" s="13">
        <v>0</v>
      </c>
    </row>
    <row r="1065" spans="1:11" x14ac:dyDescent="0.35">
      <c r="A1065" s="10" t="s">
        <v>412</v>
      </c>
      <c r="B1065" s="10" t="s">
        <v>343</v>
      </c>
      <c r="C1065" s="10" t="s">
        <v>11</v>
      </c>
      <c r="D1065" s="10" t="s">
        <v>399</v>
      </c>
      <c r="E1065" s="11" t="s">
        <v>589</v>
      </c>
      <c r="F1065" s="10" t="s">
        <v>21</v>
      </c>
      <c r="G1065" s="10" t="s">
        <v>414</v>
      </c>
      <c r="H1065" s="10" t="s">
        <v>15</v>
      </c>
      <c r="I1065" s="11" t="s">
        <v>418</v>
      </c>
      <c r="J1065" s="12">
        <v>1174709</v>
      </c>
      <c r="K1065" s="13">
        <v>4.87E-2</v>
      </c>
    </row>
    <row r="1066" spans="1:11" x14ac:dyDescent="0.35">
      <c r="A1066" s="10" t="s">
        <v>412</v>
      </c>
      <c r="B1066" s="10" t="s">
        <v>343</v>
      </c>
      <c r="C1066" s="10" t="s">
        <v>11</v>
      </c>
      <c r="D1066" s="10" t="s">
        <v>399</v>
      </c>
      <c r="E1066" s="11" t="s">
        <v>589</v>
      </c>
      <c r="F1066" s="10" t="s">
        <v>21</v>
      </c>
      <c r="G1066" s="10" t="s">
        <v>414</v>
      </c>
      <c r="H1066" s="10" t="s">
        <v>580</v>
      </c>
      <c r="I1066" s="11" t="s">
        <v>581</v>
      </c>
      <c r="J1066" s="12">
        <v>17497611</v>
      </c>
      <c r="K1066" s="13">
        <v>0.72540000000000004</v>
      </c>
    </row>
    <row r="1067" spans="1:11" x14ac:dyDescent="0.35">
      <c r="A1067" s="10" t="s">
        <v>412</v>
      </c>
      <c r="B1067" s="10" t="s">
        <v>343</v>
      </c>
      <c r="C1067" s="10" t="s">
        <v>11</v>
      </c>
      <c r="D1067" s="10" t="s">
        <v>399</v>
      </c>
      <c r="E1067" s="11" t="s">
        <v>589</v>
      </c>
      <c r="F1067" s="10" t="s">
        <v>21</v>
      </c>
      <c r="G1067" s="10" t="s">
        <v>414</v>
      </c>
      <c r="H1067" s="10" t="s">
        <v>419</v>
      </c>
      <c r="I1067" s="11" t="s">
        <v>420</v>
      </c>
      <c r="J1067" s="12">
        <v>4107862</v>
      </c>
      <c r="K1067" s="13">
        <v>0.17030000000000001</v>
      </c>
    </row>
    <row r="1068" spans="1:11" x14ac:dyDescent="0.35">
      <c r="A1068" s="10" t="s">
        <v>412</v>
      </c>
      <c r="B1068" s="10" t="s">
        <v>343</v>
      </c>
      <c r="C1068" s="10" t="s">
        <v>11</v>
      </c>
      <c r="D1068" s="10" t="s">
        <v>399</v>
      </c>
      <c r="E1068" s="11" t="s">
        <v>589</v>
      </c>
      <c r="F1068" s="10" t="s">
        <v>21</v>
      </c>
      <c r="G1068" s="10" t="s">
        <v>414</v>
      </c>
      <c r="H1068" s="10" t="s">
        <v>421</v>
      </c>
      <c r="I1068" s="11" t="s">
        <v>422</v>
      </c>
      <c r="J1068" s="12">
        <v>3417992</v>
      </c>
      <c r="K1068" s="13">
        <v>0.14169999999999999</v>
      </c>
    </row>
    <row r="1069" spans="1:11" x14ac:dyDescent="0.35">
      <c r="A1069" s="10" t="s">
        <v>412</v>
      </c>
      <c r="B1069" s="10" t="s">
        <v>343</v>
      </c>
      <c r="C1069" s="10" t="s">
        <v>11</v>
      </c>
      <c r="D1069" s="10" t="s">
        <v>399</v>
      </c>
      <c r="E1069" s="11" t="s">
        <v>589</v>
      </c>
      <c r="F1069" s="10" t="s">
        <v>21</v>
      </c>
      <c r="G1069" s="10" t="s">
        <v>414</v>
      </c>
      <c r="H1069" s="10" t="s">
        <v>423</v>
      </c>
      <c r="I1069" s="11" t="s">
        <v>424</v>
      </c>
      <c r="J1069" s="12">
        <v>612682</v>
      </c>
      <c r="K1069" s="13">
        <v>2.5399999999999999E-2</v>
      </c>
    </row>
    <row r="1070" spans="1:11" x14ac:dyDescent="0.35">
      <c r="A1070" s="10" t="s">
        <v>412</v>
      </c>
      <c r="B1070" s="10" t="s">
        <v>343</v>
      </c>
      <c r="C1070" s="10" t="s">
        <v>11</v>
      </c>
      <c r="D1070" s="10" t="s">
        <v>344</v>
      </c>
      <c r="E1070" s="11" t="s">
        <v>590</v>
      </c>
      <c r="F1070" s="10" t="s">
        <v>21</v>
      </c>
      <c r="G1070" s="10" t="s">
        <v>414</v>
      </c>
      <c r="H1070" s="10" t="s">
        <v>416</v>
      </c>
      <c r="I1070" s="11" t="s">
        <v>417</v>
      </c>
      <c r="J1070" s="12">
        <v>0</v>
      </c>
      <c r="K1070" s="13">
        <v>0</v>
      </c>
    </row>
    <row r="1071" spans="1:11" x14ac:dyDescent="0.35">
      <c r="A1071" s="10" t="s">
        <v>412</v>
      </c>
      <c r="B1071" s="10" t="s">
        <v>343</v>
      </c>
      <c r="C1071" s="10" t="s">
        <v>11</v>
      </c>
      <c r="D1071" s="10" t="s">
        <v>344</v>
      </c>
      <c r="E1071" s="11" t="s">
        <v>590</v>
      </c>
      <c r="F1071" s="10" t="s">
        <v>21</v>
      </c>
      <c r="G1071" s="10" t="s">
        <v>414</v>
      </c>
      <c r="H1071" s="10" t="s">
        <v>15</v>
      </c>
      <c r="I1071" s="11" t="s">
        <v>418</v>
      </c>
      <c r="J1071" s="12">
        <v>3259159</v>
      </c>
      <c r="K1071" s="13">
        <v>0.19009999999999999</v>
      </c>
    </row>
    <row r="1072" spans="1:11" x14ac:dyDescent="0.35">
      <c r="A1072" s="10" t="s">
        <v>412</v>
      </c>
      <c r="B1072" s="10" t="s">
        <v>343</v>
      </c>
      <c r="C1072" s="10" t="s">
        <v>11</v>
      </c>
      <c r="D1072" s="10" t="s">
        <v>344</v>
      </c>
      <c r="E1072" s="11" t="s">
        <v>590</v>
      </c>
      <c r="F1072" s="10" t="s">
        <v>21</v>
      </c>
      <c r="G1072" s="10" t="s">
        <v>414</v>
      </c>
      <c r="H1072" s="10" t="s">
        <v>580</v>
      </c>
      <c r="I1072" s="11" t="s">
        <v>581</v>
      </c>
      <c r="J1072" s="12">
        <v>769785</v>
      </c>
      <c r="K1072" s="13">
        <v>4.4900000000000002E-2</v>
      </c>
    </row>
    <row r="1073" spans="1:11" x14ac:dyDescent="0.35">
      <c r="A1073" s="10" t="s">
        <v>412</v>
      </c>
      <c r="B1073" s="10" t="s">
        <v>343</v>
      </c>
      <c r="C1073" s="10" t="s">
        <v>11</v>
      </c>
      <c r="D1073" s="10" t="s">
        <v>344</v>
      </c>
      <c r="E1073" s="11" t="s">
        <v>590</v>
      </c>
      <c r="F1073" s="10" t="s">
        <v>21</v>
      </c>
      <c r="G1073" s="10" t="s">
        <v>414</v>
      </c>
      <c r="H1073" s="10" t="s">
        <v>582</v>
      </c>
      <c r="I1073" s="11" t="s">
        <v>583</v>
      </c>
      <c r="J1073" s="12">
        <v>222878</v>
      </c>
      <c r="K1073" s="13">
        <v>1.2999999999999999E-2</v>
      </c>
    </row>
    <row r="1074" spans="1:11" x14ac:dyDescent="0.35">
      <c r="A1074" s="10" t="s">
        <v>412</v>
      </c>
      <c r="B1074" s="10" t="s">
        <v>343</v>
      </c>
      <c r="C1074" s="10" t="s">
        <v>11</v>
      </c>
      <c r="D1074" s="10" t="s">
        <v>344</v>
      </c>
      <c r="E1074" s="11" t="s">
        <v>590</v>
      </c>
      <c r="F1074" s="10" t="s">
        <v>21</v>
      </c>
      <c r="G1074" s="10" t="s">
        <v>414</v>
      </c>
      <c r="H1074" s="10" t="s">
        <v>419</v>
      </c>
      <c r="I1074" s="11" t="s">
        <v>420</v>
      </c>
      <c r="J1074" s="12">
        <v>3476893</v>
      </c>
      <c r="K1074" s="13">
        <v>0.20280000000000001</v>
      </c>
    </row>
    <row r="1075" spans="1:11" x14ac:dyDescent="0.35">
      <c r="A1075" s="10" t="s">
        <v>412</v>
      </c>
      <c r="B1075" s="10" t="s">
        <v>343</v>
      </c>
      <c r="C1075" s="10" t="s">
        <v>11</v>
      </c>
      <c r="D1075" s="10" t="s">
        <v>344</v>
      </c>
      <c r="E1075" s="11" t="s">
        <v>590</v>
      </c>
      <c r="F1075" s="10" t="s">
        <v>21</v>
      </c>
      <c r="G1075" s="10" t="s">
        <v>414</v>
      </c>
      <c r="H1075" s="10" t="s">
        <v>421</v>
      </c>
      <c r="I1075" s="11" t="s">
        <v>422</v>
      </c>
      <c r="J1075" s="12">
        <v>4565565</v>
      </c>
      <c r="K1075" s="13">
        <v>0.26629999999999998</v>
      </c>
    </row>
    <row r="1076" spans="1:11" x14ac:dyDescent="0.35">
      <c r="A1076" s="10" t="s">
        <v>412</v>
      </c>
      <c r="B1076" s="10" t="s">
        <v>343</v>
      </c>
      <c r="C1076" s="10" t="s">
        <v>11</v>
      </c>
      <c r="D1076" s="10" t="s">
        <v>344</v>
      </c>
      <c r="E1076" s="11" t="s">
        <v>590</v>
      </c>
      <c r="F1076" s="10" t="s">
        <v>21</v>
      </c>
      <c r="G1076" s="10" t="s">
        <v>414</v>
      </c>
      <c r="H1076" s="10" t="s">
        <v>423</v>
      </c>
      <c r="I1076" s="11" t="s">
        <v>424</v>
      </c>
      <c r="J1076" s="12">
        <v>262310</v>
      </c>
      <c r="K1076" s="13">
        <v>1.5299999999999999E-2</v>
      </c>
    </row>
    <row r="1077" spans="1:11" x14ac:dyDescent="0.35">
      <c r="A1077" s="10" t="s">
        <v>412</v>
      </c>
      <c r="B1077" s="10" t="s">
        <v>343</v>
      </c>
      <c r="C1077" s="10" t="s">
        <v>11</v>
      </c>
      <c r="D1077" s="10" t="s">
        <v>400</v>
      </c>
      <c r="E1077" s="11" t="s">
        <v>591</v>
      </c>
      <c r="F1077" s="10" t="s">
        <v>21</v>
      </c>
      <c r="G1077" s="10" t="s">
        <v>414</v>
      </c>
      <c r="H1077" s="10" t="s">
        <v>25</v>
      </c>
      <c r="I1077" s="11" t="s">
        <v>448</v>
      </c>
      <c r="J1077" s="12">
        <v>0</v>
      </c>
      <c r="K1077" s="13">
        <v>0</v>
      </c>
    </row>
    <row r="1078" spans="1:11" x14ac:dyDescent="0.35">
      <c r="A1078" s="10" t="s">
        <v>412</v>
      </c>
      <c r="B1078" s="10" t="s">
        <v>343</v>
      </c>
      <c r="C1078" s="10" t="s">
        <v>11</v>
      </c>
      <c r="D1078" s="10" t="s">
        <v>400</v>
      </c>
      <c r="E1078" s="11" t="s">
        <v>591</v>
      </c>
      <c r="F1078" s="10" t="s">
        <v>21</v>
      </c>
      <c r="G1078" s="10" t="s">
        <v>414</v>
      </c>
      <c r="H1078" s="10" t="s">
        <v>416</v>
      </c>
      <c r="I1078" s="11" t="s">
        <v>417</v>
      </c>
      <c r="J1078" s="12">
        <v>0</v>
      </c>
      <c r="K1078" s="13">
        <v>0</v>
      </c>
    </row>
    <row r="1079" spans="1:11" x14ac:dyDescent="0.35">
      <c r="A1079" s="10" t="s">
        <v>412</v>
      </c>
      <c r="B1079" s="10" t="s">
        <v>343</v>
      </c>
      <c r="C1079" s="10" t="s">
        <v>11</v>
      </c>
      <c r="D1079" s="10" t="s">
        <v>400</v>
      </c>
      <c r="E1079" s="11" t="s">
        <v>591</v>
      </c>
      <c r="F1079" s="10" t="s">
        <v>21</v>
      </c>
      <c r="G1079" s="10" t="s">
        <v>414</v>
      </c>
      <c r="H1079" s="10" t="s">
        <v>15</v>
      </c>
      <c r="I1079" s="11" t="s">
        <v>418</v>
      </c>
      <c r="J1079" s="12">
        <v>1182079</v>
      </c>
      <c r="K1079" s="13">
        <v>0.6512</v>
      </c>
    </row>
    <row r="1080" spans="1:11" x14ac:dyDescent="0.35">
      <c r="A1080" s="10" t="s">
        <v>412</v>
      </c>
      <c r="B1080" s="10" t="s">
        <v>343</v>
      </c>
      <c r="C1080" s="10" t="s">
        <v>11</v>
      </c>
      <c r="D1080" s="10" t="s">
        <v>400</v>
      </c>
      <c r="E1080" s="11" t="s">
        <v>591</v>
      </c>
      <c r="F1080" s="10" t="s">
        <v>21</v>
      </c>
      <c r="G1080" s="10" t="s">
        <v>414</v>
      </c>
      <c r="H1080" s="10" t="s">
        <v>580</v>
      </c>
      <c r="I1080" s="11" t="s">
        <v>581</v>
      </c>
      <c r="J1080" s="12">
        <v>792349</v>
      </c>
      <c r="K1080" s="13">
        <v>0.4365</v>
      </c>
    </row>
    <row r="1081" spans="1:11" x14ac:dyDescent="0.35">
      <c r="A1081" s="10" t="s">
        <v>412</v>
      </c>
      <c r="B1081" s="10" t="s">
        <v>343</v>
      </c>
      <c r="C1081" s="10" t="s">
        <v>11</v>
      </c>
      <c r="D1081" s="10" t="s">
        <v>400</v>
      </c>
      <c r="E1081" s="11" t="s">
        <v>591</v>
      </c>
      <c r="F1081" s="10" t="s">
        <v>21</v>
      </c>
      <c r="G1081" s="10" t="s">
        <v>414</v>
      </c>
      <c r="H1081" s="10" t="s">
        <v>419</v>
      </c>
      <c r="I1081" s="11" t="s">
        <v>420</v>
      </c>
      <c r="J1081" s="12">
        <v>139047</v>
      </c>
      <c r="K1081" s="13">
        <v>7.6600000000000001E-2</v>
      </c>
    </row>
    <row r="1082" spans="1:11" x14ac:dyDescent="0.35">
      <c r="A1082" s="10" t="s">
        <v>412</v>
      </c>
      <c r="B1082" s="10" t="s">
        <v>343</v>
      </c>
      <c r="C1082" s="10" t="s">
        <v>11</v>
      </c>
      <c r="D1082" s="10" t="s">
        <v>400</v>
      </c>
      <c r="E1082" s="11" t="s">
        <v>591</v>
      </c>
      <c r="F1082" s="10" t="s">
        <v>21</v>
      </c>
      <c r="G1082" s="10" t="s">
        <v>414</v>
      </c>
      <c r="H1082" s="10" t="s">
        <v>421</v>
      </c>
      <c r="I1082" s="11" t="s">
        <v>422</v>
      </c>
      <c r="J1082" s="12">
        <v>401892</v>
      </c>
      <c r="K1082" s="13">
        <v>0.22140000000000001</v>
      </c>
    </row>
    <row r="1083" spans="1:11" x14ac:dyDescent="0.35">
      <c r="A1083" s="10" t="s">
        <v>412</v>
      </c>
      <c r="B1083" s="10" t="s">
        <v>343</v>
      </c>
      <c r="C1083" s="10" t="s">
        <v>11</v>
      </c>
      <c r="D1083" s="10" t="s">
        <v>400</v>
      </c>
      <c r="E1083" s="11" t="s">
        <v>591</v>
      </c>
      <c r="F1083" s="10" t="s">
        <v>21</v>
      </c>
      <c r="G1083" s="10" t="s">
        <v>414</v>
      </c>
      <c r="H1083" s="10" t="s">
        <v>423</v>
      </c>
      <c r="I1083" s="11" t="s">
        <v>424</v>
      </c>
      <c r="J1083" s="12">
        <v>122347</v>
      </c>
      <c r="K1083" s="13">
        <v>6.7400000000000002E-2</v>
      </c>
    </row>
    <row r="1084" spans="1:11" x14ac:dyDescent="0.35">
      <c r="A1084" s="10" t="s">
        <v>412</v>
      </c>
      <c r="B1084" s="10" t="s">
        <v>343</v>
      </c>
      <c r="C1084" s="10" t="s">
        <v>11</v>
      </c>
      <c r="D1084" s="10" t="s">
        <v>397</v>
      </c>
      <c r="E1084" s="11" t="s">
        <v>592</v>
      </c>
      <c r="F1084" s="10" t="s">
        <v>21</v>
      </c>
      <c r="G1084" s="10" t="s">
        <v>414</v>
      </c>
      <c r="H1084" s="10" t="s">
        <v>416</v>
      </c>
      <c r="I1084" s="11" t="s">
        <v>417</v>
      </c>
      <c r="J1084" s="12">
        <v>0</v>
      </c>
      <c r="K1084" s="13">
        <v>0</v>
      </c>
    </row>
    <row r="1085" spans="1:11" x14ac:dyDescent="0.35">
      <c r="A1085" s="10" t="s">
        <v>412</v>
      </c>
      <c r="B1085" s="10" t="s">
        <v>343</v>
      </c>
      <c r="C1085" s="10" t="s">
        <v>11</v>
      </c>
      <c r="D1085" s="10" t="s">
        <v>397</v>
      </c>
      <c r="E1085" s="11" t="s">
        <v>592</v>
      </c>
      <c r="F1085" s="10" t="s">
        <v>21</v>
      </c>
      <c r="G1085" s="10" t="s">
        <v>414</v>
      </c>
      <c r="H1085" s="10" t="s">
        <v>15</v>
      </c>
      <c r="I1085" s="11" t="s">
        <v>418</v>
      </c>
      <c r="J1085" s="12">
        <v>4725922</v>
      </c>
      <c r="K1085" s="13">
        <v>0.25019999999999998</v>
      </c>
    </row>
    <row r="1086" spans="1:11" x14ac:dyDescent="0.35">
      <c r="A1086" s="10" t="s">
        <v>412</v>
      </c>
      <c r="B1086" s="10" t="s">
        <v>343</v>
      </c>
      <c r="C1086" s="10" t="s">
        <v>11</v>
      </c>
      <c r="D1086" s="10" t="s">
        <v>397</v>
      </c>
      <c r="E1086" s="11" t="s">
        <v>592</v>
      </c>
      <c r="F1086" s="10" t="s">
        <v>21</v>
      </c>
      <c r="G1086" s="10" t="s">
        <v>414</v>
      </c>
      <c r="H1086" s="10" t="s">
        <v>580</v>
      </c>
      <c r="I1086" s="11" t="s">
        <v>581</v>
      </c>
      <c r="J1086" s="12">
        <v>1858636</v>
      </c>
      <c r="K1086" s="13">
        <v>9.8400000000000001E-2</v>
      </c>
    </row>
    <row r="1087" spans="1:11" x14ac:dyDescent="0.35">
      <c r="A1087" s="10" t="s">
        <v>412</v>
      </c>
      <c r="B1087" s="10" t="s">
        <v>343</v>
      </c>
      <c r="C1087" s="10" t="s">
        <v>11</v>
      </c>
      <c r="D1087" s="10" t="s">
        <v>397</v>
      </c>
      <c r="E1087" s="11" t="s">
        <v>592</v>
      </c>
      <c r="F1087" s="10" t="s">
        <v>21</v>
      </c>
      <c r="G1087" s="10" t="s">
        <v>414</v>
      </c>
      <c r="H1087" s="10" t="s">
        <v>419</v>
      </c>
      <c r="I1087" s="11" t="s">
        <v>420</v>
      </c>
      <c r="J1087" s="12">
        <v>10180943</v>
      </c>
      <c r="K1087" s="13">
        <v>0.53900000000000003</v>
      </c>
    </row>
    <row r="1088" spans="1:11" x14ac:dyDescent="0.35">
      <c r="A1088" s="10" t="s">
        <v>412</v>
      </c>
      <c r="B1088" s="10" t="s">
        <v>343</v>
      </c>
      <c r="C1088" s="10" t="s">
        <v>11</v>
      </c>
      <c r="D1088" s="10" t="s">
        <v>397</v>
      </c>
      <c r="E1088" s="11" t="s">
        <v>592</v>
      </c>
      <c r="F1088" s="10" t="s">
        <v>21</v>
      </c>
      <c r="G1088" s="10" t="s">
        <v>414</v>
      </c>
      <c r="H1088" s="10" t="s">
        <v>421</v>
      </c>
      <c r="I1088" s="11" t="s">
        <v>422</v>
      </c>
      <c r="J1088" s="12">
        <v>13169115</v>
      </c>
      <c r="K1088" s="13">
        <v>0.69720000000000004</v>
      </c>
    </row>
    <row r="1089" spans="1:11" x14ac:dyDescent="0.35">
      <c r="A1089" s="10" t="s">
        <v>412</v>
      </c>
      <c r="B1089" s="10" t="s">
        <v>343</v>
      </c>
      <c r="C1089" s="10" t="s">
        <v>11</v>
      </c>
      <c r="D1089" s="10" t="s">
        <v>397</v>
      </c>
      <c r="E1089" s="11" t="s">
        <v>592</v>
      </c>
      <c r="F1089" s="10" t="s">
        <v>21</v>
      </c>
      <c r="G1089" s="10" t="s">
        <v>414</v>
      </c>
      <c r="H1089" s="10" t="s">
        <v>423</v>
      </c>
      <c r="I1089" s="11" t="s">
        <v>424</v>
      </c>
      <c r="J1089" s="12">
        <v>0</v>
      </c>
      <c r="K1089" s="13">
        <v>0</v>
      </c>
    </row>
    <row r="1090" spans="1:11" x14ac:dyDescent="0.35">
      <c r="A1090" s="10" t="s">
        <v>412</v>
      </c>
      <c r="B1090" s="10" t="s">
        <v>343</v>
      </c>
      <c r="C1090" s="10" t="s">
        <v>11</v>
      </c>
      <c r="D1090" s="10" t="s">
        <v>401</v>
      </c>
      <c r="E1090" s="11" t="s">
        <v>593</v>
      </c>
      <c r="F1090" s="10" t="s">
        <v>21</v>
      </c>
      <c r="G1090" s="10" t="s">
        <v>414</v>
      </c>
      <c r="H1090" s="10" t="s">
        <v>13</v>
      </c>
      <c r="I1090" s="11" t="s">
        <v>415</v>
      </c>
      <c r="J1090" s="12">
        <v>0</v>
      </c>
      <c r="K1090" s="13">
        <v>0</v>
      </c>
    </row>
    <row r="1091" spans="1:11" x14ac:dyDescent="0.35">
      <c r="A1091" s="10" t="s">
        <v>412</v>
      </c>
      <c r="B1091" s="10" t="s">
        <v>343</v>
      </c>
      <c r="C1091" s="10" t="s">
        <v>11</v>
      </c>
      <c r="D1091" s="10" t="s">
        <v>401</v>
      </c>
      <c r="E1091" s="11" t="s">
        <v>593</v>
      </c>
      <c r="F1091" s="10" t="s">
        <v>21</v>
      </c>
      <c r="G1091" s="10" t="s">
        <v>414</v>
      </c>
      <c r="H1091" s="10" t="s">
        <v>416</v>
      </c>
      <c r="I1091" s="11" t="s">
        <v>417</v>
      </c>
      <c r="J1091" s="12">
        <v>0</v>
      </c>
      <c r="K1091" s="13">
        <v>0</v>
      </c>
    </row>
    <row r="1092" spans="1:11" x14ac:dyDescent="0.35">
      <c r="A1092" s="10" t="s">
        <v>412</v>
      </c>
      <c r="B1092" s="10" t="s">
        <v>343</v>
      </c>
      <c r="C1092" s="10" t="s">
        <v>11</v>
      </c>
      <c r="D1092" s="10" t="s">
        <v>401</v>
      </c>
      <c r="E1092" s="11" t="s">
        <v>593</v>
      </c>
      <c r="F1092" s="10" t="s">
        <v>21</v>
      </c>
      <c r="G1092" s="10" t="s">
        <v>414</v>
      </c>
      <c r="H1092" s="10" t="s">
        <v>15</v>
      </c>
      <c r="I1092" s="11" t="s">
        <v>418</v>
      </c>
      <c r="J1092" s="12">
        <v>1238309</v>
      </c>
      <c r="K1092" s="13">
        <v>0.24349999999999999</v>
      </c>
    </row>
    <row r="1093" spans="1:11" x14ac:dyDescent="0.35">
      <c r="A1093" s="10" t="s">
        <v>412</v>
      </c>
      <c r="B1093" s="10" t="s">
        <v>343</v>
      </c>
      <c r="C1093" s="10" t="s">
        <v>11</v>
      </c>
      <c r="D1093" s="10" t="s">
        <v>401</v>
      </c>
      <c r="E1093" s="11" t="s">
        <v>593</v>
      </c>
      <c r="F1093" s="10" t="s">
        <v>21</v>
      </c>
      <c r="G1093" s="10" t="s">
        <v>414</v>
      </c>
      <c r="H1093" s="10" t="s">
        <v>580</v>
      </c>
      <c r="I1093" s="11" t="s">
        <v>581</v>
      </c>
      <c r="J1093" s="12">
        <v>2146062</v>
      </c>
      <c r="K1093" s="13">
        <v>0.42199999999999999</v>
      </c>
    </row>
    <row r="1094" spans="1:11" x14ac:dyDescent="0.35">
      <c r="A1094" s="10" t="s">
        <v>412</v>
      </c>
      <c r="B1094" s="10" t="s">
        <v>343</v>
      </c>
      <c r="C1094" s="10" t="s">
        <v>11</v>
      </c>
      <c r="D1094" s="10" t="s">
        <v>401</v>
      </c>
      <c r="E1094" s="11" t="s">
        <v>593</v>
      </c>
      <c r="F1094" s="10" t="s">
        <v>21</v>
      </c>
      <c r="G1094" s="10" t="s">
        <v>414</v>
      </c>
      <c r="H1094" s="10" t="s">
        <v>582</v>
      </c>
      <c r="I1094" s="11" t="s">
        <v>583</v>
      </c>
      <c r="J1094" s="12">
        <v>329538</v>
      </c>
      <c r="K1094" s="13">
        <v>6.4799999999999996E-2</v>
      </c>
    </row>
    <row r="1095" spans="1:11" x14ac:dyDescent="0.35">
      <c r="A1095" s="10" t="s">
        <v>412</v>
      </c>
      <c r="B1095" s="10" t="s">
        <v>343</v>
      </c>
      <c r="C1095" s="10" t="s">
        <v>11</v>
      </c>
      <c r="D1095" s="10" t="s">
        <v>401</v>
      </c>
      <c r="E1095" s="11" t="s">
        <v>593</v>
      </c>
      <c r="F1095" s="10" t="s">
        <v>21</v>
      </c>
      <c r="G1095" s="10" t="s">
        <v>414</v>
      </c>
      <c r="H1095" s="10" t="s">
        <v>419</v>
      </c>
      <c r="I1095" s="11" t="s">
        <v>420</v>
      </c>
      <c r="J1095" s="12">
        <v>801468</v>
      </c>
      <c r="K1095" s="13">
        <v>0.15759999999999999</v>
      </c>
    </row>
    <row r="1096" spans="1:11" x14ac:dyDescent="0.35">
      <c r="A1096" s="10" t="s">
        <v>412</v>
      </c>
      <c r="B1096" s="10" t="s">
        <v>343</v>
      </c>
      <c r="C1096" s="10" t="s">
        <v>11</v>
      </c>
      <c r="D1096" s="10" t="s">
        <v>401</v>
      </c>
      <c r="E1096" s="11" t="s">
        <v>593</v>
      </c>
      <c r="F1096" s="10" t="s">
        <v>21</v>
      </c>
      <c r="G1096" s="10" t="s">
        <v>414</v>
      </c>
      <c r="H1096" s="10" t="s">
        <v>421</v>
      </c>
      <c r="I1096" s="11" t="s">
        <v>422</v>
      </c>
      <c r="J1096" s="12">
        <v>617883</v>
      </c>
      <c r="K1096" s="13">
        <v>0.1215</v>
      </c>
    </row>
    <row r="1097" spans="1:11" x14ac:dyDescent="0.35">
      <c r="A1097" s="10" t="s">
        <v>412</v>
      </c>
      <c r="B1097" s="10" t="s">
        <v>343</v>
      </c>
      <c r="C1097" s="10" t="s">
        <v>11</v>
      </c>
      <c r="D1097" s="10" t="s">
        <v>401</v>
      </c>
      <c r="E1097" s="11" t="s">
        <v>593</v>
      </c>
      <c r="F1097" s="10" t="s">
        <v>21</v>
      </c>
      <c r="G1097" s="10" t="s">
        <v>414</v>
      </c>
      <c r="H1097" s="10" t="s">
        <v>423</v>
      </c>
      <c r="I1097" s="11" t="s">
        <v>424</v>
      </c>
      <c r="J1097" s="12">
        <v>0</v>
      </c>
      <c r="K1097" s="13">
        <v>0</v>
      </c>
    </row>
    <row r="1098" spans="1:11" x14ac:dyDescent="0.35">
      <c r="A1098" s="10" t="s">
        <v>412</v>
      </c>
      <c r="B1098" s="10" t="s">
        <v>343</v>
      </c>
      <c r="C1098" s="10" t="s">
        <v>11</v>
      </c>
      <c r="D1098" s="10" t="s">
        <v>402</v>
      </c>
      <c r="E1098" s="11" t="s">
        <v>594</v>
      </c>
      <c r="F1098" s="10" t="s">
        <v>21</v>
      </c>
      <c r="G1098" s="10" t="s">
        <v>414</v>
      </c>
      <c r="H1098" s="10" t="s">
        <v>416</v>
      </c>
      <c r="I1098" s="11" t="s">
        <v>417</v>
      </c>
      <c r="J1098" s="12">
        <v>0</v>
      </c>
      <c r="K1098" s="13">
        <v>0</v>
      </c>
    </row>
    <row r="1099" spans="1:11" x14ac:dyDescent="0.35">
      <c r="A1099" s="10" t="s">
        <v>412</v>
      </c>
      <c r="B1099" s="10" t="s">
        <v>343</v>
      </c>
      <c r="C1099" s="10" t="s">
        <v>11</v>
      </c>
      <c r="D1099" s="10" t="s">
        <v>402</v>
      </c>
      <c r="E1099" s="11" t="s">
        <v>594</v>
      </c>
      <c r="F1099" s="10" t="s">
        <v>21</v>
      </c>
      <c r="G1099" s="10" t="s">
        <v>414</v>
      </c>
      <c r="H1099" s="10" t="s">
        <v>15</v>
      </c>
      <c r="I1099" s="11" t="s">
        <v>418</v>
      </c>
      <c r="J1099" s="12">
        <v>3366264</v>
      </c>
      <c r="K1099" s="13">
        <v>0.1537</v>
      </c>
    </row>
    <row r="1100" spans="1:11" x14ac:dyDescent="0.35">
      <c r="A1100" s="10" t="s">
        <v>412</v>
      </c>
      <c r="B1100" s="10" t="s">
        <v>343</v>
      </c>
      <c r="C1100" s="10" t="s">
        <v>11</v>
      </c>
      <c r="D1100" s="10" t="s">
        <v>402</v>
      </c>
      <c r="E1100" s="11" t="s">
        <v>594</v>
      </c>
      <c r="F1100" s="10" t="s">
        <v>21</v>
      </c>
      <c r="G1100" s="10" t="s">
        <v>414</v>
      </c>
      <c r="H1100" s="10" t="s">
        <v>580</v>
      </c>
      <c r="I1100" s="11" t="s">
        <v>581</v>
      </c>
      <c r="J1100" s="12">
        <v>16607922</v>
      </c>
      <c r="K1100" s="13">
        <v>0.75829999999999997</v>
      </c>
    </row>
    <row r="1101" spans="1:11" x14ac:dyDescent="0.35">
      <c r="A1101" s="10" t="s">
        <v>412</v>
      </c>
      <c r="B1101" s="10" t="s">
        <v>343</v>
      </c>
      <c r="C1101" s="10" t="s">
        <v>11</v>
      </c>
      <c r="D1101" s="10" t="s">
        <v>402</v>
      </c>
      <c r="E1101" s="11" t="s">
        <v>594</v>
      </c>
      <c r="F1101" s="10" t="s">
        <v>21</v>
      </c>
      <c r="G1101" s="10" t="s">
        <v>414</v>
      </c>
      <c r="H1101" s="10" t="s">
        <v>582</v>
      </c>
      <c r="I1101" s="11" t="s">
        <v>583</v>
      </c>
      <c r="J1101" s="12">
        <v>613243</v>
      </c>
      <c r="K1101" s="13">
        <v>2.8000000000000001E-2</v>
      </c>
    </row>
    <row r="1102" spans="1:11" x14ac:dyDescent="0.35">
      <c r="A1102" s="10" t="s">
        <v>412</v>
      </c>
      <c r="B1102" s="10" t="s">
        <v>343</v>
      </c>
      <c r="C1102" s="10" t="s">
        <v>11</v>
      </c>
      <c r="D1102" s="10" t="s">
        <v>402</v>
      </c>
      <c r="E1102" s="11" t="s">
        <v>594</v>
      </c>
      <c r="F1102" s="10" t="s">
        <v>21</v>
      </c>
      <c r="G1102" s="10" t="s">
        <v>414</v>
      </c>
      <c r="H1102" s="10" t="s">
        <v>419</v>
      </c>
      <c r="I1102" s="11" t="s">
        <v>420</v>
      </c>
      <c r="J1102" s="12">
        <v>5637451</v>
      </c>
      <c r="K1102" s="13">
        <v>0.25740000000000002</v>
      </c>
    </row>
    <row r="1103" spans="1:11" x14ac:dyDescent="0.35">
      <c r="A1103" s="10" t="s">
        <v>412</v>
      </c>
      <c r="B1103" s="10" t="s">
        <v>343</v>
      </c>
      <c r="C1103" s="10" t="s">
        <v>11</v>
      </c>
      <c r="D1103" s="10" t="s">
        <v>402</v>
      </c>
      <c r="E1103" s="11" t="s">
        <v>594</v>
      </c>
      <c r="F1103" s="10" t="s">
        <v>21</v>
      </c>
      <c r="G1103" s="10" t="s">
        <v>414</v>
      </c>
      <c r="H1103" s="10" t="s">
        <v>421</v>
      </c>
      <c r="I1103" s="11" t="s">
        <v>422</v>
      </c>
      <c r="J1103" s="12">
        <v>5637451</v>
      </c>
      <c r="K1103" s="13">
        <v>0.25740000000000002</v>
      </c>
    </row>
    <row r="1104" spans="1:11" x14ac:dyDescent="0.35">
      <c r="A1104" s="10" t="s">
        <v>412</v>
      </c>
      <c r="B1104" s="10" t="s">
        <v>343</v>
      </c>
      <c r="C1104" s="10" t="s">
        <v>11</v>
      </c>
      <c r="D1104" s="10" t="s">
        <v>402</v>
      </c>
      <c r="E1104" s="11" t="s">
        <v>594</v>
      </c>
      <c r="F1104" s="10" t="s">
        <v>21</v>
      </c>
      <c r="G1104" s="10" t="s">
        <v>414</v>
      </c>
      <c r="H1104" s="10" t="s">
        <v>423</v>
      </c>
      <c r="I1104" s="11" t="s">
        <v>424</v>
      </c>
      <c r="J1104" s="12">
        <v>135789</v>
      </c>
      <c r="K1104" s="13">
        <v>6.1999999999999998E-3</v>
      </c>
    </row>
    <row r="1105" spans="1:11" x14ac:dyDescent="0.35">
      <c r="A1105" s="10" t="s">
        <v>412</v>
      </c>
      <c r="B1105" s="10" t="s">
        <v>343</v>
      </c>
      <c r="C1105" s="10" t="s">
        <v>11</v>
      </c>
      <c r="D1105" s="10" t="s">
        <v>403</v>
      </c>
      <c r="E1105" s="11" t="s">
        <v>595</v>
      </c>
      <c r="F1105" s="10" t="s">
        <v>21</v>
      </c>
      <c r="G1105" s="10" t="s">
        <v>414</v>
      </c>
      <c r="H1105" s="10" t="s">
        <v>416</v>
      </c>
      <c r="I1105" s="11" t="s">
        <v>417</v>
      </c>
      <c r="J1105" s="12">
        <v>0</v>
      </c>
      <c r="K1105" s="13">
        <v>0</v>
      </c>
    </row>
    <row r="1106" spans="1:11" x14ac:dyDescent="0.35">
      <c r="A1106" s="10" t="s">
        <v>412</v>
      </c>
      <c r="B1106" s="10" t="s">
        <v>343</v>
      </c>
      <c r="C1106" s="10" t="s">
        <v>11</v>
      </c>
      <c r="D1106" s="10" t="s">
        <v>403</v>
      </c>
      <c r="E1106" s="11" t="s">
        <v>595</v>
      </c>
      <c r="F1106" s="10" t="s">
        <v>21</v>
      </c>
      <c r="G1106" s="10" t="s">
        <v>414</v>
      </c>
      <c r="H1106" s="10" t="s">
        <v>15</v>
      </c>
      <c r="I1106" s="11" t="s">
        <v>418</v>
      </c>
      <c r="J1106" s="12">
        <v>1176236</v>
      </c>
      <c r="K1106" s="13">
        <v>0.111</v>
      </c>
    </row>
    <row r="1107" spans="1:11" x14ac:dyDescent="0.35">
      <c r="A1107" s="10" t="s">
        <v>412</v>
      </c>
      <c r="B1107" s="10" t="s">
        <v>343</v>
      </c>
      <c r="C1107" s="10" t="s">
        <v>11</v>
      </c>
      <c r="D1107" s="10" t="s">
        <v>403</v>
      </c>
      <c r="E1107" s="11" t="s">
        <v>595</v>
      </c>
      <c r="F1107" s="10" t="s">
        <v>21</v>
      </c>
      <c r="G1107" s="10" t="s">
        <v>414</v>
      </c>
      <c r="H1107" s="10" t="s">
        <v>580</v>
      </c>
      <c r="I1107" s="11" t="s">
        <v>581</v>
      </c>
      <c r="J1107" s="12">
        <v>3766073</v>
      </c>
      <c r="K1107" s="13">
        <v>0.35539999999999999</v>
      </c>
    </row>
    <row r="1108" spans="1:11" x14ac:dyDescent="0.35">
      <c r="A1108" s="10" t="s">
        <v>412</v>
      </c>
      <c r="B1108" s="10" t="s">
        <v>343</v>
      </c>
      <c r="C1108" s="10" t="s">
        <v>11</v>
      </c>
      <c r="D1108" s="10" t="s">
        <v>403</v>
      </c>
      <c r="E1108" s="11" t="s">
        <v>595</v>
      </c>
      <c r="F1108" s="10" t="s">
        <v>21</v>
      </c>
      <c r="G1108" s="10" t="s">
        <v>414</v>
      </c>
      <c r="H1108" s="10" t="s">
        <v>419</v>
      </c>
      <c r="I1108" s="11" t="s">
        <v>420</v>
      </c>
      <c r="J1108" s="12">
        <v>2056823</v>
      </c>
      <c r="K1108" s="13">
        <v>0.19409999999999999</v>
      </c>
    </row>
    <row r="1109" spans="1:11" x14ac:dyDescent="0.35">
      <c r="A1109" s="10" t="s">
        <v>412</v>
      </c>
      <c r="B1109" s="10" t="s">
        <v>343</v>
      </c>
      <c r="C1109" s="10" t="s">
        <v>11</v>
      </c>
      <c r="D1109" s="10" t="s">
        <v>403</v>
      </c>
      <c r="E1109" s="11" t="s">
        <v>595</v>
      </c>
      <c r="F1109" s="10" t="s">
        <v>21</v>
      </c>
      <c r="G1109" s="10" t="s">
        <v>414</v>
      </c>
      <c r="H1109" s="10" t="s">
        <v>421</v>
      </c>
      <c r="I1109" s="11" t="s">
        <v>422</v>
      </c>
      <c r="J1109" s="12">
        <v>1106297</v>
      </c>
      <c r="K1109" s="13">
        <v>0.10440000000000001</v>
      </c>
    </row>
    <row r="1110" spans="1:11" x14ac:dyDescent="0.35">
      <c r="A1110" s="10" t="s">
        <v>412</v>
      </c>
      <c r="B1110" s="10" t="s">
        <v>343</v>
      </c>
      <c r="C1110" s="10" t="s">
        <v>11</v>
      </c>
      <c r="D1110" s="10" t="s">
        <v>403</v>
      </c>
      <c r="E1110" s="11" t="s">
        <v>595</v>
      </c>
      <c r="F1110" s="10" t="s">
        <v>21</v>
      </c>
      <c r="G1110" s="10" t="s">
        <v>414</v>
      </c>
      <c r="H1110" s="10" t="s">
        <v>423</v>
      </c>
      <c r="I1110" s="11" t="s">
        <v>424</v>
      </c>
      <c r="J1110" s="12">
        <v>194980</v>
      </c>
      <c r="K1110" s="13">
        <v>1.84E-2</v>
      </c>
    </row>
    <row r="1111" spans="1:11" x14ac:dyDescent="0.35">
      <c r="A1111" s="10" t="s">
        <v>412</v>
      </c>
      <c r="B1111" s="10" t="s">
        <v>343</v>
      </c>
      <c r="C1111" s="10" t="s">
        <v>11</v>
      </c>
      <c r="D1111" s="10" t="s">
        <v>391</v>
      </c>
      <c r="E1111" s="11" t="s">
        <v>596</v>
      </c>
      <c r="F1111" s="10" t="s">
        <v>21</v>
      </c>
      <c r="G1111" s="10" t="s">
        <v>414</v>
      </c>
      <c r="H1111" s="10" t="s">
        <v>416</v>
      </c>
      <c r="I1111" s="11" t="s">
        <v>417</v>
      </c>
      <c r="J1111" s="12">
        <v>0</v>
      </c>
      <c r="K1111" s="13">
        <v>0</v>
      </c>
    </row>
    <row r="1112" spans="1:11" x14ac:dyDescent="0.35">
      <c r="A1112" s="10" t="s">
        <v>412</v>
      </c>
      <c r="B1112" s="10" t="s">
        <v>343</v>
      </c>
      <c r="C1112" s="10" t="s">
        <v>11</v>
      </c>
      <c r="D1112" s="10" t="s">
        <v>391</v>
      </c>
      <c r="E1112" s="11" t="s">
        <v>596</v>
      </c>
      <c r="F1112" s="10" t="s">
        <v>21</v>
      </c>
      <c r="G1112" s="10" t="s">
        <v>414</v>
      </c>
      <c r="H1112" s="10" t="s">
        <v>15</v>
      </c>
      <c r="I1112" s="11" t="s">
        <v>418</v>
      </c>
      <c r="J1112" s="12">
        <v>1965084</v>
      </c>
      <c r="K1112" s="13">
        <v>0.2717</v>
      </c>
    </row>
    <row r="1113" spans="1:11" x14ac:dyDescent="0.35">
      <c r="A1113" s="10" t="s">
        <v>412</v>
      </c>
      <c r="B1113" s="10" t="s">
        <v>343</v>
      </c>
      <c r="C1113" s="10" t="s">
        <v>11</v>
      </c>
      <c r="D1113" s="10" t="s">
        <v>391</v>
      </c>
      <c r="E1113" s="11" t="s">
        <v>596</v>
      </c>
      <c r="F1113" s="10" t="s">
        <v>21</v>
      </c>
      <c r="G1113" s="10" t="s">
        <v>414</v>
      </c>
      <c r="H1113" s="10" t="s">
        <v>580</v>
      </c>
      <c r="I1113" s="11" t="s">
        <v>581</v>
      </c>
      <c r="J1113" s="12">
        <v>6976520</v>
      </c>
      <c r="K1113" s="13">
        <v>0.96460000000000001</v>
      </c>
    </row>
    <row r="1114" spans="1:11" x14ac:dyDescent="0.35">
      <c r="A1114" s="10" t="s">
        <v>412</v>
      </c>
      <c r="B1114" s="10" t="s">
        <v>343</v>
      </c>
      <c r="C1114" s="10" t="s">
        <v>11</v>
      </c>
      <c r="D1114" s="10" t="s">
        <v>391</v>
      </c>
      <c r="E1114" s="11" t="s">
        <v>596</v>
      </c>
      <c r="F1114" s="10" t="s">
        <v>21</v>
      </c>
      <c r="G1114" s="10" t="s">
        <v>414</v>
      </c>
      <c r="H1114" s="10" t="s">
        <v>419</v>
      </c>
      <c r="I1114" s="11" t="s">
        <v>420</v>
      </c>
      <c r="J1114" s="12">
        <v>1494245</v>
      </c>
      <c r="K1114" s="13">
        <v>0.20660000000000001</v>
      </c>
    </row>
    <row r="1115" spans="1:11" x14ac:dyDescent="0.35">
      <c r="A1115" s="10" t="s">
        <v>412</v>
      </c>
      <c r="B1115" s="10" t="s">
        <v>343</v>
      </c>
      <c r="C1115" s="10" t="s">
        <v>11</v>
      </c>
      <c r="D1115" s="10" t="s">
        <v>391</v>
      </c>
      <c r="E1115" s="11" t="s">
        <v>596</v>
      </c>
      <c r="F1115" s="10" t="s">
        <v>21</v>
      </c>
      <c r="G1115" s="10" t="s">
        <v>414</v>
      </c>
      <c r="H1115" s="10" t="s">
        <v>421</v>
      </c>
      <c r="I1115" s="11" t="s">
        <v>422</v>
      </c>
      <c r="J1115" s="12">
        <v>1487013</v>
      </c>
      <c r="K1115" s="13">
        <v>0.2056</v>
      </c>
    </row>
    <row r="1116" spans="1:11" x14ac:dyDescent="0.35">
      <c r="A1116" s="10" t="s">
        <v>412</v>
      </c>
      <c r="B1116" s="10" t="s">
        <v>343</v>
      </c>
      <c r="C1116" s="10" t="s">
        <v>11</v>
      </c>
      <c r="D1116" s="10" t="s">
        <v>391</v>
      </c>
      <c r="E1116" s="11" t="s">
        <v>596</v>
      </c>
      <c r="F1116" s="10" t="s">
        <v>21</v>
      </c>
      <c r="G1116" s="10" t="s">
        <v>414</v>
      </c>
      <c r="H1116" s="10" t="s">
        <v>423</v>
      </c>
      <c r="I1116" s="11" t="s">
        <v>424</v>
      </c>
      <c r="J1116" s="12">
        <v>279177</v>
      </c>
      <c r="K1116" s="13">
        <v>3.8600000000000002E-2</v>
      </c>
    </row>
    <row r="1117" spans="1:11" x14ac:dyDescent="0.35">
      <c r="A1117" s="10" t="s">
        <v>412</v>
      </c>
      <c r="B1117" s="10" t="s">
        <v>343</v>
      </c>
      <c r="C1117" s="10" t="s">
        <v>11</v>
      </c>
      <c r="D1117" s="10" t="s">
        <v>404</v>
      </c>
      <c r="E1117" s="11" t="s">
        <v>597</v>
      </c>
      <c r="F1117" s="10" t="s">
        <v>21</v>
      </c>
      <c r="G1117" s="10" t="s">
        <v>414</v>
      </c>
      <c r="H1117" s="10" t="s">
        <v>25</v>
      </c>
      <c r="I1117" s="11" t="s">
        <v>448</v>
      </c>
      <c r="J1117" s="12">
        <v>3269282</v>
      </c>
      <c r="K1117" s="13">
        <v>0.19900000000000001</v>
      </c>
    </row>
    <row r="1118" spans="1:11" x14ac:dyDescent="0.35">
      <c r="A1118" s="10" t="s">
        <v>412</v>
      </c>
      <c r="B1118" s="10" t="s">
        <v>343</v>
      </c>
      <c r="C1118" s="10" t="s">
        <v>11</v>
      </c>
      <c r="D1118" s="10" t="s">
        <v>404</v>
      </c>
      <c r="E1118" s="11" t="s">
        <v>597</v>
      </c>
      <c r="F1118" s="10" t="s">
        <v>21</v>
      </c>
      <c r="G1118" s="10" t="s">
        <v>414</v>
      </c>
      <c r="H1118" s="10" t="s">
        <v>13</v>
      </c>
      <c r="I1118" s="11" t="s">
        <v>415</v>
      </c>
      <c r="J1118" s="12">
        <v>0</v>
      </c>
      <c r="K1118" s="13">
        <v>0</v>
      </c>
    </row>
    <row r="1119" spans="1:11" x14ac:dyDescent="0.35">
      <c r="A1119" s="10" t="s">
        <v>412</v>
      </c>
      <c r="B1119" s="10" t="s">
        <v>343</v>
      </c>
      <c r="C1119" s="10" t="s">
        <v>11</v>
      </c>
      <c r="D1119" s="10" t="s">
        <v>404</v>
      </c>
      <c r="E1119" s="11" t="s">
        <v>597</v>
      </c>
      <c r="F1119" s="10" t="s">
        <v>21</v>
      </c>
      <c r="G1119" s="10" t="s">
        <v>414</v>
      </c>
      <c r="H1119" s="10" t="s">
        <v>416</v>
      </c>
      <c r="I1119" s="11" t="s">
        <v>417</v>
      </c>
      <c r="J1119" s="12">
        <v>0</v>
      </c>
      <c r="K1119" s="13">
        <v>0</v>
      </c>
    </row>
    <row r="1120" spans="1:11" x14ac:dyDescent="0.35">
      <c r="A1120" s="10" t="s">
        <v>412</v>
      </c>
      <c r="B1120" s="10" t="s">
        <v>343</v>
      </c>
      <c r="C1120" s="10" t="s">
        <v>11</v>
      </c>
      <c r="D1120" s="10" t="s">
        <v>404</v>
      </c>
      <c r="E1120" s="11" t="s">
        <v>597</v>
      </c>
      <c r="F1120" s="10" t="s">
        <v>21</v>
      </c>
      <c r="G1120" s="10" t="s">
        <v>414</v>
      </c>
      <c r="H1120" s="10" t="s">
        <v>15</v>
      </c>
      <c r="I1120" s="11" t="s">
        <v>418</v>
      </c>
      <c r="J1120" s="12">
        <v>4711846</v>
      </c>
      <c r="K1120" s="13">
        <v>0.31740000000000002</v>
      </c>
    </row>
    <row r="1121" spans="1:11" x14ac:dyDescent="0.35">
      <c r="A1121" s="10" t="s">
        <v>412</v>
      </c>
      <c r="B1121" s="10" t="s">
        <v>343</v>
      </c>
      <c r="C1121" s="10" t="s">
        <v>11</v>
      </c>
      <c r="D1121" s="10" t="s">
        <v>404</v>
      </c>
      <c r="E1121" s="11" t="s">
        <v>597</v>
      </c>
      <c r="F1121" s="10" t="s">
        <v>21</v>
      </c>
      <c r="G1121" s="10" t="s">
        <v>414</v>
      </c>
      <c r="H1121" s="10" t="s">
        <v>580</v>
      </c>
      <c r="I1121" s="11" t="s">
        <v>581</v>
      </c>
      <c r="J1121" s="12">
        <v>4765288</v>
      </c>
      <c r="K1121" s="13">
        <v>0.32100000000000001</v>
      </c>
    </row>
    <row r="1122" spans="1:11" x14ac:dyDescent="0.35">
      <c r="A1122" s="10" t="s">
        <v>412</v>
      </c>
      <c r="B1122" s="10" t="s">
        <v>343</v>
      </c>
      <c r="C1122" s="10" t="s">
        <v>11</v>
      </c>
      <c r="D1122" s="10" t="s">
        <v>404</v>
      </c>
      <c r="E1122" s="11" t="s">
        <v>597</v>
      </c>
      <c r="F1122" s="10" t="s">
        <v>21</v>
      </c>
      <c r="G1122" s="10" t="s">
        <v>414</v>
      </c>
      <c r="H1122" s="10" t="s">
        <v>582</v>
      </c>
      <c r="I1122" s="11" t="s">
        <v>583</v>
      </c>
      <c r="J1122" s="12">
        <v>570053</v>
      </c>
      <c r="K1122" s="13">
        <v>3.8399999999999997E-2</v>
      </c>
    </row>
    <row r="1123" spans="1:11" x14ac:dyDescent="0.35">
      <c r="A1123" s="10" t="s">
        <v>412</v>
      </c>
      <c r="B1123" s="10" t="s">
        <v>343</v>
      </c>
      <c r="C1123" s="10" t="s">
        <v>11</v>
      </c>
      <c r="D1123" s="10" t="s">
        <v>404</v>
      </c>
      <c r="E1123" s="11" t="s">
        <v>597</v>
      </c>
      <c r="F1123" s="10" t="s">
        <v>21</v>
      </c>
      <c r="G1123" s="10" t="s">
        <v>414</v>
      </c>
      <c r="H1123" s="10" t="s">
        <v>419</v>
      </c>
      <c r="I1123" s="11" t="s">
        <v>420</v>
      </c>
      <c r="J1123" s="12">
        <v>1958073</v>
      </c>
      <c r="K1123" s="13">
        <v>0.13189999999999999</v>
      </c>
    </row>
    <row r="1124" spans="1:11" x14ac:dyDescent="0.35">
      <c r="A1124" s="10" t="s">
        <v>412</v>
      </c>
      <c r="B1124" s="10" t="s">
        <v>343</v>
      </c>
      <c r="C1124" s="10" t="s">
        <v>11</v>
      </c>
      <c r="D1124" s="10" t="s">
        <v>404</v>
      </c>
      <c r="E1124" s="11" t="s">
        <v>597</v>
      </c>
      <c r="F1124" s="10" t="s">
        <v>21</v>
      </c>
      <c r="G1124" s="10" t="s">
        <v>414</v>
      </c>
      <c r="H1124" s="10" t="s">
        <v>421</v>
      </c>
      <c r="I1124" s="11" t="s">
        <v>422</v>
      </c>
      <c r="J1124" s="12">
        <v>1996671</v>
      </c>
      <c r="K1124" s="13">
        <v>0.13450000000000001</v>
      </c>
    </row>
    <row r="1125" spans="1:11" x14ac:dyDescent="0.35">
      <c r="A1125" s="10" t="s">
        <v>412</v>
      </c>
      <c r="B1125" s="10" t="s">
        <v>343</v>
      </c>
      <c r="C1125" s="10" t="s">
        <v>11</v>
      </c>
      <c r="D1125" s="10" t="s">
        <v>404</v>
      </c>
      <c r="E1125" s="11" t="s">
        <v>597</v>
      </c>
      <c r="F1125" s="10" t="s">
        <v>21</v>
      </c>
      <c r="G1125" s="10" t="s">
        <v>414</v>
      </c>
      <c r="H1125" s="10" t="s">
        <v>423</v>
      </c>
      <c r="I1125" s="11" t="s">
        <v>424</v>
      </c>
      <c r="J1125" s="12">
        <v>390427</v>
      </c>
      <c r="K1125" s="13">
        <v>2.63E-2</v>
      </c>
    </row>
    <row r="1126" spans="1:11" x14ac:dyDescent="0.35">
      <c r="A1126" s="10" t="s">
        <v>412</v>
      </c>
      <c r="B1126" s="10" t="s">
        <v>343</v>
      </c>
      <c r="C1126" s="10" t="s">
        <v>11</v>
      </c>
      <c r="D1126" s="10" t="s">
        <v>405</v>
      </c>
      <c r="E1126" s="11" t="s">
        <v>598</v>
      </c>
      <c r="F1126" s="10" t="s">
        <v>21</v>
      </c>
      <c r="G1126" s="10" t="s">
        <v>414</v>
      </c>
      <c r="H1126" s="10" t="s">
        <v>416</v>
      </c>
      <c r="I1126" s="11" t="s">
        <v>417</v>
      </c>
      <c r="J1126" s="12">
        <v>0</v>
      </c>
      <c r="K1126" s="13">
        <v>0</v>
      </c>
    </row>
    <row r="1127" spans="1:11" x14ac:dyDescent="0.35">
      <c r="A1127" s="10" t="s">
        <v>412</v>
      </c>
      <c r="B1127" s="10" t="s">
        <v>343</v>
      </c>
      <c r="C1127" s="10" t="s">
        <v>11</v>
      </c>
      <c r="D1127" s="10" t="s">
        <v>405</v>
      </c>
      <c r="E1127" s="11" t="s">
        <v>598</v>
      </c>
      <c r="F1127" s="10" t="s">
        <v>21</v>
      </c>
      <c r="G1127" s="10" t="s">
        <v>414</v>
      </c>
      <c r="H1127" s="10" t="s">
        <v>15</v>
      </c>
      <c r="I1127" s="11" t="s">
        <v>418</v>
      </c>
      <c r="J1127" s="12">
        <v>545461</v>
      </c>
      <c r="K1127" s="13">
        <v>0.1225</v>
      </c>
    </row>
    <row r="1128" spans="1:11" x14ac:dyDescent="0.35">
      <c r="A1128" s="10" t="s">
        <v>412</v>
      </c>
      <c r="B1128" s="10" t="s">
        <v>343</v>
      </c>
      <c r="C1128" s="10" t="s">
        <v>11</v>
      </c>
      <c r="D1128" s="10" t="s">
        <v>405</v>
      </c>
      <c r="E1128" s="11" t="s">
        <v>598</v>
      </c>
      <c r="F1128" s="10" t="s">
        <v>21</v>
      </c>
      <c r="G1128" s="10" t="s">
        <v>414</v>
      </c>
      <c r="H1128" s="10" t="s">
        <v>419</v>
      </c>
      <c r="I1128" s="11" t="s">
        <v>420</v>
      </c>
      <c r="J1128" s="12">
        <v>1436455</v>
      </c>
      <c r="K1128" s="13">
        <v>0.3226</v>
      </c>
    </row>
    <row r="1129" spans="1:11" x14ac:dyDescent="0.35">
      <c r="A1129" s="10" t="s">
        <v>412</v>
      </c>
      <c r="B1129" s="10" t="s">
        <v>343</v>
      </c>
      <c r="C1129" s="10" t="s">
        <v>11</v>
      </c>
      <c r="D1129" s="10" t="s">
        <v>405</v>
      </c>
      <c r="E1129" s="11" t="s">
        <v>598</v>
      </c>
      <c r="F1129" s="10" t="s">
        <v>21</v>
      </c>
      <c r="G1129" s="10" t="s">
        <v>414</v>
      </c>
      <c r="H1129" s="10" t="s">
        <v>421</v>
      </c>
      <c r="I1129" s="11" t="s">
        <v>422</v>
      </c>
      <c r="J1129" s="12">
        <v>528095</v>
      </c>
      <c r="K1129" s="13">
        <v>0.1186</v>
      </c>
    </row>
    <row r="1130" spans="1:11" x14ac:dyDescent="0.35">
      <c r="A1130" s="10" t="s">
        <v>412</v>
      </c>
      <c r="B1130" s="10" t="s">
        <v>343</v>
      </c>
      <c r="C1130" s="10" t="s">
        <v>11</v>
      </c>
      <c r="D1130" s="10" t="s">
        <v>405</v>
      </c>
      <c r="E1130" s="11" t="s">
        <v>598</v>
      </c>
      <c r="F1130" s="10" t="s">
        <v>21</v>
      </c>
      <c r="G1130" s="10" t="s">
        <v>414</v>
      </c>
      <c r="H1130" s="10" t="s">
        <v>423</v>
      </c>
      <c r="I1130" s="11" t="s">
        <v>424</v>
      </c>
      <c r="J1130" s="12">
        <v>59221</v>
      </c>
      <c r="K1130" s="13">
        <v>1.3299999999999999E-2</v>
      </c>
    </row>
    <row r="1131" spans="1:11" x14ac:dyDescent="0.35">
      <c r="A1131" s="10" t="s">
        <v>412</v>
      </c>
      <c r="B1131" s="10" t="s">
        <v>187</v>
      </c>
      <c r="C1131" s="10" t="s">
        <v>11</v>
      </c>
      <c r="D1131" s="10" t="s">
        <v>188</v>
      </c>
      <c r="E1131" s="11" t="s">
        <v>599</v>
      </c>
      <c r="F1131" s="10" t="s">
        <v>14</v>
      </c>
      <c r="G1131" s="10" t="s">
        <v>187</v>
      </c>
      <c r="H1131" s="10" t="s">
        <v>13</v>
      </c>
      <c r="I1131" s="11" t="s">
        <v>415</v>
      </c>
      <c r="J1131" s="12">
        <v>0</v>
      </c>
      <c r="K1131" s="13">
        <v>0</v>
      </c>
    </row>
    <row r="1132" spans="1:11" x14ac:dyDescent="0.35">
      <c r="A1132" s="10" t="s">
        <v>412</v>
      </c>
      <c r="B1132" s="10" t="s">
        <v>187</v>
      </c>
      <c r="C1132" s="10" t="s">
        <v>11</v>
      </c>
      <c r="D1132" s="10" t="s">
        <v>188</v>
      </c>
      <c r="E1132" s="11" t="s">
        <v>599</v>
      </c>
      <c r="F1132" s="10" t="s">
        <v>14</v>
      </c>
      <c r="G1132" s="10" t="s">
        <v>187</v>
      </c>
      <c r="H1132" s="10" t="s">
        <v>416</v>
      </c>
      <c r="I1132" s="11" t="s">
        <v>417</v>
      </c>
      <c r="J1132" s="12">
        <v>0</v>
      </c>
      <c r="K1132" s="13">
        <v>0</v>
      </c>
    </row>
    <row r="1133" spans="1:11" x14ac:dyDescent="0.35">
      <c r="A1133" s="10" t="s">
        <v>412</v>
      </c>
      <c r="B1133" s="10" t="s">
        <v>187</v>
      </c>
      <c r="C1133" s="10" t="s">
        <v>11</v>
      </c>
      <c r="D1133" s="10" t="s">
        <v>188</v>
      </c>
      <c r="E1133" s="11" t="s">
        <v>599</v>
      </c>
      <c r="F1133" s="10" t="s">
        <v>14</v>
      </c>
      <c r="G1133" s="10" t="s">
        <v>187</v>
      </c>
      <c r="H1133" s="10" t="s">
        <v>15</v>
      </c>
      <c r="I1133" s="11" t="s">
        <v>418</v>
      </c>
      <c r="J1133" s="12">
        <v>326284</v>
      </c>
      <c r="K1133" s="13">
        <v>5.8099999999999999E-2</v>
      </c>
    </row>
    <row r="1134" spans="1:11" x14ac:dyDescent="0.35">
      <c r="A1134" s="10" t="s">
        <v>412</v>
      </c>
      <c r="B1134" s="10" t="s">
        <v>187</v>
      </c>
      <c r="C1134" s="10" t="s">
        <v>11</v>
      </c>
      <c r="D1134" s="10" t="s">
        <v>188</v>
      </c>
      <c r="E1134" s="11" t="s">
        <v>599</v>
      </c>
      <c r="F1134" s="10" t="s">
        <v>14</v>
      </c>
      <c r="G1134" s="10" t="s">
        <v>187</v>
      </c>
      <c r="H1134" s="10" t="s">
        <v>580</v>
      </c>
      <c r="I1134" s="11" t="s">
        <v>581</v>
      </c>
      <c r="J1134" s="12">
        <v>3233080</v>
      </c>
      <c r="K1134" s="13">
        <v>0.57569999999999999</v>
      </c>
    </row>
    <row r="1135" spans="1:11" x14ac:dyDescent="0.35">
      <c r="A1135" s="10" t="s">
        <v>412</v>
      </c>
      <c r="B1135" s="10" t="s">
        <v>187</v>
      </c>
      <c r="C1135" s="10" t="s">
        <v>11</v>
      </c>
      <c r="D1135" s="10" t="s">
        <v>188</v>
      </c>
      <c r="E1135" s="11" t="s">
        <v>599</v>
      </c>
      <c r="F1135" s="10" t="s">
        <v>14</v>
      </c>
      <c r="G1135" s="10" t="s">
        <v>187</v>
      </c>
      <c r="H1135" s="10" t="s">
        <v>582</v>
      </c>
      <c r="I1135" s="11" t="s">
        <v>583</v>
      </c>
      <c r="J1135" s="12">
        <v>82554</v>
      </c>
      <c r="K1135" s="13">
        <v>1.47E-2</v>
      </c>
    </row>
    <row r="1136" spans="1:11" x14ac:dyDescent="0.35">
      <c r="A1136" s="10" t="s">
        <v>412</v>
      </c>
      <c r="B1136" s="10" t="s">
        <v>187</v>
      </c>
      <c r="C1136" s="10" t="s">
        <v>11</v>
      </c>
      <c r="D1136" s="10" t="s">
        <v>188</v>
      </c>
      <c r="E1136" s="11" t="s">
        <v>599</v>
      </c>
      <c r="F1136" s="10" t="s">
        <v>14</v>
      </c>
      <c r="G1136" s="10" t="s">
        <v>187</v>
      </c>
      <c r="H1136" s="10" t="s">
        <v>419</v>
      </c>
      <c r="I1136" s="11" t="s">
        <v>420</v>
      </c>
      <c r="J1136" s="12">
        <v>1653886</v>
      </c>
      <c r="K1136" s="13">
        <v>0.29449999999999998</v>
      </c>
    </row>
    <row r="1137" spans="1:11" x14ac:dyDescent="0.35">
      <c r="A1137" s="10" t="s">
        <v>412</v>
      </c>
      <c r="B1137" s="10" t="s">
        <v>187</v>
      </c>
      <c r="C1137" s="10" t="s">
        <v>11</v>
      </c>
      <c r="D1137" s="10" t="s">
        <v>188</v>
      </c>
      <c r="E1137" s="11" t="s">
        <v>599</v>
      </c>
      <c r="F1137" s="10" t="s">
        <v>14</v>
      </c>
      <c r="G1137" s="10" t="s">
        <v>187</v>
      </c>
      <c r="H1137" s="10" t="s">
        <v>421</v>
      </c>
      <c r="I1137" s="11" t="s">
        <v>422</v>
      </c>
      <c r="J1137" s="12">
        <v>1353435</v>
      </c>
      <c r="K1137" s="13">
        <v>0.24099999999999999</v>
      </c>
    </row>
    <row r="1138" spans="1:11" x14ac:dyDescent="0.35">
      <c r="A1138" s="10" t="s">
        <v>412</v>
      </c>
      <c r="B1138" s="10" t="s">
        <v>187</v>
      </c>
      <c r="C1138" s="10" t="s">
        <v>11</v>
      </c>
      <c r="D1138" s="10" t="s">
        <v>188</v>
      </c>
      <c r="E1138" s="11" t="s">
        <v>599</v>
      </c>
      <c r="F1138" s="10" t="s">
        <v>14</v>
      </c>
      <c r="G1138" s="10" t="s">
        <v>187</v>
      </c>
      <c r="H1138" s="10" t="s">
        <v>423</v>
      </c>
      <c r="I1138" s="11" t="s">
        <v>424</v>
      </c>
      <c r="J1138" s="12">
        <v>264509</v>
      </c>
      <c r="K1138" s="13">
        <v>4.7100000000000003E-2</v>
      </c>
    </row>
    <row r="1139" spans="1:11" x14ac:dyDescent="0.35">
      <c r="A1139" s="10" t="s">
        <v>412</v>
      </c>
      <c r="B1139" s="10" t="s">
        <v>187</v>
      </c>
      <c r="C1139" s="10" t="s">
        <v>11</v>
      </c>
      <c r="D1139" s="10" t="s">
        <v>189</v>
      </c>
      <c r="E1139" s="11" t="s">
        <v>600</v>
      </c>
      <c r="F1139" s="10" t="s">
        <v>21</v>
      </c>
      <c r="G1139" s="10" t="s">
        <v>414</v>
      </c>
      <c r="H1139" s="10" t="s">
        <v>416</v>
      </c>
      <c r="I1139" s="11" t="s">
        <v>417</v>
      </c>
      <c r="J1139" s="12">
        <v>0</v>
      </c>
      <c r="K1139" s="13">
        <v>0</v>
      </c>
    </row>
    <row r="1140" spans="1:11" x14ac:dyDescent="0.35">
      <c r="A1140" s="10" t="s">
        <v>412</v>
      </c>
      <c r="B1140" s="10" t="s">
        <v>187</v>
      </c>
      <c r="C1140" s="10" t="s">
        <v>11</v>
      </c>
      <c r="D1140" s="10" t="s">
        <v>189</v>
      </c>
      <c r="E1140" s="11" t="s">
        <v>600</v>
      </c>
      <c r="F1140" s="10" t="s">
        <v>21</v>
      </c>
      <c r="G1140" s="10" t="s">
        <v>414</v>
      </c>
      <c r="H1140" s="10" t="s">
        <v>15</v>
      </c>
      <c r="I1140" s="11" t="s">
        <v>418</v>
      </c>
      <c r="J1140" s="12">
        <v>1330969</v>
      </c>
      <c r="K1140" s="13">
        <v>0.63049999999999995</v>
      </c>
    </row>
    <row r="1141" spans="1:11" x14ac:dyDescent="0.35">
      <c r="A1141" s="10" t="s">
        <v>412</v>
      </c>
      <c r="B1141" s="10" t="s">
        <v>187</v>
      </c>
      <c r="C1141" s="10" t="s">
        <v>11</v>
      </c>
      <c r="D1141" s="10" t="s">
        <v>189</v>
      </c>
      <c r="E1141" s="11" t="s">
        <v>600</v>
      </c>
      <c r="F1141" s="10" t="s">
        <v>21</v>
      </c>
      <c r="G1141" s="10" t="s">
        <v>414</v>
      </c>
      <c r="H1141" s="10" t="s">
        <v>16</v>
      </c>
      <c r="I1141" s="11" t="s">
        <v>426</v>
      </c>
      <c r="J1141" s="12">
        <v>72829</v>
      </c>
      <c r="K1141" s="13">
        <v>3.4500000000000003E-2</v>
      </c>
    </row>
    <row r="1142" spans="1:11" x14ac:dyDescent="0.35">
      <c r="A1142" s="10" t="s">
        <v>412</v>
      </c>
      <c r="B1142" s="10" t="s">
        <v>187</v>
      </c>
      <c r="C1142" s="10" t="s">
        <v>11</v>
      </c>
      <c r="D1142" s="10" t="s">
        <v>189</v>
      </c>
      <c r="E1142" s="11" t="s">
        <v>600</v>
      </c>
      <c r="F1142" s="10" t="s">
        <v>21</v>
      </c>
      <c r="G1142" s="10" t="s">
        <v>414</v>
      </c>
      <c r="H1142" s="10" t="s">
        <v>419</v>
      </c>
      <c r="I1142" s="11" t="s">
        <v>420</v>
      </c>
      <c r="J1142" s="12">
        <v>540831</v>
      </c>
      <c r="K1142" s="13">
        <v>0.25619999999999998</v>
      </c>
    </row>
    <row r="1143" spans="1:11" x14ac:dyDescent="0.35">
      <c r="A1143" s="10" t="s">
        <v>412</v>
      </c>
      <c r="B1143" s="10" t="s">
        <v>187</v>
      </c>
      <c r="C1143" s="10" t="s">
        <v>11</v>
      </c>
      <c r="D1143" s="10" t="s">
        <v>189</v>
      </c>
      <c r="E1143" s="11" t="s">
        <v>600</v>
      </c>
      <c r="F1143" s="10" t="s">
        <v>21</v>
      </c>
      <c r="G1143" s="10" t="s">
        <v>414</v>
      </c>
      <c r="H1143" s="10" t="s">
        <v>421</v>
      </c>
      <c r="I1143" s="11" t="s">
        <v>422</v>
      </c>
      <c r="J1143" s="12">
        <v>407207</v>
      </c>
      <c r="K1143" s="13">
        <v>0.19289999999999999</v>
      </c>
    </row>
    <row r="1144" spans="1:11" x14ac:dyDescent="0.35">
      <c r="A1144" s="10" t="s">
        <v>412</v>
      </c>
      <c r="B1144" s="10" t="s">
        <v>187</v>
      </c>
      <c r="C1144" s="10" t="s">
        <v>11</v>
      </c>
      <c r="D1144" s="10" t="s">
        <v>189</v>
      </c>
      <c r="E1144" s="11" t="s">
        <v>600</v>
      </c>
      <c r="F1144" s="10" t="s">
        <v>21</v>
      </c>
      <c r="G1144" s="10" t="s">
        <v>414</v>
      </c>
      <c r="H1144" s="10" t="s">
        <v>423</v>
      </c>
      <c r="I1144" s="11" t="s">
        <v>424</v>
      </c>
      <c r="J1144" s="12">
        <v>31454</v>
      </c>
      <c r="K1144" s="13">
        <v>1.49E-2</v>
      </c>
    </row>
    <row r="1145" spans="1:11" x14ac:dyDescent="0.35">
      <c r="A1145" s="10" t="s">
        <v>412</v>
      </c>
      <c r="B1145" s="10" t="s">
        <v>187</v>
      </c>
      <c r="C1145" s="10" t="s">
        <v>11</v>
      </c>
      <c r="D1145" s="10" t="s">
        <v>190</v>
      </c>
      <c r="E1145" s="11" t="s">
        <v>601</v>
      </c>
      <c r="F1145" s="10" t="s">
        <v>21</v>
      </c>
      <c r="G1145" s="10" t="s">
        <v>414</v>
      </c>
      <c r="H1145" s="10" t="s">
        <v>416</v>
      </c>
      <c r="I1145" s="11" t="s">
        <v>417</v>
      </c>
      <c r="J1145" s="12">
        <v>0</v>
      </c>
      <c r="K1145" s="13">
        <v>0</v>
      </c>
    </row>
    <row r="1146" spans="1:11" x14ac:dyDescent="0.35">
      <c r="A1146" s="10" t="s">
        <v>412</v>
      </c>
      <c r="B1146" s="10" t="s">
        <v>187</v>
      </c>
      <c r="C1146" s="10" t="s">
        <v>11</v>
      </c>
      <c r="D1146" s="10" t="s">
        <v>190</v>
      </c>
      <c r="E1146" s="11" t="s">
        <v>601</v>
      </c>
      <c r="F1146" s="10" t="s">
        <v>21</v>
      </c>
      <c r="G1146" s="10" t="s">
        <v>414</v>
      </c>
      <c r="H1146" s="10" t="s">
        <v>15</v>
      </c>
      <c r="I1146" s="11" t="s">
        <v>418</v>
      </c>
      <c r="J1146" s="12">
        <v>214842</v>
      </c>
      <c r="K1146" s="13">
        <v>9.5100000000000004E-2</v>
      </c>
    </row>
    <row r="1147" spans="1:11" x14ac:dyDescent="0.35">
      <c r="A1147" s="10" t="s">
        <v>412</v>
      </c>
      <c r="B1147" s="10" t="s">
        <v>187</v>
      </c>
      <c r="C1147" s="10" t="s">
        <v>11</v>
      </c>
      <c r="D1147" s="10" t="s">
        <v>190</v>
      </c>
      <c r="E1147" s="11" t="s">
        <v>601</v>
      </c>
      <c r="F1147" s="10" t="s">
        <v>21</v>
      </c>
      <c r="G1147" s="10" t="s">
        <v>414</v>
      </c>
      <c r="H1147" s="10" t="s">
        <v>419</v>
      </c>
      <c r="I1147" s="11" t="s">
        <v>420</v>
      </c>
      <c r="J1147" s="12">
        <v>644979</v>
      </c>
      <c r="K1147" s="13">
        <v>0.28549999999999998</v>
      </c>
    </row>
    <row r="1148" spans="1:11" x14ac:dyDescent="0.35">
      <c r="A1148" s="10" t="s">
        <v>412</v>
      </c>
      <c r="B1148" s="10" t="s">
        <v>187</v>
      </c>
      <c r="C1148" s="10" t="s">
        <v>11</v>
      </c>
      <c r="D1148" s="10" t="s">
        <v>190</v>
      </c>
      <c r="E1148" s="11" t="s">
        <v>601</v>
      </c>
      <c r="F1148" s="10" t="s">
        <v>21</v>
      </c>
      <c r="G1148" s="10" t="s">
        <v>414</v>
      </c>
      <c r="H1148" s="10" t="s">
        <v>421</v>
      </c>
      <c r="I1148" s="11" t="s">
        <v>422</v>
      </c>
      <c r="J1148" s="12">
        <v>231786</v>
      </c>
      <c r="K1148" s="13">
        <v>0.1026</v>
      </c>
    </row>
    <row r="1149" spans="1:11" x14ac:dyDescent="0.35">
      <c r="A1149" s="10" t="s">
        <v>412</v>
      </c>
      <c r="B1149" s="10" t="s">
        <v>187</v>
      </c>
      <c r="C1149" s="10" t="s">
        <v>11</v>
      </c>
      <c r="D1149" s="10" t="s">
        <v>190</v>
      </c>
      <c r="E1149" s="11" t="s">
        <v>601</v>
      </c>
      <c r="F1149" s="10" t="s">
        <v>21</v>
      </c>
      <c r="G1149" s="10" t="s">
        <v>414</v>
      </c>
      <c r="H1149" s="10" t="s">
        <v>423</v>
      </c>
      <c r="I1149" s="11" t="s">
        <v>424</v>
      </c>
      <c r="J1149" s="12">
        <v>129448</v>
      </c>
      <c r="K1149" s="13">
        <v>5.7299999999999997E-2</v>
      </c>
    </row>
    <row r="1150" spans="1:11" x14ac:dyDescent="0.35">
      <c r="A1150" s="10" t="s">
        <v>412</v>
      </c>
      <c r="B1150" s="10" t="s">
        <v>187</v>
      </c>
      <c r="C1150" s="10" t="s">
        <v>11</v>
      </c>
      <c r="D1150" s="10" t="s">
        <v>193</v>
      </c>
      <c r="E1150" s="11" t="s">
        <v>602</v>
      </c>
      <c r="F1150" s="10" t="s">
        <v>14</v>
      </c>
      <c r="G1150" s="10" t="s">
        <v>187</v>
      </c>
      <c r="H1150" s="10" t="s">
        <v>416</v>
      </c>
      <c r="I1150" s="11" t="s">
        <v>417</v>
      </c>
      <c r="J1150" s="12">
        <v>0</v>
      </c>
      <c r="K1150" s="13">
        <v>0</v>
      </c>
    </row>
    <row r="1151" spans="1:11" x14ac:dyDescent="0.35">
      <c r="A1151" s="10" t="s">
        <v>412</v>
      </c>
      <c r="B1151" s="10" t="s">
        <v>187</v>
      </c>
      <c r="C1151" s="10" t="s">
        <v>11</v>
      </c>
      <c r="D1151" s="10" t="s">
        <v>193</v>
      </c>
      <c r="E1151" s="11" t="s">
        <v>602</v>
      </c>
      <c r="F1151" s="10" t="s">
        <v>14</v>
      </c>
      <c r="G1151" s="10" t="s">
        <v>187</v>
      </c>
      <c r="H1151" s="10" t="s">
        <v>15</v>
      </c>
      <c r="I1151" s="11" t="s">
        <v>418</v>
      </c>
      <c r="J1151" s="12">
        <v>11124219</v>
      </c>
      <c r="K1151" s="13">
        <v>0.46899999999999997</v>
      </c>
    </row>
    <row r="1152" spans="1:11" x14ac:dyDescent="0.35">
      <c r="A1152" s="10" t="s">
        <v>412</v>
      </c>
      <c r="B1152" s="10" t="s">
        <v>187</v>
      </c>
      <c r="C1152" s="10" t="s">
        <v>11</v>
      </c>
      <c r="D1152" s="10" t="s">
        <v>193</v>
      </c>
      <c r="E1152" s="11" t="s">
        <v>602</v>
      </c>
      <c r="F1152" s="10" t="s">
        <v>14</v>
      </c>
      <c r="G1152" s="10" t="s">
        <v>187</v>
      </c>
      <c r="H1152" s="10" t="s">
        <v>16</v>
      </c>
      <c r="I1152" s="11" t="s">
        <v>426</v>
      </c>
      <c r="J1152" s="12">
        <v>1024662</v>
      </c>
      <c r="K1152" s="13">
        <v>4.3200000000000002E-2</v>
      </c>
    </row>
    <row r="1153" spans="1:11" x14ac:dyDescent="0.35">
      <c r="A1153" s="10" t="s">
        <v>412</v>
      </c>
      <c r="B1153" s="10" t="s">
        <v>187</v>
      </c>
      <c r="C1153" s="10" t="s">
        <v>11</v>
      </c>
      <c r="D1153" s="10" t="s">
        <v>193</v>
      </c>
      <c r="E1153" s="11" t="s">
        <v>602</v>
      </c>
      <c r="F1153" s="10" t="s">
        <v>14</v>
      </c>
      <c r="G1153" s="10" t="s">
        <v>187</v>
      </c>
      <c r="H1153" s="10" t="s">
        <v>419</v>
      </c>
      <c r="I1153" s="11" t="s">
        <v>420</v>
      </c>
      <c r="J1153" s="12">
        <v>3965820</v>
      </c>
      <c r="K1153" s="13">
        <v>0.16719999999999999</v>
      </c>
    </row>
    <row r="1154" spans="1:11" x14ac:dyDescent="0.35">
      <c r="A1154" s="10" t="s">
        <v>412</v>
      </c>
      <c r="B1154" s="10" t="s">
        <v>187</v>
      </c>
      <c r="C1154" s="10" t="s">
        <v>11</v>
      </c>
      <c r="D1154" s="10" t="s">
        <v>193</v>
      </c>
      <c r="E1154" s="11" t="s">
        <v>602</v>
      </c>
      <c r="F1154" s="10" t="s">
        <v>14</v>
      </c>
      <c r="G1154" s="10" t="s">
        <v>187</v>
      </c>
      <c r="H1154" s="10" t="s">
        <v>421</v>
      </c>
      <c r="I1154" s="11" t="s">
        <v>422</v>
      </c>
      <c r="J1154" s="12">
        <v>3420282</v>
      </c>
      <c r="K1154" s="13">
        <v>0.14419999999999999</v>
      </c>
    </row>
    <row r="1155" spans="1:11" x14ac:dyDescent="0.35">
      <c r="A1155" s="10" t="s">
        <v>412</v>
      </c>
      <c r="B1155" s="10" t="s">
        <v>187</v>
      </c>
      <c r="C1155" s="10" t="s">
        <v>11</v>
      </c>
      <c r="D1155" s="10" t="s">
        <v>193</v>
      </c>
      <c r="E1155" s="11" t="s">
        <v>602</v>
      </c>
      <c r="F1155" s="10" t="s">
        <v>14</v>
      </c>
      <c r="G1155" s="10" t="s">
        <v>187</v>
      </c>
      <c r="H1155" s="10" t="s">
        <v>423</v>
      </c>
      <c r="I1155" s="11" t="s">
        <v>424</v>
      </c>
      <c r="J1155" s="12">
        <v>313091</v>
      </c>
      <c r="K1155" s="13">
        <v>1.32E-2</v>
      </c>
    </row>
    <row r="1156" spans="1:11" x14ac:dyDescent="0.35">
      <c r="A1156" s="10" t="s">
        <v>412</v>
      </c>
      <c r="B1156" s="10" t="s">
        <v>187</v>
      </c>
      <c r="C1156" s="10" t="s">
        <v>11</v>
      </c>
      <c r="D1156" s="10" t="s">
        <v>191</v>
      </c>
      <c r="E1156" s="11" t="s">
        <v>603</v>
      </c>
      <c r="F1156" s="10" t="s">
        <v>21</v>
      </c>
      <c r="G1156" s="10" t="s">
        <v>414</v>
      </c>
      <c r="H1156" s="10" t="s">
        <v>416</v>
      </c>
      <c r="I1156" s="11" t="s">
        <v>417</v>
      </c>
      <c r="J1156" s="12">
        <v>0</v>
      </c>
      <c r="K1156" s="13">
        <v>0</v>
      </c>
    </row>
    <row r="1157" spans="1:11" x14ac:dyDescent="0.35">
      <c r="A1157" s="10" t="s">
        <v>412</v>
      </c>
      <c r="B1157" s="10" t="s">
        <v>187</v>
      </c>
      <c r="C1157" s="10" t="s">
        <v>11</v>
      </c>
      <c r="D1157" s="10" t="s">
        <v>191</v>
      </c>
      <c r="E1157" s="11" t="s">
        <v>603</v>
      </c>
      <c r="F1157" s="10" t="s">
        <v>21</v>
      </c>
      <c r="G1157" s="10" t="s">
        <v>414</v>
      </c>
      <c r="H1157" s="10" t="s">
        <v>15</v>
      </c>
      <c r="I1157" s="11" t="s">
        <v>418</v>
      </c>
      <c r="J1157" s="12">
        <v>1120976</v>
      </c>
      <c r="K1157" s="13">
        <v>0.42009999999999997</v>
      </c>
    </row>
    <row r="1158" spans="1:11" x14ac:dyDescent="0.35">
      <c r="A1158" s="10" t="s">
        <v>412</v>
      </c>
      <c r="B1158" s="10" t="s">
        <v>187</v>
      </c>
      <c r="C1158" s="10" t="s">
        <v>11</v>
      </c>
      <c r="D1158" s="10" t="s">
        <v>191</v>
      </c>
      <c r="E1158" s="11" t="s">
        <v>603</v>
      </c>
      <c r="F1158" s="10" t="s">
        <v>21</v>
      </c>
      <c r="G1158" s="10" t="s">
        <v>414</v>
      </c>
      <c r="H1158" s="10" t="s">
        <v>16</v>
      </c>
      <c r="I1158" s="11" t="s">
        <v>426</v>
      </c>
      <c r="J1158" s="12">
        <v>88323</v>
      </c>
      <c r="K1158" s="13">
        <v>3.3099999999999997E-2</v>
      </c>
    </row>
    <row r="1159" spans="1:11" x14ac:dyDescent="0.35">
      <c r="A1159" s="10" t="s">
        <v>412</v>
      </c>
      <c r="B1159" s="10" t="s">
        <v>187</v>
      </c>
      <c r="C1159" s="10" t="s">
        <v>11</v>
      </c>
      <c r="D1159" s="10" t="s">
        <v>191</v>
      </c>
      <c r="E1159" s="11" t="s">
        <v>603</v>
      </c>
      <c r="F1159" s="10" t="s">
        <v>21</v>
      </c>
      <c r="G1159" s="10" t="s">
        <v>414</v>
      </c>
      <c r="H1159" s="10" t="s">
        <v>419</v>
      </c>
      <c r="I1159" s="11" t="s">
        <v>420</v>
      </c>
      <c r="J1159" s="12">
        <v>501651</v>
      </c>
      <c r="K1159" s="13">
        <v>0.188</v>
      </c>
    </row>
    <row r="1160" spans="1:11" x14ac:dyDescent="0.35">
      <c r="A1160" s="10" t="s">
        <v>412</v>
      </c>
      <c r="B1160" s="10" t="s">
        <v>187</v>
      </c>
      <c r="C1160" s="10" t="s">
        <v>11</v>
      </c>
      <c r="D1160" s="10" t="s">
        <v>191</v>
      </c>
      <c r="E1160" s="11" t="s">
        <v>603</v>
      </c>
      <c r="F1160" s="10" t="s">
        <v>21</v>
      </c>
      <c r="G1160" s="10" t="s">
        <v>414</v>
      </c>
      <c r="H1160" s="10" t="s">
        <v>421</v>
      </c>
      <c r="I1160" s="11" t="s">
        <v>422</v>
      </c>
      <c r="J1160" s="12">
        <v>490177</v>
      </c>
      <c r="K1160" s="13">
        <v>0.1837</v>
      </c>
    </row>
    <row r="1161" spans="1:11" x14ac:dyDescent="0.35">
      <c r="A1161" s="10" t="s">
        <v>412</v>
      </c>
      <c r="B1161" s="10" t="s">
        <v>187</v>
      </c>
      <c r="C1161" s="10" t="s">
        <v>11</v>
      </c>
      <c r="D1161" s="10" t="s">
        <v>191</v>
      </c>
      <c r="E1161" s="11" t="s">
        <v>603</v>
      </c>
      <c r="F1161" s="10" t="s">
        <v>21</v>
      </c>
      <c r="G1161" s="10" t="s">
        <v>414</v>
      </c>
      <c r="H1161" s="10" t="s">
        <v>423</v>
      </c>
      <c r="I1161" s="11" t="s">
        <v>424</v>
      </c>
      <c r="J1161" s="12">
        <v>159301</v>
      </c>
      <c r="K1161" s="13">
        <v>5.9700000000000003E-2</v>
      </c>
    </row>
    <row r="1162" spans="1:11" x14ac:dyDescent="0.35">
      <c r="A1162" s="10" t="s">
        <v>412</v>
      </c>
      <c r="B1162" s="10" t="s">
        <v>187</v>
      </c>
      <c r="C1162" s="10" t="s">
        <v>11</v>
      </c>
      <c r="D1162" s="10" t="s">
        <v>192</v>
      </c>
      <c r="E1162" s="11" t="s">
        <v>604</v>
      </c>
      <c r="F1162" s="10" t="s">
        <v>21</v>
      </c>
      <c r="G1162" s="10" t="s">
        <v>414</v>
      </c>
      <c r="H1162" s="10" t="s">
        <v>13</v>
      </c>
      <c r="I1162" s="11" t="s">
        <v>415</v>
      </c>
      <c r="J1162" s="12">
        <v>0</v>
      </c>
      <c r="K1162" s="13">
        <v>0</v>
      </c>
    </row>
    <row r="1163" spans="1:11" x14ac:dyDescent="0.35">
      <c r="A1163" s="10" t="s">
        <v>412</v>
      </c>
      <c r="B1163" s="10" t="s">
        <v>187</v>
      </c>
      <c r="C1163" s="10" t="s">
        <v>11</v>
      </c>
      <c r="D1163" s="10" t="s">
        <v>192</v>
      </c>
      <c r="E1163" s="11" t="s">
        <v>604</v>
      </c>
      <c r="F1163" s="10" t="s">
        <v>21</v>
      </c>
      <c r="G1163" s="10" t="s">
        <v>414</v>
      </c>
      <c r="H1163" s="10" t="s">
        <v>416</v>
      </c>
      <c r="I1163" s="11" t="s">
        <v>417</v>
      </c>
      <c r="J1163" s="12">
        <v>0</v>
      </c>
      <c r="K1163" s="13">
        <v>0</v>
      </c>
    </row>
    <row r="1164" spans="1:11" x14ac:dyDescent="0.35">
      <c r="A1164" s="10" t="s">
        <v>412</v>
      </c>
      <c r="B1164" s="10" t="s">
        <v>187</v>
      </c>
      <c r="C1164" s="10" t="s">
        <v>11</v>
      </c>
      <c r="D1164" s="10" t="s">
        <v>192</v>
      </c>
      <c r="E1164" s="11" t="s">
        <v>604</v>
      </c>
      <c r="F1164" s="10" t="s">
        <v>21</v>
      </c>
      <c r="G1164" s="10" t="s">
        <v>414</v>
      </c>
      <c r="H1164" s="10" t="s">
        <v>15</v>
      </c>
      <c r="I1164" s="11" t="s">
        <v>418</v>
      </c>
      <c r="J1164" s="12">
        <v>6040917</v>
      </c>
      <c r="K1164" s="13">
        <v>0.41930000000000001</v>
      </c>
    </row>
    <row r="1165" spans="1:11" x14ac:dyDescent="0.35">
      <c r="A1165" s="10" t="s">
        <v>412</v>
      </c>
      <c r="B1165" s="10" t="s">
        <v>187</v>
      </c>
      <c r="C1165" s="10" t="s">
        <v>11</v>
      </c>
      <c r="D1165" s="10" t="s">
        <v>192</v>
      </c>
      <c r="E1165" s="11" t="s">
        <v>604</v>
      </c>
      <c r="F1165" s="10" t="s">
        <v>21</v>
      </c>
      <c r="G1165" s="10" t="s">
        <v>414</v>
      </c>
      <c r="H1165" s="10" t="s">
        <v>16</v>
      </c>
      <c r="I1165" s="11" t="s">
        <v>426</v>
      </c>
      <c r="J1165" s="12">
        <v>321279</v>
      </c>
      <c r="K1165" s="13">
        <v>2.23E-2</v>
      </c>
    </row>
    <row r="1166" spans="1:11" x14ac:dyDescent="0.35">
      <c r="A1166" s="10" t="s">
        <v>412</v>
      </c>
      <c r="B1166" s="10" t="s">
        <v>187</v>
      </c>
      <c r="C1166" s="10" t="s">
        <v>11</v>
      </c>
      <c r="D1166" s="10" t="s">
        <v>192</v>
      </c>
      <c r="E1166" s="11" t="s">
        <v>604</v>
      </c>
      <c r="F1166" s="10" t="s">
        <v>21</v>
      </c>
      <c r="G1166" s="10" t="s">
        <v>414</v>
      </c>
      <c r="H1166" s="10" t="s">
        <v>419</v>
      </c>
      <c r="I1166" s="11" t="s">
        <v>420</v>
      </c>
      <c r="J1166" s="12">
        <v>3528311</v>
      </c>
      <c r="K1166" s="13">
        <v>0.24490000000000001</v>
      </c>
    </row>
    <row r="1167" spans="1:11" x14ac:dyDescent="0.35">
      <c r="A1167" s="10" t="s">
        <v>412</v>
      </c>
      <c r="B1167" s="10" t="s">
        <v>187</v>
      </c>
      <c r="C1167" s="10" t="s">
        <v>11</v>
      </c>
      <c r="D1167" s="10" t="s">
        <v>192</v>
      </c>
      <c r="E1167" s="11" t="s">
        <v>604</v>
      </c>
      <c r="F1167" s="10" t="s">
        <v>21</v>
      </c>
      <c r="G1167" s="10" t="s">
        <v>414</v>
      </c>
      <c r="H1167" s="10" t="s">
        <v>421</v>
      </c>
      <c r="I1167" s="11" t="s">
        <v>422</v>
      </c>
      <c r="J1167" s="12">
        <v>2868463</v>
      </c>
      <c r="K1167" s="13">
        <v>0.1991</v>
      </c>
    </row>
    <row r="1168" spans="1:11" x14ac:dyDescent="0.35">
      <c r="A1168" s="10" t="s">
        <v>412</v>
      </c>
      <c r="B1168" s="10" t="s">
        <v>187</v>
      </c>
      <c r="C1168" s="10" t="s">
        <v>11</v>
      </c>
      <c r="D1168" s="10" t="s">
        <v>192</v>
      </c>
      <c r="E1168" s="11" t="s">
        <v>604</v>
      </c>
      <c r="F1168" s="10" t="s">
        <v>21</v>
      </c>
      <c r="G1168" s="10" t="s">
        <v>414</v>
      </c>
      <c r="H1168" s="10" t="s">
        <v>423</v>
      </c>
      <c r="I1168" s="11" t="s">
        <v>424</v>
      </c>
      <c r="J1168" s="12">
        <v>515776</v>
      </c>
      <c r="K1168" s="13">
        <v>3.5799999999999998E-2</v>
      </c>
    </row>
    <row r="1169" spans="1:11" x14ac:dyDescent="0.35">
      <c r="A1169" s="10" t="s">
        <v>412</v>
      </c>
      <c r="B1169" s="10" t="s">
        <v>187</v>
      </c>
      <c r="C1169" s="10" t="s">
        <v>11</v>
      </c>
      <c r="D1169" s="10" t="s">
        <v>194</v>
      </c>
      <c r="E1169" s="11" t="s">
        <v>605</v>
      </c>
      <c r="F1169" s="10" t="s">
        <v>14</v>
      </c>
      <c r="G1169" s="10" t="s">
        <v>195</v>
      </c>
      <c r="H1169" s="10" t="s">
        <v>13</v>
      </c>
      <c r="I1169" s="11" t="s">
        <v>415</v>
      </c>
      <c r="J1169" s="12">
        <v>0</v>
      </c>
      <c r="K1169" s="13">
        <v>0</v>
      </c>
    </row>
    <row r="1170" spans="1:11" x14ac:dyDescent="0.35">
      <c r="A1170" s="10" t="s">
        <v>412</v>
      </c>
      <c r="B1170" s="10" t="s">
        <v>187</v>
      </c>
      <c r="C1170" s="10" t="s">
        <v>11</v>
      </c>
      <c r="D1170" s="10" t="s">
        <v>194</v>
      </c>
      <c r="E1170" s="11" t="s">
        <v>605</v>
      </c>
      <c r="F1170" s="10" t="s">
        <v>14</v>
      </c>
      <c r="G1170" s="10" t="s">
        <v>195</v>
      </c>
      <c r="H1170" s="10" t="s">
        <v>416</v>
      </c>
      <c r="I1170" s="11" t="s">
        <v>417</v>
      </c>
      <c r="J1170" s="12">
        <v>0</v>
      </c>
      <c r="K1170" s="13">
        <v>0</v>
      </c>
    </row>
    <row r="1171" spans="1:11" x14ac:dyDescent="0.35">
      <c r="A1171" s="10" t="s">
        <v>412</v>
      </c>
      <c r="B1171" s="10" t="s">
        <v>187</v>
      </c>
      <c r="C1171" s="10" t="s">
        <v>11</v>
      </c>
      <c r="D1171" s="10" t="s">
        <v>194</v>
      </c>
      <c r="E1171" s="11" t="s">
        <v>605</v>
      </c>
      <c r="F1171" s="10" t="s">
        <v>14</v>
      </c>
      <c r="G1171" s="10" t="s">
        <v>195</v>
      </c>
      <c r="H1171" s="10" t="s">
        <v>15</v>
      </c>
      <c r="I1171" s="11" t="s">
        <v>418</v>
      </c>
      <c r="J1171" s="12">
        <v>20274</v>
      </c>
      <c r="K1171" s="13">
        <v>8.48E-2</v>
      </c>
    </row>
    <row r="1172" spans="1:11" x14ac:dyDescent="0.35">
      <c r="A1172" s="10" t="s">
        <v>412</v>
      </c>
      <c r="B1172" s="10" t="s">
        <v>187</v>
      </c>
      <c r="C1172" s="10" t="s">
        <v>11</v>
      </c>
      <c r="D1172" s="10" t="s">
        <v>194</v>
      </c>
      <c r="E1172" s="11" t="s">
        <v>605</v>
      </c>
      <c r="F1172" s="10" t="s">
        <v>14</v>
      </c>
      <c r="G1172" s="10" t="s">
        <v>195</v>
      </c>
      <c r="H1172" s="10" t="s">
        <v>580</v>
      </c>
      <c r="I1172" s="11" t="s">
        <v>581</v>
      </c>
      <c r="J1172" s="12">
        <v>87146</v>
      </c>
      <c r="K1172" s="13">
        <v>0.36449999999999999</v>
      </c>
    </row>
    <row r="1173" spans="1:11" x14ac:dyDescent="0.35">
      <c r="A1173" s="10" t="s">
        <v>412</v>
      </c>
      <c r="B1173" s="10" t="s">
        <v>187</v>
      </c>
      <c r="C1173" s="10" t="s">
        <v>11</v>
      </c>
      <c r="D1173" s="10" t="s">
        <v>194</v>
      </c>
      <c r="E1173" s="11" t="s">
        <v>605</v>
      </c>
      <c r="F1173" s="10" t="s">
        <v>14</v>
      </c>
      <c r="G1173" s="10" t="s">
        <v>195</v>
      </c>
      <c r="H1173" s="10" t="s">
        <v>582</v>
      </c>
      <c r="I1173" s="11" t="s">
        <v>583</v>
      </c>
      <c r="J1173" s="12">
        <v>5738</v>
      </c>
      <c r="K1173" s="13">
        <v>2.4E-2</v>
      </c>
    </row>
    <row r="1174" spans="1:11" x14ac:dyDescent="0.35">
      <c r="A1174" s="10" t="s">
        <v>412</v>
      </c>
      <c r="B1174" s="10" t="s">
        <v>187</v>
      </c>
      <c r="C1174" s="10" t="s">
        <v>11</v>
      </c>
      <c r="D1174" s="10" t="s">
        <v>194</v>
      </c>
      <c r="E1174" s="11" t="s">
        <v>605</v>
      </c>
      <c r="F1174" s="10" t="s">
        <v>14</v>
      </c>
      <c r="G1174" s="10" t="s">
        <v>195</v>
      </c>
      <c r="H1174" s="10" t="s">
        <v>419</v>
      </c>
      <c r="I1174" s="11" t="s">
        <v>420</v>
      </c>
      <c r="J1174" s="12">
        <v>58217</v>
      </c>
      <c r="K1174" s="13">
        <v>0.24349999999999999</v>
      </c>
    </row>
    <row r="1175" spans="1:11" x14ac:dyDescent="0.35">
      <c r="A1175" s="10" t="s">
        <v>412</v>
      </c>
      <c r="B1175" s="10" t="s">
        <v>187</v>
      </c>
      <c r="C1175" s="10" t="s">
        <v>11</v>
      </c>
      <c r="D1175" s="10" t="s">
        <v>194</v>
      </c>
      <c r="E1175" s="11" t="s">
        <v>605</v>
      </c>
      <c r="F1175" s="10" t="s">
        <v>14</v>
      </c>
      <c r="G1175" s="10" t="s">
        <v>195</v>
      </c>
      <c r="H1175" s="10" t="s">
        <v>421</v>
      </c>
      <c r="I1175" s="11" t="s">
        <v>422</v>
      </c>
      <c r="J1175" s="12">
        <v>40071</v>
      </c>
      <c r="K1175" s="13">
        <v>0.1676</v>
      </c>
    </row>
    <row r="1176" spans="1:11" x14ac:dyDescent="0.35">
      <c r="A1176" s="10" t="s">
        <v>412</v>
      </c>
      <c r="B1176" s="10" t="s">
        <v>187</v>
      </c>
      <c r="C1176" s="10" t="s">
        <v>11</v>
      </c>
      <c r="D1176" s="10" t="s">
        <v>194</v>
      </c>
      <c r="E1176" s="11" t="s">
        <v>605</v>
      </c>
      <c r="F1176" s="10" t="s">
        <v>14</v>
      </c>
      <c r="G1176" s="10" t="s">
        <v>195</v>
      </c>
      <c r="H1176" s="10" t="s">
        <v>423</v>
      </c>
      <c r="I1176" s="11" t="s">
        <v>424</v>
      </c>
      <c r="J1176" s="12">
        <v>9324</v>
      </c>
      <c r="K1176" s="13">
        <v>3.9E-2</v>
      </c>
    </row>
    <row r="1177" spans="1:11" x14ac:dyDescent="0.35">
      <c r="A1177" s="10" t="s">
        <v>412</v>
      </c>
      <c r="B1177" s="10" t="s">
        <v>196</v>
      </c>
      <c r="C1177" s="10" t="s">
        <v>11</v>
      </c>
      <c r="D1177" s="10" t="s">
        <v>197</v>
      </c>
      <c r="E1177" s="11" t="s">
        <v>606</v>
      </c>
      <c r="F1177" s="10" t="s">
        <v>21</v>
      </c>
      <c r="G1177" s="10" t="s">
        <v>414</v>
      </c>
      <c r="H1177" s="10" t="s">
        <v>13</v>
      </c>
      <c r="I1177" s="11" t="s">
        <v>415</v>
      </c>
      <c r="J1177" s="12">
        <v>0</v>
      </c>
      <c r="K1177" s="13">
        <v>0</v>
      </c>
    </row>
    <row r="1178" spans="1:11" x14ac:dyDescent="0.35">
      <c r="A1178" s="10" t="s">
        <v>412</v>
      </c>
      <c r="B1178" s="10" t="s">
        <v>196</v>
      </c>
      <c r="C1178" s="10" t="s">
        <v>11</v>
      </c>
      <c r="D1178" s="10" t="s">
        <v>197</v>
      </c>
      <c r="E1178" s="11" t="s">
        <v>606</v>
      </c>
      <c r="F1178" s="10" t="s">
        <v>21</v>
      </c>
      <c r="G1178" s="10" t="s">
        <v>414</v>
      </c>
      <c r="H1178" s="10" t="s">
        <v>416</v>
      </c>
      <c r="I1178" s="11" t="s">
        <v>417</v>
      </c>
      <c r="J1178" s="12">
        <v>0</v>
      </c>
      <c r="K1178" s="13">
        <v>0</v>
      </c>
    </row>
    <row r="1179" spans="1:11" x14ac:dyDescent="0.35">
      <c r="A1179" s="10" t="s">
        <v>412</v>
      </c>
      <c r="B1179" s="10" t="s">
        <v>196</v>
      </c>
      <c r="C1179" s="10" t="s">
        <v>11</v>
      </c>
      <c r="D1179" s="10" t="s">
        <v>197</v>
      </c>
      <c r="E1179" s="11" t="s">
        <v>606</v>
      </c>
      <c r="F1179" s="10" t="s">
        <v>21</v>
      </c>
      <c r="G1179" s="10" t="s">
        <v>414</v>
      </c>
      <c r="H1179" s="10" t="s">
        <v>15</v>
      </c>
      <c r="I1179" s="11" t="s">
        <v>418</v>
      </c>
      <c r="J1179" s="12">
        <v>3769196</v>
      </c>
      <c r="K1179" s="13">
        <v>0.36020000000000002</v>
      </c>
    </row>
    <row r="1180" spans="1:11" x14ac:dyDescent="0.35">
      <c r="A1180" s="10" t="s">
        <v>412</v>
      </c>
      <c r="B1180" s="10" t="s">
        <v>196</v>
      </c>
      <c r="C1180" s="10" t="s">
        <v>11</v>
      </c>
      <c r="D1180" s="10" t="s">
        <v>197</v>
      </c>
      <c r="E1180" s="11" t="s">
        <v>606</v>
      </c>
      <c r="F1180" s="10" t="s">
        <v>21</v>
      </c>
      <c r="G1180" s="10" t="s">
        <v>414</v>
      </c>
      <c r="H1180" s="10" t="s">
        <v>16</v>
      </c>
      <c r="I1180" s="11" t="s">
        <v>426</v>
      </c>
      <c r="J1180" s="12">
        <v>385082</v>
      </c>
      <c r="K1180" s="13">
        <v>3.6799999999999999E-2</v>
      </c>
    </row>
    <row r="1181" spans="1:11" x14ac:dyDescent="0.35">
      <c r="A1181" s="10" t="s">
        <v>412</v>
      </c>
      <c r="B1181" s="10" t="s">
        <v>196</v>
      </c>
      <c r="C1181" s="10" t="s">
        <v>11</v>
      </c>
      <c r="D1181" s="10" t="s">
        <v>197</v>
      </c>
      <c r="E1181" s="11" t="s">
        <v>606</v>
      </c>
      <c r="F1181" s="10" t="s">
        <v>21</v>
      </c>
      <c r="G1181" s="10" t="s">
        <v>414</v>
      </c>
      <c r="H1181" s="10" t="s">
        <v>419</v>
      </c>
      <c r="I1181" s="11" t="s">
        <v>420</v>
      </c>
      <c r="J1181" s="12">
        <v>2976011</v>
      </c>
      <c r="K1181" s="13">
        <v>0.28439999999999999</v>
      </c>
    </row>
    <row r="1182" spans="1:11" x14ac:dyDescent="0.35">
      <c r="A1182" s="10" t="s">
        <v>412</v>
      </c>
      <c r="B1182" s="10" t="s">
        <v>196</v>
      </c>
      <c r="C1182" s="10" t="s">
        <v>11</v>
      </c>
      <c r="D1182" s="10" t="s">
        <v>197</v>
      </c>
      <c r="E1182" s="11" t="s">
        <v>606</v>
      </c>
      <c r="F1182" s="10" t="s">
        <v>21</v>
      </c>
      <c r="G1182" s="10" t="s">
        <v>414</v>
      </c>
      <c r="H1182" s="10" t="s">
        <v>421</v>
      </c>
      <c r="I1182" s="11" t="s">
        <v>422</v>
      </c>
      <c r="J1182" s="12">
        <v>3515963</v>
      </c>
      <c r="K1182" s="13">
        <v>0.33600000000000002</v>
      </c>
    </row>
    <row r="1183" spans="1:11" x14ac:dyDescent="0.35">
      <c r="A1183" s="10" t="s">
        <v>412</v>
      </c>
      <c r="B1183" s="10" t="s">
        <v>196</v>
      </c>
      <c r="C1183" s="10" t="s">
        <v>11</v>
      </c>
      <c r="D1183" s="10" t="s">
        <v>197</v>
      </c>
      <c r="E1183" s="11" t="s">
        <v>606</v>
      </c>
      <c r="F1183" s="10" t="s">
        <v>21</v>
      </c>
      <c r="G1183" s="10" t="s">
        <v>414</v>
      </c>
      <c r="H1183" s="10" t="s">
        <v>423</v>
      </c>
      <c r="I1183" s="11" t="s">
        <v>424</v>
      </c>
      <c r="J1183" s="12">
        <v>0</v>
      </c>
      <c r="K1183" s="13">
        <v>0</v>
      </c>
    </row>
    <row r="1184" spans="1:11" x14ac:dyDescent="0.35">
      <c r="A1184" s="10" t="s">
        <v>412</v>
      </c>
      <c r="B1184" s="10" t="s">
        <v>196</v>
      </c>
      <c r="C1184" s="10" t="s">
        <v>11</v>
      </c>
      <c r="D1184" s="10" t="s">
        <v>198</v>
      </c>
      <c r="E1184" s="11" t="s">
        <v>607</v>
      </c>
      <c r="F1184" s="10" t="s">
        <v>21</v>
      </c>
      <c r="G1184" s="10" t="s">
        <v>414</v>
      </c>
      <c r="H1184" s="10" t="s">
        <v>13</v>
      </c>
      <c r="I1184" s="11" t="s">
        <v>415</v>
      </c>
      <c r="J1184" s="12">
        <v>0</v>
      </c>
      <c r="K1184" s="13">
        <v>0</v>
      </c>
    </row>
    <row r="1185" spans="1:11" x14ac:dyDescent="0.35">
      <c r="A1185" s="10" t="s">
        <v>412</v>
      </c>
      <c r="B1185" s="10" t="s">
        <v>196</v>
      </c>
      <c r="C1185" s="10" t="s">
        <v>11</v>
      </c>
      <c r="D1185" s="10" t="s">
        <v>198</v>
      </c>
      <c r="E1185" s="11" t="s">
        <v>607</v>
      </c>
      <c r="F1185" s="10" t="s">
        <v>21</v>
      </c>
      <c r="G1185" s="10" t="s">
        <v>414</v>
      </c>
      <c r="H1185" s="10" t="s">
        <v>416</v>
      </c>
      <c r="I1185" s="11" t="s">
        <v>417</v>
      </c>
      <c r="J1185" s="12">
        <v>0</v>
      </c>
      <c r="K1185" s="13">
        <v>0</v>
      </c>
    </row>
    <row r="1186" spans="1:11" x14ac:dyDescent="0.35">
      <c r="A1186" s="10" t="s">
        <v>412</v>
      </c>
      <c r="B1186" s="10" t="s">
        <v>196</v>
      </c>
      <c r="C1186" s="10" t="s">
        <v>11</v>
      </c>
      <c r="D1186" s="10" t="s">
        <v>198</v>
      </c>
      <c r="E1186" s="11" t="s">
        <v>607</v>
      </c>
      <c r="F1186" s="10" t="s">
        <v>21</v>
      </c>
      <c r="G1186" s="10" t="s">
        <v>414</v>
      </c>
      <c r="H1186" s="10" t="s">
        <v>15</v>
      </c>
      <c r="I1186" s="11" t="s">
        <v>418</v>
      </c>
      <c r="J1186" s="12">
        <v>2183467</v>
      </c>
      <c r="K1186" s="13">
        <v>0.58779999999999999</v>
      </c>
    </row>
    <row r="1187" spans="1:11" x14ac:dyDescent="0.35">
      <c r="A1187" s="10" t="s">
        <v>412</v>
      </c>
      <c r="B1187" s="10" t="s">
        <v>196</v>
      </c>
      <c r="C1187" s="10" t="s">
        <v>11</v>
      </c>
      <c r="D1187" s="10" t="s">
        <v>198</v>
      </c>
      <c r="E1187" s="11" t="s">
        <v>607</v>
      </c>
      <c r="F1187" s="10" t="s">
        <v>21</v>
      </c>
      <c r="G1187" s="10" t="s">
        <v>414</v>
      </c>
      <c r="H1187" s="10" t="s">
        <v>419</v>
      </c>
      <c r="I1187" s="11" t="s">
        <v>420</v>
      </c>
      <c r="J1187" s="12">
        <v>1301611</v>
      </c>
      <c r="K1187" s="13">
        <v>0.35039999999999999</v>
      </c>
    </row>
    <row r="1188" spans="1:11" x14ac:dyDescent="0.35">
      <c r="A1188" s="10" t="s">
        <v>412</v>
      </c>
      <c r="B1188" s="10" t="s">
        <v>196</v>
      </c>
      <c r="C1188" s="10" t="s">
        <v>11</v>
      </c>
      <c r="D1188" s="10" t="s">
        <v>198</v>
      </c>
      <c r="E1188" s="11" t="s">
        <v>607</v>
      </c>
      <c r="F1188" s="10" t="s">
        <v>21</v>
      </c>
      <c r="G1188" s="10" t="s">
        <v>414</v>
      </c>
      <c r="H1188" s="10" t="s">
        <v>421</v>
      </c>
      <c r="I1188" s="11" t="s">
        <v>422</v>
      </c>
      <c r="J1188" s="12">
        <v>980666</v>
      </c>
      <c r="K1188" s="13">
        <v>0.26400000000000001</v>
      </c>
    </row>
    <row r="1189" spans="1:11" x14ac:dyDescent="0.35">
      <c r="A1189" s="10" t="s">
        <v>412</v>
      </c>
      <c r="B1189" s="10" t="s">
        <v>196</v>
      </c>
      <c r="C1189" s="10" t="s">
        <v>11</v>
      </c>
      <c r="D1189" s="10" t="s">
        <v>198</v>
      </c>
      <c r="E1189" s="11" t="s">
        <v>607</v>
      </c>
      <c r="F1189" s="10" t="s">
        <v>21</v>
      </c>
      <c r="G1189" s="10" t="s">
        <v>414</v>
      </c>
      <c r="H1189" s="10" t="s">
        <v>423</v>
      </c>
      <c r="I1189" s="11" t="s">
        <v>424</v>
      </c>
      <c r="J1189" s="12">
        <v>135956</v>
      </c>
      <c r="K1189" s="13">
        <v>3.6600000000000001E-2</v>
      </c>
    </row>
    <row r="1190" spans="1:11" x14ac:dyDescent="0.35">
      <c r="A1190" s="10" t="s">
        <v>412</v>
      </c>
      <c r="B1190" s="10" t="s">
        <v>199</v>
      </c>
      <c r="C1190" s="10" t="s">
        <v>11</v>
      </c>
      <c r="D1190" s="10" t="s">
        <v>125</v>
      </c>
      <c r="E1190" s="11" t="s">
        <v>515</v>
      </c>
      <c r="F1190" s="10" t="s">
        <v>14</v>
      </c>
      <c r="G1190" s="10" t="s">
        <v>123</v>
      </c>
      <c r="H1190" s="10" t="s">
        <v>416</v>
      </c>
      <c r="I1190" s="11" t="s">
        <v>417</v>
      </c>
      <c r="J1190" s="12">
        <v>0</v>
      </c>
      <c r="K1190" s="13">
        <v>0</v>
      </c>
    </row>
    <row r="1191" spans="1:11" x14ac:dyDescent="0.35">
      <c r="A1191" s="10" t="s">
        <v>412</v>
      </c>
      <c r="B1191" s="10" t="s">
        <v>199</v>
      </c>
      <c r="C1191" s="10" t="s">
        <v>11</v>
      </c>
      <c r="D1191" s="10" t="s">
        <v>125</v>
      </c>
      <c r="E1191" s="11" t="s">
        <v>515</v>
      </c>
      <c r="F1191" s="10" t="s">
        <v>14</v>
      </c>
      <c r="G1191" s="10" t="s">
        <v>123</v>
      </c>
      <c r="H1191" s="10" t="s">
        <v>15</v>
      </c>
      <c r="I1191" s="11" t="s">
        <v>418</v>
      </c>
      <c r="J1191" s="12">
        <v>527228</v>
      </c>
      <c r="K1191" s="13">
        <v>0.27810000000000001</v>
      </c>
    </row>
    <row r="1192" spans="1:11" x14ac:dyDescent="0.35">
      <c r="A1192" s="10" t="s">
        <v>412</v>
      </c>
      <c r="B1192" s="10" t="s">
        <v>199</v>
      </c>
      <c r="C1192" s="10" t="s">
        <v>11</v>
      </c>
      <c r="D1192" s="10" t="s">
        <v>125</v>
      </c>
      <c r="E1192" s="11" t="s">
        <v>515</v>
      </c>
      <c r="F1192" s="10" t="s">
        <v>14</v>
      </c>
      <c r="G1192" s="10" t="s">
        <v>123</v>
      </c>
      <c r="H1192" s="10" t="s">
        <v>16</v>
      </c>
      <c r="I1192" s="11" t="s">
        <v>426</v>
      </c>
      <c r="J1192" s="12">
        <v>128347</v>
      </c>
      <c r="K1192" s="13">
        <v>6.7699999999999996E-2</v>
      </c>
    </row>
    <row r="1193" spans="1:11" x14ac:dyDescent="0.35">
      <c r="A1193" s="10" t="s">
        <v>412</v>
      </c>
      <c r="B1193" s="10" t="s">
        <v>199</v>
      </c>
      <c r="C1193" s="10" t="s">
        <v>11</v>
      </c>
      <c r="D1193" s="10" t="s">
        <v>125</v>
      </c>
      <c r="E1193" s="11" t="s">
        <v>515</v>
      </c>
      <c r="F1193" s="10" t="s">
        <v>14</v>
      </c>
      <c r="G1193" s="10" t="s">
        <v>123</v>
      </c>
      <c r="H1193" s="10" t="s">
        <v>419</v>
      </c>
      <c r="I1193" s="11" t="s">
        <v>420</v>
      </c>
      <c r="J1193" s="12">
        <v>475093</v>
      </c>
      <c r="K1193" s="13">
        <v>0.25059999999999999</v>
      </c>
    </row>
    <row r="1194" spans="1:11" x14ac:dyDescent="0.35">
      <c r="A1194" s="10" t="s">
        <v>412</v>
      </c>
      <c r="B1194" s="10" t="s">
        <v>199</v>
      </c>
      <c r="C1194" s="10" t="s">
        <v>11</v>
      </c>
      <c r="D1194" s="10" t="s">
        <v>125</v>
      </c>
      <c r="E1194" s="11" t="s">
        <v>515</v>
      </c>
      <c r="F1194" s="10" t="s">
        <v>14</v>
      </c>
      <c r="G1194" s="10" t="s">
        <v>123</v>
      </c>
      <c r="H1194" s="10" t="s">
        <v>421</v>
      </c>
      <c r="I1194" s="11" t="s">
        <v>422</v>
      </c>
      <c r="J1194" s="12">
        <v>312432</v>
      </c>
      <c r="K1194" s="13">
        <v>0.1648</v>
      </c>
    </row>
    <row r="1195" spans="1:11" x14ac:dyDescent="0.35">
      <c r="A1195" s="10" t="s">
        <v>412</v>
      </c>
      <c r="B1195" s="10" t="s">
        <v>199</v>
      </c>
      <c r="C1195" s="10" t="s">
        <v>11</v>
      </c>
      <c r="D1195" s="10" t="s">
        <v>125</v>
      </c>
      <c r="E1195" s="11" t="s">
        <v>515</v>
      </c>
      <c r="F1195" s="10" t="s">
        <v>14</v>
      </c>
      <c r="G1195" s="10" t="s">
        <v>123</v>
      </c>
      <c r="H1195" s="10" t="s">
        <v>423</v>
      </c>
      <c r="I1195" s="11" t="s">
        <v>424</v>
      </c>
      <c r="J1195" s="12">
        <v>72800</v>
      </c>
      <c r="K1195" s="13">
        <v>3.8399999999999997E-2</v>
      </c>
    </row>
    <row r="1196" spans="1:11" x14ac:dyDescent="0.35">
      <c r="A1196" s="10" t="s">
        <v>412</v>
      </c>
      <c r="B1196" s="10" t="s">
        <v>199</v>
      </c>
      <c r="C1196" s="10" t="s">
        <v>11</v>
      </c>
      <c r="D1196" s="10" t="s">
        <v>200</v>
      </c>
      <c r="E1196" s="11" t="s">
        <v>608</v>
      </c>
      <c r="F1196" s="10" t="s">
        <v>21</v>
      </c>
      <c r="G1196" s="10" t="s">
        <v>414</v>
      </c>
      <c r="H1196" s="10" t="s">
        <v>416</v>
      </c>
      <c r="I1196" s="11" t="s">
        <v>417</v>
      </c>
      <c r="J1196" s="12">
        <v>0</v>
      </c>
      <c r="K1196" s="13">
        <v>0</v>
      </c>
    </row>
    <row r="1197" spans="1:11" x14ac:dyDescent="0.35">
      <c r="A1197" s="10" t="s">
        <v>412</v>
      </c>
      <c r="B1197" s="10" t="s">
        <v>199</v>
      </c>
      <c r="C1197" s="10" t="s">
        <v>11</v>
      </c>
      <c r="D1197" s="10" t="s">
        <v>200</v>
      </c>
      <c r="E1197" s="11" t="s">
        <v>608</v>
      </c>
      <c r="F1197" s="10" t="s">
        <v>21</v>
      </c>
      <c r="G1197" s="10" t="s">
        <v>414</v>
      </c>
      <c r="H1197" s="10" t="s">
        <v>15</v>
      </c>
      <c r="I1197" s="11" t="s">
        <v>418</v>
      </c>
      <c r="J1197" s="12">
        <v>5099567</v>
      </c>
      <c r="K1197" s="13">
        <v>1.0539000000000001</v>
      </c>
    </row>
    <row r="1198" spans="1:11" x14ac:dyDescent="0.35">
      <c r="A1198" s="10" t="s">
        <v>412</v>
      </c>
      <c r="B1198" s="10" t="s">
        <v>199</v>
      </c>
      <c r="C1198" s="10" t="s">
        <v>11</v>
      </c>
      <c r="D1198" s="10" t="s">
        <v>200</v>
      </c>
      <c r="E1198" s="11" t="s">
        <v>608</v>
      </c>
      <c r="F1198" s="10" t="s">
        <v>21</v>
      </c>
      <c r="G1198" s="10" t="s">
        <v>414</v>
      </c>
      <c r="H1198" s="10" t="s">
        <v>419</v>
      </c>
      <c r="I1198" s="11" t="s">
        <v>420</v>
      </c>
      <c r="J1198" s="12">
        <v>645974</v>
      </c>
      <c r="K1198" s="13">
        <v>0.13350000000000001</v>
      </c>
    </row>
    <row r="1199" spans="1:11" x14ac:dyDescent="0.35">
      <c r="A1199" s="10" t="s">
        <v>412</v>
      </c>
      <c r="B1199" s="10" t="s">
        <v>199</v>
      </c>
      <c r="C1199" s="10" t="s">
        <v>11</v>
      </c>
      <c r="D1199" s="10" t="s">
        <v>200</v>
      </c>
      <c r="E1199" s="11" t="s">
        <v>608</v>
      </c>
      <c r="F1199" s="10" t="s">
        <v>21</v>
      </c>
      <c r="G1199" s="10" t="s">
        <v>414</v>
      </c>
      <c r="H1199" s="10" t="s">
        <v>421</v>
      </c>
      <c r="I1199" s="11" t="s">
        <v>422</v>
      </c>
      <c r="J1199" s="12">
        <v>1478241</v>
      </c>
      <c r="K1199" s="13">
        <v>0.30549999999999999</v>
      </c>
    </row>
    <row r="1200" spans="1:11" x14ac:dyDescent="0.35">
      <c r="A1200" s="10" t="s">
        <v>412</v>
      </c>
      <c r="B1200" s="10" t="s">
        <v>199</v>
      </c>
      <c r="C1200" s="10" t="s">
        <v>11</v>
      </c>
      <c r="D1200" s="10" t="s">
        <v>200</v>
      </c>
      <c r="E1200" s="11" t="s">
        <v>608</v>
      </c>
      <c r="F1200" s="10" t="s">
        <v>21</v>
      </c>
      <c r="G1200" s="10" t="s">
        <v>414</v>
      </c>
      <c r="H1200" s="10" t="s">
        <v>423</v>
      </c>
      <c r="I1200" s="11" t="s">
        <v>424</v>
      </c>
      <c r="J1200" s="12">
        <v>209518</v>
      </c>
      <c r="K1200" s="13">
        <v>4.3299999999999998E-2</v>
      </c>
    </row>
    <row r="1201" spans="1:11" x14ac:dyDescent="0.35">
      <c r="A1201" s="10" t="s">
        <v>412</v>
      </c>
      <c r="B1201" s="10" t="s">
        <v>199</v>
      </c>
      <c r="C1201" s="10" t="s">
        <v>11</v>
      </c>
      <c r="D1201" s="10" t="s">
        <v>201</v>
      </c>
      <c r="E1201" s="11" t="s">
        <v>609</v>
      </c>
      <c r="F1201" s="10" t="s">
        <v>21</v>
      </c>
      <c r="G1201" s="10" t="s">
        <v>414</v>
      </c>
      <c r="H1201" s="10" t="s">
        <v>416</v>
      </c>
      <c r="I1201" s="11" t="s">
        <v>417</v>
      </c>
      <c r="J1201" s="12">
        <v>0</v>
      </c>
      <c r="K1201" s="13">
        <v>0</v>
      </c>
    </row>
    <row r="1202" spans="1:11" x14ac:dyDescent="0.35">
      <c r="A1202" s="10" t="s">
        <v>412</v>
      </c>
      <c r="B1202" s="10" t="s">
        <v>199</v>
      </c>
      <c r="C1202" s="10" t="s">
        <v>11</v>
      </c>
      <c r="D1202" s="10" t="s">
        <v>201</v>
      </c>
      <c r="E1202" s="11" t="s">
        <v>609</v>
      </c>
      <c r="F1202" s="10" t="s">
        <v>21</v>
      </c>
      <c r="G1202" s="10" t="s">
        <v>414</v>
      </c>
      <c r="H1202" s="10" t="s">
        <v>15</v>
      </c>
      <c r="I1202" s="11" t="s">
        <v>418</v>
      </c>
      <c r="J1202" s="12">
        <v>7502780</v>
      </c>
      <c r="K1202" s="13">
        <v>0.92510000000000003</v>
      </c>
    </row>
    <row r="1203" spans="1:11" x14ac:dyDescent="0.35">
      <c r="A1203" s="10" t="s">
        <v>412</v>
      </c>
      <c r="B1203" s="10" t="s">
        <v>199</v>
      </c>
      <c r="C1203" s="10" t="s">
        <v>11</v>
      </c>
      <c r="D1203" s="10" t="s">
        <v>201</v>
      </c>
      <c r="E1203" s="11" t="s">
        <v>609</v>
      </c>
      <c r="F1203" s="10" t="s">
        <v>21</v>
      </c>
      <c r="G1203" s="10" t="s">
        <v>414</v>
      </c>
      <c r="H1203" s="10" t="s">
        <v>419</v>
      </c>
      <c r="I1203" s="11" t="s">
        <v>420</v>
      </c>
      <c r="J1203" s="12">
        <v>1833725</v>
      </c>
      <c r="K1203" s="13">
        <v>0.2261</v>
      </c>
    </row>
    <row r="1204" spans="1:11" x14ac:dyDescent="0.35">
      <c r="A1204" s="10" t="s">
        <v>412</v>
      </c>
      <c r="B1204" s="10" t="s">
        <v>199</v>
      </c>
      <c r="C1204" s="10" t="s">
        <v>11</v>
      </c>
      <c r="D1204" s="10" t="s">
        <v>201</v>
      </c>
      <c r="E1204" s="11" t="s">
        <v>609</v>
      </c>
      <c r="F1204" s="10" t="s">
        <v>21</v>
      </c>
      <c r="G1204" s="10" t="s">
        <v>414</v>
      </c>
      <c r="H1204" s="10" t="s">
        <v>421</v>
      </c>
      <c r="I1204" s="11" t="s">
        <v>422</v>
      </c>
      <c r="J1204" s="12">
        <v>1822370</v>
      </c>
      <c r="K1204" s="13">
        <v>0.22470000000000001</v>
      </c>
    </row>
    <row r="1205" spans="1:11" x14ac:dyDescent="0.35">
      <c r="A1205" s="10" t="s">
        <v>412</v>
      </c>
      <c r="B1205" s="10" t="s">
        <v>199</v>
      </c>
      <c r="C1205" s="10" t="s">
        <v>11</v>
      </c>
      <c r="D1205" s="10" t="s">
        <v>201</v>
      </c>
      <c r="E1205" s="11" t="s">
        <v>609</v>
      </c>
      <c r="F1205" s="10" t="s">
        <v>21</v>
      </c>
      <c r="G1205" s="10" t="s">
        <v>414</v>
      </c>
      <c r="H1205" s="10" t="s">
        <v>423</v>
      </c>
      <c r="I1205" s="11" t="s">
        <v>424</v>
      </c>
      <c r="J1205" s="12">
        <v>410378</v>
      </c>
      <c r="K1205" s="13">
        <v>5.0599999999999999E-2</v>
      </c>
    </row>
    <row r="1206" spans="1:11" x14ac:dyDescent="0.35">
      <c r="A1206" s="10" t="s">
        <v>412</v>
      </c>
      <c r="B1206" s="10" t="s">
        <v>199</v>
      </c>
      <c r="C1206" s="10" t="s">
        <v>11</v>
      </c>
      <c r="D1206" s="10" t="s">
        <v>203</v>
      </c>
      <c r="E1206" s="11" t="s">
        <v>610</v>
      </c>
      <c r="F1206" s="10" t="s">
        <v>21</v>
      </c>
      <c r="G1206" s="10" t="s">
        <v>414</v>
      </c>
      <c r="H1206" s="10" t="s">
        <v>13</v>
      </c>
      <c r="I1206" s="11" t="s">
        <v>415</v>
      </c>
      <c r="J1206" s="12">
        <v>0</v>
      </c>
      <c r="K1206" s="13">
        <v>0</v>
      </c>
    </row>
    <row r="1207" spans="1:11" x14ac:dyDescent="0.35">
      <c r="A1207" s="10" t="s">
        <v>412</v>
      </c>
      <c r="B1207" s="10" t="s">
        <v>199</v>
      </c>
      <c r="C1207" s="10" t="s">
        <v>11</v>
      </c>
      <c r="D1207" s="10" t="s">
        <v>203</v>
      </c>
      <c r="E1207" s="11" t="s">
        <v>610</v>
      </c>
      <c r="F1207" s="10" t="s">
        <v>21</v>
      </c>
      <c r="G1207" s="10" t="s">
        <v>414</v>
      </c>
      <c r="H1207" s="10" t="s">
        <v>416</v>
      </c>
      <c r="I1207" s="11" t="s">
        <v>417</v>
      </c>
      <c r="J1207" s="12">
        <v>0</v>
      </c>
      <c r="K1207" s="13">
        <v>0</v>
      </c>
    </row>
    <row r="1208" spans="1:11" x14ac:dyDescent="0.35">
      <c r="A1208" s="10" t="s">
        <v>412</v>
      </c>
      <c r="B1208" s="10" t="s">
        <v>199</v>
      </c>
      <c r="C1208" s="10" t="s">
        <v>11</v>
      </c>
      <c r="D1208" s="10" t="s">
        <v>203</v>
      </c>
      <c r="E1208" s="11" t="s">
        <v>610</v>
      </c>
      <c r="F1208" s="10" t="s">
        <v>21</v>
      </c>
      <c r="G1208" s="10" t="s">
        <v>414</v>
      </c>
      <c r="H1208" s="10" t="s">
        <v>15</v>
      </c>
      <c r="I1208" s="11" t="s">
        <v>418</v>
      </c>
      <c r="J1208" s="12">
        <v>450295</v>
      </c>
      <c r="K1208" s="13">
        <v>0.1459</v>
      </c>
    </row>
    <row r="1209" spans="1:11" x14ac:dyDescent="0.35">
      <c r="A1209" s="10" t="s">
        <v>412</v>
      </c>
      <c r="B1209" s="10" t="s">
        <v>199</v>
      </c>
      <c r="C1209" s="10" t="s">
        <v>11</v>
      </c>
      <c r="D1209" s="10" t="s">
        <v>203</v>
      </c>
      <c r="E1209" s="11" t="s">
        <v>610</v>
      </c>
      <c r="F1209" s="10" t="s">
        <v>21</v>
      </c>
      <c r="G1209" s="10" t="s">
        <v>414</v>
      </c>
      <c r="H1209" s="10" t="s">
        <v>419</v>
      </c>
      <c r="I1209" s="11" t="s">
        <v>420</v>
      </c>
      <c r="J1209" s="12">
        <v>952133</v>
      </c>
      <c r="K1209" s="13">
        <v>0.3085</v>
      </c>
    </row>
    <row r="1210" spans="1:11" x14ac:dyDescent="0.35">
      <c r="A1210" s="10" t="s">
        <v>412</v>
      </c>
      <c r="B1210" s="10" t="s">
        <v>199</v>
      </c>
      <c r="C1210" s="10" t="s">
        <v>11</v>
      </c>
      <c r="D1210" s="10" t="s">
        <v>203</v>
      </c>
      <c r="E1210" s="11" t="s">
        <v>610</v>
      </c>
      <c r="F1210" s="10" t="s">
        <v>21</v>
      </c>
      <c r="G1210" s="10" t="s">
        <v>414</v>
      </c>
      <c r="H1210" s="10" t="s">
        <v>421</v>
      </c>
      <c r="I1210" s="11" t="s">
        <v>422</v>
      </c>
      <c r="J1210" s="12">
        <v>473752</v>
      </c>
      <c r="K1210" s="13">
        <v>0.1535</v>
      </c>
    </row>
    <row r="1211" spans="1:11" x14ac:dyDescent="0.35">
      <c r="A1211" s="10" t="s">
        <v>412</v>
      </c>
      <c r="B1211" s="10" t="s">
        <v>199</v>
      </c>
      <c r="C1211" s="10" t="s">
        <v>11</v>
      </c>
      <c r="D1211" s="10" t="s">
        <v>203</v>
      </c>
      <c r="E1211" s="11" t="s">
        <v>610</v>
      </c>
      <c r="F1211" s="10" t="s">
        <v>21</v>
      </c>
      <c r="G1211" s="10" t="s">
        <v>414</v>
      </c>
      <c r="H1211" s="10" t="s">
        <v>423</v>
      </c>
      <c r="I1211" s="11" t="s">
        <v>424</v>
      </c>
      <c r="J1211" s="12">
        <v>139502</v>
      </c>
      <c r="K1211" s="13">
        <v>4.5199999999999997E-2</v>
      </c>
    </row>
    <row r="1212" spans="1:11" x14ac:dyDescent="0.35">
      <c r="A1212" s="10" t="s">
        <v>412</v>
      </c>
      <c r="B1212" s="10" t="s">
        <v>199</v>
      </c>
      <c r="C1212" s="10" t="s">
        <v>11</v>
      </c>
      <c r="D1212" s="10" t="s">
        <v>202</v>
      </c>
      <c r="E1212" s="11" t="s">
        <v>611</v>
      </c>
      <c r="F1212" s="10" t="s">
        <v>21</v>
      </c>
      <c r="G1212" s="10" t="s">
        <v>414</v>
      </c>
      <c r="H1212" s="10" t="s">
        <v>416</v>
      </c>
      <c r="I1212" s="11" t="s">
        <v>417</v>
      </c>
      <c r="J1212" s="12">
        <v>0</v>
      </c>
      <c r="K1212" s="13">
        <v>0</v>
      </c>
    </row>
    <row r="1213" spans="1:11" x14ac:dyDescent="0.35">
      <c r="A1213" s="10" t="s">
        <v>412</v>
      </c>
      <c r="B1213" s="10" t="s">
        <v>199</v>
      </c>
      <c r="C1213" s="10" t="s">
        <v>11</v>
      </c>
      <c r="D1213" s="10" t="s">
        <v>202</v>
      </c>
      <c r="E1213" s="11" t="s">
        <v>611</v>
      </c>
      <c r="F1213" s="10" t="s">
        <v>21</v>
      </c>
      <c r="G1213" s="10" t="s">
        <v>414</v>
      </c>
      <c r="H1213" s="10" t="s">
        <v>15</v>
      </c>
      <c r="I1213" s="11" t="s">
        <v>418</v>
      </c>
      <c r="J1213" s="12">
        <v>11543031</v>
      </c>
      <c r="K1213" s="13">
        <v>0.75900000000000001</v>
      </c>
    </row>
    <row r="1214" spans="1:11" x14ac:dyDescent="0.35">
      <c r="A1214" s="10" t="s">
        <v>412</v>
      </c>
      <c r="B1214" s="10" t="s">
        <v>199</v>
      </c>
      <c r="C1214" s="10" t="s">
        <v>11</v>
      </c>
      <c r="D1214" s="10" t="s">
        <v>202</v>
      </c>
      <c r="E1214" s="11" t="s">
        <v>611</v>
      </c>
      <c r="F1214" s="10" t="s">
        <v>21</v>
      </c>
      <c r="G1214" s="10" t="s">
        <v>414</v>
      </c>
      <c r="H1214" s="10" t="s">
        <v>16</v>
      </c>
      <c r="I1214" s="11" t="s">
        <v>426</v>
      </c>
      <c r="J1214" s="12">
        <v>4268944</v>
      </c>
      <c r="K1214" s="13">
        <v>0.28070000000000001</v>
      </c>
    </row>
    <row r="1215" spans="1:11" x14ac:dyDescent="0.35">
      <c r="A1215" s="10" t="s">
        <v>412</v>
      </c>
      <c r="B1215" s="10" t="s">
        <v>199</v>
      </c>
      <c r="C1215" s="10" t="s">
        <v>11</v>
      </c>
      <c r="D1215" s="10" t="s">
        <v>202</v>
      </c>
      <c r="E1215" s="11" t="s">
        <v>611</v>
      </c>
      <c r="F1215" s="10" t="s">
        <v>21</v>
      </c>
      <c r="G1215" s="10" t="s">
        <v>414</v>
      </c>
      <c r="H1215" s="10" t="s">
        <v>419</v>
      </c>
      <c r="I1215" s="11" t="s">
        <v>420</v>
      </c>
      <c r="J1215" s="12">
        <v>3908510</v>
      </c>
      <c r="K1215" s="13">
        <v>0.25700000000000001</v>
      </c>
    </row>
    <row r="1216" spans="1:11" x14ac:dyDescent="0.35">
      <c r="A1216" s="10" t="s">
        <v>412</v>
      </c>
      <c r="B1216" s="10" t="s">
        <v>199</v>
      </c>
      <c r="C1216" s="10" t="s">
        <v>11</v>
      </c>
      <c r="D1216" s="10" t="s">
        <v>202</v>
      </c>
      <c r="E1216" s="11" t="s">
        <v>611</v>
      </c>
      <c r="F1216" s="10" t="s">
        <v>21</v>
      </c>
      <c r="G1216" s="10" t="s">
        <v>414</v>
      </c>
      <c r="H1216" s="10" t="s">
        <v>421</v>
      </c>
      <c r="I1216" s="11" t="s">
        <v>422</v>
      </c>
      <c r="J1216" s="12">
        <v>3829427</v>
      </c>
      <c r="K1216" s="13">
        <v>0.25180000000000002</v>
      </c>
    </row>
    <row r="1217" spans="1:11" x14ac:dyDescent="0.35">
      <c r="A1217" s="10" t="s">
        <v>412</v>
      </c>
      <c r="B1217" s="10" t="s">
        <v>199</v>
      </c>
      <c r="C1217" s="10" t="s">
        <v>11</v>
      </c>
      <c r="D1217" s="10" t="s">
        <v>202</v>
      </c>
      <c r="E1217" s="11" t="s">
        <v>611</v>
      </c>
      <c r="F1217" s="10" t="s">
        <v>21</v>
      </c>
      <c r="G1217" s="10" t="s">
        <v>414</v>
      </c>
      <c r="H1217" s="10" t="s">
        <v>423</v>
      </c>
      <c r="I1217" s="11" t="s">
        <v>424</v>
      </c>
      <c r="J1217" s="12">
        <v>760410</v>
      </c>
      <c r="K1217" s="13">
        <v>0.05</v>
      </c>
    </row>
    <row r="1218" spans="1:11" x14ac:dyDescent="0.35">
      <c r="A1218" s="10" t="s">
        <v>412</v>
      </c>
      <c r="B1218" s="10" t="s">
        <v>199</v>
      </c>
      <c r="C1218" s="10" t="s">
        <v>11</v>
      </c>
      <c r="D1218" s="10" t="s">
        <v>204</v>
      </c>
      <c r="E1218" s="11" t="s">
        <v>612</v>
      </c>
      <c r="F1218" s="10" t="s">
        <v>21</v>
      </c>
      <c r="G1218" s="10" t="s">
        <v>414</v>
      </c>
      <c r="H1218" s="10" t="s">
        <v>13</v>
      </c>
      <c r="I1218" s="11" t="s">
        <v>415</v>
      </c>
      <c r="J1218" s="12">
        <v>0</v>
      </c>
      <c r="K1218" s="13">
        <v>0</v>
      </c>
    </row>
    <row r="1219" spans="1:11" x14ac:dyDescent="0.35">
      <c r="A1219" s="10" t="s">
        <v>412</v>
      </c>
      <c r="B1219" s="10" t="s">
        <v>199</v>
      </c>
      <c r="C1219" s="10" t="s">
        <v>11</v>
      </c>
      <c r="D1219" s="10" t="s">
        <v>204</v>
      </c>
      <c r="E1219" s="11" t="s">
        <v>612</v>
      </c>
      <c r="F1219" s="10" t="s">
        <v>21</v>
      </c>
      <c r="G1219" s="10" t="s">
        <v>414</v>
      </c>
      <c r="H1219" s="10" t="s">
        <v>416</v>
      </c>
      <c r="I1219" s="11" t="s">
        <v>417</v>
      </c>
      <c r="J1219" s="12">
        <v>0</v>
      </c>
      <c r="K1219" s="13">
        <v>0</v>
      </c>
    </row>
    <row r="1220" spans="1:11" x14ac:dyDescent="0.35">
      <c r="A1220" s="10" t="s">
        <v>412</v>
      </c>
      <c r="B1220" s="10" t="s">
        <v>199</v>
      </c>
      <c r="C1220" s="10" t="s">
        <v>11</v>
      </c>
      <c r="D1220" s="10" t="s">
        <v>204</v>
      </c>
      <c r="E1220" s="11" t="s">
        <v>612</v>
      </c>
      <c r="F1220" s="10" t="s">
        <v>21</v>
      </c>
      <c r="G1220" s="10" t="s">
        <v>414</v>
      </c>
      <c r="H1220" s="10" t="s">
        <v>15</v>
      </c>
      <c r="I1220" s="11" t="s">
        <v>418</v>
      </c>
      <c r="J1220" s="12">
        <v>1641428</v>
      </c>
      <c r="K1220" s="13">
        <v>0.70589999999999997</v>
      </c>
    </row>
    <row r="1221" spans="1:11" x14ac:dyDescent="0.35">
      <c r="A1221" s="10" t="s">
        <v>412</v>
      </c>
      <c r="B1221" s="10" t="s">
        <v>199</v>
      </c>
      <c r="C1221" s="10" t="s">
        <v>11</v>
      </c>
      <c r="D1221" s="10" t="s">
        <v>204</v>
      </c>
      <c r="E1221" s="11" t="s">
        <v>612</v>
      </c>
      <c r="F1221" s="10" t="s">
        <v>21</v>
      </c>
      <c r="G1221" s="10" t="s">
        <v>414</v>
      </c>
      <c r="H1221" s="10" t="s">
        <v>16</v>
      </c>
      <c r="I1221" s="11" t="s">
        <v>426</v>
      </c>
      <c r="J1221" s="12">
        <v>203696</v>
      </c>
      <c r="K1221" s="13">
        <v>8.7599999999999997E-2</v>
      </c>
    </row>
    <row r="1222" spans="1:11" x14ac:dyDescent="0.35">
      <c r="A1222" s="10" t="s">
        <v>412</v>
      </c>
      <c r="B1222" s="10" t="s">
        <v>199</v>
      </c>
      <c r="C1222" s="10" t="s">
        <v>11</v>
      </c>
      <c r="D1222" s="10" t="s">
        <v>204</v>
      </c>
      <c r="E1222" s="11" t="s">
        <v>612</v>
      </c>
      <c r="F1222" s="10" t="s">
        <v>21</v>
      </c>
      <c r="G1222" s="10" t="s">
        <v>414</v>
      </c>
      <c r="H1222" s="10" t="s">
        <v>419</v>
      </c>
      <c r="I1222" s="11" t="s">
        <v>420</v>
      </c>
      <c r="J1222" s="12">
        <v>665500</v>
      </c>
      <c r="K1222" s="13">
        <v>0.28620000000000001</v>
      </c>
    </row>
    <row r="1223" spans="1:11" x14ac:dyDescent="0.35">
      <c r="A1223" s="10" t="s">
        <v>412</v>
      </c>
      <c r="B1223" s="10" t="s">
        <v>199</v>
      </c>
      <c r="C1223" s="10" t="s">
        <v>11</v>
      </c>
      <c r="D1223" s="10" t="s">
        <v>204</v>
      </c>
      <c r="E1223" s="11" t="s">
        <v>612</v>
      </c>
      <c r="F1223" s="10" t="s">
        <v>21</v>
      </c>
      <c r="G1223" s="10" t="s">
        <v>414</v>
      </c>
      <c r="H1223" s="10" t="s">
        <v>421</v>
      </c>
      <c r="I1223" s="11" t="s">
        <v>422</v>
      </c>
      <c r="J1223" s="12">
        <v>513426</v>
      </c>
      <c r="K1223" s="13">
        <v>0.2208</v>
      </c>
    </row>
    <row r="1224" spans="1:11" x14ac:dyDescent="0.35">
      <c r="A1224" s="10" t="s">
        <v>412</v>
      </c>
      <c r="B1224" s="10" t="s">
        <v>199</v>
      </c>
      <c r="C1224" s="10" t="s">
        <v>11</v>
      </c>
      <c r="D1224" s="10" t="s">
        <v>204</v>
      </c>
      <c r="E1224" s="11" t="s">
        <v>612</v>
      </c>
      <c r="F1224" s="10" t="s">
        <v>21</v>
      </c>
      <c r="G1224" s="10" t="s">
        <v>414</v>
      </c>
      <c r="H1224" s="10" t="s">
        <v>423</v>
      </c>
      <c r="I1224" s="11" t="s">
        <v>424</v>
      </c>
      <c r="J1224" s="12">
        <v>118125</v>
      </c>
      <c r="K1224" s="13">
        <v>5.0799999999999998E-2</v>
      </c>
    </row>
    <row r="1225" spans="1:11" x14ac:dyDescent="0.35">
      <c r="A1225" s="10" t="s">
        <v>412</v>
      </c>
      <c r="B1225" s="10" t="s">
        <v>361</v>
      </c>
      <c r="C1225" s="10" t="s">
        <v>11</v>
      </c>
      <c r="D1225" s="10" t="s">
        <v>362</v>
      </c>
      <c r="E1225" s="11" t="s">
        <v>613</v>
      </c>
      <c r="F1225" s="10" t="s">
        <v>21</v>
      </c>
      <c r="G1225" s="10" t="s">
        <v>414</v>
      </c>
      <c r="H1225" s="10" t="s">
        <v>25</v>
      </c>
      <c r="I1225" s="11" t="s">
        <v>448</v>
      </c>
      <c r="J1225" s="12">
        <v>3998629</v>
      </c>
      <c r="K1225" s="13">
        <v>0.27</v>
      </c>
    </row>
    <row r="1226" spans="1:11" x14ac:dyDescent="0.35">
      <c r="A1226" s="10" t="s">
        <v>412</v>
      </c>
      <c r="B1226" s="10" t="s">
        <v>361</v>
      </c>
      <c r="C1226" s="10" t="s">
        <v>11</v>
      </c>
      <c r="D1226" s="10" t="s">
        <v>362</v>
      </c>
      <c r="E1226" s="11" t="s">
        <v>613</v>
      </c>
      <c r="F1226" s="10" t="s">
        <v>21</v>
      </c>
      <c r="G1226" s="10" t="s">
        <v>414</v>
      </c>
      <c r="H1226" s="10" t="s">
        <v>13</v>
      </c>
      <c r="I1226" s="11" t="s">
        <v>415</v>
      </c>
      <c r="J1226" s="12">
        <v>0</v>
      </c>
      <c r="K1226" s="13">
        <v>0</v>
      </c>
    </row>
    <row r="1227" spans="1:11" x14ac:dyDescent="0.35">
      <c r="A1227" s="10" t="s">
        <v>412</v>
      </c>
      <c r="B1227" s="10" t="s">
        <v>361</v>
      </c>
      <c r="C1227" s="10" t="s">
        <v>11</v>
      </c>
      <c r="D1227" s="10" t="s">
        <v>362</v>
      </c>
      <c r="E1227" s="11" t="s">
        <v>613</v>
      </c>
      <c r="F1227" s="10" t="s">
        <v>21</v>
      </c>
      <c r="G1227" s="10" t="s">
        <v>414</v>
      </c>
      <c r="H1227" s="10" t="s">
        <v>416</v>
      </c>
      <c r="I1227" s="11" t="s">
        <v>417</v>
      </c>
      <c r="J1227" s="12">
        <v>0</v>
      </c>
      <c r="K1227" s="13">
        <v>0</v>
      </c>
    </row>
    <row r="1228" spans="1:11" x14ac:dyDescent="0.35">
      <c r="A1228" s="10" t="s">
        <v>412</v>
      </c>
      <c r="B1228" s="10" t="s">
        <v>361</v>
      </c>
      <c r="C1228" s="10" t="s">
        <v>11</v>
      </c>
      <c r="D1228" s="10" t="s">
        <v>362</v>
      </c>
      <c r="E1228" s="11" t="s">
        <v>613</v>
      </c>
      <c r="F1228" s="10" t="s">
        <v>21</v>
      </c>
      <c r="G1228" s="10" t="s">
        <v>414</v>
      </c>
      <c r="H1228" s="10" t="s">
        <v>15</v>
      </c>
      <c r="I1228" s="11" t="s">
        <v>418</v>
      </c>
      <c r="J1228" s="12">
        <v>15797469</v>
      </c>
      <c r="K1228" s="13">
        <v>1.2307999999999999</v>
      </c>
    </row>
    <row r="1229" spans="1:11" x14ac:dyDescent="0.35">
      <c r="A1229" s="10" t="s">
        <v>412</v>
      </c>
      <c r="B1229" s="10" t="s">
        <v>361</v>
      </c>
      <c r="C1229" s="10" t="s">
        <v>11</v>
      </c>
      <c r="D1229" s="10" t="s">
        <v>362</v>
      </c>
      <c r="E1229" s="11" t="s">
        <v>613</v>
      </c>
      <c r="F1229" s="10" t="s">
        <v>21</v>
      </c>
      <c r="G1229" s="10" t="s">
        <v>414</v>
      </c>
      <c r="H1229" s="10" t="s">
        <v>16</v>
      </c>
      <c r="I1229" s="11" t="s">
        <v>426</v>
      </c>
      <c r="J1229" s="12">
        <v>699514</v>
      </c>
      <c r="K1229" s="13">
        <v>5.45E-2</v>
      </c>
    </row>
    <row r="1230" spans="1:11" x14ac:dyDescent="0.35">
      <c r="A1230" s="10" t="s">
        <v>412</v>
      </c>
      <c r="B1230" s="10" t="s">
        <v>361</v>
      </c>
      <c r="C1230" s="10" t="s">
        <v>11</v>
      </c>
      <c r="D1230" s="10" t="s">
        <v>362</v>
      </c>
      <c r="E1230" s="11" t="s">
        <v>613</v>
      </c>
      <c r="F1230" s="10" t="s">
        <v>21</v>
      </c>
      <c r="G1230" s="10" t="s">
        <v>414</v>
      </c>
      <c r="H1230" s="10" t="s">
        <v>419</v>
      </c>
      <c r="I1230" s="11" t="s">
        <v>420</v>
      </c>
      <c r="J1230" s="12">
        <v>3722186</v>
      </c>
      <c r="K1230" s="13">
        <v>0.28999999999999998</v>
      </c>
    </row>
    <row r="1231" spans="1:11" x14ac:dyDescent="0.35">
      <c r="A1231" s="10" t="s">
        <v>412</v>
      </c>
      <c r="B1231" s="10" t="s">
        <v>361</v>
      </c>
      <c r="C1231" s="10" t="s">
        <v>11</v>
      </c>
      <c r="D1231" s="10" t="s">
        <v>362</v>
      </c>
      <c r="E1231" s="11" t="s">
        <v>613</v>
      </c>
      <c r="F1231" s="10" t="s">
        <v>21</v>
      </c>
      <c r="G1231" s="10" t="s">
        <v>414</v>
      </c>
      <c r="H1231" s="10" t="s">
        <v>421</v>
      </c>
      <c r="I1231" s="11" t="s">
        <v>422</v>
      </c>
      <c r="J1231" s="12">
        <v>1922701</v>
      </c>
      <c r="K1231" s="13">
        <v>0.14979999999999999</v>
      </c>
    </row>
    <row r="1232" spans="1:11" x14ac:dyDescent="0.35">
      <c r="A1232" s="10" t="s">
        <v>412</v>
      </c>
      <c r="B1232" s="10" t="s">
        <v>361</v>
      </c>
      <c r="C1232" s="10" t="s">
        <v>11</v>
      </c>
      <c r="D1232" s="10" t="s">
        <v>362</v>
      </c>
      <c r="E1232" s="11" t="s">
        <v>613</v>
      </c>
      <c r="F1232" s="10" t="s">
        <v>21</v>
      </c>
      <c r="G1232" s="10" t="s">
        <v>414</v>
      </c>
      <c r="H1232" s="10" t="s">
        <v>423</v>
      </c>
      <c r="I1232" s="11" t="s">
        <v>424</v>
      </c>
      <c r="J1232" s="12">
        <v>722617</v>
      </c>
      <c r="K1232" s="13">
        <v>5.6300000000000003E-2</v>
      </c>
    </row>
    <row r="1233" spans="1:11" x14ac:dyDescent="0.35">
      <c r="A1233" s="10" t="s">
        <v>412</v>
      </c>
      <c r="B1233" s="10" t="s">
        <v>361</v>
      </c>
      <c r="C1233" s="10" t="s">
        <v>11</v>
      </c>
      <c r="D1233" s="10" t="s">
        <v>371</v>
      </c>
      <c r="E1233" s="11" t="s">
        <v>614</v>
      </c>
      <c r="F1233" s="10" t="s">
        <v>21</v>
      </c>
      <c r="G1233" s="10" t="s">
        <v>414</v>
      </c>
      <c r="H1233" s="10" t="s">
        <v>416</v>
      </c>
      <c r="I1233" s="11" t="s">
        <v>417</v>
      </c>
      <c r="J1233" s="12">
        <v>0</v>
      </c>
      <c r="K1233" s="13">
        <v>0</v>
      </c>
    </row>
    <row r="1234" spans="1:11" x14ac:dyDescent="0.35">
      <c r="A1234" s="10" t="s">
        <v>412</v>
      </c>
      <c r="B1234" s="10" t="s">
        <v>361</v>
      </c>
      <c r="C1234" s="10" t="s">
        <v>11</v>
      </c>
      <c r="D1234" s="10" t="s">
        <v>371</v>
      </c>
      <c r="E1234" s="11" t="s">
        <v>614</v>
      </c>
      <c r="F1234" s="10" t="s">
        <v>21</v>
      </c>
      <c r="G1234" s="10" t="s">
        <v>414</v>
      </c>
      <c r="H1234" s="10" t="s">
        <v>15</v>
      </c>
      <c r="I1234" s="11" t="s">
        <v>418</v>
      </c>
      <c r="J1234" s="12">
        <v>21388167</v>
      </c>
      <c r="K1234" s="13">
        <v>1.0501</v>
      </c>
    </row>
    <row r="1235" spans="1:11" x14ac:dyDescent="0.35">
      <c r="A1235" s="10" t="s">
        <v>412</v>
      </c>
      <c r="B1235" s="10" t="s">
        <v>361</v>
      </c>
      <c r="C1235" s="10" t="s">
        <v>11</v>
      </c>
      <c r="D1235" s="10" t="s">
        <v>371</v>
      </c>
      <c r="E1235" s="11" t="s">
        <v>614</v>
      </c>
      <c r="F1235" s="10" t="s">
        <v>21</v>
      </c>
      <c r="G1235" s="10" t="s">
        <v>414</v>
      </c>
      <c r="H1235" s="10" t="s">
        <v>16</v>
      </c>
      <c r="I1235" s="11" t="s">
        <v>426</v>
      </c>
      <c r="J1235" s="12">
        <v>604922</v>
      </c>
      <c r="K1235" s="13">
        <v>2.9700000000000001E-2</v>
      </c>
    </row>
    <row r="1236" spans="1:11" x14ac:dyDescent="0.35">
      <c r="A1236" s="10" t="s">
        <v>412</v>
      </c>
      <c r="B1236" s="10" t="s">
        <v>361</v>
      </c>
      <c r="C1236" s="10" t="s">
        <v>11</v>
      </c>
      <c r="D1236" s="10" t="s">
        <v>371</v>
      </c>
      <c r="E1236" s="11" t="s">
        <v>614</v>
      </c>
      <c r="F1236" s="10" t="s">
        <v>21</v>
      </c>
      <c r="G1236" s="10" t="s">
        <v>414</v>
      </c>
      <c r="H1236" s="10" t="s">
        <v>419</v>
      </c>
      <c r="I1236" s="11" t="s">
        <v>420</v>
      </c>
      <c r="J1236" s="12">
        <v>4287410</v>
      </c>
      <c r="K1236" s="13">
        <v>0.21049999999999999</v>
      </c>
    </row>
    <row r="1237" spans="1:11" x14ac:dyDescent="0.35">
      <c r="A1237" s="10" t="s">
        <v>412</v>
      </c>
      <c r="B1237" s="10" t="s">
        <v>361</v>
      </c>
      <c r="C1237" s="10" t="s">
        <v>11</v>
      </c>
      <c r="D1237" s="10" t="s">
        <v>371</v>
      </c>
      <c r="E1237" s="11" t="s">
        <v>614</v>
      </c>
      <c r="F1237" s="10" t="s">
        <v>21</v>
      </c>
      <c r="G1237" s="10" t="s">
        <v>414</v>
      </c>
      <c r="H1237" s="10" t="s">
        <v>421</v>
      </c>
      <c r="I1237" s="11" t="s">
        <v>422</v>
      </c>
      <c r="J1237" s="12">
        <v>4517565</v>
      </c>
      <c r="K1237" s="13">
        <v>0.2218</v>
      </c>
    </row>
    <row r="1238" spans="1:11" x14ac:dyDescent="0.35">
      <c r="A1238" s="10" t="s">
        <v>412</v>
      </c>
      <c r="B1238" s="10" t="s">
        <v>361</v>
      </c>
      <c r="C1238" s="10" t="s">
        <v>11</v>
      </c>
      <c r="D1238" s="10" t="s">
        <v>371</v>
      </c>
      <c r="E1238" s="11" t="s">
        <v>614</v>
      </c>
      <c r="F1238" s="10" t="s">
        <v>21</v>
      </c>
      <c r="G1238" s="10" t="s">
        <v>414</v>
      </c>
      <c r="H1238" s="10" t="s">
        <v>423</v>
      </c>
      <c r="I1238" s="11" t="s">
        <v>424</v>
      </c>
      <c r="J1238" s="12">
        <v>765827</v>
      </c>
      <c r="K1238" s="13">
        <v>3.7600000000000001E-2</v>
      </c>
    </row>
    <row r="1239" spans="1:11" x14ac:dyDescent="0.35">
      <c r="A1239" s="10" t="s">
        <v>412</v>
      </c>
      <c r="B1239" s="10" t="s">
        <v>361</v>
      </c>
      <c r="C1239" s="10" t="s">
        <v>11</v>
      </c>
      <c r="D1239" s="10" t="s">
        <v>363</v>
      </c>
      <c r="E1239" s="11" t="s">
        <v>615</v>
      </c>
      <c r="F1239" s="10" t="s">
        <v>21</v>
      </c>
      <c r="G1239" s="10" t="s">
        <v>414</v>
      </c>
      <c r="H1239" s="10" t="s">
        <v>416</v>
      </c>
      <c r="I1239" s="11" t="s">
        <v>417</v>
      </c>
      <c r="J1239" s="12">
        <v>0</v>
      </c>
      <c r="K1239" s="13">
        <v>0</v>
      </c>
    </row>
    <row r="1240" spans="1:11" x14ac:dyDescent="0.35">
      <c r="A1240" s="10" t="s">
        <v>412</v>
      </c>
      <c r="B1240" s="10" t="s">
        <v>361</v>
      </c>
      <c r="C1240" s="10" t="s">
        <v>11</v>
      </c>
      <c r="D1240" s="10" t="s">
        <v>363</v>
      </c>
      <c r="E1240" s="11" t="s">
        <v>615</v>
      </c>
      <c r="F1240" s="10" t="s">
        <v>21</v>
      </c>
      <c r="G1240" s="10" t="s">
        <v>414</v>
      </c>
      <c r="H1240" s="10" t="s">
        <v>15</v>
      </c>
      <c r="I1240" s="11" t="s">
        <v>418</v>
      </c>
      <c r="J1240" s="12">
        <v>23658872</v>
      </c>
      <c r="K1240" s="13">
        <v>0.50570000000000004</v>
      </c>
    </row>
    <row r="1241" spans="1:11" x14ac:dyDescent="0.35">
      <c r="A1241" s="10" t="s">
        <v>412</v>
      </c>
      <c r="B1241" s="10" t="s">
        <v>361</v>
      </c>
      <c r="C1241" s="10" t="s">
        <v>11</v>
      </c>
      <c r="D1241" s="10" t="s">
        <v>363</v>
      </c>
      <c r="E1241" s="11" t="s">
        <v>615</v>
      </c>
      <c r="F1241" s="10" t="s">
        <v>21</v>
      </c>
      <c r="G1241" s="10" t="s">
        <v>414</v>
      </c>
      <c r="H1241" s="10" t="s">
        <v>16</v>
      </c>
      <c r="I1241" s="11" t="s">
        <v>426</v>
      </c>
      <c r="J1241" s="12">
        <v>2217581</v>
      </c>
      <c r="K1241" s="13">
        <v>4.7399999999999998E-2</v>
      </c>
    </row>
    <row r="1242" spans="1:11" x14ac:dyDescent="0.35">
      <c r="A1242" s="10" t="s">
        <v>412</v>
      </c>
      <c r="B1242" s="10" t="s">
        <v>361</v>
      </c>
      <c r="C1242" s="10" t="s">
        <v>11</v>
      </c>
      <c r="D1242" s="10" t="s">
        <v>363</v>
      </c>
      <c r="E1242" s="11" t="s">
        <v>615</v>
      </c>
      <c r="F1242" s="10" t="s">
        <v>21</v>
      </c>
      <c r="G1242" s="10" t="s">
        <v>414</v>
      </c>
      <c r="H1242" s="10" t="s">
        <v>419</v>
      </c>
      <c r="I1242" s="11" t="s">
        <v>420</v>
      </c>
      <c r="J1242" s="12">
        <v>11967450</v>
      </c>
      <c r="K1242" s="13">
        <v>0.25580000000000003</v>
      </c>
    </row>
    <row r="1243" spans="1:11" x14ac:dyDescent="0.35">
      <c r="A1243" s="10" t="s">
        <v>412</v>
      </c>
      <c r="B1243" s="10" t="s">
        <v>361</v>
      </c>
      <c r="C1243" s="10" t="s">
        <v>11</v>
      </c>
      <c r="D1243" s="10" t="s">
        <v>363</v>
      </c>
      <c r="E1243" s="11" t="s">
        <v>615</v>
      </c>
      <c r="F1243" s="10" t="s">
        <v>21</v>
      </c>
      <c r="G1243" s="10" t="s">
        <v>414</v>
      </c>
      <c r="H1243" s="10" t="s">
        <v>421</v>
      </c>
      <c r="I1243" s="11" t="s">
        <v>422</v>
      </c>
      <c r="J1243" s="12">
        <v>10559240</v>
      </c>
      <c r="K1243" s="13">
        <v>0.22570000000000001</v>
      </c>
    </row>
    <row r="1244" spans="1:11" x14ac:dyDescent="0.35">
      <c r="A1244" s="10" t="s">
        <v>412</v>
      </c>
      <c r="B1244" s="10" t="s">
        <v>361</v>
      </c>
      <c r="C1244" s="10" t="s">
        <v>11</v>
      </c>
      <c r="D1244" s="10" t="s">
        <v>363</v>
      </c>
      <c r="E1244" s="11" t="s">
        <v>615</v>
      </c>
      <c r="F1244" s="10" t="s">
        <v>21</v>
      </c>
      <c r="G1244" s="10" t="s">
        <v>414</v>
      </c>
      <c r="H1244" s="10" t="s">
        <v>423</v>
      </c>
      <c r="I1244" s="11" t="s">
        <v>424</v>
      </c>
      <c r="J1244" s="12">
        <v>1646811</v>
      </c>
      <c r="K1244" s="13">
        <v>3.5200000000000002E-2</v>
      </c>
    </row>
    <row r="1245" spans="1:11" x14ac:dyDescent="0.35">
      <c r="A1245" s="10" t="s">
        <v>412</v>
      </c>
      <c r="B1245" s="10" t="s">
        <v>361</v>
      </c>
      <c r="C1245" s="10" t="s">
        <v>11</v>
      </c>
      <c r="D1245" s="10" t="s">
        <v>364</v>
      </c>
      <c r="E1245" s="11" t="s">
        <v>616</v>
      </c>
      <c r="F1245" s="10" t="s">
        <v>21</v>
      </c>
      <c r="G1245" s="10" t="s">
        <v>414</v>
      </c>
      <c r="H1245" s="10" t="s">
        <v>25</v>
      </c>
      <c r="I1245" s="11" t="s">
        <v>448</v>
      </c>
      <c r="J1245" s="12">
        <v>13355867</v>
      </c>
      <c r="K1245" s="13">
        <v>0.42120000000000002</v>
      </c>
    </row>
    <row r="1246" spans="1:11" x14ac:dyDescent="0.35">
      <c r="A1246" s="10" t="s">
        <v>412</v>
      </c>
      <c r="B1246" s="10" t="s">
        <v>361</v>
      </c>
      <c r="C1246" s="10" t="s">
        <v>11</v>
      </c>
      <c r="D1246" s="10" t="s">
        <v>364</v>
      </c>
      <c r="E1246" s="11" t="s">
        <v>616</v>
      </c>
      <c r="F1246" s="10" t="s">
        <v>21</v>
      </c>
      <c r="G1246" s="10" t="s">
        <v>414</v>
      </c>
      <c r="H1246" s="10" t="s">
        <v>13</v>
      </c>
      <c r="I1246" s="11" t="s">
        <v>415</v>
      </c>
      <c r="J1246" s="12">
        <v>0</v>
      </c>
      <c r="K1246" s="13">
        <v>0</v>
      </c>
    </row>
    <row r="1247" spans="1:11" x14ac:dyDescent="0.35">
      <c r="A1247" s="10" t="s">
        <v>412</v>
      </c>
      <c r="B1247" s="10" t="s">
        <v>361</v>
      </c>
      <c r="C1247" s="10" t="s">
        <v>11</v>
      </c>
      <c r="D1247" s="10" t="s">
        <v>364</v>
      </c>
      <c r="E1247" s="11" t="s">
        <v>616</v>
      </c>
      <c r="F1247" s="10" t="s">
        <v>21</v>
      </c>
      <c r="G1247" s="10" t="s">
        <v>414</v>
      </c>
      <c r="H1247" s="10" t="s">
        <v>416</v>
      </c>
      <c r="I1247" s="11" t="s">
        <v>417</v>
      </c>
      <c r="J1247" s="12">
        <v>0</v>
      </c>
      <c r="K1247" s="13">
        <v>0</v>
      </c>
    </row>
    <row r="1248" spans="1:11" x14ac:dyDescent="0.35">
      <c r="A1248" s="10" t="s">
        <v>412</v>
      </c>
      <c r="B1248" s="10" t="s">
        <v>361</v>
      </c>
      <c r="C1248" s="10" t="s">
        <v>11</v>
      </c>
      <c r="D1248" s="10" t="s">
        <v>364</v>
      </c>
      <c r="E1248" s="11" t="s">
        <v>616</v>
      </c>
      <c r="F1248" s="10" t="s">
        <v>21</v>
      </c>
      <c r="G1248" s="10" t="s">
        <v>414</v>
      </c>
      <c r="H1248" s="10" t="s">
        <v>15</v>
      </c>
      <c r="I1248" s="11" t="s">
        <v>418</v>
      </c>
      <c r="J1248" s="12">
        <v>11592842</v>
      </c>
      <c r="K1248" s="13">
        <v>0.36559999999999998</v>
      </c>
    </row>
    <row r="1249" spans="1:11" x14ac:dyDescent="0.35">
      <c r="A1249" s="10" t="s">
        <v>412</v>
      </c>
      <c r="B1249" s="10" t="s">
        <v>361</v>
      </c>
      <c r="C1249" s="10" t="s">
        <v>11</v>
      </c>
      <c r="D1249" s="10" t="s">
        <v>364</v>
      </c>
      <c r="E1249" s="11" t="s">
        <v>616</v>
      </c>
      <c r="F1249" s="10" t="s">
        <v>21</v>
      </c>
      <c r="G1249" s="10" t="s">
        <v>414</v>
      </c>
      <c r="H1249" s="10" t="s">
        <v>16</v>
      </c>
      <c r="I1249" s="11" t="s">
        <v>426</v>
      </c>
      <c r="J1249" s="12">
        <v>1848640</v>
      </c>
      <c r="K1249" s="13">
        <v>5.8299999999999998E-2</v>
      </c>
    </row>
    <row r="1250" spans="1:11" x14ac:dyDescent="0.35">
      <c r="A1250" s="10" t="s">
        <v>412</v>
      </c>
      <c r="B1250" s="10" t="s">
        <v>361</v>
      </c>
      <c r="C1250" s="10" t="s">
        <v>11</v>
      </c>
      <c r="D1250" s="10" t="s">
        <v>364</v>
      </c>
      <c r="E1250" s="11" t="s">
        <v>616</v>
      </c>
      <c r="F1250" s="10" t="s">
        <v>21</v>
      </c>
      <c r="G1250" s="10" t="s">
        <v>414</v>
      </c>
      <c r="H1250" s="10" t="s">
        <v>30</v>
      </c>
      <c r="I1250" s="11" t="s">
        <v>432</v>
      </c>
      <c r="J1250" s="12">
        <v>3516538</v>
      </c>
      <c r="K1250" s="13">
        <v>0.1109</v>
      </c>
    </row>
    <row r="1251" spans="1:11" x14ac:dyDescent="0.35">
      <c r="A1251" s="10" t="s">
        <v>412</v>
      </c>
      <c r="B1251" s="10" t="s">
        <v>361</v>
      </c>
      <c r="C1251" s="10" t="s">
        <v>11</v>
      </c>
      <c r="D1251" s="10" t="s">
        <v>364</v>
      </c>
      <c r="E1251" s="11" t="s">
        <v>616</v>
      </c>
      <c r="F1251" s="10" t="s">
        <v>21</v>
      </c>
      <c r="G1251" s="10" t="s">
        <v>414</v>
      </c>
      <c r="H1251" s="10" t="s">
        <v>419</v>
      </c>
      <c r="I1251" s="11" t="s">
        <v>420</v>
      </c>
      <c r="J1251" s="12">
        <v>8057279</v>
      </c>
      <c r="K1251" s="13">
        <v>0.25409999999999999</v>
      </c>
    </row>
    <row r="1252" spans="1:11" x14ac:dyDescent="0.35">
      <c r="A1252" s="10" t="s">
        <v>412</v>
      </c>
      <c r="B1252" s="10" t="s">
        <v>361</v>
      </c>
      <c r="C1252" s="10" t="s">
        <v>11</v>
      </c>
      <c r="D1252" s="10" t="s">
        <v>364</v>
      </c>
      <c r="E1252" s="11" t="s">
        <v>616</v>
      </c>
      <c r="F1252" s="10" t="s">
        <v>21</v>
      </c>
      <c r="G1252" s="10" t="s">
        <v>414</v>
      </c>
      <c r="H1252" s="10" t="s">
        <v>421</v>
      </c>
      <c r="I1252" s="11" t="s">
        <v>422</v>
      </c>
      <c r="J1252" s="12">
        <v>8054108</v>
      </c>
      <c r="K1252" s="13">
        <v>0.254</v>
      </c>
    </row>
    <row r="1253" spans="1:11" x14ac:dyDescent="0.35">
      <c r="A1253" s="10" t="s">
        <v>412</v>
      </c>
      <c r="B1253" s="10" t="s">
        <v>361</v>
      </c>
      <c r="C1253" s="10" t="s">
        <v>11</v>
      </c>
      <c r="D1253" s="10" t="s">
        <v>364</v>
      </c>
      <c r="E1253" s="11" t="s">
        <v>616</v>
      </c>
      <c r="F1253" s="10" t="s">
        <v>21</v>
      </c>
      <c r="G1253" s="10" t="s">
        <v>414</v>
      </c>
      <c r="H1253" s="10" t="s">
        <v>423</v>
      </c>
      <c r="I1253" s="11" t="s">
        <v>424</v>
      </c>
      <c r="J1253" s="12">
        <v>1737658</v>
      </c>
      <c r="K1253" s="13">
        <v>5.4800000000000001E-2</v>
      </c>
    </row>
    <row r="1254" spans="1:11" x14ac:dyDescent="0.35">
      <c r="A1254" s="10" t="s">
        <v>412</v>
      </c>
      <c r="B1254" s="10" t="s">
        <v>361</v>
      </c>
      <c r="C1254" s="10" t="s">
        <v>11</v>
      </c>
      <c r="D1254" s="10" t="s">
        <v>372</v>
      </c>
      <c r="E1254" s="11" t="s">
        <v>617</v>
      </c>
      <c r="F1254" s="10" t="s">
        <v>21</v>
      </c>
      <c r="G1254" s="10" t="s">
        <v>414</v>
      </c>
      <c r="H1254" s="10" t="s">
        <v>13</v>
      </c>
      <c r="I1254" s="11" t="s">
        <v>415</v>
      </c>
      <c r="J1254" s="12">
        <v>0</v>
      </c>
      <c r="K1254" s="13">
        <v>0</v>
      </c>
    </row>
    <row r="1255" spans="1:11" x14ac:dyDescent="0.35">
      <c r="A1255" s="10" t="s">
        <v>412</v>
      </c>
      <c r="B1255" s="10" t="s">
        <v>361</v>
      </c>
      <c r="C1255" s="10" t="s">
        <v>11</v>
      </c>
      <c r="D1255" s="10" t="s">
        <v>372</v>
      </c>
      <c r="E1255" s="11" t="s">
        <v>617</v>
      </c>
      <c r="F1255" s="10" t="s">
        <v>21</v>
      </c>
      <c r="G1255" s="10" t="s">
        <v>414</v>
      </c>
      <c r="H1255" s="10" t="s">
        <v>416</v>
      </c>
      <c r="I1255" s="11" t="s">
        <v>417</v>
      </c>
      <c r="J1255" s="12">
        <v>0</v>
      </c>
      <c r="K1255" s="13">
        <v>0</v>
      </c>
    </row>
    <row r="1256" spans="1:11" x14ac:dyDescent="0.35">
      <c r="A1256" s="10" t="s">
        <v>412</v>
      </c>
      <c r="B1256" s="10" t="s">
        <v>361</v>
      </c>
      <c r="C1256" s="10" t="s">
        <v>11</v>
      </c>
      <c r="D1256" s="10" t="s">
        <v>372</v>
      </c>
      <c r="E1256" s="11" t="s">
        <v>617</v>
      </c>
      <c r="F1256" s="10" t="s">
        <v>21</v>
      </c>
      <c r="G1256" s="10" t="s">
        <v>414</v>
      </c>
      <c r="H1256" s="10" t="s">
        <v>15</v>
      </c>
      <c r="I1256" s="11" t="s">
        <v>418</v>
      </c>
      <c r="J1256" s="12">
        <v>12511129</v>
      </c>
      <c r="K1256" s="13">
        <v>0.28070000000000001</v>
      </c>
    </row>
    <row r="1257" spans="1:11" x14ac:dyDescent="0.35">
      <c r="A1257" s="10" t="s">
        <v>412</v>
      </c>
      <c r="B1257" s="10" t="s">
        <v>361</v>
      </c>
      <c r="C1257" s="10" t="s">
        <v>11</v>
      </c>
      <c r="D1257" s="10" t="s">
        <v>372</v>
      </c>
      <c r="E1257" s="11" t="s">
        <v>617</v>
      </c>
      <c r="F1257" s="10" t="s">
        <v>21</v>
      </c>
      <c r="G1257" s="10" t="s">
        <v>414</v>
      </c>
      <c r="H1257" s="10" t="s">
        <v>16</v>
      </c>
      <c r="I1257" s="11" t="s">
        <v>426</v>
      </c>
      <c r="J1257" s="12">
        <v>579425</v>
      </c>
      <c r="K1257" s="13">
        <v>1.2999999999999999E-2</v>
      </c>
    </row>
    <row r="1258" spans="1:11" x14ac:dyDescent="0.35">
      <c r="A1258" s="10" t="s">
        <v>412</v>
      </c>
      <c r="B1258" s="10" t="s">
        <v>361</v>
      </c>
      <c r="C1258" s="10" t="s">
        <v>11</v>
      </c>
      <c r="D1258" s="10" t="s">
        <v>372</v>
      </c>
      <c r="E1258" s="11" t="s">
        <v>617</v>
      </c>
      <c r="F1258" s="10" t="s">
        <v>21</v>
      </c>
      <c r="G1258" s="10" t="s">
        <v>414</v>
      </c>
      <c r="H1258" s="10" t="s">
        <v>419</v>
      </c>
      <c r="I1258" s="11" t="s">
        <v>420</v>
      </c>
      <c r="J1258" s="12">
        <v>14467803</v>
      </c>
      <c r="K1258" s="13">
        <v>0.3246</v>
      </c>
    </row>
    <row r="1259" spans="1:11" x14ac:dyDescent="0.35">
      <c r="A1259" s="10" t="s">
        <v>412</v>
      </c>
      <c r="B1259" s="10" t="s">
        <v>361</v>
      </c>
      <c r="C1259" s="10" t="s">
        <v>11</v>
      </c>
      <c r="D1259" s="10" t="s">
        <v>372</v>
      </c>
      <c r="E1259" s="11" t="s">
        <v>617</v>
      </c>
      <c r="F1259" s="10" t="s">
        <v>21</v>
      </c>
      <c r="G1259" s="10" t="s">
        <v>414</v>
      </c>
      <c r="H1259" s="10" t="s">
        <v>421</v>
      </c>
      <c r="I1259" s="11" t="s">
        <v>422</v>
      </c>
      <c r="J1259" s="12">
        <v>8049554</v>
      </c>
      <c r="K1259" s="13">
        <v>0.18060000000000001</v>
      </c>
    </row>
    <row r="1260" spans="1:11" x14ac:dyDescent="0.35">
      <c r="A1260" s="10" t="s">
        <v>412</v>
      </c>
      <c r="B1260" s="10" t="s">
        <v>361</v>
      </c>
      <c r="C1260" s="10" t="s">
        <v>11</v>
      </c>
      <c r="D1260" s="10" t="s">
        <v>372</v>
      </c>
      <c r="E1260" s="11" t="s">
        <v>617</v>
      </c>
      <c r="F1260" s="10" t="s">
        <v>21</v>
      </c>
      <c r="G1260" s="10" t="s">
        <v>414</v>
      </c>
      <c r="H1260" s="10" t="s">
        <v>423</v>
      </c>
      <c r="I1260" s="11" t="s">
        <v>424</v>
      </c>
      <c r="J1260" s="12">
        <v>1430735</v>
      </c>
      <c r="K1260" s="13">
        <v>3.2099999999999997E-2</v>
      </c>
    </row>
    <row r="1261" spans="1:11" x14ac:dyDescent="0.35">
      <c r="A1261" s="10" t="s">
        <v>412</v>
      </c>
      <c r="B1261" s="10" t="s">
        <v>361</v>
      </c>
      <c r="C1261" s="10" t="s">
        <v>11</v>
      </c>
      <c r="D1261" s="10" t="s">
        <v>365</v>
      </c>
      <c r="E1261" s="11" t="s">
        <v>618</v>
      </c>
      <c r="F1261" s="10" t="s">
        <v>21</v>
      </c>
      <c r="G1261" s="10" t="s">
        <v>414</v>
      </c>
      <c r="H1261" s="10" t="s">
        <v>416</v>
      </c>
      <c r="I1261" s="11" t="s">
        <v>417</v>
      </c>
      <c r="J1261" s="12">
        <v>0</v>
      </c>
      <c r="K1261" s="13">
        <v>0</v>
      </c>
    </row>
    <row r="1262" spans="1:11" x14ac:dyDescent="0.35">
      <c r="A1262" s="10" t="s">
        <v>412</v>
      </c>
      <c r="B1262" s="10" t="s">
        <v>361</v>
      </c>
      <c r="C1262" s="10" t="s">
        <v>11</v>
      </c>
      <c r="D1262" s="10" t="s">
        <v>365</v>
      </c>
      <c r="E1262" s="11" t="s">
        <v>618</v>
      </c>
      <c r="F1262" s="10" t="s">
        <v>21</v>
      </c>
      <c r="G1262" s="10" t="s">
        <v>414</v>
      </c>
      <c r="H1262" s="10" t="s">
        <v>15</v>
      </c>
      <c r="I1262" s="11" t="s">
        <v>418</v>
      </c>
      <c r="J1262" s="12">
        <v>12078956</v>
      </c>
      <c r="K1262" s="13">
        <v>0.51439999999999997</v>
      </c>
    </row>
    <row r="1263" spans="1:11" x14ac:dyDescent="0.35">
      <c r="A1263" s="10" t="s">
        <v>412</v>
      </c>
      <c r="B1263" s="10" t="s">
        <v>361</v>
      </c>
      <c r="C1263" s="10" t="s">
        <v>11</v>
      </c>
      <c r="D1263" s="10" t="s">
        <v>365</v>
      </c>
      <c r="E1263" s="11" t="s">
        <v>618</v>
      </c>
      <c r="F1263" s="10" t="s">
        <v>21</v>
      </c>
      <c r="G1263" s="10" t="s">
        <v>414</v>
      </c>
      <c r="H1263" s="10" t="s">
        <v>419</v>
      </c>
      <c r="I1263" s="11" t="s">
        <v>420</v>
      </c>
      <c r="J1263" s="12">
        <v>9636865</v>
      </c>
      <c r="K1263" s="13">
        <v>0.41039999999999999</v>
      </c>
    </row>
    <row r="1264" spans="1:11" x14ac:dyDescent="0.35">
      <c r="A1264" s="10" t="s">
        <v>412</v>
      </c>
      <c r="B1264" s="10" t="s">
        <v>361</v>
      </c>
      <c r="C1264" s="10" t="s">
        <v>11</v>
      </c>
      <c r="D1264" s="10" t="s">
        <v>365</v>
      </c>
      <c r="E1264" s="11" t="s">
        <v>618</v>
      </c>
      <c r="F1264" s="10" t="s">
        <v>21</v>
      </c>
      <c r="G1264" s="10" t="s">
        <v>414</v>
      </c>
      <c r="H1264" s="10" t="s">
        <v>421</v>
      </c>
      <c r="I1264" s="11" t="s">
        <v>422</v>
      </c>
      <c r="J1264" s="12">
        <v>7608051</v>
      </c>
      <c r="K1264" s="13">
        <v>0.32400000000000001</v>
      </c>
    </row>
    <row r="1265" spans="1:11" x14ac:dyDescent="0.35">
      <c r="A1265" s="10" t="s">
        <v>412</v>
      </c>
      <c r="B1265" s="10" t="s">
        <v>361</v>
      </c>
      <c r="C1265" s="10" t="s">
        <v>11</v>
      </c>
      <c r="D1265" s="10" t="s">
        <v>365</v>
      </c>
      <c r="E1265" s="11" t="s">
        <v>618</v>
      </c>
      <c r="F1265" s="10" t="s">
        <v>21</v>
      </c>
      <c r="G1265" s="10" t="s">
        <v>414</v>
      </c>
      <c r="H1265" s="10" t="s">
        <v>423</v>
      </c>
      <c r="I1265" s="11" t="s">
        <v>424</v>
      </c>
      <c r="J1265" s="12">
        <v>345180</v>
      </c>
      <c r="K1265" s="13">
        <v>1.47E-2</v>
      </c>
    </row>
    <row r="1266" spans="1:11" x14ac:dyDescent="0.35">
      <c r="A1266" s="10" t="s">
        <v>412</v>
      </c>
      <c r="B1266" s="10" t="s">
        <v>361</v>
      </c>
      <c r="C1266" s="10" t="s">
        <v>11</v>
      </c>
      <c r="D1266" s="10" t="s">
        <v>366</v>
      </c>
      <c r="E1266" s="11" t="s">
        <v>619</v>
      </c>
      <c r="F1266" s="10" t="s">
        <v>21</v>
      </c>
      <c r="G1266" s="10" t="s">
        <v>414</v>
      </c>
      <c r="H1266" s="10" t="s">
        <v>25</v>
      </c>
      <c r="I1266" s="11" t="s">
        <v>448</v>
      </c>
      <c r="J1266" s="12">
        <v>4477806</v>
      </c>
      <c r="K1266" s="13">
        <v>0.08</v>
      </c>
    </row>
    <row r="1267" spans="1:11" x14ac:dyDescent="0.35">
      <c r="A1267" s="10" t="s">
        <v>412</v>
      </c>
      <c r="B1267" s="10" t="s">
        <v>361</v>
      </c>
      <c r="C1267" s="10" t="s">
        <v>11</v>
      </c>
      <c r="D1267" s="10" t="s">
        <v>366</v>
      </c>
      <c r="E1267" s="11" t="s">
        <v>619</v>
      </c>
      <c r="F1267" s="10" t="s">
        <v>21</v>
      </c>
      <c r="G1267" s="10" t="s">
        <v>414</v>
      </c>
      <c r="H1267" s="10" t="s">
        <v>13</v>
      </c>
      <c r="I1267" s="11" t="s">
        <v>415</v>
      </c>
      <c r="J1267" s="12">
        <v>0</v>
      </c>
      <c r="K1267" s="13">
        <v>0</v>
      </c>
    </row>
    <row r="1268" spans="1:11" x14ac:dyDescent="0.35">
      <c r="A1268" s="10" t="s">
        <v>412</v>
      </c>
      <c r="B1268" s="10" t="s">
        <v>361</v>
      </c>
      <c r="C1268" s="10" t="s">
        <v>11</v>
      </c>
      <c r="D1268" s="10" t="s">
        <v>366</v>
      </c>
      <c r="E1268" s="11" t="s">
        <v>619</v>
      </c>
      <c r="F1268" s="10" t="s">
        <v>21</v>
      </c>
      <c r="G1268" s="10" t="s">
        <v>414</v>
      </c>
      <c r="H1268" s="10" t="s">
        <v>416</v>
      </c>
      <c r="I1268" s="11" t="s">
        <v>417</v>
      </c>
      <c r="J1268" s="12">
        <v>0</v>
      </c>
      <c r="K1268" s="13">
        <v>0</v>
      </c>
    </row>
    <row r="1269" spans="1:11" x14ac:dyDescent="0.35">
      <c r="A1269" s="10" t="s">
        <v>412</v>
      </c>
      <c r="B1269" s="10" t="s">
        <v>361</v>
      </c>
      <c r="C1269" s="10" t="s">
        <v>11</v>
      </c>
      <c r="D1269" s="10" t="s">
        <v>366</v>
      </c>
      <c r="E1269" s="11" t="s">
        <v>619</v>
      </c>
      <c r="F1269" s="10" t="s">
        <v>21</v>
      </c>
      <c r="G1269" s="10" t="s">
        <v>414</v>
      </c>
      <c r="H1269" s="10" t="s">
        <v>15</v>
      </c>
      <c r="I1269" s="11" t="s">
        <v>418</v>
      </c>
      <c r="J1269" s="12">
        <v>6396571</v>
      </c>
      <c r="K1269" s="13">
        <v>0.1143</v>
      </c>
    </row>
    <row r="1270" spans="1:11" x14ac:dyDescent="0.35">
      <c r="A1270" s="10" t="s">
        <v>412</v>
      </c>
      <c r="B1270" s="10" t="s">
        <v>361</v>
      </c>
      <c r="C1270" s="10" t="s">
        <v>11</v>
      </c>
      <c r="D1270" s="10" t="s">
        <v>366</v>
      </c>
      <c r="E1270" s="11" t="s">
        <v>619</v>
      </c>
      <c r="F1270" s="10" t="s">
        <v>21</v>
      </c>
      <c r="G1270" s="10" t="s">
        <v>414</v>
      </c>
      <c r="H1270" s="10" t="s">
        <v>16</v>
      </c>
      <c r="I1270" s="11" t="s">
        <v>426</v>
      </c>
      <c r="J1270" s="12">
        <v>1102471</v>
      </c>
      <c r="K1270" s="13">
        <v>1.9699999999999999E-2</v>
      </c>
    </row>
    <row r="1271" spans="1:11" x14ac:dyDescent="0.35">
      <c r="A1271" s="10" t="s">
        <v>412</v>
      </c>
      <c r="B1271" s="10" t="s">
        <v>361</v>
      </c>
      <c r="C1271" s="10" t="s">
        <v>11</v>
      </c>
      <c r="D1271" s="10" t="s">
        <v>366</v>
      </c>
      <c r="E1271" s="11" t="s">
        <v>619</v>
      </c>
      <c r="F1271" s="10" t="s">
        <v>21</v>
      </c>
      <c r="G1271" s="10" t="s">
        <v>414</v>
      </c>
      <c r="H1271" s="10" t="s">
        <v>419</v>
      </c>
      <c r="I1271" s="11" t="s">
        <v>420</v>
      </c>
      <c r="J1271" s="12">
        <v>7846012</v>
      </c>
      <c r="K1271" s="13">
        <v>0.14019999999999999</v>
      </c>
    </row>
    <row r="1272" spans="1:11" x14ac:dyDescent="0.35">
      <c r="A1272" s="10" t="s">
        <v>412</v>
      </c>
      <c r="B1272" s="10" t="s">
        <v>361</v>
      </c>
      <c r="C1272" s="10" t="s">
        <v>11</v>
      </c>
      <c r="D1272" s="10" t="s">
        <v>366</v>
      </c>
      <c r="E1272" s="11" t="s">
        <v>619</v>
      </c>
      <c r="F1272" s="10" t="s">
        <v>21</v>
      </c>
      <c r="G1272" s="10" t="s">
        <v>414</v>
      </c>
      <c r="H1272" s="10" t="s">
        <v>421</v>
      </c>
      <c r="I1272" s="11" t="s">
        <v>422</v>
      </c>
      <c r="J1272" s="12">
        <v>7527023</v>
      </c>
      <c r="K1272" s="13">
        <v>0.13450000000000001</v>
      </c>
    </row>
    <row r="1273" spans="1:11" x14ac:dyDescent="0.35">
      <c r="A1273" s="10" t="s">
        <v>412</v>
      </c>
      <c r="B1273" s="10" t="s">
        <v>361</v>
      </c>
      <c r="C1273" s="10" t="s">
        <v>11</v>
      </c>
      <c r="D1273" s="10" t="s">
        <v>366</v>
      </c>
      <c r="E1273" s="11" t="s">
        <v>619</v>
      </c>
      <c r="F1273" s="10" t="s">
        <v>21</v>
      </c>
      <c r="G1273" s="10" t="s">
        <v>414</v>
      </c>
      <c r="H1273" s="10" t="s">
        <v>423</v>
      </c>
      <c r="I1273" s="11" t="s">
        <v>424</v>
      </c>
      <c r="J1273" s="12">
        <v>1387882</v>
      </c>
      <c r="K1273" s="13">
        <v>2.4799999999999999E-2</v>
      </c>
    </row>
    <row r="1274" spans="1:11" x14ac:dyDescent="0.35">
      <c r="A1274" s="10" t="s">
        <v>412</v>
      </c>
      <c r="B1274" s="10" t="s">
        <v>361</v>
      </c>
      <c r="C1274" s="10" t="s">
        <v>11</v>
      </c>
      <c r="D1274" s="10" t="s">
        <v>367</v>
      </c>
      <c r="E1274" s="11" t="s">
        <v>620</v>
      </c>
      <c r="F1274" s="10" t="s">
        <v>21</v>
      </c>
      <c r="G1274" s="10" t="s">
        <v>414</v>
      </c>
      <c r="H1274" s="10" t="s">
        <v>25</v>
      </c>
      <c r="I1274" s="11" t="s">
        <v>448</v>
      </c>
      <c r="J1274" s="12">
        <v>9861879</v>
      </c>
      <c r="K1274" s="13">
        <v>0.35</v>
      </c>
    </row>
    <row r="1275" spans="1:11" x14ac:dyDescent="0.35">
      <c r="A1275" s="10" t="s">
        <v>412</v>
      </c>
      <c r="B1275" s="10" t="s">
        <v>361</v>
      </c>
      <c r="C1275" s="10" t="s">
        <v>11</v>
      </c>
      <c r="D1275" s="10" t="s">
        <v>367</v>
      </c>
      <c r="E1275" s="11" t="s">
        <v>620</v>
      </c>
      <c r="F1275" s="10" t="s">
        <v>21</v>
      </c>
      <c r="G1275" s="10" t="s">
        <v>414</v>
      </c>
      <c r="H1275" s="10" t="s">
        <v>416</v>
      </c>
      <c r="I1275" s="11" t="s">
        <v>417</v>
      </c>
      <c r="J1275" s="12">
        <v>0</v>
      </c>
      <c r="K1275" s="13">
        <v>0</v>
      </c>
    </row>
    <row r="1276" spans="1:11" x14ac:dyDescent="0.35">
      <c r="A1276" s="10" t="s">
        <v>412</v>
      </c>
      <c r="B1276" s="10" t="s">
        <v>361</v>
      </c>
      <c r="C1276" s="10" t="s">
        <v>11</v>
      </c>
      <c r="D1276" s="10" t="s">
        <v>367</v>
      </c>
      <c r="E1276" s="11" t="s">
        <v>620</v>
      </c>
      <c r="F1276" s="10" t="s">
        <v>21</v>
      </c>
      <c r="G1276" s="10" t="s">
        <v>414</v>
      </c>
      <c r="H1276" s="10" t="s">
        <v>15</v>
      </c>
      <c r="I1276" s="11" t="s">
        <v>418</v>
      </c>
      <c r="J1276" s="12">
        <v>28019531</v>
      </c>
      <c r="K1276" s="13">
        <v>1.1005</v>
      </c>
    </row>
    <row r="1277" spans="1:11" x14ac:dyDescent="0.35">
      <c r="A1277" s="10" t="s">
        <v>412</v>
      </c>
      <c r="B1277" s="10" t="s">
        <v>361</v>
      </c>
      <c r="C1277" s="10" t="s">
        <v>11</v>
      </c>
      <c r="D1277" s="10" t="s">
        <v>367</v>
      </c>
      <c r="E1277" s="11" t="s">
        <v>620</v>
      </c>
      <c r="F1277" s="10" t="s">
        <v>21</v>
      </c>
      <c r="G1277" s="10" t="s">
        <v>414</v>
      </c>
      <c r="H1277" s="10" t="s">
        <v>16</v>
      </c>
      <c r="I1277" s="11" t="s">
        <v>426</v>
      </c>
      <c r="J1277" s="12">
        <v>2350025</v>
      </c>
      <c r="K1277" s="13">
        <v>9.2299999999999993E-2</v>
      </c>
    </row>
    <row r="1278" spans="1:11" x14ac:dyDescent="0.35">
      <c r="A1278" s="10" t="s">
        <v>412</v>
      </c>
      <c r="B1278" s="10" t="s">
        <v>361</v>
      </c>
      <c r="C1278" s="10" t="s">
        <v>11</v>
      </c>
      <c r="D1278" s="10" t="s">
        <v>367</v>
      </c>
      <c r="E1278" s="11" t="s">
        <v>620</v>
      </c>
      <c r="F1278" s="10" t="s">
        <v>21</v>
      </c>
      <c r="G1278" s="10" t="s">
        <v>414</v>
      </c>
      <c r="H1278" s="10" t="s">
        <v>419</v>
      </c>
      <c r="I1278" s="11" t="s">
        <v>420</v>
      </c>
      <c r="J1278" s="12">
        <v>5932350</v>
      </c>
      <c r="K1278" s="13">
        <v>0.23300000000000001</v>
      </c>
    </row>
    <row r="1279" spans="1:11" x14ac:dyDescent="0.35">
      <c r="A1279" s="10" t="s">
        <v>412</v>
      </c>
      <c r="B1279" s="10" t="s">
        <v>361</v>
      </c>
      <c r="C1279" s="10" t="s">
        <v>11</v>
      </c>
      <c r="D1279" s="10" t="s">
        <v>367</v>
      </c>
      <c r="E1279" s="11" t="s">
        <v>620</v>
      </c>
      <c r="F1279" s="10" t="s">
        <v>21</v>
      </c>
      <c r="G1279" s="10" t="s">
        <v>414</v>
      </c>
      <c r="H1279" s="10" t="s">
        <v>421</v>
      </c>
      <c r="I1279" s="11" t="s">
        <v>422</v>
      </c>
      <c r="J1279" s="12">
        <v>7961570</v>
      </c>
      <c r="K1279" s="13">
        <v>0.31269999999999998</v>
      </c>
    </row>
    <row r="1280" spans="1:11" x14ac:dyDescent="0.35">
      <c r="A1280" s="10" t="s">
        <v>412</v>
      </c>
      <c r="B1280" s="10" t="s">
        <v>361</v>
      </c>
      <c r="C1280" s="10" t="s">
        <v>11</v>
      </c>
      <c r="D1280" s="10" t="s">
        <v>367</v>
      </c>
      <c r="E1280" s="11" t="s">
        <v>620</v>
      </c>
      <c r="F1280" s="10" t="s">
        <v>21</v>
      </c>
      <c r="G1280" s="10" t="s">
        <v>414</v>
      </c>
      <c r="H1280" s="10" t="s">
        <v>423</v>
      </c>
      <c r="I1280" s="11" t="s">
        <v>424</v>
      </c>
      <c r="J1280" s="12">
        <v>0</v>
      </c>
      <c r="K1280" s="13">
        <v>0</v>
      </c>
    </row>
    <row r="1281" spans="1:11" x14ac:dyDescent="0.35">
      <c r="A1281" s="10" t="s">
        <v>412</v>
      </c>
      <c r="B1281" s="10" t="s">
        <v>361</v>
      </c>
      <c r="C1281" s="10" t="s">
        <v>11</v>
      </c>
      <c r="D1281" s="10" t="s">
        <v>369</v>
      </c>
      <c r="E1281" s="11" t="s">
        <v>621</v>
      </c>
      <c r="F1281" s="10" t="s">
        <v>21</v>
      </c>
      <c r="G1281" s="10" t="s">
        <v>414</v>
      </c>
      <c r="H1281" s="10" t="s">
        <v>25</v>
      </c>
      <c r="I1281" s="11" t="s">
        <v>448</v>
      </c>
      <c r="J1281" s="12">
        <v>1443218</v>
      </c>
      <c r="K1281" s="13">
        <v>0.35</v>
      </c>
    </row>
    <row r="1282" spans="1:11" x14ac:dyDescent="0.35">
      <c r="A1282" s="10" t="s">
        <v>412</v>
      </c>
      <c r="B1282" s="10" t="s">
        <v>361</v>
      </c>
      <c r="C1282" s="10" t="s">
        <v>11</v>
      </c>
      <c r="D1282" s="10" t="s">
        <v>369</v>
      </c>
      <c r="E1282" s="11" t="s">
        <v>621</v>
      </c>
      <c r="F1282" s="10" t="s">
        <v>21</v>
      </c>
      <c r="G1282" s="10" t="s">
        <v>414</v>
      </c>
      <c r="H1282" s="10" t="s">
        <v>13</v>
      </c>
      <c r="I1282" s="11" t="s">
        <v>415</v>
      </c>
      <c r="J1282" s="12">
        <v>0</v>
      </c>
      <c r="K1282" s="13">
        <v>0</v>
      </c>
    </row>
    <row r="1283" spans="1:11" x14ac:dyDescent="0.35">
      <c r="A1283" s="10" t="s">
        <v>412</v>
      </c>
      <c r="B1283" s="10" t="s">
        <v>361</v>
      </c>
      <c r="C1283" s="10" t="s">
        <v>11</v>
      </c>
      <c r="D1283" s="10" t="s">
        <v>369</v>
      </c>
      <c r="E1283" s="11" t="s">
        <v>621</v>
      </c>
      <c r="F1283" s="10" t="s">
        <v>21</v>
      </c>
      <c r="G1283" s="10" t="s">
        <v>414</v>
      </c>
      <c r="H1283" s="10" t="s">
        <v>416</v>
      </c>
      <c r="I1283" s="11" t="s">
        <v>417</v>
      </c>
      <c r="J1283" s="12">
        <v>0</v>
      </c>
      <c r="K1283" s="13">
        <v>0</v>
      </c>
    </row>
    <row r="1284" spans="1:11" x14ac:dyDescent="0.35">
      <c r="A1284" s="10" t="s">
        <v>412</v>
      </c>
      <c r="B1284" s="10" t="s">
        <v>361</v>
      </c>
      <c r="C1284" s="10" t="s">
        <v>11</v>
      </c>
      <c r="D1284" s="10" t="s">
        <v>369</v>
      </c>
      <c r="E1284" s="11" t="s">
        <v>621</v>
      </c>
      <c r="F1284" s="10" t="s">
        <v>21</v>
      </c>
      <c r="G1284" s="10" t="s">
        <v>414</v>
      </c>
      <c r="H1284" s="10" t="s">
        <v>15</v>
      </c>
      <c r="I1284" s="11" t="s">
        <v>418</v>
      </c>
      <c r="J1284" s="12">
        <v>5395838</v>
      </c>
      <c r="K1284" s="13">
        <v>1.3893</v>
      </c>
    </row>
    <row r="1285" spans="1:11" x14ac:dyDescent="0.35">
      <c r="A1285" s="10" t="s">
        <v>412</v>
      </c>
      <c r="B1285" s="10" t="s">
        <v>361</v>
      </c>
      <c r="C1285" s="10" t="s">
        <v>11</v>
      </c>
      <c r="D1285" s="10" t="s">
        <v>369</v>
      </c>
      <c r="E1285" s="11" t="s">
        <v>621</v>
      </c>
      <c r="F1285" s="10" t="s">
        <v>21</v>
      </c>
      <c r="G1285" s="10" t="s">
        <v>414</v>
      </c>
      <c r="H1285" s="10" t="s">
        <v>16</v>
      </c>
      <c r="I1285" s="11" t="s">
        <v>426</v>
      </c>
      <c r="J1285" s="12">
        <v>369743</v>
      </c>
      <c r="K1285" s="13">
        <v>9.5200000000000007E-2</v>
      </c>
    </row>
    <row r="1286" spans="1:11" x14ac:dyDescent="0.35">
      <c r="A1286" s="10" t="s">
        <v>412</v>
      </c>
      <c r="B1286" s="10" t="s">
        <v>361</v>
      </c>
      <c r="C1286" s="10" t="s">
        <v>11</v>
      </c>
      <c r="D1286" s="10" t="s">
        <v>369</v>
      </c>
      <c r="E1286" s="11" t="s">
        <v>621</v>
      </c>
      <c r="F1286" s="10" t="s">
        <v>21</v>
      </c>
      <c r="G1286" s="10" t="s">
        <v>414</v>
      </c>
      <c r="H1286" s="10" t="s">
        <v>30</v>
      </c>
      <c r="I1286" s="11" t="s">
        <v>432</v>
      </c>
      <c r="J1286" s="12">
        <v>598729</v>
      </c>
      <c r="K1286" s="13">
        <v>0.1452</v>
      </c>
    </row>
    <row r="1287" spans="1:11" x14ac:dyDescent="0.35">
      <c r="A1287" s="10" t="s">
        <v>412</v>
      </c>
      <c r="B1287" s="10" t="s">
        <v>361</v>
      </c>
      <c r="C1287" s="10" t="s">
        <v>11</v>
      </c>
      <c r="D1287" s="10" t="s">
        <v>369</v>
      </c>
      <c r="E1287" s="11" t="s">
        <v>621</v>
      </c>
      <c r="F1287" s="10" t="s">
        <v>21</v>
      </c>
      <c r="G1287" s="10" t="s">
        <v>414</v>
      </c>
      <c r="H1287" s="10" t="s">
        <v>419</v>
      </c>
      <c r="I1287" s="11" t="s">
        <v>420</v>
      </c>
      <c r="J1287" s="12">
        <v>1228463</v>
      </c>
      <c r="K1287" s="13">
        <v>0.31630000000000003</v>
      </c>
    </row>
    <row r="1288" spans="1:11" x14ac:dyDescent="0.35">
      <c r="A1288" s="10" t="s">
        <v>412</v>
      </c>
      <c r="B1288" s="10" t="s">
        <v>361</v>
      </c>
      <c r="C1288" s="10" t="s">
        <v>11</v>
      </c>
      <c r="D1288" s="10" t="s">
        <v>369</v>
      </c>
      <c r="E1288" s="11" t="s">
        <v>621</v>
      </c>
      <c r="F1288" s="10" t="s">
        <v>21</v>
      </c>
      <c r="G1288" s="10" t="s">
        <v>414</v>
      </c>
      <c r="H1288" s="10" t="s">
        <v>421</v>
      </c>
      <c r="I1288" s="11" t="s">
        <v>422</v>
      </c>
      <c r="J1288" s="12">
        <v>874256</v>
      </c>
      <c r="K1288" s="13">
        <v>0.22509999999999999</v>
      </c>
    </row>
    <row r="1289" spans="1:11" x14ac:dyDescent="0.35">
      <c r="A1289" s="10" t="s">
        <v>412</v>
      </c>
      <c r="B1289" s="10" t="s">
        <v>361</v>
      </c>
      <c r="C1289" s="10" t="s">
        <v>11</v>
      </c>
      <c r="D1289" s="10" t="s">
        <v>369</v>
      </c>
      <c r="E1289" s="11" t="s">
        <v>621</v>
      </c>
      <c r="F1289" s="10" t="s">
        <v>21</v>
      </c>
      <c r="G1289" s="10" t="s">
        <v>414</v>
      </c>
      <c r="H1289" s="10" t="s">
        <v>423</v>
      </c>
      <c r="I1289" s="11" t="s">
        <v>424</v>
      </c>
      <c r="J1289" s="12">
        <v>0</v>
      </c>
      <c r="K1289" s="13">
        <v>0</v>
      </c>
    </row>
    <row r="1290" spans="1:11" x14ac:dyDescent="0.35">
      <c r="A1290" s="10" t="s">
        <v>412</v>
      </c>
      <c r="B1290" s="10" t="s">
        <v>361</v>
      </c>
      <c r="C1290" s="10" t="s">
        <v>11</v>
      </c>
      <c r="D1290" s="10" t="s">
        <v>370</v>
      </c>
      <c r="E1290" s="11" t="s">
        <v>622</v>
      </c>
      <c r="F1290" s="10" t="s">
        <v>21</v>
      </c>
      <c r="G1290" s="10" t="s">
        <v>414</v>
      </c>
      <c r="H1290" s="10" t="s">
        <v>416</v>
      </c>
      <c r="I1290" s="11" t="s">
        <v>417</v>
      </c>
      <c r="J1290" s="12">
        <v>0</v>
      </c>
      <c r="K1290" s="13">
        <v>0</v>
      </c>
    </row>
    <row r="1291" spans="1:11" x14ac:dyDescent="0.35">
      <c r="A1291" s="10" t="s">
        <v>412</v>
      </c>
      <c r="B1291" s="10" t="s">
        <v>361</v>
      </c>
      <c r="C1291" s="10" t="s">
        <v>11</v>
      </c>
      <c r="D1291" s="10" t="s">
        <v>370</v>
      </c>
      <c r="E1291" s="11" t="s">
        <v>622</v>
      </c>
      <c r="F1291" s="10" t="s">
        <v>21</v>
      </c>
      <c r="G1291" s="10" t="s">
        <v>414</v>
      </c>
      <c r="H1291" s="10" t="s">
        <v>15</v>
      </c>
      <c r="I1291" s="11" t="s">
        <v>418</v>
      </c>
      <c r="J1291" s="12">
        <v>44991163</v>
      </c>
      <c r="K1291" s="13">
        <v>0.46539999999999998</v>
      </c>
    </row>
    <row r="1292" spans="1:11" x14ac:dyDescent="0.35">
      <c r="A1292" s="10" t="s">
        <v>412</v>
      </c>
      <c r="B1292" s="10" t="s">
        <v>361</v>
      </c>
      <c r="C1292" s="10" t="s">
        <v>11</v>
      </c>
      <c r="D1292" s="10" t="s">
        <v>370</v>
      </c>
      <c r="E1292" s="11" t="s">
        <v>622</v>
      </c>
      <c r="F1292" s="10" t="s">
        <v>21</v>
      </c>
      <c r="G1292" s="10" t="s">
        <v>414</v>
      </c>
      <c r="H1292" s="10" t="s">
        <v>16</v>
      </c>
      <c r="I1292" s="11" t="s">
        <v>426</v>
      </c>
      <c r="J1292" s="12">
        <v>3499528</v>
      </c>
      <c r="K1292" s="13">
        <v>3.6200000000000003E-2</v>
      </c>
    </row>
    <row r="1293" spans="1:11" x14ac:dyDescent="0.35">
      <c r="A1293" s="10" t="s">
        <v>412</v>
      </c>
      <c r="B1293" s="10" t="s">
        <v>361</v>
      </c>
      <c r="C1293" s="10" t="s">
        <v>11</v>
      </c>
      <c r="D1293" s="10" t="s">
        <v>370</v>
      </c>
      <c r="E1293" s="11" t="s">
        <v>622</v>
      </c>
      <c r="F1293" s="10" t="s">
        <v>21</v>
      </c>
      <c r="G1293" s="10" t="s">
        <v>414</v>
      </c>
      <c r="H1293" s="10" t="s">
        <v>51</v>
      </c>
      <c r="I1293" s="11" t="s">
        <v>438</v>
      </c>
      <c r="J1293" s="12">
        <v>19576086</v>
      </c>
      <c r="K1293" s="13">
        <v>0.20250000000000001</v>
      </c>
    </row>
    <row r="1294" spans="1:11" x14ac:dyDescent="0.35">
      <c r="A1294" s="10" t="s">
        <v>412</v>
      </c>
      <c r="B1294" s="10" t="s">
        <v>361</v>
      </c>
      <c r="C1294" s="10" t="s">
        <v>11</v>
      </c>
      <c r="D1294" s="10" t="s">
        <v>370</v>
      </c>
      <c r="E1294" s="11" t="s">
        <v>622</v>
      </c>
      <c r="F1294" s="10" t="s">
        <v>21</v>
      </c>
      <c r="G1294" s="10" t="s">
        <v>414</v>
      </c>
      <c r="H1294" s="10" t="s">
        <v>419</v>
      </c>
      <c r="I1294" s="11" t="s">
        <v>420</v>
      </c>
      <c r="J1294" s="12">
        <v>28189564</v>
      </c>
      <c r="K1294" s="13">
        <v>0.29160000000000003</v>
      </c>
    </row>
    <row r="1295" spans="1:11" x14ac:dyDescent="0.35">
      <c r="A1295" s="10" t="s">
        <v>412</v>
      </c>
      <c r="B1295" s="10" t="s">
        <v>361</v>
      </c>
      <c r="C1295" s="10" t="s">
        <v>11</v>
      </c>
      <c r="D1295" s="10" t="s">
        <v>370</v>
      </c>
      <c r="E1295" s="11" t="s">
        <v>622</v>
      </c>
      <c r="F1295" s="10" t="s">
        <v>21</v>
      </c>
      <c r="G1295" s="10" t="s">
        <v>414</v>
      </c>
      <c r="H1295" s="10" t="s">
        <v>421</v>
      </c>
      <c r="I1295" s="11" t="s">
        <v>422</v>
      </c>
      <c r="J1295" s="12">
        <v>33622532</v>
      </c>
      <c r="K1295" s="13">
        <v>0.3478</v>
      </c>
    </row>
    <row r="1296" spans="1:11" x14ac:dyDescent="0.35">
      <c r="A1296" s="10" t="s">
        <v>412</v>
      </c>
      <c r="B1296" s="10" t="s">
        <v>361</v>
      </c>
      <c r="C1296" s="10" t="s">
        <v>11</v>
      </c>
      <c r="D1296" s="10" t="s">
        <v>370</v>
      </c>
      <c r="E1296" s="11" t="s">
        <v>622</v>
      </c>
      <c r="F1296" s="10" t="s">
        <v>21</v>
      </c>
      <c r="G1296" s="10" t="s">
        <v>414</v>
      </c>
      <c r="H1296" s="10" t="s">
        <v>423</v>
      </c>
      <c r="I1296" s="11" t="s">
        <v>424</v>
      </c>
      <c r="J1296" s="12">
        <v>7105394</v>
      </c>
      <c r="K1296" s="13">
        <v>7.3499999999999996E-2</v>
      </c>
    </row>
    <row r="1297" spans="1:11" x14ac:dyDescent="0.35">
      <c r="A1297" s="10" t="s">
        <v>412</v>
      </c>
      <c r="B1297" s="10" t="s">
        <v>361</v>
      </c>
      <c r="C1297" s="10" t="s">
        <v>11</v>
      </c>
      <c r="D1297" s="10" t="s">
        <v>373</v>
      </c>
      <c r="E1297" s="11" t="s">
        <v>623</v>
      </c>
      <c r="F1297" s="10" t="s">
        <v>21</v>
      </c>
      <c r="G1297" s="10" t="s">
        <v>414</v>
      </c>
      <c r="H1297" s="10" t="s">
        <v>25</v>
      </c>
      <c r="I1297" s="11" t="s">
        <v>448</v>
      </c>
      <c r="J1297" s="12">
        <v>3784069</v>
      </c>
      <c r="K1297" s="13">
        <v>0.5484</v>
      </c>
    </row>
    <row r="1298" spans="1:11" x14ac:dyDescent="0.35">
      <c r="A1298" s="10" t="s">
        <v>412</v>
      </c>
      <c r="B1298" s="10" t="s">
        <v>361</v>
      </c>
      <c r="C1298" s="10" t="s">
        <v>11</v>
      </c>
      <c r="D1298" s="10" t="s">
        <v>373</v>
      </c>
      <c r="E1298" s="11" t="s">
        <v>623</v>
      </c>
      <c r="F1298" s="10" t="s">
        <v>21</v>
      </c>
      <c r="G1298" s="10" t="s">
        <v>414</v>
      </c>
      <c r="H1298" s="10" t="s">
        <v>13</v>
      </c>
      <c r="I1298" s="11" t="s">
        <v>415</v>
      </c>
      <c r="J1298" s="12">
        <v>0</v>
      </c>
      <c r="K1298" s="13">
        <v>0</v>
      </c>
    </row>
    <row r="1299" spans="1:11" x14ac:dyDescent="0.35">
      <c r="A1299" s="10" t="s">
        <v>412</v>
      </c>
      <c r="B1299" s="10" t="s">
        <v>361</v>
      </c>
      <c r="C1299" s="10" t="s">
        <v>11</v>
      </c>
      <c r="D1299" s="10" t="s">
        <v>373</v>
      </c>
      <c r="E1299" s="11" t="s">
        <v>623</v>
      </c>
      <c r="F1299" s="10" t="s">
        <v>21</v>
      </c>
      <c r="G1299" s="10" t="s">
        <v>414</v>
      </c>
      <c r="H1299" s="10" t="s">
        <v>416</v>
      </c>
      <c r="I1299" s="11" t="s">
        <v>417</v>
      </c>
      <c r="J1299" s="12">
        <v>0</v>
      </c>
      <c r="K1299" s="13">
        <v>0</v>
      </c>
    </row>
    <row r="1300" spans="1:11" x14ac:dyDescent="0.35">
      <c r="A1300" s="10" t="s">
        <v>412</v>
      </c>
      <c r="B1300" s="10" t="s">
        <v>361</v>
      </c>
      <c r="C1300" s="10" t="s">
        <v>11</v>
      </c>
      <c r="D1300" s="10" t="s">
        <v>373</v>
      </c>
      <c r="E1300" s="11" t="s">
        <v>623</v>
      </c>
      <c r="F1300" s="10" t="s">
        <v>21</v>
      </c>
      <c r="G1300" s="10" t="s">
        <v>414</v>
      </c>
      <c r="H1300" s="10" t="s">
        <v>15</v>
      </c>
      <c r="I1300" s="11" t="s">
        <v>418</v>
      </c>
      <c r="J1300" s="12">
        <v>22648</v>
      </c>
      <c r="K1300" s="13">
        <v>4.0000000000000001E-3</v>
      </c>
    </row>
    <row r="1301" spans="1:11" x14ac:dyDescent="0.35">
      <c r="A1301" s="10" t="s">
        <v>412</v>
      </c>
      <c r="B1301" s="10" t="s">
        <v>361</v>
      </c>
      <c r="C1301" s="10" t="s">
        <v>11</v>
      </c>
      <c r="D1301" s="10" t="s">
        <v>373</v>
      </c>
      <c r="E1301" s="11" t="s">
        <v>623</v>
      </c>
      <c r="F1301" s="10" t="s">
        <v>21</v>
      </c>
      <c r="G1301" s="10" t="s">
        <v>414</v>
      </c>
      <c r="H1301" s="10" t="s">
        <v>419</v>
      </c>
      <c r="I1301" s="11" t="s">
        <v>420</v>
      </c>
      <c r="J1301" s="12">
        <v>1712759</v>
      </c>
      <c r="K1301" s="13">
        <v>0.30249999999999999</v>
      </c>
    </row>
    <row r="1302" spans="1:11" x14ac:dyDescent="0.35">
      <c r="A1302" s="10" t="s">
        <v>412</v>
      </c>
      <c r="B1302" s="10" t="s">
        <v>361</v>
      </c>
      <c r="C1302" s="10" t="s">
        <v>11</v>
      </c>
      <c r="D1302" s="10" t="s">
        <v>373</v>
      </c>
      <c r="E1302" s="11" t="s">
        <v>623</v>
      </c>
      <c r="F1302" s="10" t="s">
        <v>21</v>
      </c>
      <c r="G1302" s="10" t="s">
        <v>414</v>
      </c>
      <c r="H1302" s="10" t="s">
        <v>421</v>
      </c>
      <c r="I1302" s="11" t="s">
        <v>422</v>
      </c>
      <c r="J1302" s="12">
        <v>0</v>
      </c>
      <c r="K1302" s="13">
        <v>0</v>
      </c>
    </row>
    <row r="1303" spans="1:11" x14ac:dyDescent="0.35">
      <c r="A1303" s="10" t="s">
        <v>412</v>
      </c>
      <c r="B1303" s="10" t="s">
        <v>116</v>
      </c>
      <c r="C1303" s="10" t="s">
        <v>11</v>
      </c>
      <c r="D1303" s="10" t="s">
        <v>115</v>
      </c>
      <c r="E1303" s="11" t="s">
        <v>509</v>
      </c>
      <c r="F1303" s="10" t="s">
        <v>14</v>
      </c>
      <c r="G1303" s="10" t="s">
        <v>116</v>
      </c>
      <c r="H1303" s="10" t="s">
        <v>13</v>
      </c>
      <c r="I1303" s="11" t="s">
        <v>415</v>
      </c>
      <c r="J1303" s="12">
        <v>0</v>
      </c>
      <c r="K1303" s="13">
        <v>0</v>
      </c>
    </row>
    <row r="1304" spans="1:11" x14ac:dyDescent="0.35">
      <c r="A1304" s="10" t="s">
        <v>412</v>
      </c>
      <c r="B1304" s="10" t="s">
        <v>116</v>
      </c>
      <c r="C1304" s="10" t="s">
        <v>11</v>
      </c>
      <c r="D1304" s="10" t="s">
        <v>115</v>
      </c>
      <c r="E1304" s="11" t="s">
        <v>509</v>
      </c>
      <c r="F1304" s="10" t="s">
        <v>14</v>
      </c>
      <c r="G1304" s="10" t="s">
        <v>116</v>
      </c>
      <c r="H1304" s="10" t="s">
        <v>416</v>
      </c>
      <c r="I1304" s="11" t="s">
        <v>417</v>
      </c>
      <c r="J1304" s="12">
        <v>0</v>
      </c>
      <c r="K1304" s="13">
        <v>0</v>
      </c>
    </row>
    <row r="1305" spans="1:11" x14ac:dyDescent="0.35">
      <c r="A1305" s="10" t="s">
        <v>412</v>
      </c>
      <c r="B1305" s="10" t="s">
        <v>116</v>
      </c>
      <c r="C1305" s="10" t="s">
        <v>11</v>
      </c>
      <c r="D1305" s="10" t="s">
        <v>115</v>
      </c>
      <c r="E1305" s="11" t="s">
        <v>509</v>
      </c>
      <c r="F1305" s="10" t="s">
        <v>14</v>
      </c>
      <c r="G1305" s="10" t="s">
        <v>116</v>
      </c>
      <c r="H1305" s="10" t="s">
        <v>15</v>
      </c>
      <c r="I1305" s="11" t="s">
        <v>418</v>
      </c>
      <c r="J1305" s="12">
        <v>1098760</v>
      </c>
      <c r="K1305" s="13">
        <v>0.18640000000000001</v>
      </c>
    </row>
    <row r="1306" spans="1:11" x14ac:dyDescent="0.35">
      <c r="A1306" s="10" t="s">
        <v>412</v>
      </c>
      <c r="B1306" s="10" t="s">
        <v>116</v>
      </c>
      <c r="C1306" s="10" t="s">
        <v>11</v>
      </c>
      <c r="D1306" s="10" t="s">
        <v>115</v>
      </c>
      <c r="E1306" s="11" t="s">
        <v>509</v>
      </c>
      <c r="F1306" s="10" t="s">
        <v>14</v>
      </c>
      <c r="G1306" s="10" t="s">
        <v>116</v>
      </c>
      <c r="H1306" s="10" t="s">
        <v>16</v>
      </c>
      <c r="I1306" s="11" t="s">
        <v>426</v>
      </c>
      <c r="J1306" s="12">
        <v>176250</v>
      </c>
      <c r="K1306" s="13">
        <v>2.9899999999999999E-2</v>
      </c>
    </row>
    <row r="1307" spans="1:11" x14ac:dyDescent="0.35">
      <c r="A1307" s="10" t="s">
        <v>412</v>
      </c>
      <c r="B1307" s="10" t="s">
        <v>116</v>
      </c>
      <c r="C1307" s="10" t="s">
        <v>11</v>
      </c>
      <c r="D1307" s="10" t="s">
        <v>115</v>
      </c>
      <c r="E1307" s="11" t="s">
        <v>509</v>
      </c>
      <c r="F1307" s="10" t="s">
        <v>14</v>
      </c>
      <c r="G1307" s="10" t="s">
        <v>116</v>
      </c>
      <c r="H1307" s="10" t="s">
        <v>419</v>
      </c>
      <c r="I1307" s="11" t="s">
        <v>420</v>
      </c>
      <c r="J1307" s="12">
        <v>628368</v>
      </c>
      <c r="K1307" s="13">
        <v>0.1066</v>
      </c>
    </row>
    <row r="1308" spans="1:11" x14ac:dyDescent="0.35">
      <c r="A1308" s="10" t="s">
        <v>412</v>
      </c>
      <c r="B1308" s="10" t="s">
        <v>116</v>
      </c>
      <c r="C1308" s="10" t="s">
        <v>11</v>
      </c>
      <c r="D1308" s="10" t="s">
        <v>115</v>
      </c>
      <c r="E1308" s="11" t="s">
        <v>509</v>
      </c>
      <c r="F1308" s="10" t="s">
        <v>14</v>
      </c>
      <c r="G1308" s="10" t="s">
        <v>116</v>
      </c>
      <c r="H1308" s="10" t="s">
        <v>421</v>
      </c>
      <c r="I1308" s="11" t="s">
        <v>422</v>
      </c>
      <c r="J1308" s="12">
        <v>576495</v>
      </c>
      <c r="K1308" s="13">
        <v>9.7799999999999998E-2</v>
      </c>
    </row>
    <row r="1309" spans="1:11" x14ac:dyDescent="0.35">
      <c r="A1309" s="10" t="s">
        <v>412</v>
      </c>
      <c r="B1309" s="10" t="s">
        <v>116</v>
      </c>
      <c r="C1309" s="10" t="s">
        <v>11</v>
      </c>
      <c r="D1309" s="10" t="s">
        <v>115</v>
      </c>
      <c r="E1309" s="11" t="s">
        <v>509</v>
      </c>
      <c r="F1309" s="10" t="s">
        <v>14</v>
      </c>
      <c r="G1309" s="10" t="s">
        <v>116</v>
      </c>
      <c r="H1309" s="10" t="s">
        <v>423</v>
      </c>
      <c r="I1309" s="11" t="s">
        <v>424</v>
      </c>
      <c r="J1309" s="12">
        <v>147366</v>
      </c>
      <c r="K1309" s="13">
        <v>2.5000000000000001E-2</v>
      </c>
    </row>
    <row r="1310" spans="1:11" x14ac:dyDescent="0.35">
      <c r="A1310" s="10" t="s">
        <v>412</v>
      </c>
      <c r="B1310" s="10" t="s">
        <v>116</v>
      </c>
      <c r="C1310" s="10" t="s">
        <v>11</v>
      </c>
      <c r="D1310" s="10" t="s">
        <v>205</v>
      </c>
      <c r="E1310" s="11" t="s">
        <v>624</v>
      </c>
      <c r="F1310" s="10" t="s">
        <v>21</v>
      </c>
      <c r="G1310" s="10" t="s">
        <v>414</v>
      </c>
      <c r="H1310" s="10" t="s">
        <v>416</v>
      </c>
      <c r="I1310" s="11" t="s">
        <v>417</v>
      </c>
      <c r="J1310" s="12">
        <v>0</v>
      </c>
      <c r="K1310" s="13">
        <v>0</v>
      </c>
    </row>
    <row r="1311" spans="1:11" x14ac:dyDescent="0.35">
      <c r="A1311" s="10" t="s">
        <v>412</v>
      </c>
      <c r="B1311" s="10" t="s">
        <v>116</v>
      </c>
      <c r="C1311" s="10" t="s">
        <v>11</v>
      </c>
      <c r="D1311" s="10" t="s">
        <v>205</v>
      </c>
      <c r="E1311" s="11" t="s">
        <v>624</v>
      </c>
      <c r="F1311" s="10" t="s">
        <v>21</v>
      </c>
      <c r="G1311" s="10" t="s">
        <v>414</v>
      </c>
      <c r="H1311" s="10" t="s">
        <v>15</v>
      </c>
      <c r="I1311" s="11" t="s">
        <v>418</v>
      </c>
      <c r="J1311" s="12">
        <v>831162</v>
      </c>
      <c r="K1311" s="13">
        <v>0.51490000000000002</v>
      </c>
    </row>
    <row r="1312" spans="1:11" x14ac:dyDescent="0.35">
      <c r="A1312" s="10" t="s">
        <v>412</v>
      </c>
      <c r="B1312" s="10" t="s">
        <v>116</v>
      </c>
      <c r="C1312" s="10" t="s">
        <v>11</v>
      </c>
      <c r="D1312" s="10" t="s">
        <v>205</v>
      </c>
      <c r="E1312" s="11" t="s">
        <v>624</v>
      </c>
      <c r="F1312" s="10" t="s">
        <v>21</v>
      </c>
      <c r="G1312" s="10" t="s">
        <v>414</v>
      </c>
      <c r="H1312" s="10" t="s">
        <v>16</v>
      </c>
      <c r="I1312" s="11" t="s">
        <v>426</v>
      </c>
      <c r="J1312" s="12">
        <v>40678</v>
      </c>
      <c r="K1312" s="13">
        <v>2.52E-2</v>
      </c>
    </row>
    <row r="1313" spans="1:11" x14ac:dyDescent="0.35">
      <c r="A1313" s="10" t="s">
        <v>412</v>
      </c>
      <c r="B1313" s="10" t="s">
        <v>116</v>
      </c>
      <c r="C1313" s="10" t="s">
        <v>11</v>
      </c>
      <c r="D1313" s="10" t="s">
        <v>205</v>
      </c>
      <c r="E1313" s="11" t="s">
        <v>624</v>
      </c>
      <c r="F1313" s="10" t="s">
        <v>21</v>
      </c>
      <c r="G1313" s="10" t="s">
        <v>414</v>
      </c>
      <c r="H1313" s="10" t="s">
        <v>419</v>
      </c>
      <c r="I1313" s="11" t="s">
        <v>420</v>
      </c>
      <c r="J1313" s="12">
        <v>481522</v>
      </c>
      <c r="K1313" s="13">
        <v>0.29830000000000001</v>
      </c>
    </row>
    <row r="1314" spans="1:11" x14ac:dyDescent="0.35">
      <c r="A1314" s="10" t="s">
        <v>412</v>
      </c>
      <c r="B1314" s="10" t="s">
        <v>116</v>
      </c>
      <c r="C1314" s="10" t="s">
        <v>11</v>
      </c>
      <c r="D1314" s="10" t="s">
        <v>205</v>
      </c>
      <c r="E1314" s="11" t="s">
        <v>624</v>
      </c>
      <c r="F1314" s="10" t="s">
        <v>21</v>
      </c>
      <c r="G1314" s="10" t="s">
        <v>414</v>
      </c>
      <c r="H1314" s="10" t="s">
        <v>421</v>
      </c>
      <c r="I1314" s="11" t="s">
        <v>422</v>
      </c>
      <c r="J1314" s="12">
        <v>333175</v>
      </c>
      <c r="K1314" s="13">
        <v>0.2064</v>
      </c>
    </row>
    <row r="1315" spans="1:11" x14ac:dyDescent="0.35">
      <c r="A1315" s="10" t="s">
        <v>412</v>
      </c>
      <c r="B1315" s="10" t="s">
        <v>116</v>
      </c>
      <c r="C1315" s="10" t="s">
        <v>11</v>
      </c>
      <c r="D1315" s="10" t="s">
        <v>205</v>
      </c>
      <c r="E1315" s="11" t="s">
        <v>624</v>
      </c>
      <c r="F1315" s="10" t="s">
        <v>21</v>
      </c>
      <c r="G1315" s="10" t="s">
        <v>414</v>
      </c>
      <c r="H1315" s="10" t="s">
        <v>423</v>
      </c>
      <c r="I1315" s="11" t="s">
        <v>424</v>
      </c>
      <c r="J1315" s="12">
        <v>60372</v>
      </c>
      <c r="K1315" s="13">
        <v>3.7400000000000003E-2</v>
      </c>
    </row>
    <row r="1316" spans="1:11" x14ac:dyDescent="0.35">
      <c r="A1316" s="10" t="s">
        <v>412</v>
      </c>
      <c r="B1316" s="10" t="s">
        <v>116</v>
      </c>
      <c r="C1316" s="10" t="s">
        <v>11</v>
      </c>
      <c r="D1316" s="10" t="s">
        <v>207</v>
      </c>
      <c r="E1316" s="11" t="s">
        <v>625</v>
      </c>
      <c r="F1316" s="10" t="s">
        <v>21</v>
      </c>
      <c r="G1316" s="10" t="s">
        <v>414</v>
      </c>
      <c r="H1316" s="10" t="s">
        <v>416</v>
      </c>
      <c r="I1316" s="11" t="s">
        <v>417</v>
      </c>
      <c r="J1316" s="12">
        <v>0</v>
      </c>
      <c r="K1316" s="13">
        <v>0</v>
      </c>
    </row>
    <row r="1317" spans="1:11" x14ac:dyDescent="0.35">
      <c r="A1317" s="10" t="s">
        <v>412</v>
      </c>
      <c r="B1317" s="10" t="s">
        <v>116</v>
      </c>
      <c r="C1317" s="10" t="s">
        <v>11</v>
      </c>
      <c r="D1317" s="10" t="s">
        <v>207</v>
      </c>
      <c r="E1317" s="11" t="s">
        <v>625</v>
      </c>
      <c r="F1317" s="10" t="s">
        <v>21</v>
      </c>
      <c r="G1317" s="10" t="s">
        <v>414</v>
      </c>
      <c r="H1317" s="10" t="s">
        <v>15</v>
      </c>
      <c r="I1317" s="11" t="s">
        <v>418</v>
      </c>
      <c r="J1317" s="12">
        <v>1092069</v>
      </c>
      <c r="K1317" s="13">
        <v>0.25890000000000002</v>
      </c>
    </row>
    <row r="1318" spans="1:11" x14ac:dyDescent="0.35">
      <c r="A1318" s="10" t="s">
        <v>412</v>
      </c>
      <c r="B1318" s="10" t="s">
        <v>116</v>
      </c>
      <c r="C1318" s="10" t="s">
        <v>11</v>
      </c>
      <c r="D1318" s="10" t="s">
        <v>207</v>
      </c>
      <c r="E1318" s="11" t="s">
        <v>625</v>
      </c>
      <c r="F1318" s="10" t="s">
        <v>21</v>
      </c>
      <c r="G1318" s="10" t="s">
        <v>414</v>
      </c>
      <c r="H1318" s="10" t="s">
        <v>16</v>
      </c>
      <c r="I1318" s="11" t="s">
        <v>426</v>
      </c>
      <c r="J1318" s="12">
        <v>118107</v>
      </c>
      <c r="K1318" s="13">
        <v>2.8000000000000001E-2</v>
      </c>
    </row>
    <row r="1319" spans="1:11" x14ac:dyDescent="0.35">
      <c r="A1319" s="10" t="s">
        <v>412</v>
      </c>
      <c r="B1319" s="10" t="s">
        <v>116</v>
      </c>
      <c r="C1319" s="10" t="s">
        <v>11</v>
      </c>
      <c r="D1319" s="10" t="s">
        <v>207</v>
      </c>
      <c r="E1319" s="11" t="s">
        <v>625</v>
      </c>
      <c r="F1319" s="10" t="s">
        <v>21</v>
      </c>
      <c r="G1319" s="10" t="s">
        <v>414</v>
      </c>
      <c r="H1319" s="10" t="s">
        <v>419</v>
      </c>
      <c r="I1319" s="11" t="s">
        <v>420</v>
      </c>
      <c r="J1319" s="12">
        <v>1254044</v>
      </c>
      <c r="K1319" s="13">
        <v>0.29730000000000001</v>
      </c>
    </row>
    <row r="1320" spans="1:11" x14ac:dyDescent="0.35">
      <c r="A1320" s="10" t="s">
        <v>412</v>
      </c>
      <c r="B1320" s="10" t="s">
        <v>116</v>
      </c>
      <c r="C1320" s="10" t="s">
        <v>11</v>
      </c>
      <c r="D1320" s="10" t="s">
        <v>207</v>
      </c>
      <c r="E1320" s="11" t="s">
        <v>625</v>
      </c>
      <c r="F1320" s="10" t="s">
        <v>21</v>
      </c>
      <c r="G1320" s="10" t="s">
        <v>414</v>
      </c>
      <c r="H1320" s="10" t="s">
        <v>421</v>
      </c>
      <c r="I1320" s="11" t="s">
        <v>422</v>
      </c>
      <c r="J1320" s="12">
        <v>458087</v>
      </c>
      <c r="K1320" s="13">
        <v>0.1086</v>
      </c>
    </row>
    <row r="1321" spans="1:11" x14ac:dyDescent="0.35">
      <c r="A1321" s="10" t="s">
        <v>412</v>
      </c>
      <c r="B1321" s="10" t="s">
        <v>116</v>
      </c>
      <c r="C1321" s="10" t="s">
        <v>11</v>
      </c>
      <c r="D1321" s="10" t="s">
        <v>207</v>
      </c>
      <c r="E1321" s="11" t="s">
        <v>625</v>
      </c>
      <c r="F1321" s="10" t="s">
        <v>21</v>
      </c>
      <c r="G1321" s="10" t="s">
        <v>414</v>
      </c>
      <c r="H1321" s="10" t="s">
        <v>423</v>
      </c>
      <c r="I1321" s="11" t="s">
        <v>424</v>
      </c>
      <c r="J1321" s="12">
        <v>102078</v>
      </c>
      <c r="K1321" s="13">
        <v>2.4199999999999999E-2</v>
      </c>
    </row>
    <row r="1322" spans="1:11" x14ac:dyDescent="0.35">
      <c r="A1322" s="10" t="s">
        <v>412</v>
      </c>
      <c r="B1322" s="10" t="s">
        <v>116</v>
      </c>
      <c r="C1322" s="10" t="s">
        <v>11</v>
      </c>
      <c r="D1322" s="10" t="s">
        <v>206</v>
      </c>
      <c r="E1322" s="11" t="s">
        <v>626</v>
      </c>
      <c r="F1322" s="10" t="s">
        <v>21</v>
      </c>
      <c r="G1322" s="10" t="s">
        <v>414</v>
      </c>
      <c r="H1322" s="10" t="s">
        <v>13</v>
      </c>
      <c r="I1322" s="11" t="s">
        <v>415</v>
      </c>
      <c r="J1322" s="12">
        <v>0</v>
      </c>
      <c r="K1322" s="13">
        <v>0</v>
      </c>
    </row>
    <row r="1323" spans="1:11" x14ac:dyDescent="0.35">
      <c r="A1323" s="10" t="s">
        <v>412</v>
      </c>
      <c r="B1323" s="10" t="s">
        <v>116</v>
      </c>
      <c r="C1323" s="10" t="s">
        <v>11</v>
      </c>
      <c r="D1323" s="10" t="s">
        <v>206</v>
      </c>
      <c r="E1323" s="11" t="s">
        <v>626</v>
      </c>
      <c r="F1323" s="10" t="s">
        <v>21</v>
      </c>
      <c r="G1323" s="10" t="s">
        <v>414</v>
      </c>
      <c r="H1323" s="10" t="s">
        <v>416</v>
      </c>
      <c r="I1323" s="11" t="s">
        <v>417</v>
      </c>
      <c r="J1323" s="12">
        <v>0</v>
      </c>
      <c r="K1323" s="13">
        <v>0</v>
      </c>
    </row>
    <row r="1324" spans="1:11" x14ac:dyDescent="0.35">
      <c r="A1324" s="10" t="s">
        <v>412</v>
      </c>
      <c r="B1324" s="10" t="s">
        <v>116</v>
      </c>
      <c r="C1324" s="10" t="s">
        <v>11</v>
      </c>
      <c r="D1324" s="10" t="s">
        <v>206</v>
      </c>
      <c r="E1324" s="11" t="s">
        <v>626</v>
      </c>
      <c r="F1324" s="10" t="s">
        <v>21</v>
      </c>
      <c r="G1324" s="10" t="s">
        <v>414</v>
      </c>
      <c r="H1324" s="10" t="s">
        <v>15</v>
      </c>
      <c r="I1324" s="11" t="s">
        <v>418</v>
      </c>
      <c r="J1324" s="12">
        <v>3630629</v>
      </c>
      <c r="K1324" s="13">
        <v>0.43269999999999997</v>
      </c>
    </row>
    <row r="1325" spans="1:11" x14ac:dyDescent="0.35">
      <c r="A1325" s="10" t="s">
        <v>412</v>
      </c>
      <c r="B1325" s="10" t="s">
        <v>116</v>
      </c>
      <c r="C1325" s="10" t="s">
        <v>11</v>
      </c>
      <c r="D1325" s="10" t="s">
        <v>206</v>
      </c>
      <c r="E1325" s="11" t="s">
        <v>626</v>
      </c>
      <c r="F1325" s="10" t="s">
        <v>21</v>
      </c>
      <c r="G1325" s="10" t="s">
        <v>414</v>
      </c>
      <c r="H1325" s="10" t="s">
        <v>16</v>
      </c>
      <c r="I1325" s="11" t="s">
        <v>426</v>
      </c>
      <c r="J1325" s="12">
        <v>246685</v>
      </c>
      <c r="K1325" s="13">
        <v>2.9399999999999999E-2</v>
      </c>
    </row>
    <row r="1326" spans="1:11" x14ac:dyDescent="0.35">
      <c r="A1326" s="10" t="s">
        <v>412</v>
      </c>
      <c r="B1326" s="10" t="s">
        <v>116</v>
      </c>
      <c r="C1326" s="10" t="s">
        <v>11</v>
      </c>
      <c r="D1326" s="10" t="s">
        <v>206</v>
      </c>
      <c r="E1326" s="11" t="s">
        <v>626</v>
      </c>
      <c r="F1326" s="10" t="s">
        <v>21</v>
      </c>
      <c r="G1326" s="10" t="s">
        <v>414</v>
      </c>
      <c r="H1326" s="10" t="s">
        <v>419</v>
      </c>
      <c r="I1326" s="11" t="s">
        <v>420</v>
      </c>
      <c r="J1326" s="12">
        <v>2591868</v>
      </c>
      <c r="K1326" s="13">
        <v>0.30890000000000001</v>
      </c>
    </row>
    <row r="1327" spans="1:11" x14ac:dyDescent="0.35">
      <c r="A1327" s="10" t="s">
        <v>412</v>
      </c>
      <c r="B1327" s="10" t="s">
        <v>116</v>
      </c>
      <c r="C1327" s="10" t="s">
        <v>11</v>
      </c>
      <c r="D1327" s="10" t="s">
        <v>206</v>
      </c>
      <c r="E1327" s="11" t="s">
        <v>626</v>
      </c>
      <c r="F1327" s="10" t="s">
        <v>21</v>
      </c>
      <c r="G1327" s="10" t="s">
        <v>414</v>
      </c>
      <c r="H1327" s="10" t="s">
        <v>421</v>
      </c>
      <c r="I1327" s="11" t="s">
        <v>422</v>
      </c>
      <c r="J1327" s="12">
        <v>1110081</v>
      </c>
      <c r="K1327" s="13">
        <v>0.1323</v>
      </c>
    </row>
    <row r="1328" spans="1:11" x14ac:dyDescent="0.35">
      <c r="A1328" s="10" t="s">
        <v>412</v>
      </c>
      <c r="B1328" s="10" t="s">
        <v>116</v>
      </c>
      <c r="C1328" s="10" t="s">
        <v>11</v>
      </c>
      <c r="D1328" s="10" t="s">
        <v>206</v>
      </c>
      <c r="E1328" s="11" t="s">
        <v>626</v>
      </c>
      <c r="F1328" s="10" t="s">
        <v>21</v>
      </c>
      <c r="G1328" s="10" t="s">
        <v>414</v>
      </c>
      <c r="H1328" s="10" t="s">
        <v>423</v>
      </c>
      <c r="I1328" s="11" t="s">
        <v>424</v>
      </c>
      <c r="J1328" s="12">
        <v>252558</v>
      </c>
      <c r="K1328" s="13">
        <v>3.0099999999999998E-2</v>
      </c>
    </row>
    <row r="1329" spans="1:11" x14ac:dyDescent="0.35">
      <c r="A1329" s="10" t="s">
        <v>412</v>
      </c>
      <c r="B1329" s="10" t="s">
        <v>116</v>
      </c>
      <c r="C1329" s="10" t="s">
        <v>11</v>
      </c>
      <c r="D1329" s="10" t="s">
        <v>182</v>
      </c>
      <c r="E1329" s="11" t="s">
        <v>575</v>
      </c>
      <c r="F1329" s="10" t="s">
        <v>14</v>
      </c>
      <c r="G1329" s="10" t="s">
        <v>116</v>
      </c>
      <c r="H1329" s="10" t="s">
        <v>416</v>
      </c>
      <c r="I1329" s="11" t="s">
        <v>417</v>
      </c>
      <c r="J1329" s="12">
        <v>0</v>
      </c>
      <c r="K1329" s="13">
        <v>0</v>
      </c>
    </row>
    <row r="1330" spans="1:11" x14ac:dyDescent="0.35">
      <c r="A1330" s="10" t="s">
        <v>412</v>
      </c>
      <c r="B1330" s="10" t="s">
        <v>116</v>
      </c>
      <c r="C1330" s="10" t="s">
        <v>11</v>
      </c>
      <c r="D1330" s="10" t="s">
        <v>182</v>
      </c>
      <c r="E1330" s="11" t="s">
        <v>575</v>
      </c>
      <c r="F1330" s="10" t="s">
        <v>14</v>
      </c>
      <c r="G1330" s="10" t="s">
        <v>116</v>
      </c>
      <c r="H1330" s="10" t="s">
        <v>15</v>
      </c>
      <c r="I1330" s="11" t="s">
        <v>418</v>
      </c>
      <c r="J1330" s="12">
        <v>686973</v>
      </c>
      <c r="K1330" s="13">
        <v>0.32890000000000003</v>
      </c>
    </row>
    <row r="1331" spans="1:11" x14ac:dyDescent="0.35">
      <c r="A1331" s="10" t="s">
        <v>412</v>
      </c>
      <c r="B1331" s="10" t="s">
        <v>116</v>
      </c>
      <c r="C1331" s="10" t="s">
        <v>11</v>
      </c>
      <c r="D1331" s="10" t="s">
        <v>182</v>
      </c>
      <c r="E1331" s="11" t="s">
        <v>575</v>
      </c>
      <c r="F1331" s="10" t="s">
        <v>14</v>
      </c>
      <c r="G1331" s="10" t="s">
        <v>116</v>
      </c>
      <c r="H1331" s="10" t="s">
        <v>419</v>
      </c>
      <c r="I1331" s="11" t="s">
        <v>420</v>
      </c>
      <c r="J1331" s="12">
        <v>551208</v>
      </c>
      <c r="K1331" s="13">
        <v>0.26390000000000002</v>
      </c>
    </row>
    <row r="1332" spans="1:11" x14ac:dyDescent="0.35">
      <c r="A1332" s="10" t="s">
        <v>412</v>
      </c>
      <c r="B1332" s="10" t="s">
        <v>116</v>
      </c>
      <c r="C1332" s="10" t="s">
        <v>11</v>
      </c>
      <c r="D1332" s="10" t="s">
        <v>182</v>
      </c>
      <c r="E1332" s="11" t="s">
        <v>575</v>
      </c>
      <c r="F1332" s="10" t="s">
        <v>14</v>
      </c>
      <c r="G1332" s="10" t="s">
        <v>116</v>
      </c>
      <c r="H1332" s="10" t="s">
        <v>421</v>
      </c>
      <c r="I1332" s="11" t="s">
        <v>422</v>
      </c>
      <c r="J1332" s="12">
        <v>405834</v>
      </c>
      <c r="K1332" s="13">
        <v>0.1943</v>
      </c>
    </row>
    <row r="1333" spans="1:11" x14ac:dyDescent="0.35">
      <c r="A1333" s="10" t="s">
        <v>412</v>
      </c>
      <c r="B1333" s="10" t="s">
        <v>116</v>
      </c>
      <c r="C1333" s="10" t="s">
        <v>11</v>
      </c>
      <c r="D1333" s="10" t="s">
        <v>182</v>
      </c>
      <c r="E1333" s="11" t="s">
        <v>575</v>
      </c>
      <c r="F1333" s="10" t="s">
        <v>14</v>
      </c>
      <c r="G1333" s="10" t="s">
        <v>116</v>
      </c>
      <c r="H1333" s="10" t="s">
        <v>423</v>
      </c>
      <c r="I1333" s="11" t="s">
        <v>424</v>
      </c>
      <c r="J1333" s="12">
        <v>114461</v>
      </c>
      <c r="K1333" s="13">
        <v>5.4800000000000001E-2</v>
      </c>
    </row>
    <row r="1334" spans="1:11" x14ac:dyDescent="0.35">
      <c r="A1334" s="10" t="s">
        <v>412</v>
      </c>
      <c r="B1334" s="10" t="s">
        <v>116</v>
      </c>
      <c r="C1334" s="10" t="s">
        <v>11</v>
      </c>
      <c r="D1334" s="10" t="s">
        <v>194</v>
      </c>
      <c r="E1334" s="11" t="s">
        <v>605</v>
      </c>
      <c r="F1334" s="10" t="s">
        <v>14</v>
      </c>
      <c r="G1334" s="10" t="s">
        <v>195</v>
      </c>
      <c r="H1334" s="10" t="s">
        <v>13</v>
      </c>
      <c r="I1334" s="11" t="s">
        <v>415</v>
      </c>
      <c r="J1334" s="12">
        <v>0</v>
      </c>
      <c r="K1334" s="13">
        <v>0</v>
      </c>
    </row>
    <row r="1335" spans="1:11" x14ac:dyDescent="0.35">
      <c r="A1335" s="10" t="s">
        <v>412</v>
      </c>
      <c r="B1335" s="10" t="s">
        <v>116</v>
      </c>
      <c r="C1335" s="10" t="s">
        <v>11</v>
      </c>
      <c r="D1335" s="10" t="s">
        <v>194</v>
      </c>
      <c r="E1335" s="11" t="s">
        <v>605</v>
      </c>
      <c r="F1335" s="10" t="s">
        <v>14</v>
      </c>
      <c r="G1335" s="10" t="s">
        <v>195</v>
      </c>
      <c r="H1335" s="10" t="s">
        <v>416</v>
      </c>
      <c r="I1335" s="11" t="s">
        <v>417</v>
      </c>
      <c r="J1335" s="12">
        <v>0</v>
      </c>
      <c r="K1335" s="13">
        <v>0</v>
      </c>
    </row>
    <row r="1336" spans="1:11" x14ac:dyDescent="0.35">
      <c r="A1336" s="10" t="s">
        <v>412</v>
      </c>
      <c r="B1336" s="10" t="s">
        <v>116</v>
      </c>
      <c r="C1336" s="10" t="s">
        <v>11</v>
      </c>
      <c r="D1336" s="10" t="s">
        <v>194</v>
      </c>
      <c r="E1336" s="11" t="s">
        <v>605</v>
      </c>
      <c r="F1336" s="10" t="s">
        <v>14</v>
      </c>
      <c r="G1336" s="10" t="s">
        <v>195</v>
      </c>
      <c r="H1336" s="10" t="s">
        <v>15</v>
      </c>
      <c r="I1336" s="11" t="s">
        <v>418</v>
      </c>
      <c r="J1336" s="12">
        <v>110317</v>
      </c>
      <c r="K1336" s="13">
        <v>8.3900000000000002E-2</v>
      </c>
    </row>
    <row r="1337" spans="1:11" x14ac:dyDescent="0.35">
      <c r="A1337" s="10" t="s">
        <v>412</v>
      </c>
      <c r="B1337" s="10" t="s">
        <v>116</v>
      </c>
      <c r="C1337" s="10" t="s">
        <v>11</v>
      </c>
      <c r="D1337" s="10" t="s">
        <v>194</v>
      </c>
      <c r="E1337" s="11" t="s">
        <v>605</v>
      </c>
      <c r="F1337" s="10" t="s">
        <v>14</v>
      </c>
      <c r="G1337" s="10" t="s">
        <v>195</v>
      </c>
      <c r="H1337" s="10" t="s">
        <v>580</v>
      </c>
      <c r="I1337" s="11" t="s">
        <v>581</v>
      </c>
      <c r="J1337" s="12">
        <v>474140</v>
      </c>
      <c r="K1337" s="13">
        <v>0.36059999999999998</v>
      </c>
    </row>
    <row r="1338" spans="1:11" x14ac:dyDescent="0.35">
      <c r="A1338" s="10" t="s">
        <v>412</v>
      </c>
      <c r="B1338" s="10" t="s">
        <v>116</v>
      </c>
      <c r="C1338" s="10" t="s">
        <v>11</v>
      </c>
      <c r="D1338" s="10" t="s">
        <v>194</v>
      </c>
      <c r="E1338" s="11" t="s">
        <v>605</v>
      </c>
      <c r="F1338" s="10" t="s">
        <v>14</v>
      </c>
      <c r="G1338" s="10" t="s">
        <v>195</v>
      </c>
      <c r="H1338" s="10" t="s">
        <v>582</v>
      </c>
      <c r="I1338" s="11" t="s">
        <v>583</v>
      </c>
      <c r="J1338" s="12">
        <v>31557</v>
      </c>
      <c r="K1338" s="13">
        <v>2.4E-2</v>
      </c>
    </row>
    <row r="1339" spans="1:11" x14ac:dyDescent="0.35">
      <c r="A1339" s="10" t="s">
        <v>412</v>
      </c>
      <c r="B1339" s="10" t="s">
        <v>116</v>
      </c>
      <c r="C1339" s="10" t="s">
        <v>11</v>
      </c>
      <c r="D1339" s="10" t="s">
        <v>194</v>
      </c>
      <c r="E1339" s="11" t="s">
        <v>605</v>
      </c>
      <c r="F1339" s="10" t="s">
        <v>14</v>
      </c>
      <c r="G1339" s="10" t="s">
        <v>195</v>
      </c>
      <c r="H1339" s="10" t="s">
        <v>419</v>
      </c>
      <c r="I1339" s="11" t="s">
        <v>420</v>
      </c>
      <c r="J1339" s="12">
        <v>316751</v>
      </c>
      <c r="K1339" s="13">
        <v>0.2409</v>
      </c>
    </row>
    <row r="1340" spans="1:11" x14ac:dyDescent="0.35">
      <c r="A1340" s="10" t="s">
        <v>412</v>
      </c>
      <c r="B1340" s="10" t="s">
        <v>116</v>
      </c>
      <c r="C1340" s="10" t="s">
        <v>11</v>
      </c>
      <c r="D1340" s="10" t="s">
        <v>194</v>
      </c>
      <c r="E1340" s="11" t="s">
        <v>605</v>
      </c>
      <c r="F1340" s="10" t="s">
        <v>14</v>
      </c>
      <c r="G1340" s="10" t="s">
        <v>195</v>
      </c>
      <c r="H1340" s="10" t="s">
        <v>421</v>
      </c>
      <c r="I1340" s="11" t="s">
        <v>422</v>
      </c>
      <c r="J1340" s="12">
        <v>218004</v>
      </c>
      <c r="K1340" s="13">
        <v>0.1658</v>
      </c>
    </row>
    <row r="1341" spans="1:11" x14ac:dyDescent="0.35">
      <c r="A1341" s="10" t="s">
        <v>412</v>
      </c>
      <c r="B1341" s="10" t="s">
        <v>116</v>
      </c>
      <c r="C1341" s="10" t="s">
        <v>11</v>
      </c>
      <c r="D1341" s="10" t="s">
        <v>194</v>
      </c>
      <c r="E1341" s="11" t="s">
        <v>605</v>
      </c>
      <c r="F1341" s="10" t="s">
        <v>14</v>
      </c>
      <c r="G1341" s="10" t="s">
        <v>195</v>
      </c>
      <c r="H1341" s="10" t="s">
        <v>423</v>
      </c>
      <c r="I1341" s="11" t="s">
        <v>424</v>
      </c>
      <c r="J1341" s="12">
        <v>50754</v>
      </c>
      <c r="K1341" s="13">
        <v>3.8600000000000002E-2</v>
      </c>
    </row>
    <row r="1342" spans="1:11" x14ac:dyDescent="0.35">
      <c r="A1342" s="10" t="s">
        <v>412</v>
      </c>
      <c r="B1342" s="10" t="s">
        <v>116</v>
      </c>
      <c r="C1342" s="10" t="s">
        <v>11</v>
      </c>
      <c r="D1342" s="10" t="s">
        <v>208</v>
      </c>
      <c r="E1342" s="11" t="s">
        <v>627</v>
      </c>
      <c r="F1342" s="10" t="s">
        <v>14</v>
      </c>
      <c r="G1342" s="10" t="s">
        <v>116</v>
      </c>
      <c r="H1342" s="10" t="s">
        <v>13</v>
      </c>
      <c r="I1342" s="11" t="s">
        <v>415</v>
      </c>
      <c r="J1342" s="12">
        <v>0</v>
      </c>
      <c r="K1342" s="13">
        <v>0</v>
      </c>
    </row>
    <row r="1343" spans="1:11" x14ac:dyDescent="0.35">
      <c r="A1343" s="10" t="s">
        <v>412</v>
      </c>
      <c r="B1343" s="10" t="s">
        <v>116</v>
      </c>
      <c r="C1343" s="10" t="s">
        <v>11</v>
      </c>
      <c r="D1343" s="10" t="s">
        <v>208</v>
      </c>
      <c r="E1343" s="11" t="s">
        <v>627</v>
      </c>
      <c r="F1343" s="10" t="s">
        <v>14</v>
      </c>
      <c r="G1343" s="10" t="s">
        <v>116</v>
      </c>
      <c r="H1343" s="10" t="s">
        <v>416</v>
      </c>
      <c r="I1343" s="11" t="s">
        <v>417</v>
      </c>
      <c r="J1343" s="12">
        <v>0</v>
      </c>
      <c r="K1343" s="13">
        <v>0</v>
      </c>
    </row>
    <row r="1344" spans="1:11" x14ac:dyDescent="0.35">
      <c r="A1344" s="10" t="s">
        <v>412</v>
      </c>
      <c r="B1344" s="10" t="s">
        <v>116</v>
      </c>
      <c r="C1344" s="10" t="s">
        <v>11</v>
      </c>
      <c r="D1344" s="10" t="s">
        <v>208</v>
      </c>
      <c r="E1344" s="11" t="s">
        <v>627</v>
      </c>
      <c r="F1344" s="10" t="s">
        <v>14</v>
      </c>
      <c r="G1344" s="10" t="s">
        <v>116</v>
      </c>
      <c r="H1344" s="10" t="s">
        <v>15</v>
      </c>
      <c r="I1344" s="11" t="s">
        <v>418</v>
      </c>
      <c r="J1344" s="12">
        <v>561746</v>
      </c>
      <c r="K1344" s="13">
        <v>0.35659999999999997</v>
      </c>
    </row>
    <row r="1345" spans="1:11" x14ac:dyDescent="0.35">
      <c r="A1345" s="10" t="s">
        <v>412</v>
      </c>
      <c r="B1345" s="10" t="s">
        <v>116</v>
      </c>
      <c r="C1345" s="10" t="s">
        <v>11</v>
      </c>
      <c r="D1345" s="10" t="s">
        <v>208</v>
      </c>
      <c r="E1345" s="11" t="s">
        <v>627</v>
      </c>
      <c r="F1345" s="10" t="s">
        <v>14</v>
      </c>
      <c r="G1345" s="10" t="s">
        <v>116</v>
      </c>
      <c r="H1345" s="10" t="s">
        <v>419</v>
      </c>
      <c r="I1345" s="11" t="s">
        <v>420</v>
      </c>
      <c r="J1345" s="12">
        <v>329077</v>
      </c>
      <c r="K1345" s="13">
        <v>0.2089</v>
      </c>
    </row>
    <row r="1346" spans="1:11" x14ac:dyDescent="0.35">
      <c r="A1346" s="10" t="s">
        <v>412</v>
      </c>
      <c r="B1346" s="10" t="s">
        <v>116</v>
      </c>
      <c r="C1346" s="10" t="s">
        <v>11</v>
      </c>
      <c r="D1346" s="10" t="s">
        <v>208</v>
      </c>
      <c r="E1346" s="11" t="s">
        <v>627</v>
      </c>
      <c r="F1346" s="10" t="s">
        <v>14</v>
      </c>
      <c r="G1346" s="10" t="s">
        <v>116</v>
      </c>
      <c r="H1346" s="10" t="s">
        <v>421</v>
      </c>
      <c r="I1346" s="11" t="s">
        <v>422</v>
      </c>
      <c r="J1346" s="12">
        <v>393978</v>
      </c>
      <c r="K1346" s="13">
        <v>0.25009999999999999</v>
      </c>
    </row>
    <row r="1347" spans="1:11" x14ac:dyDescent="0.35">
      <c r="A1347" s="10" t="s">
        <v>412</v>
      </c>
      <c r="B1347" s="10" t="s">
        <v>116</v>
      </c>
      <c r="C1347" s="10" t="s">
        <v>11</v>
      </c>
      <c r="D1347" s="10" t="s">
        <v>208</v>
      </c>
      <c r="E1347" s="11" t="s">
        <v>627</v>
      </c>
      <c r="F1347" s="10" t="s">
        <v>14</v>
      </c>
      <c r="G1347" s="10" t="s">
        <v>116</v>
      </c>
      <c r="H1347" s="10" t="s">
        <v>423</v>
      </c>
      <c r="I1347" s="11" t="s">
        <v>424</v>
      </c>
      <c r="J1347" s="12">
        <v>38437</v>
      </c>
      <c r="K1347" s="13">
        <v>2.4400000000000002E-2</v>
      </c>
    </row>
    <row r="1348" spans="1:11" x14ac:dyDescent="0.35">
      <c r="A1348" s="10" t="s">
        <v>412</v>
      </c>
      <c r="B1348" s="10" t="s">
        <v>209</v>
      </c>
      <c r="C1348" s="10" t="s">
        <v>11</v>
      </c>
      <c r="D1348" s="10" t="s">
        <v>210</v>
      </c>
      <c r="E1348" s="11" t="s">
        <v>628</v>
      </c>
      <c r="F1348" s="10" t="s">
        <v>21</v>
      </c>
      <c r="G1348" s="10" t="s">
        <v>414</v>
      </c>
      <c r="H1348" s="10" t="s">
        <v>13</v>
      </c>
      <c r="I1348" s="11" t="s">
        <v>415</v>
      </c>
      <c r="J1348" s="12">
        <v>0</v>
      </c>
      <c r="K1348" s="13">
        <v>0</v>
      </c>
    </row>
    <row r="1349" spans="1:11" x14ac:dyDescent="0.35">
      <c r="A1349" s="10" t="s">
        <v>412</v>
      </c>
      <c r="B1349" s="10" t="s">
        <v>209</v>
      </c>
      <c r="C1349" s="10" t="s">
        <v>11</v>
      </c>
      <c r="D1349" s="10" t="s">
        <v>210</v>
      </c>
      <c r="E1349" s="11" t="s">
        <v>628</v>
      </c>
      <c r="F1349" s="10" t="s">
        <v>21</v>
      </c>
      <c r="G1349" s="10" t="s">
        <v>414</v>
      </c>
      <c r="H1349" s="10" t="s">
        <v>416</v>
      </c>
      <c r="I1349" s="11" t="s">
        <v>417</v>
      </c>
      <c r="J1349" s="12">
        <v>0</v>
      </c>
      <c r="K1349" s="13">
        <v>0</v>
      </c>
    </row>
    <row r="1350" spans="1:11" x14ac:dyDescent="0.35">
      <c r="A1350" s="10" t="s">
        <v>412</v>
      </c>
      <c r="B1350" s="10" t="s">
        <v>209</v>
      </c>
      <c r="C1350" s="10" t="s">
        <v>11</v>
      </c>
      <c r="D1350" s="10" t="s">
        <v>210</v>
      </c>
      <c r="E1350" s="11" t="s">
        <v>628</v>
      </c>
      <c r="F1350" s="10" t="s">
        <v>21</v>
      </c>
      <c r="G1350" s="10" t="s">
        <v>414</v>
      </c>
      <c r="H1350" s="10" t="s">
        <v>15</v>
      </c>
      <c r="I1350" s="11" t="s">
        <v>418</v>
      </c>
      <c r="J1350" s="12">
        <v>271492</v>
      </c>
      <c r="K1350" s="13">
        <v>0.15129999999999999</v>
      </c>
    </row>
    <row r="1351" spans="1:11" x14ac:dyDescent="0.35">
      <c r="A1351" s="10" t="s">
        <v>412</v>
      </c>
      <c r="B1351" s="10" t="s">
        <v>209</v>
      </c>
      <c r="C1351" s="10" t="s">
        <v>11</v>
      </c>
      <c r="D1351" s="10" t="s">
        <v>210</v>
      </c>
      <c r="E1351" s="11" t="s">
        <v>628</v>
      </c>
      <c r="F1351" s="10" t="s">
        <v>21</v>
      </c>
      <c r="G1351" s="10" t="s">
        <v>414</v>
      </c>
      <c r="H1351" s="10" t="s">
        <v>16</v>
      </c>
      <c r="I1351" s="11" t="s">
        <v>426</v>
      </c>
      <c r="J1351" s="12">
        <v>184822</v>
      </c>
      <c r="K1351" s="13">
        <v>0.10299999999999999</v>
      </c>
    </row>
    <row r="1352" spans="1:11" x14ac:dyDescent="0.35">
      <c r="A1352" s="10" t="s">
        <v>412</v>
      </c>
      <c r="B1352" s="10" t="s">
        <v>209</v>
      </c>
      <c r="C1352" s="10" t="s">
        <v>11</v>
      </c>
      <c r="D1352" s="10" t="s">
        <v>210</v>
      </c>
      <c r="E1352" s="11" t="s">
        <v>628</v>
      </c>
      <c r="F1352" s="10" t="s">
        <v>21</v>
      </c>
      <c r="G1352" s="10" t="s">
        <v>414</v>
      </c>
      <c r="H1352" s="10" t="s">
        <v>419</v>
      </c>
      <c r="I1352" s="11" t="s">
        <v>420</v>
      </c>
      <c r="J1352" s="12">
        <v>411454</v>
      </c>
      <c r="K1352" s="13">
        <v>0.2293</v>
      </c>
    </row>
    <row r="1353" spans="1:11" x14ac:dyDescent="0.35">
      <c r="A1353" s="10" t="s">
        <v>412</v>
      </c>
      <c r="B1353" s="10" t="s">
        <v>209</v>
      </c>
      <c r="C1353" s="10" t="s">
        <v>11</v>
      </c>
      <c r="D1353" s="10" t="s">
        <v>210</v>
      </c>
      <c r="E1353" s="11" t="s">
        <v>628</v>
      </c>
      <c r="F1353" s="10" t="s">
        <v>21</v>
      </c>
      <c r="G1353" s="10" t="s">
        <v>414</v>
      </c>
      <c r="H1353" s="10" t="s">
        <v>421</v>
      </c>
      <c r="I1353" s="11" t="s">
        <v>422</v>
      </c>
      <c r="J1353" s="12">
        <v>577974</v>
      </c>
      <c r="K1353" s="13">
        <v>0.3221</v>
      </c>
    </row>
    <row r="1354" spans="1:11" x14ac:dyDescent="0.35">
      <c r="A1354" s="10" t="s">
        <v>412</v>
      </c>
      <c r="B1354" s="10" t="s">
        <v>209</v>
      </c>
      <c r="C1354" s="10" t="s">
        <v>11</v>
      </c>
      <c r="D1354" s="10" t="s">
        <v>210</v>
      </c>
      <c r="E1354" s="11" t="s">
        <v>628</v>
      </c>
      <c r="F1354" s="10" t="s">
        <v>21</v>
      </c>
      <c r="G1354" s="10" t="s">
        <v>414</v>
      </c>
      <c r="H1354" s="10" t="s">
        <v>423</v>
      </c>
      <c r="I1354" s="11" t="s">
        <v>424</v>
      </c>
      <c r="J1354" s="12">
        <v>51858</v>
      </c>
      <c r="K1354" s="13">
        <v>2.8899999999999999E-2</v>
      </c>
    </row>
    <row r="1355" spans="1:11" x14ac:dyDescent="0.35">
      <c r="A1355" s="10" t="s">
        <v>412</v>
      </c>
      <c r="B1355" s="10" t="s">
        <v>209</v>
      </c>
      <c r="C1355" s="10" t="s">
        <v>11</v>
      </c>
      <c r="D1355" s="10" t="s">
        <v>211</v>
      </c>
      <c r="E1355" s="11" t="s">
        <v>629</v>
      </c>
      <c r="F1355" s="10" t="s">
        <v>21</v>
      </c>
      <c r="G1355" s="10" t="s">
        <v>414</v>
      </c>
      <c r="H1355" s="10" t="s">
        <v>13</v>
      </c>
      <c r="I1355" s="11" t="s">
        <v>415</v>
      </c>
      <c r="J1355" s="12">
        <v>0</v>
      </c>
      <c r="K1355" s="13">
        <v>0</v>
      </c>
    </row>
    <row r="1356" spans="1:11" x14ac:dyDescent="0.35">
      <c r="A1356" s="10" t="s">
        <v>412</v>
      </c>
      <c r="B1356" s="10" t="s">
        <v>209</v>
      </c>
      <c r="C1356" s="10" t="s">
        <v>11</v>
      </c>
      <c r="D1356" s="10" t="s">
        <v>211</v>
      </c>
      <c r="E1356" s="11" t="s">
        <v>629</v>
      </c>
      <c r="F1356" s="10" t="s">
        <v>21</v>
      </c>
      <c r="G1356" s="10" t="s">
        <v>414</v>
      </c>
      <c r="H1356" s="10" t="s">
        <v>416</v>
      </c>
      <c r="I1356" s="11" t="s">
        <v>417</v>
      </c>
      <c r="J1356" s="12">
        <v>0</v>
      </c>
      <c r="K1356" s="13">
        <v>0</v>
      </c>
    </row>
    <row r="1357" spans="1:11" x14ac:dyDescent="0.35">
      <c r="A1357" s="10" t="s">
        <v>412</v>
      </c>
      <c r="B1357" s="10" t="s">
        <v>209</v>
      </c>
      <c r="C1357" s="10" t="s">
        <v>11</v>
      </c>
      <c r="D1357" s="10" t="s">
        <v>211</v>
      </c>
      <c r="E1357" s="11" t="s">
        <v>629</v>
      </c>
      <c r="F1357" s="10" t="s">
        <v>21</v>
      </c>
      <c r="G1357" s="10" t="s">
        <v>414</v>
      </c>
      <c r="H1357" s="10" t="s">
        <v>15</v>
      </c>
      <c r="I1357" s="11" t="s">
        <v>418</v>
      </c>
      <c r="J1357" s="12">
        <v>430870</v>
      </c>
      <c r="K1357" s="13">
        <v>0.2213</v>
      </c>
    </row>
    <row r="1358" spans="1:11" x14ac:dyDescent="0.35">
      <c r="A1358" s="10" t="s">
        <v>412</v>
      </c>
      <c r="B1358" s="10" t="s">
        <v>209</v>
      </c>
      <c r="C1358" s="10" t="s">
        <v>11</v>
      </c>
      <c r="D1358" s="10" t="s">
        <v>211</v>
      </c>
      <c r="E1358" s="11" t="s">
        <v>629</v>
      </c>
      <c r="F1358" s="10" t="s">
        <v>21</v>
      </c>
      <c r="G1358" s="10" t="s">
        <v>414</v>
      </c>
      <c r="H1358" s="10" t="s">
        <v>16</v>
      </c>
      <c r="I1358" s="11" t="s">
        <v>426</v>
      </c>
      <c r="J1358" s="12">
        <v>271606</v>
      </c>
      <c r="K1358" s="13">
        <v>0.13950000000000001</v>
      </c>
    </row>
    <row r="1359" spans="1:11" x14ac:dyDescent="0.35">
      <c r="A1359" s="10" t="s">
        <v>412</v>
      </c>
      <c r="B1359" s="10" t="s">
        <v>209</v>
      </c>
      <c r="C1359" s="10" t="s">
        <v>11</v>
      </c>
      <c r="D1359" s="10" t="s">
        <v>211</v>
      </c>
      <c r="E1359" s="11" t="s">
        <v>629</v>
      </c>
      <c r="F1359" s="10" t="s">
        <v>21</v>
      </c>
      <c r="G1359" s="10" t="s">
        <v>414</v>
      </c>
      <c r="H1359" s="10" t="s">
        <v>419</v>
      </c>
      <c r="I1359" s="11" t="s">
        <v>420</v>
      </c>
      <c r="J1359" s="12">
        <v>543601</v>
      </c>
      <c r="K1359" s="13">
        <v>0.2792</v>
      </c>
    </row>
    <row r="1360" spans="1:11" x14ac:dyDescent="0.35">
      <c r="A1360" s="10" t="s">
        <v>412</v>
      </c>
      <c r="B1360" s="10" t="s">
        <v>209</v>
      </c>
      <c r="C1360" s="10" t="s">
        <v>11</v>
      </c>
      <c r="D1360" s="10" t="s">
        <v>211</v>
      </c>
      <c r="E1360" s="11" t="s">
        <v>629</v>
      </c>
      <c r="F1360" s="10" t="s">
        <v>21</v>
      </c>
      <c r="G1360" s="10" t="s">
        <v>414</v>
      </c>
      <c r="H1360" s="10" t="s">
        <v>421</v>
      </c>
      <c r="I1360" s="11" t="s">
        <v>422</v>
      </c>
      <c r="J1360" s="12">
        <v>424250</v>
      </c>
      <c r="K1360" s="13">
        <v>0.21790000000000001</v>
      </c>
    </row>
    <row r="1361" spans="1:11" x14ac:dyDescent="0.35">
      <c r="A1361" s="10" t="s">
        <v>412</v>
      </c>
      <c r="B1361" s="10" t="s">
        <v>209</v>
      </c>
      <c r="C1361" s="10" t="s">
        <v>11</v>
      </c>
      <c r="D1361" s="10" t="s">
        <v>211</v>
      </c>
      <c r="E1361" s="11" t="s">
        <v>629</v>
      </c>
      <c r="F1361" s="10" t="s">
        <v>21</v>
      </c>
      <c r="G1361" s="10" t="s">
        <v>414</v>
      </c>
      <c r="H1361" s="10" t="s">
        <v>423</v>
      </c>
      <c r="I1361" s="11" t="s">
        <v>424</v>
      </c>
      <c r="J1361" s="12">
        <v>56658</v>
      </c>
      <c r="K1361" s="13">
        <v>2.9100000000000001E-2</v>
      </c>
    </row>
    <row r="1362" spans="1:11" x14ac:dyDescent="0.35">
      <c r="A1362" s="10" t="s">
        <v>412</v>
      </c>
      <c r="B1362" s="10" t="s">
        <v>374</v>
      </c>
      <c r="C1362" s="10" t="s">
        <v>11</v>
      </c>
      <c r="D1362" s="10" t="s">
        <v>375</v>
      </c>
      <c r="E1362" s="11" t="s">
        <v>630</v>
      </c>
      <c r="F1362" s="10" t="s">
        <v>21</v>
      </c>
      <c r="G1362" s="10" t="s">
        <v>414</v>
      </c>
      <c r="H1362" s="10" t="s">
        <v>416</v>
      </c>
      <c r="I1362" s="11" t="s">
        <v>417</v>
      </c>
      <c r="J1362" s="12">
        <v>0</v>
      </c>
      <c r="K1362" s="13">
        <v>0</v>
      </c>
    </row>
    <row r="1363" spans="1:11" x14ac:dyDescent="0.35">
      <c r="A1363" s="10" t="s">
        <v>412</v>
      </c>
      <c r="B1363" s="10" t="s">
        <v>374</v>
      </c>
      <c r="C1363" s="10" t="s">
        <v>11</v>
      </c>
      <c r="D1363" s="10" t="s">
        <v>375</v>
      </c>
      <c r="E1363" s="11" t="s">
        <v>630</v>
      </c>
      <c r="F1363" s="10" t="s">
        <v>21</v>
      </c>
      <c r="G1363" s="10" t="s">
        <v>414</v>
      </c>
      <c r="H1363" s="10" t="s">
        <v>15</v>
      </c>
      <c r="I1363" s="11" t="s">
        <v>418</v>
      </c>
      <c r="J1363" s="12">
        <v>1283467</v>
      </c>
      <c r="K1363" s="13">
        <v>0.31009999999999999</v>
      </c>
    </row>
    <row r="1364" spans="1:11" x14ac:dyDescent="0.35">
      <c r="A1364" s="10" t="s">
        <v>412</v>
      </c>
      <c r="B1364" s="10" t="s">
        <v>374</v>
      </c>
      <c r="C1364" s="10" t="s">
        <v>11</v>
      </c>
      <c r="D1364" s="10" t="s">
        <v>375</v>
      </c>
      <c r="E1364" s="11" t="s">
        <v>630</v>
      </c>
      <c r="F1364" s="10" t="s">
        <v>21</v>
      </c>
      <c r="G1364" s="10" t="s">
        <v>414</v>
      </c>
      <c r="H1364" s="10" t="s">
        <v>419</v>
      </c>
      <c r="I1364" s="11" t="s">
        <v>420</v>
      </c>
      <c r="J1364" s="12">
        <v>1407220</v>
      </c>
      <c r="K1364" s="13">
        <v>0.34</v>
      </c>
    </row>
    <row r="1365" spans="1:11" x14ac:dyDescent="0.35">
      <c r="A1365" s="10" t="s">
        <v>412</v>
      </c>
      <c r="B1365" s="10" t="s">
        <v>374</v>
      </c>
      <c r="C1365" s="10" t="s">
        <v>11</v>
      </c>
      <c r="D1365" s="10" t="s">
        <v>375</v>
      </c>
      <c r="E1365" s="11" t="s">
        <v>630</v>
      </c>
      <c r="F1365" s="10" t="s">
        <v>21</v>
      </c>
      <c r="G1365" s="10" t="s">
        <v>414</v>
      </c>
      <c r="H1365" s="10" t="s">
        <v>421</v>
      </c>
      <c r="I1365" s="11" t="s">
        <v>422</v>
      </c>
      <c r="J1365" s="12">
        <v>817015</v>
      </c>
      <c r="K1365" s="13">
        <v>0.19739999999999999</v>
      </c>
    </row>
    <row r="1366" spans="1:11" x14ac:dyDescent="0.35">
      <c r="A1366" s="10" t="s">
        <v>412</v>
      </c>
      <c r="B1366" s="10" t="s">
        <v>374</v>
      </c>
      <c r="C1366" s="10" t="s">
        <v>11</v>
      </c>
      <c r="D1366" s="10" t="s">
        <v>375</v>
      </c>
      <c r="E1366" s="11" t="s">
        <v>630</v>
      </c>
      <c r="F1366" s="10" t="s">
        <v>21</v>
      </c>
      <c r="G1366" s="10" t="s">
        <v>414</v>
      </c>
      <c r="H1366" s="10" t="s">
        <v>423</v>
      </c>
      <c r="I1366" s="11" t="s">
        <v>424</v>
      </c>
      <c r="J1366" s="12">
        <v>426305</v>
      </c>
      <c r="K1366" s="13">
        <v>0.10299999999999999</v>
      </c>
    </row>
    <row r="1367" spans="1:11" x14ac:dyDescent="0.35">
      <c r="A1367" s="10" t="s">
        <v>412</v>
      </c>
      <c r="B1367" s="10" t="s">
        <v>374</v>
      </c>
      <c r="C1367" s="10" t="s">
        <v>11</v>
      </c>
      <c r="D1367" s="10" t="s">
        <v>376</v>
      </c>
      <c r="E1367" s="11" t="s">
        <v>631</v>
      </c>
      <c r="F1367" s="10" t="s">
        <v>21</v>
      </c>
      <c r="G1367" s="10" t="s">
        <v>414</v>
      </c>
      <c r="H1367" s="10" t="s">
        <v>13</v>
      </c>
      <c r="I1367" s="11" t="s">
        <v>415</v>
      </c>
      <c r="J1367" s="12">
        <v>0</v>
      </c>
      <c r="K1367" s="13">
        <v>0</v>
      </c>
    </row>
    <row r="1368" spans="1:11" x14ac:dyDescent="0.35">
      <c r="A1368" s="10" t="s">
        <v>412</v>
      </c>
      <c r="B1368" s="10" t="s">
        <v>374</v>
      </c>
      <c r="C1368" s="10" t="s">
        <v>11</v>
      </c>
      <c r="D1368" s="10" t="s">
        <v>376</v>
      </c>
      <c r="E1368" s="11" t="s">
        <v>631</v>
      </c>
      <c r="F1368" s="10" t="s">
        <v>21</v>
      </c>
      <c r="G1368" s="10" t="s">
        <v>414</v>
      </c>
      <c r="H1368" s="10" t="s">
        <v>416</v>
      </c>
      <c r="I1368" s="11" t="s">
        <v>417</v>
      </c>
      <c r="J1368" s="12">
        <v>0</v>
      </c>
      <c r="K1368" s="13">
        <v>0</v>
      </c>
    </row>
    <row r="1369" spans="1:11" x14ac:dyDescent="0.35">
      <c r="A1369" s="10" t="s">
        <v>412</v>
      </c>
      <c r="B1369" s="10" t="s">
        <v>374</v>
      </c>
      <c r="C1369" s="10" t="s">
        <v>11</v>
      </c>
      <c r="D1369" s="10" t="s">
        <v>376</v>
      </c>
      <c r="E1369" s="11" t="s">
        <v>631</v>
      </c>
      <c r="F1369" s="10" t="s">
        <v>21</v>
      </c>
      <c r="G1369" s="10" t="s">
        <v>414</v>
      </c>
      <c r="H1369" s="10" t="s">
        <v>15</v>
      </c>
      <c r="I1369" s="11" t="s">
        <v>418</v>
      </c>
      <c r="J1369" s="12">
        <v>536706</v>
      </c>
      <c r="K1369" s="13">
        <v>0.18410000000000001</v>
      </c>
    </row>
    <row r="1370" spans="1:11" x14ac:dyDescent="0.35">
      <c r="A1370" s="10" t="s">
        <v>412</v>
      </c>
      <c r="B1370" s="10" t="s">
        <v>374</v>
      </c>
      <c r="C1370" s="10" t="s">
        <v>11</v>
      </c>
      <c r="D1370" s="10" t="s">
        <v>376</v>
      </c>
      <c r="E1370" s="11" t="s">
        <v>631</v>
      </c>
      <c r="F1370" s="10" t="s">
        <v>21</v>
      </c>
      <c r="G1370" s="10" t="s">
        <v>414</v>
      </c>
      <c r="H1370" s="10" t="s">
        <v>16</v>
      </c>
      <c r="I1370" s="11" t="s">
        <v>426</v>
      </c>
      <c r="J1370" s="12">
        <v>195908</v>
      </c>
      <c r="K1370" s="13">
        <v>6.7199999999999996E-2</v>
      </c>
    </row>
    <row r="1371" spans="1:11" x14ac:dyDescent="0.35">
      <c r="A1371" s="10" t="s">
        <v>412</v>
      </c>
      <c r="B1371" s="10" t="s">
        <v>374</v>
      </c>
      <c r="C1371" s="10" t="s">
        <v>11</v>
      </c>
      <c r="D1371" s="10" t="s">
        <v>376</v>
      </c>
      <c r="E1371" s="11" t="s">
        <v>631</v>
      </c>
      <c r="F1371" s="10" t="s">
        <v>21</v>
      </c>
      <c r="G1371" s="10" t="s">
        <v>414</v>
      </c>
      <c r="H1371" s="10" t="s">
        <v>419</v>
      </c>
      <c r="I1371" s="11" t="s">
        <v>420</v>
      </c>
      <c r="J1371" s="12">
        <v>767598</v>
      </c>
      <c r="K1371" s="13">
        <v>0.26329999999999998</v>
      </c>
    </row>
    <row r="1372" spans="1:11" x14ac:dyDescent="0.35">
      <c r="A1372" s="10" t="s">
        <v>412</v>
      </c>
      <c r="B1372" s="10" t="s">
        <v>374</v>
      </c>
      <c r="C1372" s="10" t="s">
        <v>11</v>
      </c>
      <c r="D1372" s="10" t="s">
        <v>376</v>
      </c>
      <c r="E1372" s="11" t="s">
        <v>631</v>
      </c>
      <c r="F1372" s="10" t="s">
        <v>21</v>
      </c>
      <c r="G1372" s="10" t="s">
        <v>414</v>
      </c>
      <c r="H1372" s="10" t="s">
        <v>421</v>
      </c>
      <c r="I1372" s="11" t="s">
        <v>422</v>
      </c>
      <c r="J1372" s="12">
        <v>468488</v>
      </c>
      <c r="K1372" s="13">
        <v>0.16070000000000001</v>
      </c>
    </row>
    <row r="1373" spans="1:11" x14ac:dyDescent="0.35">
      <c r="A1373" s="10" t="s">
        <v>412</v>
      </c>
      <c r="B1373" s="10" t="s">
        <v>374</v>
      </c>
      <c r="C1373" s="10" t="s">
        <v>11</v>
      </c>
      <c r="D1373" s="10" t="s">
        <v>376</v>
      </c>
      <c r="E1373" s="11" t="s">
        <v>631</v>
      </c>
      <c r="F1373" s="10" t="s">
        <v>21</v>
      </c>
      <c r="G1373" s="10" t="s">
        <v>414</v>
      </c>
      <c r="H1373" s="10" t="s">
        <v>423</v>
      </c>
      <c r="I1373" s="11" t="s">
        <v>424</v>
      </c>
      <c r="J1373" s="12">
        <v>82211</v>
      </c>
      <c r="K1373" s="13">
        <v>2.8199999999999999E-2</v>
      </c>
    </row>
    <row r="1374" spans="1:11" x14ac:dyDescent="0.35">
      <c r="A1374" s="10" t="s">
        <v>412</v>
      </c>
      <c r="B1374" s="10" t="s">
        <v>374</v>
      </c>
      <c r="C1374" s="10" t="s">
        <v>11</v>
      </c>
      <c r="D1374" s="10" t="s">
        <v>128</v>
      </c>
      <c r="E1374" s="11" t="s">
        <v>518</v>
      </c>
      <c r="F1374" s="10" t="s">
        <v>14</v>
      </c>
      <c r="G1374" s="10" t="s">
        <v>123</v>
      </c>
      <c r="H1374" s="10" t="s">
        <v>13</v>
      </c>
      <c r="I1374" s="11" t="s">
        <v>415</v>
      </c>
      <c r="J1374" s="12">
        <v>0</v>
      </c>
      <c r="K1374" s="13">
        <v>0</v>
      </c>
    </row>
    <row r="1375" spans="1:11" x14ac:dyDescent="0.35">
      <c r="A1375" s="10" t="s">
        <v>412</v>
      </c>
      <c r="B1375" s="10" t="s">
        <v>374</v>
      </c>
      <c r="C1375" s="10" t="s">
        <v>11</v>
      </c>
      <c r="D1375" s="10" t="s">
        <v>128</v>
      </c>
      <c r="E1375" s="11" t="s">
        <v>518</v>
      </c>
      <c r="F1375" s="10" t="s">
        <v>14</v>
      </c>
      <c r="G1375" s="10" t="s">
        <v>123</v>
      </c>
      <c r="H1375" s="10" t="s">
        <v>416</v>
      </c>
      <c r="I1375" s="11" t="s">
        <v>417</v>
      </c>
      <c r="J1375" s="12">
        <v>0</v>
      </c>
      <c r="K1375" s="13">
        <v>0</v>
      </c>
    </row>
    <row r="1376" spans="1:11" x14ac:dyDescent="0.35">
      <c r="A1376" s="10" t="s">
        <v>412</v>
      </c>
      <c r="B1376" s="10" t="s">
        <v>374</v>
      </c>
      <c r="C1376" s="10" t="s">
        <v>11</v>
      </c>
      <c r="D1376" s="10" t="s">
        <v>128</v>
      </c>
      <c r="E1376" s="11" t="s">
        <v>518</v>
      </c>
      <c r="F1376" s="10" t="s">
        <v>14</v>
      </c>
      <c r="G1376" s="10" t="s">
        <v>123</v>
      </c>
      <c r="H1376" s="10" t="s">
        <v>15</v>
      </c>
      <c r="I1376" s="11" t="s">
        <v>418</v>
      </c>
      <c r="J1376" s="12">
        <v>576355</v>
      </c>
      <c r="K1376" s="13">
        <v>0.83420000000000005</v>
      </c>
    </row>
    <row r="1377" spans="1:11" x14ac:dyDescent="0.35">
      <c r="A1377" s="10" t="s">
        <v>412</v>
      </c>
      <c r="B1377" s="10" t="s">
        <v>374</v>
      </c>
      <c r="C1377" s="10" t="s">
        <v>11</v>
      </c>
      <c r="D1377" s="10" t="s">
        <v>128</v>
      </c>
      <c r="E1377" s="11" t="s">
        <v>518</v>
      </c>
      <c r="F1377" s="10" t="s">
        <v>14</v>
      </c>
      <c r="G1377" s="10" t="s">
        <v>123</v>
      </c>
      <c r="H1377" s="10" t="s">
        <v>419</v>
      </c>
      <c r="I1377" s="11" t="s">
        <v>420</v>
      </c>
      <c r="J1377" s="12">
        <v>196978</v>
      </c>
      <c r="K1377" s="13">
        <v>0.28510000000000002</v>
      </c>
    </row>
    <row r="1378" spans="1:11" x14ac:dyDescent="0.35">
      <c r="A1378" s="10" t="s">
        <v>412</v>
      </c>
      <c r="B1378" s="10" t="s">
        <v>374</v>
      </c>
      <c r="C1378" s="10" t="s">
        <v>11</v>
      </c>
      <c r="D1378" s="10" t="s">
        <v>128</v>
      </c>
      <c r="E1378" s="11" t="s">
        <v>518</v>
      </c>
      <c r="F1378" s="10" t="s">
        <v>14</v>
      </c>
      <c r="G1378" s="10" t="s">
        <v>123</v>
      </c>
      <c r="H1378" s="10" t="s">
        <v>421</v>
      </c>
      <c r="I1378" s="11" t="s">
        <v>422</v>
      </c>
      <c r="J1378" s="12">
        <v>146334</v>
      </c>
      <c r="K1378" s="13">
        <v>0.21179999999999999</v>
      </c>
    </row>
    <row r="1379" spans="1:11" x14ac:dyDescent="0.35">
      <c r="A1379" s="10" t="s">
        <v>412</v>
      </c>
      <c r="B1379" s="10" t="s">
        <v>374</v>
      </c>
      <c r="C1379" s="10" t="s">
        <v>11</v>
      </c>
      <c r="D1379" s="10" t="s">
        <v>128</v>
      </c>
      <c r="E1379" s="11" t="s">
        <v>518</v>
      </c>
      <c r="F1379" s="10" t="s">
        <v>14</v>
      </c>
      <c r="G1379" s="10" t="s">
        <v>123</v>
      </c>
      <c r="H1379" s="10" t="s">
        <v>423</v>
      </c>
      <c r="I1379" s="11" t="s">
        <v>424</v>
      </c>
      <c r="J1379" s="12">
        <v>47811</v>
      </c>
      <c r="K1379" s="13">
        <v>6.9199999999999998E-2</v>
      </c>
    </row>
    <row r="1380" spans="1:11" x14ac:dyDescent="0.35">
      <c r="A1380" s="10" t="s">
        <v>412</v>
      </c>
      <c r="B1380" s="10" t="s">
        <v>374</v>
      </c>
      <c r="C1380" s="10" t="s">
        <v>11</v>
      </c>
      <c r="D1380" s="10" t="s">
        <v>377</v>
      </c>
      <c r="E1380" s="11" t="s">
        <v>632</v>
      </c>
      <c r="F1380" s="10" t="s">
        <v>21</v>
      </c>
      <c r="G1380" s="10" t="s">
        <v>414</v>
      </c>
      <c r="H1380" s="10" t="s">
        <v>13</v>
      </c>
      <c r="I1380" s="11" t="s">
        <v>415</v>
      </c>
      <c r="J1380" s="12">
        <v>0</v>
      </c>
      <c r="K1380" s="13">
        <v>0</v>
      </c>
    </row>
    <row r="1381" spans="1:11" x14ac:dyDescent="0.35">
      <c r="A1381" s="10" t="s">
        <v>412</v>
      </c>
      <c r="B1381" s="10" t="s">
        <v>374</v>
      </c>
      <c r="C1381" s="10" t="s">
        <v>11</v>
      </c>
      <c r="D1381" s="10" t="s">
        <v>377</v>
      </c>
      <c r="E1381" s="11" t="s">
        <v>632</v>
      </c>
      <c r="F1381" s="10" t="s">
        <v>21</v>
      </c>
      <c r="G1381" s="10" t="s">
        <v>414</v>
      </c>
      <c r="H1381" s="10" t="s">
        <v>416</v>
      </c>
      <c r="I1381" s="11" t="s">
        <v>417</v>
      </c>
      <c r="J1381" s="12">
        <v>0</v>
      </c>
      <c r="K1381" s="13">
        <v>0</v>
      </c>
    </row>
    <row r="1382" spans="1:11" x14ac:dyDescent="0.35">
      <c r="A1382" s="10" t="s">
        <v>412</v>
      </c>
      <c r="B1382" s="10" t="s">
        <v>374</v>
      </c>
      <c r="C1382" s="10" t="s">
        <v>11</v>
      </c>
      <c r="D1382" s="10" t="s">
        <v>377</v>
      </c>
      <c r="E1382" s="11" t="s">
        <v>632</v>
      </c>
      <c r="F1382" s="10" t="s">
        <v>21</v>
      </c>
      <c r="G1382" s="10" t="s">
        <v>414</v>
      </c>
      <c r="H1382" s="10" t="s">
        <v>15</v>
      </c>
      <c r="I1382" s="11" t="s">
        <v>418</v>
      </c>
      <c r="J1382" s="12">
        <v>2253606</v>
      </c>
      <c r="K1382" s="13">
        <v>0.69210000000000005</v>
      </c>
    </row>
    <row r="1383" spans="1:11" x14ac:dyDescent="0.35">
      <c r="A1383" s="10" t="s">
        <v>412</v>
      </c>
      <c r="B1383" s="10" t="s">
        <v>374</v>
      </c>
      <c r="C1383" s="10" t="s">
        <v>11</v>
      </c>
      <c r="D1383" s="10" t="s">
        <v>377</v>
      </c>
      <c r="E1383" s="11" t="s">
        <v>632</v>
      </c>
      <c r="F1383" s="10" t="s">
        <v>21</v>
      </c>
      <c r="G1383" s="10" t="s">
        <v>414</v>
      </c>
      <c r="H1383" s="10" t="s">
        <v>419</v>
      </c>
      <c r="I1383" s="11" t="s">
        <v>420</v>
      </c>
      <c r="J1383" s="12">
        <v>991834</v>
      </c>
      <c r="K1383" s="13">
        <v>0.30459999999999998</v>
      </c>
    </row>
    <row r="1384" spans="1:11" x14ac:dyDescent="0.35">
      <c r="A1384" s="10" t="s">
        <v>412</v>
      </c>
      <c r="B1384" s="10" t="s">
        <v>374</v>
      </c>
      <c r="C1384" s="10" t="s">
        <v>11</v>
      </c>
      <c r="D1384" s="10" t="s">
        <v>377</v>
      </c>
      <c r="E1384" s="11" t="s">
        <v>632</v>
      </c>
      <c r="F1384" s="10" t="s">
        <v>21</v>
      </c>
      <c r="G1384" s="10" t="s">
        <v>414</v>
      </c>
      <c r="H1384" s="10" t="s">
        <v>421</v>
      </c>
      <c r="I1384" s="11" t="s">
        <v>422</v>
      </c>
      <c r="J1384" s="12">
        <v>547691</v>
      </c>
      <c r="K1384" s="13">
        <v>0.16819999999999999</v>
      </c>
    </row>
    <row r="1385" spans="1:11" x14ac:dyDescent="0.35">
      <c r="A1385" s="10" t="s">
        <v>412</v>
      </c>
      <c r="B1385" s="10" t="s">
        <v>374</v>
      </c>
      <c r="C1385" s="10" t="s">
        <v>11</v>
      </c>
      <c r="D1385" s="10" t="s">
        <v>377</v>
      </c>
      <c r="E1385" s="11" t="s">
        <v>632</v>
      </c>
      <c r="F1385" s="10" t="s">
        <v>21</v>
      </c>
      <c r="G1385" s="10" t="s">
        <v>414</v>
      </c>
      <c r="H1385" s="10" t="s">
        <v>423</v>
      </c>
      <c r="I1385" s="11" t="s">
        <v>424</v>
      </c>
      <c r="J1385" s="12">
        <v>142295</v>
      </c>
      <c r="K1385" s="13">
        <v>4.3700000000000003E-2</v>
      </c>
    </row>
    <row r="1386" spans="1:11" x14ac:dyDescent="0.35">
      <c r="A1386" s="10" t="s">
        <v>412</v>
      </c>
      <c r="B1386" s="10" t="s">
        <v>212</v>
      </c>
      <c r="C1386" s="10" t="s">
        <v>11</v>
      </c>
      <c r="D1386" s="10" t="s">
        <v>213</v>
      </c>
      <c r="E1386" s="11" t="s">
        <v>633</v>
      </c>
      <c r="F1386" s="10" t="s">
        <v>21</v>
      </c>
      <c r="G1386" s="10" t="s">
        <v>414</v>
      </c>
      <c r="H1386" s="10" t="s">
        <v>416</v>
      </c>
      <c r="I1386" s="11" t="s">
        <v>417</v>
      </c>
      <c r="J1386" s="12">
        <v>0</v>
      </c>
      <c r="K1386" s="13">
        <v>0</v>
      </c>
    </row>
    <row r="1387" spans="1:11" x14ac:dyDescent="0.35">
      <c r="A1387" s="10" t="s">
        <v>412</v>
      </c>
      <c r="B1387" s="10" t="s">
        <v>212</v>
      </c>
      <c r="C1387" s="10" t="s">
        <v>11</v>
      </c>
      <c r="D1387" s="10" t="s">
        <v>213</v>
      </c>
      <c r="E1387" s="11" t="s">
        <v>633</v>
      </c>
      <c r="F1387" s="10" t="s">
        <v>21</v>
      </c>
      <c r="G1387" s="10" t="s">
        <v>414</v>
      </c>
      <c r="H1387" s="10" t="s">
        <v>15</v>
      </c>
      <c r="I1387" s="11" t="s">
        <v>418</v>
      </c>
      <c r="J1387" s="12">
        <v>4130309</v>
      </c>
      <c r="K1387" s="13">
        <v>0.52339999999999998</v>
      </c>
    </row>
    <row r="1388" spans="1:11" x14ac:dyDescent="0.35">
      <c r="A1388" s="10" t="s">
        <v>412</v>
      </c>
      <c r="B1388" s="10" t="s">
        <v>212</v>
      </c>
      <c r="C1388" s="10" t="s">
        <v>11</v>
      </c>
      <c r="D1388" s="10" t="s">
        <v>213</v>
      </c>
      <c r="E1388" s="11" t="s">
        <v>633</v>
      </c>
      <c r="F1388" s="10" t="s">
        <v>21</v>
      </c>
      <c r="G1388" s="10" t="s">
        <v>414</v>
      </c>
      <c r="H1388" s="10" t="s">
        <v>16</v>
      </c>
      <c r="I1388" s="11" t="s">
        <v>426</v>
      </c>
      <c r="J1388" s="12">
        <v>233583</v>
      </c>
      <c r="K1388" s="13">
        <v>2.9600000000000001E-2</v>
      </c>
    </row>
    <row r="1389" spans="1:11" x14ac:dyDescent="0.35">
      <c r="A1389" s="10" t="s">
        <v>412</v>
      </c>
      <c r="B1389" s="10" t="s">
        <v>212</v>
      </c>
      <c r="C1389" s="10" t="s">
        <v>11</v>
      </c>
      <c r="D1389" s="10" t="s">
        <v>213</v>
      </c>
      <c r="E1389" s="11" t="s">
        <v>633</v>
      </c>
      <c r="F1389" s="10" t="s">
        <v>21</v>
      </c>
      <c r="G1389" s="10" t="s">
        <v>414</v>
      </c>
      <c r="H1389" s="10" t="s">
        <v>419</v>
      </c>
      <c r="I1389" s="11" t="s">
        <v>420</v>
      </c>
      <c r="J1389" s="12">
        <v>2135387</v>
      </c>
      <c r="K1389" s="13">
        <v>0.27060000000000001</v>
      </c>
    </row>
    <row r="1390" spans="1:11" x14ac:dyDescent="0.35">
      <c r="A1390" s="10" t="s">
        <v>412</v>
      </c>
      <c r="B1390" s="10" t="s">
        <v>212</v>
      </c>
      <c r="C1390" s="10" t="s">
        <v>11</v>
      </c>
      <c r="D1390" s="10" t="s">
        <v>213</v>
      </c>
      <c r="E1390" s="11" t="s">
        <v>633</v>
      </c>
      <c r="F1390" s="10" t="s">
        <v>21</v>
      </c>
      <c r="G1390" s="10" t="s">
        <v>414</v>
      </c>
      <c r="H1390" s="10" t="s">
        <v>421</v>
      </c>
      <c r="I1390" s="11" t="s">
        <v>422</v>
      </c>
      <c r="J1390" s="12">
        <v>1130824</v>
      </c>
      <c r="K1390" s="13">
        <v>0.14330000000000001</v>
      </c>
    </row>
    <row r="1391" spans="1:11" x14ac:dyDescent="0.35">
      <c r="A1391" s="10" t="s">
        <v>412</v>
      </c>
      <c r="B1391" s="10" t="s">
        <v>212</v>
      </c>
      <c r="C1391" s="10" t="s">
        <v>11</v>
      </c>
      <c r="D1391" s="10" t="s">
        <v>213</v>
      </c>
      <c r="E1391" s="11" t="s">
        <v>633</v>
      </c>
      <c r="F1391" s="10" t="s">
        <v>21</v>
      </c>
      <c r="G1391" s="10" t="s">
        <v>414</v>
      </c>
      <c r="H1391" s="10" t="s">
        <v>423</v>
      </c>
      <c r="I1391" s="11" t="s">
        <v>424</v>
      </c>
      <c r="J1391" s="12">
        <v>398511</v>
      </c>
      <c r="K1391" s="13">
        <v>5.0500000000000003E-2</v>
      </c>
    </row>
    <row r="1392" spans="1:11" x14ac:dyDescent="0.35">
      <c r="A1392" s="10" t="s">
        <v>412</v>
      </c>
      <c r="B1392" s="10" t="s">
        <v>212</v>
      </c>
      <c r="C1392" s="10" t="s">
        <v>11</v>
      </c>
      <c r="D1392" s="10" t="s">
        <v>214</v>
      </c>
      <c r="E1392" s="11" t="s">
        <v>634</v>
      </c>
      <c r="F1392" s="10" t="s">
        <v>21</v>
      </c>
      <c r="G1392" s="10" t="s">
        <v>414</v>
      </c>
      <c r="H1392" s="10" t="s">
        <v>25</v>
      </c>
      <c r="I1392" s="11" t="s">
        <v>448</v>
      </c>
      <c r="J1392" s="12">
        <v>7498621</v>
      </c>
      <c r="K1392" s="13">
        <v>0.1193</v>
      </c>
    </row>
    <row r="1393" spans="1:11" x14ac:dyDescent="0.35">
      <c r="A1393" s="10" t="s">
        <v>412</v>
      </c>
      <c r="B1393" s="10" t="s">
        <v>212</v>
      </c>
      <c r="C1393" s="10" t="s">
        <v>11</v>
      </c>
      <c r="D1393" s="10" t="s">
        <v>214</v>
      </c>
      <c r="E1393" s="11" t="s">
        <v>634</v>
      </c>
      <c r="F1393" s="10" t="s">
        <v>21</v>
      </c>
      <c r="G1393" s="10" t="s">
        <v>414</v>
      </c>
      <c r="H1393" s="10" t="s">
        <v>416</v>
      </c>
      <c r="I1393" s="11" t="s">
        <v>417</v>
      </c>
      <c r="J1393" s="12">
        <v>0</v>
      </c>
      <c r="K1393" s="13">
        <v>0</v>
      </c>
    </row>
    <row r="1394" spans="1:11" x14ac:dyDescent="0.35">
      <c r="A1394" s="10" t="s">
        <v>412</v>
      </c>
      <c r="B1394" s="10" t="s">
        <v>212</v>
      </c>
      <c r="C1394" s="10" t="s">
        <v>11</v>
      </c>
      <c r="D1394" s="10" t="s">
        <v>214</v>
      </c>
      <c r="E1394" s="11" t="s">
        <v>634</v>
      </c>
      <c r="F1394" s="10" t="s">
        <v>21</v>
      </c>
      <c r="G1394" s="10" t="s">
        <v>414</v>
      </c>
      <c r="H1394" s="10" t="s">
        <v>15</v>
      </c>
      <c r="I1394" s="11" t="s">
        <v>418</v>
      </c>
      <c r="J1394" s="12">
        <v>11260502</v>
      </c>
      <c r="K1394" s="13">
        <v>0.19359999999999999</v>
      </c>
    </row>
    <row r="1395" spans="1:11" x14ac:dyDescent="0.35">
      <c r="A1395" s="10" t="s">
        <v>412</v>
      </c>
      <c r="B1395" s="10" t="s">
        <v>212</v>
      </c>
      <c r="C1395" s="10" t="s">
        <v>11</v>
      </c>
      <c r="D1395" s="10" t="s">
        <v>214</v>
      </c>
      <c r="E1395" s="11" t="s">
        <v>634</v>
      </c>
      <c r="F1395" s="10" t="s">
        <v>21</v>
      </c>
      <c r="G1395" s="10" t="s">
        <v>414</v>
      </c>
      <c r="H1395" s="10" t="s">
        <v>16</v>
      </c>
      <c r="I1395" s="11" t="s">
        <v>426</v>
      </c>
      <c r="J1395" s="12">
        <v>11633</v>
      </c>
      <c r="K1395" s="13">
        <v>2.0000000000000001E-4</v>
      </c>
    </row>
    <row r="1396" spans="1:11" x14ac:dyDescent="0.35">
      <c r="A1396" s="10" t="s">
        <v>412</v>
      </c>
      <c r="B1396" s="10" t="s">
        <v>212</v>
      </c>
      <c r="C1396" s="10" t="s">
        <v>11</v>
      </c>
      <c r="D1396" s="10" t="s">
        <v>214</v>
      </c>
      <c r="E1396" s="11" t="s">
        <v>634</v>
      </c>
      <c r="F1396" s="10" t="s">
        <v>21</v>
      </c>
      <c r="G1396" s="10" t="s">
        <v>414</v>
      </c>
      <c r="H1396" s="10" t="s">
        <v>419</v>
      </c>
      <c r="I1396" s="11" t="s">
        <v>420</v>
      </c>
      <c r="J1396" s="12">
        <v>13133374</v>
      </c>
      <c r="K1396" s="13">
        <v>0.2258</v>
      </c>
    </row>
    <row r="1397" spans="1:11" x14ac:dyDescent="0.35">
      <c r="A1397" s="10" t="s">
        <v>412</v>
      </c>
      <c r="B1397" s="10" t="s">
        <v>212</v>
      </c>
      <c r="C1397" s="10" t="s">
        <v>11</v>
      </c>
      <c r="D1397" s="10" t="s">
        <v>214</v>
      </c>
      <c r="E1397" s="11" t="s">
        <v>634</v>
      </c>
      <c r="F1397" s="10" t="s">
        <v>21</v>
      </c>
      <c r="G1397" s="10" t="s">
        <v>414</v>
      </c>
      <c r="H1397" s="10" t="s">
        <v>421</v>
      </c>
      <c r="I1397" s="11" t="s">
        <v>422</v>
      </c>
      <c r="J1397" s="12">
        <v>5583720</v>
      </c>
      <c r="K1397" s="13">
        <v>9.6000000000000002E-2</v>
      </c>
    </row>
    <row r="1398" spans="1:11" x14ac:dyDescent="0.35">
      <c r="A1398" s="10" t="s">
        <v>412</v>
      </c>
      <c r="B1398" s="10" t="s">
        <v>212</v>
      </c>
      <c r="C1398" s="10" t="s">
        <v>11</v>
      </c>
      <c r="D1398" s="10" t="s">
        <v>214</v>
      </c>
      <c r="E1398" s="11" t="s">
        <v>634</v>
      </c>
      <c r="F1398" s="10" t="s">
        <v>21</v>
      </c>
      <c r="G1398" s="10" t="s">
        <v>414</v>
      </c>
      <c r="H1398" s="10" t="s">
        <v>423</v>
      </c>
      <c r="I1398" s="11" t="s">
        <v>424</v>
      </c>
      <c r="J1398" s="12">
        <v>1157459</v>
      </c>
      <c r="K1398" s="13">
        <v>1.9900000000000001E-2</v>
      </c>
    </row>
    <row r="1399" spans="1:11" x14ac:dyDescent="0.35">
      <c r="A1399" s="10" t="s">
        <v>412</v>
      </c>
      <c r="B1399" s="10" t="s">
        <v>215</v>
      </c>
      <c r="C1399" s="10" t="s">
        <v>11</v>
      </c>
      <c r="D1399" s="10" t="s">
        <v>216</v>
      </c>
      <c r="E1399" s="11" t="s">
        <v>635</v>
      </c>
      <c r="F1399" s="10" t="s">
        <v>21</v>
      </c>
      <c r="G1399" s="10" t="s">
        <v>414</v>
      </c>
      <c r="H1399" s="10" t="s">
        <v>13</v>
      </c>
      <c r="I1399" s="11" t="s">
        <v>415</v>
      </c>
      <c r="J1399" s="12">
        <v>0</v>
      </c>
      <c r="K1399" s="13">
        <v>0</v>
      </c>
    </row>
    <row r="1400" spans="1:11" x14ac:dyDescent="0.35">
      <c r="A1400" s="10" t="s">
        <v>412</v>
      </c>
      <c r="B1400" s="10" t="s">
        <v>215</v>
      </c>
      <c r="C1400" s="10" t="s">
        <v>11</v>
      </c>
      <c r="D1400" s="10" t="s">
        <v>216</v>
      </c>
      <c r="E1400" s="11" t="s">
        <v>635</v>
      </c>
      <c r="F1400" s="10" t="s">
        <v>21</v>
      </c>
      <c r="G1400" s="10" t="s">
        <v>414</v>
      </c>
      <c r="H1400" s="10" t="s">
        <v>416</v>
      </c>
      <c r="I1400" s="11" t="s">
        <v>417</v>
      </c>
      <c r="J1400" s="12">
        <v>0</v>
      </c>
      <c r="K1400" s="13">
        <v>0</v>
      </c>
    </row>
    <row r="1401" spans="1:11" x14ac:dyDescent="0.35">
      <c r="A1401" s="10" t="s">
        <v>412</v>
      </c>
      <c r="B1401" s="10" t="s">
        <v>215</v>
      </c>
      <c r="C1401" s="10" t="s">
        <v>11</v>
      </c>
      <c r="D1401" s="10" t="s">
        <v>216</v>
      </c>
      <c r="E1401" s="11" t="s">
        <v>635</v>
      </c>
      <c r="F1401" s="10" t="s">
        <v>21</v>
      </c>
      <c r="G1401" s="10" t="s">
        <v>414</v>
      </c>
      <c r="H1401" s="10" t="s">
        <v>15</v>
      </c>
      <c r="I1401" s="11" t="s">
        <v>418</v>
      </c>
      <c r="J1401" s="12">
        <v>1785078</v>
      </c>
      <c r="K1401" s="13">
        <v>0.215</v>
      </c>
    </row>
    <row r="1402" spans="1:11" x14ac:dyDescent="0.35">
      <c r="A1402" s="10" t="s">
        <v>412</v>
      </c>
      <c r="B1402" s="10" t="s">
        <v>215</v>
      </c>
      <c r="C1402" s="10" t="s">
        <v>11</v>
      </c>
      <c r="D1402" s="10" t="s">
        <v>216</v>
      </c>
      <c r="E1402" s="11" t="s">
        <v>635</v>
      </c>
      <c r="F1402" s="10" t="s">
        <v>21</v>
      </c>
      <c r="G1402" s="10" t="s">
        <v>414</v>
      </c>
      <c r="H1402" s="10" t="s">
        <v>16</v>
      </c>
      <c r="I1402" s="11" t="s">
        <v>426</v>
      </c>
      <c r="J1402" s="12">
        <v>260704</v>
      </c>
      <c r="K1402" s="13">
        <v>3.1399999999999997E-2</v>
      </c>
    </row>
    <row r="1403" spans="1:11" x14ac:dyDescent="0.35">
      <c r="A1403" s="10" t="s">
        <v>412</v>
      </c>
      <c r="B1403" s="10" t="s">
        <v>215</v>
      </c>
      <c r="C1403" s="10" t="s">
        <v>11</v>
      </c>
      <c r="D1403" s="10" t="s">
        <v>216</v>
      </c>
      <c r="E1403" s="11" t="s">
        <v>635</v>
      </c>
      <c r="F1403" s="10" t="s">
        <v>21</v>
      </c>
      <c r="G1403" s="10" t="s">
        <v>414</v>
      </c>
      <c r="H1403" s="10" t="s">
        <v>419</v>
      </c>
      <c r="I1403" s="11" t="s">
        <v>420</v>
      </c>
      <c r="J1403" s="12">
        <v>2158699</v>
      </c>
      <c r="K1403" s="13">
        <v>0.26</v>
      </c>
    </row>
    <row r="1404" spans="1:11" x14ac:dyDescent="0.35">
      <c r="A1404" s="10" t="s">
        <v>412</v>
      </c>
      <c r="B1404" s="10" t="s">
        <v>215</v>
      </c>
      <c r="C1404" s="10" t="s">
        <v>11</v>
      </c>
      <c r="D1404" s="10" t="s">
        <v>216</v>
      </c>
      <c r="E1404" s="11" t="s">
        <v>635</v>
      </c>
      <c r="F1404" s="10" t="s">
        <v>21</v>
      </c>
      <c r="G1404" s="10" t="s">
        <v>414</v>
      </c>
      <c r="H1404" s="10" t="s">
        <v>421</v>
      </c>
      <c r="I1404" s="11" t="s">
        <v>422</v>
      </c>
      <c r="J1404" s="12">
        <v>2392835</v>
      </c>
      <c r="K1404" s="13">
        <v>0.28820000000000001</v>
      </c>
    </row>
    <row r="1405" spans="1:11" x14ac:dyDescent="0.35">
      <c r="A1405" s="10" t="s">
        <v>412</v>
      </c>
      <c r="B1405" s="10" t="s">
        <v>215</v>
      </c>
      <c r="C1405" s="10" t="s">
        <v>11</v>
      </c>
      <c r="D1405" s="10" t="s">
        <v>216</v>
      </c>
      <c r="E1405" s="11" t="s">
        <v>635</v>
      </c>
      <c r="F1405" s="10" t="s">
        <v>21</v>
      </c>
      <c r="G1405" s="10" t="s">
        <v>414</v>
      </c>
      <c r="H1405" s="10" t="s">
        <v>423</v>
      </c>
      <c r="I1405" s="11" t="s">
        <v>424</v>
      </c>
      <c r="J1405" s="12">
        <v>294745</v>
      </c>
      <c r="K1405" s="13">
        <v>3.5499999999999997E-2</v>
      </c>
    </row>
    <row r="1406" spans="1:11" x14ac:dyDescent="0.35">
      <c r="A1406" s="10" t="s">
        <v>412</v>
      </c>
      <c r="B1406" s="10" t="s">
        <v>215</v>
      </c>
      <c r="C1406" s="10" t="s">
        <v>11</v>
      </c>
      <c r="D1406" s="10" t="s">
        <v>217</v>
      </c>
      <c r="E1406" s="11" t="s">
        <v>636</v>
      </c>
      <c r="F1406" s="10" t="s">
        <v>21</v>
      </c>
      <c r="G1406" s="10" t="s">
        <v>414</v>
      </c>
      <c r="H1406" s="10" t="s">
        <v>416</v>
      </c>
      <c r="I1406" s="11" t="s">
        <v>417</v>
      </c>
      <c r="J1406" s="12">
        <v>0</v>
      </c>
      <c r="K1406" s="13">
        <v>0</v>
      </c>
    </row>
    <row r="1407" spans="1:11" x14ac:dyDescent="0.35">
      <c r="A1407" s="10" t="s">
        <v>412</v>
      </c>
      <c r="B1407" s="10" t="s">
        <v>215</v>
      </c>
      <c r="C1407" s="10" t="s">
        <v>11</v>
      </c>
      <c r="D1407" s="10" t="s">
        <v>217</v>
      </c>
      <c r="E1407" s="11" t="s">
        <v>636</v>
      </c>
      <c r="F1407" s="10" t="s">
        <v>21</v>
      </c>
      <c r="G1407" s="10" t="s">
        <v>414</v>
      </c>
      <c r="H1407" s="10" t="s">
        <v>15</v>
      </c>
      <c r="I1407" s="11" t="s">
        <v>418</v>
      </c>
      <c r="J1407" s="12">
        <v>4589133</v>
      </c>
      <c r="K1407" s="13">
        <v>0.53749999999999998</v>
      </c>
    </row>
    <row r="1408" spans="1:11" x14ac:dyDescent="0.35">
      <c r="A1408" s="10" t="s">
        <v>412</v>
      </c>
      <c r="B1408" s="10" t="s">
        <v>215</v>
      </c>
      <c r="C1408" s="10" t="s">
        <v>11</v>
      </c>
      <c r="D1408" s="10" t="s">
        <v>217</v>
      </c>
      <c r="E1408" s="11" t="s">
        <v>636</v>
      </c>
      <c r="F1408" s="10" t="s">
        <v>21</v>
      </c>
      <c r="G1408" s="10" t="s">
        <v>414</v>
      </c>
      <c r="H1408" s="10" t="s">
        <v>16</v>
      </c>
      <c r="I1408" s="11" t="s">
        <v>426</v>
      </c>
      <c r="J1408" s="12">
        <v>268091</v>
      </c>
      <c r="K1408" s="13">
        <v>3.1399999999999997E-2</v>
      </c>
    </row>
    <row r="1409" spans="1:11" x14ac:dyDescent="0.35">
      <c r="A1409" s="10" t="s">
        <v>412</v>
      </c>
      <c r="B1409" s="10" t="s">
        <v>215</v>
      </c>
      <c r="C1409" s="10" t="s">
        <v>11</v>
      </c>
      <c r="D1409" s="10" t="s">
        <v>217</v>
      </c>
      <c r="E1409" s="11" t="s">
        <v>636</v>
      </c>
      <c r="F1409" s="10" t="s">
        <v>21</v>
      </c>
      <c r="G1409" s="10" t="s">
        <v>414</v>
      </c>
      <c r="H1409" s="10" t="s">
        <v>419</v>
      </c>
      <c r="I1409" s="11" t="s">
        <v>420</v>
      </c>
      <c r="J1409" s="12">
        <v>2095206</v>
      </c>
      <c r="K1409" s="13">
        <v>0.24540000000000001</v>
      </c>
    </row>
    <row r="1410" spans="1:11" x14ac:dyDescent="0.35">
      <c r="A1410" s="10" t="s">
        <v>412</v>
      </c>
      <c r="B1410" s="10" t="s">
        <v>215</v>
      </c>
      <c r="C1410" s="10" t="s">
        <v>11</v>
      </c>
      <c r="D1410" s="10" t="s">
        <v>217</v>
      </c>
      <c r="E1410" s="11" t="s">
        <v>636</v>
      </c>
      <c r="F1410" s="10" t="s">
        <v>21</v>
      </c>
      <c r="G1410" s="10" t="s">
        <v>414</v>
      </c>
      <c r="H1410" s="10" t="s">
        <v>421</v>
      </c>
      <c r="I1410" s="11" t="s">
        <v>422</v>
      </c>
      <c r="J1410" s="12">
        <v>1827115</v>
      </c>
      <c r="K1410" s="13">
        <v>0.214</v>
      </c>
    </row>
    <row r="1411" spans="1:11" x14ac:dyDescent="0.35">
      <c r="A1411" s="10" t="s">
        <v>412</v>
      </c>
      <c r="B1411" s="10" t="s">
        <v>215</v>
      </c>
      <c r="C1411" s="10" t="s">
        <v>11</v>
      </c>
      <c r="D1411" s="10" t="s">
        <v>217</v>
      </c>
      <c r="E1411" s="11" t="s">
        <v>636</v>
      </c>
      <c r="F1411" s="10" t="s">
        <v>21</v>
      </c>
      <c r="G1411" s="10" t="s">
        <v>414</v>
      </c>
      <c r="H1411" s="10" t="s">
        <v>423</v>
      </c>
      <c r="I1411" s="11" t="s">
        <v>424</v>
      </c>
      <c r="J1411" s="12">
        <v>169051</v>
      </c>
      <c r="K1411" s="13">
        <v>1.9800000000000002E-2</v>
      </c>
    </row>
    <row r="1412" spans="1:11" x14ac:dyDescent="0.35">
      <c r="A1412" s="10" t="s">
        <v>412</v>
      </c>
      <c r="B1412" s="10" t="s">
        <v>215</v>
      </c>
      <c r="C1412" s="10" t="s">
        <v>11</v>
      </c>
      <c r="D1412" s="10" t="s">
        <v>218</v>
      </c>
      <c r="E1412" s="11" t="s">
        <v>637</v>
      </c>
      <c r="F1412" s="10" t="s">
        <v>21</v>
      </c>
      <c r="G1412" s="10" t="s">
        <v>414</v>
      </c>
      <c r="H1412" s="10" t="s">
        <v>13</v>
      </c>
      <c r="I1412" s="11" t="s">
        <v>415</v>
      </c>
      <c r="J1412" s="12">
        <v>0</v>
      </c>
      <c r="K1412" s="13">
        <v>0</v>
      </c>
    </row>
    <row r="1413" spans="1:11" x14ac:dyDescent="0.35">
      <c r="A1413" s="10" t="s">
        <v>412</v>
      </c>
      <c r="B1413" s="10" t="s">
        <v>215</v>
      </c>
      <c r="C1413" s="10" t="s">
        <v>11</v>
      </c>
      <c r="D1413" s="10" t="s">
        <v>218</v>
      </c>
      <c r="E1413" s="11" t="s">
        <v>637</v>
      </c>
      <c r="F1413" s="10" t="s">
        <v>21</v>
      </c>
      <c r="G1413" s="10" t="s">
        <v>414</v>
      </c>
      <c r="H1413" s="10" t="s">
        <v>416</v>
      </c>
      <c r="I1413" s="11" t="s">
        <v>417</v>
      </c>
      <c r="J1413" s="12">
        <v>0</v>
      </c>
      <c r="K1413" s="13">
        <v>0</v>
      </c>
    </row>
    <row r="1414" spans="1:11" x14ac:dyDescent="0.35">
      <c r="A1414" s="10" t="s">
        <v>412</v>
      </c>
      <c r="B1414" s="10" t="s">
        <v>215</v>
      </c>
      <c r="C1414" s="10" t="s">
        <v>11</v>
      </c>
      <c r="D1414" s="10" t="s">
        <v>218</v>
      </c>
      <c r="E1414" s="11" t="s">
        <v>637</v>
      </c>
      <c r="F1414" s="10" t="s">
        <v>21</v>
      </c>
      <c r="G1414" s="10" t="s">
        <v>414</v>
      </c>
      <c r="H1414" s="10" t="s">
        <v>15</v>
      </c>
      <c r="I1414" s="11" t="s">
        <v>418</v>
      </c>
      <c r="J1414" s="12">
        <v>2633101</v>
      </c>
      <c r="K1414" s="13">
        <v>0.65769999999999995</v>
      </c>
    </row>
    <row r="1415" spans="1:11" x14ac:dyDescent="0.35">
      <c r="A1415" s="10" t="s">
        <v>412</v>
      </c>
      <c r="B1415" s="10" t="s">
        <v>215</v>
      </c>
      <c r="C1415" s="10" t="s">
        <v>11</v>
      </c>
      <c r="D1415" s="10" t="s">
        <v>218</v>
      </c>
      <c r="E1415" s="11" t="s">
        <v>637</v>
      </c>
      <c r="F1415" s="10" t="s">
        <v>21</v>
      </c>
      <c r="G1415" s="10" t="s">
        <v>414</v>
      </c>
      <c r="H1415" s="10" t="s">
        <v>16</v>
      </c>
      <c r="I1415" s="11" t="s">
        <v>426</v>
      </c>
      <c r="J1415" s="12">
        <v>423570</v>
      </c>
      <c r="K1415" s="13">
        <v>0.10580000000000001</v>
      </c>
    </row>
    <row r="1416" spans="1:11" x14ac:dyDescent="0.35">
      <c r="A1416" s="10" t="s">
        <v>412</v>
      </c>
      <c r="B1416" s="10" t="s">
        <v>215</v>
      </c>
      <c r="C1416" s="10" t="s">
        <v>11</v>
      </c>
      <c r="D1416" s="10" t="s">
        <v>218</v>
      </c>
      <c r="E1416" s="11" t="s">
        <v>637</v>
      </c>
      <c r="F1416" s="10" t="s">
        <v>21</v>
      </c>
      <c r="G1416" s="10" t="s">
        <v>414</v>
      </c>
      <c r="H1416" s="10" t="s">
        <v>30</v>
      </c>
      <c r="I1416" s="11" t="s">
        <v>432</v>
      </c>
      <c r="J1416" s="12">
        <v>1903827</v>
      </c>
      <c r="K1416" s="13">
        <v>0.44400000000000001</v>
      </c>
    </row>
    <row r="1417" spans="1:11" x14ac:dyDescent="0.35">
      <c r="A1417" s="10" t="s">
        <v>412</v>
      </c>
      <c r="B1417" s="10" t="s">
        <v>215</v>
      </c>
      <c r="C1417" s="10" t="s">
        <v>11</v>
      </c>
      <c r="D1417" s="10" t="s">
        <v>218</v>
      </c>
      <c r="E1417" s="11" t="s">
        <v>637</v>
      </c>
      <c r="F1417" s="10" t="s">
        <v>21</v>
      </c>
      <c r="G1417" s="10" t="s">
        <v>414</v>
      </c>
      <c r="H1417" s="10" t="s">
        <v>419</v>
      </c>
      <c r="I1417" s="11" t="s">
        <v>420</v>
      </c>
      <c r="J1417" s="12">
        <v>980457</v>
      </c>
      <c r="K1417" s="13">
        <v>0.24490000000000001</v>
      </c>
    </row>
    <row r="1418" spans="1:11" x14ac:dyDescent="0.35">
      <c r="A1418" s="10" t="s">
        <v>412</v>
      </c>
      <c r="B1418" s="10" t="s">
        <v>215</v>
      </c>
      <c r="C1418" s="10" t="s">
        <v>11</v>
      </c>
      <c r="D1418" s="10" t="s">
        <v>218</v>
      </c>
      <c r="E1418" s="11" t="s">
        <v>637</v>
      </c>
      <c r="F1418" s="10" t="s">
        <v>21</v>
      </c>
      <c r="G1418" s="10" t="s">
        <v>414</v>
      </c>
      <c r="H1418" s="10" t="s">
        <v>421</v>
      </c>
      <c r="I1418" s="11" t="s">
        <v>422</v>
      </c>
      <c r="J1418" s="12">
        <v>879569</v>
      </c>
      <c r="K1418" s="13">
        <v>0.21970000000000001</v>
      </c>
    </row>
    <row r="1419" spans="1:11" x14ac:dyDescent="0.35">
      <c r="A1419" s="10" t="s">
        <v>412</v>
      </c>
      <c r="B1419" s="10" t="s">
        <v>215</v>
      </c>
      <c r="C1419" s="10" t="s">
        <v>11</v>
      </c>
      <c r="D1419" s="10" t="s">
        <v>218</v>
      </c>
      <c r="E1419" s="11" t="s">
        <v>637</v>
      </c>
      <c r="F1419" s="10" t="s">
        <v>21</v>
      </c>
      <c r="G1419" s="10" t="s">
        <v>414</v>
      </c>
      <c r="H1419" s="10" t="s">
        <v>423</v>
      </c>
      <c r="I1419" s="11" t="s">
        <v>424</v>
      </c>
      <c r="J1419" s="12">
        <v>304666</v>
      </c>
      <c r="K1419" s="13">
        <v>7.6100000000000001E-2</v>
      </c>
    </row>
    <row r="1420" spans="1:11" x14ac:dyDescent="0.35">
      <c r="A1420" s="10" t="s">
        <v>412</v>
      </c>
      <c r="B1420" s="10" t="s">
        <v>219</v>
      </c>
      <c r="C1420" s="10" t="s">
        <v>11</v>
      </c>
      <c r="D1420" s="10" t="s">
        <v>178</v>
      </c>
      <c r="E1420" s="11" t="s">
        <v>568</v>
      </c>
      <c r="F1420" s="10" t="s">
        <v>14</v>
      </c>
      <c r="G1420" s="10" t="s">
        <v>54</v>
      </c>
      <c r="H1420" s="10" t="s">
        <v>13</v>
      </c>
      <c r="I1420" s="11" t="s">
        <v>415</v>
      </c>
      <c r="J1420" s="12">
        <v>0</v>
      </c>
      <c r="K1420" s="13">
        <v>0</v>
      </c>
    </row>
    <row r="1421" spans="1:11" x14ac:dyDescent="0.35">
      <c r="A1421" s="10" t="s">
        <v>412</v>
      </c>
      <c r="B1421" s="10" t="s">
        <v>219</v>
      </c>
      <c r="C1421" s="10" t="s">
        <v>11</v>
      </c>
      <c r="D1421" s="10" t="s">
        <v>178</v>
      </c>
      <c r="E1421" s="11" t="s">
        <v>568</v>
      </c>
      <c r="F1421" s="10" t="s">
        <v>14</v>
      </c>
      <c r="G1421" s="10" t="s">
        <v>54</v>
      </c>
      <c r="H1421" s="10" t="s">
        <v>416</v>
      </c>
      <c r="I1421" s="11" t="s">
        <v>417</v>
      </c>
      <c r="J1421" s="12">
        <v>0</v>
      </c>
      <c r="K1421" s="13">
        <v>0</v>
      </c>
    </row>
    <row r="1422" spans="1:11" x14ac:dyDescent="0.35">
      <c r="A1422" s="10" t="s">
        <v>412</v>
      </c>
      <c r="B1422" s="10" t="s">
        <v>219</v>
      </c>
      <c r="C1422" s="10" t="s">
        <v>11</v>
      </c>
      <c r="D1422" s="10" t="s">
        <v>178</v>
      </c>
      <c r="E1422" s="11" t="s">
        <v>568</v>
      </c>
      <c r="F1422" s="10" t="s">
        <v>14</v>
      </c>
      <c r="G1422" s="10" t="s">
        <v>54</v>
      </c>
      <c r="H1422" s="10" t="s">
        <v>15</v>
      </c>
      <c r="I1422" s="11" t="s">
        <v>418</v>
      </c>
      <c r="J1422" s="12">
        <v>600742</v>
      </c>
      <c r="K1422" s="13">
        <v>0.3503</v>
      </c>
    </row>
    <row r="1423" spans="1:11" x14ac:dyDescent="0.35">
      <c r="A1423" s="10" t="s">
        <v>412</v>
      </c>
      <c r="B1423" s="10" t="s">
        <v>219</v>
      </c>
      <c r="C1423" s="10" t="s">
        <v>11</v>
      </c>
      <c r="D1423" s="10" t="s">
        <v>178</v>
      </c>
      <c r="E1423" s="11" t="s">
        <v>568</v>
      </c>
      <c r="F1423" s="10" t="s">
        <v>14</v>
      </c>
      <c r="G1423" s="10" t="s">
        <v>54</v>
      </c>
      <c r="H1423" s="10" t="s">
        <v>16</v>
      </c>
      <c r="I1423" s="11" t="s">
        <v>426</v>
      </c>
      <c r="J1423" s="12">
        <v>55049</v>
      </c>
      <c r="K1423" s="13">
        <v>3.2099999999999997E-2</v>
      </c>
    </row>
    <row r="1424" spans="1:11" x14ac:dyDescent="0.35">
      <c r="A1424" s="10" t="s">
        <v>412</v>
      </c>
      <c r="B1424" s="10" t="s">
        <v>219</v>
      </c>
      <c r="C1424" s="10" t="s">
        <v>11</v>
      </c>
      <c r="D1424" s="10" t="s">
        <v>178</v>
      </c>
      <c r="E1424" s="11" t="s">
        <v>568</v>
      </c>
      <c r="F1424" s="10" t="s">
        <v>14</v>
      </c>
      <c r="G1424" s="10" t="s">
        <v>54</v>
      </c>
      <c r="H1424" s="10" t="s">
        <v>419</v>
      </c>
      <c r="I1424" s="11" t="s">
        <v>420</v>
      </c>
      <c r="J1424" s="12">
        <v>313833</v>
      </c>
      <c r="K1424" s="13">
        <v>0.183</v>
      </c>
    </row>
    <row r="1425" spans="1:11" x14ac:dyDescent="0.35">
      <c r="A1425" s="10" t="s">
        <v>412</v>
      </c>
      <c r="B1425" s="10" t="s">
        <v>219</v>
      </c>
      <c r="C1425" s="10" t="s">
        <v>11</v>
      </c>
      <c r="D1425" s="10" t="s">
        <v>178</v>
      </c>
      <c r="E1425" s="11" t="s">
        <v>568</v>
      </c>
      <c r="F1425" s="10" t="s">
        <v>14</v>
      </c>
      <c r="G1425" s="10" t="s">
        <v>54</v>
      </c>
      <c r="H1425" s="10" t="s">
        <v>421</v>
      </c>
      <c r="I1425" s="11" t="s">
        <v>422</v>
      </c>
      <c r="J1425" s="12">
        <v>305430</v>
      </c>
      <c r="K1425" s="13">
        <v>0.17810000000000001</v>
      </c>
    </row>
    <row r="1426" spans="1:11" x14ac:dyDescent="0.35">
      <c r="A1426" s="10" t="s">
        <v>412</v>
      </c>
      <c r="B1426" s="10" t="s">
        <v>219</v>
      </c>
      <c r="C1426" s="10" t="s">
        <v>11</v>
      </c>
      <c r="D1426" s="10" t="s">
        <v>178</v>
      </c>
      <c r="E1426" s="11" t="s">
        <v>568</v>
      </c>
      <c r="F1426" s="10" t="s">
        <v>14</v>
      </c>
      <c r="G1426" s="10" t="s">
        <v>54</v>
      </c>
      <c r="H1426" s="10" t="s">
        <v>423</v>
      </c>
      <c r="I1426" s="11" t="s">
        <v>424</v>
      </c>
      <c r="J1426" s="12">
        <v>28125</v>
      </c>
      <c r="K1426" s="13">
        <v>1.6400000000000001E-2</v>
      </c>
    </row>
    <row r="1427" spans="1:11" x14ac:dyDescent="0.35">
      <c r="A1427" s="10" t="s">
        <v>412</v>
      </c>
      <c r="B1427" s="10" t="s">
        <v>219</v>
      </c>
      <c r="C1427" s="10" t="s">
        <v>11</v>
      </c>
      <c r="D1427" s="10" t="s">
        <v>220</v>
      </c>
      <c r="E1427" s="11" t="s">
        <v>638</v>
      </c>
      <c r="F1427" s="10" t="s">
        <v>21</v>
      </c>
      <c r="G1427" s="10" t="s">
        <v>414</v>
      </c>
      <c r="H1427" s="10" t="s">
        <v>13</v>
      </c>
      <c r="I1427" s="11" t="s">
        <v>415</v>
      </c>
      <c r="J1427" s="12">
        <v>0</v>
      </c>
      <c r="K1427" s="13">
        <v>0</v>
      </c>
    </row>
    <row r="1428" spans="1:11" x14ac:dyDescent="0.35">
      <c r="A1428" s="10" t="s">
        <v>412</v>
      </c>
      <c r="B1428" s="10" t="s">
        <v>219</v>
      </c>
      <c r="C1428" s="10" t="s">
        <v>11</v>
      </c>
      <c r="D1428" s="10" t="s">
        <v>220</v>
      </c>
      <c r="E1428" s="11" t="s">
        <v>638</v>
      </c>
      <c r="F1428" s="10" t="s">
        <v>21</v>
      </c>
      <c r="G1428" s="10" t="s">
        <v>414</v>
      </c>
      <c r="H1428" s="10" t="s">
        <v>416</v>
      </c>
      <c r="I1428" s="11" t="s">
        <v>417</v>
      </c>
      <c r="J1428" s="12">
        <v>0</v>
      </c>
      <c r="K1428" s="13">
        <v>0</v>
      </c>
    </row>
    <row r="1429" spans="1:11" x14ac:dyDescent="0.35">
      <c r="A1429" s="10" t="s">
        <v>412</v>
      </c>
      <c r="B1429" s="10" t="s">
        <v>219</v>
      </c>
      <c r="C1429" s="10" t="s">
        <v>11</v>
      </c>
      <c r="D1429" s="10" t="s">
        <v>220</v>
      </c>
      <c r="E1429" s="11" t="s">
        <v>638</v>
      </c>
      <c r="F1429" s="10" t="s">
        <v>21</v>
      </c>
      <c r="G1429" s="10" t="s">
        <v>414</v>
      </c>
      <c r="H1429" s="10" t="s">
        <v>15</v>
      </c>
      <c r="I1429" s="11" t="s">
        <v>418</v>
      </c>
      <c r="J1429" s="12">
        <v>1895132</v>
      </c>
      <c r="K1429" s="13">
        <v>0.53920000000000001</v>
      </c>
    </row>
    <row r="1430" spans="1:11" x14ac:dyDescent="0.35">
      <c r="A1430" s="10" t="s">
        <v>412</v>
      </c>
      <c r="B1430" s="10" t="s">
        <v>219</v>
      </c>
      <c r="C1430" s="10" t="s">
        <v>11</v>
      </c>
      <c r="D1430" s="10" t="s">
        <v>220</v>
      </c>
      <c r="E1430" s="11" t="s">
        <v>638</v>
      </c>
      <c r="F1430" s="10" t="s">
        <v>21</v>
      </c>
      <c r="G1430" s="10" t="s">
        <v>414</v>
      </c>
      <c r="H1430" s="10" t="s">
        <v>16</v>
      </c>
      <c r="I1430" s="11" t="s">
        <v>426</v>
      </c>
      <c r="J1430" s="12">
        <v>57993</v>
      </c>
      <c r="K1430" s="13">
        <v>1.6500000000000001E-2</v>
      </c>
    </row>
    <row r="1431" spans="1:11" x14ac:dyDescent="0.35">
      <c r="A1431" s="10" t="s">
        <v>412</v>
      </c>
      <c r="B1431" s="10" t="s">
        <v>219</v>
      </c>
      <c r="C1431" s="10" t="s">
        <v>11</v>
      </c>
      <c r="D1431" s="10" t="s">
        <v>220</v>
      </c>
      <c r="E1431" s="11" t="s">
        <v>638</v>
      </c>
      <c r="F1431" s="10" t="s">
        <v>21</v>
      </c>
      <c r="G1431" s="10" t="s">
        <v>414</v>
      </c>
      <c r="H1431" s="10" t="s">
        <v>419</v>
      </c>
      <c r="I1431" s="11" t="s">
        <v>420</v>
      </c>
      <c r="J1431" s="12">
        <v>720867</v>
      </c>
      <c r="K1431" s="13">
        <v>0.2051</v>
      </c>
    </row>
    <row r="1432" spans="1:11" x14ac:dyDescent="0.35">
      <c r="A1432" s="10" t="s">
        <v>412</v>
      </c>
      <c r="B1432" s="10" t="s">
        <v>219</v>
      </c>
      <c r="C1432" s="10" t="s">
        <v>11</v>
      </c>
      <c r="D1432" s="10" t="s">
        <v>220</v>
      </c>
      <c r="E1432" s="11" t="s">
        <v>638</v>
      </c>
      <c r="F1432" s="10" t="s">
        <v>21</v>
      </c>
      <c r="G1432" s="10" t="s">
        <v>414</v>
      </c>
      <c r="H1432" s="10" t="s">
        <v>421</v>
      </c>
      <c r="I1432" s="11" t="s">
        <v>422</v>
      </c>
      <c r="J1432" s="12">
        <v>765504</v>
      </c>
      <c r="K1432" s="13">
        <v>0.21779999999999999</v>
      </c>
    </row>
    <row r="1433" spans="1:11" x14ac:dyDescent="0.35">
      <c r="A1433" s="10" t="s">
        <v>412</v>
      </c>
      <c r="B1433" s="10" t="s">
        <v>219</v>
      </c>
      <c r="C1433" s="10" t="s">
        <v>11</v>
      </c>
      <c r="D1433" s="10" t="s">
        <v>220</v>
      </c>
      <c r="E1433" s="11" t="s">
        <v>638</v>
      </c>
      <c r="F1433" s="10" t="s">
        <v>21</v>
      </c>
      <c r="G1433" s="10" t="s">
        <v>414</v>
      </c>
      <c r="H1433" s="10" t="s">
        <v>423</v>
      </c>
      <c r="I1433" s="11" t="s">
        <v>424</v>
      </c>
      <c r="J1433" s="12">
        <v>250950</v>
      </c>
      <c r="K1433" s="13">
        <v>7.1400000000000005E-2</v>
      </c>
    </row>
    <row r="1434" spans="1:11" x14ac:dyDescent="0.35">
      <c r="A1434" s="10" t="s">
        <v>412</v>
      </c>
      <c r="B1434" s="10" t="s">
        <v>219</v>
      </c>
      <c r="C1434" s="10" t="s">
        <v>11</v>
      </c>
      <c r="D1434" s="10" t="s">
        <v>221</v>
      </c>
      <c r="E1434" s="11" t="s">
        <v>639</v>
      </c>
      <c r="F1434" s="10" t="s">
        <v>21</v>
      </c>
      <c r="G1434" s="10" t="s">
        <v>414</v>
      </c>
      <c r="H1434" s="10" t="s">
        <v>25</v>
      </c>
      <c r="I1434" s="11" t="s">
        <v>448</v>
      </c>
      <c r="J1434" s="12">
        <v>551889</v>
      </c>
      <c r="K1434" s="13">
        <v>0.3387</v>
      </c>
    </row>
    <row r="1435" spans="1:11" x14ac:dyDescent="0.35">
      <c r="A1435" s="10" t="s">
        <v>412</v>
      </c>
      <c r="B1435" s="10" t="s">
        <v>219</v>
      </c>
      <c r="C1435" s="10" t="s">
        <v>11</v>
      </c>
      <c r="D1435" s="10" t="s">
        <v>221</v>
      </c>
      <c r="E1435" s="11" t="s">
        <v>639</v>
      </c>
      <c r="F1435" s="10" t="s">
        <v>21</v>
      </c>
      <c r="G1435" s="10" t="s">
        <v>414</v>
      </c>
      <c r="H1435" s="10" t="s">
        <v>416</v>
      </c>
      <c r="I1435" s="11" t="s">
        <v>417</v>
      </c>
      <c r="J1435" s="12">
        <v>0</v>
      </c>
      <c r="K1435" s="13">
        <v>0</v>
      </c>
    </row>
    <row r="1436" spans="1:11" x14ac:dyDescent="0.35">
      <c r="A1436" s="10" t="s">
        <v>412</v>
      </c>
      <c r="B1436" s="10" t="s">
        <v>219</v>
      </c>
      <c r="C1436" s="10" t="s">
        <v>11</v>
      </c>
      <c r="D1436" s="10" t="s">
        <v>221</v>
      </c>
      <c r="E1436" s="11" t="s">
        <v>639</v>
      </c>
      <c r="F1436" s="10" t="s">
        <v>21</v>
      </c>
      <c r="G1436" s="10" t="s">
        <v>414</v>
      </c>
      <c r="H1436" s="10" t="s">
        <v>15</v>
      </c>
      <c r="I1436" s="11" t="s">
        <v>418</v>
      </c>
      <c r="J1436" s="12">
        <v>369067</v>
      </c>
      <c r="K1436" s="13">
        <v>0.22650000000000001</v>
      </c>
    </row>
    <row r="1437" spans="1:11" x14ac:dyDescent="0.35">
      <c r="A1437" s="10" t="s">
        <v>412</v>
      </c>
      <c r="B1437" s="10" t="s">
        <v>219</v>
      </c>
      <c r="C1437" s="10" t="s">
        <v>11</v>
      </c>
      <c r="D1437" s="10" t="s">
        <v>221</v>
      </c>
      <c r="E1437" s="11" t="s">
        <v>639</v>
      </c>
      <c r="F1437" s="10" t="s">
        <v>21</v>
      </c>
      <c r="G1437" s="10" t="s">
        <v>414</v>
      </c>
      <c r="H1437" s="10" t="s">
        <v>16</v>
      </c>
      <c r="I1437" s="11" t="s">
        <v>426</v>
      </c>
      <c r="J1437" s="12">
        <v>0</v>
      </c>
      <c r="K1437" s="13">
        <v>0</v>
      </c>
    </row>
    <row r="1438" spans="1:11" x14ac:dyDescent="0.35">
      <c r="A1438" s="10" t="s">
        <v>412</v>
      </c>
      <c r="B1438" s="10" t="s">
        <v>219</v>
      </c>
      <c r="C1438" s="10" t="s">
        <v>11</v>
      </c>
      <c r="D1438" s="10" t="s">
        <v>221</v>
      </c>
      <c r="E1438" s="11" t="s">
        <v>639</v>
      </c>
      <c r="F1438" s="10" t="s">
        <v>21</v>
      </c>
      <c r="G1438" s="10" t="s">
        <v>414</v>
      </c>
      <c r="H1438" s="10" t="s">
        <v>419</v>
      </c>
      <c r="I1438" s="11" t="s">
        <v>420</v>
      </c>
      <c r="J1438" s="12">
        <v>341203</v>
      </c>
      <c r="K1438" s="13">
        <v>0.2094</v>
      </c>
    </row>
    <row r="1439" spans="1:11" x14ac:dyDescent="0.35">
      <c r="A1439" s="10" t="s">
        <v>412</v>
      </c>
      <c r="B1439" s="10" t="s">
        <v>219</v>
      </c>
      <c r="C1439" s="10" t="s">
        <v>11</v>
      </c>
      <c r="D1439" s="10" t="s">
        <v>221</v>
      </c>
      <c r="E1439" s="11" t="s">
        <v>639</v>
      </c>
      <c r="F1439" s="10" t="s">
        <v>21</v>
      </c>
      <c r="G1439" s="10" t="s">
        <v>414</v>
      </c>
      <c r="H1439" s="10" t="s">
        <v>421</v>
      </c>
      <c r="I1439" s="11" t="s">
        <v>422</v>
      </c>
      <c r="J1439" s="12">
        <v>389923</v>
      </c>
      <c r="K1439" s="13">
        <v>0.23930000000000001</v>
      </c>
    </row>
    <row r="1440" spans="1:11" x14ac:dyDescent="0.35">
      <c r="A1440" s="10" t="s">
        <v>412</v>
      </c>
      <c r="B1440" s="10" t="s">
        <v>219</v>
      </c>
      <c r="C1440" s="10" t="s">
        <v>11</v>
      </c>
      <c r="D1440" s="10" t="s">
        <v>221</v>
      </c>
      <c r="E1440" s="11" t="s">
        <v>639</v>
      </c>
      <c r="F1440" s="10" t="s">
        <v>21</v>
      </c>
      <c r="G1440" s="10" t="s">
        <v>414</v>
      </c>
      <c r="H1440" s="10" t="s">
        <v>423</v>
      </c>
      <c r="I1440" s="11" t="s">
        <v>424</v>
      </c>
      <c r="J1440" s="12">
        <v>0</v>
      </c>
      <c r="K1440" s="13">
        <v>0</v>
      </c>
    </row>
    <row r="1441" spans="1:11" x14ac:dyDescent="0.35">
      <c r="A1441" s="10" t="s">
        <v>412</v>
      </c>
      <c r="B1441" s="10" t="s">
        <v>219</v>
      </c>
      <c r="C1441" s="10" t="s">
        <v>11</v>
      </c>
      <c r="D1441" s="10" t="s">
        <v>222</v>
      </c>
      <c r="E1441" s="11" t="s">
        <v>640</v>
      </c>
      <c r="F1441" s="10" t="s">
        <v>21</v>
      </c>
      <c r="G1441" s="10" t="s">
        <v>414</v>
      </c>
      <c r="H1441" s="10" t="s">
        <v>416</v>
      </c>
      <c r="I1441" s="11" t="s">
        <v>417</v>
      </c>
      <c r="J1441" s="12">
        <v>0</v>
      </c>
      <c r="K1441" s="13">
        <v>0</v>
      </c>
    </row>
    <row r="1442" spans="1:11" x14ac:dyDescent="0.35">
      <c r="A1442" s="10" t="s">
        <v>412</v>
      </c>
      <c r="B1442" s="10" t="s">
        <v>219</v>
      </c>
      <c r="C1442" s="10" t="s">
        <v>11</v>
      </c>
      <c r="D1442" s="10" t="s">
        <v>222</v>
      </c>
      <c r="E1442" s="11" t="s">
        <v>640</v>
      </c>
      <c r="F1442" s="10" t="s">
        <v>21</v>
      </c>
      <c r="G1442" s="10" t="s">
        <v>414</v>
      </c>
      <c r="H1442" s="10" t="s">
        <v>15</v>
      </c>
      <c r="I1442" s="11" t="s">
        <v>418</v>
      </c>
      <c r="J1442" s="12">
        <v>1367171</v>
      </c>
      <c r="K1442" s="13">
        <v>0.11020000000000001</v>
      </c>
    </row>
    <row r="1443" spans="1:11" x14ac:dyDescent="0.35">
      <c r="A1443" s="10" t="s">
        <v>412</v>
      </c>
      <c r="B1443" s="10" t="s">
        <v>219</v>
      </c>
      <c r="C1443" s="10" t="s">
        <v>11</v>
      </c>
      <c r="D1443" s="10" t="s">
        <v>222</v>
      </c>
      <c r="E1443" s="11" t="s">
        <v>640</v>
      </c>
      <c r="F1443" s="10" t="s">
        <v>21</v>
      </c>
      <c r="G1443" s="10" t="s">
        <v>414</v>
      </c>
      <c r="H1443" s="10" t="s">
        <v>16</v>
      </c>
      <c r="I1443" s="11" t="s">
        <v>426</v>
      </c>
      <c r="J1443" s="12">
        <v>475160</v>
      </c>
      <c r="K1443" s="13">
        <v>3.8300000000000001E-2</v>
      </c>
    </row>
    <row r="1444" spans="1:11" x14ac:dyDescent="0.35">
      <c r="A1444" s="10" t="s">
        <v>412</v>
      </c>
      <c r="B1444" s="10" t="s">
        <v>219</v>
      </c>
      <c r="C1444" s="10" t="s">
        <v>11</v>
      </c>
      <c r="D1444" s="10" t="s">
        <v>222</v>
      </c>
      <c r="E1444" s="11" t="s">
        <v>640</v>
      </c>
      <c r="F1444" s="10" t="s">
        <v>21</v>
      </c>
      <c r="G1444" s="10" t="s">
        <v>414</v>
      </c>
      <c r="H1444" s="10" t="s">
        <v>419</v>
      </c>
      <c r="I1444" s="11" t="s">
        <v>420</v>
      </c>
      <c r="J1444" s="12">
        <v>3282699</v>
      </c>
      <c r="K1444" s="13">
        <v>0.2646</v>
      </c>
    </row>
    <row r="1445" spans="1:11" x14ac:dyDescent="0.35">
      <c r="A1445" s="10" t="s">
        <v>412</v>
      </c>
      <c r="B1445" s="10" t="s">
        <v>219</v>
      </c>
      <c r="C1445" s="10" t="s">
        <v>11</v>
      </c>
      <c r="D1445" s="10" t="s">
        <v>222</v>
      </c>
      <c r="E1445" s="11" t="s">
        <v>640</v>
      </c>
      <c r="F1445" s="10" t="s">
        <v>21</v>
      </c>
      <c r="G1445" s="10" t="s">
        <v>414</v>
      </c>
      <c r="H1445" s="10" t="s">
        <v>421</v>
      </c>
      <c r="I1445" s="11" t="s">
        <v>422</v>
      </c>
      <c r="J1445" s="12">
        <v>2197150</v>
      </c>
      <c r="K1445" s="13">
        <v>0.17710000000000001</v>
      </c>
    </row>
    <row r="1446" spans="1:11" x14ac:dyDescent="0.35">
      <c r="A1446" s="10" t="s">
        <v>412</v>
      </c>
      <c r="B1446" s="10" t="s">
        <v>219</v>
      </c>
      <c r="C1446" s="10" t="s">
        <v>11</v>
      </c>
      <c r="D1446" s="10" t="s">
        <v>222</v>
      </c>
      <c r="E1446" s="11" t="s">
        <v>640</v>
      </c>
      <c r="F1446" s="10" t="s">
        <v>21</v>
      </c>
      <c r="G1446" s="10" t="s">
        <v>414</v>
      </c>
      <c r="H1446" s="10" t="s">
        <v>423</v>
      </c>
      <c r="I1446" s="11" t="s">
        <v>424</v>
      </c>
      <c r="J1446" s="12">
        <v>0</v>
      </c>
      <c r="K1446" s="13">
        <v>0</v>
      </c>
    </row>
    <row r="1447" spans="1:11" x14ac:dyDescent="0.35">
      <c r="A1447" s="10" t="s">
        <v>412</v>
      </c>
      <c r="B1447" s="10" t="s">
        <v>219</v>
      </c>
      <c r="C1447" s="10" t="s">
        <v>11</v>
      </c>
      <c r="D1447" s="10" t="s">
        <v>223</v>
      </c>
      <c r="E1447" s="11" t="s">
        <v>641</v>
      </c>
      <c r="F1447" s="10" t="s">
        <v>21</v>
      </c>
      <c r="G1447" s="10" t="s">
        <v>414</v>
      </c>
      <c r="H1447" s="10" t="s">
        <v>13</v>
      </c>
      <c r="I1447" s="11" t="s">
        <v>415</v>
      </c>
      <c r="J1447" s="12">
        <v>0</v>
      </c>
      <c r="K1447" s="13">
        <v>0</v>
      </c>
    </row>
    <row r="1448" spans="1:11" x14ac:dyDescent="0.35">
      <c r="A1448" s="10" t="s">
        <v>412</v>
      </c>
      <c r="B1448" s="10" t="s">
        <v>219</v>
      </c>
      <c r="C1448" s="10" t="s">
        <v>11</v>
      </c>
      <c r="D1448" s="10" t="s">
        <v>223</v>
      </c>
      <c r="E1448" s="11" t="s">
        <v>641</v>
      </c>
      <c r="F1448" s="10" t="s">
        <v>21</v>
      </c>
      <c r="G1448" s="10" t="s">
        <v>414</v>
      </c>
      <c r="H1448" s="10" t="s">
        <v>416</v>
      </c>
      <c r="I1448" s="11" t="s">
        <v>417</v>
      </c>
      <c r="J1448" s="12">
        <v>0</v>
      </c>
      <c r="K1448" s="13">
        <v>0</v>
      </c>
    </row>
    <row r="1449" spans="1:11" x14ac:dyDescent="0.35">
      <c r="A1449" s="10" t="s">
        <v>412</v>
      </c>
      <c r="B1449" s="10" t="s">
        <v>219</v>
      </c>
      <c r="C1449" s="10" t="s">
        <v>11</v>
      </c>
      <c r="D1449" s="10" t="s">
        <v>223</v>
      </c>
      <c r="E1449" s="11" t="s">
        <v>641</v>
      </c>
      <c r="F1449" s="10" t="s">
        <v>21</v>
      </c>
      <c r="G1449" s="10" t="s">
        <v>414</v>
      </c>
      <c r="H1449" s="10" t="s">
        <v>15</v>
      </c>
      <c r="I1449" s="11" t="s">
        <v>418</v>
      </c>
      <c r="J1449" s="12">
        <v>3383998</v>
      </c>
      <c r="K1449" s="13">
        <v>0.32800000000000001</v>
      </c>
    </row>
    <row r="1450" spans="1:11" x14ac:dyDescent="0.35">
      <c r="A1450" s="10" t="s">
        <v>412</v>
      </c>
      <c r="B1450" s="10" t="s">
        <v>219</v>
      </c>
      <c r="C1450" s="10" t="s">
        <v>11</v>
      </c>
      <c r="D1450" s="10" t="s">
        <v>223</v>
      </c>
      <c r="E1450" s="11" t="s">
        <v>641</v>
      </c>
      <c r="F1450" s="10" t="s">
        <v>21</v>
      </c>
      <c r="G1450" s="10" t="s">
        <v>414</v>
      </c>
      <c r="H1450" s="10" t="s">
        <v>16</v>
      </c>
      <c r="I1450" s="11" t="s">
        <v>426</v>
      </c>
      <c r="J1450" s="12">
        <v>384827</v>
      </c>
      <c r="K1450" s="13">
        <v>3.73E-2</v>
      </c>
    </row>
    <row r="1451" spans="1:11" x14ac:dyDescent="0.35">
      <c r="A1451" s="10" t="s">
        <v>412</v>
      </c>
      <c r="B1451" s="10" t="s">
        <v>219</v>
      </c>
      <c r="C1451" s="10" t="s">
        <v>11</v>
      </c>
      <c r="D1451" s="10" t="s">
        <v>223</v>
      </c>
      <c r="E1451" s="11" t="s">
        <v>641</v>
      </c>
      <c r="F1451" s="10" t="s">
        <v>21</v>
      </c>
      <c r="G1451" s="10" t="s">
        <v>414</v>
      </c>
      <c r="H1451" s="10" t="s">
        <v>419</v>
      </c>
      <c r="I1451" s="11" t="s">
        <v>420</v>
      </c>
      <c r="J1451" s="12">
        <v>2273882</v>
      </c>
      <c r="K1451" s="13">
        <v>0.22040000000000001</v>
      </c>
    </row>
    <row r="1452" spans="1:11" x14ac:dyDescent="0.35">
      <c r="A1452" s="10" t="s">
        <v>412</v>
      </c>
      <c r="B1452" s="10" t="s">
        <v>219</v>
      </c>
      <c r="C1452" s="10" t="s">
        <v>11</v>
      </c>
      <c r="D1452" s="10" t="s">
        <v>223</v>
      </c>
      <c r="E1452" s="11" t="s">
        <v>641</v>
      </c>
      <c r="F1452" s="10" t="s">
        <v>21</v>
      </c>
      <c r="G1452" s="10" t="s">
        <v>414</v>
      </c>
      <c r="H1452" s="10" t="s">
        <v>421</v>
      </c>
      <c r="I1452" s="11" t="s">
        <v>422</v>
      </c>
      <c r="J1452" s="12">
        <v>1853977</v>
      </c>
      <c r="K1452" s="13">
        <v>0.1797</v>
      </c>
    </row>
    <row r="1453" spans="1:11" x14ac:dyDescent="0.35">
      <c r="A1453" s="10" t="s">
        <v>412</v>
      </c>
      <c r="B1453" s="10" t="s">
        <v>219</v>
      </c>
      <c r="C1453" s="10" t="s">
        <v>11</v>
      </c>
      <c r="D1453" s="10" t="s">
        <v>223</v>
      </c>
      <c r="E1453" s="11" t="s">
        <v>641</v>
      </c>
      <c r="F1453" s="10" t="s">
        <v>21</v>
      </c>
      <c r="G1453" s="10" t="s">
        <v>414</v>
      </c>
      <c r="H1453" s="10" t="s">
        <v>423</v>
      </c>
      <c r="I1453" s="11" t="s">
        <v>424</v>
      </c>
      <c r="J1453" s="12">
        <v>226975</v>
      </c>
      <c r="K1453" s="13">
        <v>2.1999999999999999E-2</v>
      </c>
    </row>
    <row r="1454" spans="1:11" x14ac:dyDescent="0.35">
      <c r="A1454" s="10" t="s">
        <v>412</v>
      </c>
      <c r="B1454" s="10" t="s">
        <v>75</v>
      </c>
      <c r="C1454" s="10" t="s">
        <v>11</v>
      </c>
      <c r="D1454" s="10" t="s">
        <v>224</v>
      </c>
      <c r="E1454" s="11" t="s">
        <v>642</v>
      </c>
      <c r="F1454" s="10" t="s">
        <v>21</v>
      </c>
      <c r="G1454" s="10" t="s">
        <v>414</v>
      </c>
      <c r="H1454" s="10" t="s">
        <v>416</v>
      </c>
      <c r="I1454" s="11" t="s">
        <v>417</v>
      </c>
      <c r="J1454" s="12">
        <v>0</v>
      </c>
      <c r="K1454" s="13">
        <v>0</v>
      </c>
    </row>
    <row r="1455" spans="1:11" x14ac:dyDescent="0.35">
      <c r="A1455" s="10" t="s">
        <v>412</v>
      </c>
      <c r="B1455" s="10" t="s">
        <v>75</v>
      </c>
      <c r="C1455" s="10" t="s">
        <v>11</v>
      </c>
      <c r="D1455" s="10" t="s">
        <v>224</v>
      </c>
      <c r="E1455" s="11" t="s">
        <v>642</v>
      </c>
      <c r="F1455" s="10" t="s">
        <v>21</v>
      </c>
      <c r="G1455" s="10" t="s">
        <v>414</v>
      </c>
      <c r="H1455" s="10" t="s">
        <v>15</v>
      </c>
      <c r="I1455" s="11" t="s">
        <v>418</v>
      </c>
      <c r="J1455" s="12">
        <v>1867807</v>
      </c>
      <c r="K1455" s="13">
        <v>0.34189999999999998</v>
      </c>
    </row>
    <row r="1456" spans="1:11" x14ac:dyDescent="0.35">
      <c r="A1456" s="10" t="s">
        <v>412</v>
      </c>
      <c r="B1456" s="10" t="s">
        <v>75</v>
      </c>
      <c r="C1456" s="10" t="s">
        <v>11</v>
      </c>
      <c r="D1456" s="10" t="s">
        <v>224</v>
      </c>
      <c r="E1456" s="11" t="s">
        <v>642</v>
      </c>
      <c r="F1456" s="10" t="s">
        <v>21</v>
      </c>
      <c r="G1456" s="10" t="s">
        <v>414</v>
      </c>
      <c r="H1456" s="10" t="s">
        <v>16</v>
      </c>
      <c r="I1456" s="11" t="s">
        <v>426</v>
      </c>
      <c r="J1456" s="12">
        <v>236549</v>
      </c>
      <c r="K1456" s="13">
        <v>4.3299999999999998E-2</v>
      </c>
    </row>
    <row r="1457" spans="1:11" x14ac:dyDescent="0.35">
      <c r="A1457" s="10" t="s">
        <v>412</v>
      </c>
      <c r="B1457" s="10" t="s">
        <v>75</v>
      </c>
      <c r="C1457" s="10" t="s">
        <v>11</v>
      </c>
      <c r="D1457" s="10" t="s">
        <v>224</v>
      </c>
      <c r="E1457" s="11" t="s">
        <v>642</v>
      </c>
      <c r="F1457" s="10" t="s">
        <v>21</v>
      </c>
      <c r="G1457" s="10" t="s">
        <v>414</v>
      </c>
      <c r="H1457" s="10" t="s">
        <v>419</v>
      </c>
      <c r="I1457" s="11" t="s">
        <v>420</v>
      </c>
      <c r="J1457" s="12">
        <v>1159253</v>
      </c>
      <c r="K1457" s="13">
        <v>0.2122</v>
      </c>
    </row>
    <row r="1458" spans="1:11" x14ac:dyDescent="0.35">
      <c r="A1458" s="10" t="s">
        <v>412</v>
      </c>
      <c r="B1458" s="10" t="s">
        <v>75</v>
      </c>
      <c r="C1458" s="10" t="s">
        <v>11</v>
      </c>
      <c r="D1458" s="10" t="s">
        <v>224</v>
      </c>
      <c r="E1458" s="11" t="s">
        <v>642</v>
      </c>
      <c r="F1458" s="10" t="s">
        <v>21</v>
      </c>
      <c r="G1458" s="10" t="s">
        <v>414</v>
      </c>
      <c r="H1458" s="10" t="s">
        <v>421</v>
      </c>
      <c r="I1458" s="11" t="s">
        <v>422</v>
      </c>
      <c r="J1458" s="12">
        <v>1240652</v>
      </c>
      <c r="K1458" s="13">
        <v>0.2271</v>
      </c>
    </row>
    <row r="1459" spans="1:11" x14ac:dyDescent="0.35">
      <c r="A1459" s="10" t="s">
        <v>412</v>
      </c>
      <c r="B1459" s="10" t="s">
        <v>75</v>
      </c>
      <c r="C1459" s="10" t="s">
        <v>11</v>
      </c>
      <c r="D1459" s="10" t="s">
        <v>224</v>
      </c>
      <c r="E1459" s="11" t="s">
        <v>642</v>
      </c>
      <c r="F1459" s="10" t="s">
        <v>21</v>
      </c>
      <c r="G1459" s="10" t="s">
        <v>414</v>
      </c>
      <c r="H1459" s="10" t="s">
        <v>423</v>
      </c>
      <c r="I1459" s="11" t="s">
        <v>424</v>
      </c>
      <c r="J1459" s="12">
        <v>252392</v>
      </c>
      <c r="K1459" s="13">
        <v>4.6199999999999998E-2</v>
      </c>
    </row>
    <row r="1460" spans="1:11" x14ac:dyDescent="0.35">
      <c r="A1460" s="10" t="s">
        <v>412</v>
      </c>
      <c r="B1460" s="10" t="s">
        <v>75</v>
      </c>
      <c r="C1460" s="10" t="s">
        <v>11</v>
      </c>
      <c r="D1460" s="10" t="s">
        <v>74</v>
      </c>
      <c r="E1460" s="11" t="s">
        <v>442</v>
      </c>
      <c r="F1460" s="10" t="s">
        <v>14</v>
      </c>
      <c r="G1460" s="10" t="s">
        <v>75</v>
      </c>
      <c r="H1460" s="10" t="s">
        <v>13</v>
      </c>
      <c r="I1460" s="11" t="s">
        <v>415</v>
      </c>
      <c r="J1460" s="12">
        <v>0</v>
      </c>
      <c r="K1460" s="13">
        <v>0</v>
      </c>
    </row>
    <row r="1461" spans="1:11" x14ac:dyDescent="0.35">
      <c r="A1461" s="10" t="s">
        <v>412</v>
      </c>
      <c r="B1461" s="10" t="s">
        <v>75</v>
      </c>
      <c r="C1461" s="10" t="s">
        <v>11</v>
      </c>
      <c r="D1461" s="10" t="s">
        <v>74</v>
      </c>
      <c r="E1461" s="11" t="s">
        <v>442</v>
      </c>
      <c r="F1461" s="10" t="s">
        <v>14</v>
      </c>
      <c r="G1461" s="10" t="s">
        <v>75</v>
      </c>
      <c r="H1461" s="10" t="s">
        <v>416</v>
      </c>
      <c r="I1461" s="11" t="s">
        <v>417</v>
      </c>
      <c r="J1461" s="12">
        <v>0</v>
      </c>
      <c r="K1461" s="13">
        <v>0</v>
      </c>
    </row>
    <row r="1462" spans="1:11" x14ac:dyDescent="0.35">
      <c r="A1462" s="10" t="s">
        <v>412</v>
      </c>
      <c r="B1462" s="10" t="s">
        <v>75</v>
      </c>
      <c r="C1462" s="10" t="s">
        <v>11</v>
      </c>
      <c r="D1462" s="10" t="s">
        <v>74</v>
      </c>
      <c r="E1462" s="11" t="s">
        <v>442</v>
      </c>
      <c r="F1462" s="10" t="s">
        <v>14</v>
      </c>
      <c r="G1462" s="10" t="s">
        <v>75</v>
      </c>
      <c r="H1462" s="10" t="s">
        <v>15</v>
      </c>
      <c r="I1462" s="11" t="s">
        <v>418</v>
      </c>
      <c r="J1462" s="12">
        <v>948297</v>
      </c>
      <c r="K1462" s="13">
        <v>0.2505</v>
      </c>
    </row>
    <row r="1463" spans="1:11" x14ac:dyDescent="0.35">
      <c r="A1463" s="10" t="s">
        <v>412</v>
      </c>
      <c r="B1463" s="10" t="s">
        <v>75</v>
      </c>
      <c r="C1463" s="10" t="s">
        <v>11</v>
      </c>
      <c r="D1463" s="10" t="s">
        <v>74</v>
      </c>
      <c r="E1463" s="11" t="s">
        <v>442</v>
      </c>
      <c r="F1463" s="10" t="s">
        <v>14</v>
      </c>
      <c r="G1463" s="10" t="s">
        <v>75</v>
      </c>
      <c r="H1463" s="10" t="s">
        <v>16</v>
      </c>
      <c r="I1463" s="11" t="s">
        <v>426</v>
      </c>
      <c r="J1463" s="12">
        <v>169974</v>
      </c>
      <c r="K1463" s="13">
        <v>4.4900000000000002E-2</v>
      </c>
    </row>
    <row r="1464" spans="1:11" x14ac:dyDescent="0.35">
      <c r="A1464" s="10" t="s">
        <v>412</v>
      </c>
      <c r="B1464" s="10" t="s">
        <v>75</v>
      </c>
      <c r="C1464" s="10" t="s">
        <v>11</v>
      </c>
      <c r="D1464" s="10" t="s">
        <v>74</v>
      </c>
      <c r="E1464" s="11" t="s">
        <v>442</v>
      </c>
      <c r="F1464" s="10" t="s">
        <v>14</v>
      </c>
      <c r="G1464" s="10" t="s">
        <v>75</v>
      </c>
      <c r="H1464" s="10" t="s">
        <v>419</v>
      </c>
      <c r="I1464" s="11" t="s">
        <v>420</v>
      </c>
      <c r="J1464" s="12">
        <v>790437</v>
      </c>
      <c r="K1464" s="13">
        <v>0.20880000000000001</v>
      </c>
    </row>
    <row r="1465" spans="1:11" x14ac:dyDescent="0.35">
      <c r="A1465" s="10" t="s">
        <v>412</v>
      </c>
      <c r="B1465" s="10" t="s">
        <v>75</v>
      </c>
      <c r="C1465" s="10" t="s">
        <v>11</v>
      </c>
      <c r="D1465" s="10" t="s">
        <v>74</v>
      </c>
      <c r="E1465" s="11" t="s">
        <v>442</v>
      </c>
      <c r="F1465" s="10" t="s">
        <v>14</v>
      </c>
      <c r="G1465" s="10" t="s">
        <v>75</v>
      </c>
      <c r="H1465" s="10" t="s">
        <v>421</v>
      </c>
      <c r="I1465" s="11" t="s">
        <v>422</v>
      </c>
      <c r="J1465" s="12">
        <v>698447</v>
      </c>
      <c r="K1465" s="13">
        <v>0.1845</v>
      </c>
    </row>
    <row r="1466" spans="1:11" x14ac:dyDescent="0.35">
      <c r="A1466" s="10" t="s">
        <v>412</v>
      </c>
      <c r="B1466" s="10" t="s">
        <v>75</v>
      </c>
      <c r="C1466" s="10" t="s">
        <v>11</v>
      </c>
      <c r="D1466" s="10" t="s">
        <v>74</v>
      </c>
      <c r="E1466" s="11" t="s">
        <v>442</v>
      </c>
      <c r="F1466" s="10" t="s">
        <v>14</v>
      </c>
      <c r="G1466" s="10" t="s">
        <v>75</v>
      </c>
      <c r="H1466" s="10" t="s">
        <v>423</v>
      </c>
      <c r="I1466" s="11" t="s">
        <v>424</v>
      </c>
      <c r="J1466" s="12">
        <v>171867</v>
      </c>
      <c r="K1466" s="13">
        <v>4.5400000000000003E-2</v>
      </c>
    </row>
    <row r="1467" spans="1:11" x14ac:dyDescent="0.35">
      <c r="A1467" s="10" t="s">
        <v>412</v>
      </c>
      <c r="B1467" s="10" t="s">
        <v>225</v>
      </c>
      <c r="C1467" s="10" t="s">
        <v>11</v>
      </c>
      <c r="D1467" s="10" t="s">
        <v>185</v>
      </c>
      <c r="E1467" s="11" t="s">
        <v>578</v>
      </c>
      <c r="F1467" s="10" t="s">
        <v>14</v>
      </c>
      <c r="G1467" s="10" t="s">
        <v>183</v>
      </c>
      <c r="H1467" s="10" t="s">
        <v>416</v>
      </c>
      <c r="I1467" s="11" t="s">
        <v>417</v>
      </c>
      <c r="J1467" s="12">
        <v>0</v>
      </c>
      <c r="K1467" s="13">
        <v>0</v>
      </c>
    </row>
    <row r="1468" spans="1:11" x14ac:dyDescent="0.35">
      <c r="A1468" s="10" t="s">
        <v>412</v>
      </c>
      <c r="B1468" s="10" t="s">
        <v>225</v>
      </c>
      <c r="C1468" s="10" t="s">
        <v>11</v>
      </c>
      <c r="D1468" s="10" t="s">
        <v>185</v>
      </c>
      <c r="E1468" s="11" t="s">
        <v>578</v>
      </c>
      <c r="F1468" s="10" t="s">
        <v>14</v>
      </c>
      <c r="G1468" s="10" t="s">
        <v>183</v>
      </c>
      <c r="H1468" s="10" t="s">
        <v>15</v>
      </c>
      <c r="I1468" s="11" t="s">
        <v>418</v>
      </c>
      <c r="J1468" s="12">
        <v>10359</v>
      </c>
      <c r="K1468" s="13">
        <v>0.126</v>
      </c>
    </row>
    <row r="1469" spans="1:11" x14ac:dyDescent="0.35">
      <c r="A1469" s="10" t="s">
        <v>412</v>
      </c>
      <c r="B1469" s="10" t="s">
        <v>225</v>
      </c>
      <c r="C1469" s="10" t="s">
        <v>11</v>
      </c>
      <c r="D1469" s="10" t="s">
        <v>185</v>
      </c>
      <c r="E1469" s="11" t="s">
        <v>578</v>
      </c>
      <c r="F1469" s="10" t="s">
        <v>14</v>
      </c>
      <c r="G1469" s="10" t="s">
        <v>183</v>
      </c>
      <c r="H1469" s="10" t="s">
        <v>419</v>
      </c>
      <c r="I1469" s="11" t="s">
        <v>420</v>
      </c>
      <c r="J1469" s="12">
        <v>19650</v>
      </c>
      <c r="K1469" s="13">
        <v>0.23899999999999999</v>
      </c>
    </row>
    <row r="1470" spans="1:11" x14ac:dyDescent="0.35">
      <c r="A1470" s="10" t="s">
        <v>412</v>
      </c>
      <c r="B1470" s="10" t="s">
        <v>225</v>
      </c>
      <c r="C1470" s="10" t="s">
        <v>11</v>
      </c>
      <c r="D1470" s="10" t="s">
        <v>185</v>
      </c>
      <c r="E1470" s="11" t="s">
        <v>578</v>
      </c>
      <c r="F1470" s="10" t="s">
        <v>14</v>
      </c>
      <c r="G1470" s="10" t="s">
        <v>183</v>
      </c>
      <c r="H1470" s="10" t="s">
        <v>421</v>
      </c>
      <c r="I1470" s="11" t="s">
        <v>422</v>
      </c>
      <c r="J1470" s="12">
        <v>15745</v>
      </c>
      <c r="K1470" s="13">
        <v>0.1915</v>
      </c>
    </row>
    <row r="1471" spans="1:11" x14ac:dyDescent="0.35">
      <c r="A1471" s="10" t="s">
        <v>412</v>
      </c>
      <c r="B1471" s="10" t="s">
        <v>225</v>
      </c>
      <c r="C1471" s="10" t="s">
        <v>11</v>
      </c>
      <c r="D1471" s="10" t="s">
        <v>185</v>
      </c>
      <c r="E1471" s="11" t="s">
        <v>578</v>
      </c>
      <c r="F1471" s="10" t="s">
        <v>14</v>
      </c>
      <c r="G1471" s="10" t="s">
        <v>183</v>
      </c>
      <c r="H1471" s="10" t="s">
        <v>423</v>
      </c>
      <c r="I1471" s="11" t="s">
        <v>424</v>
      </c>
      <c r="J1471" s="12">
        <v>2376</v>
      </c>
      <c r="K1471" s="13">
        <v>2.8899999999999999E-2</v>
      </c>
    </row>
    <row r="1472" spans="1:11" x14ac:dyDescent="0.35">
      <c r="A1472" s="10" t="s">
        <v>412</v>
      </c>
      <c r="B1472" s="10" t="s">
        <v>225</v>
      </c>
      <c r="C1472" s="10" t="s">
        <v>11</v>
      </c>
      <c r="D1472" s="10" t="s">
        <v>226</v>
      </c>
      <c r="E1472" s="11" t="s">
        <v>643</v>
      </c>
      <c r="F1472" s="10" t="s">
        <v>21</v>
      </c>
      <c r="G1472" s="10" t="s">
        <v>414</v>
      </c>
      <c r="H1472" s="10" t="s">
        <v>416</v>
      </c>
      <c r="I1472" s="11" t="s">
        <v>417</v>
      </c>
      <c r="J1472" s="12">
        <v>0</v>
      </c>
      <c r="K1472" s="13">
        <v>0</v>
      </c>
    </row>
    <row r="1473" spans="1:11" x14ac:dyDescent="0.35">
      <c r="A1473" s="10" t="s">
        <v>412</v>
      </c>
      <c r="B1473" s="10" t="s">
        <v>225</v>
      </c>
      <c r="C1473" s="10" t="s">
        <v>11</v>
      </c>
      <c r="D1473" s="10" t="s">
        <v>226</v>
      </c>
      <c r="E1473" s="11" t="s">
        <v>643</v>
      </c>
      <c r="F1473" s="10" t="s">
        <v>21</v>
      </c>
      <c r="G1473" s="10" t="s">
        <v>414</v>
      </c>
      <c r="H1473" s="10" t="s">
        <v>15</v>
      </c>
      <c r="I1473" s="11" t="s">
        <v>418</v>
      </c>
      <c r="J1473" s="12">
        <v>1412696</v>
      </c>
      <c r="K1473" s="13">
        <v>0.35499999999999998</v>
      </c>
    </row>
    <row r="1474" spans="1:11" x14ac:dyDescent="0.35">
      <c r="A1474" s="10" t="s">
        <v>412</v>
      </c>
      <c r="B1474" s="10" t="s">
        <v>225</v>
      </c>
      <c r="C1474" s="10" t="s">
        <v>11</v>
      </c>
      <c r="D1474" s="10" t="s">
        <v>226</v>
      </c>
      <c r="E1474" s="11" t="s">
        <v>643</v>
      </c>
      <c r="F1474" s="10" t="s">
        <v>21</v>
      </c>
      <c r="G1474" s="10" t="s">
        <v>414</v>
      </c>
      <c r="H1474" s="10" t="s">
        <v>16</v>
      </c>
      <c r="I1474" s="11" t="s">
        <v>426</v>
      </c>
      <c r="J1474" s="12">
        <v>120179</v>
      </c>
      <c r="K1474" s="13">
        <v>3.0200000000000001E-2</v>
      </c>
    </row>
    <row r="1475" spans="1:11" x14ac:dyDescent="0.35">
      <c r="A1475" s="10" t="s">
        <v>412</v>
      </c>
      <c r="B1475" s="10" t="s">
        <v>225</v>
      </c>
      <c r="C1475" s="10" t="s">
        <v>11</v>
      </c>
      <c r="D1475" s="10" t="s">
        <v>226</v>
      </c>
      <c r="E1475" s="11" t="s">
        <v>643</v>
      </c>
      <c r="F1475" s="10" t="s">
        <v>21</v>
      </c>
      <c r="G1475" s="10" t="s">
        <v>414</v>
      </c>
      <c r="H1475" s="10" t="s">
        <v>419</v>
      </c>
      <c r="I1475" s="11" t="s">
        <v>420</v>
      </c>
      <c r="J1475" s="12">
        <v>853189</v>
      </c>
      <c r="K1475" s="13">
        <v>0.21440000000000001</v>
      </c>
    </row>
    <row r="1476" spans="1:11" x14ac:dyDescent="0.35">
      <c r="A1476" s="10" t="s">
        <v>412</v>
      </c>
      <c r="B1476" s="10" t="s">
        <v>225</v>
      </c>
      <c r="C1476" s="10" t="s">
        <v>11</v>
      </c>
      <c r="D1476" s="10" t="s">
        <v>226</v>
      </c>
      <c r="E1476" s="11" t="s">
        <v>643</v>
      </c>
      <c r="F1476" s="10" t="s">
        <v>21</v>
      </c>
      <c r="G1476" s="10" t="s">
        <v>414</v>
      </c>
      <c r="H1476" s="10" t="s">
        <v>421</v>
      </c>
      <c r="I1476" s="11" t="s">
        <v>422</v>
      </c>
      <c r="J1476" s="12">
        <v>890197</v>
      </c>
      <c r="K1476" s="13">
        <v>0.22370000000000001</v>
      </c>
    </row>
    <row r="1477" spans="1:11" x14ac:dyDescent="0.35">
      <c r="A1477" s="10" t="s">
        <v>412</v>
      </c>
      <c r="B1477" s="10" t="s">
        <v>225</v>
      </c>
      <c r="C1477" s="10" t="s">
        <v>11</v>
      </c>
      <c r="D1477" s="10" t="s">
        <v>226</v>
      </c>
      <c r="E1477" s="11" t="s">
        <v>643</v>
      </c>
      <c r="F1477" s="10" t="s">
        <v>21</v>
      </c>
      <c r="G1477" s="10" t="s">
        <v>414</v>
      </c>
      <c r="H1477" s="10" t="s">
        <v>423</v>
      </c>
      <c r="I1477" s="11" t="s">
        <v>424</v>
      </c>
      <c r="J1477" s="12">
        <v>152014</v>
      </c>
      <c r="K1477" s="13">
        <v>3.8199999999999998E-2</v>
      </c>
    </row>
    <row r="1478" spans="1:11" x14ac:dyDescent="0.35">
      <c r="A1478" s="10" t="s">
        <v>412</v>
      </c>
      <c r="B1478" s="10" t="s">
        <v>225</v>
      </c>
      <c r="C1478" s="10" t="s">
        <v>11</v>
      </c>
      <c r="D1478" s="10" t="s">
        <v>227</v>
      </c>
      <c r="E1478" s="11" t="s">
        <v>644</v>
      </c>
      <c r="F1478" s="10" t="s">
        <v>21</v>
      </c>
      <c r="G1478" s="10" t="s">
        <v>414</v>
      </c>
      <c r="H1478" s="10" t="s">
        <v>416</v>
      </c>
      <c r="I1478" s="11" t="s">
        <v>417</v>
      </c>
      <c r="J1478" s="12">
        <v>0</v>
      </c>
      <c r="K1478" s="13">
        <v>0</v>
      </c>
    </row>
    <row r="1479" spans="1:11" x14ac:dyDescent="0.35">
      <c r="A1479" s="10" t="s">
        <v>412</v>
      </c>
      <c r="B1479" s="10" t="s">
        <v>225</v>
      </c>
      <c r="C1479" s="10" t="s">
        <v>11</v>
      </c>
      <c r="D1479" s="10" t="s">
        <v>227</v>
      </c>
      <c r="E1479" s="11" t="s">
        <v>644</v>
      </c>
      <c r="F1479" s="10" t="s">
        <v>21</v>
      </c>
      <c r="G1479" s="10" t="s">
        <v>414</v>
      </c>
      <c r="H1479" s="10" t="s">
        <v>15</v>
      </c>
      <c r="I1479" s="11" t="s">
        <v>418</v>
      </c>
      <c r="J1479" s="12">
        <v>5114277</v>
      </c>
      <c r="K1479" s="13">
        <v>0.496</v>
      </c>
    </row>
    <row r="1480" spans="1:11" x14ac:dyDescent="0.35">
      <c r="A1480" s="10" t="s">
        <v>412</v>
      </c>
      <c r="B1480" s="10" t="s">
        <v>225</v>
      </c>
      <c r="C1480" s="10" t="s">
        <v>11</v>
      </c>
      <c r="D1480" s="10" t="s">
        <v>227</v>
      </c>
      <c r="E1480" s="11" t="s">
        <v>644</v>
      </c>
      <c r="F1480" s="10" t="s">
        <v>21</v>
      </c>
      <c r="G1480" s="10" t="s">
        <v>414</v>
      </c>
      <c r="H1480" s="10" t="s">
        <v>419</v>
      </c>
      <c r="I1480" s="11" t="s">
        <v>420</v>
      </c>
      <c r="J1480" s="12">
        <v>2756142</v>
      </c>
      <c r="K1480" s="13">
        <v>0.26729999999999998</v>
      </c>
    </row>
    <row r="1481" spans="1:11" x14ac:dyDescent="0.35">
      <c r="A1481" s="10" t="s">
        <v>412</v>
      </c>
      <c r="B1481" s="10" t="s">
        <v>225</v>
      </c>
      <c r="C1481" s="10" t="s">
        <v>11</v>
      </c>
      <c r="D1481" s="10" t="s">
        <v>227</v>
      </c>
      <c r="E1481" s="11" t="s">
        <v>644</v>
      </c>
      <c r="F1481" s="10" t="s">
        <v>21</v>
      </c>
      <c r="G1481" s="10" t="s">
        <v>414</v>
      </c>
      <c r="H1481" s="10" t="s">
        <v>421</v>
      </c>
      <c r="I1481" s="11" t="s">
        <v>422</v>
      </c>
      <c r="J1481" s="12">
        <v>1714726</v>
      </c>
      <c r="K1481" s="13">
        <v>0.1663</v>
      </c>
    </row>
    <row r="1482" spans="1:11" x14ac:dyDescent="0.35">
      <c r="A1482" s="10" t="s">
        <v>412</v>
      </c>
      <c r="B1482" s="10" t="s">
        <v>225</v>
      </c>
      <c r="C1482" s="10" t="s">
        <v>11</v>
      </c>
      <c r="D1482" s="10" t="s">
        <v>227</v>
      </c>
      <c r="E1482" s="11" t="s">
        <v>644</v>
      </c>
      <c r="F1482" s="10" t="s">
        <v>21</v>
      </c>
      <c r="G1482" s="10" t="s">
        <v>414</v>
      </c>
      <c r="H1482" s="10" t="s">
        <v>423</v>
      </c>
      <c r="I1482" s="11" t="s">
        <v>424</v>
      </c>
      <c r="J1482" s="12">
        <v>523801</v>
      </c>
      <c r="K1482" s="13">
        <v>5.0799999999999998E-2</v>
      </c>
    </row>
    <row r="1483" spans="1:11" x14ac:dyDescent="0.35">
      <c r="A1483" s="10" t="s">
        <v>412</v>
      </c>
      <c r="B1483" s="10" t="s">
        <v>225</v>
      </c>
      <c r="C1483" s="10" t="s">
        <v>11</v>
      </c>
      <c r="D1483" s="10" t="s">
        <v>228</v>
      </c>
      <c r="E1483" s="11" t="s">
        <v>645</v>
      </c>
      <c r="F1483" s="10" t="s">
        <v>21</v>
      </c>
      <c r="G1483" s="10" t="s">
        <v>414</v>
      </c>
      <c r="H1483" s="10" t="s">
        <v>13</v>
      </c>
      <c r="I1483" s="11" t="s">
        <v>415</v>
      </c>
      <c r="J1483" s="12">
        <v>0</v>
      </c>
      <c r="K1483" s="13">
        <v>0</v>
      </c>
    </row>
    <row r="1484" spans="1:11" x14ac:dyDescent="0.35">
      <c r="A1484" s="10" t="s">
        <v>412</v>
      </c>
      <c r="B1484" s="10" t="s">
        <v>225</v>
      </c>
      <c r="C1484" s="10" t="s">
        <v>11</v>
      </c>
      <c r="D1484" s="10" t="s">
        <v>228</v>
      </c>
      <c r="E1484" s="11" t="s">
        <v>645</v>
      </c>
      <c r="F1484" s="10" t="s">
        <v>21</v>
      </c>
      <c r="G1484" s="10" t="s">
        <v>414</v>
      </c>
      <c r="H1484" s="10" t="s">
        <v>416</v>
      </c>
      <c r="I1484" s="11" t="s">
        <v>417</v>
      </c>
      <c r="J1484" s="12">
        <v>0</v>
      </c>
      <c r="K1484" s="13">
        <v>0</v>
      </c>
    </row>
    <row r="1485" spans="1:11" x14ac:dyDescent="0.35">
      <c r="A1485" s="10" t="s">
        <v>412</v>
      </c>
      <c r="B1485" s="10" t="s">
        <v>225</v>
      </c>
      <c r="C1485" s="10" t="s">
        <v>11</v>
      </c>
      <c r="D1485" s="10" t="s">
        <v>228</v>
      </c>
      <c r="E1485" s="11" t="s">
        <v>645</v>
      </c>
      <c r="F1485" s="10" t="s">
        <v>21</v>
      </c>
      <c r="G1485" s="10" t="s">
        <v>414</v>
      </c>
      <c r="H1485" s="10" t="s">
        <v>15</v>
      </c>
      <c r="I1485" s="11" t="s">
        <v>418</v>
      </c>
      <c r="J1485" s="12">
        <v>1826727</v>
      </c>
      <c r="K1485" s="13">
        <v>0.34399999999999997</v>
      </c>
    </row>
    <row r="1486" spans="1:11" x14ac:dyDescent="0.35">
      <c r="A1486" s="10" t="s">
        <v>412</v>
      </c>
      <c r="B1486" s="10" t="s">
        <v>225</v>
      </c>
      <c r="C1486" s="10" t="s">
        <v>11</v>
      </c>
      <c r="D1486" s="10" t="s">
        <v>228</v>
      </c>
      <c r="E1486" s="11" t="s">
        <v>645</v>
      </c>
      <c r="F1486" s="10" t="s">
        <v>21</v>
      </c>
      <c r="G1486" s="10" t="s">
        <v>414</v>
      </c>
      <c r="H1486" s="10" t="s">
        <v>16</v>
      </c>
      <c r="I1486" s="11" t="s">
        <v>426</v>
      </c>
      <c r="J1486" s="12">
        <v>370125</v>
      </c>
      <c r="K1486" s="13">
        <v>6.9699999999999998E-2</v>
      </c>
    </row>
    <row r="1487" spans="1:11" x14ac:dyDescent="0.35">
      <c r="A1487" s="10" t="s">
        <v>412</v>
      </c>
      <c r="B1487" s="10" t="s">
        <v>225</v>
      </c>
      <c r="C1487" s="10" t="s">
        <v>11</v>
      </c>
      <c r="D1487" s="10" t="s">
        <v>228</v>
      </c>
      <c r="E1487" s="11" t="s">
        <v>645</v>
      </c>
      <c r="F1487" s="10" t="s">
        <v>21</v>
      </c>
      <c r="G1487" s="10" t="s">
        <v>414</v>
      </c>
      <c r="H1487" s="10" t="s">
        <v>419</v>
      </c>
      <c r="I1487" s="11" t="s">
        <v>420</v>
      </c>
      <c r="J1487" s="12">
        <v>1595200</v>
      </c>
      <c r="K1487" s="13">
        <v>0.3004</v>
      </c>
    </row>
    <row r="1488" spans="1:11" x14ac:dyDescent="0.35">
      <c r="A1488" s="10" t="s">
        <v>412</v>
      </c>
      <c r="B1488" s="10" t="s">
        <v>225</v>
      </c>
      <c r="C1488" s="10" t="s">
        <v>11</v>
      </c>
      <c r="D1488" s="10" t="s">
        <v>228</v>
      </c>
      <c r="E1488" s="11" t="s">
        <v>645</v>
      </c>
      <c r="F1488" s="10" t="s">
        <v>21</v>
      </c>
      <c r="G1488" s="10" t="s">
        <v>414</v>
      </c>
      <c r="H1488" s="10" t="s">
        <v>421</v>
      </c>
      <c r="I1488" s="11" t="s">
        <v>422</v>
      </c>
      <c r="J1488" s="12">
        <v>1612193</v>
      </c>
      <c r="K1488" s="13">
        <v>0.30359999999999998</v>
      </c>
    </row>
    <row r="1489" spans="1:11" x14ac:dyDescent="0.35">
      <c r="A1489" s="10" t="s">
        <v>412</v>
      </c>
      <c r="B1489" s="10" t="s">
        <v>225</v>
      </c>
      <c r="C1489" s="10" t="s">
        <v>11</v>
      </c>
      <c r="D1489" s="10" t="s">
        <v>228</v>
      </c>
      <c r="E1489" s="11" t="s">
        <v>645</v>
      </c>
      <c r="F1489" s="10" t="s">
        <v>21</v>
      </c>
      <c r="G1489" s="10" t="s">
        <v>414</v>
      </c>
      <c r="H1489" s="10" t="s">
        <v>423</v>
      </c>
      <c r="I1489" s="11" t="s">
        <v>424</v>
      </c>
      <c r="J1489" s="12">
        <v>327112</v>
      </c>
      <c r="K1489" s="13">
        <v>6.1600000000000002E-2</v>
      </c>
    </row>
    <row r="1490" spans="1:11" x14ac:dyDescent="0.35">
      <c r="A1490" s="10" t="s">
        <v>412</v>
      </c>
      <c r="B1490" s="10" t="s">
        <v>225</v>
      </c>
      <c r="C1490" s="10" t="s">
        <v>11</v>
      </c>
      <c r="D1490" s="10" t="s">
        <v>229</v>
      </c>
      <c r="E1490" s="11" t="s">
        <v>646</v>
      </c>
      <c r="F1490" s="10" t="s">
        <v>14</v>
      </c>
      <c r="G1490" s="10" t="s">
        <v>230</v>
      </c>
      <c r="H1490" s="10" t="s">
        <v>416</v>
      </c>
      <c r="I1490" s="11" t="s">
        <v>417</v>
      </c>
      <c r="J1490" s="12">
        <v>0</v>
      </c>
      <c r="K1490" s="13">
        <v>0</v>
      </c>
    </row>
    <row r="1491" spans="1:11" x14ac:dyDescent="0.35">
      <c r="A1491" s="10" t="s">
        <v>412</v>
      </c>
      <c r="B1491" s="10" t="s">
        <v>225</v>
      </c>
      <c r="C1491" s="10" t="s">
        <v>11</v>
      </c>
      <c r="D1491" s="10" t="s">
        <v>229</v>
      </c>
      <c r="E1491" s="11" t="s">
        <v>646</v>
      </c>
      <c r="F1491" s="10" t="s">
        <v>14</v>
      </c>
      <c r="G1491" s="10" t="s">
        <v>230</v>
      </c>
      <c r="H1491" s="10" t="s">
        <v>15</v>
      </c>
      <c r="I1491" s="11" t="s">
        <v>418</v>
      </c>
      <c r="J1491" s="12">
        <v>251658</v>
      </c>
      <c r="K1491" s="13">
        <v>0.27260000000000001</v>
      </c>
    </row>
    <row r="1492" spans="1:11" x14ac:dyDescent="0.35">
      <c r="A1492" s="10" t="s">
        <v>412</v>
      </c>
      <c r="B1492" s="10" t="s">
        <v>225</v>
      </c>
      <c r="C1492" s="10" t="s">
        <v>11</v>
      </c>
      <c r="D1492" s="10" t="s">
        <v>229</v>
      </c>
      <c r="E1492" s="11" t="s">
        <v>646</v>
      </c>
      <c r="F1492" s="10" t="s">
        <v>14</v>
      </c>
      <c r="G1492" s="10" t="s">
        <v>230</v>
      </c>
      <c r="H1492" s="10" t="s">
        <v>16</v>
      </c>
      <c r="I1492" s="11" t="s">
        <v>426</v>
      </c>
      <c r="J1492" s="12">
        <v>30188</v>
      </c>
      <c r="K1492" s="13">
        <v>3.27E-2</v>
      </c>
    </row>
    <row r="1493" spans="1:11" x14ac:dyDescent="0.35">
      <c r="A1493" s="10" t="s">
        <v>412</v>
      </c>
      <c r="B1493" s="10" t="s">
        <v>225</v>
      </c>
      <c r="C1493" s="10" t="s">
        <v>11</v>
      </c>
      <c r="D1493" s="10" t="s">
        <v>229</v>
      </c>
      <c r="E1493" s="11" t="s">
        <v>646</v>
      </c>
      <c r="F1493" s="10" t="s">
        <v>14</v>
      </c>
      <c r="G1493" s="10" t="s">
        <v>230</v>
      </c>
      <c r="H1493" s="10" t="s">
        <v>419</v>
      </c>
      <c r="I1493" s="11" t="s">
        <v>420</v>
      </c>
      <c r="J1493" s="12">
        <v>264952</v>
      </c>
      <c r="K1493" s="13">
        <v>0.28699999999999998</v>
      </c>
    </row>
    <row r="1494" spans="1:11" x14ac:dyDescent="0.35">
      <c r="A1494" s="10" t="s">
        <v>412</v>
      </c>
      <c r="B1494" s="10" t="s">
        <v>225</v>
      </c>
      <c r="C1494" s="10" t="s">
        <v>11</v>
      </c>
      <c r="D1494" s="10" t="s">
        <v>229</v>
      </c>
      <c r="E1494" s="11" t="s">
        <v>646</v>
      </c>
      <c r="F1494" s="10" t="s">
        <v>14</v>
      </c>
      <c r="G1494" s="10" t="s">
        <v>230</v>
      </c>
      <c r="H1494" s="10" t="s">
        <v>421</v>
      </c>
      <c r="I1494" s="11" t="s">
        <v>422</v>
      </c>
      <c r="J1494" s="12">
        <v>145954</v>
      </c>
      <c r="K1494" s="13">
        <v>0.15809999999999999</v>
      </c>
    </row>
    <row r="1495" spans="1:11" x14ac:dyDescent="0.35">
      <c r="A1495" s="10" t="s">
        <v>412</v>
      </c>
      <c r="B1495" s="10" t="s">
        <v>225</v>
      </c>
      <c r="C1495" s="10" t="s">
        <v>11</v>
      </c>
      <c r="D1495" s="10" t="s">
        <v>229</v>
      </c>
      <c r="E1495" s="11" t="s">
        <v>646</v>
      </c>
      <c r="F1495" s="10" t="s">
        <v>14</v>
      </c>
      <c r="G1495" s="10" t="s">
        <v>230</v>
      </c>
      <c r="H1495" s="10" t="s">
        <v>423</v>
      </c>
      <c r="I1495" s="11" t="s">
        <v>424</v>
      </c>
      <c r="J1495" s="12">
        <v>33142</v>
      </c>
      <c r="K1495" s="13">
        <v>3.5900000000000001E-2</v>
      </c>
    </row>
    <row r="1496" spans="1:11" x14ac:dyDescent="0.35">
      <c r="A1496" s="10" t="s">
        <v>412</v>
      </c>
      <c r="B1496" s="10" t="s">
        <v>231</v>
      </c>
      <c r="C1496" s="10" t="s">
        <v>11</v>
      </c>
      <c r="D1496" s="10" t="s">
        <v>232</v>
      </c>
      <c r="E1496" s="11" t="s">
        <v>647</v>
      </c>
      <c r="F1496" s="10" t="s">
        <v>21</v>
      </c>
      <c r="G1496" s="10" t="s">
        <v>414</v>
      </c>
      <c r="H1496" s="10" t="s">
        <v>25</v>
      </c>
      <c r="I1496" s="11" t="s">
        <v>448</v>
      </c>
      <c r="J1496" s="12">
        <v>562885</v>
      </c>
      <c r="K1496" s="13">
        <v>0.25</v>
      </c>
    </row>
    <row r="1497" spans="1:11" x14ac:dyDescent="0.35">
      <c r="A1497" s="10" t="s">
        <v>412</v>
      </c>
      <c r="B1497" s="10" t="s">
        <v>231</v>
      </c>
      <c r="C1497" s="10" t="s">
        <v>11</v>
      </c>
      <c r="D1497" s="10" t="s">
        <v>232</v>
      </c>
      <c r="E1497" s="11" t="s">
        <v>647</v>
      </c>
      <c r="F1497" s="10" t="s">
        <v>21</v>
      </c>
      <c r="G1497" s="10" t="s">
        <v>414</v>
      </c>
      <c r="H1497" s="10" t="s">
        <v>13</v>
      </c>
      <c r="I1497" s="11" t="s">
        <v>415</v>
      </c>
      <c r="J1497" s="12">
        <v>0</v>
      </c>
      <c r="K1497" s="13">
        <v>0</v>
      </c>
    </row>
    <row r="1498" spans="1:11" x14ac:dyDescent="0.35">
      <c r="A1498" s="10" t="s">
        <v>412</v>
      </c>
      <c r="B1498" s="10" t="s">
        <v>231</v>
      </c>
      <c r="C1498" s="10" t="s">
        <v>11</v>
      </c>
      <c r="D1498" s="10" t="s">
        <v>232</v>
      </c>
      <c r="E1498" s="11" t="s">
        <v>647</v>
      </c>
      <c r="F1498" s="10" t="s">
        <v>21</v>
      </c>
      <c r="G1498" s="10" t="s">
        <v>414</v>
      </c>
      <c r="H1498" s="10" t="s">
        <v>416</v>
      </c>
      <c r="I1498" s="11" t="s">
        <v>417</v>
      </c>
      <c r="J1498" s="12">
        <v>0</v>
      </c>
      <c r="K1498" s="13">
        <v>0</v>
      </c>
    </row>
    <row r="1499" spans="1:11" x14ac:dyDescent="0.35">
      <c r="A1499" s="10" t="s">
        <v>412</v>
      </c>
      <c r="B1499" s="10" t="s">
        <v>231</v>
      </c>
      <c r="C1499" s="10" t="s">
        <v>11</v>
      </c>
      <c r="D1499" s="10" t="s">
        <v>232</v>
      </c>
      <c r="E1499" s="11" t="s">
        <v>647</v>
      </c>
      <c r="F1499" s="10" t="s">
        <v>21</v>
      </c>
      <c r="G1499" s="10" t="s">
        <v>414</v>
      </c>
      <c r="H1499" s="10" t="s">
        <v>15</v>
      </c>
      <c r="I1499" s="11" t="s">
        <v>418</v>
      </c>
      <c r="J1499" s="12">
        <v>340658</v>
      </c>
      <c r="K1499" s="13">
        <v>0.15129999999999999</v>
      </c>
    </row>
    <row r="1500" spans="1:11" x14ac:dyDescent="0.35">
      <c r="A1500" s="10" t="s">
        <v>412</v>
      </c>
      <c r="B1500" s="10" t="s">
        <v>231</v>
      </c>
      <c r="C1500" s="10" t="s">
        <v>11</v>
      </c>
      <c r="D1500" s="10" t="s">
        <v>232</v>
      </c>
      <c r="E1500" s="11" t="s">
        <v>647</v>
      </c>
      <c r="F1500" s="10" t="s">
        <v>21</v>
      </c>
      <c r="G1500" s="10" t="s">
        <v>414</v>
      </c>
      <c r="H1500" s="10" t="s">
        <v>419</v>
      </c>
      <c r="I1500" s="11" t="s">
        <v>420</v>
      </c>
      <c r="J1500" s="12">
        <v>601386</v>
      </c>
      <c r="K1500" s="13">
        <v>0.2671</v>
      </c>
    </row>
    <row r="1501" spans="1:11" x14ac:dyDescent="0.35">
      <c r="A1501" s="10" t="s">
        <v>412</v>
      </c>
      <c r="B1501" s="10" t="s">
        <v>231</v>
      </c>
      <c r="C1501" s="10" t="s">
        <v>11</v>
      </c>
      <c r="D1501" s="10" t="s">
        <v>232</v>
      </c>
      <c r="E1501" s="11" t="s">
        <v>647</v>
      </c>
      <c r="F1501" s="10" t="s">
        <v>21</v>
      </c>
      <c r="G1501" s="10" t="s">
        <v>414</v>
      </c>
      <c r="H1501" s="10" t="s">
        <v>421</v>
      </c>
      <c r="I1501" s="11" t="s">
        <v>422</v>
      </c>
      <c r="J1501" s="12">
        <v>394469</v>
      </c>
      <c r="K1501" s="13">
        <v>0.17519999999999999</v>
      </c>
    </row>
    <row r="1502" spans="1:11" x14ac:dyDescent="0.35">
      <c r="A1502" s="10" t="s">
        <v>412</v>
      </c>
      <c r="B1502" s="10" t="s">
        <v>231</v>
      </c>
      <c r="C1502" s="10" t="s">
        <v>11</v>
      </c>
      <c r="D1502" s="10" t="s">
        <v>232</v>
      </c>
      <c r="E1502" s="11" t="s">
        <v>647</v>
      </c>
      <c r="F1502" s="10" t="s">
        <v>21</v>
      </c>
      <c r="G1502" s="10" t="s">
        <v>414</v>
      </c>
      <c r="H1502" s="10" t="s">
        <v>423</v>
      </c>
      <c r="I1502" s="11" t="s">
        <v>424</v>
      </c>
      <c r="J1502" s="12">
        <v>133066</v>
      </c>
      <c r="K1502" s="13">
        <v>5.91E-2</v>
      </c>
    </row>
    <row r="1503" spans="1:11" x14ac:dyDescent="0.35">
      <c r="A1503" s="10" t="s">
        <v>412</v>
      </c>
      <c r="B1503" s="10" t="s">
        <v>233</v>
      </c>
      <c r="C1503" s="10" t="s">
        <v>11</v>
      </c>
      <c r="D1503" s="10" t="s">
        <v>234</v>
      </c>
      <c r="E1503" s="11" t="s">
        <v>648</v>
      </c>
      <c r="F1503" s="10" t="s">
        <v>21</v>
      </c>
      <c r="G1503" s="10" t="s">
        <v>414</v>
      </c>
      <c r="H1503" s="10" t="s">
        <v>13</v>
      </c>
      <c r="I1503" s="11" t="s">
        <v>415</v>
      </c>
      <c r="J1503" s="12">
        <v>0</v>
      </c>
      <c r="K1503" s="13">
        <v>0</v>
      </c>
    </row>
    <row r="1504" spans="1:11" x14ac:dyDescent="0.35">
      <c r="A1504" s="10" t="s">
        <v>412</v>
      </c>
      <c r="B1504" s="10" t="s">
        <v>233</v>
      </c>
      <c r="C1504" s="10" t="s">
        <v>11</v>
      </c>
      <c r="D1504" s="10" t="s">
        <v>234</v>
      </c>
      <c r="E1504" s="11" t="s">
        <v>648</v>
      </c>
      <c r="F1504" s="10" t="s">
        <v>21</v>
      </c>
      <c r="G1504" s="10" t="s">
        <v>414</v>
      </c>
      <c r="H1504" s="10" t="s">
        <v>416</v>
      </c>
      <c r="I1504" s="11" t="s">
        <v>417</v>
      </c>
      <c r="J1504" s="12">
        <v>0</v>
      </c>
      <c r="K1504" s="13">
        <v>0</v>
      </c>
    </row>
    <row r="1505" spans="1:11" x14ac:dyDescent="0.35">
      <c r="A1505" s="10" t="s">
        <v>412</v>
      </c>
      <c r="B1505" s="10" t="s">
        <v>233</v>
      </c>
      <c r="C1505" s="10" t="s">
        <v>11</v>
      </c>
      <c r="D1505" s="10" t="s">
        <v>234</v>
      </c>
      <c r="E1505" s="11" t="s">
        <v>648</v>
      </c>
      <c r="F1505" s="10" t="s">
        <v>21</v>
      </c>
      <c r="G1505" s="10" t="s">
        <v>414</v>
      </c>
      <c r="H1505" s="10" t="s">
        <v>15</v>
      </c>
      <c r="I1505" s="11" t="s">
        <v>418</v>
      </c>
      <c r="J1505" s="12">
        <v>749726</v>
      </c>
      <c r="K1505" s="13">
        <v>0.32579999999999998</v>
      </c>
    </row>
    <row r="1506" spans="1:11" x14ac:dyDescent="0.35">
      <c r="A1506" s="10" t="s">
        <v>412</v>
      </c>
      <c r="B1506" s="10" t="s">
        <v>233</v>
      </c>
      <c r="C1506" s="10" t="s">
        <v>11</v>
      </c>
      <c r="D1506" s="10" t="s">
        <v>234</v>
      </c>
      <c r="E1506" s="11" t="s">
        <v>648</v>
      </c>
      <c r="F1506" s="10" t="s">
        <v>21</v>
      </c>
      <c r="G1506" s="10" t="s">
        <v>414</v>
      </c>
      <c r="H1506" s="10" t="s">
        <v>16</v>
      </c>
      <c r="I1506" s="11" t="s">
        <v>426</v>
      </c>
      <c r="J1506" s="12">
        <v>261184</v>
      </c>
      <c r="K1506" s="13">
        <v>0.1135</v>
      </c>
    </row>
    <row r="1507" spans="1:11" x14ac:dyDescent="0.35">
      <c r="A1507" s="10" t="s">
        <v>412</v>
      </c>
      <c r="B1507" s="10" t="s">
        <v>233</v>
      </c>
      <c r="C1507" s="10" t="s">
        <v>11</v>
      </c>
      <c r="D1507" s="10" t="s">
        <v>234</v>
      </c>
      <c r="E1507" s="11" t="s">
        <v>648</v>
      </c>
      <c r="F1507" s="10" t="s">
        <v>21</v>
      </c>
      <c r="G1507" s="10" t="s">
        <v>414</v>
      </c>
      <c r="H1507" s="10" t="s">
        <v>419</v>
      </c>
      <c r="I1507" s="11" t="s">
        <v>420</v>
      </c>
      <c r="J1507" s="12">
        <v>584731</v>
      </c>
      <c r="K1507" s="13">
        <v>0.25409999999999999</v>
      </c>
    </row>
    <row r="1508" spans="1:11" x14ac:dyDescent="0.35">
      <c r="A1508" s="10" t="s">
        <v>412</v>
      </c>
      <c r="B1508" s="10" t="s">
        <v>233</v>
      </c>
      <c r="C1508" s="10" t="s">
        <v>11</v>
      </c>
      <c r="D1508" s="10" t="s">
        <v>234</v>
      </c>
      <c r="E1508" s="11" t="s">
        <v>648</v>
      </c>
      <c r="F1508" s="10" t="s">
        <v>21</v>
      </c>
      <c r="G1508" s="10" t="s">
        <v>414</v>
      </c>
      <c r="H1508" s="10" t="s">
        <v>421</v>
      </c>
      <c r="I1508" s="11" t="s">
        <v>422</v>
      </c>
      <c r="J1508" s="12">
        <v>291330</v>
      </c>
      <c r="K1508" s="13">
        <v>0.12659999999999999</v>
      </c>
    </row>
    <row r="1509" spans="1:11" x14ac:dyDescent="0.35">
      <c r="A1509" s="10" t="s">
        <v>412</v>
      </c>
      <c r="B1509" s="10" t="s">
        <v>233</v>
      </c>
      <c r="C1509" s="10" t="s">
        <v>11</v>
      </c>
      <c r="D1509" s="10" t="s">
        <v>234</v>
      </c>
      <c r="E1509" s="11" t="s">
        <v>648</v>
      </c>
      <c r="F1509" s="10" t="s">
        <v>21</v>
      </c>
      <c r="G1509" s="10" t="s">
        <v>414</v>
      </c>
      <c r="H1509" s="10" t="s">
        <v>423</v>
      </c>
      <c r="I1509" s="11" t="s">
        <v>424</v>
      </c>
      <c r="J1509" s="12">
        <v>45103</v>
      </c>
      <c r="K1509" s="13">
        <v>1.9599999999999999E-2</v>
      </c>
    </row>
    <row r="1510" spans="1:11" x14ac:dyDescent="0.35">
      <c r="A1510" s="10" t="s">
        <v>412</v>
      </c>
      <c r="B1510" s="10" t="s">
        <v>233</v>
      </c>
      <c r="C1510" s="10" t="s">
        <v>11</v>
      </c>
      <c r="D1510" s="10" t="s">
        <v>235</v>
      </c>
      <c r="E1510" s="11" t="s">
        <v>649</v>
      </c>
      <c r="F1510" s="10" t="s">
        <v>21</v>
      </c>
      <c r="G1510" s="10" t="s">
        <v>414</v>
      </c>
      <c r="H1510" s="10" t="s">
        <v>13</v>
      </c>
      <c r="I1510" s="11" t="s">
        <v>415</v>
      </c>
      <c r="J1510" s="12">
        <v>0</v>
      </c>
      <c r="K1510" s="13">
        <v>0</v>
      </c>
    </row>
    <row r="1511" spans="1:11" x14ac:dyDescent="0.35">
      <c r="A1511" s="10" t="s">
        <v>412</v>
      </c>
      <c r="B1511" s="10" t="s">
        <v>233</v>
      </c>
      <c r="C1511" s="10" t="s">
        <v>11</v>
      </c>
      <c r="D1511" s="10" t="s">
        <v>235</v>
      </c>
      <c r="E1511" s="11" t="s">
        <v>649</v>
      </c>
      <c r="F1511" s="10" t="s">
        <v>21</v>
      </c>
      <c r="G1511" s="10" t="s">
        <v>414</v>
      </c>
      <c r="H1511" s="10" t="s">
        <v>416</v>
      </c>
      <c r="I1511" s="11" t="s">
        <v>417</v>
      </c>
      <c r="J1511" s="12">
        <v>0</v>
      </c>
      <c r="K1511" s="13">
        <v>0</v>
      </c>
    </row>
    <row r="1512" spans="1:11" x14ac:dyDescent="0.35">
      <c r="A1512" s="10" t="s">
        <v>412</v>
      </c>
      <c r="B1512" s="10" t="s">
        <v>233</v>
      </c>
      <c r="C1512" s="10" t="s">
        <v>11</v>
      </c>
      <c r="D1512" s="10" t="s">
        <v>235</v>
      </c>
      <c r="E1512" s="11" t="s">
        <v>649</v>
      </c>
      <c r="F1512" s="10" t="s">
        <v>21</v>
      </c>
      <c r="G1512" s="10" t="s">
        <v>414</v>
      </c>
      <c r="H1512" s="10" t="s">
        <v>15</v>
      </c>
      <c r="I1512" s="11" t="s">
        <v>418</v>
      </c>
      <c r="J1512" s="12">
        <v>988576</v>
      </c>
      <c r="K1512" s="13">
        <v>0.3362</v>
      </c>
    </row>
    <row r="1513" spans="1:11" x14ac:dyDescent="0.35">
      <c r="A1513" s="10" t="s">
        <v>412</v>
      </c>
      <c r="B1513" s="10" t="s">
        <v>233</v>
      </c>
      <c r="C1513" s="10" t="s">
        <v>11</v>
      </c>
      <c r="D1513" s="10" t="s">
        <v>235</v>
      </c>
      <c r="E1513" s="11" t="s">
        <v>649</v>
      </c>
      <c r="F1513" s="10" t="s">
        <v>21</v>
      </c>
      <c r="G1513" s="10" t="s">
        <v>414</v>
      </c>
      <c r="H1513" s="10" t="s">
        <v>419</v>
      </c>
      <c r="I1513" s="11" t="s">
        <v>420</v>
      </c>
      <c r="J1513" s="12">
        <v>852140</v>
      </c>
      <c r="K1513" s="13">
        <v>0.2898</v>
      </c>
    </row>
    <row r="1514" spans="1:11" x14ac:dyDescent="0.35">
      <c r="A1514" s="10" t="s">
        <v>412</v>
      </c>
      <c r="B1514" s="10" t="s">
        <v>233</v>
      </c>
      <c r="C1514" s="10" t="s">
        <v>11</v>
      </c>
      <c r="D1514" s="10" t="s">
        <v>235</v>
      </c>
      <c r="E1514" s="11" t="s">
        <v>649</v>
      </c>
      <c r="F1514" s="10" t="s">
        <v>21</v>
      </c>
      <c r="G1514" s="10" t="s">
        <v>414</v>
      </c>
      <c r="H1514" s="10" t="s">
        <v>421</v>
      </c>
      <c r="I1514" s="11" t="s">
        <v>422</v>
      </c>
      <c r="J1514" s="12">
        <v>645133</v>
      </c>
      <c r="K1514" s="13">
        <v>0.21940000000000001</v>
      </c>
    </row>
    <row r="1515" spans="1:11" x14ac:dyDescent="0.35">
      <c r="A1515" s="10" t="s">
        <v>412</v>
      </c>
      <c r="B1515" s="10" t="s">
        <v>233</v>
      </c>
      <c r="C1515" s="10" t="s">
        <v>11</v>
      </c>
      <c r="D1515" s="10" t="s">
        <v>235</v>
      </c>
      <c r="E1515" s="11" t="s">
        <v>649</v>
      </c>
      <c r="F1515" s="10" t="s">
        <v>21</v>
      </c>
      <c r="G1515" s="10" t="s">
        <v>414</v>
      </c>
      <c r="H1515" s="10" t="s">
        <v>423</v>
      </c>
      <c r="I1515" s="11" t="s">
        <v>424</v>
      </c>
      <c r="J1515" s="12">
        <v>89389</v>
      </c>
      <c r="K1515" s="13">
        <v>3.04E-2</v>
      </c>
    </row>
    <row r="1516" spans="1:11" x14ac:dyDescent="0.35">
      <c r="A1516" s="10" t="s">
        <v>412</v>
      </c>
      <c r="B1516" s="10" t="s">
        <v>233</v>
      </c>
      <c r="C1516" s="10" t="s">
        <v>11</v>
      </c>
      <c r="D1516" s="10" t="s">
        <v>236</v>
      </c>
      <c r="E1516" s="11" t="s">
        <v>650</v>
      </c>
      <c r="F1516" s="10" t="s">
        <v>21</v>
      </c>
      <c r="G1516" s="10" t="s">
        <v>414</v>
      </c>
      <c r="H1516" s="10" t="s">
        <v>13</v>
      </c>
      <c r="I1516" s="11" t="s">
        <v>415</v>
      </c>
      <c r="J1516" s="12">
        <v>0</v>
      </c>
      <c r="K1516" s="13">
        <v>0</v>
      </c>
    </row>
    <row r="1517" spans="1:11" x14ac:dyDescent="0.35">
      <c r="A1517" s="10" t="s">
        <v>412</v>
      </c>
      <c r="B1517" s="10" t="s">
        <v>233</v>
      </c>
      <c r="C1517" s="10" t="s">
        <v>11</v>
      </c>
      <c r="D1517" s="10" t="s">
        <v>236</v>
      </c>
      <c r="E1517" s="11" t="s">
        <v>650</v>
      </c>
      <c r="F1517" s="10" t="s">
        <v>21</v>
      </c>
      <c r="G1517" s="10" t="s">
        <v>414</v>
      </c>
      <c r="H1517" s="10" t="s">
        <v>416</v>
      </c>
      <c r="I1517" s="11" t="s">
        <v>417</v>
      </c>
      <c r="J1517" s="12">
        <v>0</v>
      </c>
      <c r="K1517" s="13">
        <v>0</v>
      </c>
    </row>
    <row r="1518" spans="1:11" x14ac:dyDescent="0.35">
      <c r="A1518" s="10" t="s">
        <v>412</v>
      </c>
      <c r="B1518" s="10" t="s">
        <v>233</v>
      </c>
      <c r="C1518" s="10" t="s">
        <v>11</v>
      </c>
      <c r="D1518" s="10" t="s">
        <v>236</v>
      </c>
      <c r="E1518" s="11" t="s">
        <v>650</v>
      </c>
      <c r="F1518" s="10" t="s">
        <v>21</v>
      </c>
      <c r="G1518" s="10" t="s">
        <v>414</v>
      </c>
      <c r="H1518" s="10" t="s">
        <v>15</v>
      </c>
      <c r="I1518" s="11" t="s">
        <v>418</v>
      </c>
      <c r="J1518" s="12">
        <v>595046</v>
      </c>
      <c r="K1518" s="13">
        <v>0.24929999999999999</v>
      </c>
    </row>
    <row r="1519" spans="1:11" x14ac:dyDescent="0.35">
      <c r="A1519" s="10" t="s">
        <v>412</v>
      </c>
      <c r="B1519" s="10" t="s">
        <v>233</v>
      </c>
      <c r="C1519" s="10" t="s">
        <v>11</v>
      </c>
      <c r="D1519" s="10" t="s">
        <v>236</v>
      </c>
      <c r="E1519" s="11" t="s">
        <v>650</v>
      </c>
      <c r="F1519" s="10" t="s">
        <v>21</v>
      </c>
      <c r="G1519" s="10" t="s">
        <v>414</v>
      </c>
      <c r="H1519" s="10" t="s">
        <v>16</v>
      </c>
      <c r="I1519" s="11" t="s">
        <v>426</v>
      </c>
      <c r="J1519" s="12">
        <v>112660</v>
      </c>
      <c r="K1519" s="13">
        <v>4.7199999999999999E-2</v>
      </c>
    </row>
    <row r="1520" spans="1:11" x14ac:dyDescent="0.35">
      <c r="A1520" s="10" t="s">
        <v>412</v>
      </c>
      <c r="B1520" s="10" t="s">
        <v>233</v>
      </c>
      <c r="C1520" s="10" t="s">
        <v>11</v>
      </c>
      <c r="D1520" s="10" t="s">
        <v>236</v>
      </c>
      <c r="E1520" s="11" t="s">
        <v>650</v>
      </c>
      <c r="F1520" s="10" t="s">
        <v>21</v>
      </c>
      <c r="G1520" s="10" t="s">
        <v>414</v>
      </c>
      <c r="H1520" s="10" t="s">
        <v>419</v>
      </c>
      <c r="I1520" s="11" t="s">
        <v>420</v>
      </c>
      <c r="J1520" s="12">
        <v>801987</v>
      </c>
      <c r="K1520" s="13">
        <v>0.33600000000000002</v>
      </c>
    </row>
    <row r="1521" spans="1:11" x14ac:dyDescent="0.35">
      <c r="A1521" s="10" t="s">
        <v>412</v>
      </c>
      <c r="B1521" s="10" t="s">
        <v>233</v>
      </c>
      <c r="C1521" s="10" t="s">
        <v>11</v>
      </c>
      <c r="D1521" s="10" t="s">
        <v>236</v>
      </c>
      <c r="E1521" s="11" t="s">
        <v>650</v>
      </c>
      <c r="F1521" s="10" t="s">
        <v>21</v>
      </c>
      <c r="G1521" s="10" t="s">
        <v>414</v>
      </c>
      <c r="H1521" s="10" t="s">
        <v>421</v>
      </c>
      <c r="I1521" s="11" t="s">
        <v>422</v>
      </c>
      <c r="J1521" s="12">
        <v>598865</v>
      </c>
      <c r="K1521" s="13">
        <v>0.25090000000000001</v>
      </c>
    </row>
    <row r="1522" spans="1:11" x14ac:dyDescent="0.35">
      <c r="A1522" s="10" t="s">
        <v>412</v>
      </c>
      <c r="B1522" s="10" t="s">
        <v>233</v>
      </c>
      <c r="C1522" s="10" t="s">
        <v>11</v>
      </c>
      <c r="D1522" s="10" t="s">
        <v>236</v>
      </c>
      <c r="E1522" s="11" t="s">
        <v>650</v>
      </c>
      <c r="F1522" s="10" t="s">
        <v>21</v>
      </c>
      <c r="G1522" s="10" t="s">
        <v>414</v>
      </c>
      <c r="H1522" s="10" t="s">
        <v>423</v>
      </c>
      <c r="I1522" s="11" t="s">
        <v>424</v>
      </c>
      <c r="J1522" s="12">
        <v>0</v>
      </c>
      <c r="K1522" s="13">
        <v>0</v>
      </c>
    </row>
    <row r="1523" spans="1:11" x14ac:dyDescent="0.35">
      <c r="A1523" s="10" t="s">
        <v>412</v>
      </c>
      <c r="B1523" s="10" t="s">
        <v>237</v>
      </c>
      <c r="C1523" s="10" t="s">
        <v>11</v>
      </c>
      <c r="D1523" s="10" t="s">
        <v>238</v>
      </c>
      <c r="E1523" s="11" t="s">
        <v>651</v>
      </c>
      <c r="F1523" s="10" t="s">
        <v>21</v>
      </c>
      <c r="G1523" s="10" t="s">
        <v>414</v>
      </c>
      <c r="H1523" s="10" t="s">
        <v>13</v>
      </c>
      <c r="I1523" s="11" t="s">
        <v>415</v>
      </c>
      <c r="J1523" s="12">
        <v>0</v>
      </c>
      <c r="K1523" s="13">
        <v>0</v>
      </c>
    </row>
    <row r="1524" spans="1:11" x14ac:dyDescent="0.35">
      <c r="A1524" s="10" t="s">
        <v>412</v>
      </c>
      <c r="B1524" s="10" t="s">
        <v>237</v>
      </c>
      <c r="C1524" s="10" t="s">
        <v>11</v>
      </c>
      <c r="D1524" s="10" t="s">
        <v>238</v>
      </c>
      <c r="E1524" s="11" t="s">
        <v>651</v>
      </c>
      <c r="F1524" s="10" t="s">
        <v>21</v>
      </c>
      <c r="G1524" s="10" t="s">
        <v>414</v>
      </c>
      <c r="H1524" s="10" t="s">
        <v>416</v>
      </c>
      <c r="I1524" s="11" t="s">
        <v>417</v>
      </c>
      <c r="J1524" s="12">
        <v>0</v>
      </c>
      <c r="K1524" s="13">
        <v>0</v>
      </c>
    </row>
    <row r="1525" spans="1:11" x14ac:dyDescent="0.35">
      <c r="A1525" s="10" t="s">
        <v>412</v>
      </c>
      <c r="B1525" s="10" t="s">
        <v>237</v>
      </c>
      <c r="C1525" s="10" t="s">
        <v>11</v>
      </c>
      <c r="D1525" s="10" t="s">
        <v>238</v>
      </c>
      <c r="E1525" s="11" t="s">
        <v>651</v>
      </c>
      <c r="F1525" s="10" t="s">
        <v>21</v>
      </c>
      <c r="G1525" s="10" t="s">
        <v>414</v>
      </c>
      <c r="H1525" s="10" t="s">
        <v>15</v>
      </c>
      <c r="I1525" s="11" t="s">
        <v>418</v>
      </c>
      <c r="J1525" s="12">
        <v>2868214</v>
      </c>
      <c r="K1525" s="13">
        <v>0.47299999999999998</v>
      </c>
    </row>
    <row r="1526" spans="1:11" x14ac:dyDescent="0.35">
      <c r="A1526" s="10" t="s">
        <v>412</v>
      </c>
      <c r="B1526" s="10" t="s">
        <v>237</v>
      </c>
      <c r="C1526" s="10" t="s">
        <v>11</v>
      </c>
      <c r="D1526" s="10" t="s">
        <v>238</v>
      </c>
      <c r="E1526" s="11" t="s">
        <v>651</v>
      </c>
      <c r="F1526" s="10" t="s">
        <v>21</v>
      </c>
      <c r="G1526" s="10" t="s">
        <v>414</v>
      </c>
      <c r="H1526" s="10" t="s">
        <v>16</v>
      </c>
      <c r="I1526" s="11" t="s">
        <v>426</v>
      </c>
      <c r="J1526" s="12">
        <v>206172</v>
      </c>
      <c r="K1526" s="13">
        <v>3.4000000000000002E-2</v>
      </c>
    </row>
    <row r="1527" spans="1:11" x14ac:dyDescent="0.35">
      <c r="A1527" s="10" t="s">
        <v>412</v>
      </c>
      <c r="B1527" s="10" t="s">
        <v>237</v>
      </c>
      <c r="C1527" s="10" t="s">
        <v>11</v>
      </c>
      <c r="D1527" s="10" t="s">
        <v>238</v>
      </c>
      <c r="E1527" s="11" t="s">
        <v>651</v>
      </c>
      <c r="F1527" s="10" t="s">
        <v>21</v>
      </c>
      <c r="G1527" s="10" t="s">
        <v>414</v>
      </c>
      <c r="H1527" s="10" t="s">
        <v>419</v>
      </c>
      <c r="I1527" s="11" t="s">
        <v>420</v>
      </c>
      <c r="J1527" s="12">
        <v>1723960</v>
      </c>
      <c r="K1527" s="13">
        <v>0.2843</v>
      </c>
    </row>
    <row r="1528" spans="1:11" x14ac:dyDescent="0.35">
      <c r="A1528" s="10" t="s">
        <v>412</v>
      </c>
      <c r="B1528" s="10" t="s">
        <v>237</v>
      </c>
      <c r="C1528" s="10" t="s">
        <v>11</v>
      </c>
      <c r="D1528" s="10" t="s">
        <v>238</v>
      </c>
      <c r="E1528" s="11" t="s">
        <v>651</v>
      </c>
      <c r="F1528" s="10" t="s">
        <v>21</v>
      </c>
      <c r="G1528" s="10" t="s">
        <v>414</v>
      </c>
      <c r="H1528" s="10" t="s">
        <v>421</v>
      </c>
      <c r="I1528" s="11" t="s">
        <v>422</v>
      </c>
      <c r="J1528" s="12">
        <v>2326710</v>
      </c>
      <c r="K1528" s="13">
        <v>0.38369999999999999</v>
      </c>
    </row>
    <row r="1529" spans="1:11" x14ac:dyDescent="0.35">
      <c r="A1529" s="10" t="s">
        <v>412</v>
      </c>
      <c r="B1529" s="10" t="s">
        <v>237</v>
      </c>
      <c r="C1529" s="10" t="s">
        <v>11</v>
      </c>
      <c r="D1529" s="10" t="s">
        <v>238</v>
      </c>
      <c r="E1529" s="11" t="s">
        <v>651</v>
      </c>
      <c r="F1529" s="10" t="s">
        <v>21</v>
      </c>
      <c r="G1529" s="10" t="s">
        <v>414</v>
      </c>
      <c r="H1529" s="10" t="s">
        <v>423</v>
      </c>
      <c r="I1529" s="11" t="s">
        <v>424</v>
      </c>
      <c r="J1529" s="12">
        <v>27287</v>
      </c>
      <c r="K1529" s="13">
        <v>4.4999999999999997E-3</v>
      </c>
    </row>
    <row r="1530" spans="1:11" x14ac:dyDescent="0.35">
      <c r="A1530" s="10" t="s">
        <v>412</v>
      </c>
      <c r="B1530" s="10" t="s">
        <v>237</v>
      </c>
      <c r="C1530" s="10" t="s">
        <v>11</v>
      </c>
      <c r="D1530" s="10" t="s">
        <v>239</v>
      </c>
      <c r="E1530" s="11" t="s">
        <v>652</v>
      </c>
      <c r="F1530" s="10" t="s">
        <v>14</v>
      </c>
      <c r="G1530" s="10" t="s">
        <v>240</v>
      </c>
      <c r="H1530" s="10" t="s">
        <v>13</v>
      </c>
      <c r="I1530" s="11" t="s">
        <v>415</v>
      </c>
      <c r="J1530" s="12">
        <v>0</v>
      </c>
      <c r="K1530" s="13">
        <v>0</v>
      </c>
    </row>
    <row r="1531" spans="1:11" x14ac:dyDescent="0.35">
      <c r="A1531" s="10" t="s">
        <v>412</v>
      </c>
      <c r="B1531" s="10" t="s">
        <v>237</v>
      </c>
      <c r="C1531" s="10" t="s">
        <v>11</v>
      </c>
      <c r="D1531" s="10" t="s">
        <v>239</v>
      </c>
      <c r="E1531" s="11" t="s">
        <v>652</v>
      </c>
      <c r="F1531" s="10" t="s">
        <v>14</v>
      </c>
      <c r="G1531" s="10" t="s">
        <v>240</v>
      </c>
      <c r="H1531" s="10" t="s">
        <v>416</v>
      </c>
      <c r="I1531" s="11" t="s">
        <v>417</v>
      </c>
      <c r="J1531" s="12">
        <v>0</v>
      </c>
      <c r="K1531" s="13">
        <v>0</v>
      </c>
    </row>
    <row r="1532" spans="1:11" x14ac:dyDescent="0.35">
      <c r="A1532" s="10" t="s">
        <v>412</v>
      </c>
      <c r="B1532" s="10" t="s">
        <v>237</v>
      </c>
      <c r="C1532" s="10" t="s">
        <v>11</v>
      </c>
      <c r="D1532" s="10" t="s">
        <v>239</v>
      </c>
      <c r="E1532" s="11" t="s">
        <v>652</v>
      </c>
      <c r="F1532" s="10" t="s">
        <v>14</v>
      </c>
      <c r="G1532" s="10" t="s">
        <v>240</v>
      </c>
      <c r="H1532" s="10" t="s">
        <v>15</v>
      </c>
      <c r="I1532" s="11" t="s">
        <v>418</v>
      </c>
      <c r="J1532" s="12">
        <v>692403</v>
      </c>
      <c r="K1532" s="13">
        <v>0.63970000000000005</v>
      </c>
    </row>
    <row r="1533" spans="1:11" x14ac:dyDescent="0.35">
      <c r="A1533" s="10" t="s">
        <v>412</v>
      </c>
      <c r="B1533" s="10" t="s">
        <v>237</v>
      </c>
      <c r="C1533" s="10" t="s">
        <v>11</v>
      </c>
      <c r="D1533" s="10" t="s">
        <v>239</v>
      </c>
      <c r="E1533" s="11" t="s">
        <v>652</v>
      </c>
      <c r="F1533" s="10" t="s">
        <v>14</v>
      </c>
      <c r="G1533" s="10" t="s">
        <v>240</v>
      </c>
      <c r="H1533" s="10" t="s">
        <v>16</v>
      </c>
      <c r="I1533" s="11" t="s">
        <v>426</v>
      </c>
      <c r="J1533" s="12">
        <v>46434</v>
      </c>
      <c r="K1533" s="13">
        <v>4.2900000000000001E-2</v>
      </c>
    </row>
    <row r="1534" spans="1:11" x14ac:dyDescent="0.35">
      <c r="A1534" s="10" t="s">
        <v>412</v>
      </c>
      <c r="B1534" s="10" t="s">
        <v>237</v>
      </c>
      <c r="C1534" s="10" t="s">
        <v>11</v>
      </c>
      <c r="D1534" s="10" t="s">
        <v>239</v>
      </c>
      <c r="E1534" s="11" t="s">
        <v>652</v>
      </c>
      <c r="F1534" s="10" t="s">
        <v>14</v>
      </c>
      <c r="G1534" s="10" t="s">
        <v>240</v>
      </c>
      <c r="H1534" s="10" t="s">
        <v>419</v>
      </c>
      <c r="I1534" s="11" t="s">
        <v>420</v>
      </c>
      <c r="J1534" s="12">
        <v>359677</v>
      </c>
      <c r="K1534" s="13">
        <v>0.33229999999999998</v>
      </c>
    </row>
    <row r="1535" spans="1:11" x14ac:dyDescent="0.35">
      <c r="A1535" s="10" t="s">
        <v>412</v>
      </c>
      <c r="B1535" s="10" t="s">
        <v>237</v>
      </c>
      <c r="C1535" s="10" t="s">
        <v>11</v>
      </c>
      <c r="D1535" s="10" t="s">
        <v>239</v>
      </c>
      <c r="E1535" s="11" t="s">
        <v>652</v>
      </c>
      <c r="F1535" s="10" t="s">
        <v>14</v>
      </c>
      <c r="G1535" s="10" t="s">
        <v>240</v>
      </c>
      <c r="H1535" s="10" t="s">
        <v>421</v>
      </c>
      <c r="I1535" s="11" t="s">
        <v>422</v>
      </c>
      <c r="J1535" s="12">
        <v>346364</v>
      </c>
      <c r="K1535" s="13">
        <v>0.32</v>
      </c>
    </row>
    <row r="1536" spans="1:11" x14ac:dyDescent="0.35">
      <c r="A1536" s="10" t="s">
        <v>412</v>
      </c>
      <c r="B1536" s="10" t="s">
        <v>237</v>
      </c>
      <c r="C1536" s="10" t="s">
        <v>11</v>
      </c>
      <c r="D1536" s="10" t="s">
        <v>239</v>
      </c>
      <c r="E1536" s="11" t="s">
        <v>652</v>
      </c>
      <c r="F1536" s="10" t="s">
        <v>14</v>
      </c>
      <c r="G1536" s="10" t="s">
        <v>240</v>
      </c>
      <c r="H1536" s="10" t="s">
        <v>423</v>
      </c>
      <c r="I1536" s="11" t="s">
        <v>424</v>
      </c>
      <c r="J1536" s="12">
        <v>40698</v>
      </c>
      <c r="K1536" s="13">
        <v>3.7600000000000001E-2</v>
      </c>
    </row>
    <row r="1537" spans="1:11" x14ac:dyDescent="0.35">
      <c r="A1537" s="10" t="s">
        <v>412</v>
      </c>
      <c r="B1537" s="10" t="s">
        <v>241</v>
      </c>
      <c r="C1537" s="10" t="s">
        <v>11</v>
      </c>
      <c r="D1537" s="10" t="s">
        <v>246</v>
      </c>
      <c r="E1537" s="11" t="s">
        <v>463</v>
      </c>
      <c r="F1537" s="10" t="s">
        <v>14</v>
      </c>
      <c r="G1537" s="10" t="s">
        <v>138</v>
      </c>
      <c r="H1537" s="10" t="s">
        <v>13</v>
      </c>
      <c r="I1537" s="11" t="s">
        <v>415</v>
      </c>
      <c r="J1537" s="12">
        <v>0</v>
      </c>
      <c r="K1537" s="13">
        <v>0</v>
      </c>
    </row>
    <row r="1538" spans="1:11" x14ac:dyDescent="0.35">
      <c r="A1538" s="10" t="s">
        <v>412</v>
      </c>
      <c r="B1538" s="10" t="s">
        <v>241</v>
      </c>
      <c r="C1538" s="10" t="s">
        <v>11</v>
      </c>
      <c r="D1538" s="10" t="s">
        <v>246</v>
      </c>
      <c r="E1538" s="11" t="s">
        <v>463</v>
      </c>
      <c r="F1538" s="10" t="s">
        <v>14</v>
      </c>
      <c r="G1538" s="10" t="s">
        <v>138</v>
      </c>
      <c r="H1538" s="10" t="s">
        <v>416</v>
      </c>
      <c r="I1538" s="11" t="s">
        <v>417</v>
      </c>
      <c r="J1538" s="12">
        <v>0</v>
      </c>
      <c r="K1538" s="13">
        <v>0</v>
      </c>
    </row>
    <row r="1539" spans="1:11" x14ac:dyDescent="0.35">
      <c r="A1539" s="10" t="s">
        <v>412</v>
      </c>
      <c r="B1539" s="10" t="s">
        <v>241</v>
      </c>
      <c r="C1539" s="10" t="s">
        <v>11</v>
      </c>
      <c r="D1539" s="10" t="s">
        <v>246</v>
      </c>
      <c r="E1539" s="11" t="s">
        <v>463</v>
      </c>
      <c r="F1539" s="10" t="s">
        <v>14</v>
      </c>
      <c r="G1539" s="10" t="s">
        <v>138</v>
      </c>
      <c r="H1539" s="10" t="s">
        <v>15</v>
      </c>
      <c r="I1539" s="11" t="s">
        <v>418</v>
      </c>
      <c r="J1539" s="12">
        <v>203639</v>
      </c>
      <c r="K1539" s="13">
        <v>0.32969999999999999</v>
      </c>
    </row>
    <row r="1540" spans="1:11" x14ac:dyDescent="0.35">
      <c r="A1540" s="10" t="s">
        <v>412</v>
      </c>
      <c r="B1540" s="10" t="s">
        <v>241</v>
      </c>
      <c r="C1540" s="10" t="s">
        <v>11</v>
      </c>
      <c r="D1540" s="10" t="s">
        <v>246</v>
      </c>
      <c r="E1540" s="11" t="s">
        <v>463</v>
      </c>
      <c r="F1540" s="10" t="s">
        <v>14</v>
      </c>
      <c r="G1540" s="10" t="s">
        <v>138</v>
      </c>
      <c r="H1540" s="10" t="s">
        <v>16</v>
      </c>
      <c r="I1540" s="11" t="s">
        <v>426</v>
      </c>
      <c r="J1540" s="12">
        <v>20012</v>
      </c>
      <c r="K1540" s="13">
        <v>3.2399999999999998E-2</v>
      </c>
    </row>
    <row r="1541" spans="1:11" x14ac:dyDescent="0.35">
      <c r="A1541" s="10" t="s">
        <v>412</v>
      </c>
      <c r="B1541" s="10" t="s">
        <v>241</v>
      </c>
      <c r="C1541" s="10" t="s">
        <v>11</v>
      </c>
      <c r="D1541" s="10" t="s">
        <v>246</v>
      </c>
      <c r="E1541" s="11" t="s">
        <v>463</v>
      </c>
      <c r="F1541" s="10" t="s">
        <v>14</v>
      </c>
      <c r="G1541" s="10" t="s">
        <v>138</v>
      </c>
      <c r="H1541" s="10" t="s">
        <v>419</v>
      </c>
      <c r="I1541" s="11" t="s">
        <v>420</v>
      </c>
      <c r="J1541" s="12">
        <v>177266</v>
      </c>
      <c r="K1541" s="13">
        <v>0.28699999999999998</v>
      </c>
    </row>
    <row r="1542" spans="1:11" x14ac:dyDescent="0.35">
      <c r="A1542" s="10" t="s">
        <v>412</v>
      </c>
      <c r="B1542" s="10" t="s">
        <v>241</v>
      </c>
      <c r="C1542" s="10" t="s">
        <v>11</v>
      </c>
      <c r="D1542" s="10" t="s">
        <v>246</v>
      </c>
      <c r="E1542" s="11" t="s">
        <v>463</v>
      </c>
      <c r="F1542" s="10" t="s">
        <v>14</v>
      </c>
      <c r="G1542" s="10" t="s">
        <v>138</v>
      </c>
      <c r="H1542" s="10" t="s">
        <v>421</v>
      </c>
      <c r="I1542" s="11" t="s">
        <v>422</v>
      </c>
      <c r="J1542" s="12">
        <v>140392</v>
      </c>
      <c r="K1542" s="13">
        <v>0.2273</v>
      </c>
    </row>
    <row r="1543" spans="1:11" x14ac:dyDescent="0.35">
      <c r="A1543" s="10" t="s">
        <v>412</v>
      </c>
      <c r="B1543" s="10" t="s">
        <v>241</v>
      </c>
      <c r="C1543" s="10" t="s">
        <v>11</v>
      </c>
      <c r="D1543" s="10" t="s">
        <v>246</v>
      </c>
      <c r="E1543" s="11" t="s">
        <v>463</v>
      </c>
      <c r="F1543" s="10" t="s">
        <v>14</v>
      </c>
      <c r="G1543" s="10" t="s">
        <v>138</v>
      </c>
      <c r="H1543" s="10" t="s">
        <v>423</v>
      </c>
      <c r="I1543" s="11" t="s">
        <v>424</v>
      </c>
      <c r="J1543" s="12">
        <v>16553</v>
      </c>
      <c r="K1543" s="13">
        <v>2.6800000000000001E-2</v>
      </c>
    </row>
    <row r="1544" spans="1:11" x14ac:dyDescent="0.35">
      <c r="A1544" s="10" t="s">
        <v>412</v>
      </c>
      <c r="B1544" s="10" t="s">
        <v>241</v>
      </c>
      <c r="C1544" s="10" t="s">
        <v>11</v>
      </c>
      <c r="D1544" s="10" t="s">
        <v>245</v>
      </c>
      <c r="E1544" s="11" t="s">
        <v>653</v>
      </c>
      <c r="F1544" s="10" t="s">
        <v>21</v>
      </c>
      <c r="G1544" s="10" t="s">
        <v>414</v>
      </c>
      <c r="H1544" s="10" t="s">
        <v>416</v>
      </c>
      <c r="I1544" s="11" t="s">
        <v>417</v>
      </c>
      <c r="J1544" s="12">
        <v>0</v>
      </c>
      <c r="K1544" s="13">
        <v>0</v>
      </c>
    </row>
    <row r="1545" spans="1:11" x14ac:dyDescent="0.35">
      <c r="A1545" s="10" t="s">
        <v>412</v>
      </c>
      <c r="B1545" s="10" t="s">
        <v>241</v>
      </c>
      <c r="C1545" s="10" t="s">
        <v>11</v>
      </c>
      <c r="D1545" s="10" t="s">
        <v>245</v>
      </c>
      <c r="E1545" s="11" t="s">
        <v>653</v>
      </c>
      <c r="F1545" s="10" t="s">
        <v>21</v>
      </c>
      <c r="G1545" s="10" t="s">
        <v>414</v>
      </c>
      <c r="H1545" s="10" t="s">
        <v>15</v>
      </c>
      <c r="I1545" s="11" t="s">
        <v>418</v>
      </c>
      <c r="J1545" s="12">
        <v>891381</v>
      </c>
      <c r="K1545" s="13">
        <v>0.41830000000000001</v>
      </c>
    </row>
    <row r="1546" spans="1:11" x14ac:dyDescent="0.35">
      <c r="A1546" s="10" t="s">
        <v>412</v>
      </c>
      <c r="B1546" s="10" t="s">
        <v>241</v>
      </c>
      <c r="C1546" s="10" t="s">
        <v>11</v>
      </c>
      <c r="D1546" s="10" t="s">
        <v>245</v>
      </c>
      <c r="E1546" s="11" t="s">
        <v>653</v>
      </c>
      <c r="F1546" s="10" t="s">
        <v>21</v>
      </c>
      <c r="G1546" s="10" t="s">
        <v>414</v>
      </c>
      <c r="H1546" s="10" t="s">
        <v>419</v>
      </c>
      <c r="I1546" s="11" t="s">
        <v>420</v>
      </c>
      <c r="J1546" s="12">
        <v>537002</v>
      </c>
      <c r="K1546" s="13">
        <v>0.252</v>
      </c>
    </row>
    <row r="1547" spans="1:11" x14ac:dyDescent="0.35">
      <c r="A1547" s="10" t="s">
        <v>412</v>
      </c>
      <c r="B1547" s="10" t="s">
        <v>241</v>
      </c>
      <c r="C1547" s="10" t="s">
        <v>11</v>
      </c>
      <c r="D1547" s="10" t="s">
        <v>245</v>
      </c>
      <c r="E1547" s="11" t="s">
        <v>653</v>
      </c>
      <c r="F1547" s="10" t="s">
        <v>21</v>
      </c>
      <c r="G1547" s="10" t="s">
        <v>414</v>
      </c>
      <c r="H1547" s="10" t="s">
        <v>421</v>
      </c>
      <c r="I1547" s="11" t="s">
        <v>422</v>
      </c>
      <c r="J1547" s="12">
        <v>509726</v>
      </c>
      <c r="K1547" s="13">
        <v>0.2392</v>
      </c>
    </row>
    <row r="1548" spans="1:11" x14ac:dyDescent="0.35">
      <c r="A1548" s="10" t="s">
        <v>412</v>
      </c>
      <c r="B1548" s="10" t="s">
        <v>241</v>
      </c>
      <c r="C1548" s="10" t="s">
        <v>11</v>
      </c>
      <c r="D1548" s="10" t="s">
        <v>245</v>
      </c>
      <c r="E1548" s="11" t="s">
        <v>653</v>
      </c>
      <c r="F1548" s="10" t="s">
        <v>21</v>
      </c>
      <c r="G1548" s="10" t="s">
        <v>414</v>
      </c>
      <c r="H1548" s="10" t="s">
        <v>423</v>
      </c>
      <c r="I1548" s="11" t="s">
        <v>424</v>
      </c>
      <c r="J1548" s="12">
        <v>138512</v>
      </c>
      <c r="K1548" s="13">
        <v>6.5000000000000002E-2</v>
      </c>
    </row>
    <row r="1549" spans="1:11" x14ac:dyDescent="0.35">
      <c r="A1549" s="10" t="s">
        <v>412</v>
      </c>
      <c r="B1549" s="10" t="s">
        <v>241</v>
      </c>
      <c r="C1549" s="10" t="s">
        <v>11</v>
      </c>
      <c r="D1549" s="10" t="s">
        <v>242</v>
      </c>
      <c r="E1549" s="11" t="s">
        <v>654</v>
      </c>
      <c r="F1549" s="10" t="s">
        <v>21</v>
      </c>
      <c r="G1549" s="10" t="s">
        <v>414</v>
      </c>
      <c r="H1549" s="10" t="s">
        <v>13</v>
      </c>
      <c r="I1549" s="11" t="s">
        <v>415</v>
      </c>
      <c r="J1549" s="12">
        <v>0</v>
      </c>
      <c r="K1549" s="13">
        <v>0</v>
      </c>
    </row>
    <row r="1550" spans="1:11" x14ac:dyDescent="0.35">
      <c r="A1550" s="10" t="s">
        <v>412</v>
      </c>
      <c r="B1550" s="10" t="s">
        <v>241</v>
      </c>
      <c r="C1550" s="10" t="s">
        <v>11</v>
      </c>
      <c r="D1550" s="10" t="s">
        <v>242</v>
      </c>
      <c r="E1550" s="11" t="s">
        <v>654</v>
      </c>
      <c r="F1550" s="10" t="s">
        <v>21</v>
      </c>
      <c r="G1550" s="10" t="s">
        <v>414</v>
      </c>
      <c r="H1550" s="10" t="s">
        <v>416</v>
      </c>
      <c r="I1550" s="11" t="s">
        <v>417</v>
      </c>
      <c r="J1550" s="12">
        <v>0</v>
      </c>
      <c r="K1550" s="13">
        <v>0</v>
      </c>
    </row>
    <row r="1551" spans="1:11" x14ac:dyDescent="0.35">
      <c r="A1551" s="10" t="s">
        <v>412</v>
      </c>
      <c r="B1551" s="10" t="s">
        <v>241</v>
      </c>
      <c r="C1551" s="10" t="s">
        <v>11</v>
      </c>
      <c r="D1551" s="10" t="s">
        <v>242</v>
      </c>
      <c r="E1551" s="11" t="s">
        <v>654</v>
      </c>
      <c r="F1551" s="10" t="s">
        <v>21</v>
      </c>
      <c r="G1551" s="10" t="s">
        <v>414</v>
      </c>
      <c r="H1551" s="10" t="s">
        <v>15</v>
      </c>
      <c r="I1551" s="11" t="s">
        <v>418</v>
      </c>
      <c r="J1551" s="12">
        <v>1096</v>
      </c>
      <c r="K1551" s="13">
        <v>2.0000000000000001E-4</v>
      </c>
    </row>
    <row r="1552" spans="1:11" x14ac:dyDescent="0.35">
      <c r="A1552" s="10" t="s">
        <v>412</v>
      </c>
      <c r="B1552" s="10" t="s">
        <v>241</v>
      </c>
      <c r="C1552" s="10" t="s">
        <v>11</v>
      </c>
      <c r="D1552" s="10" t="s">
        <v>242</v>
      </c>
      <c r="E1552" s="11" t="s">
        <v>654</v>
      </c>
      <c r="F1552" s="10" t="s">
        <v>21</v>
      </c>
      <c r="G1552" s="10" t="s">
        <v>414</v>
      </c>
      <c r="H1552" s="10" t="s">
        <v>243</v>
      </c>
      <c r="I1552" s="11" t="s">
        <v>655</v>
      </c>
      <c r="J1552" s="12">
        <v>1015807</v>
      </c>
      <c r="K1552" s="13">
        <v>0.374</v>
      </c>
    </row>
    <row r="1553" spans="1:11" x14ac:dyDescent="0.35">
      <c r="A1553" s="10" t="s">
        <v>412</v>
      </c>
      <c r="B1553" s="10" t="s">
        <v>241</v>
      </c>
      <c r="C1553" s="10" t="s">
        <v>11</v>
      </c>
      <c r="D1553" s="10" t="s">
        <v>242</v>
      </c>
      <c r="E1553" s="11" t="s">
        <v>654</v>
      </c>
      <c r="F1553" s="10" t="s">
        <v>21</v>
      </c>
      <c r="G1553" s="10" t="s">
        <v>414</v>
      </c>
      <c r="H1553" s="10" t="s">
        <v>244</v>
      </c>
      <c r="I1553" s="11" t="s">
        <v>656</v>
      </c>
      <c r="J1553" s="12">
        <v>354094</v>
      </c>
      <c r="K1553" s="13">
        <v>0.12809999999999999</v>
      </c>
    </row>
    <row r="1554" spans="1:11" x14ac:dyDescent="0.35">
      <c r="A1554" s="10" t="s">
        <v>412</v>
      </c>
      <c r="B1554" s="10" t="s">
        <v>241</v>
      </c>
      <c r="C1554" s="10" t="s">
        <v>11</v>
      </c>
      <c r="D1554" s="10" t="s">
        <v>242</v>
      </c>
      <c r="E1554" s="11" t="s">
        <v>654</v>
      </c>
      <c r="F1554" s="10" t="s">
        <v>21</v>
      </c>
      <c r="G1554" s="10" t="s">
        <v>414</v>
      </c>
      <c r="H1554" s="10" t="s">
        <v>419</v>
      </c>
      <c r="I1554" s="11" t="s">
        <v>420</v>
      </c>
      <c r="J1554" s="12">
        <v>1843559</v>
      </c>
      <c r="K1554" s="13">
        <v>0.33639999999999998</v>
      </c>
    </row>
    <row r="1555" spans="1:11" x14ac:dyDescent="0.35">
      <c r="A1555" s="10" t="s">
        <v>412</v>
      </c>
      <c r="B1555" s="10" t="s">
        <v>241</v>
      </c>
      <c r="C1555" s="10" t="s">
        <v>11</v>
      </c>
      <c r="D1555" s="10" t="s">
        <v>242</v>
      </c>
      <c r="E1555" s="11" t="s">
        <v>654</v>
      </c>
      <c r="F1555" s="10" t="s">
        <v>21</v>
      </c>
      <c r="G1555" s="10" t="s">
        <v>414</v>
      </c>
      <c r="H1555" s="10" t="s">
        <v>421</v>
      </c>
      <c r="I1555" s="11" t="s">
        <v>422</v>
      </c>
      <c r="J1555" s="12">
        <v>844508</v>
      </c>
      <c r="K1555" s="13">
        <v>0.15409999999999999</v>
      </c>
    </row>
    <row r="1556" spans="1:11" x14ac:dyDescent="0.35">
      <c r="A1556" s="10" t="s">
        <v>412</v>
      </c>
      <c r="B1556" s="10" t="s">
        <v>241</v>
      </c>
      <c r="C1556" s="10" t="s">
        <v>11</v>
      </c>
      <c r="D1556" s="10" t="s">
        <v>242</v>
      </c>
      <c r="E1556" s="11" t="s">
        <v>654</v>
      </c>
      <c r="F1556" s="10" t="s">
        <v>21</v>
      </c>
      <c r="G1556" s="10" t="s">
        <v>414</v>
      </c>
      <c r="H1556" s="10" t="s">
        <v>423</v>
      </c>
      <c r="I1556" s="11" t="s">
        <v>424</v>
      </c>
      <c r="J1556" s="12">
        <v>117278</v>
      </c>
      <c r="K1556" s="13">
        <v>2.1399999999999999E-2</v>
      </c>
    </row>
    <row r="1557" spans="1:11" x14ac:dyDescent="0.35">
      <c r="A1557" s="10" t="s">
        <v>412</v>
      </c>
      <c r="B1557" s="10" t="s">
        <v>247</v>
      </c>
      <c r="C1557" s="10" t="s">
        <v>11</v>
      </c>
      <c r="D1557" s="10" t="s">
        <v>248</v>
      </c>
      <c r="E1557" s="11" t="s">
        <v>657</v>
      </c>
      <c r="F1557" s="10" t="s">
        <v>21</v>
      </c>
      <c r="G1557" s="10" t="s">
        <v>414</v>
      </c>
      <c r="H1557" s="10" t="s">
        <v>13</v>
      </c>
      <c r="I1557" s="11" t="s">
        <v>415</v>
      </c>
      <c r="J1557" s="12">
        <v>0</v>
      </c>
      <c r="K1557" s="13">
        <v>0</v>
      </c>
    </row>
    <row r="1558" spans="1:11" x14ac:dyDescent="0.35">
      <c r="A1558" s="10" t="s">
        <v>412</v>
      </c>
      <c r="B1558" s="10" t="s">
        <v>247</v>
      </c>
      <c r="C1558" s="10" t="s">
        <v>11</v>
      </c>
      <c r="D1558" s="10" t="s">
        <v>248</v>
      </c>
      <c r="E1558" s="11" t="s">
        <v>657</v>
      </c>
      <c r="F1558" s="10" t="s">
        <v>21</v>
      </c>
      <c r="G1558" s="10" t="s">
        <v>414</v>
      </c>
      <c r="H1558" s="10" t="s">
        <v>416</v>
      </c>
      <c r="I1558" s="11" t="s">
        <v>417</v>
      </c>
      <c r="J1558" s="12">
        <v>0</v>
      </c>
      <c r="K1558" s="13">
        <v>0</v>
      </c>
    </row>
    <row r="1559" spans="1:11" x14ac:dyDescent="0.35">
      <c r="A1559" s="10" t="s">
        <v>412</v>
      </c>
      <c r="B1559" s="10" t="s">
        <v>247</v>
      </c>
      <c r="C1559" s="10" t="s">
        <v>11</v>
      </c>
      <c r="D1559" s="10" t="s">
        <v>248</v>
      </c>
      <c r="E1559" s="11" t="s">
        <v>657</v>
      </c>
      <c r="F1559" s="10" t="s">
        <v>21</v>
      </c>
      <c r="G1559" s="10" t="s">
        <v>414</v>
      </c>
      <c r="H1559" s="10" t="s">
        <v>15</v>
      </c>
      <c r="I1559" s="11" t="s">
        <v>418</v>
      </c>
      <c r="J1559" s="12">
        <v>423855</v>
      </c>
      <c r="K1559" s="13">
        <v>0.182</v>
      </c>
    </row>
    <row r="1560" spans="1:11" x14ac:dyDescent="0.35">
      <c r="A1560" s="10" t="s">
        <v>412</v>
      </c>
      <c r="B1560" s="10" t="s">
        <v>247</v>
      </c>
      <c r="C1560" s="10" t="s">
        <v>11</v>
      </c>
      <c r="D1560" s="10" t="s">
        <v>248</v>
      </c>
      <c r="E1560" s="11" t="s">
        <v>657</v>
      </c>
      <c r="F1560" s="10" t="s">
        <v>21</v>
      </c>
      <c r="G1560" s="10" t="s">
        <v>414</v>
      </c>
      <c r="H1560" s="10" t="s">
        <v>16</v>
      </c>
      <c r="I1560" s="11" t="s">
        <v>426</v>
      </c>
      <c r="J1560" s="12">
        <v>145089</v>
      </c>
      <c r="K1560" s="13">
        <v>6.2300000000000001E-2</v>
      </c>
    </row>
    <row r="1561" spans="1:11" x14ac:dyDescent="0.35">
      <c r="A1561" s="10" t="s">
        <v>412</v>
      </c>
      <c r="B1561" s="10" t="s">
        <v>247</v>
      </c>
      <c r="C1561" s="10" t="s">
        <v>11</v>
      </c>
      <c r="D1561" s="10" t="s">
        <v>248</v>
      </c>
      <c r="E1561" s="11" t="s">
        <v>657</v>
      </c>
      <c r="F1561" s="10" t="s">
        <v>21</v>
      </c>
      <c r="G1561" s="10" t="s">
        <v>414</v>
      </c>
      <c r="H1561" s="10" t="s">
        <v>419</v>
      </c>
      <c r="I1561" s="11" t="s">
        <v>420</v>
      </c>
      <c r="J1561" s="12">
        <v>641371</v>
      </c>
      <c r="K1561" s="13">
        <v>0.27539999999999998</v>
      </c>
    </row>
    <row r="1562" spans="1:11" x14ac:dyDescent="0.35">
      <c r="A1562" s="10" t="s">
        <v>412</v>
      </c>
      <c r="B1562" s="10" t="s">
        <v>247</v>
      </c>
      <c r="C1562" s="10" t="s">
        <v>11</v>
      </c>
      <c r="D1562" s="10" t="s">
        <v>248</v>
      </c>
      <c r="E1562" s="11" t="s">
        <v>657</v>
      </c>
      <c r="F1562" s="10" t="s">
        <v>21</v>
      </c>
      <c r="G1562" s="10" t="s">
        <v>414</v>
      </c>
      <c r="H1562" s="10" t="s">
        <v>421</v>
      </c>
      <c r="I1562" s="11" t="s">
        <v>422</v>
      </c>
      <c r="J1562" s="12">
        <v>731033</v>
      </c>
      <c r="K1562" s="13">
        <v>0.31390000000000001</v>
      </c>
    </row>
    <row r="1563" spans="1:11" x14ac:dyDescent="0.35">
      <c r="A1563" s="10" t="s">
        <v>412</v>
      </c>
      <c r="B1563" s="10" t="s">
        <v>247</v>
      </c>
      <c r="C1563" s="10" t="s">
        <v>11</v>
      </c>
      <c r="D1563" s="10" t="s">
        <v>248</v>
      </c>
      <c r="E1563" s="11" t="s">
        <v>657</v>
      </c>
      <c r="F1563" s="10" t="s">
        <v>21</v>
      </c>
      <c r="G1563" s="10" t="s">
        <v>414</v>
      </c>
      <c r="H1563" s="10" t="s">
        <v>423</v>
      </c>
      <c r="I1563" s="11" t="s">
        <v>424</v>
      </c>
      <c r="J1563" s="12">
        <v>90593</v>
      </c>
      <c r="K1563" s="13">
        <v>3.8899999999999997E-2</v>
      </c>
    </row>
    <row r="1564" spans="1:11" x14ac:dyDescent="0.35">
      <c r="A1564" s="10" t="s">
        <v>412</v>
      </c>
      <c r="B1564" s="10" t="s">
        <v>247</v>
      </c>
      <c r="C1564" s="10" t="s">
        <v>11</v>
      </c>
      <c r="D1564" s="10" t="s">
        <v>249</v>
      </c>
      <c r="E1564" s="11" t="s">
        <v>658</v>
      </c>
      <c r="F1564" s="10" t="s">
        <v>21</v>
      </c>
      <c r="G1564" s="10" t="s">
        <v>414</v>
      </c>
      <c r="H1564" s="10" t="s">
        <v>25</v>
      </c>
      <c r="I1564" s="11" t="s">
        <v>448</v>
      </c>
      <c r="J1564" s="12">
        <v>91503</v>
      </c>
      <c r="K1564" s="13">
        <v>0.41</v>
      </c>
    </row>
    <row r="1565" spans="1:11" x14ac:dyDescent="0.35">
      <c r="A1565" s="10" t="s">
        <v>412</v>
      </c>
      <c r="B1565" s="10" t="s">
        <v>247</v>
      </c>
      <c r="C1565" s="10" t="s">
        <v>11</v>
      </c>
      <c r="D1565" s="10" t="s">
        <v>249</v>
      </c>
      <c r="E1565" s="11" t="s">
        <v>658</v>
      </c>
      <c r="F1565" s="10" t="s">
        <v>21</v>
      </c>
      <c r="G1565" s="10" t="s">
        <v>414</v>
      </c>
      <c r="H1565" s="10" t="s">
        <v>13</v>
      </c>
      <c r="I1565" s="11" t="s">
        <v>415</v>
      </c>
      <c r="J1565" s="12">
        <v>0</v>
      </c>
      <c r="K1565" s="13">
        <v>0</v>
      </c>
    </row>
    <row r="1566" spans="1:11" x14ac:dyDescent="0.35">
      <c r="A1566" s="10" t="s">
        <v>412</v>
      </c>
      <c r="B1566" s="10" t="s">
        <v>247</v>
      </c>
      <c r="C1566" s="10" t="s">
        <v>11</v>
      </c>
      <c r="D1566" s="10" t="s">
        <v>249</v>
      </c>
      <c r="E1566" s="11" t="s">
        <v>658</v>
      </c>
      <c r="F1566" s="10" t="s">
        <v>21</v>
      </c>
      <c r="G1566" s="10" t="s">
        <v>414</v>
      </c>
      <c r="H1566" s="10" t="s">
        <v>416</v>
      </c>
      <c r="I1566" s="11" t="s">
        <v>417</v>
      </c>
      <c r="J1566" s="12">
        <v>0</v>
      </c>
      <c r="K1566" s="13">
        <v>0</v>
      </c>
    </row>
    <row r="1567" spans="1:11" x14ac:dyDescent="0.35">
      <c r="A1567" s="10" t="s">
        <v>412</v>
      </c>
      <c r="B1567" s="10" t="s">
        <v>247</v>
      </c>
      <c r="C1567" s="10" t="s">
        <v>11</v>
      </c>
      <c r="D1567" s="10" t="s">
        <v>249</v>
      </c>
      <c r="E1567" s="11" t="s">
        <v>658</v>
      </c>
      <c r="F1567" s="10" t="s">
        <v>21</v>
      </c>
      <c r="G1567" s="10" t="s">
        <v>414</v>
      </c>
      <c r="H1567" s="10" t="s">
        <v>15</v>
      </c>
      <c r="I1567" s="11" t="s">
        <v>418</v>
      </c>
      <c r="J1567" s="12">
        <v>279978</v>
      </c>
      <c r="K1567" s="13">
        <v>1.2544999999999999</v>
      </c>
    </row>
    <row r="1568" spans="1:11" x14ac:dyDescent="0.35">
      <c r="A1568" s="10" t="s">
        <v>412</v>
      </c>
      <c r="B1568" s="10" t="s">
        <v>247</v>
      </c>
      <c r="C1568" s="10" t="s">
        <v>11</v>
      </c>
      <c r="D1568" s="10" t="s">
        <v>249</v>
      </c>
      <c r="E1568" s="11" t="s">
        <v>658</v>
      </c>
      <c r="F1568" s="10" t="s">
        <v>21</v>
      </c>
      <c r="G1568" s="10" t="s">
        <v>414</v>
      </c>
      <c r="H1568" s="10" t="s">
        <v>419</v>
      </c>
      <c r="I1568" s="11" t="s">
        <v>420</v>
      </c>
      <c r="J1568" s="12">
        <v>114781</v>
      </c>
      <c r="K1568" s="13">
        <v>0.51429999999999998</v>
      </c>
    </row>
    <row r="1569" spans="1:11" x14ac:dyDescent="0.35">
      <c r="A1569" s="10" t="s">
        <v>412</v>
      </c>
      <c r="B1569" s="10" t="s">
        <v>247</v>
      </c>
      <c r="C1569" s="10" t="s">
        <v>11</v>
      </c>
      <c r="D1569" s="10" t="s">
        <v>249</v>
      </c>
      <c r="E1569" s="11" t="s">
        <v>658</v>
      </c>
      <c r="F1569" s="10" t="s">
        <v>21</v>
      </c>
      <c r="G1569" s="10" t="s">
        <v>414</v>
      </c>
      <c r="H1569" s="10" t="s">
        <v>421</v>
      </c>
      <c r="I1569" s="11" t="s">
        <v>422</v>
      </c>
      <c r="J1569" s="12">
        <v>39994</v>
      </c>
      <c r="K1569" s="13">
        <v>0.1792</v>
      </c>
    </row>
    <row r="1570" spans="1:11" x14ac:dyDescent="0.35">
      <c r="A1570" s="10" t="s">
        <v>412</v>
      </c>
      <c r="B1570" s="10" t="s">
        <v>247</v>
      </c>
      <c r="C1570" s="10" t="s">
        <v>11</v>
      </c>
      <c r="D1570" s="10" t="s">
        <v>249</v>
      </c>
      <c r="E1570" s="11" t="s">
        <v>658</v>
      </c>
      <c r="F1570" s="10" t="s">
        <v>21</v>
      </c>
      <c r="G1570" s="10" t="s">
        <v>414</v>
      </c>
      <c r="H1570" s="10" t="s">
        <v>423</v>
      </c>
      <c r="I1570" s="11" t="s">
        <v>424</v>
      </c>
      <c r="J1570" s="12">
        <v>14484</v>
      </c>
      <c r="K1570" s="13">
        <v>6.4899999999999999E-2</v>
      </c>
    </row>
    <row r="1571" spans="1:11" x14ac:dyDescent="0.35">
      <c r="A1571" s="10" t="s">
        <v>412</v>
      </c>
      <c r="B1571" s="10" t="s">
        <v>247</v>
      </c>
      <c r="C1571" s="10" t="s">
        <v>11</v>
      </c>
      <c r="D1571" s="10" t="s">
        <v>250</v>
      </c>
      <c r="E1571" s="11" t="s">
        <v>659</v>
      </c>
      <c r="F1571" s="10" t="s">
        <v>21</v>
      </c>
      <c r="G1571" s="10" t="s">
        <v>414</v>
      </c>
      <c r="H1571" s="10" t="s">
        <v>13</v>
      </c>
      <c r="I1571" s="11" t="s">
        <v>415</v>
      </c>
      <c r="J1571" s="12">
        <v>0</v>
      </c>
      <c r="K1571" s="13">
        <v>0</v>
      </c>
    </row>
    <row r="1572" spans="1:11" x14ac:dyDescent="0.35">
      <c r="A1572" s="10" t="s">
        <v>412</v>
      </c>
      <c r="B1572" s="10" t="s">
        <v>247</v>
      </c>
      <c r="C1572" s="10" t="s">
        <v>11</v>
      </c>
      <c r="D1572" s="10" t="s">
        <v>250</v>
      </c>
      <c r="E1572" s="11" t="s">
        <v>659</v>
      </c>
      <c r="F1572" s="10" t="s">
        <v>21</v>
      </c>
      <c r="G1572" s="10" t="s">
        <v>414</v>
      </c>
      <c r="H1572" s="10" t="s">
        <v>416</v>
      </c>
      <c r="I1572" s="11" t="s">
        <v>417</v>
      </c>
      <c r="J1572" s="12">
        <v>0</v>
      </c>
      <c r="K1572" s="13">
        <v>0</v>
      </c>
    </row>
    <row r="1573" spans="1:11" x14ac:dyDescent="0.35">
      <c r="A1573" s="10" t="s">
        <v>412</v>
      </c>
      <c r="B1573" s="10" t="s">
        <v>247</v>
      </c>
      <c r="C1573" s="10" t="s">
        <v>11</v>
      </c>
      <c r="D1573" s="10" t="s">
        <v>250</v>
      </c>
      <c r="E1573" s="11" t="s">
        <v>659</v>
      </c>
      <c r="F1573" s="10" t="s">
        <v>21</v>
      </c>
      <c r="G1573" s="10" t="s">
        <v>414</v>
      </c>
      <c r="H1573" s="10" t="s">
        <v>15</v>
      </c>
      <c r="I1573" s="11" t="s">
        <v>418</v>
      </c>
      <c r="J1573" s="12">
        <v>2300142</v>
      </c>
      <c r="K1573" s="13">
        <v>0.77910000000000001</v>
      </c>
    </row>
    <row r="1574" spans="1:11" x14ac:dyDescent="0.35">
      <c r="A1574" s="10" t="s">
        <v>412</v>
      </c>
      <c r="B1574" s="10" t="s">
        <v>247</v>
      </c>
      <c r="C1574" s="10" t="s">
        <v>11</v>
      </c>
      <c r="D1574" s="10" t="s">
        <v>250</v>
      </c>
      <c r="E1574" s="11" t="s">
        <v>659</v>
      </c>
      <c r="F1574" s="10" t="s">
        <v>21</v>
      </c>
      <c r="G1574" s="10" t="s">
        <v>414</v>
      </c>
      <c r="H1574" s="10" t="s">
        <v>16</v>
      </c>
      <c r="I1574" s="11" t="s">
        <v>426</v>
      </c>
      <c r="J1574" s="12">
        <v>276631</v>
      </c>
      <c r="K1574" s="13">
        <v>9.3700000000000006E-2</v>
      </c>
    </row>
    <row r="1575" spans="1:11" x14ac:dyDescent="0.35">
      <c r="A1575" s="10" t="s">
        <v>412</v>
      </c>
      <c r="B1575" s="10" t="s">
        <v>247</v>
      </c>
      <c r="C1575" s="10" t="s">
        <v>11</v>
      </c>
      <c r="D1575" s="10" t="s">
        <v>250</v>
      </c>
      <c r="E1575" s="11" t="s">
        <v>659</v>
      </c>
      <c r="F1575" s="10" t="s">
        <v>21</v>
      </c>
      <c r="G1575" s="10" t="s">
        <v>414</v>
      </c>
      <c r="H1575" s="10" t="s">
        <v>419</v>
      </c>
      <c r="I1575" s="11" t="s">
        <v>420</v>
      </c>
      <c r="J1575" s="12">
        <v>968357</v>
      </c>
      <c r="K1575" s="13">
        <v>0.32800000000000001</v>
      </c>
    </row>
    <row r="1576" spans="1:11" x14ac:dyDescent="0.35">
      <c r="A1576" s="10" t="s">
        <v>412</v>
      </c>
      <c r="B1576" s="10" t="s">
        <v>247</v>
      </c>
      <c r="C1576" s="10" t="s">
        <v>11</v>
      </c>
      <c r="D1576" s="10" t="s">
        <v>250</v>
      </c>
      <c r="E1576" s="11" t="s">
        <v>659</v>
      </c>
      <c r="F1576" s="10" t="s">
        <v>21</v>
      </c>
      <c r="G1576" s="10" t="s">
        <v>414</v>
      </c>
      <c r="H1576" s="10" t="s">
        <v>421</v>
      </c>
      <c r="I1576" s="11" t="s">
        <v>422</v>
      </c>
      <c r="J1576" s="12">
        <v>468531</v>
      </c>
      <c r="K1576" s="13">
        <v>0.15870000000000001</v>
      </c>
    </row>
    <row r="1577" spans="1:11" x14ac:dyDescent="0.35">
      <c r="A1577" s="10" t="s">
        <v>412</v>
      </c>
      <c r="B1577" s="10" t="s">
        <v>247</v>
      </c>
      <c r="C1577" s="10" t="s">
        <v>11</v>
      </c>
      <c r="D1577" s="10" t="s">
        <v>250</v>
      </c>
      <c r="E1577" s="11" t="s">
        <v>659</v>
      </c>
      <c r="F1577" s="10" t="s">
        <v>21</v>
      </c>
      <c r="G1577" s="10" t="s">
        <v>414</v>
      </c>
      <c r="H1577" s="10" t="s">
        <v>423</v>
      </c>
      <c r="I1577" s="11" t="s">
        <v>424</v>
      </c>
      <c r="J1577" s="12">
        <v>85617</v>
      </c>
      <c r="K1577" s="13">
        <v>2.9000000000000001E-2</v>
      </c>
    </row>
    <row r="1578" spans="1:11" x14ac:dyDescent="0.35">
      <c r="A1578" s="10" t="s">
        <v>412</v>
      </c>
      <c r="B1578" s="10" t="s">
        <v>251</v>
      </c>
      <c r="C1578" s="10" t="s">
        <v>11</v>
      </c>
      <c r="D1578" s="10" t="s">
        <v>252</v>
      </c>
      <c r="E1578" s="11" t="s">
        <v>660</v>
      </c>
      <c r="F1578" s="10" t="s">
        <v>21</v>
      </c>
      <c r="G1578" s="10" t="s">
        <v>414</v>
      </c>
      <c r="H1578" s="10" t="s">
        <v>13</v>
      </c>
      <c r="I1578" s="11" t="s">
        <v>415</v>
      </c>
      <c r="J1578" s="12">
        <v>0</v>
      </c>
      <c r="K1578" s="13">
        <v>0</v>
      </c>
    </row>
    <row r="1579" spans="1:11" x14ac:dyDescent="0.35">
      <c r="A1579" s="10" t="s">
        <v>412</v>
      </c>
      <c r="B1579" s="10" t="s">
        <v>251</v>
      </c>
      <c r="C1579" s="10" t="s">
        <v>11</v>
      </c>
      <c r="D1579" s="10" t="s">
        <v>252</v>
      </c>
      <c r="E1579" s="11" t="s">
        <v>660</v>
      </c>
      <c r="F1579" s="10" t="s">
        <v>21</v>
      </c>
      <c r="G1579" s="10" t="s">
        <v>414</v>
      </c>
      <c r="H1579" s="10" t="s">
        <v>416</v>
      </c>
      <c r="I1579" s="11" t="s">
        <v>417</v>
      </c>
      <c r="J1579" s="12">
        <v>0</v>
      </c>
      <c r="K1579" s="13">
        <v>0</v>
      </c>
    </row>
    <row r="1580" spans="1:11" x14ac:dyDescent="0.35">
      <c r="A1580" s="10" t="s">
        <v>412</v>
      </c>
      <c r="B1580" s="10" t="s">
        <v>251</v>
      </c>
      <c r="C1580" s="10" t="s">
        <v>11</v>
      </c>
      <c r="D1580" s="10" t="s">
        <v>252</v>
      </c>
      <c r="E1580" s="11" t="s">
        <v>660</v>
      </c>
      <c r="F1580" s="10" t="s">
        <v>21</v>
      </c>
      <c r="G1580" s="10" t="s">
        <v>414</v>
      </c>
      <c r="H1580" s="10" t="s">
        <v>15</v>
      </c>
      <c r="I1580" s="11" t="s">
        <v>418</v>
      </c>
      <c r="J1580" s="12">
        <v>1535131</v>
      </c>
      <c r="K1580" s="13">
        <v>0.21479999999999999</v>
      </c>
    </row>
    <row r="1581" spans="1:11" x14ac:dyDescent="0.35">
      <c r="A1581" s="10" t="s">
        <v>412</v>
      </c>
      <c r="B1581" s="10" t="s">
        <v>251</v>
      </c>
      <c r="C1581" s="10" t="s">
        <v>11</v>
      </c>
      <c r="D1581" s="10" t="s">
        <v>252</v>
      </c>
      <c r="E1581" s="11" t="s">
        <v>660</v>
      </c>
      <c r="F1581" s="10" t="s">
        <v>21</v>
      </c>
      <c r="G1581" s="10" t="s">
        <v>414</v>
      </c>
      <c r="H1581" s="10" t="s">
        <v>16</v>
      </c>
      <c r="I1581" s="11" t="s">
        <v>426</v>
      </c>
      <c r="J1581" s="12">
        <v>524574</v>
      </c>
      <c r="K1581" s="13">
        <v>7.3400000000000007E-2</v>
      </c>
    </row>
    <row r="1582" spans="1:11" x14ac:dyDescent="0.35">
      <c r="A1582" s="10" t="s">
        <v>412</v>
      </c>
      <c r="B1582" s="10" t="s">
        <v>251</v>
      </c>
      <c r="C1582" s="10" t="s">
        <v>11</v>
      </c>
      <c r="D1582" s="10" t="s">
        <v>252</v>
      </c>
      <c r="E1582" s="11" t="s">
        <v>660</v>
      </c>
      <c r="F1582" s="10" t="s">
        <v>21</v>
      </c>
      <c r="G1582" s="10" t="s">
        <v>414</v>
      </c>
      <c r="H1582" s="10" t="s">
        <v>419</v>
      </c>
      <c r="I1582" s="11" t="s">
        <v>420</v>
      </c>
      <c r="J1582" s="12">
        <v>2122597</v>
      </c>
      <c r="K1582" s="13">
        <v>0.29699999999999999</v>
      </c>
    </row>
    <row r="1583" spans="1:11" x14ac:dyDescent="0.35">
      <c r="A1583" s="10" t="s">
        <v>412</v>
      </c>
      <c r="B1583" s="10" t="s">
        <v>251</v>
      </c>
      <c r="C1583" s="10" t="s">
        <v>11</v>
      </c>
      <c r="D1583" s="10" t="s">
        <v>252</v>
      </c>
      <c r="E1583" s="11" t="s">
        <v>660</v>
      </c>
      <c r="F1583" s="10" t="s">
        <v>21</v>
      </c>
      <c r="G1583" s="10" t="s">
        <v>414</v>
      </c>
      <c r="H1583" s="10" t="s">
        <v>421</v>
      </c>
      <c r="I1583" s="11" t="s">
        <v>422</v>
      </c>
      <c r="J1583" s="12">
        <v>2430624</v>
      </c>
      <c r="K1583" s="13">
        <v>0.34010000000000001</v>
      </c>
    </row>
    <row r="1584" spans="1:11" x14ac:dyDescent="0.35">
      <c r="A1584" s="10" t="s">
        <v>412</v>
      </c>
      <c r="B1584" s="10" t="s">
        <v>251</v>
      </c>
      <c r="C1584" s="10" t="s">
        <v>11</v>
      </c>
      <c r="D1584" s="10" t="s">
        <v>252</v>
      </c>
      <c r="E1584" s="11" t="s">
        <v>660</v>
      </c>
      <c r="F1584" s="10" t="s">
        <v>21</v>
      </c>
      <c r="G1584" s="10" t="s">
        <v>414</v>
      </c>
      <c r="H1584" s="10" t="s">
        <v>423</v>
      </c>
      <c r="I1584" s="11" t="s">
        <v>424</v>
      </c>
      <c r="J1584" s="12">
        <v>195822</v>
      </c>
      <c r="K1584" s="13">
        <v>2.7400000000000001E-2</v>
      </c>
    </row>
    <row r="1585" spans="1:11" x14ac:dyDescent="0.35">
      <c r="A1585" s="10" t="s">
        <v>412</v>
      </c>
      <c r="B1585" s="10" t="s">
        <v>253</v>
      </c>
      <c r="C1585" s="10" t="s">
        <v>11</v>
      </c>
      <c r="D1585" s="10" t="s">
        <v>193</v>
      </c>
      <c r="E1585" s="11" t="s">
        <v>602</v>
      </c>
      <c r="F1585" s="10" t="s">
        <v>14</v>
      </c>
      <c r="G1585" s="10" t="s">
        <v>187</v>
      </c>
      <c r="H1585" s="10" t="s">
        <v>416</v>
      </c>
      <c r="I1585" s="11" t="s">
        <v>417</v>
      </c>
      <c r="J1585" s="12">
        <v>0</v>
      </c>
      <c r="K1585" s="13">
        <v>0</v>
      </c>
    </row>
    <row r="1586" spans="1:11" x14ac:dyDescent="0.35">
      <c r="A1586" s="10" t="s">
        <v>412</v>
      </c>
      <c r="B1586" s="10" t="s">
        <v>253</v>
      </c>
      <c r="C1586" s="10" t="s">
        <v>11</v>
      </c>
      <c r="D1586" s="10" t="s">
        <v>193</v>
      </c>
      <c r="E1586" s="11" t="s">
        <v>602</v>
      </c>
      <c r="F1586" s="10" t="s">
        <v>14</v>
      </c>
      <c r="G1586" s="10" t="s">
        <v>187</v>
      </c>
      <c r="H1586" s="10" t="s">
        <v>15</v>
      </c>
      <c r="I1586" s="11" t="s">
        <v>418</v>
      </c>
      <c r="J1586" s="12">
        <v>1213292</v>
      </c>
      <c r="K1586" s="13">
        <v>0.48780000000000001</v>
      </c>
    </row>
    <row r="1587" spans="1:11" x14ac:dyDescent="0.35">
      <c r="A1587" s="10" t="s">
        <v>412</v>
      </c>
      <c r="B1587" s="10" t="s">
        <v>253</v>
      </c>
      <c r="C1587" s="10" t="s">
        <v>11</v>
      </c>
      <c r="D1587" s="10" t="s">
        <v>193</v>
      </c>
      <c r="E1587" s="11" t="s">
        <v>602</v>
      </c>
      <c r="F1587" s="10" t="s">
        <v>14</v>
      </c>
      <c r="G1587" s="10" t="s">
        <v>187</v>
      </c>
      <c r="H1587" s="10" t="s">
        <v>16</v>
      </c>
      <c r="I1587" s="11" t="s">
        <v>426</v>
      </c>
      <c r="J1587" s="12">
        <v>107450</v>
      </c>
      <c r="K1587" s="13">
        <v>4.3200000000000002E-2</v>
      </c>
    </row>
    <row r="1588" spans="1:11" x14ac:dyDescent="0.35">
      <c r="A1588" s="10" t="s">
        <v>412</v>
      </c>
      <c r="B1588" s="10" t="s">
        <v>253</v>
      </c>
      <c r="C1588" s="10" t="s">
        <v>11</v>
      </c>
      <c r="D1588" s="10" t="s">
        <v>193</v>
      </c>
      <c r="E1588" s="11" t="s">
        <v>602</v>
      </c>
      <c r="F1588" s="10" t="s">
        <v>14</v>
      </c>
      <c r="G1588" s="10" t="s">
        <v>187</v>
      </c>
      <c r="H1588" s="10" t="s">
        <v>419</v>
      </c>
      <c r="I1588" s="11" t="s">
        <v>420</v>
      </c>
      <c r="J1588" s="12">
        <v>432786</v>
      </c>
      <c r="K1588" s="13">
        <v>0.17399999999999999</v>
      </c>
    </row>
    <row r="1589" spans="1:11" x14ac:dyDescent="0.35">
      <c r="A1589" s="10" t="s">
        <v>412</v>
      </c>
      <c r="B1589" s="10" t="s">
        <v>253</v>
      </c>
      <c r="C1589" s="10" t="s">
        <v>11</v>
      </c>
      <c r="D1589" s="10" t="s">
        <v>193</v>
      </c>
      <c r="E1589" s="11" t="s">
        <v>602</v>
      </c>
      <c r="F1589" s="10" t="s">
        <v>14</v>
      </c>
      <c r="G1589" s="10" t="s">
        <v>187</v>
      </c>
      <c r="H1589" s="10" t="s">
        <v>421</v>
      </c>
      <c r="I1589" s="11" t="s">
        <v>422</v>
      </c>
      <c r="J1589" s="12">
        <v>373091</v>
      </c>
      <c r="K1589" s="13">
        <v>0.15</v>
      </c>
    </row>
    <row r="1590" spans="1:11" x14ac:dyDescent="0.35">
      <c r="A1590" s="10" t="s">
        <v>412</v>
      </c>
      <c r="B1590" s="10" t="s">
        <v>253</v>
      </c>
      <c r="C1590" s="10" t="s">
        <v>11</v>
      </c>
      <c r="D1590" s="10" t="s">
        <v>193</v>
      </c>
      <c r="E1590" s="11" t="s">
        <v>602</v>
      </c>
      <c r="F1590" s="10" t="s">
        <v>14</v>
      </c>
      <c r="G1590" s="10" t="s">
        <v>187</v>
      </c>
      <c r="H1590" s="10" t="s">
        <v>423</v>
      </c>
      <c r="I1590" s="11" t="s">
        <v>424</v>
      </c>
      <c r="J1590" s="12">
        <v>34076</v>
      </c>
      <c r="K1590" s="13">
        <v>1.37E-2</v>
      </c>
    </row>
    <row r="1591" spans="1:11" x14ac:dyDescent="0.35">
      <c r="A1591" s="10" t="s">
        <v>412</v>
      </c>
      <c r="B1591" s="10" t="s">
        <v>253</v>
      </c>
      <c r="C1591" s="10" t="s">
        <v>11</v>
      </c>
      <c r="D1591" s="10" t="s">
        <v>254</v>
      </c>
      <c r="E1591" s="11" t="s">
        <v>661</v>
      </c>
      <c r="F1591" s="10" t="s">
        <v>21</v>
      </c>
      <c r="G1591" s="10" t="s">
        <v>414</v>
      </c>
      <c r="H1591" s="10" t="s">
        <v>25</v>
      </c>
      <c r="I1591" s="11" t="s">
        <v>448</v>
      </c>
      <c r="J1591" s="12">
        <v>501654</v>
      </c>
      <c r="K1591" s="13">
        <v>0.21</v>
      </c>
    </row>
    <row r="1592" spans="1:11" x14ac:dyDescent="0.35">
      <c r="A1592" s="10" t="s">
        <v>412</v>
      </c>
      <c r="B1592" s="10" t="s">
        <v>253</v>
      </c>
      <c r="C1592" s="10" t="s">
        <v>11</v>
      </c>
      <c r="D1592" s="10" t="s">
        <v>254</v>
      </c>
      <c r="E1592" s="11" t="s">
        <v>661</v>
      </c>
      <c r="F1592" s="10" t="s">
        <v>21</v>
      </c>
      <c r="G1592" s="10" t="s">
        <v>414</v>
      </c>
      <c r="H1592" s="10" t="s">
        <v>416</v>
      </c>
      <c r="I1592" s="11" t="s">
        <v>417</v>
      </c>
      <c r="J1592" s="12">
        <v>0</v>
      </c>
      <c r="K1592" s="13">
        <v>0</v>
      </c>
    </row>
    <row r="1593" spans="1:11" x14ac:dyDescent="0.35">
      <c r="A1593" s="10" t="s">
        <v>412</v>
      </c>
      <c r="B1593" s="10" t="s">
        <v>253</v>
      </c>
      <c r="C1593" s="10" t="s">
        <v>11</v>
      </c>
      <c r="D1593" s="10" t="s">
        <v>254</v>
      </c>
      <c r="E1593" s="11" t="s">
        <v>661</v>
      </c>
      <c r="F1593" s="10" t="s">
        <v>21</v>
      </c>
      <c r="G1593" s="10" t="s">
        <v>414</v>
      </c>
      <c r="H1593" s="10" t="s">
        <v>15</v>
      </c>
      <c r="I1593" s="11" t="s">
        <v>418</v>
      </c>
      <c r="J1593" s="12">
        <v>3026297</v>
      </c>
      <c r="K1593" s="13">
        <v>1.2965</v>
      </c>
    </row>
    <row r="1594" spans="1:11" x14ac:dyDescent="0.35">
      <c r="A1594" s="10" t="s">
        <v>412</v>
      </c>
      <c r="B1594" s="10" t="s">
        <v>253</v>
      </c>
      <c r="C1594" s="10" t="s">
        <v>11</v>
      </c>
      <c r="D1594" s="10" t="s">
        <v>254</v>
      </c>
      <c r="E1594" s="11" t="s">
        <v>661</v>
      </c>
      <c r="F1594" s="10" t="s">
        <v>21</v>
      </c>
      <c r="G1594" s="10" t="s">
        <v>414</v>
      </c>
      <c r="H1594" s="10" t="s">
        <v>16</v>
      </c>
      <c r="I1594" s="11" t="s">
        <v>426</v>
      </c>
      <c r="J1594" s="12">
        <v>116710</v>
      </c>
      <c r="K1594" s="13">
        <v>0.05</v>
      </c>
    </row>
    <row r="1595" spans="1:11" x14ac:dyDescent="0.35">
      <c r="A1595" s="10" t="s">
        <v>412</v>
      </c>
      <c r="B1595" s="10" t="s">
        <v>253</v>
      </c>
      <c r="C1595" s="10" t="s">
        <v>11</v>
      </c>
      <c r="D1595" s="10" t="s">
        <v>254</v>
      </c>
      <c r="E1595" s="11" t="s">
        <v>661</v>
      </c>
      <c r="F1595" s="10" t="s">
        <v>21</v>
      </c>
      <c r="G1595" s="10" t="s">
        <v>414</v>
      </c>
      <c r="H1595" s="10" t="s">
        <v>419</v>
      </c>
      <c r="I1595" s="11" t="s">
        <v>420</v>
      </c>
      <c r="J1595" s="12">
        <v>645408</v>
      </c>
      <c r="K1595" s="13">
        <v>0.27650000000000002</v>
      </c>
    </row>
    <row r="1596" spans="1:11" x14ac:dyDescent="0.35">
      <c r="A1596" s="10" t="s">
        <v>412</v>
      </c>
      <c r="B1596" s="10" t="s">
        <v>253</v>
      </c>
      <c r="C1596" s="10" t="s">
        <v>11</v>
      </c>
      <c r="D1596" s="10" t="s">
        <v>254</v>
      </c>
      <c r="E1596" s="11" t="s">
        <v>661</v>
      </c>
      <c r="F1596" s="10" t="s">
        <v>21</v>
      </c>
      <c r="G1596" s="10" t="s">
        <v>414</v>
      </c>
      <c r="H1596" s="10" t="s">
        <v>421</v>
      </c>
      <c r="I1596" s="11" t="s">
        <v>422</v>
      </c>
      <c r="J1596" s="12">
        <v>488549</v>
      </c>
      <c r="K1596" s="13">
        <v>0.20930000000000001</v>
      </c>
    </row>
    <row r="1597" spans="1:11" x14ac:dyDescent="0.35">
      <c r="A1597" s="10" t="s">
        <v>412</v>
      </c>
      <c r="B1597" s="10" t="s">
        <v>253</v>
      </c>
      <c r="C1597" s="10" t="s">
        <v>11</v>
      </c>
      <c r="D1597" s="10" t="s">
        <v>254</v>
      </c>
      <c r="E1597" s="11" t="s">
        <v>661</v>
      </c>
      <c r="F1597" s="10" t="s">
        <v>21</v>
      </c>
      <c r="G1597" s="10" t="s">
        <v>414</v>
      </c>
      <c r="H1597" s="10" t="s">
        <v>423</v>
      </c>
      <c r="I1597" s="11" t="s">
        <v>424</v>
      </c>
      <c r="J1597" s="12">
        <v>26843</v>
      </c>
      <c r="K1597" s="13">
        <v>1.15E-2</v>
      </c>
    </row>
    <row r="1598" spans="1:11" x14ac:dyDescent="0.35">
      <c r="A1598" s="10" t="s">
        <v>412</v>
      </c>
      <c r="B1598" s="10" t="s">
        <v>253</v>
      </c>
      <c r="C1598" s="10" t="s">
        <v>11</v>
      </c>
      <c r="D1598" s="10" t="s">
        <v>255</v>
      </c>
      <c r="E1598" s="11" t="s">
        <v>662</v>
      </c>
      <c r="F1598" s="10" t="s">
        <v>21</v>
      </c>
      <c r="G1598" s="10" t="s">
        <v>414</v>
      </c>
      <c r="H1598" s="10" t="s">
        <v>25</v>
      </c>
      <c r="I1598" s="11" t="s">
        <v>448</v>
      </c>
      <c r="J1598" s="12">
        <v>6047247</v>
      </c>
      <c r="K1598" s="13">
        <v>0.22</v>
      </c>
    </row>
    <row r="1599" spans="1:11" x14ac:dyDescent="0.35">
      <c r="A1599" s="10" t="s">
        <v>412</v>
      </c>
      <c r="B1599" s="10" t="s">
        <v>253</v>
      </c>
      <c r="C1599" s="10" t="s">
        <v>11</v>
      </c>
      <c r="D1599" s="10" t="s">
        <v>255</v>
      </c>
      <c r="E1599" s="11" t="s">
        <v>662</v>
      </c>
      <c r="F1599" s="10" t="s">
        <v>21</v>
      </c>
      <c r="G1599" s="10" t="s">
        <v>414</v>
      </c>
      <c r="H1599" s="10" t="s">
        <v>416</v>
      </c>
      <c r="I1599" s="11" t="s">
        <v>417</v>
      </c>
      <c r="J1599" s="12">
        <v>0</v>
      </c>
      <c r="K1599" s="13">
        <v>0</v>
      </c>
    </row>
    <row r="1600" spans="1:11" x14ac:dyDescent="0.35">
      <c r="A1600" s="10" t="s">
        <v>412</v>
      </c>
      <c r="B1600" s="10" t="s">
        <v>253</v>
      </c>
      <c r="C1600" s="10" t="s">
        <v>11</v>
      </c>
      <c r="D1600" s="10" t="s">
        <v>255</v>
      </c>
      <c r="E1600" s="11" t="s">
        <v>662</v>
      </c>
      <c r="F1600" s="10" t="s">
        <v>21</v>
      </c>
      <c r="G1600" s="10" t="s">
        <v>414</v>
      </c>
      <c r="H1600" s="10" t="s">
        <v>15</v>
      </c>
      <c r="I1600" s="11" t="s">
        <v>418</v>
      </c>
      <c r="J1600" s="12">
        <v>6967133</v>
      </c>
      <c r="K1600" s="13">
        <v>0.26829999999999998</v>
      </c>
    </row>
    <row r="1601" spans="1:11" x14ac:dyDescent="0.35">
      <c r="A1601" s="10" t="s">
        <v>412</v>
      </c>
      <c r="B1601" s="10" t="s">
        <v>253</v>
      </c>
      <c r="C1601" s="10" t="s">
        <v>11</v>
      </c>
      <c r="D1601" s="10" t="s">
        <v>255</v>
      </c>
      <c r="E1601" s="11" t="s">
        <v>662</v>
      </c>
      <c r="F1601" s="10" t="s">
        <v>21</v>
      </c>
      <c r="G1601" s="10" t="s">
        <v>414</v>
      </c>
      <c r="H1601" s="10" t="s">
        <v>16</v>
      </c>
      <c r="I1601" s="11" t="s">
        <v>426</v>
      </c>
      <c r="J1601" s="12">
        <v>1150369</v>
      </c>
      <c r="K1601" s="13">
        <v>4.4299999999999999E-2</v>
      </c>
    </row>
    <row r="1602" spans="1:11" x14ac:dyDescent="0.35">
      <c r="A1602" s="10" t="s">
        <v>412</v>
      </c>
      <c r="B1602" s="10" t="s">
        <v>253</v>
      </c>
      <c r="C1602" s="10" t="s">
        <v>11</v>
      </c>
      <c r="D1602" s="10" t="s">
        <v>255</v>
      </c>
      <c r="E1602" s="11" t="s">
        <v>662</v>
      </c>
      <c r="F1602" s="10" t="s">
        <v>21</v>
      </c>
      <c r="G1602" s="10" t="s">
        <v>414</v>
      </c>
      <c r="H1602" s="10" t="s">
        <v>419</v>
      </c>
      <c r="I1602" s="11" t="s">
        <v>420</v>
      </c>
      <c r="J1602" s="12">
        <v>7722793</v>
      </c>
      <c r="K1602" s="13">
        <v>0.2974</v>
      </c>
    </row>
    <row r="1603" spans="1:11" x14ac:dyDescent="0.35">
      <c r="A1603" s="10" t="s">
        <v>412</v>
      </c>
      <c r="B1603" s="10" t="s">
        <v>253</v>
      </c>
      <c r="C1603" s="10" t="s">
        <v>11</v>
      </c>
      <c r="D1603" s="10" t="s">
        <v>255</v>
      </c>
      <c r="E1603" s="11" t="s">
        <v>662</v>
      </c>
      <c r="F1603" s="10" t="s">
        <v>21</v>
      </c>
      <c r="G1603" s="10" t="s">
        <v>414</v>
      </c>
      <c r="H1603" s="10" t="s">
        <v>421</v>
      </c>
      <c r="I1603" s="11" t="s">
        <v>422</v>
      </c>
      <c r="J1603" s="12">
        <v>3518623</v>
      </c>
      <c r="K1603" s="13">
        <v>0.13550000000000001</v>
      </c>
    </row>
    <row r="1604" spans="1:11" x14ac:dyDescent="0.35">
      <c r="A1604" s="10" t="s">
        <v>412</v>
      </c>
      <c r="B1604" s="10" t="s">
        <v>253</v>
      </c>
      <c r="C1604" s="10" t="s">
        <v>11</v>
      </c>
      <c r="D1604" s="10" t="s">
        <v>255</v>
      </c>
      <c r="E1604" s="11" t="s">
        <v>662</v>
      </c>
      <c r="F1604" s="10" t="s">
        <v>21</v>
      </c>
      <c r="G1604" s="10" t="s">
        <v>414</v>
      </c>
      <c r="H1604" s="10" t="s">
        <v>423</v>
      </c>
      <c r="I1604" s="11" t="s">
        <v>424</v>
      </c>
      <c r="J1604" s="12">
        <v>584273</v>
      </c>
      <c r="K1604" s="13">
        <v>2.2499999999999999E-2</v>
      </c>
    </row>
    <row r="1605" spans="1:11" x14ac:dyDescent="0.35">
      <c r="A1605" s="10" t="s">
        <v>412</v>
      </c>
      <c r="B1605" s="10" t="s">
        <v>253</v>
      </c>
      <c r="C1605" s="10" t="s">
        <v>11</v>
      </c>
      <c r="D1605" s="10" t="s">
        <v>256</v>
      </c>
      <c r="E1605" s="11" t="s">
        <v>663</v>
      </c>
      <c r="F1605" s="10" t="s">
        <v>21</v>
      </c>
      <c r="G1605" s="10" t="s">
        <v>414</v>
      </c>
      <c r="H1605" s="10" t="s">
        <v>13</v>
      </c>
      <c r="I1605" s="11" t="s">
        <v>415</v>
      </c>
      <c r="J1605" s="12">
        <v>0</v>
      </c>
      <c r="K1605" s="13">
        <v>0</v>
      </c>
    </row>
    <row r="1606" spans="1:11" x14ac:dyDescent="0.35">
      <c r="A1606" s="10" t="s">
        <v>412</v>
      </c>
      <c r="B1606" s="10" t="s">
        <v>253</v>
      </c>
      <c r="C1606" s="10" t="s">
        <v>11</v>
      </c>
      <c r="D1606" s="10" t="s">
        <v>256</v>
      </c>
      <c r="E1606" s="11" t="s">
        <v>663</v>
      </c>
      <c r="F1606" s="10" t="s">
        <v>21</v>
      </c>
      <c r="G1606" s="10" t="s">
        <v>414</v>
      </c>
      <c r="H1606" s="10" t="s">
        <v>416</v>
      </c>
      <c r="I1606" s="11" t="s">
        <v>417</v>
      </c>
      <c r="J1606" s="12">
        <v>0</v>
      </c>
      <c r="K1606" s="13">
        <v>0</v>
      </c>
    </row>
    <row r="1607" spans="1:11" x14ac:dyDescent="0.35">
      <c r="A1607" s="10" t="s">
        <v>412</v>
      </c>
      <c r="B1607" s="10" t="s">
        <v>253</v>
      </c>
      <c r="C1607" s="10" t="s">
        <v>11</v>
      </c>
      <c r="D1607" s="10" t="s">
        <v>256</v>
      </c>
      <c r="E1607" s="11" t="s">
        <v>663</v>
      </c>
      <c r="F1607" s="10" t="s">
        <v>21</v>
      </c>
      <c r="G1607" s="10" t="s">
        <v>414</v>
      </c>
      <c r="H1607" s="10" t="s">
        <v>15</v>
      </c>
      <c r="I1607" s="11" t="s">
        <v>418</v>
      </c>
      <c r="J1607" s="12">
        <v>4814011</v>
      </c>
      <c r="K1607" s="13">
        <v>0.5373</v>
      </c>
    </row>
    <row r="1608" spans="1:11" x14ac:dyDescent="0.35">
      <c r="A1608" s="10" t="s">
        <v>412</v>
      </c>
      <c r="B1608" s="10" t="s">
        <v>253</v>
      </c>
      <c r="C1608" s="10" t="s">
        <v>11</v>
      </c>
      <c r="D1608" s="10" t="s">
        <v>256</v>
      </c>
      <c r="E1608" s="11" t="s">
        <v>663</v>
      </c>
      <c r="F1608" s="10" t="s">
        <v>21</v>
      </c>
      <c r="G1608" s="10" t="s">
        <v>414</v>
      </c>
      <c r="H1608" s="10" t="s">
        <v>16</v>
      </c>
      <c r="I1608" s="11" t="s">
        <v>426</v>
      </c>
      <c r="J1608" s="12">
        <v>266997</v>
      </c>
      <c r="K1608" s="13">
        <v>2.98E-2</v>
      </c>
    </row>
    <row r="1609" spans="1:11" x14ac:dyDescent="0.35">
      <c r="A1609" s="10" t="s">
        <v>412</v>
      </c>
      <c r="B1609" s="10" t="s">
        <v>253</v>
      </c>
      <c r="C1609" s="10" t="s">
        <v>11</v>
      </c>
      <c r="D1609" s="10" t="s">
        <v>256</v>
      </c>
      <c r="E1609" s="11" t="s">
        <v>663</v>
      </c>
      <c r="F1609" s="10" t="s">
        <v>21</v>
      </c>
      <c r="G1609" s="10" t="s">
        <v>414</v>
      </c>
      <c r="H1609" s="10" t="s">
        <v>419</v>
      </c>
      <c r="I1609" s="11" t="s">
        <v>420</v>
      </c>
      <c r="J1609" s="12">
        <v>1980079</v>
      </c>
      <c r="K1609" s="13">
        <v>0.221</v>
      </c>
    </row>
    <row r="1610" spans="1:11" x14ac:dyDescent="0.35">
      <c r="A1610" s="10" t="s">
        <v>412</v>
      </c>
      <c r="B1610" s="10" t="s">
        <v>253</v>
      </c>
      <c r="C1610" s="10" t="s">
        <v>11</v>
      </c>
      <c r="D1610" s="10" t="s">
        <v>256</v>
      </c>
      <c r="E1610" s="11" t="s">
        <v>663</v>
      </c>
      <c r="F1610" s="10" t="s">
        <v>21</v>
      </c>
      <c r="G1610" s="10" t="s">
        <v>414</v>
      </c>
      <c r="H1610" s="10" t="s">
        <v>421</v>
      </c>
      <c r="I1610" s="11" t="s">
        <v>422</v>
      </c>
      <c r="J1610" s="12">
        <v>1043797</v>
      </c>
      <c r="K1610" s="13">
        <v>0.11650000000000001</v>
      </c>
    </row>
    <row r="1611" spans="1:11" x14ac:dyDescent="0.35">
      <c r="A1611" s="10" t="s">
        <v>412</v>
      </c>
      <c r="B1611" s="10" t="s">
        <v>253</v>
      </c>
      <c r="C1611" s="10" t="s">
        <v>11</v>
      </c>
      <c r="D1611" s="10" t="s">
        <v>256</v>
      </c>
      <c r="E1611" s="11" t="s">
        <v>663</v>
      </c>
      <c r="F1611" s="10" t="s">
        <v>21</v>
      </c>
      <c r="G1611" s="10" t="s">
        <v>414</v>
      </c>
      <c r="H1611" s="10" t="s">
        <v>423</v>
      </c>
      <c r="I1611" s="11" t="s">
        <v>424</v>
      </c>
      <c r="J1611" s="12">
        <v>305523</v>
      </c>
      <c r="K1611" s="13">
        <v>3.4099999999999998E-2</v>
      </c>
    </row>
    <row r="1612" spans="1:11" x14ac:dyDescent="0.35">
      <c r="A1612" s="10" t="s">
        <v>412</v>
      </c>
      <c r="B1612" s="10" t="s">
        <v>253</v>
      </c>
      <c r="C1612" s="10" t="s">
        <v>11</v>
      </c>
      <c r="D1612" s="10" t="s">
        <v>257</v>
      </c>
      <c r="E1612" s="11" t="s">
        <v>664</v>
      </c>
      <c r="F1612" s="10" t="s">
        <v>21</v>
      </c>
      <c r="G1612" s="10" t="s">
        <v>414</v>
      </c>
      <c r="H1612" s="10" t="s">
        <v>416</v>
      </c>
      <c r="I1612" s="11" t="s">
        <v>417</v>
      </c>
      <c r="J1612" s="12">
        <v>0</v>
      </c>
      <c r="K1612" s="13">
        <v>0</v>
      </c>
    </row>
    <row r="1613" spans="1:11" x14ac:dyDescent="0.35">
      <c r="A1613" s="10" t="s">
        <v>412</v>
      </c>
      <c r="B1613" s="10" t="s">
        <v>253</v>
      </c>
      <c r="C1613" s="10" t="s">
        <v>11</v>
      </c>
      <c r="D1613" s="10" t="s">
        <v>257</v>
      </c>
      <c r="E1613" s="11" t="s">
        <v>664</v>
      </c>
      <c r="F1613" s="10" t="s">
        <v>21</v>
      </c>
      <c r="G1613" s="10" t="s">
        <v>414</v>
      </c>
      <c r="H1613" s="10" t="s">
        <v>15</v>
      </c>
      <c r="I1613" s="11" t="s">
        <v>418</v>
      </c>
      <c r="J1613" s="12">
        <v>2562629</v>
      </c>
      <c r="K1613" s="13">
        <v>0.50329999999999997</v>
      </c>
    </row>
    <row r="1614" spans="1:11" x14ac:dyDescent="0.35">
      <c r="A1614" s="10" t="s">
        <v>412</v>
      </c>
      <c r="B1614" s="10" t="s">
        <v>253</v>
      </c>
      <c r="C1614" s="10" t="s">
        <v>11</v>
      </c>
      <c r="D1614" s="10" t="s">
        <v>257</v>
      </c>
      <c r="E1614" s="11" t="s">
        <v>664</v>
      </c>
      <c r="F1614" s="10" t="s">
        <v>21</v>
      </c>
      <c r="G1614" s="10" t="s">
        <v>414</v>
      </c>
      <c r="H1614" s="10" t="s">
        <v>16</v>
      </c>
      <c r="I1614" s="11" t="s">
        <v>426</v>
      </c>
      <c r="J1614" s="12">
        <v>108452</v>
      </c>
      <c r="K1614" s="13">
        <v>2.1299999999999999E-2</v>
      </c>
    </row>
    <row r="1615" spans="1:11" x14ac:dyDescent="0.35">
      <c r="A1615" s="10" t="s">
        <v>412</v>
      </c>
      <c r="B1615" s="10" t="s">
        <v>253</v>
      </c>
      <c r="C1615" s="10" t="s">
        <v>11</v>
      </c>
      <c r="D1615" s="10" t="s">
        <v>257</v>
      </c>
      <c r="E1615" s="11" t="s">
        <v>664</v>
      </c>
      <c r="F1615" s="10" t="s">
        <v>21</v>
      </c>
      <c r="G1615" s="10" t="s">
        <v>414</v>
      </c>
      <c r="H1615" s="10" t="s">
        <v>419</v>
      </c>
      <c r="I1615" s="11" t="s">
        <v>420</v>
      </c>
      <c r="J1615" s="12">
        <v>1127292</v>
      </c>
      <c r="K1615" s="13">
        <v>0.22140000000000001</v>
      </c>
    </row>
    <row r="1616" spans="1:11" x14ac:dyDescent="0.35">
      <c r="A1616" s="10" t="s">
        <v>412</v>
      </c>
      <c r="B1616" s="10" t="s">
        <v>253</v>
      </c>
      <c r="C1616" s="10" t="s">
        <v>11</v>
      </c>
      <c r="D1616" s="10" t="s">
        <v>257</v>
      </c>
      <c r="E1616" s="11" t="s">
        <v>664</v>
      </c>
      <c r="F1616" s="10" t="s">
        <v>21</v>
      </c>
      <c r="G1616" s="10" t="s">
        <v>414</v>
      </c>
      <c r="H1616" s="10" t="s">
        <v>421</v>
      </c>
      <c r="I1616" s="11" t="s">
        <v>422</v>
      </c>
      <c r="J1616" s="12">
        <v>1147150</v>
      </c>
      <c r="K1616" s="13">
        <v>0.2253</v>
      </c>
    </row>
    <row r="1617" spans="1:11" x14ac:dyDescent="0.35">
      <c r="A1617" s="10" t="s">
        <v>412</v>
      </c>
      <c r="B1617" s="10" t="s">
        <v>253</v>
      </c>
      <c r="C1617" s="10" t="s">
        <v>11</v>
      </c>
      <c r="D1617" s="10" t="s">
        <v>257</v>
      </c>
      <c r="E1617" s="11" t="s">
        <v>664</v>
      </c>
      <c r="F1617" s="10" t="s">
        <v>21</v>
      </c>
      <c r="G1617" s="10" t="s">
        <v>414</v>
      </c>
      <c r="H1617" s="10" t="s">
        <v>423</v>
      </c>
      <c r="I1617" s="11" t="s">
        <v>424</v>
      </c>
      <c r="J1617" s="12">
        <v>24440</v>
      </c>
      <c r="K1617" s="13">
        <v>4.7999999999999996E-3</v>
      </c>
    </row>
    <row r="1618" spans="1:11" x14ac:dyDescent="0.35">
      <c r="A1618" s="10" t="s">
        <v>412</v>
      </c>
      <c r="B1618" s="10" t="s">
        <v>253</v>
      </c>
      <c r="C1618" s="10" t="s">
        <v>11</v>
      </c>
      <c r="D1618" s="10" t="s">
        <v>258</v>
      </c>
      <c r="E1618" s="11" t="s">
        <v>665</v>
      </c>
      <c r="F1618" s="10" t="s">
        <v>21</v>
      </c>
      <c r="G1618" s="10" t="s">
        <v>414</v>
      </c>
      <c r="H1618" s="10" t="s">
        <v>25</v>
      </c>
      <c r="I1618" s="11" t="s">
        <v>448</v>
      </c>
      <c r="J1618" s="12">
        <v>1148828</v>
      </c>
      <c r="K1618" s="13">
        <v>0.21</v>
      </c>
    </row>
    <row r="1619" spans="1:11" x14ac:dyDescent="0.35">
      <c r="A1619" s="10" t="s">
        <v>412</v>
      </c>
      <c r="B1619" s="10" t="s">
        <v>253</v>
      </c>
      <c r="C1619" s="10" t="s">
        <v>11</v>
      </c>
      <c r="D1619" s="10" t="s">
        <v>258</v>
      </c>
      <c r="E1619" s="11" t="s">
        <v>665</v>
      </c>
      <c r="F1619" s="10" t="s">
        <v>21</v>
      </c>
      <c r="G1619" s="10" t="s">
        <v>414</v>
      </c>
      <c r="H1619" s="10" t="s">
        <v>416</v>
      </c>
      <c r="I1619" s="11" t="s">
        <v>417</v>
      </c>
      <c r="J1619" s="12">
        <v>0</v>
      </c>
      <c r="K1619" s="13">
        <v>0</v>
      </c>
    </row>
    <row r="1620" spans="1:11" x14ac:dyDescent="0.35">
      <c r="A1620" s="10" t="s">
        <v>412</v>
      </c>
      <c r="B1620" s="10" t="s">
        <v>253</v>
      </c>
      <c r="C1620" s="10" t="s">
        <v>11</v>
      </c>
      <c r="D1620" s="10" t="s">
        <v>258</v>
      </c>
      <c r="E1620" s="11" t="s">
        <v>665</v>
      </c>
      <c r="F1620" s="10" t="s">
        <v>21</v>
      </c>
      <c r="G1620" s="10" t="s">
        <v>414</v>
      </c>
      <c r="H1620" s="10" t="s">
        <v>15</v>
      </c>
      <c r="I1620" s="11" t="s">
        <v>418</v>
      </c>
      <c r="J1620" s="12">
        <v>1756613</v>
      </c>
      <c r="K1620" s="13">
        <v>0.3211</v>
      </c>
    </row>
    <row r="1621" spans="1:11" x14ac:dyDescent="0.35">
      <c r="A1621" s="10" t="s">
        <v>412</v>
      </c>
      <c r="B1621" s="10" t="s">
        <v>253</v>
      </c>
      <c r="C1621" s="10" t="s">
        <v>11</v>
      </c>
      <c r="D1621" s="10" t="s">
        <v>258</v>
      </c>
      <c r="E1621" s="11" t="s">
        <v>665</v>
      </c>
      <c r="F1621" s="10" t="s">
        <v>21</v>
      </c>
      <c r="G1621" s="10" t="s">
        <v>414</v>
      </c>
      <c r="H1621" s="10" t="s">
        <v>16</v>
      </c>
      <c r="I1621" s="11" t="s">
        <v>426</v>
      </c>
      <c r="J1621" s="12">
        <v>117071</v>
      </c>
      <c r="K1621" s="13">
        <v>2.1399999999999999E-2</v>
      </c>
    </row>
    <row r="1622" spans="1:11" x14ac:dyDescent="0.35">
      <c r="A1622" s="10" t="s">
        <v>412</v>
      </c>
      <c r="B1622" s="10" t="s">
        <v>253</v>
      </c>
      <c r="C1622" s="10" t="s">
        <v>11</v>
      </c>
      <c r="D1622" s="10" t="s">
        <v>258</v>
      </c>
      <c r="E1622" s="11" t="s">
        <v>665</v>
      </c>
      <c r="F1622" s="10" t="s">
        <v>21</v>
      </c>
      <c r="G1622" s="10" t="s">
        <v>414</v>
      </c>
      <c r="H1622" s="10" t="s">
        <v>419</v>
      </c>
      <c r="I1622" s="11" t="s">
        <v>420</v>
      </c>
      <c r="J1622" s="12">
        <v>1138434</v>
      </c>
      <c r="K1622" s="13">
        <v>0.20810000000000001</v>
      </c>
    </row>
    <row r="1623" spans="1:11" x14ac:dyDescent="0.35">
      <c r="A1623" s="10" t="s">
        <v>412</v>
      </c>
      <c r="B1623" s="10" t="s">
        <v>253</v>
      </c>
      <c r="C1623" s="10" t="s">
        <v>11</v>
      </c>
      <c r="D1623" s="10" t="s">
        <v>258</v>
      </c>
      <c r="E1623" s="11" t="s">
        <v>665</v>
      </c>
      <c r="F1623" s="10" t="s">
        <v>21</v>
      </c>
      <c r="G1623" s="10" t="s">
        <v>414</v>
      </c>
      <c r="H1623" s="10" t="s">
        <v>421</v>
      </c>
      <c r="I1623" s="11" t="s">
        <v>422</v>
      </c>
      <c r="J1623" s="12">
        <v>1186029</v>
      </c>
      <c r="K1623" s="13">
        <v>0.21679999999999999</v>
      </c>
    </row>
    <row r="1624" spans="1:11" x14ac:dyDescent="0.35">
      <c r="A1624" s="10" t="s">
        <v>412</v>
      </c>
      <c r="B1624" s="10" t="s">
        <v>253</v>
      </c>
      <c r="C1624" s="10" t="s">
        <v>11</v>
      </c>
      <c r="D1624" s="10" t="s">
        <v>258</v>
      </c>
      <c r="E1624" s="11" t="s">
        <v>665</v>
      </c>
      <c r="F1624" s="10" t="s">
        <v>21</v>
      </c>
      <c r="G1624" s="10" t="s">
        <v>414</v>
      </c>
      <c r="H1624" s="10" t="s">
        <v>423</v>
      </c>
      <c r="I1624" s="11" t="s">
        <v>424</v>
      </c>
      <c r="J1624" s="12">
        <v>242348</v>
      </c>
      <c r="K1624" s="13">
        <v>4.4299999999999999E-2</v>
      </c>
    </row>
    <row r="1625" spans="1:11" x14ac:dyDescent="0.35">
      <c r="A1625" s="10" t="s">
        <v>412</v>
      </c>
      <c r="B1625" s="10" t="s">
        <v>253</v>
      </c>
      <c r="C1625" s="10" t="s">
        <v>11</v>
      </c>
      <c r="D1625" s="10" t="s">
        <v>259</v>
      </c>
      <c r="E1625" s="11" t="s">
        <v>666</v>
      </c>
      <c r="F1625" s="10" t="s">
        <v>21</v>
      </c>
      <c r="G1625" s="10" t="s">
        <v>414</v>
      </c>
      <c r="H1625" s="10" t="s">
        <v>13</v>
      </c>
      <c r="I1625" s="11" t="s">
        <v>415</v>
      </c>
      <c r="J1625" s="12">
        <v>0</v>
      </c>
      <c r="K1625" s="13">
        <v>0</v>
      </c>
    </row>
    <row r="1626" spans="1:11" x14ac:dyDescent="0.35">
      <c r="A1626" s="10" t="s">
        <v>412</v>
      </c>
      <c r="B1626" s="10" t="s">
        <v>253</v>
      </c>
      <c r="C1626" s="10" t="s">
        <v>11</v>
      </c>
      <c r="D1626" s="10" t="s">
        <v>259</v>
      </c>
      <c r="E1626" s="11" t="s">
        <v>666</v>
      </c>
      <c r="F1626" s="10" t="s">
        <v>21</v>
      </c>
      <c r="G1626" s="10" t="s">
        <v>414</v>
      </c>
      <c r="H1626" s="10" t="s">
        <v>416</v>
      </c>
      <c r="I1626" s="11" t="s">
        <v>417</v>
      </c>
      <c r="J1626" s="12">
        <v>0</v>
      </c>
      <c r="K1626" s="13">
        <v>0</v>
      </c>
    </row>
    <row r="1627" spans="1:11" x14ac:dyDescent="0.35">
      <c r="A1627" s="10" t="s">
        <v>412</v>
      </c>
      <c r="B1627" s="10" t="s">
        <v>253</v>
      </c>
      <c r="C1627" s="10" t="s">
        <v>11</v>
      </c>
      <c r="D1627" s="10" t="s">
        <v>259</v>
      </c>
      <c r="E1627" s="11" t="s">
        <v>666</v>
      </c>
      <c r="F1627" s="10" t="s">
        <v>21</v>
      </c>
      <c r="G1627" s="10" t="s">
        <v>414</v>
      </c>
      <c r="H1627" s="10" t="s">
        <v>15</v>
      </c>
      <c r="I1627" s="11" t="s">
        <v>418</v>
      </c>
      <c r="J1627" s="12">
        <v>5929958</v>
      </c>
      <c r="K1627" s="13">
        <v>0.34300000000000003</v>
      </c>
    </row>
    <row r="1628" spans="1:11" x14ac:dyDescent="0.35">
      <c r="A1628" s="10" t="s">
        <v>412</v>
      </c>
      <c r="B1628" s="10" t="s">
        <v>253</v>
      </c>
      <c r="C1628" s="10" t="s">
        <v>11</v>
      </c>
      <c r="D1628" s="10" t="s">
        <v>259</v>
      </c>
      <c r="E1628" s="11" t="s">
        <v>666</v>
      </c>
      <c r="F1628" s="10" t="s">
        <v>21</v>
      </c>
      <c r="G1628" s="10" t="s">
        <v>414</v>
      </c>
      <c r="H1628" s="10" t="s">
        <v>16</v>
      </c>
      <c r="I1628" s="11" t="s">
        <v>426</v>
      </c>
      <c r="J1628" s="12">
        <v>1073616</v>
      </c>
      <c r="K1628" s="13">
        <v>6.2100000000000002E-2</v>
      </c>
    </row>
    <row r="1629" spans="1:11" x14ac:dyDescent="0.35">
      <c r="A1629" s="10" t="s">
        <v>412</v>
      </c>
      <c r="B1629" s="10" t="s">
        <v>253</v>
      </c>
      <c r="C1629" s="10" t="s">
        <v>11</v>
      </c>
      <c r="D1629" s="10" t="s">
        <v>259</v>
      </c>
      <c r="E1629" s="11" t="s">
        <v>666</v>
      </c>
      <c r="F1629" s="10" t="s">
        <v>21</v>
      </c>
      <c r="G1629" s="10" t="s">
        <v>414</v>
      </c>
      <c r="H1629" s="10" t="s">
        <v>419</v>
      </c>
      <c r="I1629" s="11" t="s">
        <v>420</v>
      </c>
      <c r="J1629" s="12">
        <v>3649604</v>
      </c>
      <c r="K1629" s="13">
        <v>0.21110000000000001</v>
      </c>
    </row>
    <row r="1630" spans="1:11" x14ac:dyDescent="0.35">
      <c r="A1630" s="10" t="s">
        <v>412</v>
      </c>
      <c r="B1630" s="10" t="s">
        <v>253</v>
      </c>
      <c r="C1630" s="10" t="s">
        <v>11</v>
      </c>
      <c r="D1630" s="10" t="s">
        <v>259</v>
      </c>
      <c r="E1630" s="11" t="s">
        <v>666</v>
      </c>
      <c r="F1630" s="10" t="s">
        <v>21</v>
      </c>
      <c r="G1630" s="10" t="s">
        <v>414</v>
      </c>
      <c r="H1630" s="10" t="s">
        <v>421</v>
      </c>
      <c r="I1630" s="11" t="s">
        <v>422</v>
      </c>
      <c r="J1630" s="12">
        <v>4271990</v>
      </c>
      <c r="K1630" s="13">
        <v>0.24709999999999999</v>
      </c>
    </row>
    <row r="1631" spans="1:11" x14ac:dyDescent="0.35">
      <c r="A1631" s="10" t="s">
        <v>412</v>
      </c>
      <c r="B1631" s="10" t="s">
        <v>253</v>
      </c>
      <c r="C1631" s="10" t="s">
        <v>11</v>
      </c>
      <c r="D1631" s="10" t="s">
        <v>259</v>
      </c>
      <c r="E1631" s="11" t="s">
        <v>666</v>
      </c>
      <c r="F1631" s="10" t="s">
        <v>21</v>
      </c>
      <c r="G1631" s="10" t="s">
        <v>414</v>
      </c>
      <c r="H1631" s="10" t="s">
        <v>423</v>
      </c>
      <c r="I1631" s="11" t="s">
        <v>424</v>
      </c>
      <c r="J1631" s="12">
        <v>1037310</v>
      </c>
      <c r="K1631" s="13">
        <v>0.06</v>
      </c>
    </row>
    <row r="1632" spans="1:11" x14ac:dyDescent="0.35">
      <c r="A1632" s="10" t="s">
        <v>412</v>
      </c>
      <c r="B1632" s="10" t="s">
        <v>253</v>
      </c>
      <c r="C1632" s="10" t="s">
        <v>11</v>
      </c>
      <c r="D1632" s="10" t="s">
        <v>260</v>
      </c>
      <c r="E1632" s="11" t="s">
        <v>667</v>
      </c>
      <c r="F1632" s="10" t="s">
        <v>21</v>
      </c>
      <c r="G1632" s="10" t="s">
        <v>414</v>
      </c>
      <c r="H1632" s="10" t="s">
        <v>25</v>
      </c>
      <c r="I1632" s="11" t="s">
        <v>448</v>
      </c>
      <c r="J1632" s="12">
        <v>4817583</v>
      </c>
      <c r="K1632" s="13">
        <v>0.20419999999999999</v>
      </c>
    </row>
    <row r="1633" spans="1:11" x14ac:dyDescent="0.35">
      <c r="A1633" s="10" t="s">
        <v>412</v>
      </c>
      <c r="B1633" s="10" t="s">
        <v>253</v>
      </c>
      <c r="C1633" s="10" t="s">
        <v>11</v>
      </c>
      <c r="D1633" s="10" t="s">
        <v>260</v>
      </c>
      <c r="E1633" s="11" t="s">
        <v>667</v>
      </c>
      <c r="F1633" s="10" t="s">
        <v>21</v>
      </c>
      <c r="G1633" s="10" t="s">
        <v>414</v>
      </c>
      <c r="H1633" s="10" t="s">
        <v>416</v>
      </c>
      <c r="I1633" s="11" t="s">
        <v>417</v>
      </c>
      <c r="J1633" s="12">
        <v>0</v>
      </c>
      <c r="K1633" s="13">
        <v>0</v>
      </c>
    </row>
    <row r="1634" spans="1:11" x14ac:dyDescent="0.35">
      <c r="A1634" s="10" t="s">
        <v>412</v>
      </c>
      <c r="B1634" s="10" t="s">
        <v>253</v>
      </c>
      <c r="C1634" s="10" t="s">
        <v>11</v>
      </c>
      <c r="D1634" s="10" t="s">
        <v>260</v>
      </c>
      <c r="E1634" s="11" t="s">
        <v>667</v>
      </c>
      <c r="F1634" s="10" t="s">
        <v>21</v>
      </c>
      <c r="G1634" s="10" t="s">
        <v>414</v>
      </c>
      <c r="H1634" s="10" t="s">
        <v>15</v>
      </c>
      <c r="I1634" s="11" t="s">
        <v>418</v>
      </c>
      <c r="J1634" s="12">
        <v>8923579</v>
      </c>
      <c r="K1634" s="13">
        <v>0.40620000000000001</v>
      </c>
    </row>
    <row r="1635" spans="1:11" x14ac:dyDescent="0.35">
      <c r="A1635" s="10" t="s">
        <v>412</v>
      </c>
      <c r="B1635" s="10" t="s">
        <v>253</v>
      </c>
      <c r="C1635" s="10" t="s">
        <v>11</v>
      </c>
      <c r="D1635" s="10" t="s">
        <v>260</v>
      </c>
      <c r="E1635" s="11" t="s">
        <v>667</v>
      </c>
      <c r="F1635" s="10" t="s">
        <v>21</v>
      </c>
      <c r="G1635" s="10" t="s">
        <v>414</v>
      </c>
      <c r="H1635" s="10" t="s">
        <v>16</v>
      </c>
      <c r="I1635" s="11" t="s">
        <v>426</v>
      </c>
      <c r="J1635" s="12">
        <v>1427948</v>
      </c>
      <c r="K1635" s="13">
        <v>6.5000000000000002E-2</v>
      </c>
    </row>
    <row r="1636" spans="1:11" x14ac:dyDescent="0.35">
      <c r="A1636" s="10" t="s">
        <v>412</v>
      </c>
      <c r="B1636" s="10" t="s">
        <v>253</v>
      </c>
      <c r="C1636" s="10" t="s">
        <v>11</v>
      </c>
      <c r="D1636" s="10" t="s">
        <v>260</v>
      </c>
      <c r="E1636" s="11" t="s">
        <v>667</v>
      </c>
      <c r="F1636" s="10" t="s">
        <v>21</v>
      </c>
      <c r="G1636" s="10" t="s">
        <v>414</v>
      </c>
      <c r="H1636" s="10" t="s">
        <v>30</v>
      </c>
      <c r="I1636" s="11" t="s">
        <v>432</v>
      </c>
      <c r="J1636" s="12">
        <v>5631524</v>
      </c>
      <c r="K1636" s="13">
        <v>0.2387</v>
      </c>
    </row>
    <row r="1637" spans="1:11" x14ac:dyDescent="0.35">
      <c r="A1637" s="10" t="s">
        <v>412</v>
      </c>
      <c r="B1637" s="10" t="s">
        <v>253</v>
      </c>
      <c r="C1637" s="10" t="s">
        <v>11</v>
      </c>
      <c r="D1637" s="10" t="s">
        <v>260</v>
      </c>
      <c r="E1637" s="11" t="s">
        <v>667</v>
      </c>
      <c r="F1637" s="10" t="s">
        <v>21</v>
      </c>
      <c r="G1637" s="10" t="s">
        <v>414</v>
      </c>
      <c r="H1637" s="10" t="s">
        <v>419</v>
      </c>
      <c r="I1637" s="11" t="s">
        <v>420</v>
      </c>
      <c r="J1637" s="12">
        <v>3886216</v>
      </c>
      <c r="K1637" s="13">
        <v>0.1769</v>
      </c>
    </row>
    <row r="1638" spans="1:11" x14ac:dyDescent="0.35">
      <c r="A1638" s="10" t="s">
        <v>412</v>
      </c>
      <c r="B1638" s="10" t="s">
        <v>253</v>
      </c>
      <c r="C1638" s="10" t="s">
        <v>11</v>
      </c>
      <c r="D1638" s="10" t="s">
        <v>260</v>
      </c>
      <c r="E1638" s="11" t="s">
        <v>667</v>
      </c>
      <c r="F1638" s="10" t="s">
        <v>21</v>
      </c>
      <c r="G1638" s="10" t="s">
        <v>414</v>
      </c>
      <c r="H1638" s="10" t="s">
        <v>421</v>
      </c>
      <c r="I1638" s="11" t="s">
        <v>422</v>
      </c>
      <c r="J1638" s="12">
        <v>3062400</v>
      </c>
      <c r="K1638" s="13">
        <v>0.1394</v>
      </c>
    </row>
    <row r="1639" spans="1:11" x14ac:dyDescent="0.35">
      <c r="A1639" s="10" t="s">
        <v>412</v>
      </c>
      <c r="B1639" s="10" t="s">
        <v>253</v>
      </c>
      <c r="C1639" s="10" t="s">
        <v>11</v>
      </c>
      <c r="D1639" s="10" t="s">
        <v>260</v>
      </c>
      <c r="E1639" s="11" t="s">
        <v>667</v>
      </c>
      <c r="F1639" s="10" t="s">
        <v>21</v>
      </c>
      <c r="G1639" s="10" t="s">
        <v>414</v>
      </c>
      <c r="H1639" s="10" t="s">
        <v>423</v>
      </c>
      <c r="I1639" s="11" t="s">
        <v>424</v>
      </c>
      <c r="J1639" s="12">
        <v>612919</v>
      </c>
      <c r="K1639" s="13">
        <v>2.7900000000000001E-2</v>
      </c>
    </row>
    <row r="1640" spans="1:11" x14ac:dyDescent="0.35">
      <c r="A1640" s="10" t="s">
        <v>412</v>
      </c>
      <c r="B1640" s="10" t="s">
        <v>261</v>
      </c>
      <c r="C1640" s="10" t="s">
        <v>11</v>
      </c>
      <c r="D1640" s="10" t="s">
        <v>262</v>
      </c>
      <c r="E1640" s="11" t="s">
        <v>668</v>
      </c>
      <c r="F1640" s="10" t="s">
        <v>21</v>
      </c>
      <c r="G1640" s="10" t="s">
        <v>414</v>
      </c>
      <c r="H1640" s="10" t="s">
        <v>13</v>
      </c>
      <c r="I1640" s="11" t="s">
        <v>415</v>
      </c>
      <c r="J1640" s="12">
        <v>0</v>
      </c>
      <c r="K1640" s="13">
        <v>0</v>
      </c>
    </row>
    <row r="1641" spans="1:11" x14ac:dyDescent="0.35">
      <c r="A1641" s="10" t="s">
        <v>412</v>
      </c>
      <c r="B1641" s="10" t="s">
        <v>261</v>
      </c>
      <c r="C1641" s="10" t="s">
        <v>11</v>
      </c>
      <c r="D1641" s="10" t="s">
        <v>262</v>
      </c>
      <c r="E1641" s="11" t="s">
        <v>668</v>
      </c>
      <c r="F1641" s="10" t="s">
        <v>21</v>
      </c>
      <c r="G1641" s="10" t="s">
        <v>414</v>
      </c>
      <c r="H1641" s="10" t="s">
        <v>416</v>
      </c>
      <c r="I1641" s="11" t="s">
        <v>417</v>
      </c>
      <c r="J1641" s="12">
        <v>0</v>
      </c>
      <c r="K1641" s="13">
        <v>0</v>
      </c>
    </row>
    <row r="1642" spans="1:11" x14ac:dyDescent="0.35">
      <c r="A1642" s="10" t="s">
        <v>412</v>
      </c>
      <c r="B1642" s="10" t="s">
        <v>261</v>
      </c>
      <c r="C1642" s="10" t="s">
        <v>11</v>
      </c>
      <c r="D1642" s="10" t="s">
        <v>262</v>
      </c>
      <c r="E1642" s="11" t="s">
        <v>668</v>
      </c>
      <c r="F1642" s="10" t="s">
        <v>21</v>
      </c>
      <c r="G1642" s="10" t="s">
        <v>414</v>
      </c>
      <c r="H1642" s="10" t="s">
        <v>15</v>
      </c>
      <c r="I1642" s="11" t="s">
        <v>418</v>
      </c>
      <c r="J1642" s="12">
        <v>2434424</v>
      </c>
      <c r="K1642" s="13">
        <v>0.1578</v>
      </c>
    </row>
    <row r="1643" spans="1:11" x14ac:dyDescent="0.35">
      <c r="A1643" s="10" t="s">
        <v>412</v>
      </c>
      <c r="B1643" s="10" t="s">
        <v>261</v>
      </c>
      <c r="C1643" s="10" t="s">
        <v>11</v>
      </c>
      <c r="D1643" s="10" t="s">
        <v>262</v>
      </c>
      <c r="E1643" s="11" t="s">
        <v>668</v>
      </c>
      <c r="F1643" s="10" t="s">
        <v>21</v>
      </c>
      <c r="G1643" s="10" t="s">
        <v>414</v>
      </c>
      <c r="H1643" s="10" t="s">
        <v>16</v>
      </c>
      <c r="I1643" s="11" t="s">
        <v>426</v>
      </c>
      <c r="J1643" s="12">
        <v>396481</v>
      </c>
      <c r="K1643" s="13">
        <v>2.5700000000000001E-2</v>
      </c>
    </row>
    <row r="1644" spans="1:11" x14ac:dyDescent="0.35">
      <c r="A1644" s="10" t="s">
        <v>412</v>
      </c>
      <c r="B1644" s="10" t="s">
        <v>261</v>
      </c>
      <c r="C1644" s="10" t="s">
        <v>11</v>
      </c>
      <c r="D1644" s="10" t="s">
        <v>262</v>
      </c>
      <c r="E1644" s="11" t="s">
        <v>668</v>
      </c>
      <c r="F1644" s="10" t="s">
        <v>21</v>
      </c>
      <c r="G1644" s="10" t="s">
        <v>414</v>
      </c>
      <c r="H1644" s="10" t="s">
        <v>419</v>
      </c>
      <c r="I1644" s="11" t="s">
        <v>420</v>
      </c>
      <c r="J1644" s="12">
        <v>6493339</v>
      </c>
      <c r="K1644" s="13">
        <v>0.4209</v>
      </c>
    </row>
    <row r="1645" spans="1:11" x14ac:dyDescent="0.35">
      <c r="A1645" s="10" t="s">
        <v>412</v>
      </c>
      <c r="B1645" s="10" t="s">
        <v>261</v>
      </c>
      <c r="C1645" s="10" t="s">
        <v>11</v>
      </c>
      <c r="D1645" s="10" t="s">
        <v>262</v>
      </c>
      <c r="E1645" s="11" t="s">
        <v>668</v>
      </c>
      <c r="F1645" s="10" t="s">
        <v>21</v>
      </c>
      <c r="G1645" s="10" t="s">
        <v>414</v>
      </c>
      <c r="H1645" s="10" t="s">
        <v>421</v>
      </c>
      <c r="I1645" s="11" t="s">
        <v>422</v>
      </c>
      <c r="J1645" s="12">
        <v>2025601</v>
      </c>
      <c r="K1645" s="13">
        <v>0.1313</v>
      </c>
    </row>
    <row r="1646" spans="1:11" x14ac:dyDescent="0.35">
      <c r="A1646" s="10" t="s">
        <v>412</v>
      </c>
      <c r="B1646" s="10" t="s">
        <v>261</v>
      </c>
      <c r="C1646" s="10" t="s">
        <v>11</v>
      </c>
      <c r="D1646" s="10" t="s">
        <v>262</v>
      </c>
      <c r="E1646" s="11" t="s">
        <v>668</v>
      </c>
      <c r="F1646" s="10" t="s">
        <v>21</v>
      </c>
      <c r="G1646" s="10" t="s">
        <v>414</v>
      </c>
      <c r="H1646" s="10" t="s">
        <v>423</v>
      </c>
      <c r="I1646" s="11" t="s">
        <v>424</v>
      </c>
      <c r="J1646" s="12">
        <v>307003</v>
      </c>
      <c r="K1646" s="13">
        <v>1.9900000000000001E-2</v>
      </c>
    </row>
    <row r="1647" spans="1:11" x14ac:dyDescent="0.35">
      <c r="A1647" s="10" t="s">
        <v>412</v>
      </c>
      <c r="B1647" s="10" t="s">
        <v>261</v>
      </c>
      <c r="C1647" s="10" t="s">
        <v>11</v>
      </c>
      <c r="D1647" s="10" t="s">
        <v>263</v>
      </c>
      <c r="E1647" s="11" t="s">
        <v>669</v>
      </c>
      <c r="F1647" s="10" t="s">
        <v>21</v>
      </c>
      <c r="G1647" s="10" t="s">
        <v>414</v>
      </c>
      <c r="H1647" s="10" t="s">
        <v>13</v>
      </c>
      <c r="I1647" s="11" t="s">
        <v>415</v>
      </c>
      <c r="J1647" s="12">
        <v>0</v>
      </c>
      <c r="K1647" s="13">
        <v>0</v>
      </c>
    </row>
    <row r="1648" spans="1:11" x14ac:dyDescent="0.35">
      <c r="A1648" s="10" t="s">
        <v>412</v>
      </c>
      <c r="B1648" s="10" t="s">
        <v>261</v>
      </c>
      <c r="C1648" s="10" t="s">
        <v>11</v>
      </c>
      <c r="D1648" s="10" t="s">
        <v>263</v>
      </c>
      <c r="E1648" s="11" t="s">
        <v>669</v>
      </c>
      <c r="F1648" s="10" t="s">
        <v>21</v>
      </c>
      <c r="G1648" s="10" t="s">
        <v>414</v>
      </c>
      <c r="H1648" s="10" t="s">
        <v>416</v>
      </c>
      <c r="I1648" s="11" t="s">
        <v>417</v>
      </c>
      <c r="J1648" s="12">
        <v>0</v>
      </c>
      <c r="K1648" s="13">
        <v>0</v>
      </c>
    </row>
    <row r="1649" spans="1:11" x14ac:dyDescent="0.35">
      <c r="A1649" s="10" t="s">
        <v>412</v>
      </c>
      <c r="B1649" s="10" t="s">
        <v>261</v>
      </c>
      <c r="C1649" s="10" t="s">
        <v>11</v>
      </c>
      <c r="D1649" s="10" t="s">
        <v>263</v>
      </c>
      <c r="E1649" s="11" t="s">
        <v>669</v>
      </c>
      <c r="F1649" s="10" t="s">
        <v>21</v>
      </c>
      <c r="G1649" s="10" t="s">
        <v>414</v>
      </c>
      <c r="H1649" s="10" t="s">
        <v>15</v>
      </c>
      <c r="I1649" s="11" t="s">
        <v>418</v>
      </c>
      <c r="J1649" s="12">
        <v>634562</v>
      </c>
      <c r="K1649" s="13">
        <v>0.15229999999999999</v>
      </c>
    </row>
    <row r="1650" spans="1:11" x14ac:dyDescent="0.35">
      <c r="A1650" s="10" t="s">
        <v>412</v>
      </c>
      <c r="B1650" s="10" t="s">
        <v>261</v>
      </c>
      <c r="C1650" s="10" t="s">
        <v>11</v>
      </c>
      <c r="D1650" s="10" t="s">
        <v>263</v>
      </c>
      <c r="E1650" s="11" t="s">
        <v>669</v>
      </c>
      <c r="F1650" s="10" t="s">
        <v>21</v>
      </c>
      <c r="G1650" s="10" t="s">
        <v>414</v>
      </c>
      <c r="H1650" s="10" t="s">
        <v>243</v>
      </c>
      <c r="I1650" s="11" t="s">
        <v>655</v>
      </c>
      <c r="J1650" s="12">
        <v>315865</v>
      </c>
      <c r="K1650" s="13">
        <v>6.4100000000000004E-2</v>
      </c>
    </row>
    <row r="1651" spans="1:11" x14ac:dyDescent="0.35">
      <c r="A1651" s="10" t="s">
        <v>412</v>
      </c>
      <c r="B1651" s="10" t="s">
        <v>261</v>
      </c>
      <c r="C1651" s="10" t="s">
        <v>11</v>
      </c>
      <c r="D1651" s="10" t="s">
        <v>263</v>
      </c>
      <c r="E1651" s="11" t="s">
        <v>669</v>
      </c>
      <c r="F1651" s="10" t="s">
        <v>21</v>
      </c>
      <c r="G1651" s="10" t="s">
        <v>414</v>
      </c>
      <c r="H1651" s="10" t="s">
        <v>16</v>
      </c>
      <c r="I1651" s="11" t="s">
        <v>426</v>
      </c>
      <c r="J1651" s="12">
        <v>270408</v>
      </c>
      <c r="K1651" s="13">
        <v>6.4899999999999999E-2</v>
      </c>
    </row>
    <row r="1652" spans="1:11" x14ac:dyDescent="0.35">
      <c r="A1652" s="10" t="s">
        <v>412</v>
      </c>
      <c r="B1652" s="10" t="s">
        <v>261</v>
      </c>
      <c r="C1652" s="10" t="s">
        <v>11</v>
      </c>
      <c r="D1652" s="10" t="s">
        <v>263</v>
      </c>
      <c r="E1652" s="11" t="s">
        <v>669</v>
      </c>
      <c r="F1652" s="10" t="s">
        <v>21</v>
      </c>
      <c r="G1652" s="10" t="s">
        <v>414</v>
      </c>
      <c r="H1652" s="10" t="s">
        <v>419</v>
      </c>
      <c r="I1652" s="11" t="s">
        <v>420</v>
      </c>
      <c r="J1652" s="12">
        <v>1556166</v>
      </c>
      <c r="K1652" s="13">
        <v>0.31580000000000003</v>
      </c>
    </row>
    <row r="1653" spans="1:11" x14ac:dyDescent="0.35">
      <c r="A1653" s="10" t="s">
        <v>412</v>
      </c>
      <c r="B1653" s="10" t="s">
        <v>261</v>
      </c>
      <c r="C1653" s="10" t="s">
        <v>11</v>
      </c>
      <c r="D1653" s="10" t="s">
        <v>263</v>
      </c>
      <c r="E1653" s="11" t="s">
        <v>669</v>
      </c>
      <c r="F1653" s="10" t="s">
        <v>21</v>
      </c>
      <c r="G1653" s="10" t="s">
        <v>414</v>
      </c>
      <c r="H1653" s="10" t="s">
        <v>421</v>
      </c>
      <c r="I1653" s="11" t="s">
        <v>422</v>
      </c>
      <c r="J1653" s="12">
        <v>912609</v>
      </c>
      <c r="K1653" s="13">
        <v>0.1852</v>
      </c>
    </row>
    <row r="1654" spans="1:11" x14ac:dyDescent="0.35">
      <c r="A1654" s="10" t="s">
        <v>412</v>
      </c>
      <c r="B1654" s="10" t="s">
        <v>261</v>
      </c>
      <c r="C1654" s="10" t="s">
        <v>11</v>
      </c>
      <c r="D1654" s="10" t="s">
        <v>263</v>
      </c>
      <c r="E1654" s="11" t="s">
        <v>669</v>
      </c>
      <c r="F1654" s="10" t="s">
        <v>21</v>
      </c>
      <c r="G1654" s="10" t="s">
        <v>414</v>
      </c>
      <c r="H1654" s="10" t="s">
        <v>423</v>
      </c>
      <c r="I1654" s="11" t="s">
        <v>424</v>
      </c>
      <c r="J1654" s="12">
        <v>1971</v>
      </c>
      <c r="K1654" s="13">
        <v>4.0000000000000002E-4</v>
      </c>
    </row>
    <row r="1655" spans="1:11" x14ac:dyDescent="0.35">
      <c r="A1655" s="10" t="s">
        <v>412</v>
      </c>
      <c r="B1655" s="10" t="s">
        <v>118</v>
      </c>
      <c r="C1655" s="10" t="s">
        <v>11</v>
      </c>
      <c r="D1655" s="10" t="s">
        <v>115</v>
      </c>
      <c r="E1655" s="11" t="s">
        <v>509</v>
      </c>
      <c r="F1655" s="10" t="s">
        <v>14</v>
      </c>
      <c r="G1655" s="10" t="s">
        <v>116</v>
      </c>
      <c r="H1655" s="10" t="s">
        <v>13</v>
      </c>
      <c r="I1655" s="11" t="s">
        <v>415</v>
      </c>
      <c r="J1655" s="12">
        <v>0</v>
      </c>
      <c r="K1655" s="13">
        <v>0</v>
      </c>
    </row>
    <row r="1656" spans="1:11" x14ac:dyDescent="0.35">
      <c r="A1656" s="10" t="s">
        <v>412</v>
      </c>
      <c r="B1656" s="10" t="s">
        <v>118</v>
      </c>
      <c r="C1656" s="10" t="s">
        <v>11</v>
      </c>
      <c r="D1656" s="10" t="s">
        <v>115</v>
      </c>
      <c r="E1656" s="11" t="s">
        <v>509</v>
      </c>
      <c r="F1656" s="10" t="s">
        <v>14</v>
      </c>
      <c r="G1656" s="10" t="s">
        <v>116</v>
      </c>
      <c r="H1656" s="10" t="s">
        <v>416</v>
      </c>
      <c r="I1656" s="11" t="s">
        <v>417</v>
      </c>
      <c r="J1656" s="12">
        <v>0</v>
      </c>
      <c r="K1656" s="13">
        <v>0</v>
      </c>
    </row>
    <row r="1657" spans="1:11" x14ac:dyDescent="0.35">
      <c r="A1657" s="10" t="s">
        <v>412</v>
      </c>
      <c r="B1657" s="10" t="s">
        <v>118</v>
      </c>
      <c r="C1657" s="10" t="s">
        <v>11</v>
      </c>
      <c r="D1657" s="10" t="s">
        <v>115</v>
      </c>
      <c r="E1657" s="11" t="s">
        <v>509</v>
      </c>
      <c r="F1657" s="10" t="s">
        <v>14</v>
      </c>
      <c r="G1657" s="10" t="s">
        <v>116</v>
      </c>
      <c r="H1657" s="10" t="s">
        <v>15</v>
      </c>
      <c r="I1657" s="11" t="s">
        <v>418</v>
      </c>
      <c r="J1657" s="12">
        <v>129026</v>
      </c>
      <c r="K1657" s="13">
        <v>0.18590000000000001</v>
      </c>
    </row>
    <row r="1658" spans="1:11" x14ac:dyDescent="0.35">
      <c r="A1658" s="10" t="s">
        <v>412</v>
      </c>
      <c r="B1658" s="10" t="s">
        <v>118</v>
      </c>
      <c r="C1658" s="10" t="s">
        <v>11</v>
      </c>
      <c r="D1658" s="10" t="s">
        <v>115</v>
      </c>
      <c r="E1658" s="11" t="s">
        <v>509</v>
      </c>
      <c r="F1658" s="10" t="s">
        <v>14</v>
      </c>
      <c r="G1658" s="10" t="s">
        <v>116</v>
      </c>
      <c r="H1658" s="10" t="s">
        <v>16</v>
      </c>
      <c r="I1658" s="11" t="s">
        <v>426</v>
      </c>
      <c r="J1658" s="12">
        <v>20753</v>
      </c>
      <c r="K1658" s="13">
        <v>2.9899999999999999E-2</v>
      </c>
    </row>
    <row r="1659" spans="1:11" x14ac:dyDescent="0.35">
      <c r="A1659" s="10" t="s">
        <v>412</v>
      </c>
      <c r="B1659" s="10" t="s">
        <v>118</v>
      </c>
      <c r="C1659" s="10" t="s">
        <v>11</v>
      </c>
      <c r="D1659" s="10" t="s">
        <v>115</v>
      </c>
      <c r="E1659" s="11" t="s">
        <v>509</v>
      </c>
      <c r="F1659" s="10" t="s">
        <v>14</v>
      </c>
      <c r="G1659" s="10" t="s">
        <v>116</v>
      </c>
      <c r="H1659" s="10" t="s">
        <v>419</v>
      </c>
      <c r="I1659" s="11" t="s">
        <v>420</v>
      </c>
      <c r="J1659" s="12">
        <v>73779</v>
      </c>
      <c r="K1659" s="13">
        <v>0.10630000000000001</v>
      </c>
    </row>
    <row r="1660" spans="1:11" x14ac:dyDescent="0.35">
      <c r="A1660" s="10" t="s">
        <v>412</v>
      </c>
      <c r="B1660" s="10" t="s">
        <v>118</v>
      </c>
      <c r="C1660" s="10" t="s">
        <v>11</v>
      </c>
      <c r="D1660" s="10" t="s">
        <v>115</v>
      </c>
      <c r="E1660" s="11" t="s">
        <v>509</v>
      </c>
      <c r="F1660" s="10" t="s">
        <v>14</v>
      </c>
      <c r="G1660" s="10" t="s">
        <v>116</v>
      </c>
      <c r="H1660" s="10" t="s">
        <v>421</v>
      </c>
      <c r="I1660" s="11" t="s">
        <v>422</v>
      </c>
      <c r="J1660" s="12">
        <v>67741</v>
      </c>
      <c r="K1660" s="13">
        <v>9.7600000000000006E-2</v>
      </c>
    </row>
    <row r="1661" spans="1:11" x14ac:dyDescent="0.35">
      <c r="A1661" s="10" t="s">
        <v>412</v>
      </c>
      <c r="B1661" s="10" t="s">
        <v>118</v>
      </c>
      <c r="C1661" s="10" t="s">
        <v>11</v>
      </c>
      <c r="D1661" s="10" t="s">
        <v>115</v>
      </c>
      <c r="E1661" s="11" t="s">
        <v>509</v>
      </c>
      <c r="F1661" s="10" t="s">
        <v>14</v>
      </c>
      <c r="G1661" s="10" t="s">
        <v>116</v>
      </c>
      <c r="H1661" s="10" t="s">
        <v>423</v>
      </c>
      <c r="I1661" s="11" t="s">
        <v>424</v>
      </c>
      <c r="J1661" s="12">
        <v>17282</v>
      </c>
      <c r="K1661" s="13">
        <v>2.4899999999999999E-2</v>
      </c>
    </row>
    <row r="1662" spans="1:11" x14ac:dyDescent="0.35">
      <c r="A1662" s="10" t="s">
        <v>412</v>
      </c>
      <c r="B1662" s="10" t="s">
        <v>118</v>
      </c>
      <c r="C1662" s="10" t="s">
        <v>11</v>
      </c>
      <c r="D1662" s="10" t="s">
        <v>117</v>
      </c>
      <c r="E1662" s="11" t="s">
        <v>510</v>
      </c>
      <c r="F1662" s="10" t="s">
        <v>14</v>
      </c>
      <c r="G1662" s="10" t="s">
        <v>118</v>
      </c>
      <c r="H1662" s="10" t="s">
        <v>416</v>
      </c>
      <c r="I1662" s="11" t="s">
        <v>417</v>
      </c>
      <c r="J1662" s="12">
        <v>0</v>
      </c>
      <c r="K1662" s="13">
        <v>0</v>
      </c>
    </row>
    <row r="1663" spans="1:11" x14ac:dyDescent="0.35">
      <c r="A1663" s="10" t="s">
        <v>412</v>
      </c>
      <c r="B1663" s="10" t="s">
        <v>118</v>
      </c>
      <c r="C1663" s="10" t="s">
        <v>11</v>
      </c>
      <c r="D1663" s="10" t="s">
        <v>117</v>
      </c>
      <c r="E1663" s="11" t="s">
        <v>510</v>
      </c>
      <c r="F1663" s="10" t="s">
        <v>14</v>
      </c>
      <c r="G1663" s="10" t="s">
        <v>118</v>
      </c>
      <c r="H1663" s="10" t="s">
        <v>15</v>
      </c>
      <c r="I1663" s="11" t="s">
        <v>418</v>
      </c>
      <c r="J1663" s="12">
        <v>1040357</v>
      </c>
      <c r="K1663" s="13">
        <v>0.23469999999999999</v>
      </c>
    </row>
    <row r="1664" spans="1:11" x14ac:dyDescent="0.35">
      <c r="A1664" s="10" t="s">
        <v>412</v>
      </c>
      <c r="B1664" s="10" t="s">
        <v>118</v>
      </c>
      <c r="C1664" s="10" t="s">
        <v>11</v>
      </c>
      <c r="D1664" s="10" t="s">
        <v>117</v>
      </c>
      <c r="E1664" s="11" t="s">
        <v>510</v>
      </c>
      <c r="F1664" s="10" t="s">
        <v>14</v>
      </c>
      <c r="G1664" s="10" t="s">
        <v>118</v>
      </c>
      <c r="H1664" s="10" t="s">
        <v>16</v>
      </c>
      <c r="I1664" s="11" t="s">
        <v>426</v>
      </c>
      <c r="J1664" s="12">
        <v>243799</v>
      </c>
      <c r="K1664" s="13">
        <v>5.5E-2</v>
      </c>
    </row>
    <row r="1665" spans="1:11" x14ac:dyDescent="0.35">
      <c r="A1665" s="10" t="s">
        <v>412</v>
      </c>
      <c r="B1665" s="10" t="s">
        <v>118</v>
      </c>
      <c r="C1665" s="10" t="s">
        <v>11</v>
      </c>
      <c r="D1665" s="10" t="s">
        <v>117</v>
      </c>
      <c r="E1665" s="11" t="s">
        <v>510</v>
      </c>
      <c r="F1665" s="10" t="s">
        <v>14</v>
      </c>
      <c r="G1665" s="10" t="s">
        <v>118</v>
      </c>
      <c r="H1665" s="10" t="s">
        <v>419</v>
      </c>
      <c r="I1665" s="11" t="s">
        <v>420</v>
      </c>
      <c r="J1665" s="12">
        <v>677762</v>
      </c>
      <c r="K1665" s="13">
        <v>0.15290000000000001</v>
      </c>
    </row>
    <row r="1666" spans="1:11" x14ac:dyDescent="0.35">
      <c r="A1666" s="10" t="s">
        <v>412</v>
      </c>
      <c r="B1666" s="10" t="s">
        <v>118</v>
      </c>
      <c r="C1666" s="10" t="s">
        <v>11</v>
      </c>
      <c r="D1666" s="10" t="s">
        <v>117</v>
      </c>
      <c r="E1666" s="11" t="s">
        <v>510</v>
      </c>
      <c r="F1666" s="10" t="s">
        <v>14</v>
      </c>
      <c r="G1666" s="10" t="s">
        <v>118</v>
      </c>
      <c r="H1666" s="10" t="s">
        <v>421</v>
      </c>
      <c r="I1666" s="11" t="s">
        <v>422</v>
      </c>
      <c r="J1666" s="12">
        <v>834236</v>
      </c>
      <c r="K1666" s="13">
        <v>0.18820000000000001</v>
      </c>
    </row>
    <row r="1667" spans="1:11" x14ac:dyDescent="0.35">
      <c r="A1667" s="10" t="s">
        <v>412</v>
      </c>
      <c r="B1667" s="10" t="s">
        <v>118</v>
      </c>
      <c r="C1667" s="10" t="s">
        <v>11</v>
      </c>
      <c r="D1667" s="10" t="s">
        <v>117</v>
      </c>
      <c r="E1667" s="11" t="s">
        <v>510</v>
      </c>
      <c r="F1667" s="10" t="s">
        <v>14</v>
      </c>
      <c r="G1667" s="10" t="s">
        <v>118</v>
      </c>
      <c r="H1667" s="10" t="s">
        <v>423</v>
      </c>
      <c r="I1667" s="11" t="s">
        <v>424</v>
      </c>
      <c r="J1667" s="12">
        <v>210111</v>
      </c>
      <c r="K1667" s="13">
        <v>4.7399999999999998E-2</v>
      </c>
    </row>
    <row r="1668" spans="1:11" x14ac:dyDescent="0.35">
      <c r="A1668" s="10" t="s">
        <v>412</v>
      </c>
      <c r="B1668" s="10" t="s">
        <v>118</v>
      </c>
      <c r="C1668" s="10" t="s">
        <v>11</v>
      </c>
      <c r="D1668" s="10" t="s">
        <v>164</v>
      </c>
      <c r="E1668" s="11" t="s">
        <v>560</v>
      </c>
      <c r="F1668" s="10" t="s">
        <v>14</v>
      </c>
      <c r="G1668" s="10" t="s">
        <v>118</v>
      </c>
      <c r="H1668" s="10" t="s">
        <v>13</v>
      </c>
      <c r="I1668" s="11" t="s">
        <v>415</v>
      </c>
      <c r="J1668" s="12">
        <v>0</v>
      </c>
      <c r="K1668" s="13">
        <v>0</v>
      </c>
    </row>
    <row r="1669" spans="1:11" x14ac:dyDescent="0.35">
      <c r="A1669" s="10" t="s">
        <v>412</v>
      </c>
      <c r="B1669" s="10" t="s">
        <v>118</v>
      </c>
      <c r="C1669" s="10" t="s">
        <v>11</v>
      </c>
      <c r="D1669" s="10" t="s">
        <v>164</v>
      </c>
      <c r="E1669" s="11" t="s">
        <v>560</v>
      </c>
      <c r="F1669" s="10" t="s">
        <v>14</v>
      </c>
      <c r="G1669" s="10" t="s">
        <v>118</v>
      </c>
      <c r="H1669" s="10" t="s">
        <v>416</v>
      </c>
      <c r="I1669" s="11" t="s">
        <v>417</v>
      </c>
      <c r="J1669" s="12">
        <v>0</v>
      </c>
      <c r="K1669" s="13">
        <v>0</v>
      </c>
    </row>
    <row r="1670" spans="1:11" x14ac:dyDescent="0.35">
      <c r="A1670" s="10" t="s">
        <v>412</v>
      </c>
      <c r="B1670" s="10" t="s">
        <v>118</v>
      </c>
      <c r="C1670" s="10" t="s">
        <v>11</v>
      </c>
      <c r="D1670" s="10" t="s">
        <v>164</v>
      </c>
      <c r="E1670" s="11" t="s">
        <v>560</v>
      </c>
      <c r="F1670" s="10" t="s">
        <v>14</v>
      </c>
      <c r="G1670" s="10" t="s">
        <v>118</v>
      </c>
      <c r="H1670" s="10" t="s">
        <v>15</v>
      </c>
      <c r="I1670" s="11" t="s">
        <v>418</v>
      </c>
      <c r="J1670" s="12">
        <v>378793</v>
      </c>
      <c r="K1670" s="13">
        <v>0.113</v>
      </c>
    </row>
    <row r="1671" spans="1:11" x14ac:dyDescent="0.35">
      <c r="A1671" s="10" t="s">
        <v>412</v>
      </c>
      <c r="B1671" s="10" t="s">
        <v>118</v>
      </c>
      <c r="C1671" s="10" t="s">
        <v>11</v>
      </c>
      <c r="D1671" s="10" t="s">
        <v>164</v>
      </c>
      <c r="E1671" s="11" t="s">
        <v>560</v>
      </c>
      <c r="F1671" s="10" t="s">
        <v>14</v>
      </c>
      <c r="G1671" s="10" t="s">
        <v>118</v>
      </c>
      <c r="H1671" s="10" t="s">
        <v>419</v>
      </c>
      <c r="I1671" s="11" t="s">
        <v>420</v>
      </c>
      <c r="J1671" s="12">
        <v>623165</v>
      </c>
      <c r="K1671" s="13">
        <v>0.18590000000000001</v>
      </c>
    </row>
    <row r="1672" spans="1:11" x14ac:dyDescent="0.35">
      <c r="A1672" s="10" t="s">
        <v>412</v>
      </c>
      <c r="B1672" s="10" t="s">
        <v>118</v>
      </c>
      <c r="C1672" s="10" t="s">
        <v>11</v>
      </c>
      <c r="D1672" s="10" t="s">
        <v>164</v>
      </c>
      <c r="E1672" s="11" t="s">
        <v>560</v>
      </c>
      <c r="F1672" s="10" t="s">
        <v>14</v>
      </c>
      <c r="G1672" s="10" t="s">
        <v>118</v>
      </c>
      <c r="H1672" s="10" t="s">
        <v>421</v>
      </c>
      <c r="I1672" s="11" t="s">
        <v>422</v>
      </c>
      <c r="J1672" s="12">
        <v>350300</v>
      </c>
      <c r="K1672" s="13">
        <v>0.1045</v>
      </c>
    </row>
    <row r="1673" spans="1:11" x14ac:dyDescent="0.35">
      <c r="A1673" s="10" t="s">
        <v>412</v>
      </c>
      <c r="B1673" s="10" t="s">
        <v>118</v>
      </c>
      <c r="C1673" s="10" t="s">
        <v>11</v>
      </c>
      <c r="D1673" s="10" t="s">
        <v>164</v>
      </c>
      <c r="E1673" s="11" t="s">
        <v>560</v>
      </c>
      <c r="F1673" s="10" t="s">
        <v>14</v>
      </c>
      <c r="G1673" s="10" t="s">
        <v>118</v>
      </c>
      <c r="H1673" s="10" t="s">
        <v>423</v>
      </c>
      <c r="I1673" s="11" t="s">
        <v>424</v>
      </c>
      <c r="J1673" s="12">
        <v>82798</v>
      </c>
      <c r="K1673" s="13">
        <v>2.47E-2</v>
      </c>
    </row>
    <row r="1674" spans="1:11" x14ac:dyDescent="0.35">
      <c r="A1674" s="10" t="s">
        <v>412</v>
      </c>
      <c r="B1674" s="10" t="s">
        <v>118</v>
      </c>
      <c r="C1674" s="10" t="s">
        <v>11</v>
      </c>
      <c r="D1674" s="10" t="s">
        <v>264</v>
      </c>
      <c r="E1674" s="11" t="s">
        <v>670</v>
      </c>
      <c r="F1674" s="10" t="s">
        <v>14</v>
      </c>
      <c r="G1674" s="10" t="s">
        <v>265</v>
      </c>
      <c r="H1674" s="10" t="s">
        <v>416</v>
      </c>
      <c r="I1674" s="11" t="s">
        <v>417</v>
      </c>
      <c r="J1674" s="12">
        <v>0</v>
      </c>
      <c r="K1674" s="13">
        <v>0</v>
      </c>
    </row>
    <row r="1675" spans="1:11" x14ac:dyDescent="0.35">
      <c r="A1675" s="10" t="s">
        <v>412</v>
      </c>
      <c r="B1675" s="10" t="s">
        <v>118</v>
      </c>
      <c r="C1675" s="10" t="s">
        <v>11</v>
      </c>
      <c r="D1675" s="10" t="s">
        <v>264</v>
      </c>
      <c r="E1675" s="11" t="s">
        <v>670</v>
      </c>
      <c r="F1675" s="10" t="s">
        <v>14</v>
      </c>
      <c r="G1675" s="10" t="s">
        <v>265</v>
      </c>
      <c r="H1675" s="10" t="s">
        <v>15</v>
      </c>
      <c r="I1675" s="11" t="s">
        <v>418</v>
      </c>
      <c r="J1675" s="12">
        <v>200441</v>
      </c>
      <c r="K1675" s="13">
        <v>0.29749999999999999</v>
      </c>
    </row>
    <row r="1676" spans="1:11" x14ac:dyDescent="0.35">
      <c r="A1676" s="10" t="s">
        <v>412</v>
      </c>
      <c r="B1676" s="10" t="s">
        <v>118</v>
      </c>
      <c r="C1676" s="10" t="s">
        <v>11</v>
      </c>
      <c r="D1676" s="10" t="s">
        <v>264</v>
      </c>
      <c r="E1676" s="11" t="s">
        <v>670</v>
      </c>
      <c r="F1676" s="10" t="s">
        <v>14</v>
      </c>
      <c r="G1676" s="10" t="s">
        <v>265</v>
      </c>
      <c r="H1676" s="10" t="s">
        <v>16</v>
      </c>
      <c r="I1676" s="11" t="s">
        <v>426</v>
      </c>
      <c r="J1676" s="12">
        <v>13610</v>
      </c>
      <c r="K1676" s="13">
        <v>2.0199999999999999E-2</v>
      </c>
    </row>
    <row r="1677" spans="1:11" x14ac:dyDescent="0.35">
      <c r="A1677" s="10" t="s">
        <v>412</v>
      </c>
      <c r="B1677" s="10" t="s">
        <v>118</v>
      </c>
      <c r="C1677" s="10" t="s">
        <v>11</v>
      </c>
      <c r="D1677" s="10" t="s">
        <v>264</v>
      </c>
      <c r="E1677" s="11" t="s">
        <v>670</v>
      </c>
      <c r="F1677" s="10" t="s">
        <v>14</v>
      </c>
      <c r="G1677" s="10" t="s">
        <v>265</v>
      </c>
      <c r="H1677" s="10" t="s">
        <v>419</v>
      </c>
      <c r="I1677" s="11" t="s">
        <v>420</v>
      </c>
      <c r="J1677" s="12">
        <v>181307</v>
      </c>
      <c r="K1677" s="13">
        <v>0.26910000000000001</v>
      </c>
    </row>
    <row r="1678" spans="1:11" x14ac:dyDescent="0.35">
      <c r="A1678" s="10" t="s">
        <v>412</v>
      </c>
      <c r="B1678" s="10" t="s">
        <v>118</v>
      </c>
      <c r="C1678" s="10" t="s">
        <v>11</v>
      </c>
      <c r="D1678" s="10" t="s">
        <v>264</v>
      </c>
      <c r="E1678" s="11" t="s">
        <v>670</v>
      </c>
      <c r="F1678" s="10" t="s">
        <v>14</v>
      </c>
      <c r="G1678" s="10" t="s">
        <v>265</v>
      </c>
      <c r="H1678" s="10" t="s">
        <v>421</v>
      </c>
      <c r="I1678" s="11" t="s">
        <v>422</v>
      </c>
      <c r="J1678" s="12">
        <v>159073</v>
      </c>
      <c r="K1678" s="13">
        <v>0.2361</v>
      </c>
    </row>
    <row r="1679" spans="1:11" x14ac:dyDescent="0.35">
      <c r="A1679" s="10" t="s">
        <v>412</v>
      </c>
      <c r="B1679" s="10" t="s">
        <v>118</v>
      </c>
      <c r="C1679" s="10" t="s">
        <v>11</v>
      </c>
      <c r="D1679" s="10" t="s">
        <v>264</v>
      </c>
      <c r="E1679" s="11" t="s">
        <v>670</v>
      </c>
      <c r="F1679" s="10" t="s">
        <v>14</v>
      </c>
      <c r="G1679" s="10" t="s">
        <v>265</v>
      </c>
      <c r="H1679" s="10" t="s">
        <v>423</v>
      </c>
      <c r="I1679" s="11" t="s">
        <v>424</v>
      </c>
      <c r="J1679" s="12">
        <v>25131</v>
      </c>
      <c r="K1679" s="13">
        <v>3.73E-2</v>
      </c>
    </row>
    <row r="1680" spans="1:11" x14ac:dyDescent="0.35">
      <c r="A1680" s="10" t="s">
        <v>412</v>
      </c>
      <c r="B1680" s="10" t="s">
        <v>240</v>
      </c>
      <c r="C1680" s="10" t="s">
        <v>11</v>
      </c>
      <c r="D1680" s="10" t="s">
        <v>266</v>
      </c>
      <c r="E1680" s="11" t="s">
        <v>671</v>
      </c>
      <c r="F1680" s="10" t="s">
        <v>21</v>
      </c>
      <c r="G1680" s="10" t="s">
        <v>414</v>
      </c>
      <c r="H1680" s="10" t="s">
        <v>416</v>
      </c>
      <c r="I1680" s="11" t="s">
        <v>417</v>
      </c>
      <c r="J1680" s="12">
        <v>0</v>
      </c>
      <c r="K1680" s="13">
        <v>0</v>
      </c>
    </row>
    <row r="1681" spans="1:11" x14ac:dyDescent="0.35">
      <c r="A1681" s="10" t="s">
        <v>412</v>
      </c>
      <c r="B1681" s="10" t="s">
        <v>240</v>
      </c>
      <c r="C1681" s="10" t="s">
        <v>11</v>
      </c>
      <c r="D1681" s="10" t="s">
        <v>266</v>
      </c>
      <c r="E1681" s="11" t="s">
        <v>671</v>
      </c>
      <c r="F1681" s="10" t="s">
        <v>21</v>
      </c>
      <c r="G1681" s="10" t="s">
        <v>414</v>
      </c>
      <c r="H1681" s="10" t="s">
        <v>15</v>
      </c>
      <c r="I1681" s="11" t="s">
        <v>418</v>
      </c>
      <c r="J1681" s="12">
        <v>1967152</v>
      </c>
      <c r="K1681" s="13">
        <v>0.56399999999999995</v>
      </c>
    </row>
    <row r="1682" spans="1:11" x14ac:dyDescent="0.35">
      <c r="A1682" s="10" t="s">
        <v>412</v>
      </c>
      <c r="B1682" s="10" t="s">
        <v>240</v>
      </c>
      <c r="C1682" s="10" t="s">
        <v>11</v>
      </c>
      <c r="D1682" s="10" t="s">
        <v>266</v>
      </c>
      <c r="E1682" s="11" t="s">
        <v>671</v>
      </c>
      <c r="F1682" s="10" t="s">
        <v>21</v>
      </c>
      <c r="G1682" s="10" t="s">
        <v>414</v>
      </c>
      <c r="H1682" s="10" t="s">
        <v>16</v>
      </c>
      <c r="I1682" s="11" t="s">
        <v>426</v>
      </c>
      <c r="J1682" s="12">
        <v>207528</v>
      </c>
      <c r="K1682" s="13">
        <v>5.9499999999999997E-2</v>
      </c>
    </row>
    <row r="1683" spans="1:11" x14ac:dyDescent="0.35">
      <c r="A1683" s="10" t="s">
        <v>412</v>
      </c>
      <c r="B1683" s="10" t="s">
        <v>240</v>
      </c>
      <c r="C1683" s="10" t="s">
        <v>11</v>
      </c>
      <c r="D1683" s="10" t="s">
        <v>266</v>
      </c>
      <c r="E1683" s="11" t="s">
        <v>671</v>
      </c>
      <c r="F1683" s="10" t="s">
        <v>21</v>
      </c>
      <c r="G1683" s="10" t="s">
        <v>414</v>
      </c>
      <c r="H1683" s="10" t="s">
        <v>419</v>
      </c>
      <c r="I1683" s="11" t="s">
        <v>420</v>
      </c>
      <c r="J1683" s="12">
        <v>885567</v>
      </c>
      <c r="K1683" s="13">
        <v>0.25390000000000001</v>
      </c>
    </row>
    <row r="1684" spans="1:11" x14ac:dyDescent="0.35">
      <c r="A1684" s="10" t="s">
        <v>412</v>
      </c>
      <c r="B1684" s="10" t="s">
        <v>240</v>
      </c>
      <c r="C1684" s="10" t="s">
        <v>11</v>
      </c>
      <c r="D1684" s="10" t="s">
        <v>266</v>
      </c>
      <c r="E1684" s="11" t="s">
        <v>671</v>
      </c>
      <c r="F1684" s="10" t="s">
        <v>21</v>
      </c>
      <c r="G1684" s="10" t="s">
        <v>414</v>
      </c>
      <c r="H1684" s="10" t="s">
        <v>421</v>
      </c>
      <c r="I1684" s="11" t="s">
        <v>422</v>
      </c>
      <c r="J1684" s="12">
        <v>721987</v>
      </c>
      <c r="K1684" s="13">
        <v>0.20699999999999999</v>
      </c>
    </row>
    <row r="1685" spans="1:11" x14ac:dyDescent="0.35">
      <c r="A1685" s="10" t="s">
        <v>412</v>
      </c>
      <c r="B1685" s="10" t="s">
        <v>240</v>
      </c>
      <c r="C1685" s="10" t="s">
        <v>11</v>
      </c>
      <c r="D1685" s="10" t="s">
        <v>266</v>
      </c>
      <c r="E1685" s="11" t="s">
        <v>671</v>
      </c>
      <c r="F1685" s="10" t="s">
        <v>21</v>
      </c>
      <c r="G1685" s="10" t="s">
        <v>414</v>
      </c>
      <c r="H1685" s="10" t="s">
        <v>423</v>
      </c>
      <c r="I1685" s="11" t="s">
        <v>424</v>
      </c>
      <c r="J1685" s="12">
        <v>224269</v>
      </c>
      <c r="K1685" s="13">
        <v>6.4299999999999996E-2</v>
      </c>
    </row>
    <row r="1686" spans="1:11" x14ac:dyDescent="0.35">
      <c r="A1686" s="10" t="s">
        <v>412</v>
      </c>
      <c r="B1686" s="10" t="s">
        <v>240</v>
      </c>
      <c r="C1686" s="10" t="s">
        <v>11</v>
      </c>
      <c r="D1686" s="10" t="s">
        <v>267</v>
      </c>
      <c r="E1686" s="11" t="s">
        <v>672</v>
      </c>
      <c r="F1686" s="10" t="s">
        <v>21</v>
      </c>
      <c r="G1686" s="10" t="s">
        <v>414</v>
      </c>
      <c r="H1686" s="10" t="s">
        <v>416</v>
      </c>
      <c r="I1686" s="11" t="s">
        <v>417</v>
      </c>
      <c r="J1686" s="12">
        <v>0</v>
      </c>
      <c r="K1686" s="13">
        <v>0</v>
      </c>
    </row>
    <row r="1687" spans="1:11" x14ac:dyDescent="0.35">
      <c r="A1687" s="10" t="s">
        <v>412</v>
      </c>
      <c r="B1687" s="10" t="s">
        <v>240</v>
      </c>
      <c r="C1687" s="10" t="s">
        <v>11</v>
      </c>
      <c r="D1687" s="10" t="s">
        <v>267</v>
      </c>
      <c r="E1687" s="11" t="s">
        <v>672</v>
      </c>
      <c r="F1687" s="10" t="s">
        <v>21</v>
      </c>
      <c r="G1687" s="10" t="s">
        <v>414</v>
      </c>
      <c r="H1687" s="10" t="s">
        <v>15</v>
      </c>
      <c r="I1687" s="11" t="s">
        <v>418</v>
      </c>
      <c r="J1687" s="12">
        <v>1155247</v>
      </c>
      <c r="K1687" s="13">
        <v>0.19520000000000001</v>
      </c>
    </row>
    <row r="1688" spans="1:11" x14ac:dyDescent="0.35">
      <c r="A1688" s="10" t="s">
        <v>412</v>
      </c>
      <c r="B1688" s="10" t="s">
        <v>240</v>
      </c>
      <c r="C1688" s="10" t="s">
        <v>11</v>
      </c>
      <c r="D1688" s="10" t="s">
        <v>267</v>
      </c>
      <c r="E1688" s="11" t="s">
        <v>672</v>
      </c>
      <c r="F1688" s="10" t="s">
        <v>21</v>
      </c>
      <c r="G1688" s="10" t="s">
        <v>414</v>
      </c>
      <c r="H1688" s="10" t="s">
        <v>16</v>
      </c>
      <c r="I1688" s="11" t="s">
        <v>426</v>
      </c>
      <c r="J1688" s="12">
        <v>208915</v>
      </c>
      <c r="K1688" s="13">
        <v>3.5299999999999998E-2</v>
      </c>
    </row>
    <row r="1689" spans="1:11" x14ac:dyDescent="0.35">
      <c r="A1689" s="10" t="s">
        <v>412</v>
      </c>
      <c r="B1689" s="10" t="s">
        <v>240</v>
      </c>
      <c r="C1689" s="10" t="s">
        <v>11</v>
      </c>
      <c r="D1689" s="10" t="s">
        <v>267</v>
      </c>
      <c r="E1689" s="11" t="s">
        <v>672</v>
      </c>
      <c r="F1689" s="10" t="s">
        <v>21</v>
      </c>
      <c r="G1689" s="10" t="s">
        <v>414</v>
      </c>
      <c r="H1689" s="10" t="s">
        <v>419</v>
      </c>
      <c r="I1689" s="11" t="s">
        <v>420</v>
      </c>
      <c r="J1689" s="12">
        <v>1413283</v>
      </c>
      <c r="K1689" s="13">
        <v>0.23880000000000001</v>
      </c>
    </row>
    <row r="1690" spans="1:11" x14ac:dyDescent="0.35">
      <c r="A1690" s="10" t="s">
        <v>412</v>
      </c>
      <c r="B1690" s="10" t="s">
        <v>240</v>
      </c>
      <c r="C1690" s="10" t="s">
        <v>11</v>
      </c>
      <c r="D1690" s="10" t="s">
        <v>267</v>
      </c>
      <c r="E1690" s="11" t="s">
        <v>672</v>
      </c>
      <c r="F1690" s="10" t="s">
        <v>21</v>
      </c>
      <c r="G1690" s="10" t="s">
        <v>414</v>
      </c>
      <c r="H1690" s="10" t="s">
        <v>421</v>
      </c>
      <c r="I1690" s="11" t="s">
        <v>422</v>
      </c>
      <c r="J1690" s="12">
        <v>885965</v>
      </c>
      <c r="K1690" s="13">
        <v>0.1497</v>
      </c>
    </row>
    <row r="1691" spans="1:11" x14ac:dyDescent="0.35">
      <c r="A1691" s="10" t="s">
        <v>412</v>
      </c>
      <c r="B1691" s="10" t="s">
        <v>240</v>
      </c>
      <c r="C1691" s="10" t="s">
        <v>11</v>
      </c>
      <c r="D1691" s="10" t="s">
        <v>267</v>
      </c>
      <c r="E1691" s="11" t="s">
        <v>672</v>
      </c>
      <c r="F1691" s="10" t="s">
        <v>21</v>
      </c>
      <c r="G1691" s="10" t="s">
        <v>414</v>
      </c>
      <c r="H1691" s="10" t="s">
        <v>423</v>
      </c>
      <c r="I1691" s="11" t="s">
        <v>424</v>
      </c>
      <c r="J1691" s="12">
        <v>217201</v>
      </c>
      <c r="K1691" s="13">
        <v>3.6700000000000003E-2</v>
      </c>
    </row>
    <row r="1692" spans="1:11" x14ac:dyDescent="0.35">
      <c r="A1692" s="10" t="s">
        <v>412</v>
      </c>
      <c r="B1692" s="10" t="s">
        <v>240</v>
      </c>
      <c r="C1692" s="10" t="s">
        <v>11</v>
      </c>
      <c r="D1692" s="10" t="s">
        <v>239</v>
      </c>
      <c r="E1692" s="11" t="s">
        <v>652</v>
      </c>
      <c r="F1692" s="10" t="s">
        <v>14</v>
      </c>
      <c r="G1692" s="10" t="s">
        <v>240</v>
      </c>
      <c r="H1692" s="10" t="s">
        <v>13</v>
      </c>
      <c r="I1692" s="11" t="s">
        <v>415</v>
      </c>
      <c r="J1692" s="12">
        <v>0</v>
      </c>
      <c r="K1692" s="13">
        <v>0</v>
      </c>
    </row>
    <row r="1693" spans="1:11" x14ac:dyDescent="0.35">
      <c r="A1693" s="10" t="s">
        <v>412</v>
      </c>
      <c r="B1693" s="10" t="s">
        <v>240</v>
      </c>
      <c r="C1693" s="10" t="s">
        <v>11</v>
      </c>
      <c r="D1693" s="10" t="s">
        <v>239</v>
      </c>
      <c r="E1693" s="11" t="s">
        <v>652</v>
      </c>
      <c r="F1693" s="10" t="s">
        <v>14</v>
      </c>
      <c r="G1693" s="10" t="s">
        <v>240</v>
      </c>
      <c r="H1693" s="10" t="s">
        <v>416</v>
      </c>
      <c r="I1693" s="11" t="s">
        <v>417</v>
      </c>
      <c r="J1693" s="12">
        <v>0</v>
      </c>
      <c r="K1693" s="13">
        <v>0</v>
      </c>
    </row>
    <row r="1694" spans="1:11" x14ac:dyDescent="0.35">
      <c r="A1694" s="10" t="s">
        <v>412</v>
      </c>
      <c r="B1694" s="10" t="s">
        <v>240</v>
      </c>
      <c r="C1694" s="10" t="s">
        <v>11</v>
      </c>
      <c r="D1694" s="10" t="s">
        <v>239</v>
      </c>
      <c r="E1694" s="11" t="s">
        <v>652</v>
      </c>
      <c r="F1694" s="10" t="s">
        <v>14</v>
      </c>
      <c r="G1694" s="10" t="s">
        <v>240</v>
      </c>
      <c r="H1694" s="10" t="s">
        <v>15</v>
      </c>
      <c r="I1694" s="11" t="s">
        <v>418</v>
      </c>
      <c r="J1694" s="12">
        <v>950977</v>
      </c>
      <c r="K1694" s="13">
        <v>0.64390000000000003</v>
      </c>
    </row>
    <row r="1695" spans="1:11" x14ac:dyDescent="0.35">
      <c r="A1695" s="10" t="s">
        <v>412</v>
      </c>
      <c r="B1695" s="10" t="s">
        <v>240</v>
      </c>
      <c r="C1695" s="10" t="s">
        <v>11</v>
      </c>
      <c r="D1695" s="10" t="s">
        <v>239</v>
      </c>
      <c r="E1695" s="11" t="s">
        <v>652</v>
      </c>
      <c r="F1695" s="10" t="s">
        <v>14</v>
      </c>
      <c r="G1695" s="10" t="s">
        <v>240</v>
      </c>
      <c r="H1695" s="10" t="s">
        <v>16</v>
      </c>
      <c r="I1695" s="11" t="s">
        <v>426</v>
      </c>
      <c r="J1695" s="12">
        <v>63359</v>
      </c>
      <c r="K1695" s="13">
        <v>4.2900000000000001E-2</v>
      </c>
    </row>
    <row r="1696" spans="1:11" x14ac:dyDescent="0.35">
      <c r="A1696" s="10" t="s">
        <v>412</v>
      </c>
      <c r="B1696" s="10" t="s">
        <v>240</v>
      </c>
      <c r="C1696" s="10" t="s">
        <v>11</v>
      </c>
      <c r="D1696" s="10" t="s">
        <v>239</v>
      </c>
      <c r="E1696" s="11" t="s">
        <v>652</v>
      </c>
      <c r="F1696" s="10" t="s">
        <v>14</v>
      </c>
      <c r="G1696" s="10" t="s">
        <v>240</v>
      </c>
      <c r="H1696" s="10" t="s">
        <v>419</v>
      </c>
      <c r="I1696" s="11" t="s">
        <v>420</v>
      </c>
      <c r="J1696" s="12">
        <v>494023</v>
      </c>
      <c r="K1696" s="13">
        <v>0.33450000000000002</v>
      </c>
    </row>
    <row r="1697" spans="1:11" x14ac:dyDescent="0.35">
      <c r="A1697" s="10" t="s">
        <v>412</v>
      </c>
      <c r="B1697" s="10" t="s">
        <v>240</v>
      </c>
      <c r="C1697" s="10" t="s">
        <v>11</v>
      </c>
      <c r="D1697" s="10" t="s">
        <v>239</v>
      </c>
      <c r="E1697" s="11" t="s">
        <v>652</v>
      </c>
      <c r="F1697" s="10" t="s">
        <v>14</v>
      </c>
      <c r="G1697" s="10" t="s">
        <v>240</v>
      </c>
      <c r="H1697" s="10" t="s">
        <v>421</v>
      </c>
      <c r="I1697" s="11" t="s">
        <v>422</v>
      </c>
      <c r="J1697" s="12">
        <v>475710</v>
      </c>
      <c r="K1697" s="13">
        <v>0.3221</v>
      </c>
    </row>
    <row r="1698" spans="1:11" x14ac:dyDescent="0.35">
      <c r="A1698" s="10" t="s">
        <v>412</v>
      </c>
      <c r="B1698" s="10" t="s">
        <v>240</v>
      </c>
      <c r="C1698" s="10" t="s">
        <v>11</v>
      </c>
      <c r="D1698" s="10" t="s">
        <v>239</v>
      </c>
      <c r="E1698" s="11" t="s">
        <v>652</v>
      </c>
      <c r="F1698" s="10" t="s">
        <v>14</v>
      </c>
      <c r="G1698" s="10" t="s">
        <v>240</v>
      </c>
      <c r="H1698" s="10" t="s">
        <v>423</v>
      </c>
      <c r="I1698" s="11" t="s">
        <v>424</v>
      </c>
      <c r="J1698" s="12">
        <v>55975</v>
      </c>
      <c r="K1698" s="13">
        <v>3.7900000000000003E-2</v>
      </c>
    </row>
    <row r="1699" spans="1:11" x14ac:dyDescent="0.35">
      <c r="A1699" s="10" t="s">
        <v>412</v>
      </c>
      <c r="B1699" s="10" t="s">
        <v>240</v>
      </c>
      <c r="C1699" s="10" t="s">
        <v>11</v>
      </c>
      <c r="D1699" s="10" t="s">
        <v>268</v>
      </c>
      <c r="E1699" s="11" t="s">
        <v>673</v>
      </c>
      <c r="F1699" s="10" t="s">
        <v>21</v>
      </c>
      <c r="G1699" s="10" t="s">
        <v>414</v>
      </c>
      <c r="H1699" s="10" t="s">
        <v>13</v>
      </c>
      <c r="I1699" s="11" t="s">
        <v>415</v>
      </c>
      <c r="J1699" s="12">
        <v>0</v>
      </c>
      <c r="K1699" s="13">
        <v>0</v>
      </c>
    </row>
    <row r="1700" spans="1:11" x14ac:dyDescent="0.35">
      <c r="A1700" s="10" t="s">
        <v>412</v>
      </c>
      <c r="B1700" s="10" t="s">
        <v>240</v>
      </c>
      <c r="C1700" s="10" t="s">
        <v>11</v>
      </c>
      <c r="D1700" s="10" t="s">
        <v>268</v>
      </c>
      <c r="E1700" s="11" t="s">
        <v>673</v>
      </c>
      <c r="F1700" s="10" t="s">
        <v>21</v>
      </c>
      <c r="G1700" s="10" t="s">
        <v>414</v>
      </c>
      <c r="H1700" s="10" t="s">
        <v>416</v>
      </c>
      <c r="I1700" s="11" t="s">
        <v>417</v>
      </c>
      <c r="J1700" s="12">
        <v>0</v>
      </c>
      <c r="K1700" s="13">
        <v>0</v>
      </c>
    </row>
    <row r="1701" spans="1:11" x14ac:dyDescent="0.35">
      <c r="A1701" s="10" t="s">
        <v>412</v>
      </c>
      <c r="B1701" s="10" t="s">
        <v>240</v>
      </c>
      <c r="C1701" s="10" t="s">
        <v>11</v>
      </c>
      <c r="D1701" s="10" t="s">
        <v>268</v>
      </c>
      <c r="E1701" s="11" t="s">
        <v>673</v>
      </c>
      <c r="F1701" s="10" t="s">
        <v>21</v>
      </c>
      <c r="G1701" s="10" t="s">
        <v>414</v>
      </c>
      <c r="H1701" s="10" t="s">
        <v>15</v>
      </c>
      <c r="I1701" s="11" t="s">
        <v>418</v>
      </c>
      <c r="J1701" s="12">
        <v>2930043</v>
      </c>
      <c r="K1701" s="13">
        <v>0.58560000000000001</v>
      </c>
    </row>
    <row r="1702" spans="1:11" x14ac:dyDescent="0.35">
      <c r="A1702" s="10" t="s">
        <v>412</v>
      </c>
      <c r="B1702" s="10" t="s">
        <v>240</v>
      </c>
      <c r="C1702" s="10" t="s">
        <v>11</v>
      </c>
      <c r="D1702" s="10" t="s">
        <v>268</v>
      </c>
      <c r="E1702" s="11" t="s">
        <v>673</v>
      </c>
      <c r="F1702" s="10" t="s">
        <v>21</v>
      </c>
      <c r="G1702" s="10" t="s">
        <v>414</v>
      </c>
      <c r="H1702" s="10" t="s">
        <v>16</v>
      </c>
      <c r="I1702" s="11" t="s">
        <v>426</v>
      </c>
      <c r="J1702" s="12">
        <v>247673</v>
      </c>
      <c r="K1702" s="13">
        <v>4.9500000000000002E-2</v>
      </c>
    </row>
    <row r="1703" spans="1:11" x14ac:dyDescent="0.35">
      <c r="A1703" s="10" t="s">
        <v>412</v>
      </c>
      <c r="B1703" s="10" t="s">
        <v>240</v>
      </c>
      <c r="C1703" s="10" t="s">
        <v>11</v>
      </c>
      <c r="D1703" s="10" t="s">
        <v>268</v>
      </c>
      <c r="E1703" s="11" t="s">
        <v>673</v>
      </c>
      <c r="F1703" s="10" t="s">
        <v>21</v>
      </c>
      <c r="G1703" s="10" t="s">
        <v>414</v>
      </c>
      <c r="H1703" s="10" t="s">
        <v>419</v>
      </c>
      <c r="I1703" s="11" t="s">
        <v>420</v>
      </c>
      <c r="J1703" s="12">
        <v>1869804</v>
      </c>
      <c r="K1703" s="13">
        <v>0.37369999999999998</v>
      </c>
    </row>
    <row r="1704" spans="1:11" x14ac:dyDescent="0.35">
      <c r="A1704" s="10" t="s">
        <v>412</v>
      </c>
      <c r="B1704" s="10" t="s">
        <v>240</v>
      </c>
      <c r="C1704" s="10" t="s">
        <v>11</v>
      </c>
      <c r="D1704" s="10" t="s">
        <v>268</v>
      </c>
      <c r="E1704" s="11" t="s">
        <v>673</v>
      </c>
      <c r="F1704" s="10" t="s">
        <v>21</v>
      </c>
      <c r="G1704" s="10" t="s">
        <v>414</v>
      </c>
      <c r="H1704" s="10" t="s">
        <v>421</v>
      </c>
      <c r="I1704" s="11" t="s">
        <v>422</v>
      </c>
      <c r="J1704" s="12">
        <v>916139</v>
      </c>
      <c r="K1704" s="13">
        <v>0.18310000000000001</v>
      </c>
    </row>
    <row r="1705" spans="1:11" x14ac:dyDescent="0.35">
      <c r="A1705" s="10" t="s">
        <v>412</v>
      </c>
      <c r="B1705" s="10" t="s">
        <v>240</v>
      </c>
      <c r="C1705" s="10" t="s">
        <v>11</v>
      </c>
      <c r="D1705" s="10" t="s">
        <v>268</v>
      </c>
      <c r="E1705" s="11" t="s">
        <v>673</v>
      </c>
      <c r="F1705" s="10" t="s">
        <v>21</v>
      </c>
      <c r="G1705" s="10" t="s">
        <v>414</v>
      </c>
      <c r="H1705" s="10" t="s">
        <v>423</v>
      </c>
      <c r="I1705" s="11" t="s">
        <v>424</v>
      </c>
      <c r="J1705" s="12">
        <v>36025</v>
      </c>
      <c r="K1705" s="13">
        <v>7.1999999999999998E-3</v>
      </c>
    </row>
    <row r="1706" spans="1:11" x14ac:dyDescent="0.35">
      <c r="A1706" s="10" t="s">
        <v>412</v>
      </c>
      <c r="B1706" s="10" t="s">
        <v>150</v>
      </c>
      <c r="C1706" s="10" t="s">
        <v>11</v>
      </c>
      <c r="D1706" s="10" t="s">
        <v>149</v>
      </c>
      <c r="E1706" s="11" t="s">
        <v>546</v>
      </c>
      <c r="F1706" s="10" t="s">
        <v>14</v>
      </c>
      <c r="G1706" s="10" t="s">
        <v>150</v>
      </c>
      <c r="H1706" s="10" t="s">
        <v>13</v>
      </c>
      <c r="I1706" s="11" t="s">
        <v>415</v>
      </c>
      <c r="J1706" s="12">
        <v>0</v>
      </c>
      <c r="K1706" s="13">
        <v>0</v>
      </c>
    </row>
    <row r="1707" spans="1:11" x14ac:dyDescent="0.35">
      <c r="A1707" s="10" t="s">
        <v>412</v>
      </c>
      <c r="B1707" s="10" t="s">
        <v>150</v>
      </c>
      <c r="C1707" s="10" t="s">
        <v>11</v>
      </c>
      <c r="D1707" s="10" t="s">
        <v>149</v>
      </c>
      <c r="E1707" s="11" t="s">
        <v>546</v>
      </c>
      <c r="F1707" s="10" t="s">
        <v>14</v>
      </c>
      <c r="G1707" s="10" t="s">
        <v>150</v>
      </c>
      <c r="H1707" s="10" t="s">
        <v>416</v>
      </c>
      <c r="I1707" s="11" t="s">
        <v>417</v>
      </c>
      <c r="J1707" s="12">
        <v>0</v>
      </c>
      <c r="K1707" s="13">
        <v>0</v>
      </c>
    </row>
    <row r="1708" spans="1:11" x14ac:dyDescent="0.35">
      <c r="A1708" s="10" t="s">
        <v>412</v>
      </c>
      <c r="B1708" s="10" t="s">
        <v>150</v>
      </c>
      <c r="C1708" s="10" t="s">
        <v>11</v>
      </c>
      <c r="D1708" s="10" t="s">
        <v>149</v>
      </c>
      <c r="E1708" s="11" t="s">
        <v>546</v>
      </c>
      <c r="F1708" s="10" t="s">
        <v>14</v>
      </c>
      <c r="G1708" s="10" t="s">
        <v>150</v>
      </c>
      <c r="H1708" s="10" t="s">
        <v>15</v>
      </c>
      <c r="I1708" s="11" t="s">
        <v>418</v>
      </c>
      <c r="J1708" s="12">
        <v>302530</v>
      </c>
      <c r="K1708" s="13">
        <v>0.20200000000000001</v>
      </c>
    </row>
    <row r="1709" spans="1:11" x14ac:dyDescent="0.35">
      <c r="A1709" s="10" t="s">
        <v>412</v>
      </c>
      <c r="B1709" s="10" t="s">
        <v>150</v>
      </c>
      <c r="C1709" s="10" t="s">
        <v>11</v>
      </c>
      <c r="D1709" s="10" t="s">
        <v>149</v>
      </c>
      <c r="E1709" s="11" t="s">
        <v>546</v>
      </c>
      <c r="F1709" s="10" t="s">
        <v>14</v>
      </c>
      <c r="G1709" s="10" t="s">
        <v>150</v>
      </c>
      <c r="H1709" s="10" t="s">
        <v>16</v>
      </c>
      <c r="I1709" s="11" t="s">
        <v>426</v>
      </c>
      <c r="J1709" s="12">
        <v>104987</v>
      </c>
      <c r="K1709" s="13">
        <v>7.0099999999999996E-2</v>
      </c>
    </row>
    <row r="1710" spans="1:11" x14ac:dyDescent="0.35">
      <c r="A1710" s="10" t="s">
        <v>412</v>
      </c>
      <c r="B1710" s="10" t="s">
        <v>150</v>
      </c>
      <c r="C1710" s="10" t="s">
        <v>11</v>
      </c>
      <c r="D1710" s="10" t="s">
        <v>149</v>
      </c>
      <c r="E1710" s="11" t="s">
        <v>546</v>
      </c>
      <c r="F1710" s="10" t="s">
        <v>14</v>
      </c>
      <c r="G1710" s="10" t="s">
        <v>150</v>
      </c>
      <c r="H1710" s="10" t="s">
        <v>419</v>
      </c>
      <c r="I1710" s="11" t="s">
        <v>420</v>
      </c>
      <c r="J1710" s="12">
        <v>321700</v>
      </c>
      <c r="K1710" s="13">
        <v>0.21479999999999999</v>
      </c>
    </row>
    <row r="1711" spans="1:11" x14ac:dyDescent="0.35">
      <c r="A1711" s="10" t="s">
        <v>412</v>
      </c>
      <c r="B1711" s="10" t="s">
        <v>150</v>
      </c>
      <c r="C1711" s="10" t="s">
        <v>11</v>
      </c>
      <c r="D1711" s="10" t="s">
        <v>149</v>
      </c>
      <c r="E1711" s="11" t="s">
        <v>546</v>
      </c>
      <c r="F1711" s="10" t="s">
        <v>14</v>
      </c>
      <c r="G1711" s="10" t="s">
        <v>150</v>
      </c>
      <c r="H1711" s="10" t="s">
        <v>421</v>
      </c>
      <c r="I1711" s="11" t="s">
        <v>422</v>
      </c>
      <c r="J1711" s="12">
        <v>324545</v>
      </c>
      <c r="K1711" s="13">
        <v>0.2167</v>
      </c>
    </row>
    <row r="1712" spans="1:11" x14ac:dyDescent="0.35">
      <c r="A1712" s="10" t="s">
        <v>412</v>
      </c>
      <c r="B1712" s="10" t="s">
        <v>150</v>
      </c>
      <c r="C1712" s="10" t="s">
        <v>11</v>
      </c>
      <c r="D1712" s="10" t="s">
        <v>149</v>
      </c>
      <c r="E1712" s="11" t="s">
        <v>546</v>
      </c>
      <c r="F1712" s="10" t="s">
        <v>14</v>
      </c>
      <c r="G1712" s="10" t="s">
        <v>150</v>
      </c>
      <c r="H1712" s="10" t="s">
        <v>423</v>
      </c>
      <c r="I1712" s="11" t="s">
        <v>424</v>
      </c>
      <c r="J1712" s="12">
        <v>30702</v>
      </c>
      <c r="K1712" s="13">
        <v>2.0500000000000001E-2</v>
      </c>
    </row>
    <row r="1713" spans="1:11" x14ac:dyDescent="0.35">
      <c r="A1713" s="10" t="s">
        <v>412</v>
      </c>
      <c r="B1713" s="10" t="s">
        <v>150</v>
      </c>
      <c r="C1713" s="10" t="s">
        <v>11</v>
      </c>
      <c r="D1713" s="10" t="s">
        <v>271</v>
      </c>
      <c r="E1713" s="11" t="s">
        <v>674</v>
      </c>
      <c r="F1713" s="10" t="s">
        <v>21</v>
      </c>
      <c r="G1713" s="10" t="s">
        <v>414</v>
      </c>
      <c r="H1713" s="10" t="s">
        <v>13</v>
      </c>
      <c r="I1713" s="11" t="s">
        <v>415</v>
      </c>
      <c r="J1713" s="12">
        <v>0</v>
      </c>
      <c r="K1713" s="13">
        <v>0</v>
      </c>
    </row>
    <row r="1714" spans="1:11" x14ac:dyDescent="0.35">
      <c r="A1714" s="10" t="s">
        <v>412</v>
      </c>
      <c r="B1714" s="10" t="s">
        <v>150</v>
      </c>
      <c r="C1714" s="10" t="s">
        <v>11</v>
      </c>
      <c r="D1714" s="10" t="s">
        <v>271</v>
      </c>
      <c r="E1714" s="11" t="s">
        <v>674</v>
      </c>
      <c r="F1714" s="10" t="s">
        <v>21</v>
      </c>
      <c r="G1714" s="10" t="s">
        <v>414</v>
      </c>
      <c r="H1714" s="10" t="s">
        <v>416</v>
      </c>
      <c r="I1714" s="11" t="s">
        <v>417</v>
      </c>
      <c r="J1714" s="12">
        <v>0</v>
      </c>
      <c r="K1714" s="13">
        <v>0</v>
      </c>
    </row>
    <row r="1715" spans="1:11" x14ac:dyDescent="0.35">
      <c r="A1715" s="10" t="s">
        <v>412</v>
      </c>
      <c r="B1715" s="10" t="s">
        <v>150</v>
      </c>
      <c r="C1715" s="10" t="s">
        <v>11</v>
      </c>
      <c r="D1715" s="10" t="s">
        <v>271</v>
      </c>
      <c r="E1715" s="11" t="s">
        <v>674</v>
      </c>
      <c r="F1715" s="10" t="s">
        <v>21</v>
      </c>
      <c r="G1715" s="10" t="s">
        <v>414</v>
      </c>
      <c r="H1715" s="10" t="s">
        <v>15</v>
      </c>
      <c r="I1715" s="11" t="s">
        <v>418</v>
      </c>
      <c r="J1715" s="12">
        <v>495819</v>
      </c>
      <c r="K1715" s="13">
        <v>0.24729999999999999</v>
      </c>
    </row>
    <row r="1716" spans="1:11" x14ac:dyDescent="0.35">
      <c r="A1716" s="10" t="s">
        <v>412</v>
      </c>
      <c r="B1716" s="10" t="s">
        <v>150</v>
      </c>
      <c r="C1716" s="10" t="s">
        <v>11</v>
      </c>
      <c r="D1716" s="10" t="s">
        <v>271</v>
      </c>
      <c r="E1716" s="11" t="s">
        <v>674</v>
      </c>
      <c r="F1716" s="10" t="s">
        <v>21</v>
      </c>
      <c r="G1716" s="10" t="s">
        <v>414</v>
      </c>
      <c r="H1716" s="10" t="s">
        <v>419</v>
      </c>
      <c r="I1716" s="11" t="s">
        <v>420</v>
      </c>
      <c r="J1716" s="12">
        <v>523487</v>
      </c>
      <c r="K1716" s="13">
        <v>0.2611</v>
      </c>
    </row>
    <row r="1717" spans="1:11" x14ac:dyDescent="0.35">
      <c r="A1717" s="10" t="s">
        <v>412</v>
      </c>
      <c r="B1717" s="10" t="s">
        <v>150</v>
      </c>
      <c r="C1717" s="10" t="s">
        <v>11</v>
      </c>
      <c r="D1717" s="10" t="s">
        <v>271</v>
      </c>
      <c r="E1717" s="11" t="s">
        <v>674</v>
      </c>
      <c r="F1717" s="10" t="s">
        <v>21</v>
      </c>
      <c r="G1717" s="10" t="s">
        <v>414</v>
      </c>
      <c r="H1717" s="10" t="s">
        <v>421</v>
      </c>
      <c r="I1717" s="11" t="s">
        <v>422</v>
      </c>
      <c r="J1717" s="12">
        <v>358682</v>
      </c>
      <c r="K1717" s="13">
        <v>0.1789</v>
      </c>
    </row>
    <row r="1718" spans="1:11" x14ac:dyDescent="0.35">
      <c r="A1718" s="10" t="s">
        <v>412</v>
      </c>
      <c r="B1718" s="10" t="s">
        <v>150</v>
      </c>
      <c r="C1718" s="10" t="s">
        <v>11</v>
      </c>
      <c r="D1718" s="10" t="s">
        <v>271</v>
      </c>
      <c r="E1718" s="11" t="s">
        <v>674</v>
      </c>
      <c r="F1718" s="10" t="s">
        <v>21</v>
      </c>
      <c r="G1718" s="10" t="s">
        <v>414</v>
      </c>
      <c r="H1718" s="10" t="s">
        <v>423</v>
      </c>
      <c r="I1718" s="11" t="s">
        <v>424</v>
      </c>
      <c r="J1718" s="12">
        <v>106462</v>
      </c>
      <c r="K1718" s="13">
        <v>5.3100000000000001E-2</v>
      </c>
    </row>
    <row r="1719" spans="1:11" x14ac:dyDescent="0.35">
      <c r="A1719" s="10" t="s">
        <v>412</v>
      </c>
      <c r="B1719" s="10" t="s">
        <v>150</v>
      </c>
      <c r="C1719" s="10" t="s">
        <v>11</v>
      </c>
      <c r="D1719" s="10" t="s">
        <v>269</v>
      </c>
      <c r="E1719" s="11" t="s">
        <v>675</v>
      </c>
      <c r="F1719" s="10" t="s">
        <v>21</v>
      </c>
      <c r="G1719" s="10" t="s">
        <v>414</v>
      </c>
      <c r="H1719" s="10" t="s">
        <v>416</v>
      </c>
      <c r="I1719" s="11" t="s">
        <v>417</v>
      </c>
      <c r="J1719" s="12">
        <v>0</v>
      </c>
      <c r="K1719" s="13">
        <v>0</v>
      </c>
    </row>
    <row r="1720" spans="1:11" x14ac:dyDescent="0.35">
      <c r="A1720" s="10" t="s">
        <v>412</v>
      </c>
      <c r="B1720" s="10" t="s">
        <v>150</v>
      </c>
      <c r="C1720" s="10" t="s">
        <v>11</v>
      </c>
      <c r="D1720" s="10" t="s">
        <v>269</v>
      </c>
      <c r="E1720" s="11" t="s">
        <v>675</v>
      </c>
      <c r="F1720" s="10" t="s">
        <v>21</v>
      </c>
      <c r="G1720" s="10" t="s">
        <v>414</v>
      </c>
      <c r="H1720" s="10" t="s">
        <v>15</v>
      </c>
      <c r="I1720" s="11" t="s">
        <v>418</v>
      </c>
      <c r="J1720" s="12">
        <v>836510</v>
      </c>
      <c r="K1720" s="13">
        <v>0.41410000000000002</v>
      </c>
    </row>
    <row r="1721" spans="1:11" x14ac:dyDescent="0.35">
      <c r="A1721" s="10" t="s">
        <v>412</v>
      </c>
      <c r="B1721" s="10" t="s">
        <v>150</v>
      </c>
      <c r="C1721" s="10" t="s">
        <v>11</v>
      </c>
      <c r="D1721" s="10" t="s">
        <v>269</v>
      </c>
      <c r="E1721" s="11" t="s">
        <v>675</v>
      </c>
      <c r="F1721" s="10" t="s">
        <v>21</v>
      </c>
      <c r="G1721" s="10" t="s">
        <v>414</v>
      </c>
      <c r="H1721" s="10" t="s">
        <v>16</v>
      </c>
      <c r="I1721" s="11" t="s">
        <v>426</v>
      </c>
      <c r="J1721" s="12">
        <v>136153</v>
      </c>
      <c r="K1721" s="13">
        <v>6.7400000000000002E-2</v>
      </c>
    </row>
    <row r="1722" spans="1:11" x14ac:dyDescent="0.35">
      <c r="A1722" s="10" t="s">
        <v>412</v>
      </c>
      <c r="B1722" s="10" t="s">
        <v>150</v>
      </c>
      <c r="C1722" s="10" t="s">
        <v>11</v>
      </c>
      <c r="D1722" s="10" t="s">
        <v>269</v>
      </c>
      <c r="E1722" s="11" t="s">
        <v>675</v>
      </c>
      <c r="F1722" s="10" t="s">
        <v>21</v>
      </c>
      <c r="G1722" s="10" t="s">
        <v>414</v>
      </c>
      <c r="H1722" s="10" t="s">
        <v>419</v>
      </c>
      <c r="I1722" s="11" t="s">
        <v>420</v>
      </c>
      <c r="J1722" s="12">
        <v>599758</v>
      </c>
      <c r="K1722" s="13">
        <v>0.2969</v>
      </c>
    </row>
    <row r="1723" spans="1:11" x14ac:dyDescent="0.35">
      <c r="A1723" s="10" t="s">
        <v>412</v>
      </c>
      <c r="B1723" s="10" t="s">
        <v>150</v>
      </c>
      <c r="C1723" s="10" t="s">
        <v>11</v>
      </c>
      <c r="D1723" s="10" t="s">
        <v>269</v>
      </c>
      <c r="E1723" s="11" t="s">
        <v>675</v>
      </c>
      <c r="F1723" s="10" t="s">
        <v>21</v>
      </c>
      <c r="G1723" s="10" t="s">
        <v>414</v>
      </c>
      <c r="H1723" s="10" t="s">
        <v>421</v>
      </c>
      <c r="I1723" s="11" t="s">
        <v>422</v>
      </c>
      <c r="J1723" s="12">
        <v>700357</v>
      </c>
      <c r="K1723" s="13">
        <v>0.34670000000000001</v>
      </c>
    </row>
    <row r="1724" spans="1:11" x14ac:dyDescent="0.35">
      <c r="A1724" s="10" t="s">
        <v>412</v>
      </c>
      <c r="B1724" s="10" t="s">
        <v>150</v>
      </c>
      <c r="C1724" s="10" t="s">
        <v>11</v>
      </c>
      <c r="D1724" s="10" t="s">
        <v>269</v>
      </c>
      <c r="E1724" s="11" t="s">
        <v>675</v>
      </c>
      <c r="F1724" s="10" t="s">
        <v>21</v>
      </c>
      <c r="G1724" s="10" t="s">
        <v>414</v>
      </c>
      <c r="H1724" s="10" t="s">
        <v>423</v>
      </c>
      <c r="I1724" s="11" t="s">
        <v>424</v>
      </c>
      <c r="J1724" s="12">
        <v>158373</v>
      </c>
      <c r="K1724" s="13">
        <v>7.8399999999999997E-2</v>
      </c>
    </row>
    <row r="1725" spans="1:11" x14ac:dyDescent="0.35">
      <c r="A1725" s="10" t="s">
        <v>412</v>
      </c>
      <c r="B1725" s="10" t="s">
        <v>150</v>
      </c>
      <c r="C1725" s="10" t="s">
        <v>11</v>
      </c>
      <c r="D1725" s="10" t="s">
        <v>270</v>
      </c>
      <c r="E1725" s="11" t="s">
        <v>676</v>
      </c>
      <c r="F1725" s="10" t="s">
        <v>21</v>
      </c>
      <c r="G1725" s="10" t="s">
        <v>414</v>
      </c>
      <c r="H1725" s="10" t="s">
        <v>416</v>
      </c>
      <c r="I1725" s="11" t="s">
        <v>417</v>
      </c>
      <c r="J1725" s="12">
        <v>0</v>
      </c>
      <c r="K1725" s="13">
        <v>0</v>
      </c>
    </row>
    <row r="1726" spans="1:11" x14ac:dyDescent="0.35">
      <c r="A1726" s="10" t="s">
        <v>412</v>
      </c>
      <c r="B1726" s="10" t="s">
        <v>150</v>
      </c>
      <c r="C1726" s="10" t="s">
        <v>11</v>
      </c>
      <c r="D1726" s="10" t="s">
        <v>270</v>
      </c>
      <c r="E1726" s="11" t="s">
        <v>676</v>
      </c>
      <c r="F1726" s="10" t="s">
        <v>21</v>
      </c>
      <c r="G1726" s="10" t="s">
        <v>414</v>
      </c>
      <c r="H1726" s="10" t="s">
        <v>15</v>
      </c>
      <c r="I1726" s="11" t="s">
        <v>418</v>
      </c>
      <c r="J1726" s="12">
        <v>1261205</v>
      </c>
      <c r="K1726" s="13">
        <v>0.3246</v>
      </c>
    </row>
    <row r="1727" spans="1:11" x14ac:dyDescent="0.35">
      <c r="A1727" s="10" t="s">
        <v>412</v>
      </c>
      <c r="B1727" s="10" t="s">
        <v>150</v>
      </c>
      <c r="C1727" s="10" t="s">
        <v>11</v>
      </c>
      <c r="D1727" s="10" t="s">
        <v>270</v>
      </c>
      <c r="E1727" s="11" t="s">
        <v>676</v>
      </c>
      <c r="F1727" s="10" t="s">
        <v>21</v>
      </c>
      <c r="G1727" s="10" t="s">
        <v>414</v>
      </c>
      <c r="H1727" s="10" t="s">
        <v>16</v>
      </c>
      <c r="I1727" s="11" t="s">
        <v>426</v>
      </c>
      <c r="J1727" s="12">
        <v>255272</v>
      </c>
      <c r="K1727" s="13">
        <v>6.5699999999999995E-2</v>
      </c>
    </row>
    <row r="1728" spans="1:11" x14ac:dyDescent="0.35">
      <c r="A1728" s="10" t="s">
        <v>412</v>
      </c>
      <c r="B1728" s="10" t="s">
        <v>150</v>
      </c>
      <c r="C1728" s="10" t="s">
        <v>11</v>
      </c>
      <c r="D1728" s="10" t="s">
        <v>270</v>
      </c>
      <c r="E1728" s="11" t="s">
        <v>676</v>
      </c>
      <c r="F1728" s="10" t="s">
        <v>21</v>
      </c>
      <c r="G1728" s="10" t="s">
        <v>414</v>
      </c>
      <c r="H1728" s="10" t="s">
        <v>419</v>
      </c>
      <c r="I1728" s="11" t="s">
        <v>420</v>
      </c>
      <c r="J1728" s="12">
        <v>850517</v>
      </c>
      <c r="K1728" s="13">
        <v>0.21890000000000001</v>
      </c>
    </row>
    <row r="1729" spans="1:11" x14ac:dyDescent="0.35">
      <c r="A1729" s="10" t="s">
        <v>412</v>
      </c>
      <c r="B1729" s="10" t="s">
        <v>150</v>
      </c>
      <c r="C1729" s="10" t="s">
        <v>11</v>
      </c>
      <c r="D1729" s="10" t="s">
        <v>270</v>
      </c>
      <c r="E1729" s="11" t="s">
        <v>676</v>
      </c>
      <c r="F1729" s="10" t="s">
        <v>21</v>
      </c>
      <c r="G1729" s="10" t="s">
        <v>414</v>
      </c>
      <c r="H1729" s="10" t="s">
        <v>421</v>
      </c>
      <c r="I1729" s="11" t="s">
        <v>422</v>
      </c>
      <c r="J1729" s="12">
        <v>994666</v>
      </c>
      <c r="K1729" s="13">
        <v>0.25600000000000001</v>
      </c>
    </row>
    <row r="1730" spans="1:11" x14ac:dyDescent="0.35">
      <c r="A1730" s="10" t="s">
        <v>412</v>
      </c>
      <c r="B1730" s="10" t="s">
        <v>150</v>
      </c>
      <c r="C1730" s="10" t="s">
        <v>11</v>
      </c>
      <c r="D1730" s="10" t="s">
        <v>270</v>
      </c>
      <c r="E1730" s="11" t="s">
        <v>676</v>
      </c>
      <c r="F1730" s="10" t="s">
        <v>21</v>
      </c>
      <c r="G1730" s="10" t="s">
        <v>414</v>
      </c>
      <c r="H1730" s="10" t="s">
        <v>423</v>
      </c>
      <c r="I1730" s="11" t="s">
        <v>424</v>
      </c>
      <c r="J1730" s="12">
        <v>317438</v>
      </c>
      <c r="K1730" s="13">
        <v>8.1699999999999995E-2</v>
      </c>
    </row>
    <row r="1731" spans="1:11" x14ac:dyDescent="0.35">
      <c r="A1731" s="10" t="s">
        <v>412</v>
      </c>
      <c r="B1731" s="10" t="s">
        <v>150</v>
      </c>
      <c r="C1731" s="10" t="s">
        <v>11</v>
      </c>
      <c r="D1731" s="10" t="s">
        <v>272</v>
      </c>
      <c r="E1731" s="11" t="s">
        <v>677</v>
      </c>
      <c r="F1731" s="10" t="s">
        <v>21</v>
      </c>
      <c r="G1731" s="10" t="s">
        <v>414</v>
      </c>
      <c r="H1731" s="10" t="s">
        <v>13</v>
      </c>
      <c r="I1731" s="11" t="s">
        <v>415</v>
      </c>
      <c r="J1731" s="12">
        <v>0</v>
      </c>
      <c r="K1731" s="13">
        <v>0</v>
      </c>
    </row>
    <row r="1732" spans="1:11" x14ac:dyDescent="0.35">
      <c r="A1732" s="10" t="s">
        <v>412</v>
      </c>
      <c r="B1732" s="10" t="s">
        <v>150</v>
      </c>
      <c r="C1732" s="10" t="s">
        <v>11</v>
      </c>
      <c r="D1732" s="10" t="s">
        <v>272</v>
      </c>
      <c r="E1732" s="11" t="s">
        <v>677</v>
      </c>
      <c r="F1732" s="10" t="s">
        <v>21</v>
      </c>
      <c r="G1732" s="10" t="s">
        <v>414</v>
      </c>
      <c r="H1732" s="10" t="s">
        <v>416</v>
      </c>
      <c r="I1732" s="11" t="s">
        <v>417</v>
      </c>
      <c r="J1732" s="12">
        <v>0</v>
      </c>
      <c r="K1732" s="13">
        <v>0</v>
      </c>
    </row>
    <row r="1733" spans="1:11" x14ac:dyDescent="0.35">
      <c r="A1733" s="10" t="s">
        <v>412</v>
      </c>
      <c r="B1733" s="10" t="s">
        <v>150</v>
      </c>
      <c r="C1733" s="10" t="s">
        <v>11</v>
      </c>
      <c r="D1733" s="10" t="s">
        <v>272</v>
      </c>
      <c r="E1733" s="11" t="s">
        <v>677</v>
      </c>
      <c r="F1733" s="10" t="s">
        <v>21</v>
      </c>
      <c r="G1733" s="10" t="s">
        <v>414</v>
      </c>
      <c r="H1733" s="10" t="s">
        <v>15</v>
      </c>
      <c r="I1733" s="11" t="s">
        <v>418</v>
      </c>
      <c r="J1733" s="12">
        <v>812193</v>
      </c>
      <c r="K1733" s="13">
        <v>0.4173</v>
      </c>
    </row>
    <row r="1734" spans="1:11" x14ac:dyDescent="0.35">
      <c r="A1734" s="10" t="s">
        <v>412</v>
      </c>
      <c r="B1734" s="10" t="s">
        <v>150</v>
      </c>
      <c r="C1734" s="10" t="s">
        <v>11</v>
      </c>
      <c r="D1734" s="10" t="s">
        <v>272</v>
      </c>
      <c r="E1734" s="11" t="s">
        <v>677</v>
      </c>
      <c r="F1734" s="10" t="s">
        <v>21</v>
      </c>
      <c r="G1734" s="10" t="s">
        <v>414</v>
      </c>
      <c r="H1734" s="10" t="s">
        <v>419</v>
      </c>
      <c r="I1734" s="11" t="s">
        <v>420</v>
      </c>
      <c r="J1734" s="12">
        <v>757113</v>
      </c>
      <c r="K1734" s="13">
        <v>0.38900000000000001</v>
      </c>
    </row>
    <row r="1735" spans="1:11" x14ac:dyDescent="0.35">
      <c r="A1735" s="10" t="s">
        <v>412</v>
      </c>
      <c r="B1735" s="10" t="s">
        <v>150</v>
      </c>
      <c r="C1735" s="10" t="s">
        <v>11</v>
      </c>
      <c r="D1735" s="10" t="s">
        <v>272</v>
      </c>
      <c r="E1735" s="11" t="s">
        <v>677</v>
      </c>
      <c r="F1735" s="10" t="s">
        <v>21</v>
      </c>
      <c r="G1735" s="10" t="s">
        <v>414</v>
      </c>
      <c r="H1735" s="10" t="s">
        <v>421</v>
      </c>
      <c r="I1735" s="11" t="s">
        <v>422</v>
      </c>
      <c r="J1735" s="12">
        <v>448234</v>
      </c>
      <c r="K1735" s="13">
        <v>0.2303</v>
      </c>
    </row>
    <row r="1736" spans="1:11" x14ac:dyDescent="0.35">
      <c r="A1736" s="10" t="s">
        <v>412</v>
      </c>
      <c r="B1736" s="10" t="s">
        <v>150</v>
      </c>
      <c r="C1736" s="10" t="s">
        <v>11</v>
      </c>
      <c r="D1736" s="10" t="s">
        <v>272</v>
      </c>
      <c r="E1736" s="11" t="s">
        <v>677</v>
      </c>
      <c r="F1736" s="10" t="s">
        <v>21</v>
      </c>
      <c r="G1736" s="10" t="s">
        <v>414</v>
      </c>
      <c r="H1736" s="10" t="s">
        <v>423</v>
      </c>
      <c r="I1736" s="11" t="s">
        <v>424</v>
      </c>
      <c r="J1736" s="12">
        <v>102376</v>
      </c>
      <c r="K1736" s="13">
        <v>5.2600000000000001E-2</v>
      </c>
    </row>
    <row r="1737" spans="1:11" x14ac:dyDescent="0.35">
      <c r="A1737" s="10" t="s">
        <v>412</v>
      </c>
      <c r="B1737" s="10" t="s">
        <v>107</v>
      </c>
      <c r="C1737" s="10" t="s">
        <v>11</v>
      </c>
      <c r="D1737" s="10" t="s">
        <v>43</v>
      </c>
      <c r="E1737" s="11" t="s">
        <v>472</v>
      </c>
      <c r="F1737" s="10" t="s">
        <v>14</v>
      </c>
      <c r="G1737" s="10" t="s">
        <v>42</v>
      </c>
      <c r="H1737" s="10" t="s">
        <v>416</v>
      </c>
      <c r="I1737" s="11" t="s">
        <v>417</v>
      </c>
      <c r="J1737" s="12">
        <v>0</v>
      </c>
      <c r="K1737" s="13">
        <v>0</v>
      </c>
    </row>
    <row r="1738" spans="1:11" x14ac:dyDescent="0.35">
      <c r="A1738" s="10" t="s">
        <v>412</v>
      </c>
      <c r="B1738" s="10" t="s">
        <v>107</v>
      </c>
      <c r="C1738" s="10" t="s">
        <v>11</v>
      </c>
      <c r="D1738" s="10" t="s">
        <v>43</v>
      </c>
      <c r="E1738" s="11" t="s">
        <v>472</v>
      </c>
      <c r="F1738" s="10" t="s">
        <v>14</v>
      </c>
      <c r="G1738" s="10" t="s">
        <v>42</v>
      </c>
      <c r="H1738" s="10" t="s">
        <v>15</v>
      </c>
      <c r="I1738" s="11" t="s">
        <v>418</v>
      </c>
      <c r="J1738" s="12">
        <v>744714</v>
      </c>
      <c r="K1738" s="13">
        <v>0.50170000000000003</v>
      </c>
    </row>
    <row r="1739" spans="1:11" x14ac:dyDescent="0.35">
      <c r="A1739" s="10" t="s">
        <v>412</v>
      </c>
      <c r="B1739" s="10" t="s">
        <v>107</v>
      </c>
      <c r="C1739" s="10" t="s">
        <v>11</v>
      </c>
      <c r="D1739" s="10" t="s">
        <v>43</v>
      </c>
      <c r="E1739" s="11" t="s">
        <v>472</v>
      </c>
      <c r="F1739" s="10" t="s">
        <v>14</v>
      </c>
      <c r="G1739" s="10" t="s">
        <v>42</v>
      </c>
      <c r="H1739" s="10" t="s">
        <v>16</v>
      </c>
      <c r="I1739" s="11" t="s">
        <v>426</v>
      </c>
      <c r="J1739" s="12">
        <v>128250</v>
      </c>
      <c r="K1739" s="13">
        <v>8.6400000000000005E-2</v>
      </c>
    </row>
    <row r="1740" spans="1:11" x14ac:dyDescent="0.35">
      <c r="A1740" s="10" t="s">
        <v>412</v>
      </c>
      <c r="B1740" s="10" t="s">
        <v>107</v>
      </c>
      <c r="C1740" s="10" t="s">
        <v>11</v>
      </c>
      <c r="D1740" s="10" t="s">
        <v>43</v>
      </c>
      <c r="E1740" s="11" t="s">
        <v>472</v>
      </c>
      <c r="F1740" s="10" t="s">
        <v>14</v>
      </c>
      <c r="G1740" s="10" t="s">
        <v>42</v>
      </c>
      <c r="H1740" s="10" t="s">
        <v>419</v>
      </c>
      <c r="I1740" s="11" t="s">
        <v>420</v>
      </c>
      <c r="J1740" s="12">
        <v>319439</v>
      </c>
      <c r="K1740" s="13">
        <v>0.2152</v>
      </c>
    </row>
    <row r="1741" spans="1:11" x14ac:dyDescent="0.35">
      <c r="A1741" s="10" t="s">
        <v>412</v>
      </c>
      <c r="B1741" s="10" t="s">
        <v>107</v>
      </c>
      <c r="C1741" s="10" t="s">
        <v>11</v>
      </c>
      <c r="D1741" s="10" t="s">
        <v>43</v>
      </c>
      <c r="E1741" s="11" t="s">
        <v>472</v>
      </c>
      <c r="F1741" s="10" t="s">
        <v>14</v>
      </c>
      <c r="G1741" s="10" t="s">
        <v>42</v>
      </c>
      <c r="H1741" s="10" t="s">
        <v>421</v>
      </c>
      <c r="I1741" s="11" t="s">
        <v>422</v>
      </c>
      <c r="J1741" s="12">
        <v>362486</v>
      </c>
      <c r="K1741" s="13">
        <v>0.2442</v>
      </c>
    </row>
    <row r="1742" spans="1:11" x14ac:dyDescent="0.35">
      <c r="A1742" s="10" t="s">
        <v>412</v>
      </c>
      <c r="B1742" s="10" t="s">
        <v>107</v>
      </c>
      <c r="C1742" s="10" t="s">
        <v>11</v>
      </c>
      <c r="D1742" s="10" t="s">
        <v>43</v>
      </c>
      <c r="E1742" s="11" t="s">
        <v>472</v>
      </c>
      <c r="F1742" s="10" t="s">
        <v>14</v>
      </c>
      <c r="G1742" s="10" t="s">
        <v>42</v>
      </c>
      <c r="H1742" s="10" t="s">
        <v>423</v>
      </c>
      <c r="I1742" s="11" t="s">
        <v>424</v>
      </c>
      <c r="J1742" s="12">
        <v>108360</v>
      </c>
      <c r="K1742" s="13">
        <v>7.2999999999999995E-2</v>
      </c>
    </row>
    <row r="1743" spans="1:11" x14ac:dyDescent="0.35">
      <c r="A1743" s="10" t="s">
        <v>412</v>
      </c>
      <c r="B1743" s="10" t="s">
        <v>107</v>
      </c>
      <c r="C1743" s="10" t="s">
        <v>11</v>
      </c>
      <c r="D1743" s="10" t="s">
        <v>274</v>
      </c>
      <c r="E1743" s="11" t="s">
        <v>678</v>
      </c>
      <c r="F1743" s="10" t="s">
        <v>21</v>
      </c>
      <c r="G1743" s="10" t="s">
        <v>414</v>
      </c>
      <c r="H1743" s="10" t="s">
        <v>13</v>
      </c>
      <c r="I1743" s="11" t="s">
        <v>415</v>
      </c>
      <c r="J1743" s="12">
        <v>0</v>
      </c>
      <c r="K1743" s="13">
        <v>0</v>
      </c>
    </row>
    <row r="1744" spans="1:11" x14ac:dyDescent="0.35">
      <c r="A1744" s="10" t="s">
        <v>412</v>
      </c>
      <c r="B1744" s="10" t="s">
        <v>107</v>
      </c>
      <c r="C1744" s="10" t="s">
        <v>11</v>
      </c>
      <c r="D1744" s="10" t="s">
        <v>274</v>
      </c>
      <c r="E1744" s="11" t="s">
        <v>678</v>
      </c>
      <c r="F1744" s="10" t="s">
        <v>21</v>
      </c>
      <c r="G1744" s="10" t="s">
        <v>414</v>
      </c>
      <c r="H1744" s="10" t="s">
        <v>416</v>
      </c>
      <c r="I1744" s="11" t="s">
        <v>417</v>
      </c>
      <c r="J1744" s="12">
        <v>0</v>
      </c>
      <c r="K1744" s="13">
        <v>0</v>
      </c>
    </row>
    <row r="1745" spans="1:11" x14ac:dyDescent="0.35">
      <c r="A1745" s="10" t="s">
        <v>412</v>
      </c>
      <c r="B1745" s="10" t="s">
        <v>107</v>
      </c>
      <c r="C1745" s="10" t="s">
        <v>11</v>
      </c>
      <c r="D1745" s="10" t="s">
        <v>274</v>
      </c>
      <c r="E1745" s="11" t="s">
        <v>678</v>
      </c>
      <c r="F1745" s="10" t="s">
        <v>21</v>
      </c>
      <c r="G1745" s="10" t="s">
        <v>414</v>
      </c>
      <c r="H1745" s="10" t="s">
        <v>15</v>
      </c>
      <c r="I1745" s="11" t="s">
        <v>418</v>
      </c>
      <c r="J1745" s="12">
        <v>1277749</v>
      </c>
      <c r="K1745" s="13">
        <v>0.3745</v>
      </c>
    </row>
    <row r="1746" spans="1:11" x14ac:dyDescent="0.35">
      <c r="A1746" s="10" t="s">
        <v>412</v>
      </c>
      <c r="B1746" s="10" t="s">
        <v>107</v>
      </c>
      <c r="C1746" s="10" t="s">
        <v>11</v>
      </c>
      <c r="D1746" s="10" t="s">
        <v>274</v>
      </c>
      <c r="E1746" s="11" t="s">
        <v>678</v>
      </c>
      <c r="F1746" s="10" t="s">
        <v>21</v>
      </c>
      <c r="G1746" s="10" t="s">
        <v>414</v>
      </c>
      <c r="H1746" s="10" t="s">
        <v>419</v>
      </c>
      <c r="I1746" s="11" t="s">
        <v>420</v>
      </c>
      <c r="J1746" s="12">
        <v>988422</v>
      </c>
      <c r="K1746" s="13">
        <v>0.28970000000000001</v>
      </c>
    </row>
    <row r="1747" spans="1:11" x14ac:dyDescent="0.35">
      <c r="A1747" s="10" t="s">
        <v>412</v>
      </c>
      <c r="B1747" s="10" t="s">
        <v>107</v>
      </c>
      <c r="C1747" s="10" t="s">
        <v>11</v>
      </c>
      <c r="D1747" s="10" t="s">
        <v>274</v>
      </c>
      <c r="E1747" s="11" t="s">
        <v>678</v>
      </c>
      <c r="F1747" s="10" t="s">
        <v>21</v>
      </c>
      <c r="G1747" s="10" t="s">
        <v>414</v>
      </c>
      <c r="H1747" s="10" t="s">
        <v>421</v>
      </c>
      <c r="I1747" s="11" t="s">
        <v>422</v>
      </c>
      <c r="J1747" s="12">
        <v>753002</v>
      </c>
      <c r="K1747" s="13">
        <v>0.22070000000000001</v>
      </c>
    </row>
    <row r="1748" spans="1:11" x14ac:dyDescent="0.35">
      <c r="A1748" s="10" t="s">
        <v>412</v>
      </c>
      <c r="B1748" s="10" t="s">
        <v>107</v>
      </c>
      <c r="C1748" s="10" t="s">
        <v>11</v>
      </c>
      <c r="D1748" s="10" t="s">
        <v>274</v>
      </c>
      <c r="E1748" s="11" t="s">
        <v>678</v>
      </c>
      <c r="F1748" s="10" t="s">
        <v>21</v>
      </c>
      <c r="G1748" s="10" t="s">
        <v>414</v>
      </c>
      <c r="H1748" s="10" t="s">
        <v>423</v>
      </c>
      <c r="I1748" s="11" t="s">
        <v>424</v>
      </c>
      <c r="J1748" s="12">
        <v>224843</v>
      </c>
      <c r="K1748" s="13">
        <v>6.59E-2</v>
      </c>
    </row>
    <row r="1749" spans="1:11" x14ac:dyDescent="0.35">
      <c r="A1749" s="10" t="s">
        <v>412</v>
      </c>
      <c r="B1749" s="10" t="s">
        <v>107</v>
      </c>
      <c r="C1749" s="10" t="s">
        <v>11</v>
      </c>
      <c r="D1749" s="10" t="s">
        <v>106</v>
      </c>
      <c r="E1749" s="11" t="s">
        <v>505</v>
      </c>
      <c r="F1749" s="10" t="s">
        <v>14</v>
      </c>
      <c r="G1749" s="10" t="s">
        <v>107</v>
      </c>
      <c r="H1749" s="10" t="s">
        <v>416</v>
      </c>
      <c r="I1749" s="11" t="s">
        <v>417</v>
      </c>
      <c r="J1749" s="12">
        <v>0</v>
      </c>
      <c r="K1749" s="13">
        <v>0</v>
      </c>
    </row>
    <row r="1750" spans="1:11" x14ac:dyDescent="0.35">
      <c r="A1750" s="10" t="s">
        <v>412</v>
      </c>
      <c r="B1750" s="10" t="s">
        <v>107</v>
      </c>
      <c r="C1750" s="10" t="s">
        <v>11</v>
      </c>
      <c r="D1750" s="10" t="s">
        <v>106</v>
      </c>
      <c r="E1750" s="11" t="s">
        <v>505</v>
      </c>
      <c r="F1750" s="10" t="s">
        <v>14</v>
      </c>
      <c r="G1750" s="10" t="s">
        <v>107</v>
      </c>
      <c r="H1750" s="10" t="s">
        <v>15</v>
      </c>
      <c r="I1750" s="11" t="s">
        <v>418</v>
      </c>
      <c r="J1750" s="12">
        <v>975675</v>
      </c>
      <c r="K1750" s="13">
        <v>0.24759999999999999</v>
      </c>
    </row>
    <row r="1751" spans="1:11" x14ac:dyDescent="0.35">
      <c r="A1751" s="10" t="s">
        <v>412</v>
      </c>
      <c r="B1751" s="10" t="s">
        <v>107</v>
      </c>
      <c r="C1751" s="10" t="s">
        <v>11</v>
      </c>
      <c r="D1751" s="10" t="s">
        <v>106</v>
      </c>
      <c r="E1751" s="11" t="s">
        <v>505</v>
      </c>
      <c r="F1751" s="10" t="s">
        <v>14</v>
      </c>
      <c r="G1751" s="10" t="s">
        <v>107</v>
      </c>
      <c r="H1751" s="10" t="s">
        <v>419</v>
      </c>
      <c r="I1751" s="11" t="s">
        <v>420</v>
      </c>
      <c r="J1751" s="12">
        <v>1316530</v>
      </c>
      <c r="K1751" s="13">
        <v>0.33410000000000001</v>
      </c>
    </row>
    <row r="1752" spans="1:11" x14ac:dyDescent="0.35">
      <c r="A1752" s="10" t="s">
        <v>412</v>
      </c>
      <c r="B1752" s="10" t="s">
        <v>107</v>
      </c>
      <c r="C1752" s="10" t="s">
        <v>11</v>
      </c>
      <c r="D1752" s="10" t="s">
        <v>106</v>
      </c>
      <c r="E1752" s="11" t="s">
        <v>505</v>
      </c>
      <c r="F1752" s="10" t="s">
        <v>14</v>
      </c>
      <c r="G1752" s="10" t="s">
        <v>107</v>
      </c>
      <c r="H1752" s="10" t="s">
        <v>421</v>
      </c>
      <c r="I1752" s="11" t="s">
        <v>422</v>
      </c>
      <c r="J1752" s="12">
        <v>691957</v>
      </c>
      <c r="K1752" s="13">
        <v>0.17560000000000001</v>
      </c>
    </row>
    <row r="1753" spans="1:11" x14ac:dyDescent="0.35">
      <c r="A1753" s="10" t="s">
        <v>412</v>
      </c>
      <c r="B1753" s="10" t="s">
        <v>107</v>
      </c>
      <c r="C1753" s="10" t="s">
        <v>11</v>
      </c>
      <c r="D1753" s="10" t="s">
        <v>106</v>
      </c>
      <c r="E1753" s="11" t="s">
        <v>505</v>
      </c>
      <c r="F1753" s="10" t="s">
        <v>14</v>
      </c>
      <c r="G1753" s="10" t="s">
        <v>107</v>
      </c>
      <c r="H1753" s="10" t="s">
        <v>423</v>
      </c>
      <c r="I1753" s="11" t="s">
        <v>424</v>
      </c>
      <c r="J1753" s="12">
        <v>85115</v>
      </c>
      <c r="K1753" s="13">
        <v>2.1600000000000001E-2</v>
      </c>
    </row>
    <row r="1754" spans="1:11" x14ac:dyDescent="0.35">
      <c r="A1754" s="10" t="s">
        <v>412</v>
      </c>
      <c r="B1754" s="10" t="s">
        <v>107</v>
      </c>
      <c r="C1754" s="10" t="s">
        <v>11</v>
      </c>
      <c r="D1754" s="10" t="s">
        <v>273</v>
      </c>
      <c r="E1754" s="11" t="s">
        <v>679</v>
      </c>
      <c r="F1754" s="10" t="s">
        <v>21</v>
      </c>
      <c r="G1754" s="10" t="s">
        <v>414</v>
      </c>
      <c r="H1754" s="10" t="s">
        <v>13</v>
      </c>
      <c r="I1754" s="11" t="s">
        <v>415</v>
      </c>
      <c r="J1754" s="12">
        <v>0</v>
      </c>
      <c r="K1754" s="13">
        <v>0</v>
      </c>
    </row>
    <row r="1755" spans="1:11" x14ac:dyDescent="0.35">
      <c r="A1755" s="10" t="s">
        <v>412</v>
      </c>
      <c r="B1755" s="10" t="s">
        <v>107</v>
      </c>
      <c r="C1755" s="10" t="s">
        <v>11</v>
      </c>
      <c r="D1755" s="10" t="s">
        <v>273</v>
      </c>
      <c r="E1755" s="11" t="s">
        <v>679</v>
      </c>
      <c r="F1755" s="10" t="s">
        <v>21</v>
      </c>
      <c r="G1755" s="10" t="s">
        <v>414</v>
      </c>
      <c r="H1755" s="10" t="s">
        <v>416</v>
      </c>
      <c r="I1755" s="11" t="s">
        <v>417</v>
      </c>
      <c r="J1755" s="12">
        <v>0</v>
      </c>
      <c r="K1755" s="13">
        <v>0</v>
      </c>
    </row>
    <row r="1756" spans="1:11" x14ac:dyDescent="0.35">
      <c r="A1756" s="10" t="s">
        <v>412</v>
      </c>
      <c r="B1756" s="10" t="s">
        <v>107</v>
      </c>
      <c r="C1756" s="10" t="s">
        <v>11</v>
      </c>
      <c r="D1756" s="10" t="s">
        <v>273</v>
      </c>
      <c r="E1756" s="11" t="s">
        <v>679</v>
      </c>
      <c r="F1756" s="10" t="s">
        <v>21</v>
      </c>
      <c r="G1756" s="10" t="s">
        <v>414</v>
      </c>
      <c r="H1756" s="10" t="s">
        <v>15</v>
      </c>
      <c r="I1756" s="11" t="s">
        <v>418</v>
      </c>
      <c r="J1756" s="12">
        <v>433621</v>
      </c>
      <c r="K1756" s="13">
        <v>0.18959999999999999</v>
      </c>
    </row>
    <row r="1757" spans="1:11" x14ac:dyDescent="0.35">
      <c r="A1757" s="10" t="s">
        <v>412</v>
      </c>
      <c r="B1757" s="10" t="s">
        <v>107</v>
      </c>
      <c r="C1757" s="10" t="s">
        <v>11</v>
      </c>
      <c r="D1757" s="10" t="s">
        <v>273</v>
      </c>
      <c r="E1757" s="11" t="s">
        <v>679</v>
      </c>
      <c r="F1757" s="10" t="s">
        <v>21</v>
      </c>
      <c r="G1757" s="10" t="s">
        <v>414</v>
      </c>
      <c r="H1757" s="10" t="s">
        <v>419</v>
      </c>
      <c r="I1757" s="11" t="s">
        <v>420</v>
      </c>
      <c r="J1757" s="12">
        <v>652262</v>
      </c>
      <c r="K1757" s="13">
        <v>0.28520000000000001</v>
      </c>
    </row>
    <row r="1758" spans="1:11" x14ac:dyDescent="0.35">
      <c r="A1758" s="10" t="s">
        <v>412</v>
      </c>
      <c r="B1758" s="10" t="s">
        <v>107</v>
      </c>
      <c r="C1758" s="10" t="s">
        <v>11</v>
      </c>
      <c r="D1758" s="10" t="s">
        <v>273</v>
      </c>
      <c r="E1758" s="11" t="s">
        <v>679</v>
      </c>
      <c r="F1758" s="10" t="s">
        <v>21</v>
      </c>
      <c r="G1758" s="10" t="s">
        <v>414</v>
      </c>
      <c r="H1758" s="10" t="s">
        <v>421</v>
      </c>
      <c r="I1758" s="11" t="s">
        <v>422</v>
      </c>
      <c r="J1758" s="12">
        <v>428590</v>
      </c>
      <c r="K1758" s="13">
        <v>0.18740000000000001</v>
      </c>
    </row>
    <row r="1759" spans="1:11" x14ac:dyDescent="0.35">
      <c r="A1759" s="10" t="s">
        <v>412</v>
      </c>
      <c r="B1759" s="10" t="s">
        <v>107</v>
      </c>
      <c r="C1759" s="10" t="s">
        <v>11</v>
      </c>
      <c r="D1759" s="10" t="s">
        <v>273</v>
      </c>
      <c r="E1759" s="11" t="s">
        <v>679</v>
      </c>
      <c r="F1759" s="10" t="s">
        <v>21</v>
      </c>
      <c r="G1759" s="10" t="s">
        <v>414</v>
      </c>
      <c r="H1759" s="10" t="s">
        <v>423</v>
      </c>
      <c r="I1759" s="11" t="s">
        <v>424</v>
      </c>
      <c r="J1759" s="12">
        <v>147285</v>
      </c>
      <c r="K1759" s="13">
        <v>6.4399999999999999E-2</v>
      </c>
    </row>
    <row r="1760" spans="1:11" x14ac:dyDescent="0.35">
      <c r="A1760" s="10" t="s">
        <v>412</v>
      </c>
      <c r="B1760" s="10" t="s">
        <v>107</v>
      </c>
      <c r="C1760" s="10" t="s">
        <v>11</v>
      </c>
      <c r="D1760" s="10" t="s">
        <v>275</v>
      </c>
      <c r="E1760" s="11" t="s">
        <v>680</v>
      </c>
      <c r="F1760" s="10" t="s">
        <v>21</v>
      </c>
      <c r="G1760" s="10" t="s">
        <v>414</v>
      </c>
      <c r="H1760" s="10" t="s">
        <v>13</v>
      </c>
      <c r="I1760" s="11" t="s">
        <v>415</v>
      </c>
      <c r="J1760" s="12">
        <v>0</v>
      </c>
      <c r="K1760" s="13">
        <v>0</v>
      </c>
    </row>
    <row r="1761" spans="1:11" x14ac:dyDescent="0.35">
      <c r="A1761" s="10" t="s">
        <v>412</v>
      </c>
      <c r="B1761" s="10" t="s">
        <v>107</v>
      </c>
      <c r="C1761" s="10" t="s">
        <v>11</v>
      </c>
      <c r="D1761" s="10" t="s">
        <v>275</v>
      </c>
      <c r="E1761" s="11" t="s">
        <v>680</v>
      </c>
      <c r="F1761" s="10" t="s">
        <v>21</v>
      </c>
      <c r="G1761" s="10" t="s">
        <v>414</v>
      </c>
      <c r="H1761" s="10" t="s">
        <v>416</v>
      </c>
      <c r="I1761" s="11" t="s">
        <v>417</v>
      </c>
      <c r="J1761" s="12">
        <v>0</v>
      </c>
      <c r="K1761" s="13">
        <v>0</v>
      </c>
    </row>
    <row r="1762" spans="1:11" x14ac:dyDescent="0.35">
      <c r="A1762" s="10" t="s">
        <v>412</v>
      </c>
      <c r="B1762" s="10" t="s">
        <v>107</v>
      </c>
      <c r="C1762" s="10" t="s">
        <v>11</v>
      </c>
      <c r="D1762" s="10" t="s">
        <v>275</v>
      </c>
      <c r="E1762" s="11" t="s">
        <v>680</v>
      </c>
      <c r="F1762" s="10" t="s">
        <v>21</v>
      </c>
      <c r="G1762" s="10" t="s">
        <v>414</v>
      </c>
      <c r="H1762" s="10" t="s">
        <v>15</v>
      </c>
      <c r="I1762" s="11" t="s">
        <v>418</v>
      </c>
      <c r="J1762" s="12">
        <v>738899</v>
      </c>
      <c r="K1762" s="13">
        <v>0.34320000000000001</v>
      </c>
    </row>
    <row r="1763" spans="1:11" x14ac:dyDescent="0.35">
      <c r="A1763" s="10" t="s">
        <v>412</v>
      </c>
      <c r="B1763" s="10" t="s">
        <v>107</v>
      </c>
      <c r="C1763" s="10" t="s">
        <v>11</v>
      </c>
      <c r="D1763" s="10" t="s">
        <v>275</v>
      </c>
      <c r="E1763" s="11" t="s">
        <v>680</v>
      </c>
      <c r="F1763" s="10" t="s">
        <v>21</v>
      </c>
      <c r="G1763" s="10" t="s">
        <v>414</v>
      </c>
      <c r="H1763" s="10" t="s">
        <v>419</v>
      </c>
      <c r="I1763" s="11" t="s">
        <v>420</v>
      </c>
      <c r="J1763" s="12">
        <v>601755</v>
      </c>
      <c r="K1763" s="13">
        <v>0.27950000000000003</v>
      </c>
    </row>
    <row r="1764" spans="1:11" x14ac:dyDescent="0.35">
      <c r="A1764" s="10" t="s">
        <v>412</v>
      </c>
      <c r="B1764" s="10" t="s">
        <v>107</v>
      </c>
      <c r="C1764" s="10" t="s">
        <v>11</v>
      </c>
      <c r="D1764" s="10" t="s">
        <v>275</v>
      </c>
      <c r="E1764" s="11" t="s">
        <v>680</v>
      </c>
      <c r="F1764" s="10" t="s">
        <v>21</v>
      </c>
      <c r="G1764" s="10" t="s">
        <v>414</v>
      </c>
      <c r="H1764" s="10" t="s">
        <v>421</v>
      </c>
      <c r="I1764" s="11" t="s">
        <v>422</v>
      </c>
      <c r="J1764" s="12">
        <v>769256</v>
      </c>
      <c r="K1764" s="13">
        <v>0.35730000000000001</v>
      </c>
    </row>
    <row r="1765" spans="1:11" x14ac:dyDescent="0.35">
      <c r="A1765" s="10" t="s">
        <v>412</v>
      </c>
      <c r="B1765" s="10" t="s">
        <v>107</v>
      </c>
      <c r="C1765" s="10" t="s">
        <v>11</v>
      </c>
      <c r="D1765" s="10" t="s">
        <v>275</v>
      </c>
      <c r="E1765" s="11" t="s">
        <v>680</v>
      </c>
      <c r="F1765" s="10" t="s">
        <v>21</v>
      </c>
      <c r="G1765" s="10" t="s">
        <v>414</v>
      </c>
      <c r="H1765" s="10" t="s">
        <v>423</v>
      </c>
      <c r="I1765" s="11" t="s">
        <v>424</v>
      </c>
      <c r="J1765" s="12">
        <v>228861</v>
      </c>
      <c r="K1765" s="13">
        <v>0.10630000000000001</v>
      </c>
    </row>
    <row r="1766" spans="1:11" x14ac:dyDescent="0.35">
      <c r="A1766" s="10" t="s">
        <v>412</v>
      </c>
      <c r="B1766" s="10" t="s">
        <v>276</v>
      </c>
      <c r="C1766" s="10" t="s">
        <v>11</v>
      </c>
      <c r="D1766" s="10" t="s">
        <v>148</v>
      </c>
      <c r="E1766" s="11" t="s">
        <v>545</v>
      </c>
      <c r="F1766" s="10" t="s">
        <v>14</v>
      </c>
      <c r="G1766" s="10" t="s">
        <v>143</v>
      </c>
      <c r="H1766" s="10" t="s">
        <v>416</v>
      </c>
      <c r="I1766" s="11" t="s">
        <v>417</v>
      </c>
      <c r="J1766" s="12">
        <v>0</v>
      </c>
      <c r="K1766" s="13">
        <v>0</v>
      </c>
    </row>
    <row r="1767" spans="1:11" x14ac:dyDescent="0.35">
      <c r="A1767" s="10" t="s">
        <v>412</v>
      </c>
      <c r="B1767" s="10" t="s">
        <v>276</v>
      </c>
      <c r="C1767" s="10" t="s">
        <v>11</v>
      </c>
      <c r="D1767" s="10" t="s">
        <v>148</v>
      </c>
      <c r="E1767" s="11" t="s">
        <v>545</v>
      </c>
      <c r="F1767" s="10" t="s">
        <v>14</v>
      </c>
      <c r="G1767" s="10" t="s">
        <v>143</v>
      </c>
      <c r="H1767" s="10" t="s">
        <v>15</v>
      </c>
      <c r="I1767" s="11" t="s">
        <v>418</v>
      </c>
      <c r="J1767" s="12">
        <v>580934</v>
      </c>
      <c r="K1767" s="13">
        <v>0.68410000000000004</v>
      </c>
    </row>
    <row r="1768" spans="1:11" x14ac:dyDescent="0.35">
      <c r="A1768" s="10" t="s">
        <v>412</v>
      </c>
      <c r="B1768" s="10" t="s">
        <v>276</v>
      </c>
      <c r="C1768" s="10" t="s">
        <v>11</v>
      </c>
      <c r="D1768" s="10" t="s">
        <v>148</v>
      </c>
      <c r="E1768" s="11" t="s">
        <v>545</v>
      </c>
      <c r="F1768" s="10" t="s">
        <v>14</v>
      </c>
      <c r="G1768" s="10" t="s">
        <v>143</v>
      </c>
      <c r="H1768" s="10" t="s">
        <v>419</v>
      </c>
      <c r="I1768" s="11" t="s">
        <v>420</v>
      </c>
      <c r="J1768" s="12">
        <v>229537</v>
      </c>
      <c r="K1768" s="13">
        <v>0.27029999999999998</v>
      </c>
    </row>
    <row r="1769" spans="1:11" x14ac:dyDescent="0.35">
      <c r="A1769" s="10" t="s">
        <v>412</v>
      </c>
      <c r="B1769" s="10" t="s">
        <v>276</v>
      </c>
      <c r="C1769" s="10" t="s">
        <v>11</v>
      </c>
      <c r="D1769" s="10" t="s">
        <v>148</v>
      </c>
      <c r="E1769" s="11" t="s">
        <v>545</v>
      </c>
      <c r="F1769" s="10" t="s">
        <v>14</v>
      </c>
      <c r="G1769" s="10" t="s">
        <v>143</v>
      </c>
      <c r="H1769" s="10" t="s">
        <v>421</v>
      </c>
      <c r="I1769" s="11" t="s">
        <v>422</v>
      </c>
      <c r="J1769" s="12">
        <v>231660</v>
      </c>
      <c r="K1769" s="13">
        <v>0.27279999999999999</v>
      </c>
    </row>
    <row r="1770" spans="1:11" x14ac:dyDescent="0.35">
      <c r="A1770" s="10" t="s">
        <v>412</v>
      </c>
      <c r="B1770" s="10" t="s">
        <v>276</v>
      </c>
      <c r="C1770" s="10" t="s">
        <v>11</v>
      </c>
      <c r="D1770" s="10" t="s">
        <v>148</v>
      </c>
      <c r="E1770" s="11" t="s">
        <v>545</v>
      </c>
      <c r="F1770" s="10" t="s">
        <v>14</v>
      </c>
      <c r="G1770" s="10" t="s">
        <v>143</v>
      </c>
      <c r="H1770" s="10" t="s">
        <v>423</v>
      </c>
      <c r="I1770" s="11" t="s">
        <v>424</v>
      </c>
      <c r="J1770" s="12">
        <v>47555</v>
      </c>
      <c r="K1770" s="13">
        <v>5.6000000000000001E-2</v>
      </c>
    </row>
    <row r="1771" spans="1:11" x14ac:dyDescent="0.35">
      <c r="A1771" s="10" t="s">
        <v>412</v>
      </c>
      <c r="B1771" s="10" t="s">
        <v>276</v>
      </c>
      <c r="C1771" s="10" t="s">
        <v>11</v>
      </c>
      <c r="D1771" s="10" t="s">
        <v>277</v>
      </c>
      <c r="E1771" s="11" t="s">
        <v>681</v>
      </c>
      <c r="F1771" s="10" t="s">
        <v>21</v>
      </c>
      <c r="G1771" s="10" t="s">
        <v>414</v>
      </c>
      <c r="H1771" s="10" t="s">
        <v>13</v>
      </c>
      <c r="I1771" s="11" t="s">
        <v>415</v>
      </c>
      <c r="J1771" s="12">
        <v>0</v>
      </c>
      <c r="K1771" s="13">
        <v>0</v>
      </c>
    </row>
    <row r="1772" spans="1:11" x14ac:dyDescent="0.35">
      <c r="A1772" s="10" t="s">
        <v>412</v>
      </c>
      <c r="B1772" s="10" t="s">
        <v>276</v>
      </c>
      <c r="C1772" s="10" t="s">
        <v>11</v>
      </c>
      <c r="D1772" s="10" t="s">
        <v>277</v>
      </c>
      <c r="E1772" s="11" t="s">
        <v>681</v>
      </c>
      <c r="F1772" s="10" t="s">
        <v>21</v>
      </c>
      <c r="G1772" s="10" t="s">
        <v>414</v>
      </c>
      <c r="H1772" s="10" t="s">
        <v>416</v>
      </c>
      <c r="I1772" s="11" t="s">
        <v>417</v>
      </c>
      <c r="J1772" s="12">
        <v>0</v>
      </c>
      <c r="K1772" s="13">
        <v>0</v>
      </c>
    </row>
    <row r="1773" spans="1:11" x14ac:dyDescent="0.35">
      <c r="A1773" s="10" t="s">
        <v>412</v>
      </c>
      <c r="B1773" s="10" t="s">
        <v>276</v>
      </c>
      <c r="C1773" s="10" t="s">
        <v>11</v>
      </c>
      <c r="D1773" s="10" t="s">
        <v>277</v>
      </c>
      <c r="E1773" s="11" t="s">
        <v>681</v>
      </c>
      <c r="F1773" s="10" t="s">
        <v>21</v>
      </c>
      <c r="G1773" s="10" t="s">
        <v>414</v>
      </c>
      <c r="H1773" s="10" t="s">
        <v>15</v>
      </c>
      <c r="I1773" s="11" t="s">
        <v>418</v>
      </c>
      <c r="J1773" s="12">
        <v>1938506</v>
      </c>
      <c r="K1773" s="13">
        <v>0.20430000000000001</v>
      </c>
    </row>
    <row r="1774" spans="1:11" x14ac:dyDescent="0.35">
      <c r="A1774" s="10" t="s">
        <v>412</v>
      </c>
      <c r="B1774" s="10" t="s">
        <v>276</v>
      </c>
      <c r="C1774" s="10" t="s">
        <v>11</v>
      </c>
      <c r="D1774" s="10" t="s">
        <v>277</v>
      </c>
      <c r="E1774" s="11" t="s">
        <v>681</v>
      </c>
      <c r="F1774" s="10" t="s">
        <v>21</v>
      </c>
      <c r="G1774" s="10" t="s">
        <v>414</v>
      </c>
      <c r="H1774" s="10" t="s">
        <v>419</v>
      </c>
      <c r="I1774" s="11" t="s">
        <v>420</v>
      </c>
      <c r="J1774" s="12">
        <v>2573289</v>
      </c>
      <c r="K1774" s="13">
        <v>0.2712</v>
      </c>
    </row>
    <row r="1775" spans="1:11" x14ac:dyDescent="0.35">
      <c r="A1775" s="10" t="s">
        <v>412</v>
      </c>
      <c r="B1775" s="10" t="s">
        <v>276</v>
      </c>
      <c r="C1775" s="10" t="s">
        <v>11</v>
      </c>
      <c r="D1775" s="10" t="s">
        <v>277</v>
      </c>
      <c r="E1775" s="11" t="s">
        <v>681</v>
      </c>
      <c r="F1775" s="10" t="s">
        <v>21</v>
      </c>
      <c r="G1775" s="10" t="s">
        <v>414</v>
      </c>
      <c r="H1775" s="10" t="s">
        <v>421</v>
      </c>
      <c r="I1775" s="11" t="s">
        <v>422</v>
      </c>
      <c r="J1775" s="12">
        <v>1890115</v>
      </c>
      <c r="K1775" s="13">
        <v>0.19919999999999999</v>
      </c>
    </row>
    <row r="1776" spans="1:11" x14ac:dyDescent="0.35">
      <c r="A1776" s="10" t="s">
        <v>412</v>
      </c>
      <c r="B1776" s="10" t="s">
        <v>276</v>
      </c>
      <c r="C1776" s="10" t="s">
        <v>11</v>
      </c>
      <c r="D1776" s="10" t="s">
        <v>277</v>
      </c>
      <c r="E1776" s="11" t="s">
        <v>681</v>
      </c>
      <c r="F1776" s="10" t="s">
        <v>21</v>
      </c>
      <c r="G1776" s="10" t="s">
        <v>414</v>
      </c>
      <c r="H1776" s="10" t="s">
        <v>423</v>
      </c>
      <c r="I1776" s="11" t="s">
        <v>424</v>
      </c>
      <c r="J1776" s="12">
        <v>404211</v>
      </c>
      <c r="K1776" s="13">
        <v>4.2599999999999999E-2</v>
      </c>
    </row>
    <row r="1777" spans="1:11" x14ac:dyDescent="0.35">
      <c r="A1777" s="10" t="s">
        <v>412</v>
      </c>
      <c r="B1777" s="10" t="s">
        <v>195</v>
      </c>
      <c r="C1777" s="10" t="s">
        <v>11</v>
      </c>
      <c r="D1777" s="10" t="s">
        <v>188</v>
      </c>
      <c r="E1777" s="11" t="s">
        <v>599</v>
      </c>
      <c r="F1777" s="10" t="s">
        <v>14</v>
      </c>
      <c r="G1777" s="10" t="s">
        <v>187</v>
      </c>
      <c r="H1777" s="10" t="s">
        <v>13</v>
      </c>
      <c r="I1777" s="11" t="s">
        <v>415</v>
      </c>
      <c r="J1777" s="12">
        <v>0</v>
      </c>
      <c r="K1777" s="13">
        <v>0</v>
      </c>
    </row>
    <row r="1778" spans="1:11" x14ac:dyDescent="0.35">
      <c r="A1778" s="10" t="s">
        <v>412</v>
      </c>
      <c r="B1778" s="10" t="s">
        <v>195</v>
      </c>
      <c r="C1778" s="10" t="s">
        <v>11</v>
      </c>
      <c r="D1778" s="10" t="s">
        <v>188</v>
      </c>
      <c r="E1778" s="11" t="s">
        <v>599</v>
      </c>
      <c r="F1778" s="10" t="s">
        <v>14</v>
      </c>
      <c r="G1778" s="10" t="s">
        <v>187</v>
      </c>
      <c r="H1778" s="10" t="s">
        <v>416</v>
      </c>
      <c r="I1778" s="11" t="s">
        <v>417</v>
      </c>
      <c r="J1778" s="12">
        <v>0</v>
      </c>
      <c r="K1778" s="13">
        <v>0</v>
      </c>
    </row>
    <row r="1779" spans="1:11" x14ac:dyDescent="0.35">
      <c r="A1779" s="10" t="s">
        <v>412</v>
      </c>
      <c r="B1779" s="10" t="s">
        <v>195</v>
      </c>
      <c r="C1779" s="10" t="s">
        <v>11</v>
      </c>
      <c r="D1779" s="10" t="s">
        <v>188</v>
      </c>
      <c r="E1779" s="11" t="s">
        <v>599</v>
      </c>
      <c r="F1779" s="10" t="s">
        <v>14</v>
      </c>
      <c r="G1779" s="10" t="s">
        <v>187</v>
      </c>
      <c r="H1779" s="10" t="s">
        <v>15</v>
      </c>
      <c r="I1779" s="11" t="s">
        <v>418</v>
      </c>
      <c r="J1779" s="12">
        <v>170514</v>
      </c>
      <c r="K1779" s="13">
        <v>5.9799999999999999E-2</v>
      </c>
    </row>
    <row r="1780" spans="1:11" x14ac:dyDescent="0.35">
      <c r="A1780" s="10" t="s">
        <v>412</v>
      </c>
      <c r="B1780" s="10" t="s">
        <v>195</v>
      </c>
      <c r="C1780" s="10" t="s">
        <v>11</v>
      </c>
      <c r="D1780" s="10" t="s">
        <v>188</v>
      </c>
      <c r="E1780" s="11" t="s">
        <v>599</v>
      </c>
      <c r="F1780" s="10" t="s">
        <v>14</v>
      </c>
      <c r="G1780" s="10" t="s">
        <v>187</v>
      </c>
      <c r="H1780" s="10" t="s">
        <v>580</v>
      </c>
      <c r="I1780" s="11" t="s">
        <v>581</v>
      </c>
      <c r="J1780" s="12">
        <v>1691170</v>
      </c>
      <c r="K1780" s="13">
        <v>0.59309999999999996</v>
      </c>
    </row>
    <row r="1781" spans="1:11" x14ac:dyDescent="0.35">
      <c r="A1781" s="10" t="s">
        <v>412</v>
      </c>
      <c r="B1781" s="10" t="s">
        <v>195</v>
      </c>
      <c r="C1781" s="10" t="s">
        <v>11</v>
      </c>
      <c r="D1781" s="10" t="s">
        <v>188</v>
      </c>
      <c r="E1781" s="11" t="s">
        <v>599</v>
      </c>
      <c r="F1781" s="10" t="s">
        <v>14</v>
      </c>
      <c r="G1781" s="10" t="s">
        <v>187</v>
      </c>
      <c r="H1781" s="10" t="s">
        <v>582</v>
      </c>
      <c r="I1781" s="11" t="s">
        <v>583</v>
      </c>
      <c r="J1781" s="12">
        <v>41916</v>
      </c>
      <c r="K1781" s="13">
        <v>1.47E-2</v>
      </c>
    </row>
    <row r="1782" spans="1:11" x14ac:dyDescent="0.35">
      <c r="A1782" s="10" t="s">
        <v>412</v>
      </c>
      <c r="B1782" s="10" t="s">
        <v>195</v>
      </c>
      <c r="C1782" s="10" t="s">
        <v>11</v>
      </c>
      <c r="D1782" s="10" t="s">
        <v>188</v>
      </c>
      <c r="E1782" s="11" t="s">
        <v>599</v>
      </c>
      <c r="F1782" s="10" t="s">
        <v>14</v>
      </c>
      <c r="G1782" s="10" t="s">
        <v>187</v>
      </c>
      <c r="H1782" s="10" t="s">
        <v>419</v>
      </c>
      <c r="I1782" s="11" t="s">
        <v>420</v>
      </c>
      <c r="J1782" s="12">
        <v>865117</v>
      </c>
      <c r="K1782" s="13">
        <v>0.3034</v>
      </c>
    </row>
    <row r="1783" spans="1:11" x14ac:dyDescent="0.35">
      <c r="A1783" s="10" t="s">
        <v>412</v>
      </c>
      <c r="B1783" s="10" t="s">
        <v>195</v>
      </c>
      <c r="C1783" s="10" t="s">
        <v>11</v>
      </c>
      <c r="D1783" s="10" t="s">
        <v>188</v>
      </c>
      <c r="E1783" s="11" t="s">
        <v>599</v>
      </c>
      <c r="F1783" s="10" t="s">
        <v>14</v>
      </c>
      <c r="G1783" s="10" t="s">
        <v>187</v>
      </c>
      <c r="H1783" s="10" t="s">
        <v>421</v>
      </c>
      <c r="I1783" s="11" t="s">
        <v>422</v>
      </c>
      <c r="J1783" s="12">
        <v>708005</v>
      </c>
      <c r="K1783" s="13">
        <v>0.24829999999999999</v>
      </c>
    </row>
    <row r="1784" spans="1:11" x14ac:dyDescent="0.35">
      <c r="A1784" s="10" t="s">
        <v>412</v>
      </c>
      <c r="B1784" s="10" t="s">
        <v>195</v>
      </c>
      <c r="C1784" s="10" t="s">
        <v>11</v>
      </c>
      <c r="D1784" s="10" t="s">
        <v>188</v>
      </c>
      <c r="E1784" s="11" t="s">
        <v>599</v>
      </c>
      <c r="F1784" s="10" t="s">
        <v>14</v>
      </c>
      <c r="G1784" s="10" t="s">
        <v>187</v>
      </c>
      <c r="H1784" s="10" t="s">
        <v>423</v>
      </c>
      <c r="I1784" s="11" t="s">
        <v>424</v>
      </c>
      <c r="J1784" s="12">
        <v>138293</v>
      </c>
      <c r="K1784" s="13">
        <v>4.8500000000000001E-2</v>
      </c>
    </row>
    <row r="1785" spans="1:11" x14ac:dyDescent="0.35">
      <c r="A1785" s="10" t="s">
        <v>412</v>
      </c>
      <c r="B1785" s="10" t="s">
        <v>195</v>
      </c>
      <c r="C1785" s="10" t="s">
        <v>11</v>
      </c>
      <c r="D1785" s="10" t="s">
        <v>194</v>
      </c>
      <c r="E1785" s="11" t="s">
        <v>605</v>
      </c>
      <c r="F1785" s="10" t="s">
        <v>14</v>
      </c>
      <c r="G1785" s="10" t="s">
        <v>195</v>
      </c>
      <c r="H1785" s="10" t="s">
        <v>13</v>
      </c>
      <c r="I1785" s="11" t="s">
        <v>415</v>
      </c>
      <c r="J1785" s="12">
        <v>0</v>
      </c>
      <c r="K1785" s="13">
        <v>0</v>
      </c>
    </row>
    <row r="1786" spans="1:11" x14ac:dyDescent="0.35">
      <c r="A1786" s="10" t="s">
        <v>412</v>
      </c>
      <c r="B1786" s="10" t="s">
        <v>195</v>
      </c>
      <c r="C1786" s="10" t="s">
        <v>11</v>
      </c>
      <c r="D1786" s="10" t="s">
        <v>194</v>
      </c>
      <c r="E1786" s="11" t="s">
        <v>605</v>
      </c>
      <c r="F1786" s="10" t="s">
        <v>14</v>
      </c>
      <c r="G1786" s="10" t="s">
        <v>195</v>
      </c>
      <c r="H1786" s="10" t="s">
        <v>416</v>
      </c>
      <c r="I1786" s="11" t="s">
        <v>417</v>
      </c>
      <c r="J1786" s="12">
        <v>0</v>
      </c>
      <c r="K1786" s="13">
        <v>0</v>
      </c>
    </row>
    <row r="1787" spans="1:11" x14ac:dyDescent="0.35">
      <c r="A1787" s="10" t="s">
        <v>412</v>
      </c>
      <c r="B1787" s="10" t="s">
        <v>195</v>
      </c>
      <c r="C1787" s="10" t="s">
        <v>11</v>
      </c>
      <c r="D1787" s="10" t="s">
        <v>194</v>
      </c>
      <c r="E1787" s="11" t="s">
        <v>605</v>
      </c>
      <c r="F1787" s="10" t="s">
        <v>14</v>
      </c>
      <c r="G1787" s="10" t="s">
        <v>195</v>
      </c>
      <c r="H1787" s="10" t="s">
        <v>15</v>
      </c>
      <c r="I1787" s="11" t="s">
        <v>418</v>
      </c>
      <c r="J1787" s="12">
        <v>218573</v>
      </c>
      <c r="K1787" s="13">
        <v>8.8400000000000006E-2</v>
      </c>
    </row>
    <row r="1788" spans="1:11" x14ac:dyDescent="0.35">
      <c r="A1788" s="10" t="s">
        <v>412</v>
      </c>
      <c r="B1788" s="10" t="s">
        <v>195</v>
      </c>
      <c r="C1788" s="10" t="s">
        <v>11</v>
      </c>
      <c r="D1788" s="10" t="s">
        <v>194</v>
      </c>
      <c r="E1788" s="11" t="s">
        <v>605</v>
      </c>
      <c r="F1788" s="10" t="s">
        <v>14</v>
      </c>
      <c r="G1788" s="10" t="s">
        <v>195</v>
      </c>
      <c r="H1788" s="10" t="s">
        <v>580</v>
      </c>
      <c r="I1788" s="11" t="s">
        <v>581</v>
      </c>
      <c r="J1788" s="12">
        <v>940060</v>
      </c>
      <c r="K1788" s="13">
        <v>0.38019999999999998</v>
      </c>
    </row>
    <row r="1789" spans="1:11" x14ac:dyDescent="0.35">
      <c r="A1789" s="10" t="s">
        <v>412</v>
      </c>
      <c r="B1789" s="10" t="s">
        <v>195</v>
      </c>
      <c r="C1789" s="10" t="s">
        <v>11</v>
      </c>
      <c r="D1789" s="10" t="s">
        <v>194</v>
      </c>
      <c r="E1789" s="11" t="s">
        <v>605</v>
      </c>
      <c r="F1789" s="10" t="s">
        <v>14</v>
      </c>
      <c r="G1789" s="10" t="s">
        <v>195</v>
      </c>
      <c r="H1789" s="10" t="s">
        <v>582</v>
      </c>
      <c r="I1789" s="11" t="s">
        <v>583</v>
      </c>
      <c r="J1789" s="12">
        <v>59341</v>
      </c>
      <c r="K1789" s="13">
        <v>2.4E-2</v>
      </c>
    </row>
    <row r="1790" spans="1:11" x14ac:dyDescent="0.35">
      <c r="A1790" s="10" t="s">
        <v>412</v>
      </c>
      <c r="B1790" s="10" t="s">
        <v>195</v>
      </c>
      <c r="C1790" s="10" t="s">
        <v>11</v>
      </c>
      <c r="D1790" s="10" t="s">
        <v>194</v>
      </c>
      <c r="E1790" s="11" t="s">
        <v>605</v>
      </c>
      <c r="F1790" s="10" t="s">
        <v>14</v>
      </c>
      <c r="G1790" s="10" t="s">
        <v>195</v>
      </c>
      <c r="H1790" s="10" t="s">
        <v>419</v>
      </c>
      <c r="I1790" s="11" t="s">
        <v>420</v>
      </c>
      <c r="J1790" s="12">
        <v>628025</v>
      </c>
      <c r="K1790" s="13">
        <v>0.254</v>
      </c>
    </row>
    <row r="1791" spans="1:11" x14ac:dyDescent="0.35">
      <c r="A1791" s="10" t="s">
        <v>412</v>
      </c>
      <c r="B1791" s="10" t="s">
        <v>195</v>
      </c>
      <c r="C1791" s="10" t="s">
        <v>11</v>
      </c>
      <c r="D1791" s="10" t="s">
        <v>194</v>
      </c>
      <c r="E1791" s="11" t="s">
        <v>605</v>
      </c>
      <c r="F1791" s="10" t="s">
        <v>14</v>
      </c>
      <c r="G1791" s="10" t="s">
        <v>195</v>
      </c>
      <c r="H1791" s="10" t="s">
        <v>421</v>
      </c>
      <c r="I1791" s="11" t="s">
        <v>422</v>
      </c>
      <c r="J1791" s="12">
        <v>432200</v>
      </c>
      <c r="K1791" s="13">
        <v>0.17480000000000001</v>
      </c>
    </row>
    <row r="1792" spans="1:11" x14ac:dyDescent="0.35">
      <c r="A1792" s="10" t="s">
        <v>412</v>
      </c>
      <c r="B1792" s="10" t="s">
        <v>195</v>
      </c>
      <c r="C1792" s="10" t="s">
        <v>11</v>
      </c>
      <c r="D1792" s="10" t="s">
        <v>194</v>
      </c>
      <c r="E1792" s="11" t="s">
        <v>605</v>
      </c>
      <c r="F1792" s="10" t="s">
        <v>14</v>
      </c>
      <c r="G1792" s="10" t="s">
        <v>195</v>
      </c>
      <c r="H1792" s="10" t="s">
        <v>423</v>
      </c>
      <c r="I1792" s="11" t="s">
        <v>424</v>
      </c>
      <c r="J1792" s="12">
        <v>100632</v>
      </c>
      <c r="K1792" s="13">
        <v>4.07E-2</v>
      </c>
    </row>
    <row r="1793" spans="1:11" x14ac:dyDescent="0.35">
      <c r="A1793" s="10" t="s">
        <v>412</v>
      </c>
      <c r="B1793" s="10" t="s">
        <v>195</v>
      </c>
      <c r="C1793" s="10" t="s">
        <v>11</v>
      </c>
      <c r="D1793" s="10" t="s">
        <v>278</v>
      </c>
      <c r="E1793" s="11" t="s">
        <v>682</v>
      </c>
      <c r="F1793" s="10" t="s">
        <v>21</v>
      </c>
      <c r="G1793" s="10" t="s">
        <v>414</v>
      </c>
      <c r="H1793" s="10" t="s">
        <v>13</v>
      </c>
      <c r="I1793" s="11" t="s">
        <v>415</v>
      </c>
      <c r="J1793" s="12">
        <v>0</v>
      </c>
      <c r="K1793" s="13">
        <v>0</v>
      </c>
    </row>
    <row r="1794" spans="1:11" x14ac:dyDescent="0.35">
      <c r="A1794" s="10" t="s">
        <v>412</v>
      </c>
      <c r="B1794" s="10" t="s">
        <v>195</v>
      </c>
      <c r="C1794" s="10" t="s">
        <v>11</v>
      </c>
      <c r="D1794" s="10" t="s">
        <v>278</v>
      </c>
      <c r="E1794" s="11" t="s">
        <v>682</v>
      </c>
      <c r="F1794" s="10" t="s">
        <v>21</v>
      </c>
      <c r="G1794" s="10" t="s">
        <v>414</v>
      </c>
      <c r="H1794" s="10" t="s">
        <v>416</v>
      </c>
      <c r="I1794" s="11" t="s">
        <v>417</v>
      </c>
      <c r="J1794" s="12">
        <v>0</v>
      </c>
      <c r="K1794" s="13">
        <v>0</v>
      </c>
    </row>
    <row r="1795" spans="1:11" x14ac:dyDescent="0.35">
      <c r="A1795" s="10" t="s">
        <v>412</v>
      </c>
      <c r="B1795" s="10" t="s">
        <v>195</v>
      </c>
      <c r="C1795" s="10" t="s">
        <v>11</v>
      </c>
      <c r="D1795" s="10" t="s">
        <v>278</v>
      </c>
      <c r="E1795" s="11" t="s">
        <v>682</v>
      </c>
      <c r="F1795" s="10" t="s">
        <v>21</v>
      </c>
      <c r="G1795" s="10" t="s">
        <v>414</v>
      </c>
      <c r="H1795" s="10" t="s">
        <v>15</v>
      </c>
      <c r="I1795" s="11" t="s">
        <v>418</v>
      </c>
      <c r="J1795" s="12">
        <v>7139027</v>
      </c>
      <c r="K1795" s="13">
        <v>0.29220000000000002</v>
      </c>
    </row>
    <row r="1796" spans="1:11" x14ac:dyDescent="0.35">
      <c r="A1796" s="10" t="s">
        <v>412</v>
      </c>
      <c r="B1796" s="10" t="s">
        <v>195</v>
      </c>
      <c r="C1796" s="10" t="s">
        <v>11</v>
      </c>
      <c r="D1796" s="10" t="s">
        <v>278</v>
      </c>
      <c r="E1796" s="11" t="s">
        <v>682</v>
      </c>
      <c r="F1796" s="10" t="s">
        <v>21</v>
      </c>
      <c r="G1796" s="10" t="s">
        <v>414</v>
      </c>
      <c r="H1796" s="10" t="s">
        <v>580</v>
      </c>
      <c r="I1796" s="11" t="s">
        <v>581</v>
      </c>
      <c r="J1796" s="12">
        <v>4053267</v>
      </c>
      <c r="K1796" s="13">
        <v>0.16589999999999999</v>
      </c>
    </row>
    <row r="1797" spans="1:11" x14ac:dyDescent="0.35">
      <c r="A1797" s="10" t="s">
        <v>412</v>
      </c>
      <c r="B1797" s="10" t="s">
        <v>195</v>
      </c>
      <c r="C1797" s="10" t="s">
        <v>11</v>
      </c>
      <c r="D1797" s="10" t="s">
        <v>278</v>
      </c>
      <c r="E1797" s="11" t="s">
        <v>682</v>
      </c>
      <c r="F1797" s="10" t="s">
        <v>21</v>
      </c>
      <c r="G1797" s="10" t="s">
        <v>414</v>
      </c>
      <c r="H1797" s="10" t="s">
        <v>582</v>
      </c>
      <c r="I1797" s="11" t="s">
        <v>583</v>
      </c>
      <c r="J1797" s="12">
        <v>759835</v>
      </c>
      <c r="K1797" s="13">
        <v>3.1099999999999999E-2</v>
      </c>
    </row>
    <row r="1798" spans="1:11" x14ac:dyDescent="0.35">
      <c r="A1798" s="10" t="s">
        <v>412</v>
      </c>
      <c r="B1798" s="10" t="s">
        <v>195</v>
      </c>
      <c r="C1798" s="10" t="s">
        <v>11</v>
      </c>
      <c r="D1798" s="10" t="s">
        <v>278</v>
      </c>
      <c r="E1798" s="11" t="s">
        <v>682</v>
      </c>
      <c r="F1798" s="10" t="s">
        <v>21</v>
      </c>
      <c r="G1798" s="10" t="s">
        <v>414</v>
      </c>
      <c r="H1798" s="10" t="s">
        <v>683</v>
      </c>
      <c r="I1798" s="11" t="s">
        <v>684</v>
      </c>
      <c r="J1798" s="12">
        <v>122160</v>
      </c>
      <c r="K1798" s="13">
        <v>5.0000000000000001E-3</v>
      </c>
    </row>
    <row r="1799" spans="1:11" x14ac:dyDescent="0.35">
      <c r="A1799" s="10" t="s">
        <v>412</v>
      </c>
      <c r="B1799" s="10" t="s">
        <v>195</v>
      </c>
      <c r="C1799" s="10" t="s">
        <v>11</v>
      </c>
      <c r="D1799" s="10" t="s">
        <v>278</v>
      </c>
      <c r="E1799" s="11" t="s">
        <v>682</v>
      </c>
      <c r="F1799" s="10" t="s">
        <v>21</v>
      </c>
      <c r="G1799" s="10" t="s">
        <v>414</v>
      </c>
      <c r="H1799" s="10" t="s">
        <v>419</v>
      </c>
      <c r="I1799" s="11" t="s">
        <v>420</v>
      </c>
      <c r="J1799" s="12">
        <v>6562432</v>
      </c>
      <c r="K1799" s="13">
        <v>0.26860000000000001</v>
      </c>
    </row>
    <row r="1800" spans="1:11" x14ac:dyDescent="0.35">
      <c r="A1800" s="10" t="s">
        <v>412</v>
      </c>
      <c r="B1800" s="10" t="s">
        <v>195</v>
      </c>
      <c r="C1800" s="10" t="s">
        <v>11</v>
      </c>
      <c r="D1800" s="10" t="s">
        <v>278</v>
      </c>
      <c r="E1800" s="11" t="s">
        <v>682</v>
      </c>
      <c r="F1800" s="10" t="s">
        <v>21</v>
      </c>
      <c r="G1800" s="10" t="s">
        <v>414</v>
      </c>
      <c r="H1800" s="10" t="s">
        <v>412</v>
      </c>
      <c r="I1800" s="11" t="s">
        <v>435</v>
      </c>
      <c r="J1800" s="12">
        <v>122160</v>
      </c>
      <c r="K1800" s="13">
        <v>5.0000000000000001E-3</v>
      </c>
    </row>
    <row r="1801" spans="1:11" x14ac:dyDescent="0.35">
      <c r="A1801" s="10" t="s">
        <v>412</v>
      </c>
      <c r="B1801" s="10" t="s">
        <v>195</v>
      </c>
      <c r="C1801" s="10" t="s">
        <v>11</v>
      </c>
      <c r="D1801" s="10" t="s">
        <v>278</v>
      </c>
      <c r="E1801" s="11" t="s">
        <v>682</v>
      </c>
      <c r="F1801" s="10" t="s">
        <v>21</v>
      </c>
      <c r="G1801" s="10" t="s">
        <v>414</v>
      </c>
      <c r="H1801" s="10" t="s">
        <v>421</v>
      </c>
      <c r="I1801" s="11" t="s">
        <v>422</v>
      </c>
      <c r="J1801" s="12">
        <v>6017599</v>
      </c>
      <c r="K1801" s="13">
        <v>0.24629999999999999</v>
      </c>
    </row>
    <row r="1802" spans="1:11" x14ac:dyDescent="0.35">
      <c r="A1802" s="10" t="s">
        <v>412</v>
      </c>
      <c r="B1802" s="10" t="s">
        <v>195</v>
      </c>
      <c r="C1802" s="10" t="s">
        <v>11</v>
      </c>
      <c r="D1802" s="10" t="s">
        <v>278</v>
      </c>
      <c r="E1802" s="11" t="s">
        <v>682</v>
      </c>
      <c r="F1802" s="10" t="s">
        <v>21</v>
      </c>
      <c r="G1802" s="10" t="s">
        <v>414</v>
      </c>
      <c r="H1802" s="10" t="s">
        <v>423</v>
      </c>
      <c r="I1802" s="11" t="s">
        <v>424</v>
      </c>
      <c r="J1802" s="12">
        <v>427560</v>
      </c>
      <c r="K1802" s="13">
        <v>1.7500000000000002E-2</v>
      </c>
    </row>
    <row r="1803" spans="1:11" x14ac:dyDescent="0.35">
      <c r="A1803" s="10" t="s">
        <v>412</v>
      </c>
      <c r="B1803" s="10" t="s">
        <v>195</v>
      </c>
      <c r="C1803" s="10" t="s">
        <v>11</v>
      </c>
      <c r="D1803" s="10" t="s">
        <v>279</v>
      </c>
      <c r="E1803" s="11" t="s">
        <v>685</v>
      </c>
      <c r="F1803" s="10" t="s">
        <v>21</v>
      </c>
      <c r="G1803" s="10" t="s">
        <v>414</v>
      </c>
      <c r="H1803" s="10" t="s">
        <v>416</v>
      </c>
      <c r="I1803" s="11" t="s">
        <v>417</v>
      </c>
      <c r="J1803" s="12">
        <v>0</v>
      </c>
      <c r="K1803" s="13">
        <v>0</v>
      </c>
    </row>
    <row r="1804" spans="1:11" x14ac:dyDescent="0.35">
      <c r="A1804" s="10" t="s">
        <v>412</v>
      </c>
      <c r="B1804" s="10" t="s">
        <v>195</v>
      </c>
      <c r="C1804" s="10" t="s">
        <v>11</v>
      </c>
      <c r="D1804" s="10" t="s">
        <v>279</v>
      </c>
      <c r="E1804" s="11" t="s">
        <v>685</v>
      </c>
      <c r="F1804" s="10" t="s">
        <v>21</v>
      </c>
      <c r="G1804" s="10" t="s">
        <v>414</v>
      </c>
      <c r="H1804" s="10" t="s">
        <v>15</v>
      </c>
      <c r="I1804" s="11" t="s">
        <v>418</v>
      </c>
      <c r="J1804" s="12">
        <v>643288</v>
      </c>
      <c r="K1804" s="13">
        <v>9.2200000000000004E-2</v>
      </c>
    </row>
    <row r="1805" spans="1:11" x14ac:dyDescent="0.35">
      <c r="A1805" s="10" t="s">
        <v>412</v>
      </c>
      <c r="B1805" s="10" t="s">
        <v>195</v>
      </c>
      <c r="C1805" s="10" t="s">
        <v>11</v>
      </c>
      <c r="D1805" s="10" t="s">
        <v>279</v>
      </c>
      <c r="E1805" s="11" t="s">
        <v>685</v>
      </c>
      <c r="F1805" s="10" t="s">
        <v>21</v>
      </c>
      <c r="G1805" s="10" t="s">
        <v>414</v>
      </c>
      <c r="H1805" s="10" t="s">
        <v>580</v>
      </c>
      <c r="I1805" s="11" t="s">
        <v>581</v>
      </c>
      <c r="J1805" s="12">
        <v>5957043</v>
      </c>
      <c r="K1805" s="13">
        <v>0.8538</v>
      </c>
    </row>
    <row r="1806" spans="1:11" x14ac:dyDescent="0.35">
      <c r="A1806" s="10" t="s">
        <v>412</v>
      </c>
      <c r="B1806" s="10" t="s">
        <v>195</v>
      </c>
      <c r="C1806" s="10" t="s">
        <v>11</v>
      </c>
      <c r="D1806" s="10" t="s">
        <v>279</v>
      </c>
      <c r="E1806" s="11" t="s">
        <v>685</v>
      </c>
      <c r="F1806" s="10" t="s">
        <v>21</v>
      </c>
      <c r="G1806" s="10" t="s">
        <v>414</v>
      </c>
      <c r="H1806" s="10" t="s">
        <v>683</v>
      </c>
      <c r="I1806" s="11" t="s">
        <v>684</v>
      </c>
      <c r="J1806" s="12">
        <v>34885</v>
      </c>
      <c r="K1806" s="13">
        <v>5.0000000000000001E-3</v>
      </c>
    </row>
    <row r="1807" spans="1:11" x14ac:dyDescent="0.35">
      <c r="A1807" s="10" t="s">
        <v>412</v>
      </c>
      <c r="B1807" s="10" t="s">
        <v>195</v>
      </c>
      <c r="C1807" s="10" t="s">
        <v>11</v>
      </c>
      <c r="D1807" s="10" t="s">
        <v>279</v>
      </c>
      <c r="E1807" s="11" t="s">
        <v>685</v>
      </c>
      <c r="F1807" s="10" t="s">
        <v>21</v>
      </c>
      <c r="G1807" s="10" t="s">
        <v>414</v>
      </c>
      <c r="H1807" s="10" t="s">
        <v>419</v>
      </c>
      <c r="I1807" s="11" t="s">
        <v>420</v>
      </c>
      <c r="J1807" s="12">
        <v>2407795</v>
      </c>
      <c r="K1807" s="13">
        <v>0.34510000000000002</v>
      </c>
    </row>
    <row r="1808" spans="1:11" x14ac:dyDescent="0.35">
      <c r="A1808" s="10" t="s">
        <v>412</v>
      </c>
      <c r="B1808" s="10" t="s">
        <v>195</v>
      </c>
      <c r="C1808" s="10" t="s">
        <v>11</v>
      </c>
      <c r="D1808" s="10" t="s">
        <v>279</v>
      </c>
      <c r="E1808" s="11" t="s">
        <v>685</v>
      </c>
      <c r="F1808" s="10" t="s">
        <v>21</v>
      </c>
      <c r="G1808" s="10" t="s">
        <v>414</v>
      </c>
      <c r="H1808" s="10" t="s">
        <v>421</v>
      </c>
      <c r="I1808" s="11" t="s">
        <v>422</v>
      </c>
      <c r="J1808" s="12">
        <v>547004</v>
      </c>
      <c r="K1808" s="13">
        <v>7.8399999999999997E-2</v>
      </c>
    </row>
    <row r="1809" spans="1:11" x14ac:dyDescent="0.35">
      <c r="A1809" s="10" t="s">
        <v>412</v>
      </c>
      <c r="B1809" s="10" t="s">
        <v>195</v>
      </c>
      <c r="C1809" s="10" t="s">
        <v>11</v>
      </c>
      <c r="D1809" s="10" t="s">
        <v>279</v>
      </c>
      <c r="E1809" s="11" t="s">
        <v>685</v>
      </c>
      <c r="F1809" s="10" t="s">
        <v>21</v>
      </c>
      <c r="G1809" s="10" t="s">
        <v>414</v>
      </c>
      <c r="H1809" s="10" t="s">
        <v>423</v>
      </c>
      <c r="I1809" s="11" t="s">
        <v>424</v>
      </c>
      <c r="J1809" s="12">
        <v>90702</v>
      </c>
      <c r="K1809" s="13">
        <v>1.2999999999999999E-2</v>
      </c>
    </row>
    <row r="1810" spans="1:11" x14ac:dyDescent="0.35">
      <c r="A1810" s="10" t="s">
        <v>412</v>
      </c>
      <c r="B1810" s="10" t="s">
        <v>195</v>
      </c>
      <c r="C1810" s="10" t="s">
        <v>11</v>
      </c>
      <c r="D1810" s="10" t="s">
        <v>280</v>
      </c>
      <c r="E1810" s="11" t="s">
        <v>686</v>
      </c>
      <c r="F1810" s="10" t="s">
        <v>21</v>
      </c>
      <c r="G1810" s="10" t="s">
        <v>414</v>
      </c>
      <c r="H1810" s="10" t="s">
        <v>416</v>
      </c>
      <c r="I1810" s="11" t="s">
        <v>417</v>
      </c>
      <c r="J1810" s="12">
        <v>0</v>
      </c>
      <c r="K1810" s="13">
        <v>0</v>
      </c>
    </row>
    <row r="1811" spans="1:11" x14ac:dyDescent="0.35">
      <c r="A1811" s="10" t="s">
        <v>412</v>
      </c>
      <c r="B1811" s="10" t="s">
        <v>195</v>
      </c>
      <c r="C1811" s="10" t="s">
        <v>11</v>
      </c>
      <c r="D1811" s="10" t="s">
        <v>280</v>
      </c>
      <c r="E1811" s="11" t="s">
        <v>686</v>
      </c>
      <c r="F1811" s="10" t="s">
        <v>21</v>
      </c>
      <c r="G1811" s="10" t="s">
        <v>414</v>
      </c>
      <c r="H1811" s="10" t="s">
        <v>15</v>
      </c>
      <c r="I1811" s="11" t="s">
        <v>418</v>
      </c>
      <c r="J1811" s="12">
        <v>1012504</v>
      </c>
      <c r="K1811" s="13">
        <v>2.47E-2</v>
      </c>
    </row>
    <row r="1812" spans="1:11" x14ac:dyDescent="0.35">
      <c r="A1812" s="10" t="s">
        <v>412</v>
      </c>
      <c r="B1812" s="10" t="s">
        <v>195</v>
      </c>
      <c r="C1812" s="10" t="s">
        <v>11</v>
      </c>
      <c r="D1812" s="10" t="s">
        <v>280</v>
      </c>
      <c r="E1812" s="11" t="s">
        <v>686</v>
      </c>
      <c r="F1812" s="10" t="s">
        <v>21</v>
      </c>
      <c r="G1812" s="10" t="s">
        <v>414</v>
      </c>
      <c r="H1812" s="10" t="s">
        <v>580</v>
      </c>
      <c r="I1812" s="11" t="s">
        <v>581</v>
      </c>
      <c r="J1812" s="12">
        <v>17946323</v>
      </c>
      <c r="K1812" s="13">
        <v>0.43780000000000002</v>
      </c>
    </row>
    <row r="1813" spans="1:11" x14ac:dyDescent="0.35">
      <c r="A1813" s="10" t="s">
        <v>412</v>
      </c>
      <c r="B1813" s="10" t="s">
        <v>195</v>
      </c>
      <c r="C1813" s="10" t="s">
        <v>11</v>
      </c>
      <c r="D1813" s="10" t="s">
        <v>280</v>
      </c>
      <c r="E1813" s="11" t="s">
        <v>686</v>
      </c>
      <c r="F1813" s="10" t="s">
        <v>21</v>
      </c>
      <c r="G1813" s="10" t="s">
        <v>414</v>
      </c>
      <c r="H1813" s="10" t="s">
        <v>582</v>
      </c>
      <c r="I1813" s="11" t="s">
        <v>583</v>
      </c>
      <c r="J1813" s="12">
        <v>2869444</v>
      </c>
      <c r="K1813" s="13">
        <v>7.0000000000000007E-2</v>
      </c>
    </row>
    <row r="1814" spans="1:11" x14ac:dyDescent="0.35">
      <c r="A1814" s="10" t="s">
        <v>412</v>
      </c>
      <c r="B1814" s="10" t="s">
        <v>195</v>
      </c>
      <c r="C1814" s="10" t="s">
        <v>11</v>
      </c>
      <c r="D1814" s="10" t="s">
        <v>280</v>
      </c>
      <c r="E1814" s="11" t="s">
        <v>686</v>
      </c>
      <c r="F1814" s="10" t="s">
        <v>21</v>
      </c>
      <c r="G1814" s="10" t="s">
        <v>414</v>
      </c>
      <c r="H1814" s="10" t="s">
        <v>683</v>
      </c>
      <c r="I1814" s="11" t="s">
        <v>684</v>
      </c>
      <c r="J1814" s="12">
        <v>204960</v>
      </c>
      <c r="K1814" s="13">
        <v>5.0000000000000001E-3</v>
      </c>
    </row>
    <row r="1815" spans="1:11" x14ac:dyDescent="0.35">
      <c r="A1815" s="10" t="s">
        <v>412</v>
      </c>
      <c r="B1815" s="10" t="s">
        <v>195</v>
      </c>
      <c r="C1815" s="10" t="s">
        <v>11</v>
      </c>
      <c r="D1815" s="10" t="s">
        <v>280</v>
      </c>
      <c r="E1815" s="11" t="s">
        <v>686</v>
      </c>
      <c r="F1815" s="10" t="s">
        <v>21</v>
      </c>
      <c r="G1815" s="10" t="s">
        <v>414</v>
      </c>
      <c r="H1815" s="10" t="s">
        <v>419</v>
      </c>
      <c r="I1815" s="11" t="s">
        <v>420</v>
      </c>
      <c r="J1815" s="12">
        <v>12125451</v>
      </c>
      <c r="K1815" s="13">
        <v>0.29580000000000001</v>
      </c>
    </row>
    <row r="1816" spans="1:11" x14ac:dyDescent="0.35">
      <c r="A1816" s="10" t="s">
        <v>412</v>
      </c>
      <c r="B1816" s="10" t="s">
        <v>195</v>
      </c>
      <c r="C1816" s="10" t="s">
        <v>11</v>
      </c>
      <c r="D1816" s="10" t="s">
        <v>280</v>
      </c>
      <c r="E1816" s="11" t="s">
        <v>686</v>
      </c>
      <c r="F1816" s="10" t="s">
        <v>21</v>
      </c>
      <c r="G1816" s="10" t="s">
        <v>414</v>
      </c>
      <c r="H1816" s="10" t="s">
        <v>412</v>
      </c>
      <c r="I1816" s="11" t="s">
        <v>435</v>
      </c>
      <c r="J1816" s="12">
        <v>204960</v>
      </c>
      <c r="K1816" s="13">
        <v>5.0000000000000001E-3</v>
      </c>
    </row>
    <row r="1817" spans="1:11" x14ac:dyDescent="0.35">
      <c r="A1817" s="10" t="s">
        <v>412</v>
      </c>
      <c r="B1817" s="10" t="s">
        <v>195</v>
      </c>
      <c r="C1817" s="10" t="s">
        <v>11</v>
      </c>
      <c r="D1817" s="10" t="s">
        <v>280</v>
      </c>
      <c r="E1817" s="11" t="s">
        <v>686</v>
      </c>
      <c r="F1817" s="10" t="s">
        <v>21</v>
      </c>
      <c r="G1817" s="10" t="s">
        <v>414</v>
      </c>
      <c r="H1817" s="10" t="s">
        <v>421</v>
      </c>
      <c r="I1817" s="11" t="s">
        <v>422</v>
      </c>
      <c r="J1817" s="12">
        <v>15089177</v>
      </c>
      <c r="K1817" s="13">
        <v>0.36809999999999998</v>
      </c>
    </row>
    <row r="1818" spans="1:11" x14ac:dyDescent="0.35">
      <c r="A1818" s="10" t="s">
        <v>412</v>
      </c>
      <c r="B1818" s="10" t="s">
        <v>195</v>
      </c>
      <c r="C1818" s="10" t="s">
        <v>11</v>
      </c>
      <c r="D1818" s="10" t="s">
        <v>280</v>
      </c>
      <c r="E1818" s="11" t="s">
        <v>686</v>
      </c>
      <c r="F1818" s="10" t="s">
        <v>21</v>
      </c>
      <c r="G1818" s="10" t="s">
        <v>414</v>
      </c>
      <c r="H1818" s="10" t="s">
        <v>423</v>
      </c>
      <c r="I1818" s="11" t="s">
        <v>424</v>
      </c>
      <c r="J1818" s="12">
        <v>2533309</v>
      </c>
      <c r="K1818" s="13">
        <v>6.1800000000000001E-2</v>
      </c>
    </row>
    <row r="1819" spans="1:11" x14ac:dyDescent="0.35">
      <c r="A1819" s="10" t="s">
        <v>412</v>
      </c>
      <c r="B1819" s="10" t="s">
        <v>195</v>
      </c>
      <c r="C1819" s="10" t="s">
        <v>11</v>
      </c>
      <c r="D1819" s="10" t="s">
        <v>208</v>
      </c>
      <c r="E1819" s="11" t="s">
        <v>627</v>
      </c>
      <c r="F1819" s="10" t="s">
        <v>14</v>
      </c>
      <c r="G1819" s="10" t="s">
        <v>116</v>
      </c>
      <c r="H1819" s="10" t="s">
        <v>13</v>
      </c>
      <c r="I1819" s="11" t="s">
        <v>415</v>
      </c>
      <c r="J1819" s="12">
        <v>0</v>
      </c>
      <c r="K1819" s="13">
        <v>0</v>
      </c>
    </row>
    <row r="1820" spans="1:11" x14ac:dyDescent="0.35">
      <c r="A1820" s="10" t="s">
        <v>412</v>
      </c>
      <c r="B1820" s="10" t="s">
        <v>195</v>
      </c>
      <c r="C1820" s="10" t="s">
        <v>11</v>
      </c>
      <c r="D1820" s="10" t="s">
        <v>208</v>
      </c>
      <c r="E1820" s="11" t="s">
        <v>627</v>
      </c>
      <c r="F1820" s="10" t="s">
        <v>14</v>
      </c>
      <c r="G1820" s="10" t="s">
        <v>116</v>
      </c>
      <c r="H1820" s="10" t="s">
        <v>416</v>
      </c>
      <c r="I1820" s="11" t="s">
        <v>417</v>
      </c>
      <c r="J1820" s="12">
        <v>0</v>
      </c>
      <c r="K1820" s="13">
        <v>0</v>
      </c>
    </row>
    <row r="1821" spans="1:11" x14ac:dyDescent="0.35">
      <c r="A1821" s="10" t="s">
        <v>412</v>
      </c>
      <c r="B1821" s="10" t="s">
        <v>195</v>
      </c>
      <c r="C1821" s="10" t="s">
        <v>11</v>
      </c>
      <c r="D1821" s="10" t="s">
        <v>208</v>
      </c>
      <c r="E1821" s="11" t="s">
        <v>627</v>
      </c>
      <c r="F1821" s="10" t="s">
        <v>14</v>
      </c>
      <c r="G1821" s="10" t="s">
        <v>116</v>
      </c>
      <c r="H1821" s="10" t="s">
        <v>15</v>
      </c>
      <c r="I1821" s="11" t="s">
        <v>418</v>
      </c>
      <c r="J1821" s="12">
        <v>493641</v>
      </c>
      <c r="K1821" s="13">
        <v>0.36770000000000003</v>
      </c>
    </row>
    <row r="1822" spans="1:11" x14ac:dyDescent="0.35">
      <c r="A1822" s="10" t="s">
        <v>412</v>
      </c>
      <c r="B1822" s="10" t="s">
        <v>195</v>
      </c>
      <c r="C1822" s="10" t="s">
        <v>11</v>
      </c>
      <c r="D1822" s="10" t="s">
        <v>208</v>
      </c>
      <c r="E1822" s="11" t="s">
        <v>627</v>
      </c>
      <c r="F1822" s="10" t="s">
        <v>14</v>
      </c>
      <c r="G1822" s="10" t="s">
        <v>116</v>
      </c>
      <c r="H1822" s="10" t="s">
        <v>419</v>
      </c>
      <c r="I1822" s="11" t="s">
        <v>420</v>
      </c>
      <c r="J1822" s="12">
        <v>289042</v>
      </c>
      <c r="K1822" s="13">
        <v>0.21529999999999999</v>
      </c>
    </row>
    <row r="1823" spans="1:11" x14ac:dyDescent="0.35">
      <c r="A1823" s="10" t="s">
        <v>412</v>
      </c>
      <c r="B1823" s="10" t="s">
        <v>195</v>
      </c>
      <c r="C1823" s="10" t="s">
        <v>11</v>
      </c>
      <c r="D1823" s="10" t="s">
        <v>208</v>
      </c>
      <c r="E1823" s="11" t="s">
        <v>627</v>
      </c>
      <c r="F1823" s="10" t="s">
        <v>14</v>
      </c>
      <c r="G1823" s="10" t="s">
        <v>116</v>
      </c>
      <c r="H1823" s="10" t="s">
        <v>421</v>
      </c>
      <c r="I1823" s="11" t="s">
        <v>422</v>
      </c>
      <c r="J1823" s="12">
        <v>346233</v>
      </c>
      <c r="K1823" s="13">
        <v>0.25790000000000002</v>
      </c>
    </row>
    <row r="1824" spans="1:11" x14ac:dyDescent="0.35">
      <c r="A1824" s="10" t="s">
        <v>412</v>
      </c>
      <c r="B1824" s="10" t="s">
        <v>195</v>
      </c>
      <c r="C1824" s="10" t="s">
        <v>11</v>
      </c>
      <c r="D1824" s="10" t="s">
        <v>208</v>
      </c>
      <c r="E1824" s="11" t="s">
        <v>627</v>
      </c>
      <c r="F1824" s="10" t="s">
        <v>14</v>
      </c>
      <c r="G1824" s="10" t="s">
        <v>116</v>
      </c>
      <c r="H1824" s="10" t="s">
        <v>423</v>
      </c>
      <c r="I1824" s="11" t="s">
        <v>424</v>
      </c>
      <c r="J1824" s="12">
        <v>33831</v>
      </c>
      <c r="K1824" s="13">
        <v>2.52E-2</v>
      </c>
    </row>
    <row r="1825" spans="1:11" x14ac:dyDescent="0.35">
      <c r="A1825" s="10" t="s">
        <v>412</v>
      </c>
      <c r="B1825" s="10" t="s">
        <v>281</v>
      </c>
      <c r="C1825" s="10" t="s">
        <v>11</v>
      </c>
      <c r="D1825" s="10" t="s">
        <v>282</v>
      </c>
      <c r="E1825" s="11" t="s">
        <v>687</v>
      </c>
      <c r="F1825" s="10" t="s">
        <v>21</v>
      </c>
      <c r="G1825" s="10" t="s">
        <v>414</v>
      </c>
      <c r="H1825" s="10" t="s">
        <v>416</v>
      </c>
      <c r="I1825" s="11" t="s">
        <v>417</v>
      </c>
      <c r="J1825" s="12">
        <v>0</v>
      </c>
      <c r="K1825" s="13">
        <v>0</v>
      </c>
    </row>
    <row r="1826" spans="1:11" x14ac:dyDescent="0.35">
      <c r="A1826" s="10" t="s">
        <v>412</v>
      </c>
      <c r="B1826" s="10" t="s">
        <v>281</v>
      </c>
      <c r="C1826" s="10" t="s">
        <v>11</v>
      </c>
      <c r="D1826" s="10" t="s">
        <v>282</v>
      </c>
      <c r="E1826" s="11" t="s">
        <v>687</v>
      </c>
      <c r="F1826" s="10" t="s">
        <v>21</v>
      </c>
      <c r="G1826" s="10" t="s">
        <v>414</v>
      </c>
      <c r="H1826" s="10" t="s">
        <v>15</v>
      </c>
      <c r="I1826" s="11" t="s">
        <v>418</v>
      </c>
      <c r="J1826" s="12">
        <v>1333499</v>
      </c>
      <c r="K1826" s="13">
        <v>0.87660000000000005</v>
      </c>
    </row>
    <row r="1827" spans="1:11" x14ac:dyDescent="0.35">
      <c r="A1827" s="10" t="s">
        <v>412</v>
      </c>
      <c r="B1827" s="10" t="s">
        <v>281</v>
      </c>
      <c r="C1827" s="10" t="s">
        <v>11</v>
      </c>
      <c r="D1827" s="10" t="s">
        <v>282</v>
      </c>
      <c r="E1827" s="11" t="s">
        <v>687</v>
      </c>
      <c r="F1827" s="10" t="s">
        <v>21</v>
      </c>
      <c r="G1827" s="10" t="s">
        <v>414</v>
      </c>
      <c r="H1827" s="10" t="s">
        <v>16</v>
      </c>
      <c r="I1827" s="11" t="s">
        <v>426</v>
      </c>
      <c r="J1827" s="12">
        <v>154251</v>
      </c>
      <c r="K1827" s="13">
        <v>0.1014</v>
      </c>
    </row>
    <row r="1828" spans="1:11" x14ac:dyDescent="0.35">
      <c r="A1828" s="10" t="s">
        <v>412</v>
      </c>
      <c r="B1828" s="10" t="s">
        <v>281</v>
      </c>
      <c r="C1828" s="10" t="s">
        <v>11</v>
      </c>
      <c r="D1828" s="10" t="s">
        <v>282</v>
      </c>
      <c r="E1828" s="11" t="s">
        <v>687</v>
      </c>
      <c r="F1828" s="10" t="s">
        <v>21</v>
      </c>
      <c r="G1828" s="10" t="s">
        <v>414</v>
      </c>
      <c r="H1828" s="10" t="s">
        <v>419</v>
      </c>
      <c r="I1828" s="11" t="s">
        <v>420</v>
      </c>
      <c r="J1828" s="12">
        <v>728055</v>
      </c>
      <c r="K1828" s="13">
        <v>0.47860000000000003</v>
      </c>
    </row>
    <row r="1829" spans="1:11" x14ac:dyDescent="0.35">
      <c r="A1829" s="10" t="s">
        <v>412</v>
      </c>
      <c r="B1829" s="10" t="s">
        <v>281</v>
      </c>
      <c r="C1829" s="10" t="s">
        <v>11</v>
      </c>
      <c r="D1829" s="10" t="s">
        <v>282</v>
      </c>
      <c r="E1829" s="11" t="s">
        <v>687</v>
      </c>
      <c r="F1829" s="10" t="s">
        <v>21</v>
      </c>
      <c r="G1829" s="10" t="s">
        <v>414</v>
      </c>
      <c r="H1829" s="10" t="s">
        <v>421</v>
      </c>
      <c r="I1829" s="11" t="s">
        <v>422</v>
      </c>
      <c r="J1829" s="12">
        <v>270016</v>
      </c>
      <c r="K1829" s="13">
        <v>0.17749999999999999</v>
      </c>
    </row>
    <row r="1830" spans="1:11" x14ac:dyDescent="0.35">
      <c r="A1830" s="10" t="s">
        <v>412</v>
      </c>
      <c r="B1830" s="10" t="s">
        <v>281</v>
      </c>
      <c r="C1830" s="10" t="s">
        <v>11</v>
      </c>
      <c r="D1830" s="10" t="s">
        <v>282</v>
      </c>
      <c r="E1830" s="11" t="s">
        <v>687</v>
      </c>
      <c r="F1830" s="10" t="s">
        <v>21</v>
      </c>
      <c r="G1830" s="10" t="s">
        <v>414</v>
      </c>
      <c r="H1830" s="10" t="s">
        <v>423</v>
      </c>
      <c r="I1830" s="11" t="s">
        <v>424</v>
      </c>
      <c r="J1830" s="12">
        <v>0</v>
      </c>
      <c r="K1830" s="13">
        <v>0</v>
      </c>
    </row>
    <row r="1831" spans="1:11" x14ac:dyDescent="0.35">
      <c r="A1831" s="10" t="s">
        <v>412</v>
      </c>
      <c r="B1831" s="10" t="s">
        <v>281</v>
      </c>
      <c r="C1831" s="10" t="s">
        <v>11</v>
      </c>
      <c r="D1831" s="10" t="s">
        <v>283</v>
      </c>
      <c r="E1831" s="11" t="s">
        <v>688</v>
      </c>
      <c r="F1831" s="10" t="s">
        <v>21</v>
      </c>
      <c r="G1831" s="10" t="s">
        <v>414</v>
      </c>
      <c r="H1831" s="10" t="s">
        <v>13</v>
      </c>
      <c r="I1831" s="11" t="s">
        <v>415</v>
      </c>
      <c r="J1831" s="12">
        <v>0</v>
      </c>
      <c r="K1831" s="13">
        <v>0</v>
      </c>
    </row>
    <row r="1832" spans="1:11" x14ac:dyDescent="0.35">
      <c r="A1832" s="10" t="s">
        <v>412</v>
      </c>
      <c r="B1832" s="10" t="s">
        <v>281</v>
      </c>
      <c r="C1832" s="10" t="s">
        <v>11</v>
      </c>
      <c r="D1832" s="10" t="s">
        <v>283</v>
      </c>
      <c r="E1832" s="11" t="s">
        <v>688</v>
      </c>
      <c r="F1832" s="10" t="s">
        <v>21</v>
      </c>
      <c r="G1832" s="10" t="s">
        <v>414</v>
      </c>
      <c r="H1832" s="10" t="s">
        <v>416</v>
      </c>
      <c r="I1832" s="11" t="s">
        <v>417</v>
      </c>
      <c r="J1832" s="12">
        <v>0</v>
      </c>
      <c r="K1832" s="13">
        <v>0</v>
      </c>
    </row>
    <row r="1833" spans="1:11" x14ac:dyDescent="0.35">
      <c r="A1833" s="10" t="s">
        <v>412</v>
      </c>
      <c r="B1833" s="10" t="s">
        <v>281</v>
      </c>
      <c r="C1833" s="10" t="s">
        <v>11</v>
      </c>
      <c r="D1833" s="10" t="s">
        <v>283</v>
      </c>
      <c r="E1833" s="11" t="s">
        <v>688</v>
      </c>
      <c r="F1833" s="10" t="s">
        <v>21</v>
      </c>
      <c r="G1833" s="10" t="s">
        <v>414</v>
      </c>
      <c r="H1833" s="10" t="s">
        <v>15</v>
      </c>
      <c r="I1833" s="11" t="s">
        <v>418</v>
      </c>
      <c r="J1833" s="12">
        <v>2433243</v>
      </c>
      <c r="K1833" s="13">
        <v>0.45219999999999999</v>
      </c>
    </row>
    <row r="1834" spans="1:11" x14ac:dyDescent="0.35">
      <c r="A1834" s="10" t="s">
        <v>412</v>
      </c>
      <c r="B1834" s="10" t="s">
        <v>281</v>
      </c>
      <c r="C1834" s="10" t="s">
        <v>11</v>
      </c>
      <c r="D1834" s="10" t="s">
        <v>283</v>
      </c>
      <c r="E1834" s="11" t="s">
        <v>688</v>
      </c>
      <c r="F1834" s="10" t="s">
        <v>21</v>
      </c>
      <c r="G1834" s="10" t="s">
        <v>414</v>
      </c>
      <c r="H1834" s="10" t="s">
        <v>419</v>
      </c>
      <c r="I1834" s="11" t="s">
        <v>420</v>
      </c>
      <c r="J1834" s="12">
        <v>1702517</v>
      </c>
      <c r="K1834" s="13">
        <v>0.31640000000000001</v>
      </c>
    </row>
    <row r="1835" spans="1:11" x14ac:dyDescent="0.35">
      <c r="A1835" s="10" t="s">
        <v>412</v>
      </c>
      <c r="B1835" s="10" t="s">
        <v>281</v>
      </c>
      <c r="C1835" s="10" t="s">
        <v>11</v>
      </c>
      <c r="D1835" s="10" t="s">
        <v>283</v>
      </c>
      <c r="E1835" s="11" t="s">
        <v>688</v>
      </c>
      <c r="F1835" s="10" t="s">
        <v>21</v>
      </c>
      <c r="G1835" s="10" t="s">
        <v>414</v>
      </c>
      <c r="H1835" s="10" t="s">
        <v>421</v>
      </c>
      <c r="I1835" s="11" t="s">
        <v>422</v>
      </c>
      <c r="J1835" s="12">
        <v>1589518</v>
      </c>
      <c r="K1835" s="13">
        <v>0.2954</v>
      </c>
    </row>
    <row r="1836" spans="1:11" x14ac:dyDescent="0.35">
      <c r="A1836" s="10" t="s">
        <v>412</v>
      </c>
      <c r="B1836" s="10" t="s">
        <v>281</v>
      </c>
      <c r="C1836" s="10" t="s">
        <v>11</v>
      </c>
      <c r="D1836" s="10" t="s">
        <v>283</v>
      </c>
      <c r="E1836" s="11" t="s">
        <v>688</v>
      </c>
      <c r="F1836" s="10" t="s">
        <v>21</v>
      </c>
      <c r="G1836" s="10" t="s">
        <v>414</v>
      </c>
      <c r="H1836" s="10" t="s">
        <v>423</v>
      </c>
      <c r="I1836" s="11" t="s">
        <v>424</v>
      </c>
      <c r="J1836" s="12">
        <v>449843</v>
      </c>
      <c r="K1836" s="13">
        <v>8.3599999999999994E-2</v>
      </c>
    </row>
    <row r="1837" spans="1:11" x14ac:dyDescent="0.35">
      <c r="A1837" s="10" t="s">
        <v>412</v>
      </c>
      <c r="B1837" s="10" t="s">
        <v>284</v>
      </c>
      <c r="C1837" s="10" t="s">
        <v>11</v>
      </c>
      <c r="D1837" s="10" t="s">
        <v>47</v>
      </c>
      <c r="E1837" s="11" t="s">
        <v>475</v>
      </c>
      <c r="F1837" s="10" t="s">
        <v>14</v>
      </c>
      <c r="G1837" s="10" t="s">
        <v>46</v>
      </c>
      <c r="H1837" s="10" t="s">
        <v>416</v>
      </c>
      <c r="I1837" s="11" t="s">
        <v>417</v>
      </c>
      <c r="J1837" s="12">
        <v>0</v>
      </c>
      <c r="K1837" s="13">
        <v>0</v>
      </c>
    </row>
    <row r="1838" spans="1:11" x14ac:dyDescent="0.35">
      <c r="A1838" s="10" t="s">
        <v>412</v>
      </c>
      <c r="B1838" s="10" t="s">
        <v>284</v>
      </c>
      <c r="C1838" s="10" t="s">
        <v>11</v>
      </c>
      <c r="D1838" s="10" t="s">
        <v>47</v>
      </c>
      <c r="E1838" s="11" t="s">
        <v>475</v>
      </c>
      <c r="F1838" s="10" t="s">
        <v>14</v>
      </c>
      <c r="G1838" s="10" t="s">
        <v>46</v>
      </c>
      <c r="H1838" s="10" t="s">
        <v>15</v>
      </c>
      <c r="I1838" s="11" t="s">
        <v>418</v>
      </c>
      <c r="J1838" s="12">
        <v>5874</v>
      </c>
      <c r="K1838" s="13">
        <v>0.1923</v>
      </c>
    </row>
    <row r="1839" spans="1:11" x14ac:dyDescent="0.35">
      <c r="A1839" s="10" t="s">
        <v>412</v>
      </c>
      <c r="B1839" s="10" t="s">
        <v>284</v>
      </c>
      <c r="C1839" s="10" t="s">
        <v>11</v>
      </c>
      <c r="D1839" s="10" t="s">
        <v>47</v>
      </c>
      <c r="E1839" s="11" t="s">
        <v>475</v>
      </c>
      <c r="F1839" s="10" t="s">
        <v>14</v>
      </c>
      <c r="G1839" s="10" t="s">
        <v>46</v>
      </c>
      <c r="H1839" s="10" t="s">
        <v>16</v>
      </c>
      <c r="I1839" s="11" t="s">
        <v>426</v>
      </c>
      <c r="J1839" s="12">
        <v>797</v>
      </c>
      <c r="K1839" s="13">
        <v>2.6100000000000002E-2</v>
      </c>
    </row>
    <row r="1840" spans="1:11" x14ac:dyDescent="0.35">
      <c r="A1840" s="10" t="s">
        <v>412</v>
      </c>
      <c r="B1840" s="10" t="s">
        <v>284</v>
      </c>
      <c r="C1840" s="10" t="s">
        <v>11</v>
      </c>
      <c r="D1840" s="10" t="s">
        <v>47</v>
      </c>
      <c r="E1840" s="11" t="s">
        <v>475</v>
      </c>
      <c r="F1840" s="10" t="s">
        <v>14</v>
      </c>
      <c r="G1840" s="10" t="s">
        <v>46</v>
      </c>
      <c r="H1840" s="10" t="s">
        <v>419</v>
      </c>
      <c r="I1840" s="11" t="s">
        <v>420</v>
      </c>
      <c r="J1840" s="12">
        <v>6323</v>
      </c>
      <c r="K1840" s="13">
        <v>0.20699999999999999</v>
      </c>
    </row>
    <row r="1841" spans="1:11" x14ac:dyDescent="0.35">
      <c r="A1841" s="10" t="s">
        <v>412</v>
      </c>
      <c r="B1841" s="10" t="s">
        <v>284</v>
      </c>
      <c r="C1841" s="10" t="s">
        <v>11</v>
      </c>
      <c r="D1841" s="10" t="s">
        <v>47</v>
      </c>
      <c r="E1841" s="11" t="s">
        <v>475</v>
      </c>
      <c r="F1841" s="10" t="s">
        <v>14</v>
      </c>
      <c r="G1841" s="10" t="s">
        <v>46</v>
      </c>
      <c r="H1841" s="10" t="s">
        <v>421</v>
      </c>
      <c r="I1841" s="11" t="s">
        <v>422</v>
      </c>
      <c r="J1841" s="12">
        <v>4884</v>
      </c>
      <c r="K1841" s="13">
        <v>0.15989999999999999</v>
      </c>
    </row>
    <row r="1842" spans="1:11" x14ac:dyDescent="0.35">
      <c r="A1842" s="10" t="s">
        <v>412</v>
      </c>
      <c r="B1842" s="10" t="s">
        <v>284</v>
      </c>
      <c r="C1842" s="10" t="s">
        <v>11</v>
      </c>
      <c r="D1842" s="10" t="s">
        <v>47</v>
      </c>
      <c r="E1842" s="11" t="s">
        <v>475</v>
      </c>
      <c r="F1842" s="10" t="s">
        <v>14</v>
      </c>
      <c r="G1842" s="10" t="s">
        <v>46</v>
      </c>
      <c r="H1842" s="10" t="s">
        <v>423</v>
      </c>
      <c r="I1842" s="11" t="s">
        <v>424</v>
      </c>
      <c r="J1842" s="12">
        <v>284</v>
      </c>
      <c r="K1842" s="13">
        <v>9.2999999999999992E-3</v>
      </c>
    </row>
    <row r="1843" spans="1:11" x14ac:dyDescent="0.35">
      <c r="A1843" s="10" t="s">
        <v>412</v>
      </c>
      <c r="B1843" s="10" t="s">
        <v>284</v>
      </c>
      <c r="C1843" s="10" t="s">
        <v>11</v>
      </c>
      <c r="D1843" s="10" t="s">
        <v>286</v>
      </c>
      <c r="E1843" s="11" t="s">
        <v>689</v>
      </c>
      <c r="F1843" s="10" t="s">
        <v>21</v>
      </c>
      <c r="G1843" s="10" t="s">
        <v>414</v>
      </c>
      <c r="H1843" s="10" t="s">
        <v>13</v>
      </c>
      <c r="I1843" s="11" t="s">
        <v>415</v>
      </c>
      <c r="J1843" s="12">
        <v>0</v>
      </c>
      <c r="K1843" s="13">
        <v>0</v>
      </c>
    </row>
    <row r="1844" spans="1:11" x14ac:dyDescent="0.35">
      <c r="A1844" s="10" t="s">
        <v>412</v>
      </c>
      <c r="B1844" s="10" t="s">
        <v>284</v>
      </c>
      <c r="C1844" s="10" t="s">
        <v>11</v>
      </c>
      <c r="D1844" s="10" t="s">
        <v>286</v>
      </c>
      <c r="E1844" s="11" t="s">
        <v>689</v>
      </c>
      <c r="F1844" s="10" t="s">
        <v>21</v>
      </c>
      <c r="G1844" s="10" t="s">
        <v>414</v>
      </c>
      <c r="H1844" s="10" t="s">
        <v>416</v>
      </c>
      <c r="I1844" s="11" t="s">
        <v>417</v>
      </c>
      <c r="J1844" s="12">
        <v>0</v>
      </c>
      <c r="K1844" s="13">
        <v>0</v>
      </c>
    </row>
    <row r="1845" spans="1:11" x14ac:dyDescent="0.35">
      <c r="A1845" s="10" t="s">
        <v>412</v>
      </c>
      <c r="B1845" s="10" t="s">
        <v>284</v>
      </c>
      <c r="C1845" s="10" t="s">
        <v>11</v>
      </c>
      <c r="D1845" s="10" t="s">
        <v>286</v>
      </c>
      <c r="E1845" s="11" t="s">
        <v>689</v>
      </c>
      <c r="F1845" s="10" t="s">
        <v>21</v>
      </c>
      <c r="G1845" s="10" t="s">
        <v>414</v>
      </c>
      <c r="H1845" s="10" t="s">
        <v>15</v>
      </c>
      <c r="I1845" s="11" t="s">
        <v>418</v>
      </c>
      <c r="J1845" s="12">
        <v>2133813</v>
      </c>
      <c r="K1845" s="13">
        <v>0.42509999999999998</v>
      </c>
    </row>
    <row r="1846" spans="1:11" x14ac:dyDescent="0.35">
      <c r="A1846" s="10" t="s">
        <v>412</v>
      </c>
      <c r="B1846" s="10" t="s">
        <v>284</v>
      </c>
      <c r="C1846" s="10" t="s">
        <v>11</v>
      </c>
      <c r="D1846" s="10" t="s">
        <v>286</v>
      </c>
      <c r="E1846" s="11" t="s">
        <v>689</v>
      </c>
      <c r="F1846" s="10" t="s">
        <v>21</v>
      </c>
      <c r="G1846" s="10" t="s">
        <v>414</v>
      </c>
      <c r="H1846" s="10" t="s">
        <v>16</v>
      </c>
      <c r="I1846" s="11" t="s">
        <v>426</v>
      </c>
      <c r="J1846" s="12">
        <v>287119</v>
      </c>
      <c r="K1846" s="13">
        <v>5.7200000000000001E-2</v>
      </c>
    </row>
    <row r="1847" spans="1:11" x14ac:dyDescent="0.35">
      <c r="A1847" s="10" t="s">
        <v>412</v>
      </c>
      <c r="B1847" s="10" t="s">
        <v>284</v>
      </c>
      <c r="C1847" s="10" t="s">
        <v>11</v>
      </c>
      <c r="D1847" s="10" t="s">
        <v>286</v>
      </c>
      <c r="E1847" s="11" t="s">
        <v>689</v>
      </c>
      <c r="F1847" s="10" t="s">
        <v>21</v>
      </c>
      <c r="G1847" s="10" t="s">
        <v>414</v>
      </c>
      <c r="H1847" s="10" t="s">
        <v>419</v>
      </c>
      <c r="I1847" s="11" t="s">
        <v>420</v>
      </c>
      <c r="J1847" s="12">
        <v>1058122</v>
      </c>
      <c r="K1847" s="13">
        <v>0.21079999999999999</v>
      </c>
    </row>
    <row r="1848" spans="1:11" x14ac:dyDescent="0.35">
      <c r="A1848" s="10" t="s">
        <v>412</v>
      </c>
      <c r="B1848" s="10" t="s">
        <v>284</v>
      </c>
      <c r="C1848" s="10" t="s">
        <v>11</v>
      </c>
      <c r="D1848" s="10" t="s">
        <v>286</v>
      </c>
      <c r="E1848" s="11" t="s">
        <v>689</v>
      </c>
      <c r="F1848" s="10" t="s">
        <v>21</v>
      </c>
      <c r="G1848" s="10" t="s">
        <v>414</v>
      </c>
      <c r="H1848" s="10" t="s">
        <v>421</v>
      </c>
      <c r="I1848" s="11" t="s">
        <v>422</v>
      </c>
      <c r="J1848" s="12">
        <v>946186</v>
      </c>
      <c r="K1848" s="13">
        <v>0.1885</v>
      </c>
    </row>
    <row r="1849" spans="1:11" x14ac:dyDescent="0.35">
      <c r="A1849" s="10" t="s">
        <v>412</v>
      </c>
      <c r="B1849" s="10" t="s">
        <v>284</v>
      </c>
      <c r="C1849" s="10" t="s">
        <v>11</v>
      </c>
      <c r="D1849" s="10" t="s">
        <v>286</v>
      </c>
      <c r="E1849" s="11" t="s">
        <v>689</v>
      </c>
      <c r="F1849" s="10" t="s">
        <v>21</v>
      </c>
      <c r="G1849" s="10" t="s">
        <v>414</v>
      </c>
      <c r="H1849" s="10" t="s">
        <v>423</v>
      </c>
      <c r="I1849" s="11" t="s">
        <v>424</v>
      </c>
      <c r="J1849" s="12">
        <v>85834</v>
      </c>
      <c r="K1849" s="13">
        <v>1.7100000000000001E-2</v>
      </c>
    </row>
    <row r="1850" spans="1:11" x14ac:dyDescent="0.35">
      <c r="A1850" s="10" t="s">
        <v>412</v>
      </c>
      <c r="B1850" s="10" t="s">
        <v>284</v>
      </c>
      <c r="C1850" s="10" t="s">
        <v>11</v>
      </c>
      <c r="D1850" s="10" t="s">
        <v>287</v>
      </c>
      <c r="E1850" s="11" t="s">
        <v>690</v>
      </c>
      <c r="F1850" s="10" t="s">
        <v>21</v>
      </c>
      <c r="G1850" s="10" t="s">
        <v>414</v>
      </c>
      <c r="H1850" s="10" t="s">
        <v>416</v>
      </c>
      <c r="I1850" s="11" t="s">
        <v>417</v>
      </c>
      <c r="J1850" s="12">
        <v>0</v>
      </c>
      <c r="K1850" s="13">
        <v>0</v>
      </c>
    </row>
    <row r="1851" spans="1:11" x14ac:dyDescent="0.35">
      <c r="A1851" s="10" t="s">
        <v>412</v>
      </c>
      <c r="B1851" s="10" t="s">
        <v>284</v>
      </c>
      <c r="C1851" s="10" t="s">
        <v>11</v>
      </c>
      <c r="D1851" s="10" t="s">
        <v>287</v>
      </c>
      <c r="E1851" s="11" t="s">
        <v>690</v>
      </c>
      <c r="F1851" s="10" t="s">
        <v>21</v>
      </c>
      <c r="G1851" s="10" t="s">
        <v>414</v>
      </c>
      <c r="H1851" s="10" t="s">
        <v>15</v>
      </c>
      <c r="I1851" s="11" t="s">
        <v>418</v>
      </c>
      <c r="J1851" s="12">
        <v>1669948</v>
      </c>
      <c r="K1851" s="13">
        <v>0.36530000000000001</v>
      </c>
    </row>
    <row r="1852" spans="1:11" x14ac:dyDescent="0.35">
      <c r="A1852" s="10" t="s">
        <v>412</v>
      </c>
      <c r="B1852" s="10" t="s">
        <v>284</v>
      </c>
      <c r="C1852" s="10" t="s">
        <v>11</v>
      </c>
      <c r="D1852" s="10" t="s">
        <v>287</v>
      </c>
      <c r="E1852" s="11" t="s">
        <v>690</v>
      </c>
      <c r="F1852" s="10" t="s">
        <v>21</v>
      </c>
      <c r="G1852" s="10" t="s">
        <v>414</v>
      </c>
      <c r="H1852" s="10" t="s">
        <v>16</v>
      </c>
      <c r="I1852" s="11" t="s">
        <v>426</v>
      </c>
      <c r="J1852" s="12">
        <v>106057</v>
      </c>
      <c r="K1852" s="13">
        <v>2.3199999999999998E-2</v>
      </c>
    </row>
    <row r="1853" spans="1:11" x14ac:dyDescent="0.35">
      <c r="A1853" s="10" t="s">
        <v>412</v>
      </c>
      <c r="B1853" s="10" t="s">
        <v>284</v>
      </c>
      <c r="C1853" s="10" t="s">
        <v>11</v>
      </c>
      <c r="D1853" s="10" t="s">
        <v>287</v>
      </c>
      <c r="E1853" s="11" t="s">
        <v>690</v>
      </c>
      <c r="F1853" s="10" t="s">
        <v>21</v>
      </c>
      <c r="G1853" s="10" t="s">
        <v>414</v>
      </c>
      <c r="H1853" s="10" t="s">
        <v>419</v>
      </c>
      <c r="I1853" s="11" t="s">
        <v>420</v>
      </c>
      <c r="J1853" s="12">
        <v>1164804</v>
      </c>
      <c r="K1853" s="13">
        <v>0.25480000000000003</v>
      </c>
    </row>
    <row r="1854" spans="1:11" x14ac:dyDescent="0.35">
      <c r="A1854" s="10" t="s">
        <v>412</v>
      </c>
      <c r="B1854" s="10" t="s">
        <v>284</v>
      </c>
      <c r="C1854" s="10" t="s">
        <v>11</v>
      </c>
      <c r="D1854" s="10" t="s">
        <v>287</v>
      </c>
      <c r="E1854" s="11" t="s">
        <v>690</v>
      </c>
      <c r="F1854" s="10" t="s">
        <v>21</v>
      </c>
      <c r="G1854" s="10" t="s">
        <v>414</v>
      </c>
      <c r="H1854" s="10" t="s">
        <v>421</v>
      </c>
      <c r="I1854" s="11" t="s">
        <v>422</v>
      </c>
      <c r="J1854" s="12">
        <v>620345</v>
      </c>
      <c r="K1854" s="13">
        <v>0.13569999999999999</v>
      </c>
    </row>
    <row r="1855" spans="1:11" x14ac:dyDescent="0.35">
      <c r="A1855" s="10" t="s">
        <v>412</v>
      </c>
      <c r="B1855" s="10" t="s">
        <v>284</v>
      </c>
      <c r="C1855" s="10" t="s">
        <v>11</v>
      </c>
      <c r="D1855" s="10" t="s">
        <v>287</v>
      </c>
      <c r="E1855" s="11" t="s">
        <v>690</v>
      </c>
      <c r="F1855" s="10" t="s">
        <v>21</v>
      </c>
      <c r="G1855" s="10" t="s">
        <v>414</v>
      </c>
      <c r="H1855" s="10" t="s">
        <v>423</v>
      </c>
      <c r="I1855" s="11" t="s">
        <v>424</v>
      </c>
      <c r="J1855" s="12">
        <v>97372</v>
      </c>
      <c r="K1855" s="13">
        <v>2.1299999999999999E-2</v>
      </c>
    </row>
    <row r="1856" spans="1:11" x14ac:dyDescent="0.35">
      <c r="A1856" s="10" t="s">
        <v>412</v>
      </c>
      <c r="B1856" s="10" t="s">
        <v>284</v>
      </c>
      <c r="C1856" s="10" t="s">
        <v>11</v>
      </c>
      <c r="D1856" s="10" t="s">
        <v>288</v>
      </c>
      <c r="E1856" s="11" t="s">
        <v>691</v>
      </c>
      <c r="F1856" s="10" t="s">
        <v>21</v>
      </c>
      <c r="G1856" s="10" t="s">
        <v>414</v>
      </c>
      <c r="H1856" s="10" t="s">
        <v>13</v>
      </c>
      <c r="I1856" s="11" t="s">
        <v>415</v>
      </c>
      <c r="J1856" s="12">
        <v>0</v>
      </c>
      <c r="K1856" s="13">
        <v>0</v>
      </c>
    </row>
    <row r="1857" spans="1:11" x14ac:dyDescent="0.35">
      <c r="A1857" s="10" t="s">
        <v>412</v>
      </c>
      <c r="B1857" s="10" t="s">
        <v>284</v>
      </c>
      <c r="C1857" s="10" t="s">
        <v>11</v>
      </c>
      <c r="D1857" s="10" t="s">
        <v>288</v>
      </c>
      <c r="E1857" s="11" t="s">
        <v>691</v>
      </c>
      <c r="F1857" s="10" t="s">
        <v>21</v>
      </c>
      <c r="G1857" s="10" t="s">
        <v>414</v>
      </c>
      <c r="H1857" s="10" t="s">
        <v>416</v>
      </c>
      <c r="I1857" s="11" t="s">
        <v>417</v>
      </c>
      <c r="J1857" s="12">
        <v>0</v>
      </c>
      <c r="K1857" s="13">
        <v>0</v>
      </c>
    </row>
    <row r="1858" spans="1:11" x14ac:dyDescent="0.35">
      <c r="A1858" s="10" t="s">
        <v>412</v>
      </c>
      <c r="B1858" s="10" t="s">
        <v>284</v>
      </c>
      <c r="C1858" s="10" t="s">
        <v>11</v>
      </c>
      <c r="D1858" s="10" t="s">
        <v>288</v>
      </c>
      <c r="E1858" s="11" t="s">
        <v>691</v>
      </c>
      <c r="F1858" s="10" t="s">
        <v>21</v>
      </c>
      <c r="G1858" s="10" t="s">
        <v>414</v>
      </c>
      <c r="H1858" s="10" t="s">
        <v>15</v>
      </c>
      <c r="I1858" s="11" t="s">
        <v>418</v>
      </c>
      <c r="J1858" s="12">
        <v>547749</v>
      </c>
      <c r="K1858" s="13">
        <v>0.19259999999999999</v>
      </c>
    </row>
    <row r="1859" spans="1:11" x14ac:dyDescent="0.35">
      <c r="A1859" s="10" t="s">
        <v>412</v>
      </c>
      <c r="B1859" s="10" t="s">
        <v>284</v>
      </c>
      <c r="C1859" s="10" t="s">
        <v>11</v>
      </c>
      <c r="D1859" s="10" t="s">
        <v>288</v>
      </c>
      <c r="E1859" s="11" t="s">
        <v>691</v>
      </c>
      <c r="F1859" s="10" t="s">
        <v>21</v>
      </c>
      <c r="G1859" s="10" t="s">
        <v>414</v>
      </c>
      <c r="H1859" s="10" t="s">
        <v>16</v>
      </c>
      <c r="I1859" s="11" t="s">
        <v>426</v>
      </c>
      <c r="J1859" s="12">
        <v>44366</v>
      </c>
      <c r="K1859" s="13">
        <v>1.5599999999999999E-2</v>
      </c>
    </row>
    <row r="1860" spans="1:11" x14ac:dyDescent="0.35">
      <c r="A1860" s="10" t="s">
        <v>412</v>
      </c>
      <c r="B1860" s="10" t="s">
        <v>284</v>
      </c>
      <c r="C1860" s="10" t="s">
        <v>11</v>
      </c>
      <c r="D1860" s="10" t="s">
        <v>288</v>
      </c>
      <c r="E1860" s="11" t="s">
        <v>691</v>
      </c>
      <c r="F1860" s="10" t="s">
        <v>21</v>
      </c>
      <c r="G1860" s="10" t="s">
        <v>414</v>
      </c>
      <c r="H1860" s="10" t="s">
        <v>419</v>
      </c>
      <c r="I1860" s="11" t="s">
        <v>420</v>
      </c>
      <c r="J1860" s="12">
        <v>626243</v>
      </c>
      <c r="K1860" s="13">
        <v>0.22020000000000001</v>
      </c>
    </row>
    <row r="1861" spans="1:11" x14ac:dyDescent="0.35">
      <c r="A1861" s="10" t="s">
        <v>412</v>
      </c>
      <c r="B1861" s="10" t="s">
        <v>284</v>
      </c>
      <c r="C1861" s="10" t="s">
        <v>11</v>
      </c>
      <c r="D1861" s="10" t="s">
        <v>288</v>
      </c>
      <c r="E1861" s="11" t="s">
        <v>691</v>
      </c>
      <c r="F1861" s="10" t="s">
        <v>21</v>
      </c>
      <c r="G1861" s="10" t="s">
        <v>414</v>
      </c>
      <c r="H1861" s="10" t="s">
        <v>421</v>
      </c>
      <c r="I1861" s="11" t="s">
        <v>422</v>
      </c>
      <c r="J1861" s="12">
        <v>575336</v>
      </c>
      <c r="K1861" s="13">
        <v>0.20230000000000001</v>
      </c>
    </row>
    <row r="1862" spans="1:11" x14ac:dyDescent="0.35">
      <c r="A1862" s="10" t="s">
        <v>412</v>
      </c>
      <c r="B1862" s="10" t="s">
        <v>284</v>
      </c>
      <c r="C1862" s="10" t="s">
        <v>11</v>
      </c>
      <c r="D1862" s="10" t="s">
        <v>288</v>
      </c>
      <c r="E1862" s="11" t="s">
        <v>691</v>
      </c>
      <c r="F1862" s="10" t="s">
        <v>21</v>
      </c>
      <c r="G1862" s="10" t="s">
        <v>414</v>
      </c>
      <c r="H1862" s="10" t="s">
        <v>423</v>
      </c>
      <c r="I1862" s="11" t="s">
        <v>424</v>
      </c>
      <c r="J1862" s="12">
        <v>120584</v>
      </c>
      <c r="K1862" s="13">
        <v>4.24E-2</v>
      </c>
    </row>
    <row r="1863" spans="1:11" x14ac:dyDescent="0.35">
      <c r="A1863" s="10" t="s">
        <v>412</v>
      </c>
      <c r="B1863" s="10" t="s">
        <v>284</v>
      </c>
      <c r="C1863" s="10" t="s">
        <v>11</v>
      </c>
      <c r="D1863" s="10" t="s">
        <v>289</v>
      </c>
      <c r="E1863" s="11" t="s">
        <v>692</v>
      </c>
      <c r="F1863" s="10" t="s">
        <v>21</v>
      </c>
      <c r="G1863" s="10" t="s">
        <v>414</v>
      </c>
      <c r="H1863" s="10" t="s">
        <v>416</v>
      </c>
      <c r="I1863" s="11" t="s">
        <v>417</v>
      </c>
      <c r="J1863" s="12">
        <v>0</v>
      </c>
      <c r="K1863" s="13">
        <v>0</v>
      </c>
    </row>
    <row r="1864" spans="1:11" x14ac:dyDescent="0.35">
      <c r="A1864" s="10" t="s">
        <v>412</v>
      </c>
      <c r="B1864" s="10" t="s">
        <v>284</v>
      </c>
      <c r="C1864" s="10" t="s">
        <v>11</v>
      </c>
      <c r="D1864" s="10" t="s">
        <v>289</v>
      </c>
      <c r="E1864" s="11" t="s">
        <v>692</v>
      </c>
      <c r="F1864" s="10" t="s">
        <v>21</v>
      </c>
      <c r="G1864" s="10" t="s">
        <v>414</v>
      </c>
      <c r="H1864" s="10" t="s">
        <v>15</v>
      </c>
      <c r="I1864" s="11" t="s">
        <v>418</v>
      </c>
      <c r="J1864" s="12">
        <v>5368614</v>
      </c>
      <c r="K1864" s="13">
        <v>0.55449999999999999</v>
      </c>
    </row>
    <row r="1865" spans="1:11" x14ac:dyDescent="0.35">
      <c r="A1865" s="10" t="s">
        <v>412</v>
      </c>
      <c r="B1865" s="10" t="s">
        <v>284</v>
      </c>
      <c r="C1865" s="10" t="s">
        <v>11</v>
      </c>
      <c r="D1865" s="10" t="s">
        <v>289</v>
      </c>
      <c r="E1865" s="11" t="s">
        <v>692</v>
      </c>
      <c r="F1865" s="10" t="s">
        <v>21</v>
      </c>
      <c r="G1865" s="10" t="s">
        <v>414</v>
      </c>
      <c r="H1865" s="10" t="s">
        <v>419</v>
      </c>
      <c r="I1865" s="11" t="s">
        <v>420</v>
      </c>
      <c r="J1865" s="12">
        <v>2914252</v>
      </c>
      <c r="K1865" s="13">
        <v>0.30099999999999999</v>
      </c>
    </row>
    <row r="1866" spans="1:11" x14ac:dyDescent="0.35">
      <c r="A1866" s="10" t="s">
        <v>412</v>
      </c>
      <c r="B1866" s="10" t="s">
        <v>284</v>
      </c>
      <c r="C1866" s="10" t="s">
        <v>11</v>
      </c>
      <c r="D1866" s="10" t="s">
        <v>289</v>
      </c>
      <c r="E1866" s="11" t="s">
        <v>692</v>
      </c>
      <c r="F1866" s="10" t="s">
        <v>21</v>
      </c>
      <c r="G1866" s="10" t="s">
        <v>414</v>
      </c>
      <c r="H1866" s="10" t="s">
        <v>421</v>
      </c>
      <c r="I1866" s="11" t="s">
        <v>422</v>
      </c>
      <c r="J1866" s="12">
        <v>1986726</v>
      </c>
      <c r="K1866" s="13">
        <v>0.20519999999999999</v>
      </c>
    </row>
    <row r="1867" spans="1:11" x14ac:dyDescent="0.35">
      <c r="A1867" s="10" t="s">
        <v>412</v>
      </c>
      <c r="B1867" s="10" t="s">
        <v>284</v>
      </c>
      <c r="C1867" s="10" t="s">
        <v>11</v>
      </c>
      <c r="D1867" s="10" t="s">
        <v>289</v>
      </c>
      <c r="E1867" s="11" t="s">
        <v>692</v>
      </c>
      <c r="F1867" s="10" t="s">
        <v>21</v>
      </c>
      <c r="G1867" s="10" t="s">
        <v>414</v>
      </c>
      <c r="H1867" s="10" t="s">
        <v>423</v>
      </c>
      <c r="I1867" s="11" t="s">
        <v>424</v>
      </c>
      <c r="J1867" s="12">
        <v>362103</v>
      </c>
      <c r="K1867" s="13">
        <v>3.7400000000000003E-2</v>
      </c>
    </row>
    <row r="1868" spans="1:11" x14ac:dyDescent="0.35">
      <c r="A1868" s="10" t="s">
        <v>412</v>
      </c>
      <c r="B1868" s="10" t="s">
        <v>290</v>
      </c>
      <c r="C1868" s="10" t="s">
        <v>11</v>
      </c>
      <c r="D1868" s="10" t="s">
        <v>291</v>
      </c>
      <c r="E1868" s="11" t="s">
        <v>693</v>
      </c>
      <c r="F1868" s="10" t="s">
        <v>21</v>
      </c>
      <c r="G1868" s="10" t="s">
        <v>414</v>
      </c>
      <c r="H1868" s="10" t="s">
        <v>13</v>
      </c>
      <c r="I1868" s="11" t="s">
        <v>415</v>
      </c>
      <c r="J1868" s="12">
        <v>0</v>
      </c>
      <c r="K1868" s="13">
        <v>0</v>
      </c>
    </row>
    <row r="1869" spans="1:11" x14ac:dyDescent="0.35">
      <c r="A1869" s="10" t="s">
        <v>412</v>
      </c>
      <c r="B1869" s="10" t="s">
        <v>290</v>
      </c>
      <c r="C1869" s="10" t="s">
        <v>11</v>
      </c>
      <c r="D1869" s="10" t="s">
        <v>291</v>
      </c>
      <c r="E1869" s="11" t="s">
        <v>693</v>
      </c>
      <c r="F1869" s="10" t="s">
        <v>21</v>
      </c>
      <c r="G1869" s="10" t="s">
        <v>414</v>
      </c>
      <c r="H1869" s="10" t="s">
        <v>416</v>
      </c>
      <c r="I1869" s="11" t="s">
        <v>417</v>
      </c>
      <c r="J1869" s="12">
        <v>0</v>
      </c>
      <c r="K1869" s="13">
        <v>0</v>
      </c>
    </row>
    <row r="1870" spans="1:11" x14ac:dyDescent="0.35">
      <c r="A1870" s="10" t="s">
        <v>412</v>
      </c>
      <c r="B1870" s="10" t="s">
        <v>290</v>
      </c>
      <c r="C1870" s="10" t="s">
        <v>11</v>
      </c>
      <c r="D1870" s="10" t="s">
        <v>291</v>
      </c>
      <c r="E1870" s="11" t="s">
        <v>693</v>
      </c>
      <c r="F1870" s="10" t="s">
        <v>21</v>
      </c>
      <c r="G1870" s="10" t="s">
        <v>414</v>
      </c>
      <c r="H1870" s="10" t="s">
        <v>15</v>
      </c>
      <c r="I1870" s="11" t="s">
        <v>418</v>
      </c>
      <c r="J1870" s="12">
        <v>2008690</v>
      </c>
      <c r="K1870" s="13">
        <v>0.28239999999999998</v>
      </c>
    </row>
    <row r="1871" spans="1:11" x14ac:dyDescent="0.35">
      <c r="A1871" s="10" t="s">
        <v>412</v>
      </c>
      <c r="B1871" s="10" t="s">
        <v>290</v>
      </c>
      <c r="C1871" s="10" t="s">
        <v>11</v>
      </c>
      <c r="D1871" s="10" t="s">
        <v>291</v>
      </c>
      <c r="E1871" s="11" t="s">
        <v>693</v>
      </c>
      <c r="F1871" s="10" t="s">
        <v>21</v>
      </c>
      <c r="G1871" s="10" t="s">
        <v>414</v>
      </c>
      <c r="H1871" s="10" t="s">
        <v>16</v>
      </c>
      <c r="I1871" s="11" t="s">
        <v>426</v>
      </c>
      <c r="J1871" s="12">
        <v>285228</v>
      </c>
      <c r="K1871" s="13">
        <v>4.0099999999999997E-2</v>
      </c>
    </row>
    <row r="1872" spans="1:11" x14ac:dyDescent="0.35">
      <c r="A1872" s="10" t="s">
        <v>412</v>
      </c>
      <c r="B1872" s="10" t="s">
        <v>290</v>
      </c>
      <c r="C1872" s="10" t="s">
        <v>11</v>
      </c>
      <c r="D1872" s="10" t="s">
        <v>291</v>
      </c>
      <c r="E1872" s="11" t="s">
        <v>693</v>
      </c>
      <c r="F1872" s="10" t="s">
        <v>21</v>
      </c>
      <c r="G1872" s="10" t="s">
        <v>414</v>
      </c>
      <c r="H1872" s="10" t="s">
        <v>419</v>
      </c>
      <c r="I1872" s="11" t="s">
        <v>420</v>
      </c>
      <c r="J1872" s="12">
        <v>1978104</v>
      </c>
      <c r="K1872" s="13">
        <v>0.27810000000000001</v>
      </c>
    </row>
    <row r="1873" spans="1:11" x14ac:dyDescent="0.35">
      <c r="A1873" s="10" t="s">
        <v>412</v>
      </c>
      <c r="B1873" s="10" t="s">
        <v>290</v>
      </c>
      <c r="C1873" s="10" t="s">
        <v>11</v>
      </c>
      <c r="D1873" s="10" t="s">
        <v>291</v>
      </c>
      <c r="E1873" s="11" t="s">
        <v>693</v>
      </c>
      <c r="F1873" s="10" t="s">
        <v>21</v>
      </c>
      <c r="G1873" s="10" t="s">
        <v>414</v>
      </c>
      <c r="H1873" s="10" t="s">
        <v>421</v>
      </c>
      <c r="I1873" s="11" t="s">
        <v>422</v>
      </c>
      <c r="J1873" s="12">
        <v>1324426</v>
      </c>
      <c r="K1873" s="13">
        <v>0.1862</v>
      </c>
    </row>
    <row r="1874" spans="1:11" x14ac:dyDescent="0.35">
      <c r="A1874" s="10" t="s">
        <v>412</v>
      </c>
      <c r="B1874" s="10" t="s">
        <v>290</v>
      </c>
      <c r="C1874" s="10" t="s">
        <v>11</v>
      </c>
      <c r="D1874" s="10" t="s">
        <v>291</v>
      </c>
      <c r="E1874" s="11" t="s">
        <v>693</v>
      </c>
      <c r="F1874" s="10" t="s">
        <v>21</v>
      </c>
      <c r="G1874" s="10" t="s">
        <v>414</v>
      </c>
      <c r="H1874" s="10" t="s">
        <v>423</v>
      </c>
      <c r="I1874" s="11" t="s">
        <v>424</v>
      </c>
      <c r="J1874" s="12">
        <v>278827</v>
      </c>
      <c r="K1874" s="13">
        <v>3.9199999999999999E-2</v>
      </c>
    </row>
    <row r="1875" spans="1:11" x14ac:dyDescent="0.35">
      <c r="A1875" s="10" t="s">
        <v>412</v>
      </c>
      <c r="B1875" s="10" t="s">
        <v>290</v>
      </c>
      <c r="C1875" s="10" t="s">
        <v>11</v>
      </c>
      <c r="D1875" s="10" t="s">
        <v>292</v>
      </c>
      <c r="E1875" s="11" t="s">
        <v>694</v>
      </c>
      <c r="F1875" s="10" t="s">
        <v>21</v>
      </c>
      <c r="G1875" s="10" t="s">
        <v>414</v>
      </c>
      <c r="H1875" s="10" t="s">
        <v>13</v>
      </c>
      <c r="I1875" s="11" t="s">
        <v>415</v>
      </c>
      <c r="J1875" s="12">
        <v>0</v>
      </c>
      <c r="K1875" s="13">
        <v>0</v>
      </c>
    </row>
    <row r="1876" spans="1:11" x14ac:dyDescent="0.35">
      <c r="A1876" s="10" t="s">
        <v>412</v>
      </c>
      <c r="B1876" s="10" t="s">
        <v>290</v>
      </c>
      <c r="C1876" s="10" t="s">
        <v>11</v>
      </c>
      <c r="D1876" s="10" t="s">
        <v>292</v>
      </c>
      <c r="E1876" s="11" t="s">
        <v>694</v>
      </c>
      <c r="F1876" s="10" t="s">
        <v>21</v>
      </c>
      <c r="G1876" s="10" t="s">
        <v>414</v>
      </c>
      <c r="H1876" s="10" t="s">
        <v>416</v>
      </c>
      <c r="I1876" s="11" t="s">
        <v>417</v>
      </c>
      <c r="J1876" s="12">
        <v>0</v>
      </c>
      <c r="K1876" s="13">
        <v>0</v>
      </c>
    </row>
    <row r="1877" spans="1:11" x14ac:dyDescent="0.35">
      <c r="A1877" s="10" t="s">
        <v>412</v>
      </c>
      <c r="B1877" s="10" t="s">
        <v>290</v>
      </c>
      <c r="C1877" s="10" t="s">
        <v>11</v>
      </c>
      <c r="D1877" s="10" t="s">
        <v>292</v>
      </c>
      <c r="E1877" s="11" t="s">
        <v>694</v>
      </c>
      <c r="F1877" s="10" t="s">
        <v>21</v>
      </c>
      <c r="G1877" s="10" t="s">
        <v>414</v>
      </c>
      <c r="H1877" s="10" t="s">
        <v>15</v>
      </c>
      <c r="I1877" s="11" t="s">
        <v>418</v>
      </c>
      <c r="J1877" s="12">
        <v>1446343</v>
      </c>
      <c r="K1877" s="13">
        <v>0.20130000000000001</v>
      </c>
    </row>
    <row r="1878" spans="1:11" x14ac:dyDescent="0.35">
      <c r="A1878" s="10" t="s">
        <v>412</v>
      </c>
      <c r="B1878" s="10" t="s">
        <v>290</v>
      </c>
      <c r="C1878" s="10" t="s">
        <v>11</v>
      </c>
      <c r="D1878" s="10" t="s">
        <v>292</v>
      </c>
      <c r="E1878" s="11" t="s">
        <v>694</v>
      </c>
      <c r="F1878" s="10" t="s">
        <v>21</v>
      </c>
      <c r="G1878" s="10" t="s">
        <v>414</v>
      </c>
      <c r="H1878" s="10" t="s">
        <v>16</v>
      </c>
      <c r="I1878" s="11" t="s">
        <v>426</v>
      </c>
      <c r="J1878" s="12">
        <v>0</v>
      </c>
      <c r="K1878" s="13">
        <v>0</v>
      </c>
    </row>
    <row r="1879" spans="1:11" x14ac:dyDescent="0.35">
      <c r="A1879" s="10" t="s">
        <v>412</v>
      </c>
      <c r="B1879" s="10" t="s">
        <v>290</v>
      </c>
      <c r="C1879" s="10" t="s">
        <v>11</v>
      </c>
      <c r="D1879" s="10" t="s">
        <v>292</v>
      </c>
      <c r="E1879" s="11" t="s">
        <v>694</v>
      </c>
      <c r="F1879" s="10" t="s">
        <v>21</v>
      </c>
      <c r="G1879" s="10" t="s">
        <v>414</v>
      </c>
      <c r="H1879" s="10" t="s">
        <v>419</v>
      </c>
      <c r="I1879" s="11" t="s">
        <v>420</v>
      </c>
      <c r="J1879" s="12">
        <v>2195740</v>
      </c>
      <c r="K1879" s="13">
        <v>0.30559999999999998</v>
      </c>
    </row>
    <row r="1880" spans="1:11" x14ac:dyDescent="0.35">
      <c r="A1880" s="10" t="s">
        <v>412</v>
      </c>
      <c r="B1880" s="10" t="s">
        <v>290</v>
      </c>
      <c r="C1880" s="10" t="s">
        <v>11</v>
      </c>
      <c r="D1880" s="10" t="s">
        <v>292</v>
      </c>
      <c r="E1880" s="11" t="s">
        <v>694</v>
      </c>
      <c r="F1880" s="10" t="s">
        <v>21</v>
      </c>
      <c r="G1880" s="10" t="s">
        <v>414</v>
      </c>
      <c r="H1880" s="10" t="s">
        <v>421</v>
      </c>
      <c r="I1880" s="11" t="s">
        <v>422</v>
      </c>
      <c r="J1880" s="12">
        <v>998717</v>
      </c>
      <c r="K1880" s="13">
        <v>0.13900000000000001</v>
      </c>
    </row>
    <row r="1881" spans="1:11" x14ac:dyDescent="0.35">
      <c r="A1881" s="10" t="s">
        <v>412</v>
      </c>
      <c r="B1881" s="10" t="s">
        <v>290</v>
      </c>
      <c r="C1881" s="10" t="s">
        <v>11</v>
      </c>
      <c r="D1881" s="10" t="s">
        <v>292</v>
      </c>
      <c r="E1881" s="11" t="s">
        <v>694</v>
      </c>
      <c r="F1881" s="10" t="s">
        <v>21</v>
      </c>
      <c r="G1881" s="10" t="s">
        <v>414</v>
      </c>
      <c r="H1881" s="10" t="s">
        <v>423</v>
      </c>
      <c r="I1881" s="11" t="s">
        <v>424</v>
      </c>
      <c r="J1881" s="12">
        <v>256505</v>
      </c>
      <c r="K1881" s="13">
        <v>3.5700000000000003E-2</v>
      </c>
    </row>
    <row r="1882" spans="1:11" x14ac:dyDescent="0.35">
      <c r="A1882" s="10" t="s">
        <v>412</v>
      </c>
      <c r="B1882" s="10" t="s">
        <v>265</v>
      </c>
      <c r="C1882" s="10" t="s">
        <v>11</v>
      </c>
      <c r="D1882" s="10" t="s">
        <v>115</v>
      </c>
      <c r="E1882" s="11" t="s">
        <v>509</v>
      </c>
      <c r="F1882" s="10" t="s">
        <v>14</v>
      </c>
      <c r="G1882" s="10" t="s">
        <v>116</v>
      </c>
      <c r="H1882" s="10" t="s">
        <v>13</v>
      </c>
      <c r="I1882" s="11" t="s">
        <v>415</v>
      </c>
      <c r="J1882" s="12">
        <v>0</v>
      </c>
      <c r="K1882" s="13">
        <v>0</v>
      </c>
    </row>
    <row r="1883" spans="1:11" x14ac:dyDescent="0.35">
      <c r="A1883" s="10" t="s">
        <v>412</v>
      </c>
      <c r="B1883" s="10" t="s">
        <v>265</v>
      </c>
      <c r="C1883" s="10" t="s">
        <v>11</v>
      </c>
      <c r="D1883" s="10" t="s">
        <v>115</v>
      </c>
      <c r="E1883" s="11" t="s">
        <v>509</v>
      </c>
      <c r="F1883" s="10" t="s">
        <v>14</v>
      </c>
      <c r="G1883" s="10" t="s">
        <v>116</v>
      </c>
      <c r="H1883" s="10" t="s">
        <v>416</v>
      </c>
      <c r="I1883" s="11" t="s">
        <v>417</v>
      </c>
      <c r="J1883" s="12">
        <v>0</v>
      </c>
      <c r="K1883" s="13">
        <v>0</v>
      </c>
    </row>
    <row r="1884" spans="1:11" x14ac:dyDescent="0.35">
      <c r="A1884" s="10" t="s">
        <v>412</v>
      </c>
      <c r="B1884" s="10" t="s">
        <v>265</v>
      </c>
      <c r="C1884" s="10" t="s">
        <v>11</v>
      </c>
      <c r="D1884" s="10" t="s">
        <v>115</v>
      </c>
      <c r="E1884" s="11" t="s">
        <v>509</v>
      </c>
      <c r="F1884" s="10" t="s">
        <v>14</v>
      </c>
      <c r="G1884" s="10" t="s">
        <v>116</v>
      </c>
      <c r="H1884" s="10" t="s">
        <v>15</v>
      </c>
      <c r="I1884" s="11" t="s">
        <v>418</v>
      </c>
      <c r="J1884" s="12">
        <v>214615</v>
      </c>
      <c r="K1884" s="13">
        <v>0.18609999999999999</v>
      </c>
    </row>
    <row r="1885" spans="1:11" x14ac:dyDescent="0.35">
      <c r="A1885" s="10" t="s">
        <v>412</v>
      </c>
      <c r="B1885" s="10" t="s">
        <v>265</v>
      </c>
      <c r="C1885" s="10" t="s">
        <v>11</v>
      </c>
      <c r="D1885" s="10" t="s">
        <v>115</v>
      </c>
      <c r="E1885" s="11" t="s">
        <v>509</v>
      </c>
      <c r="F1885" s="10" t="s">
        <v>14</v>
      </c>
      <c r="G1885" s="10" t="s">
        <v>116</v>
      </c>
      <c r="H1885" s="10" t="s">
        <v>16</v>
      </c>
      <c r="I1885" s="11" t="s">
        <v>426</v>
      </c>
      <c r="J1885" s="12">
        <v>34481</v>
      </c>
      <c r="K1885" s="13">
        <v>2.9899999999999999E-2</v>
      </c>
    </row>
    <row r="1886" spans="1:11" x14ac:dyDescent="0.35">
      <c r="A1886" s="10" t="s">
        <v>412</v>
      </c>
      <c r="B1886" s="10" t="s">
        <v>265</v>
      </c>
      <c r="C1886" s="10" t="s">
        <v>11</v>
      </c>
      <c r="D1886" s="10" t="s">
        <v>115</v>
      </c>
      <c r="E1886" s="11" t="s">
        <v>509</v>
      </c>
      <c r="F1886" s="10" t="s">
        <v>14</v>
      </c>
      <c r="G1886" s="10" t="s">
        <v>116</v>
      </c>
      <c r="H1886" s="10" t="s">
        <v>419</v>
      </c>
      <c r="I1886" s="11" t="s">
        <v>420</v>
      </c>
      <c r="J1886" s="12">
        <v>122703</v>
      </c>
      <c r="K1886" s="13">
        <v>0.10639999999999999</v>
      </c>
    </row>
    <row r="1887" spans="1:11" x14ac:dyDescent="0.35">
      <c r="A1887" s="10" t="s">
        <v>412</v>
      </c>
      <c r="B1887" s="10" t="s">
        <v>265</v>
      </c>
      <c r="C1887" s="10" t="s">
        <v>11</v>
      </c>
      <c r="D1887" s="10" t="s">
        <v>115</v>
      </c>
      <c r="E1887" s="11" t="s">
        <v>509</v>
      </c>
      <c r="F1887" s="10" t="s">
        <v>14</v>
      </c>
      <c r="G1887" s="10" t="s">
        <v>116</v>
      </c>
      <c r="H1887" s="10" t="s">
        <v>421</v>
      </c>
      <c r="I1887" s="11" t="s">
        <v>422</v>
      </c>
      <c r="J1887" s="12">
        <v>112670</v>
      </c>
      <c r="K1887" s="13">
        <v>9.7699999999999995E-2</v>
      </c>
    </row>
    <row r="1888" spans="1:11" x14ac:dyDescent="0.35">
      <c r="A1888" s="10" t="s">
        <v>412</v>
      </c>
      <c r="B1888" s="10" t="s">
        <v>265</v>
      </c>
      <c r="C1888" s="10" t="s">
        <v>11</v>
      </c>
      <c r="D1888" s="10" t="s">
        <v>115</v>
      </c>
      <c r="E1888" s="11" t="s">
        <v>509</v>
      </c>
      <c r="F1888" s="10" t="s">
        <v>14</v>
      </c>
      <c r="G1888" s="10" t="s">
        <v>116</v>
      </c>
      <c r="H1888" s="10" t="s">
        <v>423</v>
      </c>
      <c r="I1888" s="11" t="s">
        <v>424</v>
      </c>
      <c r="J1888" s="12">
        <v>28831</v>
      </c>
      <c r="K1888" s="13">
        <v>2.5000000000000001E-2</v>
      </c>
    </row>
    <row r="1889" spans="1:11" x14ac:dyDescent="0.35">
      <c r="A1889" s="10" t="s">
        <v>412</v>
      </c>
      <c r="B1889" s="10" t="s">
        <v>265</v>
      </c>
      <c r="C1889" s="10" t="s">
        <v>11</v>
      </c>
      <c r="D1889" s="10" t="s">
        <v>293</v>
      </c>
      <c r="E1889" s="11" t="s">
        <v>695</v>
      </c>
      <c r="F1889" s="10" t="s">
        <v>21</v>
      </c>
      <c r="G1889" s="10" t="s">
        <v>414</v>
      </c>
      <c r="H1889" s="10" t="s">
        <v>25</v>
      </c>
      <c r="I1889" s="11" t="s">
        <v>448</v>
      </c>
      <c r="J1889" s="12">
        <v>412438</v>
      </c>
      <c r="K1889" s="13">
        <v>0.19</v>
      </c>
    </row>
    <row r="1890" spans="1:11" x14ac:dyDescent="0.35">
      <c r="A1890" s="10" t="s">
        <v>412</v>
      </c>
      <c r="B1890" s="10" t="s">
        <v>265</v>
      </c>
      <c r="C1890" s="10" t="s">
        <v>11</v>
      </c>
      <c r="D1890" s="10" t="s">
        <v>293</v>
      </c>
      <c r="E1890" s="11" t="s">
        <v>695</v>
      </c>
      <c r="F1890" s="10" t="s">
        <v>21</v>
      </c>
      <c r="G1890" s="10" t="s">
        <v>414</v>
      </c>
      <c r="H1890" s="10" t="s">
        <v>13</v>
      </c>
      <c r="I1890" s="11" t="s">
        <v>415</v>
      </c>
      <c r="J1890" s="12">
        <v>0</v>
      </c>
      <c r="K1890" s="13">
        <v>0</v>
      </c>
    </row>
    <row r="1891" spans="1:11" x14ac:dyDescent="0.35">
      <c r="A1891" s="10" t="s">
        <v>412</v>
      </c>
      <c r="B1891" s="10" t="s">
        <v>265</v>
      </c>
      <c r="C1891" s="10" t="s">
        <v>11</v>
      </c>
      <c r="D1891" s="10" t="s">
        <v>293</v>
      </c>
      <c r="E1891" s="11" t="s">
        <v>695</v>
      </c>
      <c r="F1891" s="10" t="s">
        <v>21</v>
      </c>
      <c r="G1891" s="10" t="s">
        <v>414</v>
      </c>
      <c r="H1891" s="10" t="s">
        <v>416</v>
      </c>
      <c r="I1891" s="11" t="s">
        <v>417</v>
      </c>
      <c r="J1891" s="12">
        <v>0</v>
      </c>
      <c r="K1891" s="13">
        <v>0</v>
      </c>
    </row>
    <row r="1892" spans="1:11" x14ac:dyDescent="0.35">
      <c r="A1892" s="10" t="s">
        <v>412</v>
      </c>
      <c r="B1892" s="10" t="s">
        <v>265</v>
      </c>
      <c r="C1892" s="10" t="s">
        <v>11</v>
      </c>
      <c r="D1892" s="10" t="s">
        <v>293</v>
      </c>
      <c r="E1892" s="11" t="s">
        <v>695</v>
      </c>
      <c r="F1892" s="10" t="s">
        <v>21</v>
      </c>
      <c r="G1892" s="10" t="s">
        <v>414</v>
      </c>
      <c r="H1892" s="10" t="s">
        <v>15</v>
      </c>
      <c r="I1892" s="11" t="s">
        <v>418</v>
      </c>
      <c r="J1892" s="12">
        <v>893561</v>
      </c>
      <c r="K1892" s="13">
        <v>0.41199999999999998</v>
      </c>
    </row>
    <row r="1893" spans="1:11" x14ac:dyDescent="0.35">
      <c r="A1893" s="10" t="s">
        <v>412</v>
      </c>
      <c r="B1893" s="10" t="s">
        <v>265</v>
      </c>
      <c r="C1893" s="10" t="s">
        <v>11</v>
      </c>
      <c r="D1893" s="10" t="s">
        <v>293</v>
      </c>
      <c r="E1893" s="11" t="s">
        <v>695</v>
      </c>
      <c r="F1893" s="10" t="s">
        <v>21</v>
      </c>
      <c r="G1893" s="10" t="s">
        <v>414</v>
      </c>
      <c r="H1893" s="10" t="s">
        <v>419</v>
      </c>
      <c r="I1893" s="11" t="s">
        <v>420</v>
      </c>
      <c r="J1893" s="12">
        <v>424225</v>
      </c>
      <c r="K1893" s="13">
        <v>0.1956</v>
      </c>
    </row>
    <row r="1894" spans="1:11" x14ac:dyDescent="0.35">
      <c r="A1894" s="10" t="s">
        <v>412</v>
      </c>
      <c r="B1894" s="10" t="s">
        <v>265</v>
      </c>
      <c r="C1894" s="10" t="s">
        <v>11</v>
      </c>
      <c r="D1894" s="10" t="s">
        <v>293</v>
      </c>
      <c r="E1894" s="11" t="s">
        <v>695</v>
      </c>
      <c r="F1894" s="10" t="s">
        <v>21</v>
      </c>
      <c r="G1894" s="10" t="s">
        <v>414</v>
      </c>
      <c r="H1894" s="10" t="s">
        <v>421</v>
      </c>
      <c r="I1894" s="11" t="s">
        <v>422</v>
      </c>
      <c r="J1894" s="12">
        <v>425309</v>
      </c>
      <c r="K1894" s="13">
        <v>0.1961</v>
      </c>
    </row>
    <row r="1895" spans="1:11" x14ac:dyDescent="0.35">
      <c r="A1895" s="10" t="s">
        <v>412</v>
      </c>
      <c r="B1895" s="10" t="s">
        <v>265</v>
      </c>
      <c r="C1895" s="10" t="s">
        <v>11</v>
      </c>
      <c r="D1895" s="10" t="s">
        <v>293</v>
      </c>
      <c r="E1895" s="11" t="s">
        <v>695</v>
      </c>
      <c r="F1895" s="10" t="s">
        <v>21</v>
      </c>
      <c r="G1895" s="10" t="s">
        <v>414</v>
      </c>
      <c r="H1895" s="10" t="s">
        <v>423</v>
      </c>
      <c r="I1895" s="11" t="s">
        <v>424</v>
      </c>
      <c r="J1895" s="12">
        <v>93043</v>
      </c>
      <c r="K1895" s="13">
        <v>4.2900000000000001E-2</v>
      </c>
    </row>
    <row r="1896" spans="1:11" x14ac:dyDescent="0.35">
      <c r="A1896" s="10" t="s">
        <v>412</v>
      </c>
      <c r="B1896" s="10" t="s">
        <v>265</v>
      </c>
      <c r="C1896" s="10" t="s">
        <v>11</v>
      </c>
      <c r="D1896" s="10" t="s">
        <v>264</v>
      </c>
      <c r="E1896" s="11" t="s">
        <v>670</v>
      </c>
      <c r="F1896" s="10" t="s">
        <v>14</v>
      </c>
      <c r="G1896" s="10" t="s">
        <v>265</v>
      </c>
      <c r="H1896" s="10" t="s">
        <v>416</v>
      </c>
      <c r="I1896" s="11" t="s">
        <v>417</v>
      </c>
      <c r="J1896" s="12">
        <v>0</v>
      </c>
      <c r="K1896" s="13">
        <v>0</v>
      </c>
    </row>
    <row r="1897" spans="1:11" x14ac:dyDescent="0.35">
      <c r="A1897" s="10" t="s">
        <v>412</v>
      </c>
      <c r="B1897" s="10" t="s">
        <v>265</v>
      </c>
      <c r="C1897" s="10" t="s">
        <v>11</v>
      </c>
      <c r="D1897" s="10" t="s">
        <v>264</v>
      </c>
      <c r="E1897" s="11" t="s">
        <v>670</v>
      </c>
      <c r="F1897" s="10" t="s">
        <v>14</v>
      </c>
      <c r="G1897" s="10" t="s">
        <v>265</v>
      </c>
      <c r="H1897" s="10" t="s">
        <v>15</v>
      </c>
      <c r="I1897" s="11" t="s">
        <v>418</v>
      </c>
      <c r="J1897" s="12">
        <v>697707</v>
      </c>
      <c r="K1897" s="13">
        <v>0.2989</v>
      </c>
    </row>
    <row r="1898" spans="1:11" x14ac:dyDescent="0.35">
      <c r="A1898" s="10" t="s">
        <v>412</v>
      </c>
      <c r="B1898" s="10" t="s">
        <v>265</v>
      </c>
      <c r="C1898" s="10" t="s">
        <v>11</v>
      </c>
      <c r="D1898" s="10" t="s">
        <v>264</v>
      </c>
      <c r="E1898" s="11" t="s">
        <v>670</v>
      </c>
      <c r="F1898" s="10" t="s">
        <v>14</v>
      </c>
      <c r="G1898" s="10" t="s">
        <v>265</v>
      </c>
      <c r="H1898" s="10" t="s">
        <v>16</v>
      </c>
      <c r="I1898" s="11" t="s">
        <v>426</v>
      </c>
      <c r="J1898" s="12">
        <v>47152</v>
      </c>
      <c r="K1898" s="13">
        <v>2.0199999999999999E-2</v>
      </c>
    </row>
    <row r="1899" spans="1:11" x14ac:dyDescent="0.35">
      <c r="A1899" s="10" t="s">
        <v>412</v>
      </c>
      <c r="B1899" s="10" t="s">
        <v>265</v>
      </c>
      <c r="C1899" s="10" t="s">
        <v>11</v>
      </c>
      <c r="D1899" s="10" t="s">
        <v>264</v>
      </c>
      <c r="E1899" s="11" t="s">
        <v>670</v>
      </c>
      <c r="F1899" s="10" t="s">
        <v>14</v>
      </c>
      <c r="G1899" s="10" t="s">
        <v>265</v>
      </c>
      <c r="H1899" s="10" t="s">
        <v>419</v>
      </c>
      <c r="I1899" s="11" t="s">
        <v>420</v>
      </c>
      <c r="J1899" s="12">
        <v>631181</v>
      </c>
      <c r="K1899" s="13">
        <v>0.27039999999999997</v>
      </c>
    </row>
    <row r="1900" spans="1:11" x14ac:dyDescent="0.35">
      <c r="A1900" s="10" t="s">
        <v>412</v>
      </c>
      <c r="B1900" s="10" t="s">
        <v>265</v>
      </c>
      <c r="C1900" s="10" t="s">
        <v>11</v>
      </c>
      <c r="D1900" s="10" t="s">
        <v>264</v>
      </c>
      <c r="E1900" s="11" t="s">
        <v>670</v>
      </c>
      <c r="F1900" s="10" t="s">
        <v>14</v>
      </c>
      <c r="G1900" s="10" t="s">
        <v>265</v>
      </c>
      <c r="H1900" s="10" t="s">
        <v>421</v>
      </c>
      <c r="I1900" s="11" t="s">
        <v>422</v>
      </c>
      <c r="J1900" s="12">
        <v>553684</v>
      </c>
      <c r="K1900" s="13">
        <v>0.23719999999999999</v>
      </c>
    </row>
    <row r="1901" spans="1:11" x14ac:dyDescent="0.35">
      <c r="A1901" s="10" t="s">
        <v>412</v>
      </c>
      <c r="B1901" s="10" t="s">
        <v>265</v>
      </c>
      <c r="C1901" s="10" t="s">
        <v>11</v>
      </c>
      <c r="D1901" s="10" t="s">
        <v>264</v>
      </c>
      <c r="E1901" s="11" t="s">
        <v>670</v>
      </c>
      <c r="F1901" s="10" t="s">
        <v>14</v>
      </c>
      <c r="G1901" s="10" t="s">
        <v>265</v>
      </c>
      <c r="H1901" s="10" t="s">
        <v>423</v>
      </c>
      <c r="I1901" s="11" t="s">
        <v>424</v>
      </c>
      <c r="J1901" s="12">
        <v>87534</v>
      </c>
      <c r="K1901" s="13">
        <v>3.7499999999999999E-2</v>
      </c>
    </row>
    <row r="1902" spans="1:11" x14ac:dyDescent="0.35">
      <c r="A1902" s="10" t="s">
        <v>412</v>
      </c>
      <c r="B1902" s="10" t="s">
        <v>265</v>
      </c>
      <c r="C1902" s="10" t="s">
        <v>11</v>
      </c>
      <c r="D1902" s="10" t="s">
        <v>294</v>
      </c>
      <c r="E1902" s="11" t="s">
        <v>696</v>
      </c>
      <c r="F1902" s="10" t="s">
        <v>21</v>
      </c>
      <c r="G1902" s="10" t="s">
        <v>414</v>
      </c>
      <c r="H1902" s="10" t="s">
        <v>13</v>
      </c>
      <c r="I1902" s="11" t="s">
        <v>415</v>
      </c>
      <c r="J1902" s="12">
        <v>0</v>
      </c>
      <c r="K1902" s="13">
        <v>0</v>
      </c>
    </row>
    <row r="1903" spans="1:11" x14ac:dyDescent="0.35">
      <c r="A1903" s="10" t="s">
        <v>412</v>
      </c>
      <c r="B1903" s="10" t="s">
        <v>265</v>
      </c>
      <c r="C1903" s="10" t="s">
        <v>11</v>
      </c>
      <c r="D1903" s="10" t="s">
        <v>294</v>
      </c>
      <c r="E1903" s="11" t="s">
        <v>696</v>
      </c>
      <c r="F1903" s="10" t="s">
        <v>21</v>
      </c>
      <c r="G1903" s="10" t="s">
        <v>414</v>
      </c>
      <c r="H1903" s="10" t="s">
        <v>416</v>
      </c>
      <c r="I1903" s="11" t="s">
        <v>417</v>
      </c>
      <c r="J1903" s="12">
        <v>0</v>
      </c>
      <c r="K1903" s="13">
        <v>0</v>
      </c>
    </row>
    <row r="1904" spans="1:11" x14ac:dyDescent="0.35">
      <c r="A1904" s="10" t="s">
        <v>412</v>
      </c>
      <c r="B1904" s="10" t="s">
        <v>265</v>
      </c>
      <c r="C1904" s="10" t="s">
        <v>11</v>
      </c>
      <c r="D1904" s="10" t="s">
        <v>294</v>
      </c>
      <c r="E1904" s="11" t="s">
        <v>696</v>
      </c>
      <c r="F1904" s="10" t="s">
        <v>21</v>
      </c>
      <c r="G1904" s="10" t="s">
        <v>414</v>
      </c>
      <c r="H1904" s="10" t="s">
        <v>15</v>
      </c>
      <c r="I1904" s="11" t="s">
        <v>418</v>
      </c>
      <c r="J1904" s="12">
        <v>2854790</v>
      </c>
      <c r="K1904" s="13">
        <v>0.67800000000000005</v>
      </c>
    </row>
    <row r="1905" spans="1:11" x14ac:dyDescent="0.35">
      <c r="A1905" s="10" t="s">
        <v>412</v>
      </c>
      <c r="B1905" s="10" t="s">
        <v>265</v>
      </c>
      <c r="C1905" s="10" t="s">
        <v>11</v>
      </c>
      <c r="D1905" s="10" t="s">
        <v>294</v>
      </c>
      <c r="E1905" s="11" t="s">
        <v>696</v>
      </c>
      <c r="F1905" s="10" t="s">
        <v>21</v>
      </c>
      <c r="G1905" s="10" t="s">
        <v>414</v>
      </c>
      <c r="H1905" s="10" t="s">
        <v>16</v>
      </c>
      <c r="I1905" s="11" t="s">
        <v>426</v>
      </c>
      <c r="J1905" s="12">
        <v>258110</v>
      </c>
      <c r="K1905" s="13">
        <v>6.13E-2</v>
      </c>
    </row>
    <row r="1906" spans="1:11" x14ac:dyDescent="0.35">
      <c r="A1906" s="10" t="s">
        <v>412</v>
      </c>
      <c r="B1906" s="10" t="s">
        <v>265</v>
      </c>
      <c r="C1906" s="10" t="s">
        <v>11</v>
      </c>
      <c r="D1906" s="10" t="s">
        <v>294</v>
      </c>
      <c r="E1906" s="11" t="s">
        <v>696</v>
      </c>
      <c r="F1906" s="10" t="s">
        <v>21</v>
      </c>
      <c r="G1906" s="10" t="s">
        <v>414</v>
      </c>
      <c r="H1906" s="10" t="s">
        <v>419</v>
      </c>
      <c r="I1906" s="11" t="s">
        <v>420</v>
      </c>
      <c r="J1906" s="12">
        <v>941070</v>
      </c>
      <c r="K1906" s="13">
        <v>0.2235</v>
      </c>
    </row>
    <row r="1907" spans="1:11" x14ac:dyDescent="0.35">
      <c r="A1907" s="10" t="s">
        <v>412</v>
      </c>
      <c r="B1907" s="10" t="s">
        <v>265</v>
      </c>
      <c r="C1907" s="10" t="s">
        <v>11</v>
      </c>
      <c r="D1907" s="10" t="s">
        <v>294</v>
      </c>
      <c r="E1907" s="11" t="s">
        <v>696</v>
      </c>
      <c r="F1907" s="10" t="s">
        <v>21</v>
      </c>
      <c r="G1907" s="10" t="s">
        <v>414</v>
      </c>
      <c r="H1907" s="10" t="s">
        <v>421</v>
      </c>
      <c r="I1907" s="11" t="s">
        <v>422</v>
      </c>
      <c r="J1907" s="12">
        <v>932649</v>
      </c>
      <c r="K1907" s="13">
        <v>0.2215</v>
      </c>
    </row>
    <row r="1908" spans="1:11" x14ac:dyDescent="0.35">
      <c r="A1908" s="10" t="s">
        <v>412</v>
      </c>
      <c r="B1908" s="10" t="s">
        <v>265</v>
      </c>
      <c r="C1908" s="10" t="s">
        <v>11</v>
      </c>
      <c r="D1908" s="10" t="s">
        <v>294</v>
      </c>
      <c r="E1908" s="11" t="s">
        <v>696</v>
      </c>
      <c r="F1908" s="10" t="s">
        <v>21</v>
      </c>
      <c r="G1908" s="10" t="s">
        <v>414</v>
      </c>
      <c r="H1908" s="10" t="s">
        <v>423</v>
      </c>
      <c r="I1908" s="11" t="s">
        <v>424</v>
      </c>
      <c r="J1908" s="12">
        <v>295584</v>
      </c>
      <c r="K1908" s="13">
        <v>7.0199999999999999E-2</v>
      </c>
    </row>
    <row r="1909" spans="1:11" x14ac:dyDescent="0.35">
      <c r="A1909" s="10" t="s">
        <v>412</v>
      </c>
      <c r="B1909" s="10" t="s">
        <v>60</v>
      </c>
      <c r="C1909" s="10" t="s">
        <v>11</v>
      </c>
      <c r="D1909" s="10" t="s">
        <v>58</v>
      </c>
      <c r="E1909" s="11" t="s">
        <v>479</v>
      </c>
      <c r="F1909" s="10" t="s">
        <v>14</v>
      </c>
      <c r="G1909" s="10" t="s">
        <v>55</v>
      </c>
      <c r="H1909" s="10" t="s">
        <v>13</v>
      </c>
      <c r="I1909" s="11" t="s">
        <v>415</v>
      </c>
      <c r="J1909" s="12">
        <v>0</v>
      </c>
      <c r="K1909" s="13">
        <v>0</v>
      </c>
    </row>
    <row r="1910" spans="1:11" x14ac:dyDescent="0.35">
      <c r="A1910" s="10" t="s">
        <v>412</v>
      </c>
      <c r="B1910" s="10" t="s">
        <v>60</v>
      </c>
      <c r="C1910" s="10" t="s">
        <v>11</v>
      </c>
      <c r="D1910" s="10" t="s">
        <v>58</v>
      </c>
      <c r="E1910" s="11" t="s">
        <v>479</v>
      </c>
      <c r="F1910" s="10" t="s">
        <v>14</v>
      </c>
      <c r="G1910" s="10" t="s">
        <v>55</v>
      </c>
      <c r="H1910" s="10" t="s">
        <v>416</v>
      </c>
      <c r="I1910" s="11" t="s">
        <v>417</v>
      </c>
      <c r="J1910" s="12">
        <v>0</v>
      </c>
      <c r="K1910" s="13">
        <v>0</v>
      </c>
    </row>
    <row r="1911" spans="1:11" x14ac:dyDescent="0.35">
      <c r="A1911" s="10" t="s">
        <v>412</v>
      </c>
      <c r="B1911" s="10" t="s">
        <v>60</v>
      </c>
      <c r="C1911" s="10" t="s">
        <v>11</v>
      </c>
      <c r="D1911" s="10" t="s">
        <v>58</v>
      </c>
      <c r="E1911" s="11" t="s">
        <v>479</v>
      </c>
      <c r="F1911" s="10" t="s">
        <v>14</v>
      </c>
      <c r="G1911" s="10" t="s">
        <v>55</v>
      </c>
      <c r="H1911" s="10" t="s">
        <v>15</v>
      </c>
      <c r="I1911" s="11" t="s">
        <v>418</v>
      </c>
      <c r="J1911" s="12">
        <v>25482</v>
      </c>
      <c r="K1911" s="13">
        <v>0.24840000000000001</v>
      </c>
    </row>
    <row r="1912" spans="1:11" x14ac:dyDescent="0.35">
      <c r="A1912" s="10" t="s">
        <v>412</v>
      </c>
      <c r="B1912" s="10" t="s">
        <v>60</v>
      </c>
      <c r="C1912" s="10" t="s">
        <v>11</v>
      </c>
      <c r="D1912" s="10" t="s">
        <v>58</v>
      </c>
      <c r="E1912" s="11" t="s">
        <v>479</v>
      </c>
      <c r="F1912" s="10" t="s">
        <v>14</v>
      </c>
      <c r="G1912" s="10" t="s">
        <v>55</v>
      </c>
      <c r="H1912" s="10" t="s">
        <v>419</v>
      </c>
      <c r="I1912" s="11" t="s">
        <v>420</v>
      </c>
      <c r="J1912" s="12">
        <v>27226</v>
      </c>
      <c r="K1912" s="13">
        <v>0.26540000000000002</v>
      </c>
    </row>
    <row r="1913" spans="1:11" x14ac:dyDescent="0.35">
      <c r="A1913" s="10" t="s">
        <v>412</v>
      </c>
      <c r="B1913" s="10" t="s">
        <v>60</v>
      </c>
      <c r="C1913" s="10" t="s">
        <v>11</v>
      </c>
      <c r="D1913" s="10" t="s">
        <v>58</v>
      </c>
      <c r="E1913" s="11" t="s">
        <v>479</v>
      </c>
      <c r="F1913" s="10" t="s">
        <v>14</v>
      </c>
      <c r="G1913" s="10" t="s">
        <v>55</v>
      </c>
      <c r="H1913" s="10" t="s">
        <v>421</v>
      </c>
      <c r="I1913" s="11" t="s">
        <v>422</v>
      </c>
      <c r="J1913" s="12">
        <v>25071</v>
      </c>
      <c r="K1913" s="13">
        <v>0.24440000000000001</v>
      </c>
    </row>
    <row r="1914" spans="1:11" x14ac:dyDescent="0.35">
      <c r="A1914" s="10" t="s">
        <v>412</v>
      </c>
      <c r="B1914" s="10" t="s">
        <v>60</v>
      </c>
      <c r="C1914" s="10" t="s">
        <v>11</v>
      </c>
      <c r="D1914" s="10" t="s">
        <v>58</v>
      </c>
      <c r="E1914" s="11" t="s">
        <v>479</v>
      </c>
      <c r="F1914" s="10" t="s">
        <v>14</v>
      </c>
      <c r="G1914" s="10" t="s">
        <v>55</v>
      </c>
      <c r="H1914" s="10" t="s">
        <v>423</v>
      </c>
      <c r="I1914" s="11" t="s">
        <v>424</v>
      </c>
      <c r="J1914" s="12">
        <v>4780</v>
      </c>
      <c r="K1914" s="13">
        <v>4.6600000000000003E-2</v>
      </c>
    </row>
    <row r="1915" spans="1:11" x14ac:dyDescent="0.35">
      <c r="A1915" s="10" t="s">
        <v>412</v>
      </c>
      <c r="B1915" s="10" t="s">
        <v>60</v>
      </c>
      <c r="C1915" s="10" t="s">
        <v>11</v>
      </c>
      <c r="D1915" s="10" t="s">
        <v>186</v>
      </c>
      <c r="E1915" s="11" t="s">
        <v>576</v>
      </c>
      <c r="F1915" s="10" t="s">
        <v>14</v>
      </c>
      <c r="G1915" s="10" t="s">
        <v>60</v>
      </c>
      <c r="H1915" s="10" t="s">
        <v>13</v>
      </c>
      <c r="I1915" s="11" t="s">
        <v>415</v>
      </c>
      <c r="J1915" s="12">
        <v>0</v>
      </c>
      <c r="K1915" s="13">
        <v>0</v>
      </c>
    </row>
    <row r="1916" spans="1:11" x14ac:dyDescent="0.35">
      <c r="A1916" s="10" t="s">
        <v>412</v>
      </c>
      <c r="B1916" s="10" t="s">
        <v>60</v>
      </c>
      <c r="C1916" s="10" t="s">
        <v>11</v>
      </c>
      <c r="D1916" s="10" t="s">
        <v>186</v>
      </c>
      <c r="E1916" s="11" t="s">
        <v>576</v>
      </c>
      <c r="F1916" s="10" t="s">
        <v>14</v>
      </c>
      <c r="G1916" s="10" t="s">
        <v>60</v>
      </c>
      <c r="H1916" s="10" t="s">
        <v>416</v>
      </c>
      <c r="I1916" s="11" t="s">
        <v>417</v>
      </c>
      <c r="J1916" s="12">
        <v>0</v>
      </c>
      <c r="K1916" s="13">
        <v>0</v>
      </c>
    </row>
    <row r="1917" spans="1:11" x14ac:dyDescent="0.35">
      <c r="A1917" s="10" t="s">
        <v>412</v>
      </c>
      <c r="B1917" s="10" t="s">
        <v>60</v>
      </c>
      <c r="C1917" s="10" t="s">
        <v>11</v>
      </c>
      <c r="D1917" s="10" t="s">
        <v>186</v>
      </c>
      <c r="E1917" s="11" t="s">
        <v>576</v>
      </c>
      <c r="F1917" s="10" t="s">
        <v>14</v>
      </c>
      <c r="G1917" s="10" t="s">
        <v>60</v>
      </c>
      <c r="H1917" s="10" t="s">
        <v>15</v>
      </c>
      <c r="I1917" s="11" t="s">
        <v>418</v>
      </c>
      <c r="J1917" s="12">
        <v>463816</v>
      </c>
      <c r="K1917" s="13">
        <v>0.1103</v>
      </c>
    </row>
    <row r="1918" spans="1:11" x14ac:dyDescent="0.35">
      <c r="A1918" s="10" t="s">
        <v>412</v>
      </c>
      <c r="B1918" s="10" t="s">
        <v>60</v>
      </c>
      <c r="C1918" s="10" t="s">
        <v>11</v>
      </c>
      <c r="D1918" s="10" t="s">
        <v>186</v>
      </c>
      <c r="E1918" s="11" t="s">
        <v>576</v>
      </c>
      <c r="F1918" s="10" t="s">
        <v>14</v>
      </c>
      <c r="G1918" s="10" t="s">
        <v>60</v>
      </c>
      <c r="H1918" s="10" t="s">
        <v>16</v>
      </c>
      <c r="I1918" s="11" t="s">
        <v>426</v>
      </c>
      <c r="J1918" s="12">
        <v>0</v>
      </c>
      <c r="K1918" s="13">
        <v>0</v>
      </c>
    </row>
    <row r="1919" spans="1:11" x14ac:dyDescent="0.35">
      <c r="A1919" s="10" t="s">
        <v>412</v>
      </c>
      <c r="B1919" s="10" t="s">
        <v>60</v>
      </c>
      <c r="C1919" s="10" t="s">
        <v>11</v>
      </c>
      <c r="D1919" s="10" t="s">
        <v>186</v>
      </c>
      <c r="E1919" s="11" t="s">
        <v>576</v>
      </c>
      <c r="F1919" s="10" t="s">
        <v>14</v>
      </c>
      <c r="G1919" s="10" t="s">
        <v>60</v>
      </c>
      <c r="H1919" s="10" t="s">
        <v>419</v>
      </c>
      <c r="I1919" s="11" t="s">
        <v>420</v>
      </c>
      <c r="J1919" s="12">
        <v>870024</v>
      </c>
      <c r="K1919" s="13">
        <v>0.2069</v>
      </c>
    </row>
    <row r="1920" spans="1:11" x14ac:dyDescent="0.35">
      <c r="A1920" s="10" t="s">
        <v>412</v>
      </c>
      <c r="B1920" s="10" t="s">
        <v>60</v>
      </c>
      <c r="C1920" s="10" t="s">
        <v>11</v>
      </c>
      <c r="D1920" s="10" t="s">
        <v>186</v>
      </c>
      <c r="E1920" s="11" t="s">
        <v>576</v>
      </c>
      <c r="F1920" s="10" t="s">
        <v>14</v>
      </c>
      <c r="G1920" s="10" t="s">
        <v>60</v>
      </c>
      <c r="H1920" s="10" t="s">
        <v>421</v>
      </c>
      <c r="I1920" s="11" t="s">
        <v>422</v>
      </c>
      <c r="J1920" s="12">
        <v>873388</v>
      </c>
      <c r="K1920" s="13">
        <v>0.2077</v>
      </c>
    </row>
    <row r="1921" spans="1:11" x14ac:dyDescent="0.35">
      <c r="A1921" s="10" t="s">
        <v>412</v>
      </c>
      <c r="B1921" s="10" t="s">
        <v>60</v>
      </c>
      <c r="C1921" s="10" t="s">
        <v>11</v>
      </c>
      <c r="D1921" s="10" t="s">
        <v>186</v>
      </c>
      <c r="E1921" s="11" t="s">
        <v>576</v>
      </c>
      <c r="F1921" s="10" t="s">
        <v>14</v>
      </c>
      <c r="G1921" s="10" t="s">
        <v>60</v>
      </c>
      <c r="H1921" s="10" t="s">
        <v>423</v>
      </c>
      <c r="I1921" s="11" t="s">
        <v>424</v>
      </c>
      <c r="J1921" s="12">
        <v>181658</v>
      </c>
      <c r="K1921" s="13">
        <v>4.3200000000000002E-2</v>
      </c>
    </row>
    <row r="1922" spans="1:11" x14ac:dyDescent="0.35">
      <c r="A1922" s="10" t="s">
        <v>412</v>
      </c>
      <c r="B1922" s="10" t="s">
        <v>60</v>
      </c>
      <c r="C1922" s="10" t="s">
        <v>11</v>
      </c>
      <c r="D1922" s="10" t="s">
        <v>295</v>
      </c>
      <c r="E1922" s="11" t="s">
        <v>697</v>
      </c>
      <c r="F1922" s="10" t="s">
        <v>21</v>
      </c>
      <c r="G1922" s="10" t="s">
        <v>414</v>
      </c>
      <c r="H1922" s="10" t="s">
        <v>25</v>
      </c>
      <c r="I1922" s="11" t="s">
        <v>448</v>
      </c>
      <c r="J1922" s="12">
        <v>2029364</v>
      </c>
      <c r="K1922" s="13">
        <v>0.1963</v>
      </c>
    </row>
    <row r="1923" spans="1:11" x14ac:dyDescent="0.35">
      <c r="A1923" s="10" t="s">
        <v>412</v>
      </c>
      <c r="B1923" s="10" t="s">
        <v>60</v>
      </c>
      <c r="C1923" s="10" t="s">
        <v>11</v>
      </c>
      <c r="D1923" s="10" t="s">
        <v>295</v>
      </c>
      <c r="E1923" s="11" t="s">
        <v>697</v>
      </c>
      <c r="F1923" s="10" t="s">
        <v>21</v>
      </c>
      <c r="G1923" s="10" t="s">
        <v>414</v>
      </c>
      <c r="H1923" s="10" t="s">
        <v>13</v>
      </c>
      <c r="I1923" s="11" t="s">
        <v>415</v>
      </c>
      <c r="J1923" s="12">
        <v>0</v>
      </c>
      <c r="K1923" s="13">
        <v>0</v>
      </c>
    </row>
    <row r="1924" spans="1:11" x14ac:dyDescent="0.35">
      <c r="A1924" s="10" t="s">
        <v>412</v>
      </c>
      <c r="B1924" s="10" t="s">
        <v>60</v>
      </c>
      <c r="C1924" s="10" t="s">
        <v>11</v>
      </c>
      <c r="D1924" s="10" t="s">
        <v>295</v>
      </c>
      <c r="E1924" s="11" t="s">
        <v>697</v>
      </c>
      <c r="F1924" s="10" t="s">
        <v>21</v>
      </c>
      <c r="G1924" s="10" t="s">
        <v>414</v>
      </c>
      <c r="H1924" s="10" t="s">
        <v>416</v>
      </c>
      <c r="I1924" s="11" t="s">
        <v>417</v>
      </c>
      <c r="J1924" s="12">
        <v>0</v>
      </c>
      <c r="K1924" s="13">
        <v>0</v>
      </c>
    </row>
    <row r="1925" spans="1:11" x14ac:dyDescent="0.35">
      <c r="A1925" s="10" t="s">
        <v>412</v>
      </c>
      <c r="B1925" s="10" t="s">
        <v>60</v>
      </c>
      <c r="C1925" s="10" t="s">
        <v>11</v>
      </c>
      <c r="D1925" s="10" t="s">
        <v>295</v>
      </c>
      <c r="E1925" s="11" t="s">
        <v>697</v>
      </c>
      <c r="F1925" s="10" t="s">
        <v>21</v>
      </c>
      <c r="G1925" s="10" t="s">
        <v>414</v>
      </c>
      <c r="H1925" s="10" t="s">
        <v>15</v>
      </c>
      <c r="I1925" s="11" t="s">
        <v>418</v>
      </c>
      <c r="J1925" s="12">
        <v>1658476</v>
      </c>
      <c r="K1925" s="13">
        <v>0.16270000000000001</v>
      </c>
    </row>
    <row r="1926" spans="1:11" x14ac:dyDescent="0.35">
      <c r="A1926" s="10" t="s">
        <v>412</v>
      </c>
      <c r="B1926" s="10" t="s">
        <v>60</v>
      </c>
      <c r="C1926" s="10" t="s">
        <v>11</v>
      </c>
      <c r="D1926" s="10" t="s">
        <v>295</v>
      </c>
      <c r="E1926" s="11" t="s">
        <v>697</v>
      </c>
      <c r="F1926" s="10" t="s">
        <v>21</v>
      </c>
      <c r="G1926" s="10" t="s">
        <v>414</v>
      </c>
      <c r="H1926" s="10" t="s">
        <v>16</v>
      </c>
      <c r="I1926" s="11" t="s">
        <v>426</v>
      </c>
      <c r="J1926" s="12">
        <v>346578</v>
      </c>
      <c r="K1926" s="13">
        <v>3.4000000000000002E-2</v>
      </c>
    </row>
    <row r="1927" spans="1:11" x14ac:dyDescent="0.35">
      <c r="A1927" s="10" t="s">
        <v>412</v>
      </c>
      <c r="B1927" s="10" t="s">
        <v>60</v>
      </c>
      <c r="C1927" s="10" t="s">
        <v>11</v>
      </c>
      <c r="D1927" s="10" t="s">
        <v>295</v>
      </c>
      <c r="E1927" s="11" t="s">
        <v>697</v>
      </c>
      <c r="F1927" s="10" t="s">
        <v>21</v>
      </c>
      <c r="G1927" s="10" t="s">
        <v>414</v>
      </c>
      <c r="H1927" s="10" t="s">
        <v>419</v>
      </c>
      <c r="I1927" s="11" t="s">
        <v>420</v>
      </c>
      <c r="J1927" s="12">
        <v>1554503</v>
      </c>
      <c r="K1927" s="13">
        <v>0.1525</v>
      </c>
    </row>
    <row r="1928" spans="1:11" x14ac:dyDescent="0.35">
      <c r="A1928" s="10" t="s">
        <v>412</v>
      </c>
      <c r="B1928" s="10" t="s">
        <v>60</v>
      </c>
      <c r="C1928" s="10" t="s">
        <v>11</v>
      </c>
      <c r="D1928" s="10" t="s">
        <v>295</v>
      </c>
      <c r="E1928" s="11" t="s">
        <v>697</v>
      </c>
      <c r="F1928" s="10" t="s">
        <v>21</v>
      </c>
      <c r="G1928" s="10" t="s">
        <v>414</v>
      </c>
      <c r="H1928" s="10" t="s">
        <v>421</v>
      </c>
      <c r="I1928" s="11" t="s">
        <v>422</v>
      </c>
      <c r="J1928" s="12">
        <v>885812</v>
      </c>
      <c r="K1928" s="13">
        <v>8.6900000000000005E-2</v>
      </c>
    </row>
    <row r="1929" spans="1:11" x14ac:dyDescent="0.35">
      <c r="A1929" s="10" t="s">
        <v>412</v>
      </c>
      <c r="B1929" s="10" t="s">
        <v>60</v>
      </c>
      <c r="C1929" s="10" t="s">
        <v>11</v>
      </c>
      <c r="D1929" s="10" t="s">
        <v>295</v>
      </c>
      <c r="E1929" s="11" t="s">
        <v>697</v>
      </c>
      <c r="F1929" s="10" t="s">
        <v>21</v>
      </c>
      <c r="G1929" s="10" t="s">
        <v>414</v>
      </c>
      <c r="H1929" s="10" t="s">
        <v>423</v>
      </c>
      <c r="I1929" s="11" t="s">
        <v>424</v>
      </c>
      <c r="J1929" s="12">
        <v>0</v>
      </c>
      <c r="K1929" s="13">
        <v>0</v>
      </c>
    </row>
    <row r="1930" spans="1:11" x14ac:dyDescent="0.35">
      <c r="A1930" s="10" t="s">
        <v>412</v>
      </c>
      <c r="B1930" s="10" t="s">
        <v>60</v>
      </c>
      <c r="C1930" s="10" t="s">
        <v>11</v>
      </c>
      <c r="D1930" s="10" t="s">
        <v>59</v>
      </c>
      <c r="E1930" s="11" t="s">
        <v>480</v>
      </c>
      <c r="F1930" s="10" t="s">
        <v>14</v>
      </c>
      <c r="G1930" s="10" t="s">
        <v>60</v>
      </c>
      <c r="H1930" s="10" t="s">
        <v>25</v>
      </c>
      <c r="I1930" s="11" t="s">
        <v>448</v>
      </c>
      <c r="J1930" s="12">
        <v>1327722</v>
      </c>
      <c r="K1930" s="13">
        <v>0.44</v>
      </c>
    </row>
    <row r="1931" spans="1:11" x14ac:dyDescent="0.35">
      <c r="A1931" s="10" t="s">
        <v>412</v>
      </c>
      <c r="B1931" s="10" t="s">
        <v>60</v>
      </c>
      <c r="C1931" s="10" t="s">
        <v>11</v>
      </c>
      <c r="D1931" s="10" t="s">
        <v>59</v>
      </c>
      <c r="E1931" s="11" t="s">
        <v>480</v>
      </c>
      <c r="F1931" s="10" t="s">
        <v>14</v>
      </c>
      <c r="G1931" s="10" t="s">
        <v>60</v>
      </c>
      <c r="H1931" s="10" t="s">
        <v>13</v>
      </c>
      <c r="I1931" s="11" t="s">
        <v>415</v>
      </c>
      <c r="J1931" s="12">
        <v>0</v>
      </c>
      <c r="K1931" s="13">
        <v>0</v>
      </c>
    </row>
    <row r="1932" spans="1:11" x14ac:dyDescent="0.35">
      <c r="A1932" s="10" t="s">
        <v>412</v>
      </c>
      <c r="B1932" s="10" t="s">
        <v>60</v>
      </c>
      <c r="C1932" s="10" t="s">
        <v>11</v>
      </c>
      <c r="D1932" s="10" t="s">
        <v>59</v>
      </c>
      <c r="E1932" s="11" t="s">
        <v>480</v>
      </c>
      <c r="F1932" s="10" t="s">
        <v>14</v>
      </c>
      <c r="G1932" s="10" t="s">
        <v>60</v>
      </c>
      <c r="H1932" s="10" t="s">
        <v>416</v>
      </c>
      <c r="I1932" s="11" t="s">
        <v>417</v>
      </c>
      <c r="J1932" s="12">
        <v>0</v>
      </c>
      <c r="K1932" s="13">
        <v>0</v>
      </c>
    </row>
    <row r="1933" spans="1:11" x14ac:dyDescent="0.35">
      <c r="A1933" s="10" t="s">
        <v>412</v>
      </c>
      <c r="B1933" s="10" t="s">
        <v>60</v>
      </c>
      <c r="C1933" s="10" t="s">
        <v>11</v>
      </c>
      <c r="D1933" s="10" t="s">
        <v>59</v>
      </c>
      <c r="E1933" s="11" t="s">
        <v>480</v>
      </c>
      <c r="F1933" s="10" t="s">
        <v>14</v>
      </c>
      <c r="G1933" s="10" t="s">
        <v>60</v>
      </c>
      <c r="H1933" s="10" t="s">
        <v>15</v>
      </c>
      <c r="I1933" s="11" t="s">
        <v>418</v>
      </c>
      <c r="J1933" s="12">
        <v>198341</v>
      </c>
      <c r="K1933" s="13">
        <v>6.6400000000000001E-2</v>
      </c>
    </row>
    <row r="1934" spans="1:11" x14ac:dyDescent="0.35">
      <c r="A1934" s="10" t="s">
        <v>412</v>
      </c>
      <c r="B1934" s="10" t="s">
        <v>60</v>
      </c>
      <c r="C1934" s="10" t="s">
        <v>11</v>
      </c>
      <c r="D1934" s="10" t="s">
        <v>59</v>
      </c>
      <c r="E1934" s="11" t="s">
        <v>480</v>
      </c>
      <c r="F1934" s="10" t="s">
        <v>14</v>
      </c>
      <c r="G1934" s="10" t="s">
        <v>60</v>
      </c>
      <c r="H1934" s="10" t="s">
        <v>419</v>
      </c>
      <c r="I1934" s="11" t="s">
        <v>420</v>
      </c>
      <c r="J1934" s="12">
        <v>545437</v>
      </c>
      <c r="K1934" s="13">
        <v>0.18260000000000001</v>
      </c>
    </row>
    <row r="1935" spans="1:11" x14ac:dyDescent="0.35">
      <c r="A1935" s="10" t="s">
        <v>412</v>
      </c>
      <c r="B1935" s="10" t="s">
        <v>60</v>
      </c>
      <c r="C1935" s="10" t="s">
        <v>11</v>
      </c>
      <c r="D1935" s="10" t="s">
        <v>59</v>
      </c>
      <c r="E1935" s="11" t="s">
        <v>480</v>
      </c>
      <c r="F1935" s="10" t="s">
        <v>14</v>
      </c>
      <c r="G1935" s="10" t="s">
        <v>60</v>
      </c>
      <c r="H1935" s="10" t="s">
        <v>421</v>
      </c>
      <c r="I1935" s="11" t="s">
        <v>422</v>
      </c>
      <c r="J1935" s="12">
        <v>397279</v>
      </c>
      <c r="K1935" s="13">
        <v>0.13300000000000001</v>
      </c>
    </row>
    <row r="1936" spans="1:11" x14ac:dyDescent="0.35">
      <c r="A1936" s="10" t="s">
        <v>412</v>
      </c>
      <c r="B1936" s="10" t="s">
        <v>60</v>
      </c>
      <c r="C1936" s="10" t="s">
        <v>11</v>
      </c>
      <c r="D1936" s="10" t="s">
        <v>59</v>
      </c>
      <c r="E1936" s="11" t="s">
        <v>480</v>
      </c>
      <c r="F1936" s="10" t="s">
        <v>14</v>
      </c>
      <c r="G1936" s="10" t="s">
        <v>60</v>
      </c>
      <c r="H1936" s="10" t="s">
        <v>423</v>
      </c>
      <c r="I1936" s="11" t="s">
        <v>424</v>
      </c>
      <c r="J1936" s="12">
        <v>107235</v>
      </c>
      <c r="K1936" s="13">
        <v>3.5900000000000001E-2</v>
      </c>
    </row>
    <row r="1937" spans="1:11" x14ac:dyDescent="0.35">
      <c r="A1937" s="10" t="s">
        <v>412</v>
      </c>
      <c r="B1937" s="10" t="s">
        <v>60</v>
      </c>
      <c r="C1937" s="10" t="s">
        <v>11</v>
      </c>
      <c r="D1937" s="10" t="s">
        <v>296</v>
      </c>
      <c r="E1937" s="11" t="s">
        <v>698</v>
      </c>
      <c r="F1937" s="10" t="s">
        <v>21</v>
      </c>
      <c r="G1937" s="10" t="s">
        <v>414</v>
      </c>
      <c r="H1937" s="10" t="s">
        <v>13</v>
      </c>
      <c r="I1937" s="11" t="s">
        <v>415</v>
      </c>
      <c r="J1937" s="12">
        <v>0</v>
      </c>
      <c r="K1937" s="13">
        <v>0</v>
      </c>
    </row>
    <row r="1938" spans="1:11" x14ac:dyDescent="0.35">
      <c r="A1938" s="10" t="s">
        <v>412</v>
      </c>
      <c r="B1938" s="10" t="s">
        <v>60</v>
      </c>
      <c r="C1938" s="10" t="s">
        <v>11</v>
      </c>
      <c r="D1938" s="10" t="s">
        <v>296</v>
      </c>
      <c r="E1938" s="11" t="s">
        <v>698</v>
      </c>
      <c r="F1938" s="10" t="s">
        <v>21</v>
      </c>
      <c r="G1938" s="10" t="s">
        <v>414</v>
      </c>
      <c r="H1938" s="10" t="s">
        <v>416</v>
      </c>
      <c r="I1938" s="11" t="s">
        <v>417</v>
      </c>
      <c r="J1938" s="12">
        <v>0</v>
      </c>
      <c r="K1938" s="13">
        <v>0</v>
      </c>
    </row>
    <row r="1939" spans="1:11" x14ac:dyDescent="0.35">
      <c r="A1939" s="10" t="s">
        <v>412</v>
      </c>
      <c r="B1939" s="10" t="s">
        <v>60</v>
      </c>
      <c r="C1939" s="10" t="s">
        <v>11</v>
      </c>
      <c r="D1939" s="10" t="s">
        <v>296</v>
      </c>
      <c r="E1939" s="11" t="s">
        <v>698</v>
      </c>
      <c r="F1939" s="10" t="s">
        <v>21</v>
      </c>
      <c r="G1939" s="10" t="s">
        <v>414</v>
      </c>
      <c r="H1939" s="10" t="s">
        <v>15</v>
      </c>
      <c r="I1939" s="11" t="s">
        <v>418</v>
      </c>
      <c r="J1939" s="12">
        <v>1773888</v>
      </c>
      <c r="K1939" s="13">
        <v>0.14549999999999999</v>
      </c>
    </row>
    <row r="1940" spans="1:11" x14ac:dyDescent="0.35">
      <c r="A1940" s="10" t="s">
        <v>412</v>
      </c>
      <c r="B1940" s="10" t="s">
        <v>60</v>
      </c>
      <c r="C1940" s="10" t="s">
        <v>11</v>
      </c>
      <c r="D1940" s="10" t="s">
        <v>296</v>
      </c>
      <c r="E1940" s="11" t="s">
        <v>698</v>
      </c>
      <c r="F1940" s="10" t="s">
        <v>21</v>
      </c>
      <c r="G1940" s="10" t="s">
        <v>414</v>
      </c>
      <c r="H1940" s="10" t="s">
        <v>16</v>
      </c>
      <c r="I1940" s="11" t="s">
        <v>426</v>
      </c>
      <c r="J1940" s="12">
        <v>359654</v>
      </c>
      <c r="K1940" s="13">
        <v>2.9499999999999998E-2</v>
      </c>
    </row>
    <row r="1941" spans="1:11" x14ac:dyDescent="0.35">
      <c r="A1941" s="10" t="s">
        <v>412</v>
      </c>
      <c r="B1941" s="10" t="s">
        <v>60</v>
      </c>
      <c r="C1941" s="10" t="s">
        <v>11</v>
      </c>
      <c r="D1941" s="10" t="s">
        <v>296</v>
      </c>
      <c r="E1941" s="11" t="s">
        <v>698</v>
      </c>
      <c r="F1941" s="10" t="s">
        <v>21</v>
      </c>
      <c r="G1941" s="10" t="s">
        <v>414</v>
      </c>
      <c r="H1941" s="10" t="s">
        <v>419</v>
      </c>
      <c r="I1941" s="11" t="s">
        <v>420</v>
      </c>
      <c r="J1941" s="12">
        <v>2387129</v>
      </c>
      <c r="K1941" s="13">
        <v>0.1958</v>
      </c>
    </row>
    <row r="1942" spans="1:11" x14ac:dyDescent="0.35">
      <c r="A1942" s="10" t="s">
        <v>412</v>
      </c>
      <c r="B1942" s="10" t="s">
        <v>60</v>
      </c>
      <c r="C1942" s="10" t="s">
        <v>11</v>
      </c>
      <c r="D1942" s="10" t="s">
        <v>296</v>
      </c>
      <c r="E1942" s="11" t="s">
        <v>698</v>
      </c>
      <c r="F1942" s="10" t="s">
        <v>21</v>
      </c>
      <c r="G1942" s="10" t="s">
        <v>414</v>
      </c>
      <c r="H1942" s="10" t="s">
        <v>421</v>
      </c>
      <c r="I1942" s="11" t="s">
        <v>422</v>
      </c>
      <c r="J1942" s="12">
        <v>1714149</v>
      </c>
      <c r="K1942" s="13">
        <v>0.1406</v>
      </c>
    </row>
    <row r="1943" spans="1:11" x14ac:dyDescent="0.35">
      <c r="A1943" s="10" t="s">
        <v>412</v>
      </c>
      <c r="B1943" s="10" t="s">
        <v>60</v>
      </c>
      <c r="C1943" s="10" t="s">
        <v>11</v>
      </c>
      <c r="D1943" s="10" t="s">
        <v>296</v>
      </c>
      <c r="E1943" s="11" t="s">
        <v>698</v>
      </c>
      <c r="F1943" s="10" t="s">
        <v>21</v>
      </c>
      <c r="G1943" s="10" t="s">
        <v>414</v>
      </c>
      <c r="H1943" s="10" t="s">
        <v>423</v>
      </c>
      <c r="I1943" s="11" t="s">
        <v>424</v>
      </c>
      <c r="J1943" s="12">
        <v>363312</v>
      </c>
      <c r="K1943" s="13">
        <v>2.98E-2</v>
      </c>
    </row>
    <row r="1944" spans="1:11" x14ac:dyDescent="0.35">
      <c r="A1944" s="10" t="s">
        <v>412</v>
      </c>
      <c r="B1944" s="10" t="s">
        <v>297</v>
      </c>
      <c r="C1944" s="10" t="s">
        <v>11</v>
      </c>
      <c r="D1944" s="10" t="s">
        <v>298</v>
      </c>
      <c r="E1944" s="11" t="s">
        <v>699</v>
      </c>
      <c r="F1944" s="10" t="s">
        <v>21</v>
      </c>
      <c r="G1944" s="10" t="s">
        <v>414</v>
      </c>
      <c r="H1944" s="10" t="s">
        <v>13</v>
      </c>
      <c r="I1944" s="11" t="s">
        <v>415</v>
      </c>
      <c r="J1944" s="12">
        <v>0</v>
      </c>
      <c r="K1944" s="13">
        <v>0</v>
      </c>
    </row>
    <row r="1945" spans="1:11" x14ac:dyDescent="0.35">
      <c r="A1945" s="10" t="s">
        <v>412</v>
      </c>
      <c r="B1945" s="10" t="s">
        <v>297</v>
      </c>
      <c r="C1945" s="10" t="s">
        <v>11</v>
      </c>
      <c r="D1945" s="10" t="s">
        <v>298</v>
      </c>
      <c r="E1945" s="11" t="s">
        <v>699</v>
      </c>
      <c r="F1945" s="10" t="s">
        <v>21</v>
      </c>
      <c r="G1945" s="10" t="s">
        <v>414</v>
      </c>
      <c r="H1945" s="10" t="s">
        <v>416</v>
      </c>
      <c r="I1945" s="11" t="s">
        <v>417</v>
      </c>
      <c r="J1945" s="12">
        <v>0</v>
      </c>
      <c r="K1945" s="13">
        <v>0</v>
      </c>
    </row>
    <row r="1946" spans="1:11" x14ac:dyDescent="0.35">
      <c r="A1946" s="10" t="s">
        <v>412</v>
      </c>
      <c r="B1946" s="10" t="s">
        <v>297</v>
      </c>
      <c r="C1946" s="10" t="s">
        <v>11</v>
      </c>
      <c r="D1946" s="10" t="s">
        <v>298</v>
      </c>
      <c r="E1946" s="11" t="s">
        <v>699</v>
      </c>
      <c r="F1946" s="10" t="s">
        <v>21</v>
      </c>
      <c r="G1946" s="10" t="s">
        <v>414</v>
      </c>
      <c r="H1946" s="10" t="s">
        <v>15</v>
      </c>
      <c r="I1946" s="11" t="s">
        <v>418</v>
      </c>
      <c r="J1946" s="12">
        <v>846606</v>
      </c>
      <c r="K1946" s="13">
        <v>0.22839999999999999</v>
      </c>
    </row>
    <row r="1947" spans="1:11" x14ac:dyDescent="0.35">
      <c r="A1947" s="10" t="s">
        <v>412</v>
      </c>
      <c r="B1947" s="10" t="s">
        <v>297</v>
      </c>
      <c r="C1947" s="10" t="s">
        <v>11</v>
      </c>
      <c r="D1947" s="10" t="s">
        <v>298</v>
      </c>
      <c r="E1947" s="11" t="s">
        <v>699</v>
      </c>
      <c r="F1947" s="10" t="s">
        <v>21</v>
      </c>
      <c r="G1947" s="10" t="s">
        <v>414</v>
      </c>
      <c r="H1947" s="10" t="s">
        <v>16</v>
      </c>
      <c r="I1947" s="11" t="s">
        <v>426</v>
      </c>
      <c r="J1947" s="12">
        <v>314327</v>
      </c>
      <c r="K1947" s="13">
        <v>8.48E-2</v>
      </c>
    </row>
    <row r="1948" spans="1:11" x14ac:dyDescent="0.35">
      <c r="A1948" s="10" t="s">
        <v>412</v>
      </c>
      <c r="B1948" s="10" t="s">
        <v>297</v>
      </c>
      <c r="C1948" s="10" t="s">
        <v>11</v>
      </c>
      <c r="D1948" s="10" t="s">
        <v>298</v>
      </c>
      <c r="E1948" s="11" t="s">
        <v>699</v>
      </c>
      <c r="F1948" s="10" t="s">
        <v>21</v>
      </c>
      <c r="G1948" s="10" t="s">
        <v>414</v>
      </c>
      <c r="H1948" s="10" t="s">
        <v>419</v>
      </c>
      <c r="I1948" s="11" t="s">
        <v>420</v>
      </c>
      <c r="J1948" s="12">
        <v>988572</v>
      </c>
      <c r="K1948" s="13">
        <v>0.26669999999999999</v>
      </c>
    </row>
    <row r="1949" spans="1:11" x14ac:dyDescent="0.35">
      <c r="A1949" s="10" t="s">
        <v>412</v>
      </c>
      <c r="B1949" s="10" t="s">
        <v>297</v>
      </c>
      <c r="C1949" s="10" t="s">
        <v>11</v>
      </c>
      <c r="D1949" s="10" t="s">
        <v>298</v>
      </c>
      <c r="E1949" s="11" t="s">
        <v>699</v>
      </c>
      <c r="F1949" s="10" t="s">
        <v>21</v>
      </c>
      <c r="G1949" s="10" t="s">
        <v>414</v>
      </c>
      <c r="H1949" s="10" t="s">
        <v>421</v>
      </c>
      <c r="I1949" s="11" t="s">
        <v>422</v>
      </c>
      <c r="J1949" s="12">
        <v>898871</v>
      </c>
      <c r="K1949" s="13">
        <v>0.24249999999999999</v>
      </c>
    </row>
    <row r="1950" spans="1:11" x14ac:dyDescent="0.35">
      <c r="A1950" s="10" t="s">
        <v>412</v>
      </c>
      <c r="B1950" s="10" t="s">
        <v>297</v>
      </c>
      <c r="C1950" s="10" t="s">
        <v>11</v>
      </c>
      <c r="D1950" s="10" t="s">
        <v>298</v>
      </c>
      <c r="E1950" s="11" t="s">
        <v>699</v>
      </c>
      <c r="F1950" s="10" t="s">
        <v>21</v>
      </c>
      <c r="G1950" s="10" t="s">
        <v>414</v>
      </c>
      <c r="H1950" s="10" t="s">
        <v>423</v>
      </c>
      <c r="I1950" s="11" t="s">
        <v>424</v>
      </c>
      <c r="J1950" s="12">
        <v>0</v>
      </c>
      <c r="K1950" s="13">
        <v>0</v>
      </c>
    </row>
    <row r="1951" spans="1:11" x14ac:dyDescent="0.35">
      <c r="A1951" s="10" t="s">
        <v>412</v>
      </c>
      <c r="B1951" s="10" t="s">
        <v>297</v>
      </c>
      <c r="C1951" s="10" t="s">
        <v>11</v>
      </c>
      <c r="D1951" s="10" t="s">
        <v>299</v>
      </c>
      <c r="E1951" s="11" t="s">
        <v>700</v>
      </c>
      <c r="F1951" s="10" t="s">
        <v>21</v>
      </c>
      <c r="G1951" s="10" t="s">
        <v>414</v>
      </c>
      <c r="H1951" s="10" t="s">
        <v>13</v>
      </c>
      <c r="I1951" s="11" t="s">
        <v>415</v>
      </c>
      <c r="J1951" s="12">
        <v>0</v>
      </c>
      <c r="K1951" s="13">
        <v>0</v>
      </c>
    </row>
    <row r="1952" spans="1:11" x14ac:dyDescent="0.35">
      <c r="A1952" s="10" t="s">
        <v>412</v>
      </c>
      <c r="B1952" s="10" t="s">
        <v>297</v>
      </c>
      <c r="C1952" s="10" t="s">
        <v>11</v>
      </c>
      <c r="D1952" s="10" t="s">
        <v>299</v>
      </c>
      <c r="E1952" s="11" t="s">
        <v>700</v>
      </c>
      <c r="F1952" s="10" t="s">
        <v>21</v>
      </c>
      <c r="G1952" s="10" t="s">
        <v>414</v>
      </c>
      <c r="H1952" s="10" t="s">
        <v>416</v>
      </c>
      <c r="I1952" s="11" t="s">
        <v>417</v>
      </c>
      <c r="J1952" s="12">
        <v>0</v>
      </c>
      <c r="K1952" s="13">
        <v>0</v>
      </c>
    </row>
    <row r="1953" spans="1:11" x14ac:dyDescent="0.35">
      <c r="A1953" s="10" t="s">
        <v>412</v>
      </c>
      <c r="B1953" s="10" t="s">
        <v>297</v>
      </c>
      <c r="C1953" s="10" t="s">
        <v>11</v>
      </c>
      <c r="D1953" s="10" t="s">
        <v>299</v>
      </c>
      <c r="E1953" s="11" t="s">
        <v>700</v>
      </c>
      <c r="F1953" s="10" t="s">
        <v>21</v>
      </c>
      <c r="G1953" s="10" t="s">
        <v>414</v>
      </c>
      <c r="H1953" s="10" t="s">
        <v>15</v>
      </c>
      <c r="I1953" s="11" t="s">
        <v>418</v>
      </c>
      <c r="J1953" s="12">
        <v>2389789</v>
      </c>
      <c r="K1953" s="13">
        <v>0.3579</v>
      </c>
    </row>
    <row r="1954" spans="1:11" x14ac:dyDescent="0.35">
      <c r="A1954" s="10" t="s">
        <v>412</v>
      </c>
      <c r="B1954" s="10" t="s">
        <v>297</v>
      </c>
      <c r="C1954" s="10" t="s">
        <v>11</v>
      </c>
      <c r="D1954" s="10" t="s">
        <v>299</v>
      </c>
      <c r="E1954" s="11" t="s">
        <v>700</v>
      </c>
      <c r="F1954" s="10" t="s">
        <v>21</v>
      </c>
      <c r="G1954" s="10" t="s">
        <v>414</v>
      </c>
      <c r="H1954" s="10" t="s">
        <v>16</v>
      </c>
      <c r="I1954" s="11" t="s">
        <v>426</v>
      </c>
      <c r="J1954" s="12">
        <v>615643</v>
      </c>
      <c r="K1954" s="13">
        <v>9.2200000000000004E-2</v>
      </c>
    </row>
    <row r="1955" spans="1:11" x14ac:dyDescent="0.35">
      <c r="A1955" s="10" t="s">
        <v>412</v>
      </c>
      <c r="B1955" s="10" t="s">
        <v>297</v>
      </c>
      <c r="C1955" s="10" t="s">
        <v>11</v>
      </c>
      <c r="D1955" s="10" t="s">
        <v>299</v>
      </c>
      <c r="E1955" s="11" t="s">
        <v>700</v>
      </c>
      <c r="F1955" s="10" t="s">
        <v>21</v>
      </c>
      <c r="G1955" s="10" t="s">
        <v>414</v>
      </c>
      <c r="H1955" s="10" t="s">
        <v>419</v>
      </c>
      <c r="I1955" s="11" t="s">
        <v>420</v>
      </c>
      <c r="J1955" s="12">
        <v>2170775</v>
      </c>
      <c r="K1955" s="13">
        <v>0.3251</v>
      </c>
    </row>
    <row r="1956" spans="1:11" x14ac:dyDescent="0.35">
      <c r="A1956" s="10" t="s">
        <v>412</v>
      </c>
      <c r="B1956" s="10" t="s">
        <v>297</v>
      </c>
      <c r="C1956" s="10" t="s">
        <v>11</v>
      </c>
      <c r="D1956" s="10" t="s">
        <v>299</v>
      </c>
      <c r="E1956" s="11" t="s">
        <v>700</v>
      </c>
      <c r="F1956" s="10" t="s">
        <v>21</v>
      </c>
      <c r="G1956" s="10" t="s">
        <v>414</v>
      </c>
      <c r="H1956" s="10" t="s">
        <v>421</v>
      </c>
      <c r="I1956" s="11" t="s">
        <v>422</v>
      </c>
      <c r="J1956" s="12">
        <v>1408900</v>
      </c>
      <c r="K1956" s="13">
        <v>0.21099999999999999</v>
      </c>
    </row>
    <row r="1957" spans="1:11" x14ac:dyDescent="0.35">
      <c r="A1957" s="10" t="s">
        <v>412</v>
      </c>
      <c r="B1957" s="10" t="s">
        <v>297</v>
      </c>
      <c r="C1957" s="10" t="s">
        <v>11</v>
      </c>
      <c r="D1957" s="10" t="s">
        <v>299</v>
      </c>
      <c r="E1957" s="11" t="s">
        <v>700</v>
      </c>
      <c r="F1957" s="10" t="s">
        <v>21</v>
      </c>
      <c r="G1957" s="10" t="s">
        <v>414</v>
      </c>
      <c r="H1957" s="10" t="s">
        <v>423</v>
      </c>
      <c r="I1957" s="11" t="s">
        <v>424</v>
      </c>
      <c r="J1957" s="12">
        <v>0</v>
      </c>
      <c r="K1957" s="13">
        <v>0</v>
      </c>
    </row>
    <row r="1958" spans="1:11" x14ac:dyDescent="0.35">
      <c r="A1958" s="10" t="s">
        <v>412</v>
      </c>
      <c r="B1958" s="10" t="s">
        <v>300</v>
      </c>
      <c r="C1958" s="10" t="s">
        <v>11</v>
      </c>
      <c r="D1958" s="10" t="s">
        <v>301</v>
      </c>
      <c r="E1958" s="11" t="s">
        <v>701</v>
      </c>
      <c r="F1958" s="10" t="s">
        <v>21</v>
      </c>
      <c r="G1958" s="10" t="s">
        <v>414</v>
      </c>
      <c r="H1958" s="10" t="s">
        <v>416</v>
      </c>
      <c r="I1958" s="11" t="s">
        <v>417</v>
      </c>
      <c r="J1958" s="12">
        <v>0</v>
      </c>
      <c r="K1958" s="13">
        <v>0</v>
      </c>
    </row>
    <row r="1959" spans="1:11" x14ac:dyDescent="0.35">
      <c r="A1959" s="10" t="s">
        <v>412</v>
      </c>
      <c r="B1959" s="10" t="s">
        <v>300</v>
      </c>
      <c r="C1959" s="10" t="s">
        <v>11</v>
      </c>
      <c r="D1959" s="10" t="s">
        <v>301</v>
      </c>
      <c r="E1959" s="11" t="s">
        <v>701</v>
      </c>
      <c r="F1959" s="10" t="s">
        <v>21</v>
      </c>
      <c r="G1959" s="10" t="s">
        <v>414</v>
      </c>
      <c r="H1959" s="10" t="s">
        <v>15</v>
      </c>
      <c r="I1959" s="11" t="s">
        <v>418</v>
      </c>
      <c r="J1959" s="12">
        <v>0</v>
      </c>
      <c r="K1959" s="13">
        <v>0</v>
      </c>
    </row>
    <row r="1960" spans="1:11" x14ac:dyDescent="0.35">
      <c r="A1960" s="10" t="s">
        <v>412</v>
      </c>
      <c r="B1960" s="10" t="s">
        <v>300</v>
      </c>
      <c r="C1960" s="10" t="s">
        <v>11</v>
      </c>
      <c r="D1960" s="10" t="s">
        <v>301</v>
      </c>
      <c r="E1960" s="11" t="s">
        <v>701</v>
      </c>
      <c r="F1960" s="10" t="s">
        <v>21</v>
      </c>
      <c r="G1960" s="10" t="s">
        <v>414</v>
      </c>
      <c r="H1960" s="10" t="s">
        <v>419</v>
      </c>
      <c r="I1960" s="11" t="s">
        <v>420</v>
      </c>
      <c r="J1960" s="12">
        <v>1629662</v>
      </c>
      <c r="K1960" s="13">
        <v>0.34889999999999999</v>
      </c>
    </row>
    <row r="1961" spans="1:11" x14ac:dyDescent="0.35">
      <c r="A1961" s="10" t="s">
        <v>412</v>
      </c>
      <c r="B1961" s="10" t="s">
        <v>300</v>
      </c>
      <c r="C1961" s="10" t="s">
        <v>11</v>
      </c>
      <c r="D1961" s="10" t="s">
        <v>301</v>
      </c>
      <c r="E1961" s="11" t="s">
        <v>701</v>
      </c>
      <c r="F1961" s="10" t="s">
        <v>21</v>
      </c>
      <c r="G1961" s="10" t="s">
        <v>414</v>
      </c>
      <c r="H1961" s="10" t="s">
        <v>421</v>
      </c>
      <c r="I1961" s="11" t="s">
        <v>422</v>
      </c>
      <c r="J1961" s="12">
        <v>1226100</v>
      </c>
      <c r="K1961" s="13">
        <v>0.26250000000000001</v>
      </c>
    </row>
    <row r="1962" spans="1:11" x14ac:dyDescent="0.35">
      <c r="A1962" s="10" t="s">
        <v>412</v>
      </c>
      <c r="B1962" s="10" t="s">
        <v>300</v>
      </c>
      <c r="C1962" s="10" t="s">
        <v>11</v>
      </c>
      <c r="D1962" s="10" t="s">
        <v>301</v>
      </c>
      <c r="E1962" s="11" t="s">
        <v>701</v>
      </c>
      <c r="F1962" s="10" t="s">
        <v>21</v>
      </c>
      <c r="G1962" s="10" t="s">
        <v>414</v>
      </c>
      <c r="H1962" s="10" t="s">
        <v>423</v>
      </c>
      <c r="I1962" s="11" t="s">
        <v>424</v>
      </c>
      <c r="J1962" s="12">
        <v>205051</v>
      </c>
      <c r="K1962" s="13">
        <v>4.3900000000000002E-2</v>
      </c>
    </row>
    <row r="1963" spans="1:11" x14ac:dyDescent="0.35">
      <c r="A1963" s="10" t="s">
        <v>412</v>
      </c>
      <c r="B1963" s="10" t="s">
        <v>378</v>
      </c>
      <c r="C1963" s="10" t="s">
        <v>11</v>
      </c>
      <c r="D1963" s="10" t="s">
        <v>73</v>
      </c>
      <c r="E1963" s="11" t="s">
        <v>441</v>
      </c>
      <c r="F1963" s="10" t="s">
        <v>14</v>
      </c>
      <c r="G1963" s="10" t="s">
        <v>72</v>
      </c>
      <c r="H1963" s="10" t="s">
        <v>13</v>
      </c>
      <c r="I1963" s="11" t="s">
        <v>415</v>
      </c>
      <c r="J1963" s="12">
        <v>0</v>
      </c>
      <c r="K1963" s="13">
        <v>0</v>
      </c>
    </row>
    <row r="1964" spans="1:11" x14ac:dyDescent="0.35">
      <c r="A1964" s="10" t="s">
        <v>412</v>
      </c>
      <c r="B1964" s="10" t="s">
        <v>378</v>
      </c>
      <c r="C1964" s="10" t="s">
        <v>11</v>
      </c>
      <c r="D1964" s="10" t="s">
        <v>73</v>
      </c>
      <c r="E1964" s="11" t="s">
        <v>441</v>
      </c>
      <c r="F1964" s="10" t="s">
        <v>14</v>
      </c>
      <c r="G1964" s="10" t="s">
        <v>72</v>
      </c>
      <c r="H1964" s="10" t="s">
        <v>416</v>
      </c>
      <c r="I1964" s="11" t="s">
        <v>417</v>
      </c>
      <c r="J1964" s="12">
        <v>0</v>
      </c>
      <c r="K1964" s="13">
        <v>0</v>
      </c>
    </row>
    <row r="1965" spans="1:11" x14ac:dyDescent="0.35">
      <c r="A1965" s="10" t="s">
        <v>412</v>
      </c>
      <c r="B1965" s="10" t="s">
        <v>378</v>
      </c>
      <c r="C1965" s="10" t="s">
        <v>11</v>
      </c>
      <c r="D1965" s="10" t="s">
        <v>73</v>
      </c>
      <c r="E1965" s="11" t="s">
        <v>441</v>
      </c>
      <c r="F1965" s="10" t="s">
        <v>14</v>
      </c>
      <c r="G1965" s="10" t="s">
        <v>72</v>
      </c>
      <c r="H1965" s="10" t="s">
        <v>15</v>
      </c>
      <c r="I1965" s="11" t="s">
        <v>418</v>
      </c>
      <c r="J1965" s="12">
        <v>252599</v>
      </c>
      <c r="K1965" s="13">
        <v>0.17330000000000001</v>
      </c>
    </row>
    <row r="1966" spans="1:11" x14ac:dyDescent="0.35">
      <c r="A1966" s="10" t="s">
        <v>412</v>
      </c>
      <c r="B1966" s="10" t="s">
        <v>378</v>
      </c>
      <c r="C1966" s="10" t="s">
        <v>11</v>
      </c>
      <c r="D1966" s="10" t="s">
        <v>73</v>
      </c>
      <c r="E1966" s="11" t="s">
        <v>441</v>
      </c>
      <c r="F1966" s="10" t="s">
        <v>14</v>
      </c>
      <c r="G1966" s="10" t="s">
        <v>72</v>
      </c>
      <c r="H1966" s="10" t="s">
        <v>16</v>
      </c>
      <c r="I1966" s="11" t="s">
        <v>426</v>
      </c>
      <c r="J1966" s="12">
        <v>27257</v>
      </c>
      <c r="K1966" s="13">
        <v>1.8700000000000001E-2</v>
      </c>
    </row>
    <row r="1967" spans="1:11" x14ac:dyDescent="0.35">
      <c r="A1967" s="10" t="s">
        <v>412</v>
      </c>
      <c r="B1967" s="10" t="s">
        <v>378</v>
      </c>
      <c r="C1967" s="10" t="s">
        <v>11</v>
      </c>
      <c r="D1967" s="10" t="s">
        <v>73</v>
      </c>
      <c r="E1967" s="11" t="s">
        <v>441</v>
      </c>
      <c r="F1967" s="10" t="s">
        <v>14</v>
      </c>
      <c r="G1967" s="10" t="s">
        <v>72</v>
      </c>
      <c r="H1967" s="10" t="s">
        <v>419</v>
      </c>
      <c r="I1967" s="11" t="s">
        <v>420</v>
      </c>
      <c r="J1967" s="12">
        <v>294140</v>
      </c>
      <c r="K1967" s="13">
        <v>0.20180000000000001</v>
      </c>
    </row>
    <row r="1968" spans="1:11" x14ac:dyDescent="0.35">
      <c r="A1968" s="10" t="s">
        <v>412</v>
      </c>
      <c r="B1968" s="10" t="s">
        <v>378</v>
      </c>
      <c r="C1968" s="10" t="s">
        <v>11</v>
      </c>
      <c r="D1968" s="10" t="s">
        <v>73</v>
      </c>
      <c r="E1968" s="11" t="s">
        <v>441</v>
      </c>
      <c r="F1968" s="10" t="s">
        <v>14</v>
      </c>
      <c r="G1968" s="10" t="s">
        <v>72</v>
      </c>
      <c r="H1968" s="10" t="s">
        <v>421</v>
      </c>
      <c r="I1968" s="11" t="s">
        <v>422</v>
      </c>
      <c r="J1968" s="12">
        <v>210475</v>
      </c>
      <c r="K1968" s="13">
        <v>0.1444</v>
      </c>
    </row>
    <row r="1969" spans="1:11" x14ac:dyDescent="0.35">
      <c r="A1969" s="10" t="s">
        <v>412</v>
      </c>
      <c r="B1969" s="10" t="s">
        <v>378</v>
      </c>
      <c r="C1969" s="10" t="s">
        <v>11</v>
      </c>
      <c r="D1969" s="10" t="s">
        <v>73</v>
      </c>
      <c r="E1969" s="11" t="s">
        <v>441</v>
      </c>
      <c r="F1969" s="10" t="s">
        <v>14</v>
      </c>
      <c r="G1969" s="10" t="s">
        <v>72</v>
      </c>
      <c r="H1969" s="10" t="s">
        <v>423</v>
      </c>
      <c r="I1969" s="11" t="s">
        <v>424</v>
      </c>
      <c r="J1969" s="12">
        <v>43873</v>
      </c>
      <c r="K1969" s="13">
        <v>3.0099999999999998E-2</v>
      </c>
    </row>
    <row r="1970" spans="1:11" x14ac:dyDescent="0.35">
      <c r="A1970" s="10" t="s">
        <v>412</v>
      </c>
      <c r="B1970" s="10" t="s">
        <v>378</v>
      </c>
      <c r="C1970" s="10" t="s">
        <v>11</v>
      </c>
      <c r="D1970" s="10" t="s">
        <v>379</v>
      </c>
      <c r="E1970" s="11" t="s">
        <v>702</v>
      </c>
      <c r="F1970" s="10" t="s">
        <v>21</v>
      </c>
      <c r="G1970" s="10" t="s">
        <v>414</v>
      </c>
      <c r="H1970" s="10" t="s">
        <v>368</v>
      </c>
      <c r="I1970" s="11" t="s">
        <v>429</v>
      </c>
      <c r="J1970" s="12">
        <v>0</v>
      </c>
      <c r="K1970" s="13">
        <v>0</v>
      </c>
    </row>
    <row r="1971" spans="1:11" x14ac:dyDescent="0.35">
      <c r="A1971" s="10" t="s">
        <v>412</v>
      </c>
      <c r="B1971" s="10" t="s">
        <v>378</v>
      </c>
      <c r="C1971" s="10" t="s">
        <v>11</v>
      </c>
      <c r="D1971" s="10" t="s">
        <v>379</v>
      </c>
      <c r="E1971" s="11" t="s">
        <v>702</v>
      </c>
      <c r="F1971" s="10" t="s">
        <v>21</v>
      </c>
      <c r="G1971" s="10" t="s">
        <v>414</v>
      </c>
      <c r="H1971" s="10" t="s">
        <v>416</v>
      </c>
      <c r="I1971" s="11" t="s">
        <v>417</v>
      </c>
      <c r="J1971" s="12">
        <v>0</v>
      </c>
      <c r="K1971" s="13">
        <v>0</v>
      </c>
    </row>
    <row r="1972" spans="1:11" x14ac:dyDescent="0.35">
      <c r="A1972" s="10" t="s">
        <v>412</v>
      </c>
      <c r="B1972" s="10" t="s">
        <v>378</v>
      </c>
      <c r="C1972" s="10" t="s">
        <v>11</v>
      </c>
      <c r="D1972" s="10" t="s">
        <v>379</v>
      </c>
      <c r="E1972" s="11" t="s">
        <v>702</v>
      </c>
      <c r="F1972" s="10" t="s">
        <v>21</v>
      </c>
      <c r="G1972" s="10" t="s">
        <v>414</v>
      </c>
      <c r="H1972" s="10" t="s">
        <v>15</v>
      </c>
      <c r="I1972" s="11" t="s">
        <v>418</v>
      </c>
      <c r="J1972" s="12">
        <v>7828805</v>
      </c>
      <c r="K1972" s="13">
        <v>0.37</v>
      </c>
    </row>
    <row r="1973" spans="1:11" x14ac:dyDescent="0.35">
      <c r="A1973" s="10" t="s">
        <v>412</v>
      </c>
      <c r="B1973" s="10" t="s">
        <v>378</v>
      </c>
      <c r="C1973" s="10" t="s">
        <v>11</v>
      </c>
      <c r="D1973" s="10" t="s">
        <v>379</v>
      </c>
      <c r="E1973" s="11" t="s">
        <v>702</v>
      </c>
      <c r="F1973" s="10" t="s">
        <v>21</v>
      </c>
      <c r="G1973" s="10" t="s">
        <v>414</v>
      </c>
      <c r="H1973" s="10" t="s">
        <v>419</v>
      </c>
      <c r="I1973" s="11" t="s">
        <v>420</v>
      </c>
      <c r="J1973" s="12">
        <v>6250349</v>
      </c>
      <c r="K1973" s="13">
        <v>0.2954</v>
      </c>
    </row>
    <row r="1974" spans="1:11" x14ac:dyDescent="0.35">
      <c r="A1974" s="10" t="s">
        <v>412</v>
      </c>
      <c r="B1974" s="10" t="s">
        <v>378</v>
      </c>
      <c r="C1974" s="10" t="s">
        <v>11</v>
      </c>
      <c r="D1974" s="10" t="s">
        <v>379</v>
      </c>
      <c r="E1974" s="11" t="s">
        <v>702</v>
      </c>
      <c r="F1974" s="10" t="s">
        <v>21</v>
      </c>
      <c r="G1974" s="10" t="s">
        <v>414</v>
      </c>
      <c r="H1974" s="10" t="s">
        <v>421</v>
      </c>
      <c r="I1974" s="11" t="s">
        <v>422</v>
      </c>
      <c r="J1974" s="12">
        <v>3423515</v>
      </c>
      <c r="K1974" s="13">
        <v>0.1618</v>
      </c>
    </row>
    <row r="1975" spans="1:11" x14ac:dyDescent="0.35">
      <c r="A1975" s="10" t="s">
        <v>412</v>
      </c>
      <c r="B1975" s="10" t="s">
        <v>378</v>
      </c>
      <c r="C1975" s="10" t="s">
        <v>11</v>
      </c>
      <c r="D1975" s="10" t="s">
        <v>379</v>
      </c>
      <c r="E1975" s="11" t="s">
        <v>702</v>
      </c>
      <c r="F1975" s="10" t="s">
        <v>21</v>
      </c>
      <c r="G1975" s="10" t="s">
        <v>414</v>
      </c>
      <c r="H1975" s="10" t="s">
        <v>423</v>
      </c>
      <c r="I1975" s="11" t="s">
        <v>424</v>
      </c>
      <c r="J1975" s="12">
        <v>964847</v>
      </c>
      <c r="K1975" s="13">
        <v>4.5600000000000002E-2</v>
      </c>
    </row>
    <row r="1976" spans="1:11" x14ac:dyDescent="0.35">
      <c r="A1976" s="10" t="s">
        <v>412</v>
      </c>
      <c r="B1976" s="10" t="s">
        <v>378</v>
      </c>
      <c r="C1976" s="10" t="s">
        <v>11</v>
      </c>
      <c r="D1976" s="10" t="s">
        <v>380</v>
      </c>
      <c r="E1976" s="11" t="s">
        <v>703</v>
      </c>
      <c r="F1976" s="10" t="s">
        <v>21</v>
      </c>
      <c r="G1976" s="10" t="s">
        <v>414</v>
      </c>
      <c r="H1976" s="10" t="s">
        <v>13</v>
      </c>
      <c r="I1976" s="11" t="s">
        <v>415</v>
      </c>
      <c r="J1976" s="12">
        <v>0</v>
      </c>
      <c r="K1976" s="13">
        <v>0</v>
      </c>
    </row>
    <row r="1977" spans="1:11" x14ac:dyDescent="0.35">
      <c r="A1977" s="10" t="s">
        <v>412</v>
      </c>
      <c r="B1977" s="10" t="s">
        <v>378</v>
      </c>
      <c r="C1977" s="10" t="s">
        <v>11</v>
      </c>
      <c r="D1977" s="10" t="s">
        <v>380</v>
      </c>
      <c r="E1977" s="11" t="s">
        <v>703</v>
      </c>
      <c r="F1977" s="10" t="s">
        <v>21</v>
      </c>
      <c r="G1977" s="10" t="s">
        <v>414</v>
      </c>
      <c r="H1977" s="10" t="s">
        <v>416</v>
      </c>
      <c r="I1977" s="11" t="s">
        <v>417</v>
      </c>
      <c r="J1977" s="12">
        <v>0</v>
      </c>
      <c r="K1977" s="13">
        <v>0</v>
      </c>
    </row>
    <row r="1978" spans="1:11" x14ac:dyDescent="0.35">
      <c r="A1978" s="10" t="s">
        <v>412</v>
      </c>
      <c r="B1978" s="10" t="s">
        <v>378</v>
      </c>
      <c r="C1978" s="10" t="s">
        <v>11</v>
      </c>
      <c r="D1978" s="10" t="s">
        <v>380</v>
      </c>
      <c r="E1978" s="11" t="s">
        <v>703</v>
      </c>
      <c r="F1978" s="10" t="s">
        <v>21</v>
      </c>
      <c r="G1978" s="10" t="s">
        <v>414</v>
      </c>
      <c r="H1978" s="10" t="s">
        <v>15</v>
      </c>
      <c r="I1978" s="11" t="s">
        <v>418</v>
      </c>
      <c r="J1978" s="12">
        <v>18369457</v>
      </c>
      <c r="K1978" s="13">
        <v>0.46</v>
      </c>
    </row>
    <row r="1979" spans="1:11" x14ac:dyDescent="0.35">
      <c r="A1979" s="10" t="s">
        <v>412</v>
      </c>
      <c r="B1979" s="10" t="s">
        <v>378</v>
      </c>
      <c r="C1979" s="10" t="s">
        <v>11</v>
      </c>
      <c r="D1979" s="10" t="s">
        <v>380</v>
      </c>
      <c r="E1979" s="11" t="s">
        <v>703</v>
      </c>
      <c r="F1979" s="10" t="s">
        <v>21</v>
      </c>
      <c r="G1979" s="10" t="s">
        <v>414</v>
      </c>
      <c r="H1979" s="10" t="s">
        <v>419</v>
      </c>
      <c r="I1979" s="11" t="s">
        <v>420</v>
      </c>
      <c r="J1979" s="12">
        <v>11109528</v>
      </c>
      <c r="K1979" s="13">
        <v>0.2782</v>
      </c>
    </row>
    <row r="1980" spans="1:11" x14ac:dyDescent="0.35">
      <c r="A1980" s="10" t="s">
        <v>412</v>
      </c>
      <c r="B1980" s="10" t="s">
        <v>378</v>
      </c>
      <c r="C1980" s="10" t="s">
        <v>11</v>
      </c>
      <c r="D1980" s="10" t="s">
        <v>380</v>
      </c>
      <c r="E1980" s="11" t="s">
        <v>703</v>
      </c>
      <c r="F1980" s="10" t="s">
        <v>21</v>
      </c>
      <c r="G1980" s="10" t="s">
        <v>414</v>
      </c>
      <c r="H1980" s="10" t="s">
        <v>421</v>
      </c>
      <c r="I1980" s="11" t="s">
        <v>422</v>
      </c>
      <c r="J1980" s="12">
        <v>5866246</v>
      </c>
      <c r="K1980" s="13">
        <v>0.1469</v>
      </c>
    </row>
    <row r="1981" spans="1:11" x14ac:dyDescent="0.35">
      <c r="A1981" s="10" t="s">
        <v>412</v>
      </c>
      <c r="B1981" s="10" t="s">
        <v>378</v>
      </c>
      <c r="C1981" s="10" t="s">
        <v>11</v>
      </c>
      <c r="D1981" s="10" t="s">
        <v>380</v>
      </c>
      <c r="E1981" s="11" t="s">
        <v>703</v>
      </c>
      <c r="F1981" s="10" t="s">
        <v>21</v>
      </c>
      <c r="G1981" s="10" t="s">
        <v>414</v>
      </c>
      <c r="H1981" s="10" t="s">
        <v>423</v>
      </c>
      <c r="I1981" s="11" t="s">
        <v>424</v>
      </c>
      <c r="J1981" s="12">
        <v>1577377</v>
      </c>
      <c r="K1981" s="13">
        <v>3.95E-2</v>
      </c>
    </row>
    <row r="1982" spans="1:11" x14ac:dyDescent="0.35">
      <c r="A1982" s="10" t="s">
        <v>412</v>
      </c>
      <c r="B1982" s="10" t="s">
        <v>378</v>
      </c>
      <c r="C1982" s="10" t="s">
        <v>11</v>
      </c>
      <c r="D1982" s="10" t="s">
        <v>381</v>
      </c>
      <c r="E1982" s="11" t="s">
        <v>704</v>
      </c>
      <c r="F1982" s="10" t="s">
        <v>21</v>
      </c>
      <c r="G1982" s="10" t="s">
        <v>414</v>
      </c>
      <c r="H1982" s="10" t="s">
        <v>25</v>
      </c>
      <c r="I1982" s="11" t="s">
        <v>448</v>
      </c>
      <c r="J1982" s="12">
        <v>4572847</v>
      </c>
      <c r="K1982" s="13">
        <v>0.37</v>
      </c>
    </row>
    <row r="1983" spans="1:11" x14ac:dyDescent="0.35">
      <c r="A1983" s="10" t="s">
        <v>412</v>
      </c>
      <c r="B1983" s="10" t="s">
        <v>378</v>
      </c>
      <c r="C1983" s="10" t="s">
        <v>11</v>
      </c>
      <c r="D1983" s="10" t="s">
        <v>381</v>
      </c>
      <c r="E1983" s="11" t="s">
        <v>704</v>
      </c>
      <c r="F1983" s="10" t="s">
        <v>21</v>
      </c>
      <c r="G1983" s="10" t="s">
        <v>414</v>
      </c>
      <c r="H1983" s="10" t="s">
        <v>13</v>
      </c>
      <c r="I1983" s="11" t="s">
        <v>415</v>
      </c>
      <c r="J1983" s="12">
        <v>0</v>
      </c>
      <c r="K1983" s="13">
        <v>0</v>
      </c>
    </row>
    <row r="1984" spans="1:11" x14ac:dyDescent="0.35">
      <c r="A1984" s="10" t="s">
        <v>412</v>
      </c>
      <c r="B1984" s="10" t="s">
        <v>378</v>
      </c>
      <c r="C1984" s="10" t="s">
        <v>11</v>
      </c>
      <c r="D1984" s="10" t="s">
        <v>381</v>
      </c>
      <c r="E1984" s="11" t="s">
        <v>704</v>
      </c>
      <c r="F1984" s="10" t="s">
        <v>21</v>
      </c>
      <c r="G1984" s="10" t="s">
        <v>414</v>
      </c>
      <c r="H1984" s="10" t="s">
        <v>416</v>
      </c>
      <c r="I1984" s="11" t="s">
        <v>417</v>
      </c>
      <c r="J1984" s="12">
        <v>0</v>
      </c>
      <c r="K1984" s="13">
        <v>0</v>
      </c>
    </row>
    <row r="1985" spans="1:11" x14ac:dyDescent="0.35">
      <c r="A1985" s="10" t="s">
        <v>412</v>
      </c>
      <c r="B1985" s="10" t="s">
        <v>378</v>
      </c>
      <c r="C1985" s="10" t="s">
        <v>11</v>
      </c>
      <c r="D1985" s="10" t="s">
        <v>381</v>
      </c>
      <c r="E1985" s="11" t="s">
        <v>704</v>
      </c>
      <c r="F1985" s="10" t="s">
        <v>21</v>
      </c>
      <c r="G1985" s="10" t="s">
        <v>414</v>
      </c>
      <c r="H1985" s="10" t="s">
        <v>15</v>
      </c>
      <c r="I1985" s="11" t="s">
        <v>418</v>
      </c>
      <c r="J1985" s="12">
        <v>5028442</v>
      </c>
      <c r="K1985" s="13">
        <v>0.53749999999999998</v>
      </c>
    </row>
    <row r="1986" spans="1:11" x14ac:dyDescent="0.35">
      <c r="A1986" s="10" t="s">
        <v>412</v>
      </c>
      <c r="B1986" s="10" t="s">
        <v>378</v>
      </c>
      <c r="C1986" s="10" t="s">
        <v>11</v>
      </c>
      <c r="D1986" s="10" t="s">
        <v>381</v>
      </c>
      <c r="E1986" s="11" t="s">
        <v>704</v>
      </c>
      <c r="F1986" s="10" t="s">
        <v>21</v>
      </c>
      <c r="G1986" s="10" t="s">
        <v>414</v>
      </c>
      <c r="H1986" s="10" t="s">
        <v>419</v>
      </c>
      <c r="I1986" s="11" t="s">
        <v>420</v>
      </c>
      <c r="J1986" s="12">
        <v>2222805</v>
      </c>
      <c r="K1986" s="13">
        <v>0.23760000000000001</v>
      </c>
    </row>
    <row r="1987" spans="1:11" x14ac:dyDescent="0.35">
      <c r="A1987" s="10" t="s">
        <v>412</v>
      </c>
      <c r="B1987" s="10" t="s">
        <v>378</v>
      </c>
      <c r="C1987" s="10" t="s">
        <v>11</v>
      </c>
      <c r="D1987" s="10" t="s">
        <v>381</v>
      </c>
      <c r="E1987" s="11" t="s">
        <v>704</v>
      </c>
      <c r="F1987" s="10" t="s">
        <v>21</v>
      </c>
      <c r="G1987" s="10" t="s">
        <v>414</v>
      </c>
      <c r="H1987" s="10" t="s">
        <v>421</v>
      </c>
      <c r="I1987" s="11" t="s">
        <v>422</v>
      </c>
      <c r="J1987" s="12">
        <v>688546</v>
      </c>
      <c r="K1987" s="13">
        <v>7.3599999999999999E-2</v>
      </c>
    </row>
    <row r="1988" spans="1:11" x14ac:dyDescent="0.35">
      <c r="A1988" s="10" t="s">
        <v>412</v>
      </c>
      <c r="B1988" s="10" t="s">
        <v>378</v>
      </c>
      <c r="C1988" s="10" t="s">
        <v>11</v>
      </c>
      <c r="D1988" s="10" t="s">
        <v>381</v>
      </c>
      <c r="E1988" s="11" t="s">
        <v>704</v>
      </c>
      <c r="F1988" s="10" t="s">
        <v>21</v>
      </c>
      <c r="G1988" s="10" t="s">
        <v>414</v>
      </c>
      <c r="H1988" s="10" t="s">
        <v>423</v>
      </c>
      <c r="I1988" s="11" t="s">
        <v>424</v>
      </c>
      <c r="J1988" s="12">
        <v>373274</v>
      </c>
      <c r="K1988" s="13">
        <v>3.9899999999999998E-2</v>
      </c>
    </row>
    <row r="1989" spans="1:11" x14ac:dyDescent="0.35">
      <c r="A1989" s="10" t="s">
        <v>412</v>
      </c>
      <c r="B1989" s="10" t="s">
        <v>302</v>
      </c>
      <c r="C1989" s="10" t="s">
        <v>11</v>
      </c>
      <c r="D1989" s="10" t="s">
        <v>303</v>
      </c>
      <c r="E1989" s="11" t="s">
        <v>705</v>
      </c>
      <c r="F1989" s="10" t="s">
        <v>21</v>
      </c>
      <c r="G1989" s="10" t="s">
        <v>414</v>
      </c>
      <c r="H1989" s="10" t="s">
        <v>13</v>
      </c>
      <c r="I1989" s="11" t="s">
        <v>415</v>
      </c>
      <c r="J1989" s="12">
        <v>0</v>
      </c>
      <c r="K1989" s="13">
        <v>0</v>
      </c>
    </row>
    <row r="1990" spans="1:11" x14ac:dyDescent="0.35">
      <c r="A1990" s="10" t="s">
        <v>412</v>
      </c>
      <c r="B1990" s="10" t="s">
        <v>302</v>
      </c>
      <c r="C1990" s="10" t="s">
        <v>11</v>
      </c>
      <c r="D1990" s="10" t="s">
        <v>303</v>
      </c>
      <c r="E1990" s="11" t="s">
        <v>705</v>
      </c>
      <c r="F1990" s="10" t="s">
        <v>21</v>
      </c>
      <c r="G1990" s="10" t="s">
        <v>414</v>
      </c>
      <c r="H1990" s="10" t="s">
        <v>416</v>
      </c>
      <c r="I1990" s="11" t="s">
        <v>417</v>
      </c>
      <c r="J1990" s="12">
        <v>0</v>
      </c>
      <c r="K1990" s="13">
        <v>0</v>
      </c>
    </row>
    <row r="1991" spans="1:11" x14ac:dyDescent="0.35">
      <c r="A1991" s="10" t="s">
        <v>412</v>
      </c>
      <c r="B1991" s="10" t="s">
        <v>302</v>
      </c>
      <c r="C1991" s="10" t="s">
        <v>11</v>
      </c>
      <c r="D1991" s="10" t="s">
        <v>303</v>
      </c>
      <c r="E1991" s="11" t="s">
        <v>705</v>
      </c>
      <c r="F1991" s="10" t="s">
        <v>21</v>
      </c>
      <c r="G1991" s="10" t="s">
        <v>414</v>
      </c>
      <c r="H1991" s="10" t="s">
        <v>15</v>
      </c>
      <c r="I1991" s="11" t="s">
        <v>418</v>
      </c>
      <c r="J1991" s="12">
        <v>1893188</v>
      </c>
      <c r="K1991" s="13">
        <v>0.57769999999999999</v>
      </c>
    </row>
    <row r="1992" spans="1:11" x14ac:dyDescent="0.35">
      <c r="A1992" s="10" t="s">
        <v>412</v>
      </c>
      <c r="B1992" s="10" t="s">
        <v>302</v>
      </c>
      <c r="C1992" s="10" t="s">
        <v>11</v>
      </c>
      <c r="D1992" s="10" t="s">
        <v>303</v>
      </c>
      <c r="E1992" s="11" t="s">
        <v>705</v>
      </c>
      <c r="F1992" s="10" t="s">
        <v>21</v>
      </c>
      <c r="G1992" s="10" t="s">
        <v>414</v>
      </c>
      <c r="H1992" s="10" t="s">
        <v>16</v>
      </c>
      <c r="I1992" s="11" t="s">
        <v>426</v>
      </c>
      <c r="J1992" s="12">
        <v>118959</v>
      </c>
      <c r="K1992" s="13">
        <v>3.6299999999999999E-2</v>
      </c>
    </row>
    <row r="1993" spans="1:11" x14ac:dyDescent="0.35">
      <c r="A1993" s="10" t="s">
        <v>412</v>
      </c>
      <c r="B1993" s="10" t="s">
        <v>302</v>
      </c>
      <c r="C1993" s="10" t="s">
        <v>11</v>
      </c>
      <c r="D1993" s="10" t="s">
        <v>303</v>
      </c>
      <c r="E1993" s="11" t="s">
        <v>705</v>
      </c>
      <c r="F1993" s="10" t="s">
        <v>21</v>
      </c>
      <c r="G1993" s="10" t="s">
        <v>414</v>
      </c>
      <c r="H1993" s="10" t="s">
        <v>419</v>
      </c>
      <c r="I1993" s="11" t="s">
        <v>420</v>
      </c>
      <c r="J1993" s="12">
        <v>704579</v>
      </c>
      <c r="K1993" s="13">
        <v>0.215</v>
      </c>
    </row>
    <row r="1994" spans="1:11" x14ac:dyDescent="0.35">
      <c r="A1994" s="10" t="s">
        <v>412</v>
      </c>
      <c r="B1994" s="10" t="s">
        <v>302</v>
      </c>
      <c r="C1994" s="10" t="s">
        <v>11</v>
      </c>
      <c r="D1994" s="10" t="s">
        <v>303</v>
      </c>
      <c r="E1994" s="11" t="s">
        <v>705</v>
      </c>
      <c r="F1994" s="10" t="s">
        <v>21</v>
      </c>
      <c r="G1994" s="10" t="s">
        <v>414</v>
      </c>
      <c r="H1994" s="10" t="s">
        <v>421</v>
      </c>
      <c r="I1994" s="11" t="s">
        <v>422</v>
      </c>
      <c r="J1994" s="12">
        <v>620357</v>
      </c>
      <c r="K1994" s="13">
        <v>0.1893</v>
      </c>
    </row>
    <row r="1995" spans="1:11" x14ac:dyDescent="0.35">
      <c r="A1995" s="10" t="s">
        <v>412</v>
      </c>
      <c r="B1995" s="10" t="s">
        <v>302</v>
      </c>
      <c r="C1995" s="10" t="s">
        <v>11</v>
      </c>
      <c r="D1995" s="10" t="s">
        <v>303</v>
      </c>
      <c r="E1995" s="11" t="s">
        <v>705</v>
      </c>
      <c r="F1995" s="10" t="s">
        <v>21</v>
      </c>
      <c r="G1995" s="10" t="s">
        <v>414</v>
      </c>
      <c r="H1995" s="10" t="s">
        <v>423</v>
      </c>
      <c r="I1995" s="11" t="s">
        <v>424</v>
      </c>
      <c r="J1995" s="12">
        <v>28839</v>
      </c>
      <c r="K1995" s="13">
        <v>8.8000000000000005E-3</v>
      </c>
    </row>
    <row r="1996" spans="1:11" x14ac:dyDescent="0.35">
      <c r="A1996" s="10" t="s">
        <v>412</v>
      </c>
      <c r="B1996" s="10" t="s">
        <v>302</v>
      </c>
      <c r="C1996" s="10" t="s">
        <v>11</v>
      </c>
      <c r="D1996" s="10" t="s">
        <v>304</v>
      </c>
      <c r="E1996" s="11" t="s">
        <v>706</v>
      </c>
      <c r="F1996" s="10" t="s">
        <v>21</v>
      </c>
      <c r="G1996" s="10" t="s">
        <v>414</v>
      </c>
      <c r="H1996" s="10" t="s">
        <v>13</v>
      </c>
      <c r="I1996" s="11" t="s">
        <v>415</v>
      </c>
      <c r="J1996" s="12">
        <v>0</v>
      </c>
      <c r="K1996" s="13">
        <v>0</v>
      </c>
    </row>
    <row r="1997" spans="1:11" x14ac:dyDescent="0.35">
      <c r="A1997" s="10" t="s">
        <v>412</v>
      </c>
      <c r="B1997" s="10" t="s">
        <v>302</v>
      </c>
      <c r="C1997" s="10" t="s">
        <v>11</v>
      </c>
      <c r="D1997" s="10" t="s">
        <v>304</v>
      </c>
      <c r="E1997" s="11" t="s">
        <v>706</v>
      </c>
      <c r="F1997" s="10" t="s">
        <v>21</v>
      </c>
      <c r="G1997" s="10" t="s">
        <v>414</v>
      </c>
      <c r="H1997" s="10" t="s">
        <v>416</v>
      </c>
      <c r="I1997" s="11" t="s">
        <v>417</v>
      </c>
      <c r="J1997" s="12">
        <v>0</v>
      </c>
      <c r="K1997" s="13">
        <v>0</v>
      </c>
    </row>
    <row r="1998" spans="1:11" x14ac:dyDescent="0.35">
      <c r="A1998" s="10" t="s">
        <v>412</v>
      </c>
      <c r="B1998" s="10" t="s">
        <v>302</v>
      </c>
      <c r="C1998" s="10" t="s">
        <v>11</v>
      </c>
      <c r="D1998" s="10" t="s">
        <v>304</v>
      </c>
      <c r="E1998" s="11" t="s">
        <v>706</v>
      </c>
      <c r="F1998" s="10" t="s">
        <v>21</v>
      </c>
      <c r="G1998" s="10" t="s">
        <v>414</v>
      </c>
      <c r="H1998" s="10" t="s">
        <v>15</v>
      </c>
      <c r="I1998" s="11" t="s">
        <v>418</v>
      </c>
      <c r="J1998" s="12">
        <v>1724876</v>
      </c>
      <c r="K1998" s="13">
        <v>0.28410000000000002</v>
      </c>
    </row>
    <row r="1999" spans="1:11" x14ac:dyDescent="0.35">
      <c r="A1999" s="10" t="s">
        <v>412</v>
      </c>
      <c r="B1999" s="10" t="s">
        <v>302</v>
      </c>
      <c r="C1999" s="10" t="s">
        <v>11</v>
      </c>
      <c r="D1999" s="10" t="s">
        <v>304</v>
      </c>
      <c r="E1999" s="11" t="s">
        <v>706</v>
      </c>
      <c r="F1999" s="10" t="s">
        <v>21</v>
      </c>
      <c r="G1999" s="10" t="s">
        <v>414</v>
      </c>
      <c r="H1999" s="10" t="s">
        <v>419</v>
      </c>
      <c r="I1999" s="11" t="s">
        <v>420</v>
      </c>
      <c r="J1999" s="12">
        <v>1582806</v>
      </c>
      <c r="K1999" s="13">
        <v>0.26069999999999999</v>
      </c>
    </row>
    <row r="2000" spans="1:11" x14ac:dyDescent="0.35">
      <c r="A2000" s="10" t="s">
        <v>412</v>
      </c>
      <c r="B2000" s="10" t="s">
        <v>302</v>
      </c>
      <c r="C2000" s="10" t="s">
        <v>11</v>
      </c>
      <c r="D2000" s="10" t="s">
        <v>304</v>
      </c>
      <c r="E2000" s="11" t="s">
        <v>706</v>
      </c>
      <c r="F2000" s="10" t="s">
        <v>21</v>
      </c>
      <c r="G2000" s="10" t="s">
        <v>414</v>
      </c>
      <c r="H2000" s="10" t="s">
        <v>421</v>
      </c>
      <c r="I2000" s="11" t="s">
        <v>422</v>
      </c>
      <c r="J2000" s="12">
        <v>1172381</v>
      </c>
      <c r="K2000" s="13">
        <v>0.19309999999999999</v>
      </c>
    </row>
    <row r="2001" spans="1:11" x14ac:dyDescent="0.35">
      <c r="A2001" s="10" t="s">
        <v>412</v>
      </c>
      <c r="B2001" s="10" t="s">
        <v>302</v>
      </c>
      <c r="C2001" s="10" t="s">
        <v>11</v>
      </c>
      <c r="D2001" s="10" t="s">
        <v>304</v>
      </c>
      <c r="E2001" s="11" t="s">
        <v>706</v>
      </c>
      <c r="F2001" s="10" t="s">
        <v>21</v>
      </c>
      <c r="G2001" s="10" t="s">
        <v>414</v>
      </c>
      <c r="H2001" s="10" t="s">
        <v>423</v>
      </c>
      <c r="I2001" s="11" t="s">
        <v>424</v>
      </c>
      <c r="J2001" s="12">
        <v>199141</v>
      </c>
      <c r="K2001" s="13">
        <v>3.2800000000000003E-2</v>
      </c>
    </row>
    <row r="2002" spans="1:11" x14ac:dyDescent="0.35">
      <c r="A2002" s="10" t="s">
        <v>412</v>
      </c>
      <c r="B2002" s="10" t="s">
        <v>109</v>
      </c>
      <c r="C2002" s="10" t="s">
        <v>11</v>
      </c>
      <c r="D2002" s="10" t="s">
        <v>108</v>
      </c>
      <c r="E2002" s="11" t="s">
        <v>506</v>
      </c>
      <c r="F2002" s="10" t="s">
        <v>14</v>
      </c>
      <c r="G2002" s="10" t="s">
        <v>109</v>
      </c>
      <c r="H2002" s="10" t="s">
        <v>13</v>
      </c>
      <c r="I2002" s="11" t="s">
        <v>415</v>
      </c>
      <c r="J2002" s="12">
        <v>0</v>
      </c>
      <c r="K2002" s="13">
        <v>0</v>
      </c>
    </row>
    <row r="2003" spans="1:11" x14ac:dyDescent="0.35">
      <c r="A2003" s="10" t="s">
        <v>412</v>
      </c>
      <c r="B2003" s="10" t="s">
        <v>109</v>
      </c>
      <c r="C2003" s="10" t="s">
        <v>11</v>
      </c>
      <c r="D2003" s="10" t="s">
        <v>108</v>
      </c>
      <c r="E2003" s="11" t="s">
        <v>506</v>
      </c>
      <c r="F2003" s="10" t="s">
        <v>14</v>
      </c>
      <c r="G2003" s="10" t="s">
        <v>109</v>
      </c>
      <c r="H2003" s="10" t="s">
        <v>416</v>
      </c>
      <c r="I2003" s="11" t="s">
        <v>417</v>
      </c>
      <c r="J2003" s="12">
        <v>0</v>
      </c>
      <c r="K2003" s="13">
        <v>0</v>
      </c>
    </row>
    <row r="2004" spans="1:11" x14ac:dyDescent="0.35">
      <c r="A2004" s="10" t="s">
        <v>412</v>
      </c>
      <c r="B2004" s="10" t="s">
        <v>109</v>
      </c>
      <c r="C2004" s="10" t="s">
        <v>11</v>
      </c>
      <c r="D2004" s="10" t="s">
        <v>108</v>
      </c>
      <c r="E2004" s="11" t="s">
        <v>506</v>
      </c>
      <c r="F2004" s="10" t="s">
        <v>14</v>
      </c>
      <c r="G2004" s="10" t="s">
        <v>109</v>
      </c>
      <c r="H2004" s="10" t="s">
        <v>15</v>
      </c>
      <c r="I2004" s="11" t="s">
        <v>418</v>
      </c>
      <c r="J2004" s="12">
        <v>1584844</v>
      </c>
      <c r="K2004" s="13">
        <v>0.45119999999999999</v>
      </c>
    </row>
    <row r="2005" spans="1:11" x14ac:dyDescent="0.35">
      <c r="A2005" s="10" t="s">
        <v>412</v>
      </c>
      <c r="B2005" s="10" t="s">
        <v>109</v>
      </c>
      <c r="C2005" s="10" t="s">
        <v>11</v>
      </c>
      <c r="D2005" s="10" t="s">
        <v>108</v>
      </c>
      <c r="E2005" s="11" t="s">
        <v>506</v>
      </c>
      <c r="F2005" s="10" t="s">
        <v>14</v>
      </c>
      <c r="G2005" s="10" t="s">
        <v>109</v>
      </c>
      <c r="H2005" s="10" t="s">
        <v>16</v>
      </c>
      <c r="I2005" s="11" t="s">
        <v>426</v>
      </c>
      <c r="J2005" s="12">
        <v>56551</v>
      </c>
      <c r="K2005" s="13">
        <v>1.61E-2</v>
      </c>
    </row>
    <row r="2006" spans="1:11" x14ac:dyDescent="0.35">
      <c r="A2006" s="10" t="s">
        <v>412</v>
      </c>
      <c r="B2006" s="10" t="s">
        <v>109</v>
      </c>
      <c r="C2006" s="10" t="s">
        <v>11</v>
      </c>
      <c r="D2006" s="10" t="s">
        <v>108</v>
      </c>
      <c r="E2006" s="11" t="s">
        <v>506</v>
      </c>
      <c r="F2006" s="10" t="s">
        <v>14</v>
      </c>
      <c r="G2006" s="10" t="s">
        <v>109</v>
      </c>
      <c r="H2006" s="10" t="s">
        <v>419</v>
      </c>
      <c r="I2006" s="11" t="s">
        <v>420</v>
      </c>
      <c r="J2006" s="12">
        <v>1273284</v>
      </c>
      <c r="K2006" s="13">
        <v>0.36249999999999999</v>
      </c>
    </row>
    <row r="2007" spans="1:11" x14ac:dyDescent="0.35">
      <c r="A2007" s="10" t="s">
        <v>412</v>
      </c>
      <c r="B2007" s="10" t="s">
        <v>109</v>
      </c>
      <c r="C2007" s="10" t="s">
        <v>11</v>
      </c>
      <c r="D2007" s="10" t="s">
        <v>108</v>
      </c>
      <c r="E2007" s="11" t="s">
        <v>506</v>
      </c>
      <c r="F2007" s="10" t="s">
        <v>14</v>
      </c>
      <c r="G2007" s="10" t="s">
        <v>109</v>
      </c>
      <c r="H2007" s="10" t="s">
        <v>421</v>
      </c>
      <c r="I2007" s="11" t="s">
        <v>422</v>
      </c>
      <c r="J2007" s="12">
        <v>702502</v>
      </c>
      <c r="K2007" s="13">
        <v>0.2</v>
      </c>
    </row>
    <row r="2008" spans="1:11" x14ac:dyDescent="0.35">
      <c r="A2008" s="10" t="s">
        <v>412</v>
      </c>
      <c r="B2008" s="10" t="s">
        <v>109</v>
      </c>
      <c r="C2008" s="10" t="s">
        <v>11</v>
      </c>
      <c r="D2008" s="10" t="s">
        <v>108</v>
      </c>
      <c r="E2008" s="11" t="s">
        <v>506</v>
      </c>
      <c r="F2008" s="10" t="s">
        <v>14</v>
      </c>
      <c r="G2008" s="10" t="s">
        <v>109</v>
      </c>
      <c r="H2008" s="10" t="s">
        <v>423</v>
      </c>
      <c r="I2008" s="11" t="s">
        <v>424</v>
      </c>
      <c r="J2008" s="12">
        <v>149282</v>
      </c>
      <c r="K2008" s="13">
        <v>4.2500000000000003E-2</v>
      </c>
    </row>
    <row r="2009" spans="1:11" x14ac:dyDescent="0.35">
      <c r="A2009" s="10" t="s">
        <v>412</v>
      </c>
      <c r="B2009" s="10" t="s">
        <v>382</v>
      </c>
      <c r="C2009" s="10" t="s">
        <v>11</v>
      </c>
      <c r="D2009" s="10" t="s">
        <v>383</v>
      </c>
      <c r="E2009" s="11" t="s">
        <v>707</v>
      </c>
      <c r="F2009" s="10" t="s">
        <v>21</v>
      </c>
      <c r="G2009" s="10" t="s">
        <v>414</v>
      </c>
      <c r="H2009" s="10" t="s">
        <v>13</v>
      </c>
      <c r="I2009" s="11" t="s">
        <v>415</v>
      </c>
      <c r="J2009" s="12">
        <v>0</v>
      </c>
      <c r="K2009" s="13">
        <v>0</v>
      </c>
    </row>
    <row r="2010" spans="1:11" x14ac:dyDescent="0.35">
      <c r="A2010" s="10" t="s">
        <v>412</v>
      </c>
      <c r="B2010" s="10" t="s">
        <v>382</v>
      </c>
      <c r="C2010" s="10" t="s">
        <v>11</v>
      </c>
      <c r="D2010" s="10" t="s">
        <v>383</v>
      </c>
      <c r="E2010" s="11" t="s">
        <v>707</v>
      </c>
      <c r="F2010" s="10" t="s">
        <v>21</v>
      </c>
      <c r="G2010" s="10" t="s">
        <v>414</v>
      </c>
      <c r="H2010" s="10" t="s">
        <v>416</v>
      </c>
      <c r="I2010" s="11" t="s">
        <v>417</v>
      </c>
      <c r="J2010" s="12">
        <v>0</v>
      </c>
      <c r="K2010" s="13">
        <v>0</v>
      </c>
    </row>
    <row r="2011" spans="1:11" x14ac:dyDescent="0.35">
      <c r="A2011" s="10" t="s">
        <v>412</v>
      </c>
      <c r="B2011" s="10" t="s">
        <v>382</v>
      </c>
      <c r="C2011" s="10" t="s">
        <v>11</v>
      </c>
      <c r="D2011" s="10" t="s">
        <v>383</v>
      </c>
      <c r="E2011" s="11" t="s">
        <v>707</v>
      </c>
      <c r="F2011" s="10" t="s">
        <v>21</v>
      </c>
      <c r="G2011" s="10" t="s">
        <v>414</v>
      </c>
      <c r="H2011" s="10" t="s">
        <v>15</v>
      </c>
      <c r="I2011" s="11" t="s">
        <v>418</v>
      </c>
      <c r="J2011" s="12">
        <v>12745974</v>
      </c>
      <c r="K2011" s="13">
        <v>0.19209999999999999</v>
      </c>
    </row>
    <row r="2012" spans="1:11" x14ac:dyDescent="0.35">
      <c r="A2012" s="10" t="s">
        <v>412</v>
      </c>
      <c r="B2012" s="10" t="s">
        <v>382</v>
      </c>
      <c r="C2012" s="10" t="s">
        <v>11</v>
      </c>
      <c r="D2012" s="10" t="s">
        <v>383</v>
      </c>
      <c r="E2012" s="11" t="s">
        <v>707</v>
      </c>
      <c r="F2012" s="10" t="s">
        <v>21</v>
      </c>
      <c r="G2012" s="10" t="s">
        <v>414</v>
      </c>
      <c r="H2012" s="10" t="s">
        <v>51</v>
      </c>
      <c r="I2012" s="11" t="s">
        <v>438</v>
      </c>
      <c r="J2012" s="12">
        <v>12480571</v>
      </c>
      <c r="K2012" s="13">
        <v>0.18809999999999999</v>
      </c>
    </row>
    <row r="2013" spans="1:11" x14ac:dyDescent="0.35">
      <c r="A2013" s="10" t="s">
        <v>412</v>
      </c>
      <c r="B2013" s="10" t="s">
        <v>382</v>
      </c>
      <c r="C2013" s="10" t="s">
        <v>11</v>
      </c>
      <c r="D2013" s="10" t="s">
        <v>383</v>
      </c>
      <c r="E2013" s="11" t="s">
        <v>707</v>
      </c>
      <c r="F2013" s="10" t="s">
        <v>21</v>
      </c>
      <c r="G2013" s="10" t="s">
        <v>414</v>
      </c>
      <c r="H2013" s="10" t="s">
        <v>419</v>
      </c>
      <c r="I2013" s="11" t="s">
        <v>420</v>
      </c>
      <c r="J2013" s="12">
        <v>19215169</v>
      </c>
      <c r="K2013" s="13">
        <v>0.28960000000000002</v>
      </c>
    </row>
    <row r="2014" spans="1:11" x14ac:dyDescent="0.35">
      <c r="A2014" s="10" t="s">
        <v>412</v>
      </c>
      <c r="B2014" s="10" t="s">
        <v>382</v>
      </c>
      <c r="C2014" s="10" t="s">
        <v>11</v>
      </c>
      <c r="D2014" s="10" t="s">
        <v>383</v>
      </c>
      <c r="E2014" s="11" t="s">
        <v>707</v>
      </c>
      <c r="F2014" s="10" t="s">
        <v>21</v>
      </c>
      <c r="G2014" s="10" t="s">
        <v>414</v>
      </c>
      <c r="H2014" s="10" t="s">
        <v>412</v>
      </c>
      <c r="I2014" s="11" t="s">
        <v>435</v>
      </c>
      <c r="J2014" s="12">
        <v>331754</v>
      </c>
      <c r="K2014" s="13">
        <v>5.0000000000000001E-3</v>
      </c>
    </row>
    <row r="2015" spans="1:11" x14ac:dyDescent="0.35">
      <c r="A2015" s="10" t="s">
        <v>412</v>
      </c>
      <c r="B2015" s="10" t="s">
        <v>382</v>
      </c>
      <c r="C2015" s="10" t="s">
        <v>11</v>
      </c>
      <c r="D2015" s="10" t="s">
        <v>383</v>
      </c>
      <c r="E2015" s="11" t="s">
        <v>707</v>
      </c>
      <c r="F2015" s="10" t="s">
        <v>21</v>
      </c>
      <c r="G2015" s="10" t="s">
        <v>414</v>
      </c>
      <c r="H2015" s="10" t="s">
        <v>421</v>
      </c>
      <c r="I2015" s="11" t="s">
        <v>422</v>
      </c>
      <c r="J2015" s="12">
        <v>14617064</v>
      </c>
      <c r="K2015" s="13">
        <v>0.2203</v>
      </c>
    </row>
    <row r="2016" spans="1:11" x14ac:dyDescent="0.35">
      <c r="A2016" s="10" t="s">
        <v>412</v>
      </c>
      <c r="B2016" s="10" t="s">
        <v>382</v>
      </c>
      <c r="C2016" s="10" t="s">
        <v>11</v>
      </c>
      <c r="D2016" s="10" t="s">
        <v>383</v>
      </c>
      <c r="E2016" s="11" t="s">
        <v>707</v>
      </c>
      <c r="F2016" s="10" t="s">
        <v>21</v>
      </c>
      <c r="G2016" s="10" t="s">
        <v>414</v>
      </c>
      <c r="H2016" s="10" t="s">
        <v>423</v>
      </c>
      <c r="I2016" s="11" t="s">
        <v>424</v>
      </c>
      <c r="J2016" s="12">
        <v>2627489</v>
      </c>
      <c r="K2016" s="13">
        <v>3.9600000000000003E-2</v>
      </c>
    </row>
    <row r="2017" spans="1:11" x14ac:dyDescent="0.35">
      <c r="A2017" s="10" t="s">
        <v>412</v>
      </c>
      <c r="B2017" s="10" t="s">
        <v>305</v>
      </c>
      <c r="C2017" s="10" t="s">
        <v>11</v>
      </c>
      <c r="D2017" s="10" t="s">
        <v>306</v>
      </c>
      <c r="E2017" s="11" t="s">
        <v>708</v>
      </c>
      <c r="F2017" s="10" t="s">
        <v>21</v>
      </c>
      <c r="G2017" s="10" t="s">
        <v>414</v>
      </c>
      <c r="H2017" s="10" t="s">
        <v>13</v>
      </c>
      <c r="I2017" s="11" t="s">
        <v>415</v>
      </c>
      <c r="J2017" s="12">
        <v>0</v>
      </c>
      <c r="K2017" s="13">
        <v>0</v>
      </c>
    </row>
    <row r="2018" spans="1:11" x14ac:dyDescent="0.35">
      <c r="A2018" s="10" t="s">
        <v>412</v>
      </c>
      <c r="B2018" s="10" t="s">
        <v>305</v>
      </c>
      <c r="C2018" s="10" t="s">
        <v>11</v>
      </c>
      <c r="D2018" s="10" t="s">
        <v>306</v>
      </c>
      <c r="E2018" s="11" t="s">
        <v>708</v>
      </c>
      <c r="F2018" s="10" t="s">
        <v>21</v>
      </c>
      <c r="G2018" s="10" t="s">
        <v>414</v>
      </c>
      <c r="H2018" s="10" t="s">
        <v>416</v>
      </c>
      <c r="I2018" s="11" t="s">
        <v>417</v>
      </c>
      <c r="J2018" s="12">
        <v>0</v>
      </c>
      <c r="K2018" s="13">
        <v>0</v>
      </c>
    </row>
    <row r="2019" spans="1:11" x14ac:dyDescent="0.35">
      <c r="A2019" s="10" t="s">
        <v>412</v>
      </c>
      <c r="B2019" s="10" t="s">
        <v>305</v>
      </c>
      <c r="C2019" s="10" t="s">
        <v>11</v>
      </c>
      <c r="D2019" s="10" t="s">
        <v>306</v>
      </c>
      <c r="E2019" s="11" t="s">
        <v>708</v>
      </c>
      <c r="F2019" s="10" t="s">
        <v>21</v>
      </c>
      <c r="G2019" s="10" t="s">
        <v>414</v>
      </c>
      <c r="H2019" s="10" t="s">
        <v>15</v>
      </c>
      <c r="I2019" s="11" t="s">
        <v>418</v>
      </c>
      <c r="J2019" s="12">
        <v>1433605</v>
      </c>
      <c r="K2019" s="13">
        <v>0.37819999999999998</v>
      </c>
    </row>
    <row r="2020" spans="1:11" x14ac:dyDescent="0.35">
      <c r="A2020" s="10" t="s">
        <v>412</v>
      </c>
      <c r="B2020" s="10" t="s">
        <v>305</v>
      </c>
      <c r="C2020" s="10" t="s">
        <v>11</v>
      </c>
      <c r="D2020" s="10" t="s">
        <v>306</v>
      </c>
      <c r="E2020" s="11" t="s">
        <v>708</v>
      </c>
      <c r="F2020" s="10" t="s">
        <v>21</v>
      </c>
      <c r="G2020" s="10" t="s">
        <v>414</v>
      </c>
      <c r="H2020" s="10" t="s">
        <v>419</v>
      </c>
      <c r="I2020" s="11" t="s">
        <v>420</v>
      </c>
      <c r="J2020" s="12">
        <v>932488</v>
      </c>
      <c r="K2020" s="13">
        <v>0.246</v>
      </c>
    </row>
    <row r="2021" spans="1:11" x14ac:dyDescent="0.35">
      <c r="A2021" s="10" t="s">
        <v>412</v>
      </c>
      <c r="B2021" s="10" t="s">
        <v>305</v>
      </c>
      <c r="C2021" s="10" t="s">
        <v>11</v>
      </c>
      <c r="D2021" s="10" t="s">
        <v>306</v>
      </c>
      <c r="E2021" s="11" t="s">
        <v>708</v>
      </c>
      <c r="F2021" s="10" t="s">
        <v>21</v>
      </c>
      <c r="G2021" s="10" t="s">
        <v>414</v>
      </c>
      <c r="H2021" s="10" t="s">
        <v>421</v>
      </c>
      <c r="I2021" s="11" t="s">
        <v>422</v>
      </c>
      <c r="J2021" s="12">
        <v>672452</v>
      </c>
      <c r="K2021" s="13">
        <v>0.1774</v>
      </c>
    </row>
    <row r="2022" spans="1:11" x14ac:dyDescent="0.35">
      <c r="A2022" s="10" t="s">
        <v>412</v>
      </c>
      <c r="B2022" s="10" t="s">
        <v>305</v>
      </c>
      <c r="C2022" s="10" t="s">
        <v>11</v>
      </c>
      <c r="D2022" s="10" t="s">
        <v>306</v>
      </c>
      <c r="E2022" s="11" t="s">
        <v>708</v>
      </c>
      <c r="F2022" s="10" t="s">
        <v>21</v>
      </c>
      <c r="G2022" s="10" t="s">
        <v>414</v>
      </c>
      <c r="H2022" s="10" t="s">
        <v>423</v>
      </c>
      <c r="I2022" s="11" t="s">
        <v>424</v>
      </c>
      <c r="J2022" s="12">
        <v>72021</v>
      </c>
      <c r="K2022" s="13">
        <v>1.9E-2</v>
      </c>
    </row>
    <row r="2023" spans="1:11" x14ac:dyDescent="0.35">
      <c r="A2023" s="10" t="s">
        <v>412</v>
      </c>
      <c r="B2023" s="10" t="s">
        <v>305</v>
      </c>
      <c r="C2023" s="10" t="s">
        <v>11</v>
      </c>
      <c r="D2023" s="10" t="s">
        <v>307</v>
      </c>
      <c r="E2023" s="11" t="s">
        <v>709</v>
      </c>
      <c r="F2023" s="10" t="s">
        <v>21</v>
      </c>
      <c r="G2023" s="10" t="s">
        <v>414</v>
      </c>
      <c r="H2023" s="10" t="s">
        <v>416</v>
      </c>
      <c r="I2023" s="11" t="s">
        <v>417</v>
      </c>
      <c r="J2023" s="12">
        <v>0</v>
      </c>
      <c r="K2023" s="13">
        <v>0</v>
      </c>
    </row>
    <row r="2024" spans="1:11" x14ac:dyDescent="0.35">
      <c r="A2024" s="10" t="s">
        <v>412</v>
      </c>
      <c r="B2024" s="10" t="s">
        <v>305</v>
      </c>
      <c r="C2024" s="10" t="s">
        <v>11</v>
      </c>
      <c r="D2024" s="10" t="s">
        <v>307</v>
      </c>
      <c r="E2024" s="11" t="s">
        <v>709</v>
      </c>
      <c r="F2024" s="10" t="s">
        <v>21</v>
      </c>
      <c r="G2024" s="10" t="s">
        <v>414</v>
      </c>
      <c r="H2024" s="10" t="s">
        <v>15</v>
      </c>
      <c r="I2024" s="11" t="s">
        <v>418</v>
      </c>
      <c r="J2024" s="12">
        <v>1667282</v>
      </c>
      <c r="K2024" s="13">
        <v>0.37809999999999999</v>
      </c>
    </row>
    <row r="2025" spans="1:11" x14ac:dyDescent="0.35">
      <c r="A2025" s="10" t="s">
        <v>412</v>
      </c>
      <c r="B2025" s="10" t="s">
        <v>305</v>
      </c>
      <c r="C2025" s="10" t="s">
        <v>11</v>
      </c>
      <c r="D2025" s="10" t="s">
        <v>307</v>
      </c>
      <c r="E2025" s="11" t="s">
        <v>709</v>
      </c>
      <c r="F2025" s="10" t="s">
        <v>21</v>
      </c>
      <c r="G2025" s="10" t="s">
        <v>414</v>
      </c>
      <c r="H2025" s="10" t="s">
        <v>419</v>
      </c>
      <c r="I2025" s="11" t="s">
        <v>420</v>
      </c>
      <c r="J2025" s="12">
        <v>1866157</v>
      </c>
      <c r="K2025" s="13">
        <v>0.42320000000000002</v>
      </c>
    </row>
    <row r="2026" spans="1:11" x14ac:dyDescent="0.35">
      <c r="A2026" s="10" t="s">
        <v>412</v>
      </c>
      <c r="B2026" s="10" t="s">
        <v>305</v>
      </c>
      <c r="C2026" s="10" t="s">
        <v>11</v>
      </c>
      <c r="D2026" s="10" t="s">
        <v>307</v>
      </c>
      <c r="E2026" s="11" t="s">
        <v>709</v>
      </c>
      <c r="F2026" s="10" t="s">
        <v>21</v>
      </c>
      <c r="G2026" s="10" t="s">
        <v>414</v>
      </c>
      <c r="H2026" s="10" t="s">
        <v>421</v>
      </c>
      <c r="I2026" s="11" t="s">
        <v>422</v>
      </c>
      <c r="J2026" s="12">
        <v>885013</v>
      </c>
      <c r="K2026" s="13">
        <v>0.20069999999999999</v>
      </c>
    </row>
    <row r="2027" spans="1:11" x14ac:dyDescent="0.35">
      <c r="A2027" s="10" t="s">
        <v>412</v>
      </c>
      <c r="B2027" s="10" t="s">
        <v>305</v>
      </c>
      <c r="C2027" s="10" t="s">
        <v>11</v>
      </c>
      <c r="D2027" s="10" t="s">
        <v>307</v>
      </c>
      <c r="E2027" s="11" t="s">
        <v>709</v>
      </c>
      <c r="F2027" s="10" t="s">
        <v>21</v>
      </c>
      <c r="G2027" s="10" t="s">
        <v>414</v>
      </c>
      <c r="H2027" s="10" t="s">
        <v>423</v>
      </c>
      <c r="I2027" s="11" t="s">
        <v>424</v>
      </c>
      <c r="J2027" s="12">
        <v>258405</v>
      </c>
      <c r="K2027" s="13">
        <v>5.8599999999999999E-2</v>
      </c>
    </row>
    <row r="2028" spans="1:11" x14ac:dyDescent="0.35">
      <c r="A2028" s="10" t="s">
        <v>412</v>
      </c>
      <c r="B2028" s="10" t="s">
        <v>384</v>
      </c>
      <c r="C2028" s="10" t="s">
        <v>11</v>
      </c>
      <c r="D2028" s="10" t="s">
        <v>385</v>
      </c>
      <c r="E2028" s="11" t="s">
        <v>710</v>
      </c>
      <c r="F2028" s="10" t="s">
        <v>21</v>
      </c>
      <c r="G2028" s="10" t="s">
        <v>414</v>
      </c>
      <c r="H2028" s="10" t="s">
        <v>416</v>
      </c>
      <c r="I2028" s="11" t="s">
        <v>417</v>
      </c>
      <c r="J2028" s="12">
        <v>0</v>
      </c>
      <c r="K2028" s="13">
        <v>0</v>
      </c>
    </row>
    <row r="2029" spans="1:11" x14ac:dyDescent="0.35">
      <c r="A2029" s="10" t="s">
        <v>412</v>
      </c>
      <c r="B2029" s="10" t="s">
        <v>384</v>
      </c>
      <c r="C2029" s="10" t="s">
        <v>11</v>
      </c>
      <c r="D2029" s="10" t="s">
        <v>385</v>
      </c>
      <c r="E2029" s="11" t="s">
        <v>710</v>
      </c>
      <c r="F2029" s="10" t="s">
        <v>21</v>
      </c>
      <c r="G2029" s="10" t="s">
        <v>414</v>
      </c>
      <c r="H2029" s="10" t="s">
        <v>15</v>
      </c>
      <c r="I2029" s="11" t="s">
        <v>418</v>
      </c>
      <c r="J2029" s="12">
        <v>7757548</v>
      </c>
      <c r="K2029" s="13">
        <v>0.21310000000000001</v>
      </c>
    </row>
    <row r="2030" spans="1:11" x14ac:dyDescent="0.35">
      <c r="A2030" s="10" t="s">
        <v>412</v>
      </c>
      <c r="B2030" s="10" t="s">
        <v>384</v>
      </c>
      <c r="C2030" s="10" t="s">
        <v>11</v>
      </c>
      <c r="D2030" s="10" t="s">
        <v>385</v>
      </c>
      <c r="E2030" s="11" t="s">
        <v>710</v>
      </c>
      <c r="F2030" s="10" t="s">
        <v>21</v>
      </c>
      <c r="G2030" s="10" t="s">
        <v>414</v>
      </c>
      <c r="H2030" s="10" t="s">
        <v>419</v>
      </c>
      <c r="I2030" s="11" t="s">
        <v>420</v>
      </c>
      <c r="J2030" s="12">
        <v>12391691</v>
      </c>
      <c r="K2030" s="13">
        <v>0.34039999999999998</v>
      </c>
    </row>
    <row r="2031" spans="1:11" x14ac:dyDescent="0.35">
      <c r="A2031" s="10" t="s">
        <v>412</v>
      </c>
      <c r="B2031" s="10" t="s">
        <v>384</v>
      </c>
      <c r="C2031" s="10" t="s">
        <v>11</v>
      </c>
      <c r="D2031" s="10" t="s">
        <v>385</v>
      </c>
      <c r="E2031" s="11" t="s">
        <v>710</v>
      </c>
      <c r="F2031" s="10" t="s">
        <v>21</v>
      </c>
      <c r="G2031" s="10" t="s">
        <v>414</v>
      </c>
      <c r="H2031" s="10" t="s">
        <v>421</v>
      </c>
      <c r="I2031" s="11" t="s">
        <v>422</v>
      </c>
      <c r="J2031" s="12">
        <v>6042951</v>
      </c>
      <c r="K2031" s="13">
        <v>0.16600000000000001</v>
      </c>
    </row>
    <row r="2032" spans="1:11" x14ac:dyDescent="0.35">
      <c r="A2032" s="10" t="s">
        <v>412</v>
      </c>
      <c r="B2032" s="10" t="s">
        <v>384</v>
      </c>
      <c r="C2032" s="10" t="s">
        <v>11</v>
      </c>
      <c r="D2032" s="10" t="s">
        <v>385</v>
      </c>
      <c r="E2032" s="11" t="s">
        <v>710</v>
      </c>
      <c r="F2032" s="10" t="s">
        <v>21</v>
      </c>
      <c r="G2032" s="10" t="s">
        <v>414</v>
      </c>
      <c r="H2032" s="10" t="s">
        <v>423</v>
      </c>
      <c r="I2032" s="11" t="s">
        <v>424</v>
      </c>
      <c r="J2032" s="12">
        <v>1925736</v>
      </c>
      <c r="K2032" s="13">
        <v>5.2900000000000003E-2</v>
      </c>
    </row>
    <row r="2033" spans="1:11" x14ac:dyDescent="0.35">
      <c r="A2033" s="10" t="s">
        <v>412</v>
      </c>
      <c r="B2033" s="10" t="s">
        <v>308</v>
      </c>
      <c r="C2033" s="10" t="s">
        <v>11</v>
      </c>
      <c r="D2033" s="10" t="s">
        <v>311</v>
      </c>
      <c r="E2033" s="11" t="s">
        <v>711</v>
      </c>
      <c r="F2033" s="10" t="s">
        <v>21</v>
      </c>
      <c r="G2033" s="10" t="s">
        <v>414</v>
      </c>
      <c r="H2033" s="10" t="s">
        <v>416</v>
      </c>
      <c r="I2033" s="11" t="s">
        <v>417</v>
      </c>
      <c r="J2033" s="12">
        <v>0</v>
      </c>
      <c r="K2033" s="13">
        <v>0</v>
      </c>
    </row>
    <row r="2034" spans="1:11" x14ac:dyDescent="0.35">
      <c r="A2034" s="10" t="s">
        <v>412</v>
      </c>
      <c r="B2034" s="10" t="s">
        <v>308</v>
      </c>
      <c r="C2034" s="10" t="s">
        <v>11</v>
      </c>
      <c r="D2034" s="10" t="s">
        <v>311</v>
      </c>
      <c r="E2034" s="11" t="s">
        <v>711</v>
      </c>
      <c r="F2034" s="10" t="s">
        <v>21</v>
      </c>
      <c r="G2034" s="10" t="s">
        <v>414</v>
      </c>
      <c r="H2034" s="10" t="s">
        <v>15</v>
      </c>
      <c r="I2034" s="11" t="s">
        <v>418</v>
      </c>
      <c r="J2034" s="12">
        <v>1075744</v>
      </c>
      <c r="K2034" s="13">
        <v>0.27800000000000002</v>
      </c>
    </row>
    <row r="2035" spans="1:11" x14ac:dyDescent="0.35">
      <c r="A2035" s="10" t="s">
        <v>412</v>
      </c>
      <c r="B2035" s="10" t="s">
        <v>308</v>
      </c>
      <c r="C2035" s="10" t="s">
        <v>11</v>
      </c>
      <c r="D2035" s="10" t="s">
        <v>311</v>
      </c>
      <c r="E2035" s="11" t="s">
        <v>711</v>
      </c>
      <c r="F2035" s="10" t="s">
        <v>21</v>
      </c>
      <c r="G2035" s="10" t="s">
        <v>414</v>
      </c>
      <c r="H2035" s="10" t="s">
        <v>16</v>
      </c>
      <c r="I2035" s="11" t="s">
        <v>426</v>
      </c>
      <c r="J2035" s="12">
        <v>200444</v>
      </c>
      <c r="K2035" s="13">
        <v>5.1799999999999999E-2</v>
      </c>
    </row>
    <row r="2036" spans="1:11" x14ac:dyDescent="0.35">
      <c r="A2036" s="10" t="s">
        <v>412</v>
      </c>
      <c r="B2036" s="10" t="s">
        <v>308</v>
      </c>
      <c r="C2036" s="10" t="s">
        <v>11</v>
      </c>
      <c r="D2036" s="10" t="s">
        <v>311</v>
      </c>
      <c r="E2036" s="11" t="s">
        <v>711</v>
      </c>
      <c r="F2036" s="10" t="s">
        <v>21</v>
      </c>
      <c r="G2036" s="10" t="s">
        <v>414</v>
      </c>
      <c r="H2036" s="10" t="s">
        <v>419</v>
      </c>
      <c r="I2036" s="11" t="s">
        <v>420</v>
      </c>
      <c r="J2036" s="12">
        <v>1112118</v>
      </c>
      <c r="K2036" s="13">
        <v>0.28739999999999999</v>
      </c>
    </row>
    <row r="2037" spans="1:11" x14ac:dyDescent="0.35">
      <c r="A2037" s="10" t="s">
        <v>412</v>
      </c>
      <c r="B2037" s="10" t="s">
        <v>308</v>
      </c>
      <c r="C2037" s="10" t="s">
        <v>11</v>
      </c>
      <c r="D2037" s="10" t="s">
        <v>311</v>
      </c>
      <c r="E2037" s="11" t="s">
        <v>711</v>
      </c>
      <c r="F2037" s="10" t="s">
        <v>21</v>
      </c>
      <c r="G2037" s="10" t="s">
        <v>414</v>
      </c>
      <c r="H2037" s="10" t="s">
        <v>421</v>
      </c>
      <c r="I2037" s="11" t="s">
        <v>422</v>
      </c>
      <c r="J2037" s="12">
        <v>591272</v>
      </c>
      <c r="K2037" s="13">
        <v>0.15279999999999999</v>
      </c>
    </row>
    <row r="2038" spans="1:11" x14ac:dyDescent="0.35">
      <c r="A2038" s="10" t="s">
        <v>412</v>
      </c>
      <c r="B2038" s="10" t="s">
        <v>308</v>
      </c>
      <c r="C2038" s="10" t="s">
        <v>11</v>
      </c>
      <c r="D2038" s="10" t="s">
        <v>311</v>
      </c>
      <c r="E2038" s="11" t="s">
        <v>711</v>
      </c>
      <c r="F2038" s="10" t="s">
        <v>21</v>
      </c>
      <c r="G2038" s="10" t="s">
        <v>414</v>
      </c>
      <c r="H2038" s="10" t="s">
        <v>423</v>
      </c>
      <c r="I2038" s="11" t="s">
        <v>424</v>
      </c>
      <c r="J2038" s="12">
        <v>0</v>
      </c>
      <c r="K2038" s="13">
        <v>0</v>
      </c>
    </row>
    <row r="2039" spans="1:11" x14ac:dyDescent="0.35">
      <c r="A2039" s="10" t="s">
        <v>412</v>
      </c>
      <c r="B2039" s="10" t="s">
        <v>308</v>
      </c>
      <c r="C2039" s="10" t="s">
        <v>11</v>
      </c>
      <c r="D2039" s="10" t="s">
        <v>309</v>
      </c>
      <c r="E2039" s="11" t="s">
        <v>712</v>
      </c>
      <c r="F2039" s="10" t="s">
        <v>21</v>
      </c>
      <c r="G2039" s="10" t="s">
        <v>414</v>
      </c>
      <c r="H2039" s="10" t="s">
        <v>13</v>
      </c>
      <c r="I2039" s="11" t="s">
        <v>415</v>
      </c>
      <c r="J2039" s="12">
        <v>0</v>
      </c>
      <c r="K2039" s="13">
        <v>0</v>
      </c>
    </row>
    <row r="2040" spans="1:11" x14ac:dyDescent="0.35">
      <c r="A2040" s="10" t="s">
        <v>412</v>
      </c>
      <c r="B2040" s="10" t="s">
        <v>308</v>
      </c>
      <c r="C2040" s="10" t="s">
        <v>11</v>
      </c>
      <c r="D2040" s="10" t="s">
        <v>309</v>
      </c>
      <c r="E2040" s="11" t="s">
        <v>712</v>
      </c>
      <c r="F2040" s="10" t="s">
        <v>21</v>
      </c>
      <c r="G2040" s="10" t="s">
        <v>414</v>
      </c>
      <c r="H2040" s="10" t="s">
        <v>416</v>
      </c>
      <c r="I2040" s="11" t="s">
        <v>417</v>
      </c>
      <c r="J2040" s="12">
        <v>0</v>
      </c>
      <c r="K2040" s="13">
        <v>0</v>
      </c>
    </row>
    <row r="2041" spans="1:11" x14ac:dyDescent="0.35">
      <c r="A2041" s="10" t="s">
        <v>412</v>
      </c>
      <c r="B2041" s="10" t="s">
        <v>308</v>
      </c>
      <c r="C2041" s="10" t="s">
        <v>11</v>
      </c>
      <c r="D2041" s="10" t="s">
        <v>309</v>
      </c>
      <c r="E2041" s="11" t="s">
        <v>712</v>
      </c>
      <c r="F2041" s="10" t="s">
        <v>21</v>
      </c>
      <c r="G2041" s="10" t="s">
        <v>414</v>
      </c>
      <c r="H2041" s="10" t="s">
        <v>15</v>
      </c>
      <c r="I2041" s="11" t="s">
        <v>418</v>
      </c>
      <c r="J2041" s="12">
        <v>2598716</v>
      </c>
      <c r="K2041" s="13">
        <v>0.35859999999999997</v>
      </c>
    </row>
    <row r="2042" spans="1:11" x14ac:dyDescent="0.35">
      <c r="A2042" s="10" t="s">
        <v>412</v>
      </c>
      <c r="B2042" s="10" t="s">
        <v>308</v>
      </c>
      <c r="C2042" s="10" t="s">
        <v>11</v>
      </c>
      <c r="D2042" s="10" t="s">
        <v>309</v>
      </c>
      <c r="E2042" s="11" t="s">
        <v>712</v>
      </c>
      <c r="F2042" s="10" t="s">
        <v>21</v>
      </c>
      <c r="G2042" s="10" t="s">
        <v>414</v>
      </c>
      <c r="H2042" s="10" t="s">
        <v>16</v>
      </c>
      <c r="I2042" s="11" t="s">
        <v>426</v>
      </c>
      <c r="J2042" s="12">
        <v>309440</v>
      </c>
      <c r="K2042" s="13">
        <v>4.2700000000000002E-2</v>
      </c>
    </row>
    <row r="2043" spans="1:11" x14ac:dyDescent="0.35">
      <c r="A2043" s="10" t="s">
        <v>412</v>
      </c>
      <c r="B2043" s="10" t="s">
        <v>308</v>
      </c>
      <c r="C2043" s="10" t="s">
        <v>11</v>
      </c>
      <c r="D2043" s="10" t="s">
        <v>309</v>
      </c>
      <c r="E2043" s="11" t="s">
        <v>712</v>
      </c>
      <c r="F2043" s="10" t="s">
        <v>21</v>
      </c>
      <c r="G2043" s="10" t="s">
        <v>414</v>
      </c>
      <c r="H2043" s="10" t="s">
        <v>419</v>
      </c>
      <c r="I2043" s="11" t="s">
        <v>420</v>
      </c>
      <c r="J2043" s="12">
        <v>1997229</v>
      </c>
      <c r="K2043" s="13">
        <v>0.27560000000000001</v>
      </c>
    </row>
    <row r="2044" spans="1:11" x14ac:dyDescent="0.35">
      <c r="A2044" s="10" t="s">
        <v>412</v>
      </c>
      <c r="B2044" s="10" t="s">
        <v>308</v>
      </c>
      <c r="C2044" s="10" t="s">
        <v>11</v>
      </c>
      <c r="D2044" s="10" t="s">
        <v>309</v>
      </c>
      <c r="E2044" s="11" t="s">
        <v>712</v>
      </c>
      <c r="F2044" s="10" t="s">
        <v>21</v>
      </c>
      <c r="G2044" s="10" t="s">
        <v>414</v>
      </c>
      <c r="H2044" s="10" t="s">
        <v>421</v>
      </c>
      <c r="I2044" s="11" t="s">
        <v>422</v>
      </c>
      <c r="J2044" s="12">
        <v>1180510</v>
      </c>
      <c r="K2044" s="13">
        <v>0.16289999999999999</v>
      </c>
    </row>
    <row r="2045" spans="1:11" x14ac:dyDescent="0.35">
      <c r="A2045" s="10" t="s">
        <v>412</v>
      </c>
      <c r="B2045" s="10" t="s">
        <v>308</v>
      </c>
      <c r="C2045" s="10" t="s">
        <v>11</v>
      </c>
      <c r="D2045" s="10" t="s">
        <v>309</v>
      </c>
      <c r="E2045" s="11" t="s">
        <v>712</v>
      </c>
      <c r="F2045" s="10" t="s">
        <v>21</v>
      </c>
      <c r="G2045" s="10" t="s">
        <v>414</v>
      </c>
      <c r="H2045" s="10" t="s">
        <v>423</v>
      </c>
      <c r="I2045" s="11" t="s">
        <v>424</v>
      </c>
      <c r="J2045" s="12">
        <v>149285</v>
      </c>
      <c r="K2045" s="13">
        <v>2.06E-2</v>
      </c>
    </row>
    <row r="2046" spans="1:11" x14ac:dyDescent="0.35">
      <c r="A2046" s="10" t="s">
        <v>412</v>
      </c>
      <c r="B2046" s="10" t="s">
        <v>308</v>
      </c>
      <c r="C2046" s="10" t="s">
        <v>11</v>
      </c>
      <c r="D2046" s="10" t="s">
        <v>310</v>
      </c>
      <c r="E2046" s="11" t="s">
        <v>713</v>
      </c>
      <c r="F2046" s="10" t="s">
        <v>21</v>
      </c>
      <c r="G2046" s="10" t="s">
        <v>414</v>
      </c>
      <c r="H2046" s="10" t="s">
        <v>416</v>
      </c>
      <c r="I2046" s="11" t="s">
        <v>417</v>
      </c>
      <c r="J2046" s="12">
        <v>0</v>
      </c>
      <c r="K2046" s="13">
        <v>0</v>
      </c>
    </row>
    <row r="2047" spans="1:11" x14ac:dyDescent="0.35">
      <c r="A2047" s="10" t="s">
        <v>412</v>
      </c>
      <c r="B2047" s="10" t="s">
        <v>308</v>
      </c>
      <c r="C2047" s="10" t="s">
        <v>11</v>
      </c>
      <c r="D2047" s="10" t="s">
        <v>310</v>
      </c>
      <c r="E2047" s="11" t="s">
        <v>713</v>
      </c>
      <c r="F2047" s="10" t="s">
        <v>21</v>
      </c>
      <c r="G2047" s="10" t="s">
        <v>414</v>
      </c>
      <c r="H2047" s="10" t="s">
        <v>15</v>
      </c>
      <c r="I2047" s="11" t="s">
        <v>418</v>
      </c>
      <c r="J2047" s="12">
        <v>868863</v>
      </c>
      <c r="K2047" s="13">
        <v>0.43309999999999998</v>
      </c>
    </row>
    <row r="2048" spans="1:11" x14ac:dyDescent="0.35">
      <c r="A2048" s="10" t="s">
        <v>412</v>
      </c>
      <c r="B2048" s="10" t="s">
        <v>308</v>
      </c>
      <c r="C2048" s="10" t="s">
        <v>11</v>
      </c>
      <c r="D2048" s="10" t="s">
        <v>310</v>
      </c>
      <c r="E2048" s="11" t="s">
        <v>713</v>
      </c>
      <c r="F2048" s="10" t="s">
        <v>21</v>
      </c>
      <c r="G2048" s="10" t="s">
        <v>414</v>
      </c>
      <c r="H2048" s="10" t="s">
        <v>419</v>
      </c>
      <c r="I2048" s="11" t="s">
        <v>420</v>
      </c>
      <c r="J2048" s="12">
        <v>786811</v>
      </c>
      <c r="K2048" s="13">
        <v>0.39219999999999999</v>
      </c>
    </row>
    <row r="2049" spans="1:11" x14ac:dyDescent="0.35">
      <c r="A2049" s="10" t="s">
        <v>412</v>
      </c>
      <c r="B2049" s="10" t="s">
        <v>308</v>
      </c>
      <c r="C2049" s="10" t="s">
        <v>11</v>
      </c>
      <c r="D2049" s="10" t="s">
        <v>310</v>
      </c>
      <c r="E2049" s="11" t="s">
        <v>713</v>
      </c>
      <c r="F2049" s="10" t="s">
        <v>21</v>
      </c>
      <c r="G2049" s="10" t="s">
        <v>414</v>
      </c>
      <c r="H2049" s="10" t="s">
        <v>421</v>
      </c>
      <c r="I2049" s="11" t="s">
        <v>422</v>
      </c>
      <c r="J2049" s="12">
        <v>509361</v>
      </c>
      <c r="K2049" s="13">
        <v>0.25390000000000001</v>
      </c>
    </row>
    <row r="2050" spans="1:11" x14ac:dyDescent="0.35">
      <c r="A2050" s="10" t="s">
        <v>412</v>
      </c>
      <c r="B2050" s="10" t="s">
        <v>308</v>
      </c>
      <c r="C2050" s="10" t="s">
        <v>11</v>
      </c>
      <c r="D2050" s="10" t="s">
        <v>310</v>
      </c>
      <c r="E2050" s="11" t="s">
        <v>713</v>
      </c>
      <c r="F2050" s="10" t="s">
        <v>21</v>
      </c>
      <c r="G2050" s="10" t="s">
        <v>414</v>
      </c>
      <c r="H2050" s="10" t="s">
        <v>423</v>
      </c>
      <c r="I2050" s="11" t="s">
        <v>424</v>
      </c>
      <c r="J2050" s="12">
        <v>158887</v>
      </c>
      <c r="K2050" s="13">
        <v>7.9200000000000007E-2</v>
      </c>
    </row>
    <row r="2051" spans="1:11" x14ac:dyDescent="0.35">
      <c r="A2051" s="10" t="s">
        <v>412</v>
      </c>
      <c r="B2051" s="10" t="s">
        <v>312</v>
      </c>
      <c r="C2051" s="10" t="s">
        <v>11</v>
      </c>
      <c r="D2051" s="10" t="s">
        <v>73</v>
      </c>
      <c r="E2051" s="11" t="s">
        <v>441</v>
      </c>
      <c r="F2051" s="10" t="s">
        <v>14</v>
      </c>
      <c r="G2051" s="10" t="s">
        <v>72</v>
      </c>
      <c r="H2051" s="10" t="s">
        <v>13</v>
      </c>
      <c r="I2051" s="11" t="s">
        <v>415</v>
      </c>
      <c r="J2051" s="12">
        <v>0</v>
      </c>
      <c r="K2051" s="13">
        <v>0</v>
      </c>
    </row>
    <row r="2052" spans="1:11" x14ac:dyDescent="0.35">
      <c r="A2052" s="10" t="s">
        <v>412</v>
      </c>
      <c r="B2052" s="10" t="s">
        <v>312</v>
      </c>
      <c r="C2052" s="10" t="s">
        <v>11</v>
      </c>
      <c r="D2052" s="10" t="s">
        <v>73</v>
      </c>
      <c r="E2052" s="11" t="s">
        <v>441</v>
      </c>
      <c r="F2052" s="10" t="s">
        <v>14</v>
      </c>
      <c r="G2052" s="10" t="s">
        <v>72</v>
      </c>
      <c r="H2052" s="10" t="s">
        <v>416</v>
      </c>
      <c r="I2052" s="11" t="s">
        <v>417</v>
      </c>
      <c r="J2052" s="12">
        <v>0</v>
      </c>
      <c r="K2052" s="13">
        <v>0</v>
      </c>
    </row>
    <row r="2053" spans="1:11" x14ac:dyDescent="0.35">
      <c r="A2053" s="10" t="s">
        <v>412</v>
      </c>
      <c r="B2053" s="10" t="s">
        <v>312</v>
      </c>
      <c r="C2053" s="10" t="s">
        <v>11</v>
      </c>
      <c r="D2053" s="10" t="s">
        <v>73</v>
      </c>
      <c r="E2053" s="11" t="s">
        <v>441</v>
      </c>
      <c r="F2053" s="10" t="s">
        <v>14</v>
      </c>
      <c r="G2053" s="10" t="s">
        <v>72</v>
      </c>
      <c r="H2053" s="10" t="s">
        <v>15</v>
      </c>
      <c r="I2053" s="11" t="s">
        <v>418</v>
      </c>
      <c r="J2053" s="12">
        <v>210561</v>
      </c>
      <c r="K2053" s="13">
        <v>0.16500000000000001</v>
      </c>
    </row>
    <row r="2054" spans="1:11" x14ac:dyDescent="0.35">
      <c r="A2054" s="10" t="s">
        <v>412</v>
      </c>
      <c r="B2054" s="10" t="s">
        <v>312</v>
      </c>
      <c r="C2054" s="10" t="s">
        <v>11</v>
      </c>
      <c r="D2054" s="10" t="s">
        <v>73</v>
      </c>
      <c r="E2054" s="11" t="s">
        <v>441</v>
      </c>
      <c r="F2054" s="10" t="s">
        <v>14</v>
      </c>
      <c r="G2054" s="10" t="s">
        <v>72</v>
      </c>
      <c r="H2054" s="10" t="s">
        <v>16</v>
      </c>
      <c r="I2054" s="11" t="s">
        <v>426</v>
      </c>
      <c r="J2054" s="12">
        <v>23864</v>
      </c>
      <c r="K2054" s="13">
        <v>1.8700000000000001E-2</v>
      </c>
    </row>
    <row r="2055" spans="1:11" x14ac:dyDescent="0.35">
      <c r="A2055" s="10" t="s">
        <v>412</v>
      </c>
      <c r="B2055" s="10" t="s">
        <v>312</v>
      </c>
      <c r="C2055" s="10" t="s">
        <v>11</v>
      </c>
      <c r="D2055" s="10" t="s">
        <v>73</v>
      </c>
      <c r="E2055" s="11" t="s">
        <v>441</v>
      </c>
      <c r="F2055" s="10" t="s">
        <v>14</v>
      </c>
      <c r="G2055" s="10" t="s">
        <v>72</v>
      </c>
      <c r="H2055" s="10" t="s">
        <v>419</v>
      </c>
      <c r="I2055" s="11" t="s">
        <v>420</v>
      </c>
      <c r="J2055" s="12">
        <v>245399</v>
      </c>
      <c r="K2055" s="13">
        <v>0.1923</v>
      </c>
    </row>
    <row r="2056" spans="1:11" x14ac:dyDescent="0.35">
      <c r="A2056" s="10" t="s">
        <v>412</v>
      </c>
      <c r="B2056" s="10" t="s">
        <v>312</v>
      </c>
      <c r="C2056" s="10" t="s">
        <v>11</v>
      </c>
      <c r="D2056" s="10" t="s">
        <v>73</v>
      </c>
      <c r="E2056" s="11" t="s">
        <v>441</v>
      </c>
      <c r="F2056" s="10" t="s">
        <v>14</v>
      </c>
      <c r="G2056" s="10" t="s">
        <v>72</v>
      </c>
      <c r="H2056" s="10" t="s">
        <v>421</v>
      </c>
      <c r="I2056" s="11" t="s">
        <v>422</v>
      </c>
      <c r="J2056" s="12">
        <v>174957</v>
      </c>
      <c r="K2056" s="13">
        <v>0.1371</v>
      </c>
    </row>
    <row r="2057" spans="1:11" x14ac:dyDescent="0.35">
      <c r="A2057" s="10" t="s">
        <v>412</v>
      </c>
      <c r="B2057" s="10" t="s">
        <v>312</v>
      </c>
      <c r="C2057" s="10" t="s">
        <v>11</v>
      </c>
      <c r="D2057" s="10" t="s">
        <v>73</v>
      </c>
      <c r="E2057" s="11" t="s">
        <v>441</v>
      </c>
      <c r="F2057" s="10" t="s">
        <v>14</v>
      </c>
      <c r="G2057" s="10" t="s">
        <v>72</v>
      </c>
      <c r="H2057" s="10" t="s">
        <v>423</v>
      </c>
      <c r="I2057" s="11" t="s">
        <v>424</v>
      </c>
      <c r="J2057" s="12">
        <v>36114</v>
      </c>
      <c r="K2057" s="13">
        <v>2.8299999999999999E-2</v>
      </c>
    </row>
    <row r="2058" spans="1:11" x14ac:dyDescent="0.35">
      <c r="A2058" s="10" t="s">
        <v>412</v>
      </c>
      <c r="B2058" s="10" t="s">
        <v>312</v>
      </c>
      <c r="C2058" s="10" t="s">
        <v>11</v>
      </c>
      <c r="D2058" s="10" t="s">
        <v>102</v>
      </c>
      <c r="E2058" s="11" t="s">
        <v>502</v>
      </c>
      <c r="F2058" s="10" t="s">
        <v>14</v>
      </c>
      <c r="G2058" s="10" t="s">
        <v>100</v>
      </c>
      <c r="H2058" s="10" t="s">
        <v>13</v>
      </c>
      <c r="I2058" s="11" t="s">
        <v>415</v>
      </c>
      <c r="J2058" s="12">
        <v>0</v>
      </c>
      <c r="K2058" s="13">
        <v>0</v>
      </c>
    </row>
    <row r="2059" spans="1:11" x14ac:dyDescent="0.35">
      <c r="A2059" s="10" t="s">
        <v>412</v>
      </c>
      <c r="B2059" s="10" t="s">
        <v>312</v>
      </c>
      <c r="C2059" s="10" t="s">
        <v>11</v>
      </c>
      <c r="D2059" s="10" t="s">
        <v>102</v>
      </c>
      <c r="E2059" s="11" t="s">
        <v>502</v>
      </c>
      <c r="F2059" s="10" t="s">
        <v>14</v>
      </c>
      <c r="G2059" s="10" t="s">
        <v>100</v>
      </c>
      <c r="H2059" s="10" t="s">
        <v>416</v>
      </c>
      <c r="I2059" s="11" t="s">
        <v>417</v>
      </c>
      <c r="J2059" s="12">
        <v>0</v>
      </c>
      <c r="K2059" s="13">
        <v>0</v>
      </c>
    </row>
    <row r="2060" spans="1:11" x14ac:dyDescent="0.35">
      <c r="A2060" s="10" t="s">
        <v>412</v>
      </c>
      <c r="B2060" s="10" t="s">
        <v>312</v>
      </c>
      <c r="C2060" s="10" t="s">
        <v>11</v>
      </c>
      <c r="D2060" s="10" t="s">
        <v>102</v>
      </c>
      <c r="E2060" s="11" t="s">
        <v>502</v>
      </c>
      <c r="F2060" s="10" t="s">
        <v>14</v>
      </c>
      <c r="G2060" s="10" t="s">
        <v>100</v>
      </c>
      <c r="H2060" s="10" t="s">
        <v>15</v>
      </c>
      <c r="I2060" s="11" t="s">
        <v>418</v>
      </c>
      <c r="J2060" s="12">
        <v>174881</v>
      </c>
      <c r="K2060" s="13">
        <v>0.37859999999999999</v>
      </c>
    </row>
    <row r="2061" spans="1:11" x14ac:dyDescent="0.35">
      <c r="A2061" s="10" t="s">
        <v>412</v>
      </c>
      <c r="B2061" s="10" t="s">
        <v>312</v>
      </c>
      <c r="C2061" s="10" t="s">
        <v>11</v>
      </c>
      <c r="D2061" s="10" t="s">
        <v>102</v>
      </c>
      <c r="E2061" s="11" t="s">
        <v>502</v>
      </c>
      <c r="F2061" s="10" t="s">
        <v>14</v>
      </c>
      <c r="G2061" s="10" t="s">
        <v>100</v>
      </c>
      <c r="H2061" s="10" t="s">
        <v>419</v>
      </c>
      <c r="I2061" s="11" t="s">
        <v>420</v>
      </c>
      <c r="J2061" s="12">
        <v>119267</v>
      </c>
      <c r="K2061" s="13">
        <v>0.25819999999999999</v>
      </c>
    </row>
    <row r="2062" spans="1:11" x14ac:dyDescent="0.35">
      <c r="A2062" s="10" t="s">
        <v>412</v>
      </c>
      <c r="B2062" s="10" t="s">
        <v>312</v>
      </c>
      <c r="C2062" s="10" t="s">
        <v>11</v>
      </c>
      <c r="D2062" s="10" t="s">
        <v>102</v>
      </c>
      <c r="E2062" s="11" t="s">
        <v>502</v>
      </c>
      <c r="F2062" s="10" t="s">
        <v>14</v>
      </c>
      <c r="G2062" s="10" t="s">
        <v>100</v>
      </c>
      <c r="H2062" s="10" t="s">
        <v>421</v>
      </c>
      <c r="I2062" s="11" t="s">
        <v>422</v>
      </c>
      <c r="J2062" s="12">
        <v>64807</v>
      </c>
      <c r="K2062" s="13">
        <v>0.14030000000000001</v>
      </c>
    </row>
    <row r="2063" spans="1:11" x14ac:dyDescent="0.35">
      <c r="A2063" s="10" t="s">
        <v>412</v>
      </c>
      <c r="B2063" s="10" t="s">
        <v>312</v>
      </c>
      <c r="C2063" s="10" t="s">
        <v>11</v>
      </c>
      <c r="D2063" s="10" t="s">
        <v>102</v>
      </c>
      <c r="E2063" s="11" t="s">
        <v>502</v>
      </c>
      <c r="F2063" s="10" t="s">
        <v>14</v>
      </c>
      <c r="G2063" s="10" t="s">
        <v>100</v>
      </c>
      <c r="H2063" s="10" t="s">
        <v>423</v>
      </c>
      <c r="I2063" s="11" t="s">
        <v>424</v>
      </c>
      <c r="J2063" s="12">
        <v>26560</v>
      </c>
      <c r="K2063" s="13">
        <v>5.7500000000000002E-2</v>
      </c>
    </row>
    <row r="2064" spans="1:11" x14ac:dyDescent="0.35">
      <c r="A2064" s="10" t="s">
        <v>412</v>
      </c>
      <c r="B2064" s="10" t="s">
        <v>312</v>
      </c>
      <c r="C2064" s="10" t="s">
        <v>11</v>
      </c>
      <c r="D2064" s="10" t="s">
        <v>313</v>
      </c>
      <c r="E2064" s="11" t="s">
        <v>714</v>
      </c>
      <c r="F2064" s="10" t="s">
        <v>21</v>
      </c>
      <c r="G2064" s="10" t="s">
        <v>414</v>
      </c>
      <c r="H2064" s="10" t="s">
        <v>13</v>
      </c>
      <c r="I2064" s="11" t="s">
        <v>415</v>
      </c>
      <c r="J2064" s="12">
        <v>0</v>
      </c>
      <c r="K2064" s="13">
        <v>0</v>
      </c>
    </row>
    <row r="2065" spans="1:11" x14ac:dyDescent="0.35">
      <c r="A2065" s="10" t="s">
        <v>412</v>
      </c>
      <c r="B2065" s="10" t="s">
        <v>312</v>
      </c>
      <c r="C2065" s="10" t="s">
        <v>11</v>
      </c>
      <c r="D2065" s="10" t="s">
        <v>313</v>
      </c>
      <c r="E2065" s="11" t="s">
        <v>714</v>
      </c>
      <c r="F2065" s="10" t="s">
        <v>21</v>
      </c>
      <c r="G2065" s="10" t="s">
        <v>414</v>
      </c>
      <c r="H2065" s="10" t="s">
        <v>416</v>
      </c>
      <c r="I2065" s="11" t="s">
        <v>417</v>
      </c>
      <c r="J2065" s="12">
        <v>0</v>
      </c>
      <c r="K2065" s="13">
        <v>0</v>
      </c>
    </row>
    <row r="2066" spans="1:11" x14ac:dyDescent="0.35">
      <c r="A2066" s="10" t="s">
        <v>412</v>
      </c>
      <c r="B2066" s="10" t="s">
        <v>312</v>
      </c>
      <c r="C2066" s="10" t="s">
        <v>11</v>
      </c>
      <c r="D2066" s="10" t="s">
        <v>313</v>
      </c>
      <c r="E2066" s="11" t="s">
        <v>714</v>
      </c>
      <c r="F2066" s="10" t="s">
        <v>21</v>
      </c>
      <c r="G2066" s="10" t="s">
        <v>414</v>
      </c>
      <c r="H2066" s="10" t="s">
        <v>15</v>
      </c>
      <c r="I2066" s="11" t="s">
        <v>418</v>
      </c>
      <c r="J2066" s="12">
        <v>1076519</v>
      </c>
      <c r="K2066" s="13">
        <v>0.21360000000000001</v>
      </c>
    </row>
    <row r="2067" spans="1:11" x14ac:dyDescent="0.35">
      <c r="A2067" s="10" t="s">
        <v>412</v>
      </c>
      <c r="B2067" s="10" t="s">
        <v>312</v>
      </c>
      <c r="C2067" s="10" t="s">
        <v>11</v>
      </c>
      <c r="D2067" s="10" t="s">
        <v>313</v>
      </c>
      <c r="E2067" s="11" t="s">
        <v>714</v>
      </c>
      <c r="F2067" s="10" t="s">
        <v>21</v>
      </c>
      <c r="G2067" s="10" t="s">
        <v>414</v>
      </c>
      <c r="H2067" s="10" t="s">
        <v>419</v>
      </c>
      <c r="I2067" s="11" t="s">
        <v>420</v>
      </c>
      <c r="J2067" s="12">
        <v>1206044</v>
      </c>
      <c r="K2067" s="13">
        <v>0.23930000000000001</v>
      </c>
    </row>
    <row r="2068" spans="1:11" x14ac:dyDescent="0.35">
      <c r="A2068" s="10" t="s">
        <v>412</v>
      </c>
      <c r="B2068" s="10" t="s">
        <v>312</v>
      </c>
      <c r="C2068" s="10" t="s">
        <v>11</v>
      </c>
      <c r="D2068" s="10" t="s">
        <v>313</v>
      </c>
      <c r="E2068" s="11" t="s">
        <v>714</v>
      </c>
      <c r="F2068" s="10" t="s">
        <v>21</v>
      </c>
      <c r="G2068" s="10" t="s">
        <v>414</v>
      </c>
      <c r="H2068" s="10" t="s">
        <v>421</v>
      </c>
      <c r="I2068" s="11" t="s">
        <v>422</v>
      </c>
      <c r="J2068" s="12">
        <v>838637</v>
      </c>
      <c r="K2068" s="13">
        <v>0.16639999999999999</v>
      </c>
    </row>
    <row r="2069" spans="1:11" x14ac:dyDescent="0.35">
      <c r="A2069" s="10" t="s">
        <v>412</v>
      </c>
      <c r="B2069" s="10" t="s">
        <v>312</v>
      </c>
      <c r="C2069" s="10" t="s">
        <v>11</v>
      </c>
      <c r="D2069" s="10" t="s">
        <v>313</v>
      </c>
      <c r="E2069" s="11" t="s">
        <v>714</v>
      </c>
      <c r="F2069" s="10" t="s">
        <v>21</v>
      </c>
      <c r="G2069" s="10" t="s">
        <v>414</v>
      </c>
      <c r="H2069" s="10" t="s">
        <v>423</v>
      </c>
      <c r="I2069" s="11" t="s">
        <v>424</v>
      </c>
      <c r="J2069" s="12">
        <v>263082</v>
      </c>
      <c r="K2069" s="13">
        <v>5.2200000000000003E-2</v>
      </c>
    </row>
    <row r="2070" spans="1:11" x14ac:dyDescent="0.35">
      <c r="A2070" s="10" t="s">
        <v>412</v>
      </c>
      <c r="B2070" s="10" t="s">
        <v>314</v>
      </c>
      <c r="C2070" s="10" t="s">
        <v>11</v>
      </c>
      <c r="D2070" s="10" t="s">
        <v>315</v>
      </c>
      <c r="E2070" s="11" t="s">
        <v>715</v>
      </c>
      <c r="F2070" s="10" t="s">
        <v>21</v>
      </c>
      <c r="G2070" s="10" t="s">
        <v>414</v>
      </c>
      <c r="H2070" s="10" t="s">
        <v>13</v>
      </c>
      <c r="I2070" s="11" t="s">
        <v>415</v>
      </c>
      <c r="J2070" s="12">
        <v>0</v>
      </c>
      <c r="K2070" s="13">
        <v>0</v>
      </c>
    </row>
    <row r="2071" spans="1:11" x14ac:dyDescent="0.35">
      <c r="A2071" s="10" t="s">
        <v>412</v>
      </c>
      <c r="B2071" s="10" t="s">
        <v>314</v>
      </c>
      <c r="C2071" s="10" t="s">
        <v>11</v>
      </c>
      <c r="D2071" s="10" t="s">
        <v>315</v>
      </c>
      <c r="E2071" s="11" t="s">
        <v>715</v>
      </c>
      <c r="F2071" s="10" t="s">
        <v>21</v>
      </c>
      <c r="G2071" s="10" t="s">
        <v>414</v>
      </c>
      <c r="H2071" s="10" t="s">
        <v>416</v>
      </c>
      <c r="I2071" s="11" t="s">
        <v>417</v>
      </c>
      <c r="J2071" s="12">
        <v>0</v>
      </c>
      <c r="K2071" s="13">
        <v>0</v>
      </c>
    </row>
    <row r="2072" spans="1:11" x14ac:dyDescent="0.35">
      <c r="A2072" s="10" t="s">
        <v>412</v>
      </c>
      <c r="B2072" s="10" t="s">
        <v>314</v>
      </c>
      <c r="C2072" s="10" t="s">
        <v>11</v>
      </c>
      <c r="D2072" s="10" t="s">
        <v>315</v>
      </c>
      <c r="E2072" s="11" t="s">
        <v>715</v>
      </c>
      <c r="F2072" s="10" t="s">
        <v>21</v>
      </c>
      <c r="G2072" s="10" t="s">
        <v>414</v>
      </c>
      <c r="H2072" s="10" t="s">
        <v>15</v>
      </c>
      <c r="I2072" s="11" t="s">
        <v>418</v>
      </c>
      <c r="J2072" s="12">
        <v>5319634</v>
      </c>
      <c r="K2072" s="13">
        <v>0.18079999999999999</v>
      </c>
    </row>
    <row r="2073" spans="1:11" x14ac:dyDescent="0.35">
      <c r="A2073" s="10" t="s">
        <v>412</v>
      </c>
      <c r="B2073" s="10" t="s">
        <v>314</v>
      </c>
      <c r="C2073" s="10" t="s">
        <v>11</v>
      </c>
      <c r="D2073" s="10" t="s">
        <v>315</v>
      </c>
      <c r="E2073" s="11" t="s">
        <v>715</v>
      </c>
      <c r="F2073" s="10" t="s">
        <v>21</v>
      </c>
      <c r="G2073" s="10" t="s">
        <v>414</v>
      </c>
      <c r="H2073" s="10" t="s">
        <v>419</v>
      </c>
      <c r="I2073" s="11" t="s">
        <v>420</v>
      </c>
      <c r="J2073" s="12">
        <v>9547684</v>
      </c>
      <c r="K2073" s="13">
        <v>0.32450000000000001</v>
      </c>
    </row>
    <row r="2074" spans="1:11" x14ac:dyDescent="0.35">
      <c r="A2074" s="10" t="s">
        <v>412</v>
      </c>
      <c r="B2074" s="10" t="s">
        <v>314</v>
      </c>
      <c r="C2074" s="10" t="s">
        <v>11</v>
      </c>
      <c r="D2074" s="10" t="s">
        <v>315</v>
      </c>
      <c r="E2074" s="11" t="s">
        <v>715</v>
      </c>
      <c r="F2074" s="10" t="s">
        <v>21</v>
      </c>
      <c r="G2074" s="10" t="s">
        <v>414</v>
      </c>
      <c r="H2074" s="10" t="s">
        <v>421</v>
      </c>
      <c r="I2074" s="11" t="s">
        <v>422</v>
      </c>
      <c r="J2074" s="12">
        <v>6437699</v>
      </c>
      <c r="K2074" s="13">
        <v>0.21879999999999999</v>
      </c>
    </row>
    <row r="2075" spans="1:11" x14ac:dyDescent="0.35">
      <c r="A2075" s="10" t="s">
        <v>412</v>
      </c>
      <c r="B2075" s="10" t="s">
        <v>314</v>
      </c>
      <c r="C2075" s="10" t="s">
        <v>11</v>
      </c>
      <c r="D2075" s="10" t="s">
        <v>315</v>
      </c>
      <c r="E2075" s="11" t="s">
        <v>715</v>
      </c>
      <c r="F2075" s="10" t="s">
        <v>21</v>
      </c>
      <c r="G2075" s="10" t="s">
        <v>414</v>
      </c>
      <c r="H2075" s="10" t="s">
        <v>423</v>
      </c>
      <c r="I2075" s="11" t="s">
        <v>424</v>
      </c>
      <c r="J2075" s="12">
        <v>585513</v>
      </c>
      <c r="K2075" s="13">
        <v>1.9900000000000001E-2</v>
      </c>
    </row>
    <row r="2076" spans="1:11" x14ac:dyDescent="0.35">
      <c r="A2076" s="10" t="s">
        <v>412</v>
      </c>
      <c r="B2076" s="10" t="s">
        <v>316</v>
      </c>
      <c r="C2076" s="10" t="s">
        <v>11</v>
      </c>
      <c r="D2076" s="10" t="s">
        <v>317</v>
      </c>
      <c r="E2076" s="11" t="s">
        <v>716</v>
      </c>
      <c r="F2076" s="10" t="s">
        <v>21</v>
      </c>
      <c r="G2076" s="10" t="s">
        <v>414</v>
      </c>
      <c r="H2076" s="10" t="s">
        <v>13</v>
      </c>
      <c r="I2076" s="11" t="s">
        <v>415</v>
      </c>
      <c r="J2076" s="12">
        <v>0</v>
      </c>
      <c r="K2076" s="13">
        <v>0</v>
      </c>
    </row>
    <row r="2077" spans="1:11" x14ac:dyDescent="0.35">
      <c r="A2077" s="10" t="s">
        <v>412</v>
      </c>
      <c r="B2077" s="10" t="s">
        <v>316</v>
      </c>
      <c r="C2077" s="10" t="s">
        <v>11</v>
      </c>
      <c r="D2077" s="10" t="s">
        <v>317</v>
      </c>
      <c r="E2077" s="11" t="s">
        <v>716</v>
      </c>
      <c r="F2077" s="10" t="s">
        <v>21</v>
      </c>
      <c r="G2077" s="10" t="s">
        <v>414</v>
      </c>
      <c r="H2077" s="10" t="s">
        <v>416</v>
      </c>
      <c r="I2077" s="11" t="s">
        <v>417</v>
      </c>
      <c r="J2077" s="12">
        <v>0</v>
      </c>
      <c r="K2077" s="13">
        <v>0</v>
      </c>
    </row>
    <row r="2078" spans="1:11" x14ac:dyDescent="0.35">
      <c r="A2078" s="10" t="s">
        <v>412</v>
      </c>
      <c r="B2078" s="10" t="s">
        <v>316</v>
      </c>
      <c r="C2078" s="10" t="s">
        <v>11</v>
      </c>
      <c r="D2078" s="10" t="s">
        <v>317</v>
      </c>
      <c r="E2078" s="11" t="s">
        <v>716</v>
      </c>
      <c r="F2078" s="10" t="s">
        <v>21</v>
      </c>
      <c r="G2078" s="10" t="s">
        <v>414</v>
      </c>
      <c r="H2078" s="10" t="s">
        <v>15</v>
      </c>
      <c r="I2078" s="11" t="s">
        <v>418</v>
      </c>
      <c r="J2078" s="12">
        <v>1782382</v>
      </c>
      <c r="K2078" s="13">
        <v>0.40889999999999999</v>
      </c>
    </row>
    <row r="2079" spans="1:11" x14ac:dyDescent="0.35">
      <c r="A2079" s="10" t="s">
        <v>412</v>
      </c>
      <c r="B2079" s="10" t="s">
        <v>316</v>
      </c>
      <c r="C2079" s="10" t="s">
        <v>11</v>
      </c>
      <c r="D2079" s="10" t="s">
        <v>317</v>
      </c>
      <c r="E2079" s="11" t="s">
        <v>716</v>
      </c>
      <c r="F2079" s="10" t="s">
        <v>21</v>
      </c>
      <c r="G2079" s="10" t="s">
        <v>414</v>
      </c>
      <c r="H2079" s="10" t="s">
        <v>16</v>
      </c>
      <c r="I2079" s="11" t="s">
        <v>426</v>
      </c>
      <c r="J2079" s="12">
        <v>165641</v>
      </c>
      <c r="K2079" s="13">
        <v>3.7999999999999999E-2</v>
      </c>
    </row>
    <row r="2080" spans="1:11" x14ac:dyDescent="0.35">
      <c r="A2080" s="10" t="s">
        <v>412</v>
      </c>
      <c r="B2080" s="10" t="s">
        <v>316</v>
      </c>
      <c r="C2080" s="10" t="s">
        <v>11</v>
      </c>
      <c r="D2080" s="10" t="s">
        <v>317</v>
      </c>
      <c r="E2080" s="11" t="s">
        <v>716</v>
      </c>
      <c r="F2080" s="10" t="s">
        <v>21</v>
      </c>
      <c r="G2080" s="10" t="s">
        <v>414</v>
      </c>
      <c r="H2080" s="10" t="s">
        <v>419</v>
      </c>
      <c r="I2080" s="11" t="s">
        <v>420</v>
      </c>
      <c r="J2080" s="12">
        <v>1336460</v>
      </c>
      <c r="K2080" s="13">
        <v>0.30659999999999998</v>
      </c>
    </row>
    <row r="2081" spans="1:11" x14ac:dyDescent="0.35">
      <c r="A2081" s="10" t="s">
        <v>412</v>
      </c>
      <c r="B2081" s="10" t="s">
        <v>316</v>
      </c>
      <c r="C2081" s="10" t="s">
        <v>11</v>
      </c>
      <c r="D2081" s="10" t="s">
        <v>317</v>
      </c>
      <c r="E2081" s="11" t="s">
        <v>716</v>
      </c>
      <c r="F2081" s="10" t="s">
        <v>21</v>
      </c>
      <c r="G2081" s="10" t="s">
        <v>414</v>
      </c>
      <c r="H2081" s="10" t="s">
        <v>421</v>
      </c>
      <c r="I2081" s="11" t="s">
        <v>422</v>
      </c>
      <c r="J2081" s="12">
        <v>790281</v>
      </c>
      <c r="K2081" s="13">
        <v>0.18129999999999999</v>
      </c>
    </row>
    <row r="2082" spans="1:11" x14ac:dyDescent="0.35">
      <c r="A2082" s="10" t="s">
        <v>412</v>
      </c>
      <c r="B2082" s="10" t="s">
        <v>316</v>
      </c>
      <c r="C2082" s="10" t="s">
        <v>11</v>
      </c>
      <c r="D2082" s="10" t="s">
        <v>317</v>
      </c>
      <c r="E2082" s="11" t="s">
        <v>716</v>
      </c>
      <c r="F2082" s="10" t="s">
        <v>21</v>
      </c>
      <c r="G2082" s="10" t="s">
        <v>414</v>
      </c>
      <c r="H2082" s="10" t="s">
        <v>423</v>
      </c>
      <c r="I2082" s="11" t="s">
        <v>424</v>
      </c>
      <c r="J2082" s="12">
        <v>118564</v>
      </c>
      <c r="K2082" s="13">
        <v>2.7199999999999998E-2</v>
      </c>
    </row>
    <row r="2083" spans="1:11" x14ac:dyDescent="0.35">
      <c r="A2083" s="10" t="s">
        <v>412</v>
      </c>
      <c r="B2083" s="10" t="s">
        <v>316</v>
      </c>
      <c r="C2083" s="10" t="s">
        <v>11</v>
      </c>
      <c r="D2083" s="10" t="s">
        <v>318</v>
      </c>
      <c r="E2083" s="11" t="s">
        <v>717</v>
      </c>
      <c r="F2083" s="10" t="s">
        <v>21</v>
      </c>
      <c r="G2083" s="10" t="s">
        <v>414</v>
      </c>
      <c r="H2083" s="10" t="s">
        <v>13</v>
      </c>
      <c r="I2083" s="11" t="s">
        <v>415</v>
      </c>
      <c r="J2083" s="12">
        <v>0</v>
      </c>
      <c r="K2083" s="13">
        <v>0</v>
      </c>
    </row>
    <row r="2084" spans="1:11" x14ac:dyDescent="0.35">
      <c r="A2084" s="10" t="s">
        <v>412</v>
      </c>
      <c r="B2084" s="10" t="s">
        <v>316</v>
      </c>
      <c r="C2084" s="10" t="s">
        <v>11</v>
      </c>
      <c r="D2084" s="10" t="s">
        <v>318</v>
      </c>
      <c r="E2084" s="11" t="s">
        <v>717</v>
      </c>
      <c r="F2084" s="10" t="s">
        <v>21</v>
      </c>
      <c r="G2084" s="10" t="s">
        <v>414</v>
      </c>
      <c r="H2084" s="10" t="s">
        <v>416</v>
      </c>
      <c r="I2084" s="11" t="s">
        <v>417</v>
      </c>
      <c r="J2084" s="12">
        <v>0</v>
      </c>
      <c r="K2084" s="13">
        <v>0</v>
      </c>
    </row>
    <row r="2085" spans="1:11" x14ac:dyDescent="0.35">
      <c r="A2085" s="10" t="s">
        <v>412</v>
      </c>
      <c r="B2085" s="10" t="s">
        <v>316</v>
      </c>
      <c r="C2085" s="10" t="s">
        <v>11</v>
      </c>
      <c r="D2085" s="10" t="s">
        <v>318</v>
      </c>
      <c r="E2085" s="11" t="s">
        <v>717</v>
      </c>
      <c r="F2085" s="10" t="s">
        <v>21</v>
      </c>
      <c r="G2085" s="10" t="s">
        <v>414</v>
      </c>
      <c r="H2085" s="10" t="s">
        <v>15</v>
      </c>
      <c r="I2085" s="11" t="s">
        <v>418</v>
      </c>
      <c r="J2085" s="12">
        <v>1234415</v>
      </c>
      <c r="K2085" s="13">
        <v>0.40079999999999999</v>
      </c>
    </row>
    <row r="2086" spans="1:11" x14ac:dyDescent="0.35">
      <c r="A2086" s="10" t="s">
        <v>412</v>
      </c>
      <c r="B2086" s="10" t="s">
        <v>316</v>
      </c>
      <c r="C2086" s="10" t="s">
        <v>11</v>
      </c>
      <c r="D2086" s="10" t="s">
        <v>318</v>
      </c>
      <c r="E2086" s="11" t="s">
        <v>717</v>
      </c>
      <c r="F2086" s="10" t="s">
        <v>21</v>
      </c>
      <c r="G2086" s="10" t="s">
        <v>414</v>
      </c>
      <c r="H2086" s="10" t="s">
        <v>16</v>
      </c>
      <c r="I2086" s="11" t="s">
        <v>426</v>
      </c>
      <c r="J2086" s="12">
        <v>144754</v>
      </c>
      <c r="K2086" s="13">
        <v>4.7E-2</v>
      </c>
    </row>
    <row r="2087" spans="1:11" x14ac:dyDescent="0.35">
      <c r="A2087" s="10" t="s">
        <v>412</v>
      </c>
      <c r="B2087" s="10" t="s">
        <v>316</v>
      </c>
      <c r="C2087" s="10" t="s">
        <v>11</v>
      </c>
      <c r="D2087" s="10" t="s">
        <v>318</v>
      </c>
      <c r="E2087" s="11" t="s">
        <v>717</v>
      </c>
      <c r="F2087" s="10" t="s">
        <v>21</v>
      </c>
      <c r="G2087" s="10" t="s">
        <v>414</v>
      </c>
      <c r="H2087" s="10" t="s">
        <v>419</v>
      </c>
      <c r="I2087" s="11" t="s">
        <v>420</v>
      </c>
      <c r="J2087" s="12">
        <v>868218</v>
      </c>
      <c r="K2087" s="13">
        <v>0.28189999999999998</v>
      </c>
    </row>
    <row r="2088" spans="1:11" x14ac:dyDescent="0.35">
      <c r="A2088" s="10" t="s">
        <v>412</v>
      </c>
      <c r="B2088" s="10" t="s">
        <v>316</v>
      </c>
      <c r="C2088" s="10" t="s">
        <v>11</v>
      </c>
      <c r="D2088" s="10" t="s">
        <v>318</v>
      </c>
      <c r="E2088" s="11" t="s">
        <v>717</v>
      </c>
      <c r="F2088" s="10" t="s">
        <v>21</v>
      </c>
      <c r="G2088" s="10" t="s">
        <v>414</v>
      </c>
      <c r="H2088" s="10" t="s">
        <v>421</v>
      </c>
      <c r="I2088" s="11" t="s">
        <v>422</v>
      </c>
      <c r="J2088" s="12">
        <v>719768</v>
      </c>
      <c r="K2088" s="13">
        <v>0.23369999999999999</v>
      </c>
    </row>
    <row r="2089" spans="1:11" x14ac:dyDescent="0.35">
      <c r="A2089" s="10" t="s">
        <v>412</v>
      </c>
      <c r="B2089" s="10" t="s">
        <v>316</v>
      </c>
      <c r="C2089" s="10" t="s">
        <v>11</v>
      </c>
      <c r="D2089" s="10" t="s">
        <v>318</v>
      </c>
      <c r="E2089" s="11" t="s">
        <v>717</v>
      </c>
      <c r="F2089" s="10" t="s">
        <v>21</v>
      </c>
      <c r="G2089" s="10" t="s">
        <v>414</v>
      </c>
      <c r="H2089" s="10" t="s">
        <v>423</v>
      </c>
      <c r="I2089" s="11" t="s">
        <v>424</v>
      </c>
      <c r="J2089" s="12">
        <v>154302</v>
      </c>
      <c r="K2089" s="13">
        <v>5.0099999999999999E-2</v>
      </c>
    </row>
    <row r="2090" spans="1:11" x14ac:dyDescent="0.35">
      <c r="A2090" s="10" t="s">
        <v>412</v>
      </c>
      <c r="B2090" s="10" t="s">
        <v>316</v>
      </c>
      <c r="C2090" s="10" t="s">
        <v>11</v>
      </c>
      <c r="D2090" s="10" t="s">
        <v>319</v>
      </c>
      <c r="E2090" s="11" t="s">
        <v>718</v>
      </c>
      <c r="F2090" s="10" t="s">
        <v>21</v>
      </c>
      <c r="G2090" s="10" t="s">
        <v>414</v>
      </c>
      <c r="H2090" s="10" t="s">
        <v>13</v>
      </c>
      <c r="I2090" s="11" t="s">
        <v>415</v>
      </c>
      <c r="J2090" s="12">
        <v>0</v>
      </c>
      <c r="K2090" s="13">
        <v>0</v>
      </c>
    </row>
    <row r="2091" spans="1:11" x14ac:dyDescent="0.35">
      <c r="A2091" s="10" t="s">
        <v>412</v>
      </c>
      <c r="B2091" s="10" t="s">
        <v>316</v>
      </c>
      <c r="C2091" s="10" t="s">
        <v>11</v>
      </c>
      <c r="D2091" s="10" t="s">
        <v>319</v>
      </c>
      <c r="E2091" s="11" t="s">
        <v>718</v>
      </c>
      <c r="F2091" s="10" t="s">
        <v>21</v>
      </c>
      <c r="G2091" s="10" t="s">
        <v>414</v>
      </c>
      <c r="H2091" s="10" t="s">
        <v>416</v>
      </c>
      <c r="I2091" s="11" t="s">
        <v>417</v>
      </c>
      <c r="J2091" s="12">
        <v>0</v>
      </c>
      <c r="K2091" s="13">
        <v>0</v>
      </c>
    </row>
    <row r="2092" spans="1:11" x14ac:dyDescent="0.35">
      <c r="A2092" s="10" t="s">
        <v>412</v>
      </c>
      <c r="B2092" s="10" t="s">
        <v>316</v>
      </c>
      <c r="C2092" s="10" t="s">
        <v>11</v>
      </c>
      <c r="D2092" s="10" t="s">
        <v>319</v>
      </c>
      <c r="E2092" s="11" t="s">
        <v>718</v>
      </c>
      <c r="F2092" s="10" t="s">
        <v>21</v>
      </c>
      <c r="G2092" s="10" t="s">
        <v>414</v>
      </c>
      <c r="H2092" s="10" t="s">
        <v>15</v>
      </c>
      <c r="I2092" s="11" t="s">
        <v>418</v>
      </c>
      <c r="J2092" s="12">
        <v>713905</v>
      </c>
      <c r="K2092" s="13">
        <v>0.27489999999999998</v>
      </c>
    </row>
    <row r="2093" spans="1:11" x14ac:dyDescent="0.35">
      <c r="A2093" s="10" t="s">
        <v>412</v>
      </c>
      <c r="B2093" s="10" t="s">
        <v>316</v>
      </c>
      <c r="C2093" s="10" t="s">
        <v>11</v>
      </c>
      <c r="D2093" s="10" t="s">
        <v>319</v>
      </c>
      <c r="E2093" s="11" t="s">
        <v>718</v>
      </c>
      <c r="F2093" s="10" t="s">
        <v>21</v>
      </c>
      <c r="G2093" s="10" t="s">
        <v>414</v>
      </c>
      <c r="H2093" s="10" t="s">
        <v>16</v>
      </c>
      <c r="I2093" s="11" t="s">
        <v>426</v>
      </c>
      <c r="J2093" s="12">
        <v>210614</v>
      </c>
      <c r="K2093" s="13">
        <v>8.1100000000000005E-2</v>
      </c>
    </row>
    <row r="2094" spans="1:11" x14ac:dyDescent="0.35">
      <c r="A2094" s="10" t="s">
        <v>412</v>
      </c>
      <c r="B2094" s="10" t="s">
        <v>316</v>
      </c>
      <c r="C2094" s="10" t="s">
        <v>11</v>
      </c>
      <c r="D2094" s="10" t="s">
        <v>319</v>
      </c>
      <c r="E2094" s="11" t="s">
        <v>718</v>
      </c>
      <c r="F2094" s="10" t="s">
        <v>21</v>
      </c>
      <c r="G2094" s="10" t="s">
        <v>414</v>
      </c>
      <c r="H2094" s="10" t="s">
        <v>419</v>
      </c>
      <c r="I2094" s="11" t="s">
        <v>420</v>
      </c>
      <c r="J2094" s="12">
        <v>659368</v>
      </c>
      <c r="K2094" s="13">
        <v>0.25390000000000001</v>
      </c>
    </row>
    <row r="2095" spans="1:11" x14ac:dyDescent="0.35">
      <c r="A2095" s="10" t="s">
        <v>412</v>
      </c>
      <c r="B2095" s="10" t="s">
        <v>316</v>
      </c>
      <c r="C2095" s="10" t="s">
        <v>11</v>
      </c>
      <c r="D2095" s="10" t="s">
        <v>319</v>
      </c>
      <c r="E2095" s="11" t="s">
        <v>718</v>
      </c>
      <c r="F2095" s="10" t="s">
        <v>21</v>
      </c>
      <c r="G2095" s="10" t="s">
        <v>414</v>
      </c>
      <c r="H2095" s="10" t="s">
        <v>421</v>
      </c>
      <c r="I2095" s="11" t="s">
        <v>422</v>
      </c>
      <c r="J2095" s="12">
        <v>507186</v>
      </c>
      <c r="K2095" s="13">
        <v>0.1953</v>
      </c>
    </row>
    <row r="2096" spans="1:11" x14ac:dyDescent="0.35">
      <c r="A2096" s="10" t="s">
        <v>412</v>
      </c>
      <c r="B2096" s="10" t="s">
        <v>316</v>
      </c>
      <c r="C2096" s="10" t="s">
        <v>11</v>
      </c>
      <c r="D2096" s="10" t="s">
        <v>319</v>
      </c>
      <c r="E2096" s="11" t="s">
        <v>718</v>
      </c>
      <c r="F2096" s="10" t="s">
        <v>21</v>
      </c>
      <c r="G2096" s="10" t="s">
        <v>414</v>
      </c>
      <c r="H2096" s="10" t="s">
        <v>423</v>
      </c>
      <c r="I2096" s="11" t="s">
        <v>424</v>
      </c>
      <c r="J2096" s="12">
        <v>202044</v>
      </c>
      <c r="K2096" s="13">
        <v>7.7799999999999994E-2</v>
      </c>
    </row>
    <row r="2097" spans="1:11" x14ac:dyDescent="0.35">
      <c r="A2097" s="10" t="s">
        <v>412</v>
      </c>
      <c r="B2097" s="10" t="s">
        <v>152</v>
      </c>
      <c r="C2097" s="10" t="s">
        <v>11</v>
      </c>
      <c r="D2097" s="10" t="s">
        <v>151</v>
      </c>
      <c r="E2097" s="11" t="s">
        <v>547</v>
      </c>
      <c r="F2097" s="10" t="s">
        <v>14</v>
      </c>
      <c r="G2097" s="10" t="s">
        <v>152</v>
      </c>
      <c r="H2097" s="10" t="s">
        <v>416</v>
      </c>
      <c r="I2097" s="11" t="s">
        <v>417</v>
      </c>
      <c r="J2097" s="12">
        <v>0</v>
      </c>
      <c r="K2097" s="13">
        <v>0</v>
      </c>
    </row>
    <row r="2098" spans="1:11" x14ac:dyDescent="0.35">
      <c r="A2098" s="10" t="s">
        <v>412</v>
      </c>
      <c r="B2098" s="10" t="s">
        <v>152</v>
      </c>
      <c r="C2098" s="10" t="s">
        <v>11</v>
      </c>
      <c r="D2098" s="10" t="s">
        <v>151</v>
      </c>
      <c r="E2098" s="11" t="s">
        <v>547</v>
      </c>
      <c r="F2098" s="10" t="s">
        <v>14</v>
      </c>
      <c r="G2098" s="10" t="s">
        <v>152</v>
      </c>
      <c r="H2098" s="10" t="s">
        <v>15</v>
      </c>
      <c r="I2098" s="11" t="s">
        <v>418</v>
      </c>
      <c r="J2098" s="12">
        <v>780041</v>
      </c>
      <c r="K2098" s="13">
        <v>0.30690000000000001</v>
      </c>
    </row>
    <row r="2099" spans="1:11" x14ac:dyDescent="0.35">
      <c r="A2099" s="10" t="s">
        <v>412</v>
      </c>
      <c r="B2099" s="10" t="s">
        <v>152</v>
      </c>
      <c r="C2099" s="10" t="s">
        <v>11</v>
      </c>
      <c r="D2099" s="10" t="s">
        <v>151</v>
      </c>
      <c r="E2099" s="11" t="s">
        <v>547</v>
      </c>
      <c r="F2099" s="10" t="s">
        <v>14</v>
      </c>
      <c r="G2099" s="10" t="s">
        <v>152</v>
      </c>
      <c r="H2099" s="10" t="s">
        <v>419</v>
      </c>
      <c r="I2099" s="11" t="s">
        <v>420</v>
      </c>
      <c r="J2099" s="12">
        <v>655245</v>
      </c>
      <c r="K2099" s="13">
        <v>0.25779999999999997</v>
      </c>
    </row>
    <row r="2100" spans="1:11" x14ac:dyDescent="0.35">
      <c r="A2100" s="10" t="s">
        <v>412</v>
      </c>
      <c r="B2100" s="10" t="s">
        <v>152</v>
      </c>
      <c r="C2100" s="10" t="s">
        <v>11</v>
      </c>
      <c r="D2100" s="10" t="s">
        <v>151</v>
      </c>
      <c r="E2100" s="11" t="s">
        <v>547</v>
      </c>
      <c r="F2100" s="10" t="s">
        <v>14</v>
      </c>
      <c r="G2100" s="10" t="s">
        <v>152</v>
      </c>
      <c r="H2100" s="10" t="s">
        <v>421</v>
      </c>
      <c r="I2100" s="11" t="s">
        <v>422</v>
      </c>
      <c r="J2100" s="12">
        <v>551290</v>
      </c>
      <c r="K2100" s="13">
        <v>0.21690000000000001</v>
      </c>
    </row>
    <row r="2101" spans="1:11" x14ac:dyDescent="0.35">
      <c r="A2101" s="10" t="s">
        <v>412</v>
      </c>
      <c r="B2101" s="10" t="s">
        <v>152</v>
      </c>
      <c r="C2101" s="10" t="s">
        <v>11</v>
      </c>
      <c r="D2101" s="10" t="s">
        <v>151</v>
      </c>
      <c r="E2101" s="11" t="s">
        <v>547</v>
      </c>
      <c r="F2101" s="10" t="s">
        <v>14</v>
      </c>
      <c r="G2101" s="10" t="s">
        <v>152</v>
      </c>
      <c r="H2101" s="10" t="s">
        <v>423</v>
      </c>
      <c r="I2101" s="11" t="s">
        <v>424</v>
      </c>
      <c r="J2101" s="12">
        <v>84130</v>
      </c>
      <c r="K2101" s="13">
        <v>3.3099999999999997E-2</v>
      </c>
    </row>
    <row r="2102" spans="1:11" x14ac:dyDescent="0.35">
      <c r="A2102" s="10" t="s">
        <v>412</v>
      </c>
      <c r="B2102" s="10" t="s">
        <v>152</v>
      </c>
      <c r="C2102" s="10" t="s">
        <v>11</v>
      </c>
      <c r="D2102" s="10" t="s">
        <v>320</v>
      </c>
      <c r="E2102" s="11" t="s">
        <v>719</v>
      </c>
      <c r="F2102" s="10" t="s">
        <v>21</v>
      </c>
      <c r="G2102" s="10" t="s">
        <v>414</v>
      </c>
      <c r="H2102" s="10" t="s">
        <v>13</v>
      </c>
      <c r="I2102" s="11" t="s">
        <v>415</v>
      </c>
      <c r="J2102" s="12">
        <v>0</v>
      </c>
      <c r="K2102" s="13">
        <v>0</v>
      </c>
    </row>
    <row r="2103" spans="1:11" x14ac:dyDescent="0.35">
      <c r="A2103" s="10" t="s">
        <v>412</v>
      </c>
      <c r="B2103" s="10" t="s">
        <v>152</v>
      </c>
      <c r="C2103" s="10" t="s">
        <v>11</v>
      </c>
      <c r="D2103" s="10" t="s">
        <v>320</v>
      </c>
      <c r="E2103" s="11" t="s">
        <v>719</v>
      </c>
      <c r="F2103" s="10" t="s">
        <v>21</v>
      </c>
      <c r="G2103" s="10" t="s">
        <v>414</v>
      </c>
      <c r="H2103" s="10" t="s">
        <v>416</v>
      </c>
      <c r="I2103" s="11" t="s">
        <v>417</v>
      </c>
      <c r="J2103" s="12">
        <v>0</v>
      </c>
      <c r="K2103" s="13">
        <v>0</v>
      </c>
    </row>
    <row r="2104" spans="1:11" x14ac:dyDescent="0.35">
      <c r="A2104" s="10" t="s">
        <v>412</v>
      </c>
      <c r="B2104" s="10" t="s">
        <v>152</v>
      </c>
      <c r="C2104" s="10" t="s">
        <v>11</v>
      </c>
      <c r="D2104" s="10" t="s">
        <v>320</v>
      </c>
      <c r="E2104" s="11" t="s">
        <v>719</v>
      </c>
      <c r="F2104" s="10" t="s">
        <v>21</v>
      </c>
      <c r="G2104" s="10" t="s">
        <v>414</v>
      </c>
      <c r="H2104" s="10" t="s">
        <v>15</v>
      </c>
      <c r="I2104" s="11" t="s">
        <v>418</v>
      </c>
      <c r="J2104" s="12">
        <v>619965</v>
      </c>
      <c r="K2104" s="13">
        <v>0.31540000000000001</v>
      </c>
    </row>
    <row r="2105" spans="1:11" x14ac:dyDescent="0.35">
      <c r="A2105" s="10" t="s">
        <v>412</v>
      </c>
      <c r="B2105" s="10" t="s">
        <v>152</v>
      </c>
      <c r="C2105" s="10" t="s">
        <v>11</v>
      </c>
      <c r="D2105" s="10" t="s">
        <v>320</v>
      </c>
      <c r="E2105" s="11" t="s">
        <v>719</v>
      </c>
      <c r="F2105" s="10" t="s">
        <v>21</v>
      </c>
      <c r="G2105" s="10" t="s">
        <v>414</v>
      </c>
      <c r="H2105" s="10" t="s">
        <v>16</v>
      </c>
      <c r="I2105" s="11" t="s">
        <v>426</v>
      </c>
      <c r="J2105" s="12">
        <v>72532</v>
      </c>
      <c r="K2105" s="13">
        <v>3.6900000000000002E-2</v>
      </c>
    </row>
    <row r="2106" spans="1:11" x14ac:dyDescent="0.35">
      <c r="A2106" s="10" t="s">
        <v>412</v>
      </c>
      <c r="B2106" s="10" t="s">
        <v>152</v>
      </c>
      <c r="C2106" s="10" t="s">
        <v>11</v>
      </c>
      <c r="D2106" s="10" t="s">
        <v>320</v>
      </c>
      <c r="E2106" s="11" t="s">
        <v>719</v>
      </c>
      <c r="F2106" s="10" t="s">
        <v>21</v>
      </c>
      <c r="G2106" s="10" t="s">
        <v>414</v>
      </c>
      <c r="H2106" s="10" t="s">
        <v>419</v>
      </c>
      <c r="I2106" s="11" t="s">
        <v>420</v>
      </c>
      <c r="J2106" s="12">
        <v>617213</v>
      </c>
      <c r="K2106" s="13">
        <v>0.314</v>
      </c>
    </row>
    <row r="2107" spans="1:11" x14ac:dyDescent="0.35">
      <c r="A2107" s="10" t="s">
        <v>412</v>
      </c>
      <c r="B2107" s="10" t="s">
        <v>152</v>
      </c>
      <c r="C2107" s="10" t="s">
        <v>11</v>
      </c>
      <c r="D2107" s="10" t="s">
        <v>320</v>
      </c>
      <c r="E2107" s="11" t="s">
        <v>719</v>
      </c>
      <c r="F2107" s="10" t="s">
        <v>21</v>
      </c>
      <c r="G2107" s="10" t="s">
        <v>414</v>
      </c>
      <c r="H2107" s="10" t="s">
        <v>421</v>
      </c>
      <c r="I2107" s="11" t="s">
        <v>422</v>
      </c>
      <c r="J2107" s="12">
        <v>373276</v>
      </c>
      <c r="K2107" s="13">
        <v>0.18990000000000001</v>
      </c>
    </row>
    <row r="2108" spans="1:11" x14ac:dyDescent="0.35">
      <c r="A2108" s="10" t="s">
        <v>412</v>
      </c>
      <c r="B2108" s="10" t="s">
        <v>152</v>
      </c>
      <c r="C2108" s="10" t="s">
        <v>11</v>
      </c>
      <c r="D2108" s="10" t="s">
        <v>320</v>
      </c>
      <c r="E2108" s="11" t="s">
        <v>719</v>
      </c>
      <c r="F2108" s="10" t="s">
        <v>21</v>
      </c>
      <c r="G2108" s="10" t="s">
        <v>414</v>
      </c>
      <c r="H2108" s="10" t="s">
        <v>423</v>
      </c>
      <c r="I2108" s="11" t="s">
        <v>424</v>
      </c>
      <c r="J2108" s="12">
        <v>72926</v>
      </c>
      <c r="K2108" s="13">
        <v>3.7100000000000001E-2</v>
      </c>
    </row>
    <row r="2109" spans="1:11" x14ac:dyDescent="0.35">
      <c r="A2109" s="10" t="s">
        <v>412</v>
      </c>
      <c r="B2109" s="10" t="s">
        <v>152</v>
      </c>
      <c r="C2109" s="10" t="s">
        <v>11</v>
      </c>
      <c r="D2109" s="10" t="s">
        <v>321</v>
      </c>
      <c r="E2109" s="11" t="s">
        <v>720</v>
      </c>
      <c r="F2109" s="10" t="s">
        <v>21</v>
      </c>
      <c r="G2109" s="10" t="s">
        <v>414</v>
      </c>
      <c r="H2109" s="10" t="s">
        <v>13</v>
      </c>
      <c r="I2109" s="11" t="s">
        <v>415</v>
      </c>
      <c r="J2109" s="12">
        <v>0</v>
      </c>
      <c r="K2109" s="13">
        <v>0</v>
      </c>
    </row>
    <row r="2110" spans="1:11" x14ac:dyDescent="0.35">
      <c r="A2110" s="10" t="s">
        <v>412</v>
      </c>
      <c r="B2110" s="10" t="s">
        <v>152</v>
      </c>
      <c r="C2110" s="10" t="s">
        <v>11</v>
      </c>
      <c r="D2110" s="10" t="s">
        <v>321</v>
      </c>
      <c r="E2110" s="11" t="s">
        <v>720</v>
      </c>
      <c r="F2110" s="10" t="s">
        <v>21</v>
      </c>
      <c r="G2110" s="10" t="s">
        <v>414</v>
      </c>
      <c r="H2110" s="10" t="s">
        <v>416</v>
      </c>
      <c r="I2110" s="11" t="s">
        <v>417</v>
      </c>
      <c r="J2110" s="12">
        <v>0</v>
      </c>
      <c r="K2110" s="13">
        <v>0</v>
      </c>
    </row>
    <row r="2111" spans="1:11" x14ac:dyDescent="0.35">
      <c r="A2111" s="10" t="s">
        <v>412</v>
      </c>
      <c r="B2111" s="10" t="s">
        <v>152</v>
      </c>
      <c r="C2111" s="10" t="s">
        <v>11</v>
      </c>
      <c r="D2111" s="10" t="s">
        <v>321</v>
      </c>
      <c r="E2111" s="11" t="s">
        <v>720</v>
      </c>
      <c r="F2111" s="10" t="s">
        <v>21</v>
      </c>
      <c r="G2111" s="10" t="s">
        <v>414</v>
      </c>
      <c r="H2111" s="10" t="s">
        <v>15</v>
      </c>
      <c r="I2111" s="11" t="s">
        <v>418</v>
      </c>
      <c r="J2111" s="12">
        <v>1926269</v>
      </c>
      <c r="K2111" s="13">
        <v>0.68479999999999996</v>
      </c>
    </row>
    <row r="2112" spans="1:11" x14ac:dyDescent="0.35">
      <c r="A2112" s="10" t="s">
        <v>412</v>
      </c>
      <c r="B2112" s="10" t="s">
        <v>152</v>
      </c>
      <c r="C2112" s="10" t="s">
        <v>11</v>
      </c>
      <c r="D2112" s="10" t="s">
        <v>321</v>
      </c>
      <c r="E2112" s="11" t="s">
        <v>720</v>
      </c>
      <c r="F2112" s="10" t="s">
        <v>21</v>
      </c>
      <c r="G2112" s="10" t="s">
        <v>414</v>
      </c>
      <c r="H2112" s="10" t="s">
        <v>16</v>
      </c>
      <c r="I2112" s="11" t="s">
        <v>426</v>
      </c>
      <c r="J2112" s="12">
        <v>159772</v>
      </c>
      <c r="K2112" s="13">
        <v>5.6800000000000003E-2</v>
      </c>
    </row>
    <row r="2113" spans="1:11" x14ac:dyDescent="0.35">
      <c r="A2113" s="10" t="s">
        <v>412</v>
      </c>
      <c r="B2113" s="10" t="s">
        <v>152</v>
      </c>
      <c r="C2113" s="10" t="s">
        <v>11</v>
      </c>
      <c r="D2113" s="10" t="s">
        <v>321</v>
      </c>
      <c r="E2113" s="11" t="s">
        <v>720</v>
      </c>
      <c r="F2113" s="10" t="s">
        <v>21</v>
      </c>
      <c r="G2113" s="10" t="s">
        <v>414</v>
      </c>
      <c r="H2113" s="10" t="s">
        <v>419</v>
      </c>
      <c r="I2113" s="11" t="s">
        <v>420</v>
      </c>
      <c r="J2113" s="12">
        <v>846399</v>
      </c>
      <c r="K2113" s="13">
        <v>0.3009</v>
      </c>
    </row>
    <row r="2114" spans="1:11" x14ac:dyDescent="0.35">
      <c r="A2114" s="10" t="s">
        <v>412</v>
      </c>
      <c r="B2114" s="10" t="s">
        <v>152</v>
      </c>
      <c r="C2114" s="10" t="s">
        <v>11</v>
      </c>
      <c r="D2114" s="10" t="s">
        <v>321</v>
      </c>
      <c r="E2114" s="11" t="s">
        <v>720</v>
      </c>
      <c r="F2114" s="10" t="s">
        <v>21</v>
      </c>
      <c r="G2114" s="10" t="s">
        <v>414</v>
      </c>
      <c r="H2114" s="10" t="s">
        <v>421</v>
      </c>
      <c r="I2114" s="11" t="s">
        <v>422</v>
      </c>
      <c r="J2114" s="12">
        <v>971010</v>
      </c>
      <c r="K2114" s="13">
        <v>0.34520000000000001</v>
      </c>
    </row>
    <row r="2115" spans="1:11" x14ac:dyDescent="0.35">
      <c r="A2115" s="10" t="s">
        <v>412</v>
      </c>
      <c r="B2115" s="10" t="s">
        <v>152</v>
      </c>
      <c r="C2115" s="10" t="s">
        <v>11</v>
      </c>
      <c r="D2115" s="10" t="s">
        <v>321</v>
      </c>
      <c r="E2115" s="11" t="s">
        <v>720</v>
      </c>
      <c r="F2115" s="10" t="s">
        <v>21</v>
      </c>
      <c r="G2115" s="10" t="s">
        <v>414</v>
      </c>
      <c r="H2115" s="10" t="s">
        <v>423</v>
      </c>
      <c r="I2115" s="11" t="s">
        <v>424</v>
      </c>
      <c r="J2115" s="12">
        <v>81855</v>
      </c>
      <c r="K2115" s="13">
        <v>2.9100000000000001E-2</v>
      </c>
    </row>
    <row r="2116" spans="1:11" x14ac:dyDescent="0.35">
      <c r="A2116" s="10" t="s">
        <v>412</v>
      </c>
      <c r="B2116" s="10" t="s">
        <v>152</v>
      </c>
      <c r="C2116" s="10" t="s">
        <v>11</v>
      </c>
      <c r="D2116" s="10" t="s">
        <v>322</v>
      </c>
      <c r="E2116" s="11" t="s">
        <v>721</v>
      </c>
      <c r="F2116" s="10" t="s">
        <v>21</v>
      </c>
      <c r="G2116" s="10" t="s">
        <v>414</v>
      </c>
      <c r="H2116" s="10" t="s">
        <v>416</v>
      </c>
      <c r="I2116" s="11" t="s">
        <v>417</v>
      </c>
      <c r="J2116" s="12">
        <v>0</v>
      </c>
      <c r="K2116" s="13">
        <v>0</v>
      </c>
    </row>
    <row r="2117" spans="1:11" x14ac:dyDescent="0.35">
      <c r="A2117" s="10" t="s">
        <v>412</v>
      </c>
      <c r="B2117" s="10" t="s">
        <v>152</v>
      </c>
      <c r="C2117" s="10" t="s">
        <v>11</v>
      </c>
      <c r="D2117" s="10" t="s">
        <v>322</v>
      </c>
      <c r="E2117" s="11" t="s">
        <v>721</v>
      </c>
      <c r="F2117" s="10" t="s">
        <v>21</v>
      </c>
      <c r="G2117" s="10" t="s">
        <v>414</v>
      </c>
      <c r="H2117" s="10" t="s">
        <v>15</v>
      </c>
      <c r="I2117" s="11" t="s">
        <v>418</v>
      </c>
      <c r="J2117" s="12">
        <v>887940</v>
      </c>
      <c r="K2117" s="13">
        <v>0.37219999999999998</v>
      </c>
    </row>
    <row r="2118" spans="1:11" x14ac:dyDescent="0.35">
      <c r="A2118" s="10" t="s">
        <v>412</v>
      </c>
      <c r="B2118" s="10" t="s">
        <v>152</v>
      </c>
      <c r="C2118" s="10" t="s">
        <v>11</v>
      </c>
      <c r="D2118" s="10" t="s">
        <v>322</v>
      </c>
      <c r="E2118" s="11" t="s">
        <v>721</v>
      </c>
      <c r="F2118" s="10" t="s">
        <v>21</v>
      </c>
      <c r="G2118" s="10" t="s">
        <v>414</v>
      </c>
      <c r="H2118" s="10" t="s">
        <v>16</v>
      </c>
      <c r="I2118" s="11" t="s">
        <v>426</v>
      </c>
      <c r="J2118" s="12">
        <v>222104</v>
      </c>
      <c r="K2118" s="13">
        <v>9.3100000000000002E-2</v>
      </c>
    </row>
    <row r="2119" spans="1:11" x14ac:dyDescent="0.35">
      <c r="A2119" s="10" t="s">
        <v>412</v>
      </c>
      <c r="B2119" s="10" t="s">
        <v>152</v>
      </c>
      <c r="C2119" s="10" t="s">
        <v>11</v>
      </c>
      <c r="D2119" s="10" t="s">
        <v>322</v>
      </c>
      <c r="E2119" s="11" t="s">
        <v>721</v>
      </c>
      <c r="F2119" s="10" t="s">
        <v>21</v>
      </c>
      <c r="G2119" s="10" t="s">
        <v>414</v>
      </c>
      <c r="H2119" s="10" t="s">
        <v>419</v>
      </c>
      <c r="I2119" s="11" t="s">
        <v>420</v>
      </c>
      <c r="J2119" s="12">
        <v>620270</v>
      </c>
      <c r="K2119" s="13">
        <v>0.26</v>
      </c>
    </row>
    <row r="2120" spans="1:11" x14ac:dyDescent="0.35">
      <c r="A2120" s="10" t="s">
        <v>412</v>
      </c>
      <c r="B2120" s="10" t="s">
        <v>152</v>
      </c>
      <c r="C2120" s="10" t="s">
        <v>11</v>
      </c>
      <c r="D2120" s="10" t="s">
        <v>322</v>
      </c>
      <c r="E2120" s="11" t="s">
        <v>721</v>
      </c>
      <c r="F2120" s="10" t="s">
        <v>21</v>
      </c>
      <c r="G2120" s="10" t="s">
        <v>414</v>
      </c>
      <c r="H2120" s="10" t="s">
        <v>421</v>
      </c>
      <c r="I2120" s="11" t="s">
        <v>422</v>
      </c>
      <c r="J2120" s="12">
        <v>439199</v>
      </c>
      <c r="K2120" s="13">
        <v>0.18410000000000001</v>
      </c>
    </row>
    <row r="2121" spans="1:11" x14ac:dyDescent="0.35">
      <c r="A2121" s="10" t="s">
        <v>412</v>
      </c>
      <c r="B2121" s="10" t="s">
        <v>152</v>
      </c>
      <c r="C2121" s="10" t="s">
        <v>11</v>
      </c>
      <c r="D2121" s="10" t="s">
        <v>322</v>
      </c>
      <c r="E2121" s="11" t="s">
        <v>721</v>
      </c>
      <c r="F2121" s="10" t="s">
        <v>21</v>
      </c>
      <c r="G2121" s="10" t="s">
        <v>414</v>
      </c>
      <c r="H2121" s="10" t="s">
        <v>423</v>
      </c>
      <c r="I2121" s="11" t="s">
        <v>424</v>
      </c>
      <c r="J2121" s="12">
        <v>220673</v>
      </c>
      <c r="K2121" s="13">
        <v>9.2499999999999999E-2</v>
      </c>
    </row>
    <row r="2122" spans="1:11" x14ac:dyDescent="0.35">
      <c r="A2122" s="10" t="s">
        <v>412</v>
      </c>
      <c r="B2122" s="10" t="s">
        <v>152</v>
      </c>
      <c r="C2122" s="10" t="s">
        <v>11</v>
      </c>
      <c r="D2122" s="10" t="s">
        <v>323</v>
      </c>
      <c r="E2122" s="11" t="s">
        <v>722</v>
      </c>
      <c r="F2122" s="10" t="s">
        <v>21</v>
      </c>
      <c r="G2122" s="10" t="s">
        <v>414</v>
      </c>
      <c r="H2122" s="10" t="s">
        <v>416</v>
      </c>
      <c r="I2122" s="11" t="s">
        <v>417</v>
      </c>
      <c r="J2122" s="12">
        <v>0</v>
      </c>
      <c r="K2122" s="13">
        <v>0</v>
      </c>
    </row>
    <row r="2123" spans="1:11" x14ac:dyDescent="0.35">
      <c r="A2123" s="10" t="s">
        <v>412</v>
      </c>
      <c r="B2123" s="10" t="s">
        <v>152</v>
      </c>
      <c r="C2123" s="10" t="s">
        <v>11</v>
      </c>
      <c r="D2123" s="10" t="s">
        <v>323</v>
      </c>
      <c r="E2123" s="11" t="s">
        <v>722</v>
      </c>
      <c r="F2123" s="10" t="s">
        <v>21</v>
      </c>
      <c r="G2123" s="10" t="s">
        <v>414</v>
      </c>
      <c r="H2123" s="10" t="s">
        <v>15</v>
      </c>
      <c r="I2123" s="11" t="s">
        <v>418</v>
      </c>
      <c r="J2123" s="12">
        <v>1239962</v>
      </c>
      <c r="K2123" s="13">
        <v>8.5800000000000001E-2</v>
      </c>
    </row>
    <row r="2124" spans="1:11" x14ac:dyDescent="0.35">
      <c r="A2124" s="10" t="s">
        <v>412</v>
      </c>
      <c r="B2124" s="10" t="s">
        <v>152</v>
      </c>
      <c r="C2124" s="10" t="s">
        <v>11</v>
      </c>
      <c r="D2124" s="10" t="s">
        <v>323</v>
      </c>
      <c r="E2124" s="11" t="s">
        <v>722</v>
      </c>
      <c r="F2124" s="10" t="s">
        <v>21</v>
      </c>
      <c r="G2124" s="10" t="s">
        <v>414</v>
      </c>
      <c r="H2124" s="10" t="s">
        <v>16</v>
      </c>
      <c r="I2124" s="11" t="s">
        <v>426</v>
      </c>
      <c r="J2124" s="12">
        <v>1676406</v>
      </c>
      <c r="K2124" s="13">
        <v>0.11600000000000001</v>
      </c>
    </row>
    <row r="2125" spans="1:11" x14ac:dyDescent="0.35">
      <c r="A2125" s="10" t="s">
        <v>412</v>
      </c>
      <c r="B2125" s="10" t="s">
        <v>152</v>
      </c>
      <c r="C2125" s="10" t="s">
        <v>11</v>
      </c>
      <c r="D2125" s="10" t="s">
        <v>323</v>
      </c>
      <c r="E2125" s="11" t="s">
        <v>722</v>
      </c>
      <c r="F2125" s="10" t="s">
        <v>21</v>
      </c>
      <c r="G2125" s="10" t="s">
        <v>414</v>
      </c>
      <c r="H2125" s="10" t="s">
        <v>419</v>
      </c>
      <c r="I2125" s="11" t="s">
        <v>420</v>
      </c>
      <c r="J2125" s="12">
        <v>2929374</v>
      </c>
      <c r="K2125" s="13">
        <v>0.20269999999999999</v>
      </c>
    </row>
    <row r="2126" spans="1:11" x14ac:dyDescent="0.35">
      <c r="A2126" s="10" t="s">
        <v>412</v>
      </c>
      <c r="B2126" s="10" t="s">
        <v>152</v>
      </c>
      <c r="C2126" s="10" t="s">
        <v>11</v>
      </c>
      <c r="D2126" s="10" t="s">
        <v>323</v>
      </c>
      <c r="E2126" s="11" t="s">
        <v>722</v>
      </c>
      <c r="F2126" s="10" t="s">
        <v>21</v>
      </c>
      <c r="G2126" s="10" t="s">
        <v>414</v>
      </c>
      <c r="H2126" s="10" t="s">
        <v>421</v>
      </c>
      <c r="I2126" s="11" t="s">
        <v>422</v>
      </c>
      <c r="J2126" s="12">
        <v>2644674</v>
      </c>
      <c r="K2126" s="13">
        <v>0.183</v>
      </c>
    </row>
    <row r="2127" spans="1:11" x14ac:dyDescent="0.35">
      <c r="A2127" s="10" t="s">
        <v>412</v>
      </c>
      <c r="B2127" s="10" t="s">
        <v>152</v>
      </c>
      <c r="C2127" s="10" t="s">
        <v>11</v>
      </c>
      <c r="D2127" s="10" t="s">
        <v>323</v>
      </c>
      <c r="E2127" s="11" t="s">
        <v>722</v>
      </c>
      <c r="F2127" s="10" t="s">
        <v>21</v>
      </c>
      <c r="G2127" s="10" t="s">
        <v>414</v>
      </c>
      <c r="H2127" s="10" t="s">
        <v>423</v>
      </c>
      <c r="I2127" s="11" t="s">
        <v>424</v>
      </c>
      <c r="J2127" s="12">
        <v>0</v>
      </c>
      <c r="K2127" s="13">
        <v>0</v>
      </c>
    </row>
    <row r="2128" spans="1:11" x14ac:dyDescent="0.35">
      <c r="A2128" s="10" t="s">
        <v>412</v>
      </c>
      <c r="B2128" s="10" t="s">
        <v>324</v>
      </c>
      <c r="C2128" s="10" t="s">
        <v>11</v>
      </c>
      <c r="D2128" s="10" t="s">
        <v>325</v>
      </c>
      <c r="E2128" s="11" t="s">
        <v>723</v>
      </c>
      <c r="F2128" s="10" t="s">
        <v>21</v>
      </c>
      <c r="G2128" s="10" t="s">
        <v>414</v>
      </c>
      <c r="H2128" s="10" t="s">
        <v>368</v>
      </c>
      <c r="I2128" s="11" t="s">
        <v>429</v>
      </c>
      <c r="J2128" s="12">
        <v>422602</v>
      </c>
      <c r="K2128" s="13">
        <v>0.127</v>
      </c>
    </row>
    <row r="2129" spans="1:11" x14ac:dyDescent="0.35">
      <c r="A2129" s="10" t="s">
        <v>412</v>
      </c>
      <c r="B2129" s="10" t="s">
        <v>324</v>
      </c>
      <c r="C2129" s="10" t="s">
        <v>11</v>
      </c>
      <c r="D2129" s="10" t="s">
        <v>325</v>
      </c>
      <c r="E2129" s="11" t="s">
        <v>723</v>
      </c>
      <c r="F2129" s="10" t="s">
        <v>21</v>
      </c>
      <c r="G2129" s="10" t="s">
        <v>414</v>
      </c>
      <c r="H2129" s="10" t="s">
        <v>13</v>
      </c>
      <c r="I2129" s="11" t="s">
        <v>415</v>
      </c>
      <c r="J2129" s="12">
        <v>0</v>
      </c>
      <c r="K2129" s="13">
        <v>0</v>
      </c>
    </row>
    <row r="2130" spans="1:11" x14ac:dyDescent="0.35">
      <c r="A2130" s="10" t="s">
        <v>412</v>
      </c>
      <c r="B2130" s="10" t="s">
        <v>324</v>
      </c>
      <c r="C2130" s="10" t="s">
        <v>11</v>
      </c>
      <c r="D2130" s="10" t="s">
        <v>325</v>
      </c>
      <c r="E2130" s="11" t="s">
        <v>723</v>
      </c>
      <c r="F2130" s="10" t="s">
        <v>21</v>
      </c>
      <c r="G2130" s="10" t="s">
        <v>414</v>
      </c>
      <c r="H2130" s="10" t="s">
        <v>416</v>
      </c>
      <c r="I2130" s="11" t="s">
        <v>417</v>
      </c>
      <c r="J2130" s="12">
        <v>0</v>
      </c>
      <c r="K2130" s="13">
        <v>0</v>
      </c>
    </row>
    <row r="2131" spans="1:11" x14ac:dyDescent="0.35">
      <c r="A2131" s="10" t="s">
        <v>412</v>
      </c>
      <c r="B2131" s="10" t="s">
        <v>324</v>
      </c>
      <c r="C2131" s="10" t="s">
        <v>11</v>
      </c>
      <c r="D2131" s="10" t="s">
        <v>325</v>
      </c>
      <c r="E2131" s="11" t="s">
        <v>723</v>
      </c>
      <c r="F2131" s="10" t="s">
        <v>21</v>
      </c>
      <c r="G2131" s="10" t="s">
        <v>414</v>
      </c>
      <c r="H2131" s="10" t="s">
        <v>15</v>
      </c>
      <c r="I2131" s="11" t="s">
        <v>418</v>
      </c>
      <c r="J2131" s="12">
        <v>175363</v>
      </c>
      <c r="K2131" s="13">
        <v>5.2699999999999997E-2</v>
      </c>
    </row>
    <row r="2132" spans="1:11" x14ac:dyDescent="0.35">
      <c r="A2132" s="10" t="s">
        <v>412</v>
      </c>
      <c r="B2132" s="10" t="s">
        <v>324</v>
      </c>
      <c r="C2132" s="10" t="s">
        <v>11</v>
      </c>
      <c r="D2132" s="10" t="s">
        <v>325</v>
      </c>
      <c r="E2132" s="11" t="s">
        <v>723</v>
      </c>
      <c r="F2132" s="10" t="s">
        <v>21</v>
      </c>
      <c r="G2132" s="10" t="s">
        <v>414</v>
      </c>
      <c r="H2132" s="10" t="s">
        <v>419</v>
      </c>
      <c r="I2132" s="11" t="s">
        <v>420</v>
      </c>
      <c r="J2132" s="12">
        <v>620926</v>
      </c>
      <c r="K2132" s="13">
        <v>0.18659999999999999</v>
      </c>
    </row>
    <row r="2133" spans="1:11" x14ac:dyDescent="0.35">
      <c r="A2133" s="10" t="s">
        <v>412</v>
      </c>
      <c r="B2133" s="10" t="s">
        <v>324</v>
      </c>
      <c r="C2133" s="10" t="s">
        <v>11</v>
      </c>
      <c r="D2133" s="10" t="s">
        <v>325</v>
      </c>
      <c r="E2133" s="11" t="s">
        <v>723</v>
      </c>
      <c r="F2133" s="10" t="s">
        <v>21</v>
      </c>
      <c r="G2133" s="10" t="s">
        <v>414</v>
      </c>
      <c r="H2133" s="10" t="s">
        <v>421</v>
      </c>
      <c r="I2133" s="11" t="s">
        <v>422</v>
      </c>
      <c r="J2133" s="12">
        <v>560697</v>
      </c>
      <c r="K2133" s="13">
        <v>0.16850000000000001</v>
      </c>
    </row>
    <row r="2134" spans="1:11" x14ac:dyDescent="0.35">
      <c r="A2134" s="10" t="s">
        <v>412</v>
      </c>
      <c r="B2134" s="10" t="s">
        <v>324</v>
      </c>
      <c r="C2134" s="10" t="s">
        <v>11</v>
      </c>
      <c r="D2134" s="10" t="s">
        <v>325</v>
      </c>
      <c r="E2134" s="11" t="s">
        <v>723</v>
      </c>
      <c r="F2134" s="10" t="s">
        <v>21</v>
      </c>
      <c r="G2134" s="10" t="s">
        <v>414</v>
      </c>
      <c r="H2134" s="10" t="s">
        <v>423</v>
      </c>
      <c r="I2134" s="11" t="s">
        <v>424</v>
      </c>
      <c r="J2134" s="12">
        <v>70212</v>
      </c>
      <c r="K2134" s="13">
        <v>2.1100000000000001E-2</v>
      </c>
    </row>
    <row r="2135" spans="1:11" x14ac:dyDescent="0.35">
      <c r="A2135" s="10" t="s">
        <v>412</v>
      </c>
      <c r="B2135" s="10" t="s">
        <v>324</v>
      </c>
      <c r="C2135" s="10" t="s">
        <v>11</v>
      </c>
      <c r="D2135" s="10" t="s">
        <v>326</v>
      </c>
      <c r="E2135" s="11" t="s">
        <v>724</v>
      </c>
      <c r="F2135" s="10" t="s">
        <v>21</v>
      </c>
      <c r="G2135" s="10" t="s">
        <v>414</v>
      </c>
      <c r="H2135" s="10" t="s">
        <v>13</v>
      </c>
      <c r="I2135" s="11" t="s">
        <v>415</v>
      </c>
      <c r="J2135" s="12">
        <v>0</v>
      </c>
      <c r="K2135" s="13">
        <v>0</v>
      </c>
    </row>
    <row r="2136" spans="1:11" x14ac:dyDescent="0.35">
      <c r="A2136" s="10" t="s">
        <v>412</v>
      </c>
      <c r="B2136" s="10" t="s">
        <v>324</v>
      </c>
      <c r="C2136" s="10" t="s">
        <v>11</v>
      </c>
      <c r="D2136" s="10" t="s">
        <v>326</v>
      </c>
      <c r="E2136" s="11" t="s">
        <v>724</v>
      </c>
      <c r="F2136" s="10" t="s">
        <v>21</v>
      </c>
      <c r="G2136" s="10" t="s">
        <v>414</v>
      </c>
      <c r="H2136" s="10" t="s">
        <v>416</v>
      </c>
      <c r="I2136" s="11" t="s">
        <v>417</v>
      </c>
      <c r="J2136" s="12">
        <v>0</v>
      </c>
      <c r="K2136" s="13">
        <v>0</v>
      </c>
    </row>
    <row r="2137" spans="1:11" x14ac:dyDescent="0.35">
      <c r="A2137" s="10" t="s">
        <v>412</v>
      </c>
      <c r="B2137" s="10" t="s">
        <v>324</v>
      </c>
      <c r="C2137" s="10" t="s">
        <v>11</v>
      </c>
      <c r="D2137" s="10" t="s">
        <v>326</v>
      </c>
      <c r="E2137" s="11" t="s">
        <v>724</v>
      </c>
      <c r="F2137" s="10" t="s">
        <v>21</v>
      </c>
      <c r="G2137" s="10" t="s">
        <v>414</v>
      </c>
      <c r="H2137" s="10" t="s">
        <v>15</v>
      </c>
      <c r="I2137" s="11" t="s">
        <v>418</v>
      </c>
      <c r="J2137" s="12">
        <v>1847783</v>
      </c>
      <c r="K2137" s="13">
        <v>0.25850000000000001</v>
      </c>
    </row>
    <row r="2138" spans="1:11" x14ac:dyDescent="0.35">
      <c r="A2138" s="10" t="s">
        <v>412</v>
      </c>
      <c r="B2138" s="10" t="s">
        <v>324</v>
      </c>
      <c r="C2138" s="10" t="s">
        <v>11</v>
      </c>
      <c r="D2138" s="10" t="s">
        <v>326</v>
      </c>
      <c r="E2138" s="11" t="s">
        <v>724</v>
      </c>
      <c r="F2138" s="10" t="s">
        <v>21</v>
      </c>
      <c r="G2138" s="10" t="s">
        <v>414</v>
      </c>
      <c r="H2138" s="10" t="s">
        <v>16</v>
      </c>
      <c r="I2138" s="11" t="s">
        <v>426</v>
      </c>
      <c r="J2138" s="12">
        <v>313087</v>
      </c>
      <c r="K2138" s="13">
        <v>4.3799999999999999E-2</v>
      </c>
    </row>
    <row r="2139" spans="1:11" x14ac:dyDescent="0.35">
      <c r="A2139" s="10" t="s">
        <v>412</v>
      </c>
      <c r="B2139" s="10" t="s">
        <v>324</v>
      </c>
      <c r="C2139" s="10" t="s">
        <v>11</v>
      </c>
      <c r="D2139" s="10" t="s">
        <v>326</v>
      </c>
      <c r="E2139" s="11" t="s">
        <v>724</v>
      </c>
      <c r="F2139" s="10" t="s">
        <v>21</v>
      </c>
      <c r="G2139" s="10" t="s">
        <v>414</v>
      </c>
      <c r="H2139" s="10" t="s">
        <v>30</v>
      </c>
      <c r="I2139" s="11" t="s">
        <v>432</v>
      </c>
      <c r="J2139" s="12">
        <v>873080</v>
      </c>
      <c r="K2139" s="13">
        <v>0.12130000000000001</v>
      </c>
    </row>
    <row r="2140" spans="1:11" x14ac:dyDescent="0.35">
      <c r="A2140" s="10" t="s">
        <v>412</v>
      </c>
      <c r="B2140" s="10" t="s">
        <v>324</v>
      </c>
      <c r="C2140" s="10" t="s">
        <v>11</v>
      </c>
      <c r="D2140" s="10" t="s">
        <v>326</v>
      </c>
      <c r="E2140" s="11" t="s">
        <v>724</v>
      </c>
      <c r="F2140" s="10" t="s">
        <v>21</v>
      </c>
      <c r="G2140" s="10" t="s">
        <v>414</v>
      </c>
      <c r="H2140" s="10" t="s">
        <v>419</v>
      </c>
      <c r="I2140" s="11" t="s">
        <v>420</v>
      </c>
      <c r="J2140" s="12">
        <v>1940708</v>
      </c>
      <c r="K2140" s="13">
        <v>0.27150000000000002</v>
      </c>
    </row>
    <row r="2141" spans="1:11" x14ac:dyDescent="0.35">
      <c r="A2141" s="10" t="s">
        <v>412</v>
      </c>
      <c r="B2141" s="10" t="s">
        <v>324</v>
      </c>
      <c r="C2141" s="10" t="s">
        <v>11</v>
      </c>
      <c r="D2141" s="10" t="s">
        <v>326</v>
      </c>
      <c r="E2141" s="11" t="s">
        <v>724</v>
      </c>
      <c r="F2141" s="10" t="s">
        <v>21</v>
      </c>
      <c r="G2141" s="10" t="s">
        <v>414</v>
      </c>
      <c r="H2141" s="10" t="s">
        <v>421</v>
      </c>
      <c r="I2141" s="11" t="s">
        <v>422</v>
      </c>
      <c r="J2141" s="12">
        <v>1194447</v>
      </c>
      <c r="K2141" s="13">
        <v>0.1671</v>
      </c>
    </row>
    <row r="2142" spans="1:11" x14ac:dyDescent="0.35">
      <c r="A2142" s="10" t="s">
        <v>412</v>
      </c>
      <c r="B2142" s="10" t="s">
        <v>324</v>
      </c>
      <c r="C2142" s="10" t="s">
        <v>11</v>
      </c>
      <c r="D2142" s="10" t="s">
        <v>326</v>
      </c>
      <c r="E2142" s="11" t="s">
        <v>724</v>
      </c>
      <c r="F2142" s="10" t="s">
        <v>21</v>
      </c>
      <c r="G2142" s="10" t="s">
        <v>414</v>
      </c>
      <c r="H2142" s="10" t="s">
        <v>423</v>
      </c>
      <c r="I2142" s="11" t="s">
        <v>424</v>
      </c>
      <c r="J2142" s="12">
        <v>0</v>
      </c>
      <c r="K2142" s="13">
        <v>0</v>
      </c>
    </row>
    <row r="2143" spans="1:11" x14ac:dyDescent="0.35">
      <c r="A2143" s="10" t="s">
        <v>412</v>
      </c>
      <c r="B2143" s="10" t="s">
        <v>324</v>
      </c>
      <c r="C2143" s="10" t="s">
        <v>11</v>
      </c>
      <c r="D2143" s="10" t="s">
        <v>327</v>
      </c>
      <c r="E2143" s="11" t="s">
        <v>725</v>
      </c>
      <c r="F2143" s="10" t="s">
        <v>21</v>
      </c>
      <c r="G2143" s="10" t="s">
        <v>414</v>
      </c>
      <c r="H2143" s="10" t="s">
        <v>13</v>
      </c>
      <c r="I2143" s="11" t="s">
        <v>415</v>
      </c>
      <c r="J2143" s="12">
        <v>0</v>
      </c>
      <c r="K2143" s="13">
        <v>0</v>
      </c>
    </row>
    <row r="2144" spans="1:11" x14ac:dyDescent="0.35">
      <c r="A2144" s="10" t="s">
        <v>412</v>
      </c>
      <c r="B2144" s="10" t="s">
        <v>324</v>
      </c>
      <c r="C2144" s="10" t="s">
        <v>11</v>
      </c>
      <c r="D2144" s="10" t="s">
        <v>327</v>
      </c>
      <c r="E2144" s="11" t="s">
        <v>725</v>
      </c>
      <c r="F2144" s="10" t="s">
        <v>21</v>
      </c>
      <c r="G2144" s="10" t="s">
        <v>414</v>
      </c>
      <c r="H2144" s="10" t="s">
        <v>416</v>
      </c>
      <c r="I2144" s="11" t="s">
        <v>417</v>
      </c>
      <c r="J2144" s="12">
        <v>0</v>
      </c>
      <c r="K2144" s="13">
        <v>0</v>
      </c>
    </row>
    <row r="2145" spans="1:11" x14ac:dyDescent="0.35">
      <c r="A2145" s="10" t="s">
        <v>412</v>
      </c>
      <c r="B2145" s="10" t="s">
        <v>324</v>
      </c>
      <c r="C2145" s="10" t="s">
        <v>11</v>
      </c>
      <c r="D2145" s="10" t="s">
        <v>327</v>
      </c>
      <c r="E2145" s="11" t="s">
        <v>725</v>
      </c>
      <c r="F2145" s="10" t="s">
        <v>21</v>
      </c>
      <c r="G2145" s="10" t="s">
        <v>414</v>
      </c>
      <c r="H2145" s="10" t="s">
        <v>15</v>
      </c>
      <c r="I2145" s="11" t="s">
        <v>418</v>
      </c>
      <c r="J2145" s="12">
        <v>2935650</v>
      </c>
      <c r="K2145" s="13">
        <v>0.73340000000000005</v>
      </c>
    </row>
    <row r="2146" spans="1:11" x14ac:dyDescent="0.35">
      <c r="A2146" s="10" t="s">
        <v>412</v>
      </c>
      <c r="B2146" s="10" t="s">
        <v>324</v>
      </c>
      <c r="C2146" s="10" t="s">
        <v>11</v>
      </c>
      <c r="D2146" s="10" t="s">
        <v>327</v>
      </c>
      <c r="E2146" s="11" t="s">
        <v>725</v>
      </c>
      <c r="F2146" s="10" t="s">
        <v>21</v>
      </c>
      <c r="G2146" s="10" t="s">
        <v>414</v>
      </c>
      <c r="H2146" s="10" t="s">
        <v>419</v>
      </c>
      <c r="I2146" s="11" t="s">
        <v>420</v>
      </c>
      <c r="J2146" s="12">
        <v>1289300</v>
      </c>
      <c r="K2146" s="13">
        <v>0.3221</v>
      </c>
    </row>
    <row r="2147" spans="1:11" x14ac:dyDescent="0.35">
      <c r="A2147" s="10" t="s">
        <v>412</v>
      </c>
      <c r="B2147" s="10" t="s">
        <v>324</v>
      </c>
      <c r="C2147" s="10" t="s">
        <v>11</v>
      </c>
      <c r="D2147" s="10" t="s">
        <v>327</v>
      </c>
      <c r="E2147" s="11" t="s">
        <v>725</v>
      </c>
      <c r="F2147" s="10" t="s">
        <v>21</v>
      </c>
      <c r="G2147" s="10" t="s">
        <v>414</v>
      </c>
      <c r="H2147" s="10" t="s">
        <v>421</v>
      </c>
      <c r="I2147" s="11" t="s">
        <v>422</v>
      </c>
      <c r="J2147" s="12">
        <v>644850</v>
      </c>
      <c r="K2147" s="13">
        <v>0.16109999999999999</v>
      </c>
    </row>
    <row r="2148" spans="1:11" x14ac:dyDescent="0.35">
      <c r="A2148" s="10" t="s">
        <v>412</v>
      </c>
      <c r="B2148" s="10" t="s">
        <v>324</v>
      </c>
      <c r="C2148" s="10" t="s">
        <v>11</v>
      </c>
      <c r="D2148" s="10" t="s">
        <v>327</v>
      </c>
      <c r="E2148" s="11" t="s">
        <v>725</v>
      </c>
      <c r="F2148" s="10" t="s">
        <v>21</v>
      </c>
      <c r="G2148" s="10" t="s">
        <v>414</v>
      </c>
      <c r="H2148" s="10" t="s">
        <v>423</v>
      </c>
      <c r="I2148" s="11" t="s">
        <v>424</v>
      </c>
      <c r="J2148" s="12">
        <v>166116</v>
      </c>
      <c r="K2148" s="13">
        <v>4.1500000000000002E-2</v>
      </c>
    </row>
    <row r="2149" spans="1:11" x14ac:dyDescent="0.35">
      <c r="A2149" s="10" t="s">
        <v>412</v>
      </c>
      <c r="B2149" s="10" t="s">
        <v>77</v>
      </c>
      <c r="C2149" s="10" t="s">
        <v>11</v>
      </c>
      <c r="D2149" s="10" t="s">
        <v>12</v>
      </c>
      <c r="E2149" s="11" t="s">
        <v>456</v>
      </c>
      <c r="F2149" s="10" t="s">
        <v>14</v>
      </c>
      <c r="G2149" s="10" t="s">
        <v>10</v>
      </c>
      <c r="H2149" s="10" t="s">
        <v>13</v>
      </c>
      <c r="I2149" s="11" t="s">
        <v>415</v>
      </c>
      <c r="J2149" s="12">
        <v>0</v>
      </c>
      <c r="K2149" s="13">
        <v>0</v>
      </c>
    </row>
    <row r="2150" spans="1:11" x14ac:dyDescent="0.35">
      <c r="A2150" s="10" t="s">
        <v>412</v>
      </c>
      <c r="B2150" s="10" t="s">
        <v>77</v>
      </c>
      <c r="C2150" s="10" t="s">
        <v>11</v>
      </c>
      <c r="D2150" s="10" t="s">
        <v>12</v>
      </c>
      <c r="E2150" s="11" t="s">
        <v>456</v>
      </c>
      <c r="F2150" s="10" t="s">
        <v>14</v>
      </c>
      <c r="G2150" s="10" t="s">
        <v>10</v>
      </c>
      <c r="H2150" s="10" t="s">
        <v>416</v>
      </c>
      <c r="I2150" s="11" t="s">
        <v>417</v>
      </c>
      <c r="J2150" s="12">
        <v>0</v>
      </c>
      <c r="K2150" s="13">
        <v>0</v>
      </c>
    </row>
    <row r="2151" spans="1:11" x14ac:dyDescent="0.35">
      <c r="A2151" s="10" t="s">
        <v>412</v>
      </c>
      <c r="B2151" s="10" t="s">
        <v>77</v>
      </c>
      <c r="C2151" s="10" t="s">
        <v>11</v>
      </c>
      <c r="D2151" s="10" t="s">
        <v>12</v>
      </c>
      <c r="E2151" s="11" t="s">
        <v>456</v>
      </c>
      <c r="F2151" s="10" t="s">
        <v>14</v>
      </c>
      <c r="G2151" s="10" t="s">
        <v>10</v>
      </c>
      <c r="H2151" s="10" t="s">
        <v>15</v>
      </c>
      <c r="I2151" s="11" t="s">
        <v>418</v>
      </c>
      <c r="J2151" s="12">
        <v>60136</v>
      </c>
      <c r="K2151" s="13">
        <v>0.182</v>
      </c>
    </row>
    <row r="2152" spans="1:11" x14ac:dyDescent="0.35">
      <c r="A2152" s="10" t="s">
        <v>412</v>
      </c>
      <c r="B2152" s="10" t="s">
        <v>77</v>
      </c>
      <c r="C2152" s="10" t="s">
        <v>11</v>
      </c>
      <c r="D2152" s="10" t="s">
        <v>12</v>
      </c>
      <c r="E2152" s="11" t="s">
        <v>456</v>
      </c>
      <c r="F2152" s="10" t="s">
        <v>14</v>
      </c>
      <c r="G2152" s="10" t="s">
        <v>10</v>
      </c>
      <c r="H2152" s="10" t="s">
        <v>16</v>
      </c>
      <c r="I2152" s="11" t="s">
        <v>426</v>
      </c>
      <c r="J2152" s="12">
        <v>16851</v>
      </c>
      <c r="K2152" s="13">
        <v>5.0999999999999997E-2</v>
      </c>
    </row>
    <row r="2153" spans="1:11" x14ac:dyDescent="0.35">
      <c r="A2153" s="10" t="s">
        <v>412</v>
      </c>
      <c r="B2153" s="10" t="s">
        <v>77</v>
      </c>
      <c r="C2153" s="10" t="s">
        <v>11</v>
      </c>
      <c r="D2153" s="10" t="s">
        <v>12</v>
      </c>
      <c r="E2153" s="11" t="s">
        <v>456</v>
      </c>
      <c r="F2153" s="10" t="s">
        <v>14</v>
      </c>
      <c r="G2153" s="10" t="s">
        <v>10</v>
      </c>
      <c r="H2153" s="10" t="s">
        <v>419</v>
      </c>
      <c r="I2153" s="11" t="s">
        <v>420</v>
      </c>
      <c r="J2153" s="12">
        <v>95921</v>
      </c>
      <c r="K2153" s="13">
        <v>0.2903</v>
      </c>
    </row>
    <row r="2154" spans="1:11" x14ac:dyDescent="0.35">
      <c r="A2154" s="10" t="s">
        <v>412</v>
      </c>
      <c r="B2154" s="10" t="s">
        <v>77</v>
      </c>
      <c r="C2154" s="10" t="s">
        <v>11</v>
      </c>
      <c r="D2154" s="10" t="s">
        <v>12</v>
      </c>
      <c r="E2154" s="11" t="s">
        <v>456</v>
      </c>
      <c r="F2154" s="10" t="s">
        <v>14</v>
      </c>
      <c r="G2154" s="10" t="s">
        <v>10</v>
      </c>
      <c r="H2154" s="10" t="s">
        <v>421</v>
      </c>
      <c r="I2154" s="11" t="s">
        <v>422</v>
      </c>
      <c r="J2154" s="12">
        <v>93938</v>
      </c>
      <c r="K2154" s="13">
        <v>0.2843</v>
      </c>
    </row>
    <row r="2155" spans="1:11" x14ac:dyDescent="0.35">
      <c r="A2155" s="10" t="s">
        <v>412</v>
      </c>
      <c r="B2155" s="10" t="s">
        <v>77</v>
      </c>
      <c r="C2155" s="10" t="s">
        <v>11</v>
      </c>
      <c r="D2155" s="10" t="s">
        <v>12</v>
      </c>
      <c r="E2155" s="11" t="s">
        <v>456</v>
      </c>
      <c r="F2155" s="10" t="s">
        <v>14</v>
      </c>
      <c r="G2155" s="10" t="s">
        <v>10</v>
      </c>
      <c r="H2155" s="10" t="s">
        <v>423</v>
      </c>
      <c r="I2155" s="11" t="s">
        <v>424</v>
      </c>
      <c r="J2155" s="12">
        <v>7633</v>
      </c>
      <c r="K2155" s="13">
        <v>2.3099999999999999E-2</v>
      </c>
    </row>
    <row r="2156" spans="1:11" x14ac:dyDescent="0.35">
      <c r="A2156" s="10" t="s">
        <v>412</v>
      </c>
      <c r="B2156" s="10" t="s">
        <v>77</v>
      </c>
      <c r="C2156" s="10" t="s">
        <v>11</v>
      </c>
      <c r="D2156" s="10" t="s">
        <v>328</v>
      </c>
      <c r="E2156" s="11" t="s">
        <v>726</v>
      </c>
      <c r="F2156" s="10" t="s">
        <v>21</v>
      </c>
      <c r="G2156" s="10" t="s">
        <v>414</v>
      </c>
      <c r="H2156" s="10" t="s">
        <v>13</v>
      </c>
      <c r="I2156" s="11" t="s">
        <v>415</v>
      </c>
      <c r="J2156" s="12">
        <v>0</v>
      </c>
      <c r="K2156" s="13">
        <v>0</v>
      </c>
    </row>
    <row r="2157" spans="1:11" x14ac:dyDescent="0.35">
      <c r="A2157" s="10" t="s">
        <v>412</v>
      </c>
      <c r="B2157" s="10" t="s">
        <v>77</v>
      </c>
      <c r="C2157" s="10" t="s">
        <v>11</v>
      </c>
      <c r="D2157" s="10" t="s">
        <v>328</v>
      </c>
      <c r="E2157" s="11" t="s">
        <v>726</v>
      </c>
      <c r="F2157" s="10" t="s">
        <v>21</v>
      </c>
      <c r="G2157" s="10" t="s">
        <v>414</v>
      </c>
      <c r="H2157" s="10" t="s">
        <v>416</v>
      </c>
      <c r="I2157" s="11" t="s">
        <v>417</v>
      </c>
      <c r="J2157" s="12">
        <v>0</v>
      </c>
      <c r="K2157" s="13">
        <v>0</v>
      </c>
    </row>
    <row r="2158" spans="1:11" x14ac:dyDescent="0.35">
      <c r="A2158" s="10" t="s">
        <v>412</v>
      </c>
      <c r="B2158" s="10" t="s">
        <v>77</v>
      </c>
      <c r="C2158" s="10" t="s">
        <v>11</v>
      </c>
      <c r="D2158" s="10" t="s">
        <v>328</v>
      </c>
      <c r="E2158" s="11" t="s">
        <v>726</v>
      </c>
      <c r="F2158" s="10" t="s">
        <v>21</v>
      </c>
      <c r="G2158" s="10" t="s">
        <v>414</v>
      </c>
      <c r="H2158" s="10" t="s">
        <v>15</v>
      </c>
      <c r="I2158" s="11" t="s">
        <v>418</v>
      </c>
      <c r="J2158" s="12">
        <v>1434541</v>
      </c>
      <c r="K2158" s="13">
        <v>0.3029</v>
      </c>
    </row>
    <row r="2159" spans="1:11" x14ac:dyDescent="0.35">
      <c r="A2159" s="10" t="s">
        <v>412</v>
      </c>
      <c r="B2159" s="10" t="s">
        <v>77</v>
      </c>
      <c r="C2159" s="10" t="s">
        <v>11</v>
      </c>
      <c r="D2159" s="10" t="s">
        <v>328</v>
      </c>
      <c r="E2159" s="11" t="s">
        <v>726</v>
      </c>
      <c r="F2159" s="10" t="s">
        <v>21</v>
      </c>
      <c r="G2159" s="10" t="s">
        <v>414</v>
      </c>
      <c r="H2159" s="10" t="s">
        <v>16</v>
      </c>
      <c r="I2159" s="11" t="s">
        <v>426</v>
      </c>
      <c r="J2159" s="12">
        <v>119348</v>
      </c>
      <c r="K2159" s="13">
        <v>2.52E-2</v>
      </c>
    </row>
    <row r="2160" spans="1:11" x14ac:dyDescent="0.35">
      <c r="A2160" s="10" t="s">
        <v>412</v>
      </c>
      <c r="B2160" s="10" t="s">
        <v>77</v>
      </c>
      <c r="C2160" s="10" t="s">
        <v>11</v>
      </c>
      <c r="D2160" s="10" t="s">
        <v>328</v>
      </c>
      <c r="E2160" s="11" t="s">
        <v>726</v>
      </c>
      <c r="F2160" s="10" t="s">
        <v>21</v>
      </c>
      <c r="G2160" s="10" t="s">
        <v>414</v>
      </c>
      <c r="H2160" s="10" t="s">
        <v>419</v>
      </c>
      <c r="I2160" s="11" t="s">
        <v>420</v>
      </c>
      <c r="J2160" s="12">
        <v>1050923</v>
      </c>
      <c r="K2160" s="13">
        <v>0.22189999999999999</v>
      </c>
    </row>
    <row r="2161" spans="1:11" x14ac:dyDescent="0.35">
      <c r="A2161" s="10" t="s">
        <v>412</v>
      </c>
      <c r="B2161" s="10" t="s">
        <v>77</v>
      </c>
      <c r="C2161" s="10" t="s">
        <v>11</v>
      </c>
      <c r="D2161" s="10" t="s">
        <v>328</v>
      </c>
      <c r="E2161" s="11" t="s">
        <v>726</v>
      </c>
      <c r="F2161" s="10" t="s">
        <v>21</v>
      </c>
      <c r="G2161" s="10" t="s">
        <v>414</v>
      </c>
      <c r="H2161" s="10" t="s">
        <v>421</v>
      </c>
      <c r="I2161" s="11" t="s">
        <v>422</v>
      </c>
      <c r="J2161" s="12">
        <v>701405</v>
      </c>
      <c r="K2161" s="13">
        <v>0.14810000000000001</v>
      </c>
    </row>
    <row r="2162" spans="1:11" x14ac:dyDescent="0.35">
      <c r="A2162" s="10" t="s">
        <v>412</v>
      </c>
      <c r="B2162" s="10" t="s">
        <v>77</v>
      </c>
      <c r="C2162" s="10" t="s">
        <v>11</v>
      </c>
      <c r="D2162" s="10" t="s">
        <v>328</v>
      </c>
      <c r="E2162" s="11" t="s">
        <v>726</v>
      </c>
      <c r="F2162" s="10" t="s">
        <v>21</v>
      </c>
      <c r="G2162" s="10" t="s">
        <v>414</v>
      </c>
      <c r="H2162" s="10" t="s">
        <v>423</v>
      </c>
      <c r="I2162" s="11" t="s">
        <v>424</v>
      </c>
      <c r="J2162" s="12">
        <v>155342</v>
      </c>
      <c r="K2162" s="13">
        <v>3.2800000000000003E-2</v>
      </c>
    </row>
    <row r="2163" spans="1:11" x14ac:dyDescent="0.35">
      <c r="A2163" s="10" t="s">
        <v>412</v>
      </c>
      <c r="B2163" s="10" t="s">
        <v>77</v>
      </c>
      <c r="C2163" s="10" t="s">
        <v>11</v>
      </c>
      <c r="D2163" s="10" t="s">
        <v>389</v>
      </c>
      <c r="E2163" s="11" t="s">
        <v>727</v>
      </c>
      <c r="F2163" s="10" t="s">
        <v>21</v>
      </c>
      <c r="G2163" s="10" t="s">
        <v>414</v>
      </c>
      <c r="H2163" s="10" t="s">
        <v>13</v>
      </c>
      <c r="I2163" s="11" t="s">
        <v>415</v>
      </c>
      <c r="J2163" s="12">
        <v>0</v>
      </c>
      <c r="K2163" s="13">
        <v>0</v>
      </c>
    </row>
    <row r="2164" spans="1:11" x14ac:dyDescent="0.35">
      <c r="A2164" s="10" t="s">
        <v>412</v>
      </c>
      <c r="B2164" s="10" t="s">
        <v>77</v>
      </c>
      <c r="C2164" s="10" t="s">
        <v>11</v>
      </c>
      <c r="D2164" s="10" t="s">
        <v>389</v>
      </c>
      <c r="E2164" s="11" t="s">
        <v>727</v>
      </c>
      <c r="F2164" s="10" t="s">
        <v>21</v>
      </c>
      <c r="G2164" s="10" t="s">
        <v>414</v>
      </c>
      <c r="H2164" s="10" t="s">
        <v>416</v>
      </c>
      <c r="I2164" s="11" t="s">
        <v>417</v>
      </c>
      <c r="J2164" s="12">
        <v>0</v>
      </c>
      <c r="K2164" s="13">
        <v>0</v>
      </c>
    </row>
    <row r="2165" spans="1:11" x14ac:dyDescent="0.35">
      <c r="A2165" s="10" t="s">
        <v>412</v>
      </c>
      <c r="B2165" s="10" t="s">
        <v>77</v>
      </c>
      <c r="C2165" s="10" t="s">
        <v>11</v>
      </c>
      <c r="D2165" s="10" t="s">
        <v>389</v>
      </c>
      <c r="E2165" s="11" t="s">
        <v>727</v>
      </c>
      <c r="F2165" s="10" t="s">
        <v>21</v>
      </c>
      <c r="G2165" s="10" t="s">
        <v>414</v>
      </c>
      <c r="H2165" s="10" t="s">
        <v>15</v>
      </c>
      <c r="I2165" s="11" t="s">
        <v>418</v>
      </c>
      <c r="J2165" s="12">
        <v>1543050</v>
      </c>
      <c r="K2165" s="13">
        <v>0.42470000000000002</v>
      </c>
    </row>
    <row r="2166" spans="1:11" x14ac:dyDescent="0.35">
      <c r="A2166" s="10" t="s">
        <v>412</v>
      </c>
      <c r="B2166" s="10" t="s">
        <v>77</v>
      </c>
      <c r="C2166" s="10" t="s">
        <v>11</v>
      </c>
      <c r="D2166" s="10" t="s">
        <v>389</v>
      </c>
      <c r="E2166" s="11" t="s">
        <v>727</v>
      </c>
      <c r="F2166" s="10" t="s">
        <v>21</v>
      </c>
      <c r="G2166" s="10" t="s">
        <v>414</v>
      </c>
      <c r="H2166" s="10" t="s">
        <v>419</v>
      </c>
      <c r="I2166" s="11" t="s">
        <v>420</v>
      </c>
      <c r="J2166" s="12">
        <v>796413</v>
      </c>
      <c r="K2166" s="13">
        <v>0.21920000000000001</v>
      </c>
    </row>
    <row r="2167" spans="1:11" x14ac:dyDescent="0.35">
      <c r="A2167" s="10" t="s">
        <v>412</v>
      </c>
      <c r="B2167" s="10" t="s">
        <v>77</v>
      </c>
      <c r="C2167" s="10" t="s">
        <v>11</v>
      </c>
      <c r="D2167" s="10" t="s">
        <v>389</v>
      </c>
      <c r="E2167" s="11" t="s">
        <v>727</v>
      </c>
      <c r="F2167" s="10" t="s">
        <v>21</v>
      </c>
      <c r="G2167" s="10" t="s">
        <v>414</v>
      </c>
      <c r="H2167" s="10" t="s">
        <v>421</v>
      </c>
      <c r="I2167" s="11" t="s">
        <v>422</v>
      </c>
      <c r="J2167" s="12">
        <v>300835</v>
      </c>
      <c r="K2167" s="13">
        <v>8.2799999999999999E-2</v>
      </c>
    </row>
    <row r="2168" spans="1:11" x14ac:dyDescent="0.35">
      <c r="A2168" s="10" t="s">
        <v>412</v>
      </c>
      <c r="B2168" s="10" t="s">
        <v>77</v>
      </c>
      <c r="C2168" s="10" t="s">
        <v>11</v>
      </c>
      <c r="D2168" s="10" t="s">
        <v>389</v>
      </c>
      <c r="E2168" s="11" t="s">
        <v>727</v>
      </c>
      <c r="F2168" s="10" t="s">
        <v>21</v>
      </c>
      <c r="G2168" s="10" t="s">
        <v>414</v>
      </c>
      <c r="H2168" s="10" t="s">
        <v>423</v>
      </c>
      <c r="I2168" s="11" t="s">
        <v>424</v>
      </c>
      <c r="J2168" s="12">
        <v>132978</v>
      </c>
      <c r="K2168" s="13">
        <v>3.6600000000000001E-2</v>
      </c>
    </row>
    <row r="2169" spans="1:11" x14ac:dyDescent="0.35">
      <c r="A2169" s="10" t="s">
        <v>412</v>
      </c>
      <c r="B2169" s="10" t="s">
        <v>77</v>
      </c>
      <c r="C2169" s="10" t="s">
        <v>11</v>
      </c>
      <c r="D2169" s="10" t="s">
        <v>76</v>
      </c>
      <c r="E2169" s="11" t="s">
        <v>443</v>
      </c>
      <c r="F2169" s="10" t="s">
        <v>14</v>
      </c>
      <c r="G2169" s="10" t="s">
        <v>77</v>
      </c>
      <c r="H2169" s="10" t="s">
        <v>13</v>
      </c>
      <c r="I2169" s="11" t="s">
        <v>415</v>
      </c>
      <c r="J2169" s="12">
        <v>0</v>
      </c>
      <c r="K2169" s="13">
        <v>0</v>
      </c>
    </row>
    <row r="2170" spans="1:11" x14ac:dyDescent="0.35">
      <c r="A2170" s="10" t="s">
        <v>412</v>
      </c>
      <c r="B2170" s="10" t="s">
        <v>77</v>
      </c>
      <c r="C2170" s="10" t="s">
        <v>11</v>
      </c>
      <c r="D2170" s="10" t="s">
        <v>76</v>
      </c>
      <c r="E2170" s="11" t="s">
        <v>443</v>
      </c>
      <c r="F2170" s="10" t="s">
        <v>14</v>
      </c>
      <c r="G2170" s="10" t="s">
        <v>77</v>
      </c>
      <c r="H2170" s="10" t="s">
        <v>416</v>
      </c>
      <c r="I2170" s="11" t="s">
        <v>417</v>
      </c>
      <c r="J2170" s="12">
        <v>0</v>
      </c>
      <c r="K2170" s="13">
        <v>0</v>
      </c>
    </row>
    <row r="2171" spans="1:11" x14ac:dyDescent="0.35">
      <c r="A2171" s="10" t="s">
        <v>412</v>
      </c>
      <c r="B2171" s="10" t="s">
        <v>77</v>
      </c>
      <c r="C2171" s="10" t="s">
        <v>11</v>
      </c>
      <c r="D2171" s="10" t="s">
        <v>76</v>
      </c>
      <c r="E2171" s="11" t="s">
        <v>443</v>
      </c>
      <c r="F2171" s="10" t="s">
        <v>14</v>
      </c>
      <c r="G2171" s="10" t="s">
        <v>77</v>
      </c>
      <c r="H2171" s="10" t="s">
        <v>15</v>
      </c>
      <c r="I2171" s="11" t="s">
        <v>418</v>
      </c>
      <c r="J2171" s="12">
        <v>1229277</v>
      </c>
      <c r="K2171" s="13">
        <v>0.35389999999999999</v>
      </c>
    </row>
    <row r="2172" spans="1:11" x14ac:dyDescent="0.35">
      <c r="A2172" s="10" t="s">
        <v>412</v>
      </c>
      <c r="B2172" s="10" t="s">
        <v>77</v>
      </c>
      <c r="C2172" s="10" t="s">
        <v>11</v>
      </c>
      <c r="D2172" s="10" t="s">
        <v>76</v>
      </c>
      <c r="E2172" s="11" t="s">
        <v>443</v>
      </c>
      <c r="F2172" s="10" t="s">
        <v>14</v>
      </c>
      <c r="G2172" s="10" t="s">
        <v>77</v>
      </c>
      <c r="H2172" s="10" t="s">
        <v>419</v>
      </c>
      <c r="I2172" s="11" t="s">
        <v>420</v>
      </c>
      <c r="J2172" s="12">
        <v>719712</v>
      </c>
      <c r="K2172" s="13">
        <v>0.2072</v>
      </c>
    </row>
    <row r="2173" spans="1:11" x14ac:dyDescent="0.35">
      <c r="A2173" s="10" t="s">
        <v>412</v>
      </c>
      <c r="B2173" s="10" t="s">
        <v>77</v>
      </c>
      <c r="C2173" s="10" t="s">
        <v>11</v>
      </c>
      <c r="D2173" s="10" t="s">
        <v>76</v>
      </c>
      <c r="E2173" s="11" t="s">
        <v>443</v>
      </c>
      <c r="F2173" s="10" t="s">
        <v>14</v>
      </c>
      <c r="G2173" s="10" t="s">
        <v>77</v>
      </c>
      <c r="H2173" s="10" t="s">
        <v>421</v>
      </c>
      <c r="I2173" s="11" t="s">
        <v>422</v>
      </c>
      <c r="J2173" s="12">
        <v>365067</v>
      </c>
      <c r="K2173" s="13">
        <v>0.1051</v>
      </c>
    </row>
    <row r="2174" spans="1:11" x14ac:dyDescent="0.35">
      <c r="A2174" s="10" t="s">
        <v>412</v>
      </c>
      <c r="B2174" s="10" t="s">
        <v>77</v>
      </c>
      <c r="C2174" s="10" t="s">
        <v>11</v>
      </c>
      <c r="D2174" s="10" t="s">
        <v>76</v>
      </c>
      <c r="E2174" s="11" t="s">
        <v>443</v>
      </c>
      <c r="F2174" s="10" t="s">
        <v>14</v>
      </c>
      <c r="G2174" s="10" t="s">
        <v>77</v>
      </c>
      <c r="H2174" s="10" t="s">
        <v>423</v>
      </c>
      <c r="I2174" s="11" t="s">
        <v>424</v>
      </c>
      <c r="J2174" s="12">
        <v>123310</v>
      </c>
      <c r="K2174" s="13">
        <v>3.5499999999999997E-2</v>
      </c>
    </row>
    <row r="2175" spans="1:11" x14ac:dyDescent="0.35">
      <c r="A2175" s="10" t="s">
        <v>412</v>
      </c>
      <c r="B2175" s="10" t="s">
        <v>77</v>
      </c>
      <c r="C2175" s="10" t="s">
        <v>11</v>
      </c>
      <c r="D2175" s="10" t="s">
        <v>153</v>
      </c>
      <c r="E2175" s="11" t="s">
        <v>455</v>
      </c>
      <c r="F2175" s="10" t="s">
        <v>14</v>
      </c>
      <c r="G2175" s="10" t="s">
        <v>77</v>
      </c>
      <c r="H2175" s="10" t="s">
        <v>13</v>
      </c>
      <c r="I2175" s="11" t="s">
        <v>415</v>
      </c>
      <c r="J2175" s="12">
        <v>0</v>
      </c>
      <c r="K2175" s="13">
        <v>0</v>
      </c>
    </row>
    <row r="2176" spans="1:11" x14ac:dyDescent="0.35">
      <c r="A2176" s="10" t="s">
        <v>412</v>
      </c>
      <c r="B2176" s="10" t="s">
        <v>77</v>
      </c>
      <c r="C2176" s="10" t="s">
        <v>11</v>
      </c>
      <c r="D2176" s="10" t="s">
        <v>153</v>
      </c>
      <c r="E2176" s="11" t="s">
        <v>455</v>
      </c>
      <c r="F2176" s="10" t="s">
        <v>14</v>
      </c>
      <c r="G2176" s="10" t="s">
        <v>77</v>
      </c>
      <c r="H2176" s="10" t="s">
        <v>416</v>
      </c>
      <c r="I2176" s="11" t="s">
        <v>417</v>
      </c>
      <c r="J2176" s="12">
        <v>0</v>
      </c>
      <c r="K2176" s="13">
        <v>0</v>
      </c>
    </row>
    <row r="2177" spans="1:11" x14ac:dyDescent="0.35">
      <c r="A2177" s="10" t="s">
        <v>412</v>
      </c>
      <c r="B2177" s="10" t="s">
        <v>77</v>
      </c>
      <c r="C2177" s="10" t="s">
        <v>11</v>
      </c>
      <c r="D2177" s="10" t="s">
        <v>153</v>
      </c>
      <c r="E2177" s="11" t="s">
        <v>455</v>
      </c>
      <c r="F2177" s="10" t="s">
        <v>14</v>
      </c>
      <c r="G2177" s="10" t="s">
        <v>77</v>
      </c>
      <c r="H2177" s="10" t="s">
        <v>15</v>
      </c>
      <c r="I2177" s="11" t="s">
        <v>418</v>
      </c>
      <c r="J2177" s="12">
        <v>1082562</v>
      </c>
      <c r="K2177" s="13">
        <v>0.1439</v>
      </c>
    </row>
    <row r="2178" spans="1:11" x14ac:dyDescent="0.35">
      <c r="A2178" s="10" t="s">
        <v>412</v>
      </c>
      <c r="B2178" s="10" t="s">
        <v>77</v>
      </c>
      <c r="C2178" s="10" t="s">
        <v>11</v>
      </c>
      <c r="D2178" s="10" t="s">
        <v>153</v>
      </c>
      <c r="E2178" s="11" t="s">
        <v>455</v>
      </c>
      <c r="F2178" s="10" t="s">
        <v>14</v>
      </c>
      <c r="G2178" s="10" t="s">
        <v>77</v>
      </c>
      <c r="H2178" s="10" t="s">
        <v>16</v>
      </c>
      <c r="I2178" s="11" t="s">
        <v>426</v>
      </c>
      <c r="J2178" s="12">
        <v>388940</v>
      </c>
      <c r="K2178" s="13">
        <v>5.1700000000000003E-2</v>
      </c>
    </row>
    <row r="2179" spans="1:11" x14ac:dyDescent="0.35">
      <c r="A2179" s="10" t="s">
        <v>412</v>
      </c>
      <c r="B2179" s="10" t="s">
        <v>77</v>
      </c>
      <c r="C2179" s="10" t="s">
        <v>11</v>
      </c>
      <c r="D2179" s="10" t="s">
        <v>153</v>
      </c>
      <c r="E2179" s="11" t="s">
        <v>455</v>
      </c>
      <c r="F2179" s="10" t="s">
        <v>14</v>
      </c>
      <c r="G2179" s="10" t="s">
        <v>77</v>
      </c>
      <c r="H2179" s="10" t="s">
        <v>419</v>
      </c>
      <c r="I2179" s="11" t="s">
        <v>420</v>
      </c>
      <c r="J2179" s="12">
        <v>1755872</v>
      </c>
      <c r="K2179" s="13">
        <v>0.2334</v>
      </c>
    </row>
    <row r="2180" spans="1:11" x14ac:dyDescent="0.35">
      <c r="A2180" s="10" t="s">
        <v>412</v>
      </c>
      <c r="B2180" s="10" t="s">
        <v>77</v>
      </c>
      <c r="C2180" s="10" t="s">
        <v>11</v>
      </c>
      <c r="D2180" s="10" t="s">
        <v>153</v>
      </c>
      <c r="E2180" s="11" t="s">
        <v>455</v>
      </c>
      <c r="F2180" s="10" t="s">
        <v>14</v>
      </c>
      <c r="G2180" s="10" t="s">
        <v>77</v>
      </c>
      <c r="H2180" s="10" t="s">
        <v>421</v>
      </c>
      <c r="I2180" s="11" t="s">
        <v>422</v>
      </c>
      <c r="J2180" s="12">
        <v>864394</v>
      </c>
      <c r="K2180" s="13">
        <v>0.1149</v>
      </c>
    </row>
    <row r="2181" spans="1:11" x14ac:dyDescent="0.35">
      <c r="A2181" s="10" t="s">
        <v>412</v>
      </c>
      <c r="B2181" s="10" t="s">
        <v>77</v>
      </c>
      <c r="C2181" s="10" t="s">
        <v>11</v>
      </c>
      <c r="D2181" s="10" t="s">
        <v>153</v>
      </c>
      <c r="E2181" s="11" t="s">
        <v>455</v>
      </c>
      <c r="F2181" s="10" t="s">
        <v>14</v>
      </c>
      <c r="G2181" s="10" t="s">
        <v>77</v>
      </c>
      <c r="H2181" s="10" t="s">
        <v>423</v>
      </c>
      <c r="I2181" s="11" t="s">
        <v>424</v>
      </c>
      <c r="J2181" s="12">
        <v>133910</v>
      </c>
      <c r="K2181" s="13">
        <v>1.78E-2</v>
      </c>
    </row>
    <row r="2182" spans="1:11" x14ac:dyDescent="0.35">
      <c r="A2182" s="10" t="s">
        <v>412</v>
      </c>
      <c r="B2182" s="10" t="s">
        <v>230</v>
      </c>
      <c r="C2182" s="10" t="s">
        <v>11</v>
      </c>
      <c r="D2182" s="10" t="s">
        <v>181</v>
      </c>
      <c r="E2182" s="11" t="s">
        <v>574</v>
      </c>
      <c r="F2182" s="10" t="s">
        <v>14</v>
      </c>
      <c r="G2182" s="10" t="s">
        <v>114</v>
      </c>
      <c r="H2182" s="10" t="s">
        <v>416</v>
      </c>
      <c r="I2182" s="11" t="s">
        <v>417</v>
      </c>
      <c r="J2182" s="12">
        <v>0</v>
      </c>
      <c r="K2182" s="13">
        <v>0</v>
      </c>
    </row>
    <row r="2183" spans="1:11" x14ac:dyDescent="0.35">
      <c r="A2183" s="10" t="s">
        <v>412</v>
      </c>
      <c r="B2183" s="10" t="s">
        <v>230</v>
      </c>
      <c r="C2183" s="10" t="s">
        <v>11</v>
      </c>
      <c r="D2183" s="10" t="s">
        <v>181</v>
      </c>
      <c r="E2183" s="11" t="s">
        <v>574</v>
      </c>
      <c r="F2183" s="10" t="s">
        <v>14</v>
      </c>
      <c r="G2183" s="10" t="s">
        <v>114</v>
      </c>
      <c r="H2183" s="10" t="s">
        <v>15</v>
      </c>
      <c r="I2183" s="11" t="s">
        <v>418</v>
      </c>
      <c r="J2183" s="12">
        <v>1359242</v>
      </c>
      <c r="K2183" s="13">
        <v>0.62529999999999997</v>
      </c>
    </row>
    <row r="2184" spans="1:11" x14ac:dyDescent="0.35">
      <c r="A2184" s="10" t="s">
        <v>412</v>
      </c>
      <c r="B2184" s="10" t="s">
        <v>230</v>
      </c>
      <c r="C2184" s="10" t="s">
        <v>11</v>
      </c>
      <c r="D2184" s="10" t="s">
        <v>181</v>
      </c>
      <c r="E2184" s="11" t="s">
        <v>574</v>
      </c>
      <c r="F2184" s="10" t="s">
        <v>14</v>
      </c>
      <c r="G2184" s="10" t="s">
        <v>114</v>
      </c>
      <c r="H2184" s="10" t="s">
        <v>419</v>
      </c>
      <c r="I2184" s="11" t="s">
        <v>420</v>
      </c>
      <c r="J2184" s="12">
        <v>706467</v>
      </c>
      <c r="K2184" s="13">
        <v>0.32500000000000001</v>
      </c>
    </row>
    <row r="2185" spans="1:11" x14ac:dyDescent="0.35">
      <c r="A2185" s="10" t="s">
        <v>412</v>
      </c>
      <c r="B2185" s="10" t="s">
        <v>230</v>
      </c>
      <c r="C2185" s="10" t="s">
        <v>11</v>
      </c>
      <c r="D2185" s="10" t="s">
        <v>181</v>
      </c>
      <c r="E2185" s="11" t="s">
        <v>574</v>
      </c>
      <c r="F2185" s="10" t="s">
        <v>14</v>
      </c>
      <c r="G2185" s="10" t="s">
        <v>114</v>
      </c>
      <c r="H2185" s="10" t="s">
        <v>421</v>
      </c>
      <c r="I2185" s="11" t="s">
        <v>422</v>
      </c>
      <c r="J2185" s="12">
        <v>385839</v>
      </c>
      <c r="K2185" s="13">
        <v>0.17749999999999999</v>
      </c>
    </row>
    <row r="2186" spans="1:11" x14ac:dyDescent="0.35">
      <c r="A2186" s="10" t="s">
        <v>412</v>
      </c>
      <c r="B2186" s="10" t="s">
        <v>230</v>
      </c>
      <c r="C2186" s="10" t="s">
        <v>11</v>
      </c>
      <c r="D2186" s="10" t="s">
        <v>181</v>
      </c>
      <c r="E2186" s="11" t="s">
        <v>574</v>
      </c>
      <c r="F2186" s="10" t="s">
        <v>14</v>
      </c>
      <c r="G2186" s="10" t="s">
        <v>114</v>
      </c>
      <c r="H2186" s="10" t="s">
        <v>423</v>
      </c>
      <c r="I2186" s="11" t="s">
        <v>424</v>
      </c>
      <c r="J2186" s="12">
        <v>124338</v>
      </c>
      <c r="K2186" s="13">
        <v>5.7200000000000001E-2</v>
      </c>
    </row>
    <row r="2187" spans="1:11" x14ac:dyDescent="0.35">
      <c r="A2187" s="10" t="s">
        <v>412</v>
      </c>
      <c r="B2187" s="10" t="s">
        <v>230</v>
      </c>
      <c r="C2187" s="10" t="s">
        <v>11</v>
      </c>
      <c r="D2187" s="10" t="s">
        <v>229</v>
      </c>
      <c r="E2187" s="11" t="s">
        <v>646</v>
      </c>
      <c r="F2187" s="10" t="s">
        <v>14</v>
      </c>
      <c r="G2187" s="10" t="s">
        <v>230</v>
      </c>
      <c r="H2187" s="10" t="s">
        <v>416</v>
      </c>
      <c r="I2187" s="11" t="s">
        <v>417</v>
      </c>
      <c r="J2187" s="12">
        <v>0</v>
      </c>
      <c r="K2187" s="13">
        <v>0</v>
      </c>
    </row>
    <row r="2188" spans="1:11" x14ac:dyDescent="0.35">
      <c r="A2188" s="10" t="s">
        <v>412</v>
      </c>
      <c r="B2188" s="10" t="s">
        <v>230</v>
      </c>
      <c r="C2188" s="10" t="s">
        <v>11</v>
      </c>
      <c r="D2188" s="10" t="s">
        <v>229</v>
      </c>
      <c r="E2188" s="11" t="s">
        <v>646</v>
      </c>
      <c r="F2188" s="10" t="s">
        <v>14</v>
      </c>
      <c r="G2188" s="10" t="s">
        <v>230</v>
      </c>
      <c r="H2188" s="10" t="s">
        <v>15</v>
      </c>
      <c r="I2188" s="11" t="s">
        <v>418</v>
      </c>
      <c r="J2188" s="12">
        <v>538718</v>
      </c>
      <c r="K2188" s="13">
        <v>0.27379999999999999</v>
      </c>
    </row>
    <row r="2189" spans="1:11" x14ac:dyDescent="0.35">
      <c r="A2189" s="10" t="s">
        <v>412</v>
      </c>
      <c r="B2189" s="10" t="s">
        <v>230</v>
      </c>
      <c r="C2189" s="10" t="s">
        <v>11</v>
      </c>
      <c r="D2189" s="10" t="s">
        <v>229</v>
      </c>
      <c r="E2189" s="11" t="s">
        <v>646</v>
      </c>
      <c r="F2189" s="10" t="s">
        <v>14</v>
      </c>
      <c r="G2189" s="10" t="s">
        <v>230</v>
      </c>
      <c r="H2189" s="10" t="s">
        <v>16</v>
      </c>
      <c r="I2189" s="11" t="s">
        <v>426</v>
      </c>
      <c r="J2189" s="12">
        <v>64339</v>
      </c>
      <c r="K2189" s="13">
        <v>3.27E-2</v>
      </c>
    </row>
    <row r="2190" spans="1:11" x14ac:dyDescent="0.35">
      <c r="A2190" s="10" t="s">
        <v>412</v>
      </c>
      <c r="B2190" s="10" t="s">
        <v>230</v>
      </c>
      <c r="C2190" s="10" t="s">
        <v>11</v>
      </c>
      <c r="D2190" s="10" t="s">
        <v>229</v>
      </c>
      <c r="E2190" s="11" t="s">
        <v>646</v>
      </c>
      <c r="F2190" s="10" t="s">
        <v>14</v>
      </c>
      <c r="G2190" s="10" t="s">
        <v>230</v>
      </c>
      <c r="H2190" s="10" t="s">
        <v>419</v>
      </c>
      <c r="I2190" s="11" t="s">
        <v>420</v>
      </c>
      <c r="J2190" s="12">
        <v>567247</v>
      </c>
      <c r="K2190" s="13">
        <v>0.2883</v>
      </c>
    </row>
    <row r="2191" spans="1:11" x14ac:dyDescent="0.35">
      <c r="A2191" s="10" t="s">
        <v>412</v>
      </c>
      <c r="B2191" s="10" t="s">
        <v>230</v>
      </c>
      <c r="C2191" s="10" t="s">
        <v>11</v>
      </c>
      <c r="D2191" s="10" t="s">
        <v>229</v>
      </c>
      <c r="E2191" s="11" t="s">
        <v>646</v>
      </c>
      <c r="F2191" s="10" t="s">
        <v>14</v>
      </c>
      <c r="G2191" s="10" t="s">
        <v>230</v>
      </c>
      <c r="H2191" s="10" t="s">
        <v>421</v>
      </c>
      <c r="I2191" s="11" t="s">
        <v>422</v>
      </c>
      <c r="J2191" s="12">
        <v>312448</v>
      </c>
      <c r="K2191" s="13">
        <v>0.1588</v>
      </c>
    </row>
    <row r="2192" spans="1:11" x14ac:dyDescent="0.35">
      <c r="A2192" s="10" t="s">
        <v>412</v>
      </c>
      <c r="B2192" s="10" t="s">
        <v>230</v>
      </c>
      <c r="C2192" s="10" t="s">
        <v>11</v>
      </c>
      <c r="D2192" s="10" t="s">
        <v>229</v>
      </c>
      <c r="E2192" s="11" t="s">
        <v>646</v>
      </c>
      <c r="F2192" s="10" t="s">
        <v>14</v>
      </c>
      <c r="G2192" s="10" t="s">
        <v>230</v>
      </c>
      <c r="H2192" s="10" t="s">
        <v>423</v>
      </c>
      <c r="I2192" s="11" t="s">
        <v>424</v>
      </c>
      <c r="J2192" s="12">
        <v>70832</v>
      </c>
      <c r="K2192" s="13">
        <v>3.5999999999999997E-2</v>
      </c>
    </row>
    <row r="2193" spans="1:11" x14ac:dyDescent="0.35">
      <c r="A2193" s="10" t="s">
        <v>412</v>
      </c>
      <c r="B2193" s="10" t="s">
        <v>230</v>
      </c>
      <c r="C2193" s="10" t="s">
        <v>11</v>
      </c>
      <c r="D2193" s="10" t="s">
        <v>329</v>
      </c>
      <c r="E2193" s="11" t="s">
        <v>728</v>
      </c>
      <c r="F2193" s="10" t="s">
        <v>21</v>
      </c>
      <c r="G2193" s="10" t="s">
        <v>414</v>
      </c>
      <c r="H2193" s="10" t="s">
        <v>13</v>
      </c>
      <c r="I2193" s="11" t="s">
        <v>415</v>
      </c>
      <c r="J2193" s="12">
        <v>0</v>
      </c>
      <c r="K2193" s="13">
        <v>0</v>
      </c>
    </row>
    <row r="2194" spans="1:11" x14ac:dyDescent="0.35">
      <c r="A2194" s="10" t="s">
        <v>412</v>
      </c>
      <c r="B2194" s="10" t="s">
        <v>230</v>
      </c>
      <c r="C2194" s="10" t="s">
        <v>11</v>
      </c>
      <c r="D2194" s="10" t="s">
        <v>329</v>
      </c>
      <c r="E2194" s="11" t="s">
        <v>728</v>
      </c>
      <c r="F2194" s="10" t="s">
        <v>21</v>
      </c>
      <c r="G2194" s="10" t="s">
        <v>414</v>
      </c>
      <c r="H2194" s="10" t="s">
        <v>416</v>
      </c>
      <c r="I2194" s="11" t="s">
        <v>417</v>
      </c>
      <c r="J2194" s="12">
        <v>0</v>
      </c>
      <c r="K2194" s="13">
        <v>0</v>
      </c>
    </row>
    <row r="2195" spans="1:11" x14ac:dyDescent="0.35">
      <c r="A2195" s="10" t="s">
        <v>412</v>
      </c>
      <c r="B2195" s="10" t="s">
        <v>230</v>
      </c>
      <c r="C2195" s="10" t="s">
        <v>11</v>
      </c>
      <c r="D2195" s="10" t="s">
        <v>329</v>
      </c>
      <c r="E2195" s="11" t="s">
        <v>728</v>
      </c>
      <c r="F2195" s="10" t="s">
        <v>21</v>
      </c>
      <c r="G2195" s="10" t="s">
        <v>414</v>
      </c>
      <c r="H2195" s="10" t="s">
        <v>15</v>
      </c>
      <c r="I2195" s="11" t="s">
        <v>418</v>
      </c>
      <c r="J2195" s="12">
        <v>4665688</v>
      </c>
      <c r="K2195" s="13">
        <v>0.44030000000000002</v>
      </c>
    </row>
    <row r="2196" spans="1:11" x14ac:dyDescent="0.35">
      <c r="A2196" s="10" t="s">
        <v>412</v>
      </c>
      <c r="B2196" s="10" t="s">
        <v>230</v>
      </c>
      <c r="C2196" s="10" t="s">
        <v>11</v>
      </c>
      <c r="D2196" s="10" t="s">
        <v>329</v>
      </c>
      <c r="E2196" s="11" t="s">
        <v>728</v>
      </c>
      <c r="F2196" s="10" t="s">
        <v>21</v>
      </c>
      <c r="G2196" s="10" t="s">
        <v>414</v>
      </c>
      <c r="H2196" s="10" t="s">
        <v>16</v>
      </c>
      <c r="I2196" s="11" t="s">
        <v>426</v>
      </c>
      <c r="J2196" s="12">
        <v>505458</v>
      </c>
      <c r="K2196" s="13">
        <v>4.7699999999999999E-2</v>
      </c>
    </row>
    <row r="2197" spans="1:11" x14ac:dyDescent="0.35">
      <c r="A2197" s="10" t="s">
        <v>412</v>
      </c>
      <c r="B2197" s="10" t="s">
        <v>230</v>
      </c>
      <c r="C2197" s="10" t="s">
        <v>11</v>
      </c>
      <c r="D2197" s="10" t="s">
        <v>329</v>
      </c>
      <c r="E2197" s="11" t="s">
        <v>728</v>
      </c>
      <c r="F2197" s="10" t="s">
        <v>21</v>
      </c>
      <c r="G2197" s="10" t="s">
        <v>414</v>
      </c>
      <c r="H2197" s="10" t="s">
        <v>30</v>
      </c>
      <c r="I2197" s="11" t="s">
        <v>432</v>
      </c>
      <c r="J2197" s="12">
        <v>0</v>
      </c>
      <c r="K2197" s="13">
        <v>0</v>
      </c>
    </row>
    <row r="2198" spans="1:11" x14ac:dyDescent="0.35">
      <c r="A2198" s="10" t="s">
        <v>412</v>
      </c>
      <c r="B2198" s="10" t="s">
        <v>230</v>
      </c>
      <c r="C2198" s="10" t="s">
        <v>11</v>
      </c>
      <c r="D2198" s="10" t="s">
        <v>329</v>
      </c>
      <c r="E2198" s="11" t="s">
        <v>728</v>
      </c>
      <c r="F2198" s="10" t="s">
        <v>21</v>
      </c>
      <c r="G2198" s="10" t="s">
        <v>414</v>
      </c>
      <c r="H2198" s="10" t="s">
        <v>419</v>
      </c>
      <c r="I2198" s="11" t="s">
        <v>420</v>
      </c>
      <c r="J2198" s="12">
        <v>2868503</v>
      </c>
      <c r="K2198" s="13">
        <v>0.2707</v>
      </c>
    </row>
    <row r="2199" spans="1:11" x14ac:dyDescent="0.35">
      <c r="A2199" s="10" t="s">
        <v>412</v>
      </c>
      <c r="B2199" s="10" t="s">
        <v>230</v>
      </c>
      <c r="C2199" s="10" t="s">
        <v>11</v>
      </c>
      <c r="D2199" s="10" t="s">
        <v>329</v>
      </c>
      <c r="E2199" s="11" t="s">
        <v>728</v>
      </c>
      <c r="F2199" s="10" t="s">
        <v>21</v>
      </c>
      <c r="G2199" s="10" t="s">
        <v>414</v>
      </c>
      <c r="H2199" s="10" t="s">
        <v>421</v>
      </c>
      <c r="I2199" s="11" t="s">
        <v>422</v>
      </c>
      <c r="J2199" s="12">
        <v>1745262</v>
      </c>
      <c r="K2199" s="13">
        <v>0.16470000000000001</v>
      </c>
    </row>
    <row r="2200" spans="1:11" x14ac:dyDescent="0.35">
      <c r="A2200" s="10" t="s">
        <v>412</v>
      </c>
      <c r="B2200" s="10" t="s">
        <v>230</v>
      </c>
      <c r="C2200" s="10" t="s">
        <v>11</v>
      </c>
      <c r="D2200" s="10" t="s">
        <v>329</v>
      </c>
      <c r="E2200" s="11" t="s">
        <v>728</v>
      </c>
      <c r="F2200" s="10" t="s">
        <v>21</v>
      </c>
      <c r="G2200" s="10" t="s">
        <v>414</v>
      </c>
      <c r="H2200" s="10" t="s">
        <v>423</v>
      </c>
      <c r="I2200" s="11" t="s">
        <v>424</v>
      </c>
      <c r="J2200" s="12">
        <v>3179</v>
      </c>
      <c r="K2200" s="13">
        <v>2.9999999999999997E-4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11"/>
  <sheetViews>
    <sheetView topLeftCell="A1490" workbookViewId="0">
      <selection sqref="A1:K2200"/>
    </sheetView>
  </sheetViews>
  <sheetFormatPr defaultRowHeight="14.5" x14ac:dyDescent="0.35"/>
  <cols>
    <col min="1" max="1" width="8" bestFit="1" customWidth="1"/>
    <col min="2" max="2" width="9.1796875" bestFit="1" customWidth="1"/>
    <col min="3" max="3" width="14.26953125" bestFit="1" customWidth="1"/>
    <col min="4" max="4" width="8.81640625" bestFit="1" customWidth="1"/>
    <col min="5" max="5" width="9.54296875" bestFit="1" customWidth="1"/>
    <col min="6" max="6" width="16" bestFit="1" customWidth="1"/>
    <col min="7" max="7" width="18.1796875" bestFit="1" customWidth="1"/>
    <col min="8" max="8" width="17.26953125" bestFit="1" customWidth="1"/>
    <col min="9" max="9" width="22.54296875" bestFit="1" customWidth="1"/>
  </cols>
  <sheetData>
    <row r="1" spans="1:9" x14ac:dyDescent="0.35">
      <c r="A1" s="1" t="s">
        <v>0</v>
      </c>
      <c r="B1" s="1" t="s">
        <v>1</v>
      </c>
      <c r="C1" s="1" t="s">
        <v>2</v>
      </c>
      <c r="D1" s="1" t="s">
        <v>3</v>
      </c>
      <c r="E1" s="1" t="s">
        <v>4</v>
      </c>
      <c r="F1" s="1" t="s">
        <v>5</v>
      </c>
      <c r="G1" s="1" t="s">
        <v>6</v>
      </c>
      <c r="H1" s="1" t="s">
        <v>7</v>
      </c>
      <c r="I1" s="1" t="s">
        <v>8</v>
      </c>
    </row>
    <row r="2" spans="1:9" x14ac:dyDescent="0.35">
      <c r="A2" s="2" t="s">
        <v>9</v>
      </c>
      <c r="B2" s="2" t="s">
        <v>34</v>
      </c>
      <c r="C2" s="2" t="s">
        <v>11</v>
      </c>
      <c r="D2" s="2" t="s">
        <v>35</v>
      </c>
      <c r="E2" s="2" t="s">
        <v>13</v>
      </c>
      <c r="F2" s="2" t="s">
        <v>20</v>
      </c>
      <c r="G2" s="2" t="s">
        <v>21</v>
      </c>
      <c r="H2" s="3">
        <v>0</v>
      </c>
      <c r="I2" s="4">
        <v>0</v>
      </c>
    </row>
    <row r="3" spans="1:9" x14ac:dyDescent="0.35">
      <c r="A3" s="2" t="s">
        <v>9</v>
      </c>
      <c r="B3" s="2" t="s">
        <v>34</v>
      </c>
      <c r="C3" s="2" t="s">
        <v>11</v>
      </c>
      <c r="D3" s="2" t="s">
        <v>35</v>
      </c>
      <c r="E3" s="2" t="s">
        <v>15</v>
      </c>
      <c r="F3" s="2" t="s">
        <v>20</v>
      </c>
      <c r="G3" s="2" t="s">
        <v>21</v>
      </c>
      <c r="H3" s="3">
        <v>1815780</v>
      </c>
      <c r="I3" s="4">
        <v>0.40339999999999998</v>
      </c>
    </row>
    <row r="4" spans="1:9" x14ac:dyDescent="0.35">
      <c r="A4" s="2" t="s">
        <v>9</v>
      </c>
      <c r="B4" s="2" t="s">
        <v>34</v>
      </c>
      <c r="C4" s="2" t="s">
        <v>11</v>
      </c>
      <c r="D4" s="2" t="s">
        <v>35</v>
      </c>
      <c r="E4" s="2" t="s">
        <v>17</v>
      </c>
      <c r="F4" s="2" t="s">
        <v>20</v>
      </c>
      <c r="G4" s="2" t="s">
        <v>21</v>
      </c>
      <c r="H4" s="3">
        <v>0</v>
      </c>
      <c r="I4" s="4">
        <v>0</v>
      </c>
    </row>
    <row r="5" spans="1:9" x14ac:dyDescent="0.35">
      <c r="A5" s="2" t="s">
        <v>9</v>
      </c>
      <c r="B5" s="2" t="s">
        <v>34</v>
      </c>
      <c r="C5" s="2" t="s">
        <v>11</v>
      </c>
      <c r="D5" s="2" t="s">
        <v>35</v>
      </c>
      <c r="E5" s="2" t="s">
        <v>18</v>
      </c>
      <c r="F5" s="2" t="s">
        <v>20</v>
      </c>
      <c r="G5" s="2" t="s">
        <v>21</v>
      </c>
      <c r="H5" s="3">
        <v>2226289</v>
      </c>
      <c r="I5" s="4">
        <v>0.49459999999999998</v>
      </c>
    </row>
    <row r="6" spans="1:9" x14ac:dyDescent="0.35">
      <c r="A6" s="2" t="s">
        <v>9</v>
      </c>
      <c r="B6" s="2" t="s">
        <v>34</v>
      </c>
      <c r="C6" s="2" t="s">
        <v>11</v>
      </c>
      <c r="D6" s="2" t="s">
        <v>36</v>
      </c>
      <c r="E6" s="2" t="s">
        <v>13</v>
      </c>
      <c r="F6" s="2" t="s">
        <v>20</v>
      </c>
      <c r="G6" s="2" t="s">
        <v>21</v>
      </c>
      <c r="H6" s="3">
        <v>0</v>
      </c>
      <c r="I6" s="4">
        <v>0</v>
      </c>
    </row>
    <row r="7" spans="1:9" x14ac:dyDescent="0.35">
      <c r="A7" s="2" t="s">
        <v>9</v>
      </c>
      <c r="B7" s="2" t="s">
        <v>34</v>
      </c>
      <c r="C7" s="2" t="s">
        <v>11</v>
      </c>
      <c r="D7" s="2" t="s">
        <v>36</v>
      </c>
      <c r="E7" s="2" t="s">
        <v>15</v>
      </c>
      <c r="F7" s="2" t="s">
        <v>20</v>
      </c>
      <c r="G7" s="2" t="s">
        <v>21</v>
      </c>
      <c r="H7" s="3">
        <v>2427639</v>
      </c>
      <c r="I7" s="4">
        <v>0.35680000000000001</v>
      </c>
    </row>
    <row r="8" spans="1:9" x14ac:dyDescent="0.35">
      <c r="A8" s="2" t="s">
        <v>9</v>
      </c>
      <c r="B8" s="2" t="s">
        <v>34</v>
      </c>
      <c r="C8" s="2" t="s">
        <v>11</v>
      </c>
      <c r="D8" s="2" t="s">
        <v>36</v>
      </c>
      <c r="E8" s="2" t="s">
        <v>16</v>
      </c>
      <c r="F8" s="2" t="s">
        <v>20</v>
      </c>
      <c r="G8" s="2" t="s">
        <v>21</v>
      </c>
      <c r="H8" s="3">
        <v>585137</v>
      </c>
      <c r="I8" s="4">
        <v>8.5999999999999993E-2</v>
      </c>
    </row>
    <row r="9" spans="1:9" x14ac:dyDescent="0.35">
      <c r="A9" s="2" t="s">
        <v>9</v>
      </c>
      <c r="B9" s="2" t="s">
        <v>34</v>
      </c>
      <c r="C9" s="2" t="s">
        <v>11</v>
      </c>
      <c r="D9" s="2" t="s">
        <v>36</v>
      </c>
      <c r="E9" s="2" t="s">
        <v>17</v>
      </c>
      <c r="F9" s="2" t="s">
        <v>20</v>
      </c>
      <c r="G9" s="2" t="s">
        <v>21</v>
      </c>
      <c r="H9" s="3">
        <v>0</v>
      </c>
      <c r="I9" s="4">
        <v>0</v>
      </c>
    </row>
    <row r="10" spans="1:9" x14ac:dyDescent="0.35">
      <c r="A10" s="2" t="s">
        <v>9</v>
      </c>
      <c r="B10" s="2" t="s">
        <v>34</v>
      </c>
      <c r="C10" s="2" t="s">
        <v>11</v>
      </c>
      <c r="D10" s="2" t="s">
        <v>36</v>
      </c>
      <c r="E10" s="2" t="s">
        <v>18</v>
      </c>
      <c r="F10" s="2" t="s">
        <v>20</v>
      </c>
      <c r="G10" s="2" t="s">
        <v>21</v>
      </c>
      <c r="H10" s="3">
        <v>3681602</v>
      </c>
      <c r="I10" s="4">
        <v>0.54110000000000003</v>
      </c>
    </row>
    <row r="11" spans="1:9" x14ac:dyDescent="0.35">
      <c r="A11" s="2" t="s">
        <v>9</v>
      </c>
      <c r="B11" s="2" t="s">
        <v>34</v>
      </c>
      <c r="C11" s="2" t="s">
        <v>11</v>
      </c>
      <c r="D11" s="2" t="s">
        <v>37</v>
      </c>
      <c r="E11" s="2" t="s">
        <v>13</v>
      </c>
      <c r="F11" s="2" t="s">
        <v>20</v>
      </c>
      <c r="G11" s="2" t="s">
        <v>21</v>
      </c>
      <c r="H11" s="3">
        <v>0</v>
      </c>
      <c r="I11" s="4">
        <v>0</v>
      </c>
    </row>
    <row r="12" spans="1:9" x14ac:dyDescent="0.35">
      <c r="A12" s="2" t="s">
        <v>9</v>
      </c>
      <c r="B12" s="2" t="s">
        <v>34</v>
      </c>
      <c r="C12" s="2" t="s">
        <v>11</v>
      </c>
      <c r="D12" s="2" t="s">
        <v>37</v>
      </c>
      <c r="E12" s="2" t="s">
        <v>15</v>
      </c>
      <c r="F12" s="2" t="s">
        <v>20</v>
      </c>
      <c r="G12" s="2" t="s">
        <v>21</v>
      </c>
      <c r="H12" s="3">
        <v>1530551</v>
      </c>
      <c r="I12" s="4">
        <v>0.3579</v>
      </c>
    </row>
    <row r="13" spans="1:9" x14ac:dyDescent="0.35">
      <c r="A13" s="2" t="s">
        <v>9</v>
      </c>
      <c r="B13" s="2" t="s">
        <v>34</v>
      </c>
      <c r="C13" s="2" t="s">
        <v>11</v>
      </c>
      <c r="D13" s="2" t="s">
        <v>37</v>
      </c>
      <c r="E13" s="2" t="s">
        <v>17</v>
      </c>
      <c r="F13" s="2" t="s">
        <v>20</v>
      </c>
      <c r="G13" s="2" t="s">
        <v>21</v>
      </c>
      <c r="H13" s="3">
        <v>0</v>
      </c>
      <c r="I13" s="4">
        <v>0</v>
      </c>
    </row>
    <row r="14" spans="1:9" x14ac:dyDescent="0.35">
      <c r="A14" s="2" t="s">
        <v>9</v>
      </c>
      <c r="B14" s="2" t="s">
        <v>34</v>
      </c>
      <c r="C14" s="2" t="s">
        <v>11</v>
      </c>
      <c r="D14" s="2" t="s">
        <v>37</v>
      </c>
      <c r="E14" s="2" t="s">
        <v>18</v>
      </c>
      <c r="F14" s="2" t="s">
        <v>20</v>
      </c>
      <c r="G14" s="2" t="s">
        <v>21</v>
      </c>
      <c r="H14" s="3">
        <v>2748064</v>
      </c>
      <c r="I14" s="4">
        <v>0.64259999999999995</v>
      </c>
    </row>
    <row r="15" spans="1:9" x14ac:dyDescent="0.35">
      <c r="A15" s="2" t="s">
        <v>9</v>
      </c>
      <c r="B15" s="2" t="s">
        <v>330</v>
      </c>
      <c r="C15" s="2" t="s">
        <v>11</v>
      </c>
      <c r="D15" s="2" t="s">
        <v>331</v>
      </c>
      <c r="E15" s="2" t="s">
        <v>15</v>
      </c>
      <c r="F15" s="2" t="s">
        <v>20</v>
      </c>
      <c r="G15" s="2" t="s">
        <v>21</v>
      </c>
      <c r="H15" s="3">
        <v>11294944</v>
      </c>
      <c r="I15" s="4">
        <v>0.34510000000000002</v>
      </c>
    </row>
    <row r="16" spans="1:9" x14ac:dyDescent="0.35">
      <c r="A16" s="2" t="s">
        <v>9</v>
      </c>
      <c r="B16" s="2" t="s">
        <v>330</v>
      </c>
      <c r="C16" s="2" t="s">
        <v>11</v>
      </c>
      <c r="D16" s="2" t="s">
        <v>331</v>
      </c>
      <c r="E16" s="2" t="s">
        <v>25</v>
      </c>
      <c r="F16" s="2" t="s">
        <v>20</v>
      </c>
      <c r="G16" s="2" t="s">
        <v>21</v>
      </c>
      <c r="H16" s="3">
        <v>3496731</v>
      </c>
      <c r="I16" s="4">
        <v>0.10539999999999999</v>
      </c>
    </row>
    <row r="17" spans="1:9" x14ac:dyDescent="0.35">
      <c r="A17" s="2" t="s">
        <v>9</v>
      </c>
      <c r="B17" s="2" t="s">
        <v>330</v>
      </c>
      <c r="C17" s="2" t="s">
        <v>11</v>
      </c>
      <c r="D17" s="2" t="s">
        <v>331</v>
      </c>
      <c r="E17" s="2" t="s">
        <v>18</v>
      </c>
      <c r="F17" s="2" t="s">
        <v>20</v>
      </c>
      <c r="G17" s="2" t="s">
        <v>21</v>
      </c>
      <c r="H17" s="3">
        <v>13527095</v>
      </c>
      <c r="I17" s="4">
        <v>0.4133</v>
      </c>
    </row>
    <row r="18" spans="1:9" x14ac:dyDescent="0.35">
      <c r="A18" s="2" t="s">
        <v>9</v>
      </c>
      <c r="B18" s="2" t="s">
        <v>330</v>
      </c>
      <c r="C18" s="2" t="s">
        <v>11</v>
      </c>
      <c r="D18" s="2" t="s">
        <v>331</v>
      </c>
      <c r="E18" s="2" t="s">
        <v>17</v>
      </c>
      <c r="F18" s="2" t="s">
        <v>20</v>
      </c>
      <c r="G18" s="2" t="s">
        <v>21</v>
      </c>
      <c r="H18" s="3">
        <v>0</v>
      </c>
      <c r="I18" s="4">
        <v>0</v>
      </c>
    </row>
    <row r="19" spans="1:9" x14ac:dyDescent="0.35">
      <c r="A19" s="2" t="s">
        <v>9</v>
      </c>
      <c r="B19" s="2" t="s">
        <v>330</v>
      </c>
      <c r="C19" s="2" t="s">
        <v>11</v>
      </c>
      <c r="D19" s="2" t="s">
        <v>332</v>
      </c>
      <c r="E19" s="2" t="s">
        <v>15</v>
      </c>
      <c r="F19" s="2" t="s">
        <v>20</v>
      </c>
      <c r="G19" s="2" t="s">
        <v>21</v>
      </c>
      <c r="H19" s="3">
        <v>12908311</v>
      </c>
      <c r="I19" s="4">
        <v>0.53349999999999997</v>
      </c>
    </row>
    <row r="20" spans="1:9" x14ac:dyDescent="0.35">
      <c r="A20" s="2" t="s">
        <v>9</v>
      </c>
      <c r="B20" s="2" t="s">
        <v>330</v>
      </c>
      <c r="C20" s="2" t="s">
        <v>11</v>
      </c>
      <c r="D20" s="2" t="s">
        <v>332</v>
      </c>
      <c r="E20" s="2" t="s">
        <v>30</v>
      </c>
      <c r="F20" s="2" t="s">
        <v>20</v>
      </c>
      <c r="G20" s="2" t="s">
        <v>21</v>
      </c>
      <c r="H20" s="3">
        <v>2236749</v>
      </c>
      <c r="I20" s="4">
        <v>9.1700000000000004E-2</v>
      </c>
    </row>
    <row r="21" spans="1:9" x14ac:dyDescent="0.35">
      <c r="A21" s="2" t="s">
        <v>9</v>
      </c>
      <c r="B21" s="2" t="s">
        <v>330</v>
      </c>
      <c r="C21" s="2" t="s">
        <v>11</v>
      </c>
      <c r="D21" s="2" t="s">
        <v>332</v>
      </c>
      <c r="E21" s="2" t="s">
        <v>18</v>
      </c>
      <c r="F21" s="2" t="s">
        <v>20</v>
      </c>
      <c r="G21" s="2" t="s">
        <v>21</v>
      </c>
      <c r="H21" s="3">
        <v>10031464</v>
      </c>
      <c r="I21" s="4">
        <v>0.41460000000000002</v>
      </c>
    </row>
    <row r="22" spans="1:9" x14ac:dyDescent="0.35">
      <c r="A22" s="2" t="s">
        <v>9</v>
      </c>
      <c r="B22" s="2" t="s">
        <v>330</v>
      </c>
      <c r="C22" s="2" t="s">
        <v>11</v>
      </c>
      <c r="D22" s="2" t="s">
        <v>332</v>
      </c>
      <c r="E22" s="2" t="s">
        <v>17</v>
      </c>
      <c r="F22" s="2" t="s">
        <v>20</v>
      </c>
      <c r="G22" s="2" t="s">
        <v>21</v>
      </c>
      <c r="H22" s="3">
        <v>0</v>
      </c>
      <c r="I22" s="4">
        <v>0</v>
      </c>
    </row>
    <row r="23" spans="1:9" x14ac:dyDescent="0.35">
      <c r="A23" s="2" t="s">
        <v>9</v>
      </c>
      <c r="B23" s="2" t="s">
        <v>330</v>
      </c>
      <c r="C23" s="2" t="s">
        <v>11</v>
      </c>
      <c r="D23" s="2" t="s">
        <v>333</v>
      </c>
      <c r="E23" s="2" t="s">
        <v>15</v>
      </c>
      <c r="F23" s="2" t="s">
        <v>20</v>
      </c>
      <c r="G23" s="2" t="s">
        <v>21</v>
      </c>
      <c r="H23" s="3">
        <v>8746766</v>
      </c>
      <c r="I23" s="4">
        <v>0.1079</v>
      </c>
    </row>
    <row r="24" spans="1:9" x14ac:dyDescent="0.35">
      <c r="A24" s="2" t="s">
        <v>9</v>
      </c>
      <c r="B24" s="2" t="s">
        <v>330</v>
      </c>
      <c r="C24" s="2" t="s">
        <v>11</v>
      </c>
      <c r="D24" s="2" t="s">
        <v>333</v>
      </c>
      <c r="E24" s="2" t="s">
        <v>16</v>
      </c>
      <c r="F24" s="2" t="s">
        <v>20</v>
      </c>
      <c r="G24" s="2" t="s">
        <v>21</v>
      </c>
      <c r="H24" s="3">
        <v>3591119</v>
      </c>
      <c r="I24" s="4">
        <v>4.4299999999999999E-2</v>
      </c>
    </row>
    <row r="25" spans="1:9" x14ac:dyDescent="0.35">
      <c r="A25" s="2" t="s">
        <v>9</v>
      </c>
      <c r="B25" s="2" t="s">
        <v>330</v>
      </c>
      <c r="C25" s="2" t="s">
        <v>11</v>
      </c>
      <c r="D25" s="2" t="s">
        <v>333</v>
      </c>
      <c r="E25" s="2" t="s">
        <v>30</v>
      </c>
      <c r="F25" s="2" t="s">
        <v>20</v>
      </c>
      <c r="G25" s="2" t="s">
        <v>21</v>
      </c>
      <c r="H25" s="3">
        <v>15366620</v>
      </c>
      <c r="I25" s="4">
        <v>0.17760000000000001</v>
      </c>
    </row>
    <row r="26" spans="1:9" x14ac:dyDescent="0.35">
      <c r="A26" s="2" t="s">
        <v>9</v>
      </c>
      <c r="B26" s="2" t="s">
        <v>330</v>
      </c>
      <c r="C26" s="2" t="s">
        <v>11</v>
      </c>
      <c r="D26" s="2" t="s">
        <v>333</v>
      </c>
      <c r="E26" s="2" t="s">
        <v>18</v>
      </c>
      <c r="F26" s="2" t="s">
        <v>20</v>
      </c>
      <c r="G26" s="2" t="s">
        <v>21</v>
      </c>
      <c r="H26" s="3">
        <v>51572683</v>
      </c>
      <c r="I26" s="4">
        <v>0.63619999999999999</v>
      </c>
    </row>
    <row r="27" spans="1:9" x14ac:dyDescent="0.35">
      <c r="A27" s="2" t="s">
        <v>9</v>
      </c>
      <c r="B27" s="2" t="s">
        <v>330</v>
      </c>
      <c r="C27" s="2" t="s">
        <v>11</v>
      </c>
      <c r="D27" s="2" t="s">
        <v>333</v>
      </c>
      <c r="E27" s="2" t="s">
        <v>17</v>
      </c>
      <c r="F27" s="2" t="s">
        <v>20</v>
      </c>
      <c r="G27" s="2" t="s">
        <v>21</v>
      </c>
      <c r="H27" s="3">
        <v>0</v>
      </c>
      <c r="I27" s="4">
        <v>0</v>
      </c>
    </row>
    <row r="28" spans="1:9" x14ac:dyDescent="0.35">
      <c r="A28" s="2" t="s">
        <v>9</v>
      </c>
      <c r="B28" s="2" t="s">
        <v>330</v>
      </c>
      <c r="C28" s="2" t="s">
        <v>11</v>
      </c>
      <c r="D28" s="2" t="s">
        <v>334</v>
      </c>
      <c r="E28" s="2" t="s">
        <v>13</v>
      </c>
      <c r="F28" s="2" t="s">
        <v>20</v>
      </c>
      <c r="G28" s="2" t="s">
        <v>21</v>
      </c>
      <c r="H28" s="3">
        <v>0</v>
      </c>
      <c r="I28" s="4">
        <v>0</v>
      </c>
    </row>
    <row r="29" spans="1:9" x14ac:dyDescent="0.35">
      <c r="A29" s="2" t="s">
        <v>9</v>
      </c>
      <c r="B29" s="2" t="s">
        <v>330</v>
      </c>
      <c r="C29" s="2" t="s">
        <v>11</v>
      </c>
      <c r="D29" s="2" t="s">
        <v>334</v>
      </c>
      <c r="E29" s="2" t="s">
        <v>15</v>
      </c>
      <c r="F29" s="2" t="s">
        <v>20</v>
      </c>
      <c r="G29" s="2" t="s">
        <v>21</v>
      </c>
      <c r="H29" s="3">
        <v>7110531</v>
      </c>
      <c r="I29" s="4">
        <v>0.24890000000000001</v>
      </c>
    </row>
    <row r="30" spans="1:9" x14ac:dyDescent="0.35">
      <c r="A30" s="2" t="s">
        <v>9</v>
      </c>
      <c r="B30" s="2" t="s">
        <v>330</v>
      </c>
      <c r="C30" s="2" t="s">
        <v>11</v>
      </c>
      <c r="D30" s="2" t="s">
        <v>334</v>
      </c>
      <c r="E30" s="2" t="s">
        <v>16</v>
      </c>
      <c r="F30" s="2" t="s">
        <v>20</v>
      </c>
      <c r="G30" s="2" t="s">
        <v>21</v>
      </c>
      <c r="H30" s="3">
        <v>654203</v>
      </c>
      <c r="I30" s="4">
        <v>2.29E-2</v>
      </c>
    </row>
    <row r="31" spans="1:9" x14ac:dyDescent="0.35">
      <c r="A31" s="2" t="s">
        <v>9</v>
      </c>
      <c r="B31" s="2" t="s">
        <v>330</v>
      </c>
      <c r="C31" s="2" t="s">
        <v>11</v>
      </c>
      <c r="D31" s="2" t="s">
        <v>334</v>
      </c>
      <c r="E31" s="2" t="s">
        <v>18</v>
      </c>
      <c r="F31" s="2" t="s">
        <v>20</v>
      </c>
      <c r="G31" s="2" t="s">
        <v>21</v>
      </c>
      <c r="H31" s="3">
        <v>16472206</v>
      </c>
      <c r="I31" s="4">
        <v>0.5766</v>
      </c>
    </row>
    <row r="32" spans="1:9" x14ac:dyDescent="0.35">
      <c r="A32" s="2" t="s">
        <v>9</v>
      </c>
      <c r="B32" s="2" t="s">
        <v>330</v>
      </c>
      <c r="C32" s="2" t="s">
        <v>11</v>
      </c>
      <c r="D32" s="2" t="s">
        <v>334</v>
      </c>
      <c r="E32" s="2" t="s">
        <v>17</v>
      </c>
      <c r="F32" s="2" t="s">
        <v>20</v>
      </c>
      <c r="G32" s="2" t="s">
        <v>21</v>
      </c>
      <c r="H32" s="3">
        <v>0</v>
      </c>
      <c r="I32" s="4">
        <v>0</v>
      </c>
    </row>
    <row r="33" spans="1:9" x14ac:dyDescent="0.35">
      <c r="A33" s="2" t="s">
        <v>9</v>
      </c>
      <c r="B33" s="2" t="s">
        <v>49</v>
      </c>
      <c r="C33" s="2" t="s">
        <v>11</v>
      </c>
      <c r="D33" s="2" t="s">
        <v>50</v>
      </c>
      <c r="E33" s="2" t="s">
        <v>15</v>
      </c>
      <c r="F33" s="2" t="s">
        <v>20</v>
      </c>
      <c r="G33" s="2" t="s">
        <v>21</v>
      </c>
      <c r="H33" s="3">
        <v>10945924</v>
      </c>
      <c r="I33" s="4">
        <v>0.25669999999999998</v>
      </c>
    </row>
    <row r="34" spans="1:9" x14ac:dyDescent="0.35">
      <c r="A34" s="2" t="s">
        <v>9</v>
      </c>
      <c r="B34" s="2" t="s">
        <v>49</v>
      </c>
      <c r="C34" s="2" t="s">
        <v>11</v>
      </c>
      <c r="D34" s="2" t="s">
        <v>50</v>
      </c>
      <c r="E34" s="2" t="s">
        <v>16</v>
      </c>
      <c r="F34" s="2" t="s">
        <v>20</v>
      </c>
      <c r="G34" s="2" t="s">
        <v>21</v>
      </c>
      <c r="H34" s="3">
        <v>277166</v>
      </c>
      <c r="I34" s="4">
        <v>6.4999999999999997E-3</v>
      </c>
    </row>
    <row r="35" spans="1:9" x14ac:dyDescent="0.35">
      <c r="A35" s="2" t="s">
        <v>9</v>
      </c>
      <c r="B35" s="2" t="s">
        <v>49</v>
      </c>
      <c r="C35" s="2" t="s">
        <v>11</v>
      </c>
      <c r="D35" s="2" t="s">
        <v>50</v>
      </c>
      <c r="E35" s="2" t="s">
        <v>51</v>
      </c>
      <c r="F35" s="2" t="s">
        <v>20</v>
      </c>
      <c r="G35" s="2" t="s">
        <v>21</v>
      </c>
      <c r="H35" s="3">
        <v>5637130</v>
      </c>
      <c r="I35" s="4">
        <v>0.13220000000000001</v>
      </c>
    </row>
    <row r="36" spans="1:9" x14ac:dyDescent="0.35">
      <c r="A36" s="2" t="s">
        <v>9</v>
      </c>
      <c r="B36" s="2" t="s">
        <v>49</v>
      </c>
      <c r="C36" s="2" t="s">
        <v>11</v>
      </c>
      <c r="D36" s="2" t="s">
        <v>50</v>
      </c>
      <c r="E36" s="2" t="s">
        <v>17</v>
      </c>
      <c r="F36" s="2" t="s">
        <v>20</v>
      </c>
      <c r="G36" s="2" t="s">
        <v>21</v>
      </c>
      <c r="H36" s="3">
        <v>0</v>
      </c>
      <c r="I36" s="4">
        <v>0</v>
      </c>
    </row>
    <row r="37" spans="1:9" x14ac:dyDescent="0.35">
      <c r="A37" s="2" t="s">
        <v>9</v>
      </c>
      <c r="B37" s="2" t="s">
        <v>49</v>
      </c>
      <c r="C37" s="2" t="s">
        <v>11</v>
      </c>
      <c r="D37" s="2" t="s">
        <v>50</v>
      </c>
      <c r="E37" s="2" t="s">
        <v>18</v>
      </c>
      <c r="F37" s="2" t="s">
        <v>20</v>
      </c>
      <c r="G37" s="2" t="s">
        <v>21</v>
      </c>
      <c r="H37" s="3">
        <v>19175622</v>
      </c>
      <c r="I37" s="4">
        <v>0.44969999999999999</v>
      </c>
    </row>
    <row r="38" spans="1:9" x14ac:dyDescent="0.35">
      <c r="A38" s="2" t="s">
        <v>9</v>
      </c>
      <c r="B38" s="2" t="s">
        <v>49</v>
      </c>
      <c r="C38" s="2" t="s">
        <v>11</v>
      </c>
      <c r="D38" s="2" t="s">
        <v>52</v>
      </c>
      <c r="E38" s="2" t="s">
        <v>13</v>
      </c>
      <c r="F38" s="2" t="s">
        <v>20</v>
      </c>
      <c r="G38" s="2" t="s">
        <v>21</v>
      </c>
      <c r="H38" s="3">
        <v>0</v>
      </c>
      <c r="I38" s="4">
        <v>0</v>
      </c>
    </row>
    <row r="39" spans="1:9" x14ac:dyDescent="0.35">
      <c r="A39" s="2" t="s">
        <v>9</v>
      </c>
      <c r="B39" s="2" t="s">
        <v>49</v>
      </c>
      <c r="C39" s="2" t="s">
        <v>11</v>
      </c>
      <c r="D39" s="2" t="s">
        <v>52</v>
      </c>
      <c r="E39" s="2" t="s">
        <v>15</v>
      </c>
      <c r="F39" s="2" t="s">
        <v>20</v>
      </c>
      <c r="G39" s="2" t="s">
        <v>21</v>
      </c>
      <c r="H39" s="3">
        <v>293147</v>
      </c>
      <c r="I39" s="4">
        <v>0.1368</v>
      </c>
    </row>
    <row r="40" spans="1:9" x14ac:dyDescent="0.35">
      <c r="A40" s="2" t="s">
        <v>9</v>
      </c>
      <c r="B40" s="2" t="s">
        <v>49</v>
      </c>
      <c r="C40" s="2" t="s">
        <v>11</v>
      </c>
      <c r="D40" s="2" t="s">
        <v>52</v>
      </c>
      <c r="E40" s="2" t="s">
        <v>51</v>
      </c>
      <c r="F40" s="2" t="s">
        <v>20</v>
      </c>
      <c r="G40" s="2" t="s">
        <v>21</v>
      </c>
      <c r="H40" s="3">
        <v>1317878</v>
      </c>
      <c r="I40" s="4">
        <v>0.61499999999999999</v>
      </c>
    </row>
    <row r="41" spans="1:9" x14ac:dyDescent="0.35">
      <c r="A41" s="2" t="s">
        <v>9</v>
      </c>
      <c r="B41" s="2" t="s">
        <v>49</v>
      </c>
      <c r="C41" s="2" t="s">
        <v>11</v>
      </c>
      <c r="D41" s="2" t="s">
        <v>52</v>
      </c>
      <c r="E41" s="2" t="s">
        <v>17</v>
      </c>
      <c r="F41" s="2" t="s">
        <v>20</v>
      </c>
      <c r="G41" s="2" t="s">
        <v>21</v>
      </c>
      <c r="H41" s="3">
        <v>0</v>
      </c>
      <c r="I41" s="4">
        <v>0</v>
      </c>
    </row>
    <row r="42" spans="1:9" x14ac:dyDescent="0.35">
      <c r="A42" s="2" t="s">
        <v>9</v>
      </c>
      <c r="B42" s="2" t="s">
        <v>49</v>
      </c>
      <c r="C42" s="2" t="s">
        <v>11</v>
      </c>
      <c r="D42" s="2" t="s">
        <v>52</v>
      </c>
      <c r="E42" s="2" t="s">
        <v>18</v>
      </c>
      <c r="F42" s="2" t="s">
        <v>20</v>
      </c>
      <c r="G42" s="2" t="s">
        <v>21</v>
      </c>
      <c r="H42" s="3">
        <v>1157161</v>
      </c>
      <c r="I42" s="4">
        <v>0.54</v>
      </c>
    </row>
    <row r="43" spans="1:9" x14ac:dyDescent="0.35">
      <c r="A43" s="2" t="s">
        <v>9</v>
      </c>
      <c r="B43" s="2" t="s">
        <v>72</v>
      </c>
      <c r="C43" s="2" t="s">
        <v>11</v>
      </c>
      <c r="D43" s="2" t="s">
        <v>73</v>
      </c>
      <c r="E43" s="2" t="s">
        <v>13</v>
      </c>
      <c r="F43" s="2" t="s">
        <v>72</v>
      </c>
      <c r="G43" s="2" t="s">
        <v>14</v>
      </c>
      <c r="H43" s="3">
        <v>0</v>
      </c>
      <c r="I43" s="4">
        <v>0</v>
      </c>
    </row>
    <row r="44" spans="1:9" x14ac:dyDescent="0.35">
      <c r="A44" s="2" t="s">
        <v>9</v>
      </c>
      <c r="B44" s="2" t="s">
        <v>72</v>
      </c>
      <c r="C44" s="2" t="s">
        <v>11</v>
      </c>
      <c r="D44" s="2" t="s">
        <v>73</v>
      </c>
      <c r="E44" s="2" t="s">
        <v>15</v>
      </c>
      <c r="F44" s="2" t="s">
        <v>72</v>
      </c>
      <c r="G44" s="2" t="s">
        <v>14</v>
      </c>
      <c r="H44" s="3">
        <v>1872581</v>
      </c>
      <c r="I44" s="4">
        <v>0.17910000000000001</v>
      </c>
    </row>
    <row r="45" spans="1:9" x14ac:dyDescent="0.35">
      <c r="A45" s="2" t="s">
        <v>9</v>
      </c>
      <c r="B45" s="2" t="s">
        <v>72</v>
      </c>
      <c r="C45" s="2" t="s">
        <v>11</v>
      </c>
      <c r="D45" s="2" t="s">
        <v>73</v>
      </c>
      <c r="E45" s="2" t="s">
        <v>16</v>
      </c>
      <c r="F45" s="2" t="s">
        <v>72</v>
      </c>
      <c r="G45" s="2" t="s">
        <v>14</v>
      </c>
      <c r="H45" s="3">
        <v>186108</v>
      </c>
      <c r="I45" s="4">
        <v>1.78E-2</v>
      </c>
    </row>
    <row r="46" spans="1:9" x14ac:dyDescent="0.35">
      <c r="A46" s="2" t="s">
        <v>9</v>
      </c>
      <c r="B46" s="2" t="s">
        <v>72</v>
      </c>
      <c r="C46" s="2" t="s">
        <v>11</v>
      </c>
      <c r="D46" s="2" t="s">
        <v>73</v>
      </c>
      <c r="E46" s="2" t="s">
        <v>18</v>
      </c>
      <c r="F46" s="2" t="s">
        <v>72</v>
      </c>
      <c r="G46" s="2" t="s">
        <v>14</v>
      </c>
      <c r="H46" s="3">
        <v>4116332</v>
      </c>
      <c r="I46" s="4">
        <v>0.39369999999999999</v>
      </c>
    </row>
    <row r="47" spans="1:9" x14ac:dyDescent="0.35">
      <c r="A47" s="2" t="s">
        <v>9</v>
      </c>
      <c r="B47" s="2" t="s">
        <v>72</v>
      </c>
      <c r="C47" s="2" t="s">
        <v>11</v>
      </c>
      <c r="D47" s="2" t="s">
        <v>73</v>
      </c>
      <c r="E47" s="2" t="s">
        <v>17</v>
      </c>
      <c r="F47" s="2" t="s">
        <v>72</v>
      </c>
      <c r="G47" s="2" t="s">
        <v>14</v>
      </c>
      <c r="H47" s="3">
        <v>0</v>
      </c>
      <c r="I47" s="4">
        <v>0</v>
      </c>
    </row>
    <row r="48" spans="1:9" x14ac:dyDescent="0.35">
      <c r="A48" s="2" t="s">
        <v>9</v>
      </c>
      <c r="B48" s="2" t="s">
        <v>378</v>
      </c>
      <c r="C48" s="2" t="s">
        <v>11</v>
      </c>
      <c r="D48" s="2" t="s">
        <v>73</v>
      </c>
      <c r="E48" s="2" t="s">
        <v>13</v>
      </c>
      <c r="F48" s="2" t="s">
        <v>72</v>
      </c>
      <c r="G48" s="2" t="s">
        <v>14</v>
      </c>
      <c r="H48" s="3">
        <v>0</v>
      </c>
      <c r="I48" s="4">
        <v>0</v>
      </c>
    </row>
    <row r="49" spans="1:9" x14ac:dyDescent="0.35">
      <c r="A49" s="2" t="s">
        <v>9</v>
      </c>
      <c r="B49" s="2" t="s">
        <v>378</v>
      </c>
      <c r="C49" s="2" t="s">
        <v>11</v>
      </c>
      <c r="D49" s="2" t="s">
        <v>73</v>
      </c>
      <c r="E49" s="2" t="s">
        <v>15</v>
      </c>
      <c r="F49" s="2" t="s">
        <v>72</v>
      </c>
      <c r="G49" s="2" t="s">
        <v>14</v>
      </c>
      <c r="H49" s="3">
        <v>279197</v>
      </c>
      <c r="I49" s="4">
        <v>0.17910000000000001</v>
      </c>
    </row>
    <row r="50" spans="1:9" x14ac:dyDescent="0.35">
      <c r="A50" s="2" t="s">
        <v>9</v>
      </c>
      <c r="B50" s="2" t="s">
        <v>378</v>
      </c>
      <c r="C50" s="2" t="s">
        <v>11</v>
      </c>
      <c r="D50" s="2" t="s">
        <v>73</v>
      </c>
      <c r="E50" s="2" t="s">
        <v>16</v>
      </c>
      <c r="F50" s="2" t="s">
        <v>72</v>
      </c>
      <c r="G50" s="2" t="s">
        <v>14</v>
      </c>
      <c r="H50" s="3">
        <v>27748</v>
      </c>
      <c r="I50" s="4">
        <v>1.78E-2</v>
      </c>
    </row>
    <row r="51" spans="1:9" x14ac:dyDescent="0.35">
      <c r="A51" s="2" t="s">
        <v>9</v>
      </c>
      <c r="B51" s="2" t="s">
        <v>378</v>
      </c>
      <c r="C51" s="2" t="s">
        <v>11</v>
      </c>
      <c r="D51" s="2" t="s">
        <v>73</v>
      </c>
      <c r="E51" s="2" t="s">
        <v>17</v>
      </c>
      <c r="F51" s="2" t="s">
        <v>72</v>
      </c>
      <c r="G51" s="2" t="s">
        <v>14</v>
      </c>
      <c r="H51" s="3">
        <v>0</v>
      </c>
      <c r="I51" s="4">
        <v>0</v>
      </c>
    </row>
    <row r="52" spans="1:9" x14ac:dyDescent="0.35">
      <c r="A52" s="2" t="s">
        <v>9</v>
      </c>
      <c r="B52" s="2" t="s">
        <v>378</v>
      </c>
      <c r="C52" s="2" t="s">
        <v>11</v>
      </c>
      <c r="D52" s="2" t="s">
        <v>73</v>
      </c>
      <c r="E52" s="2" t="s">
        <v>18</v>
      </c>
      <c r="F52" s="2" t="s">
        <v>72</v>
      </c>
      <c r="G52" s="2" t="s">
        <v>14</v>
      </c>
      <c r="H52" s="3">
        <v>613734</v>
      </c>
      <c r="I52" s="4">
        <v>0.39369999999999999</v>
      </c>
    </row>
    <row r="53" spans="1:9" x14ac:dyDescent="0.35">
      <c r="A53" s="2" t="s">
        <v>9</v>
      </c>
      <c r="B53" s="2" t="s">
        <v>312</v>
      </c>
      <c r="C53" s="2" t="s">
        <v>11</v>
      </c>
      <c r="D53" s="2" t="s">
        <v>73</v>
      </c>
      <c r="E53" s="2" t="s">
        <v>13</v>
      </c>
      <c r="F53" s="2" t="s">
        <v>72</v>
      </c>
      <c r="G53" s="2" t="s">
        <v>14</v>
      </c>
      <c r="H53" s="3">
        <v>0</v>
      </c>
      <c r="I53" s="4">
        <v>0</v>
      </c>
    </row>
    <row r="54" spans="1:9" x14ac:dyDescent="0.35">
      <c r="A54" s="2" t="s">
        <v>9</v>
      </c>
      <c r="B54" s="2" t="s">
        <v>312</v>
      </c>
      <c r="C54" s="2" t="s">
        <v>11</v>
      </c>
      <c r="D54" s="2" t="s">
        <v>73</v>
      </c>
      <c r="E54" s="2" t="s">
        <v>15</v>
      </c>
      <c r="F54" s="2" t="s">
        <v>72</v>
      </c>
      <c r="G54" s="2" t="s">
        <v>14</v>
      </c>
      <c r="H54" s="3">
        <v>202482</v>
      </c>
      <c r="I54" s="4">
        <v>0.17910000000000001</v>
      </c>
    </row>
    <row r="55" spans="1:9" x14ac:dyDescent="0.35">
      <c r="A55" s="2" t="s">
        <v>9</v>
      </c>
      <c r="B55" s="2" t="s">
        <v>312</v>
      </c>
      <c r="C55" s="2" t="s">
        <v>11</v>
      </c>
      <c r="D55" s="2" t="s">
        <v>73</v>
      </c>
      <c r="E55" s="2" t="s">
        <v>16</v>
      </c>
      <c r="F55" s="2" t="s">
        <v>72</v>
      </c>
      <c r="G55" s="2" t="s">
        <v>14</v>
      </c>
      <c r="H55" s="3">
        <v>20124</v>
      </c>
      <c r="I55" s="4">
        <v>1.78E-2</v>
      </c>
    </row>
    <row r="56" spans="1:9" x14ac:dyDescent="0.35">
      <c r="A56" s="2" t="s">
        <v>9</v>
      </c>
      <c r="B56" s="2" t="s">
        <v>312</v>
      </c>
      <c r="C56" s="2" t="s">
        <v>11</v>
      </c>
      <c r="D56" s="2" t="s">
        <v>73</v>
      </c>
      <c r="E56" s="2" t="s">
        <v>17</v>
      </c>
      <c r="F56" s="2" t="s">
        <v>72</v>
      </c>
      <c r="G56" s="2" t="s">
        <v>14</v>
      </c>
      <c r="H56" s="3">
        <v>0</v>
      </c>
      <c r="I56" s="4">
        <v>0</v>
      </c>
    </row>
    <row r="57" spans="1:9" x14ac:dyDescent="0.35">
      <c r="A57" s="2" t="s">
        <v>9</v>
      </c>
      <c r="B57" s="2" t="s">
        <v>312</v>
      </c>
      <c r="C57" s="2" t="s">
        <v>11</v>
      </c>
      <c r="D57" s="2" t="s">
        <v>73</v>
      </c>
      <c r="E57" s="2" t="s">
        <v>18</v>
      </c>
      <c r="F57" s="2" t="s">
        <v>72</v>
      </c>
      <c r="G57" s="2" t="s">
        <v>14</v>
      </c>
      <c r="H57" s="3">
        <v>445099</v>
      </c>
      <c r="I57" s="4">
        <v>0.39369999999999999</v>
      </c>
    </row>
    <row r="58" spans="1:9" x14ac:dyDescent="0.35">
      <c r="A58" s="2" t="s">
        <v>9</v>
      </c>
      <c r="B58" s="2" t="s">
        <v>94</v>
      </c>
      <c r="C58" s="2" t="s">
        <v>11</v>
      </c>
      <c r="D58" s="2" t="s">
        <v>95</v>
      </c>
      <c r="E58" s="2" t="s">
        <v>15</v>
      </c>
      <c r="F58" s="2" t="s">
        <v>20</v>
      </c>
      <c r="G58" s="2" t="s">
        <v>21</v>
      </c>
      <c r="H58" s="3">
        <v>2244619</v>
      </c>
      <c r="I58" s="4">
        <v>0.496</v>
      </c>
    </row>
    <row r="59" spans="1:9" x14ac:dyDescent="0.35">
      <c r="A59" s="2" t="s">
        <v>9</v>
      </c>
      <c r="B59" s="2" t="s">
        <v>94</v>
      </c>
      <c r="C59" s="2" t="s">
        <v>11</v>
      </c>
      <c r="D59" s="2" t="s">
        <v>95</v>
      </c>
      <c r="E59" s="2" t="s">
        <v>18</v>
      </c>
      <c r="F59" s="2" t="s">
        <v>20</v>
      </c>
      <c r="G59" s="2" t="s">
        <v>21</v>
      </c>
      <c r="H59" s="3">
        <v>2795366</v>
      </c>
      <c r="I59" s="4">
        <v>0.61770000000000003</v>
      </c>
    </row>
    <row r="60" spans="1:9" x14ac:dyDescent="0.35">
      <c r="A60" s="2" t="s">
        <v>9</v>
      </c>
      <c r="B60" s="2" t="s">
        <v>94</v>
      </c>
      <c r="C60" s="2" t="s">
        <v>11</v>
      </c>
      <c r="D60" s="2" t="s">
        <v>95</v>
      </c>
      <c r="E60" s="2" t="s">
        <v>17</v>
      </c>
      <c r="F60" s="2" t="s">
        <v>20</v>
      </c>
      <c r="G60" s="2" t="s">
        <v>21</v>
      </c>
      <c r="H60" s="3">
        <v>0</v>
      </c>
      <c r="I60" s="4">
        <v>0</v>
      </c>
    </row>
    <row r="61" spans="1:9" x14ac:dyDescent="0.35">
      <c r="A61" s="2" t="s">
        <v>9</v>
      </c>
      <c r="B61" s="2" t="s">
        <v>94</v>
      </c>
      <c r="C61" s="2" t="s">
        <v>11</v>
      </c>
      <c r="D61" s="2" t="s">
        <v>95</v>
      </c>
      <c r="E61" s="2" t="s">
        <v>13</v>
      </c>
      <c r="F61" s="2" t="s">
        <v>20</v>
      </c>
      <c r="G61" s="2" t="s">
        <v>21</v>
      </c>
      <c r="H61" s="3">
        <v>0</v>
      </c>
      <c r="I61" s="4">
        <v>0</v>
      </c>
    </row>
    <row r="62" spans="1:9" x14ac:dyDescent="0.35">
      <c r="A62" s="2" t="s">
        <v>9</v>
      </c>
      <c r="B62" s="2" t="s">
        <v>335</v>
      </c>
      <c r="C62" s="2" t="s">
        <v>11</v>
      </c>
      <c r="D62" s="2" t="s">
        <v>336</v>
      </c>
      <c r="E62" s="2" t="s">
        <v>13</v>
      </c>
      <c r="F62" s="2" t="s">
        <v>20</v>
      </c>
      <c r="G62" s="2" t="s">
        <v>21</v>
      </c>
      <c r="H62" s="3">
        <v>0</v>
      </c>
      <c r="I62" s="4">
        <v>0</v>
      </c>
    </row>
    <row r="63" spans="1:9" x14ac:dyDescent="0.35">
      <c r="A63" s="2" t="s">
        <v>9</v>
      </c>
      <c r="B63" s="2" t="s">
        <v>335</v>
      </c>
      <c r="C63" s="2" t="s">
        <v>11</v>
      </c>
      <c r="D63" s="2" t="s">
        <v>336</v>
      </c>
      <c r="E63" s="2" t="s">
        <v>15</v>
      </c>
      <c r="F63" s="2" t="s">
        <v>20</v>
      </c>
      <c r="G63" s="2" t="s">
        <v>21</v>
      </c>
      <c r="H63" s="3">
        <v>3649302</v>
      </c>
      <c r="I63" s="4">
        <v>0.52939999999999998</v>
      </c>
    </row>
    <row r="64" spans="1:9" x14ac:dyDescent="0.35">
      <c r="A64" s="2" t="s">
        <v>9</v>
      </c>
      <c r="B64" s="2" t="s">
        <v>335</v>
      </c>
      <c r="C64" s="2" t="s">
        <v>11</v>
      </c>
      <c r="D64" s="2" t="s">
        <v>336</v>
      </c>
      <c r="E64" s="2" t="s">
        <v>17</v>
      </c>
      <c r="F64" s="2" t="s">
        <v>20</v>
      </c>
      <c r="G64" s="2" t="s">
        <v>21</v>
      </c>
      <c r="H64" s="3">
        <v>0</v>
      </c>
      <c r="I64" s="4">
        <v>0</v>
      </c>
    </row>
    <row r="65" spans="1:9" x14ac:dyDescent="0.35">
      <c r="A65" s="2" t="s">
        <v>9</v>
      </c>
      <c r="B65" s="2" t="s">
        <v>335</v>
      </c>
      <c r="C65" s="2" t="s">
        <v>11</v>
      </c>
      <c r="D65" s="2" t="s">
        <v>336</v>
      </c>
      <c r="E65" s="2" t="s">
        <v>18</v>
      </c>
      <c r="F65" s="2" t="s">
        <v>20</v>
      </c>
      <c r="G65" s="2" t="s">
        <v>21</v>
      </c>
      <c r="H65" s="3">
        <v>3192967</v>
      </c>
      <c r="I65" s="4">
        <v>0.4632</v>
      </c>
    </row>
    <row r="66" spans="1:9" x14ac:dyDescent="0.35">
      <c r="A66" s="2" t="s">
        <v>9</v>
      </c>
      <c r="B66" s="2" t="s">
        <v>335</v>
      </c>
      <c r="C66" s="2" t="s">
        <v>11</v>
      </c>
      <c r="D66" s="2" t="s">
        <v>338</v>
      </c>
      <c r="E66" s="2" t="s">
        <v>25</v>
      </c>
      <c r="F66" s="2" t="s">
        <v>20</v>
      </c>
      <c r="G66" s="2" t="s">
        <v>21</v>
      </c>
      <c r="H66" s="3">
        <v>7903182</v>
      </c>
      <c r="I66" s="4">
        <v>0.23549999999999999</v>
      </c>
    </row>
    <row r="67" spans="1:9" x14ac:dyDescent="0.35">
      <c r="A67" s="2" t="s">
        <v>9</v>
      </c>
      <c r="B67" s="2" t="s">
        <v>335</v>
      </c>
      <c r="C67" s="2" t="s">
        <v>11</v>
      </c>
      <c r="D67" s="2" t="s">
        <v>338</v>
      </c>
      <c r="E67" s="2" t="s">
        <v>13</v>
      </c>
      <c r="F67" s="2" t="s">
        <v>20</v>
      </c>
      <c r="G67" s="2" t="s">
        <v>21</v>
      </c>
      <c r="H67" s="3">
        <v>0</v>
      </c>
      <c r="I67" s="4">
        <v>0</v>
      </c>
    </row>
    <row r="68" spans="1:9" x14ac:dyDescent="0.35">
      <c r="A68" s="2" t="s">
        <v>9</v>
      </c>
      <c r="B68" s="2" t="s">
        <v>335</v>
      </c>
      <c r="C68" s="2" t="s">
        <v>11</v>
      </c>
      <c r="D68" s="2" t="s">
        <v>338</v>
      </c>
      <c r="E68" s="2" t="s">
        <v>15</v>
      </c>
      <c r="F68" s="2" t="s">
        <v>20</v>
      </c>
      <c r="G68" s="2" t="s">
        <v>21</v>
      </c>
      <c r="H68" s="3">
        <v>22442975</v>
      </c>
      <c r="I68" s="4">
        <v>0.73919999999999997</v>
      </c>
    </row>
    <row r="69" spans="1:9" x14ac:dyDescent="0.35">
      <c r="A69" s="2" t="s">
        <v>9</v>
      </c>
      <c r="B69" s="2" t="s">
        <v>335</v>
      </c>
      <c r="C69" s="2" t="s">
        <v>11</v>
      </c>
      <c r="D69" s="2" t="s">
        <v>338</v>
      </c>
      <c r="E69" s="2" t="s">
        <v>16</v>
      </c>
      <c r="F69" s="2" t="s">
        <v>20</v>
      </c>
      <c r="G69" s="2" t="s">
        <v>21</v>
      </c>
      <c r="H69" s="3">
        <v>592043</v>
      </c>
      <c r="I69" s="4">
        <v>1.95E-2</v>
      </c>
    </row>
    <row r="70" spans="1:9" x14ac:dyDescent="0.35">
      <c r="A70" s="2" t="s">
        <v>9</v>
      </c>
      <c r="B70" s="2" t="s">
        <v>335</v>
      </c>
      <c r="C70" s="2" t="s">
        <v>11</v>
      </c>
      <c r="D70" s="2" t="s">
        <v>338</v>
      </c>
      <c r="E70" s="2" t="s">
        <v>17</v>
      </c>
      <c r="F70" s="2" t="s">
        <v>20</v>
      </c>
      <c r="G70" s="2" t="s">
        <v>21</v>
      </c>
      <c r="H70" s="3">
        <v>0</v>
      </c>
      <c r="I70" s="4">
        <v>0</v>
      </c>
    </row>
    <row r="71" spans="1:9" x14ac:dyDescent="0.35">
      <c r="A71" s="2" t="s">
        <v>9</v>
      </c>
      <c r="B71" s="2" t="s">
        <v>335</v>
      </c>
      <c r="C71" s="2" t="s">
        <v>11</v>
      </c>
      <c r="D71" s="2" t="s">
        <v>338</v>
      </c>
      <c r="E71" s="2" t="s">
        <v>18</v>
      </c>
      <c r="F71" s="2" t="s">
        <v>20</v>
      </c>
      <c r="G71" s="2" t="s">
        <v>21</v>
      </c>
      <c r="H71" s="3">
        <v>9068881</v>
      </c>
      <c r="I71" s="4">
        <v>0.29870000000000002</v>
      </c>
    </row>
    <row r="72" spans="1:9" x14ac:dyDescent="0.35">
      <c r="A72" s="2" t="s">
        <v>9</v>
      </c>
      <c r="B72" s="2" t="s">
        <v>335</v>
      </c>
      <c r="C72" s="2" t="s">
        <v>11</v>
      </c>
      <c r="D72" s="2" t="s">
        <v>337</v>
      </c>
      <c r="E72" s="2" t="s">
        <v>13</v>
      </c>
      <c r="F72" s="2" t="s">
        <v>20</v>
      </c>
      <c r="G72" s="2" t="s">
        <v>21</v>
      </c>
      <c r="H72" s="3">
        <v>0</v>
      </c>
      <c r="I72" s="4">
        <v>0</v>
      </c>
    </row>
    <row r="73" spans="1:9" x14ac:dyDescent="0.35">
      <c r="A73" s="2" t="s">
        <v>9</v>
      </c>
      <c r="B73" s="2" t="s">
        <v>335</v>
      </c>
      <c r="C73" s="2" t="s">
        <v>11</v>
      </c>
      <c r="D73" s="2" t="s">
        <v>337</v>
      </c>
      <c r="E73" s="2" t="s">
        <v>15</v>
      </c>
      <c r="F73" s="2" t="s">
        <v>20</v>
      </c>
      <c r="G73" s="2" t="s">
        <v>21</v>
      </c>
      <c r="H73" s="3">
        <v>3311341</v>
      </c>
      <c r="I73" s="4">
        <v>0.20630000000000001</v>
      </c>
    </row>
    <row r="74" spans="1:9" x14ac:dyDescent="0.35">
      <c r="A74" s="2" t="s">
        <v>9</v>
      </c>
      <c r="B74" s="2" t="s">
        <v>335</v>
      </c>
      <c r="C74" s="2" t="s">
        <v>11</v>
      </c>
      <c r="D74" s="2" t="s">
        <v>337</v>
      </c>
      <c r="E74" s="2" t="s">
        <v>16</v>
      </c>
      <c r="F74" s="2" t="s">
        <v>20</v>
      </c>
      <c r="G74" s="2" t="s">
        <v>21</v>
      </c>
      <c r="H74" s="3">
        <v>0</v>
      </c>
      <c r="I74" s="4">
        <v>0</v>
      </c>
    </row>
    <row r="75" spans="1:9" x14ac:dyDescent="0.35">
      <c r="A75" s="2" t="s">
        <v>9</v>
      </c>
      <c r="B75" s="2" t="s">
        <v>335</v>
      </c>
      <c r="C75" s="2" t="s">
        <v>11</v>
      </c>
      <c r="D75" s="2" t="s">
        <v>337</v>
      </c>
      <c r="E75" s="2" t="s">
        <v>30</v>
      </c>
      <c r="F75" s="2" t="s">
        <v>20</v>
      </c>
      <c r="G75" s="2" t="s">
        <v>21</v>
      </c>
      <c r="H75" s="3">
        <v>5842866</v>
      </c>
      <c r="I75" s="4">
        <v>0.28510000000000002</v>
      </c>
    </row>
    <row r="76" spans="1:9" x14ac:dyDescent="0.35">
      <c r="A76" s="2" t="s">
        <v>9</v>
      </c>
      <c r="B76" s="2" t="s">
        <v>335</v>
      </c>
      <c r="C76" s="2" t="s">
        <v>11</v>
      </c>
      <c r="D76" s="2" t="s">
        <v>337</v>
      </c>
      <c r="E76" s="2" t="s">
        <v>17</v>
      </c>
      <c r="F76" s="2" t="s">
        <v>20</v>
      </c>
      <c r="G76" s="2" t="s">
        <v>21</v>
      </c>
      <c r="H76" s="3">
        <v>0</v>
      </c>
      <c r="I76" s="4">
        <v>0</v>
      </c>
    </row>
    <row r="77" spans="1:9" x14ac:dyDescent="0.35">
      <c r="A77" s="2" t="s">
        <v>9</v>
      </c>
      <c r="B77" s="2" t="s">
        <v>335</v>
      </c>
      <c r="C77" s="2" t="s">
        <v>11</v>
      </c>
      <c r="D77" s="2" t="s">
        <v>337</v>
      </c>
      <c r="E77" s="2" t="s">
        <v>18</v>
      </c>
      <c r="F77" s="2" t="s">
        <v>20</v>
      </c>
      <c r="G77" s="2" t="s">
        <v>21</v>
      </c>
      <c r="H77" s="3">
        <v>5998295</v>
      </c>
      <c r="I77" s="4">
        <v>0.37369999999999998</v>
      </c>
    </row>
    <row r="78" spans="1:9" x14ac:dyDescent="0.35">
      <c r="A78" s="2" t="s">
        <v>9</v>
      </c>
      <c r="B78" s="2" t="s">
        <v>98</v>
      </c>
      <c r="C78" s="2" t="s">
        <v>11</v>
      </c>
      <c r="D78" s="2" t="s">
        <v>99</v>
      </c>
      <c r="E78" s="2" t="s">
        <v>13</v>
      </c>
      <c r="F78" s="2" t="s">
        <v>20</v>
      </c>
      <c r="G78" s="2" t="s">
        <v>21</v>
      </c>
      <c r="H78" s="3">
        <v>0</v>
      </c>
      <c r="I78" s="4">
        <v>0</v>
      </c>
    </row>
    <row r="79" spans="1:9" x14ac:dyDescent="0.35">
      <c r="A79" s="2" t="s">
        <v>9</v>
      </c>
      <c r="B79" s="2" t="s">
        <v>98</v>
      </c>
      <c r="C79" s="2" t="s">
        <v>11</v>
      </c>
      <c r="D79" s="2" t="s">
        <v>99</v>
      </c>
      <c r="E79" s="2" t="s">
        <v>15</v>
      </c>
      <c r="F79" s="2" t="s">
        <v>20</v>
      </c>
      <c r="G79" s="2" t="s">
        <v>21</v>
      </c>
      <c r="H79" s="3">
        <v>2668924</v>
      </c>
      <c r="I79" s="4">
        <v>0.1951</v>
      </c>
    </row>
    <row r="80" spans="1:9" x14ac:dyDescent="0.35">
      <c r="A80" s="2" t="s">
        <v>9</v>
      </c>
      <c r="B80" s="2" t="s">
        <v>98</v>
      </c>
      <c r="C80" s="2" t="s">
        <v>11</v>
      </c>
      <c r="D80" s="2" t="s">
        <v>99</v>
      </c>
      <c r="E80" s="2" t="s">
        <v>25</v>
      </c>
      <c r="F80" s="2" t="s">
        <v>20</v>
      </c>
      <c r="G80" s="2" t="s">
        <v>21</v>
      </c>
      <c r="H80" s="3">
        <v>1094382</v>
      </c>
      <c r="I80" s="4">
        <v>0.08</v>
      </c>
    </row>
    <row r="81" spans="1:9" x14ac:dyDescent="0.35">
      <c r="A81" s="2" t="s">
        <v>9</v>
      </c>
      <c r="B81" s="2" t="s">
        <v>98</v>
      </c>
      <c r="C81" s="2" t="s">
        <v>11</v>
      </c>
      <c r="D81" s="2" t="s">
        <v>99</v>
      </c>
      <c r="E81" s="2" t="s">
        <v>18</v>
      </c>
      <c r="F81" s="2" t="s">
        <v>20</v>
      </c>
      <c r="G81" s="2" t="s">
        <v>21</v>
      </c>
      <c r="H81" s="3">
        <v>4865896</v>
      </c>
      <c r="I81" s="4">
        <v>0.35570000000000002</v>
      </c>
    </row>
    <row r="82" spans="1:9" x14ac:dyDescent="0.35">
      <c r="A82" s="2" t="s">
        <v>9</v>
      </c>
      <c r="B82" s="2" t="s">
        <v>98</v>
      </c>
      <c r="C82" s="2" t="s">
        <v>11</v>
      </c>
      <c r="D82" s="2" t="s">
        <v>99</v>
      </c>
      <c r="E82" s="2" t="s">
        <v>17</v>
      </c>
      <c r="F82" s="2" t="s">
        <v>20</v>
      </c>
      <c r="G82" s="2" t="s">
        <v>21</v>
      </c>
      <c r="H82" s="3">
        <v>0</v>
      </c>
      <c r="I82" s="4">
        <v>0</v>
      </c>
    </row>
    <row r="83" spans="1:9" x14ac:dyDescent="0.35">
      <c r="A83" s="2" t="s">
        <v>9</v>
      </c>
      <c r="B83" s="2" t="s">
        <v>134</v>
      </c>
      <c r="C83" s="2" t="s">
        <v>11</v>
      </c>
      <c r="D83" s="2" t="s">
        <v>135</v>
      </c>
      <c r="E83" s="2" t="s">
        <v>13</v>
      </c>
      <c r="F83" s="2" t="s">
        <v>20</v>
      </c>
      <c r="G83" s="2" t="s">
        <v>21</v>
      </c>
      <c r="H83" s="3">
        <v>0</v>
      </c>
      <c r="I83" s="4">
        <v>0</v>
      </c>
    </row>
    <row r="84" spans="1:9" x14ac:dyDescent="0.35">
      <c r="A84" s="2" t="s">
        <v>9</v>
      </c>
      <c r="B84" s="2" t="s">
        <v>134</v>
      </c>
      <c r="C84" s="2" t="s">
        <v>11</v>
      </c>
      <c r="D84" s="2" t="s">
        <v>135</v>
      </c>
      <c r="E84" s="2" t="s">
        <v>15</v>
      </c>
      <c r="F84" s="2" t="s">
        <v>20</v>
      </c>
      <c r="G84" s="2" t="s">
        <v>21</v>
      </c>
      <c r="H84" s="3">
        <v>932713</v>
      </c>
      <c r="I84" s="4">
        <v>0.25009999999999999</v>
      </c>
    </row>
    <row r="85" spans="1:9" x14ac:dyDescent="0.35">
      <c r="A85" s="2" t="s">
        <v>9</v>
      </c>
      <c r="B85" s="2" t="s">
        <v>134</v>
      </c>
      <c r="C85" s="2" t="s">
        <v>11</v>
      </c>
      <c r="D85" s="2" t="s">
        <v>135</v>
      </c>
      <c r="E85" s="2" t="s">
        <v>17</v>
      </c>
      <c r="F85" s="2" t="s">
        <v>20</v>
      </c>
      <c r="G85" s="2" t="s">
        <v>21</v>
      </c>
      <c r="H85" s="3">
        <v>0</v>
      </c>
      <c r="I85" s="4">
        <v>0</v>
      </c>
    </row>
    <row r="86" spans="1:9" x14ac:dyDescent="0.35">
      <c r="A86" s="2" t="s">
        <v>9</v>
      </c>
      <c r="B86" s="2" t="s">
        <v>134</v>
      </c>
      <c r="C86" s="2" t="s">
        <v>11</v>
      </c>
      <c r="D86" s="2" t="s">
        <v>135</v>
      </c>
      <c r="E86" s="2" t="s">
        <v>18</v>
      </c>
      <c r="F86" s="2" t="s">
        <v>20</v>
      </c>
      <c r="G86" s="2" t="s">
        <v>21</v>
      </c>
      <c r="H86" s="3">
        <v>1801654</v>
      </c>
      <c r="I86" s="4">
        <v>0.48309999999999997</v>
      </c>
    </row>
    <row r="87" spans="1:9" x14ac:dyDescent="0.35">
      <c r="A87" s="2" t="s">
        <v>9</v>
      </c>
      <c r="B87" s="2" t="s">
        <v>134</v>
      </c>
      <c r="C87" s="2" t="s">
        <v>11</v>
      </c>
      <c r="D87" s="2" t="s">
        <v>136</v>
      </c>
      <c r="E87" s="2" t="s">
        <v>13</v>
      </c>
      <c r="F87" s="2" t="s">
        <v>20</v>
      </c>
      <c r="G87" s="2" t="s">
        <v>21</v>
      </c>
      <c r="H87" s="3">
        <v>0</v>
      </c>
      <c r="I87" s="4">
        <v>0</v>
      </c>
    </row>
    <row r="88" spans="1:9" x14ac:dyDescent="0.35">
      <c r="A88" s="2" t="s">
        <v>9</v>
      </c>
      <c r="B88" s="2" t="s">
        <v>134</v>
      </c>
      <c r="C88" s="2" t="s">
        <v>11</v>
      </c>
      <c r="D88" s="2" t="s">
        <v>136</v>
      </c>
      <c r="E88" s="2" t="s">
        <v>15</v>
      </c>
      <c r="F88" s="2" t="s">
        <v>20</v>
      </c>
      <c r="G88" s="2" t="s">
        <v>21</v>
      </c>
      <c r="H88" s="3">
        <v>1774489</v>
      </c>
      <c r="I88" s="4">
        <v>0.37809999999999999</v>
      </c>
    </row>
    <row r="89" spans="1:9" x14ac:dyDescent="0.35">
      <c r="A89" s="2" t="s">
        <v>9</v>
      </c>
      <c r="B89" s="2" t="s">
        <v>134</v>
      </c>
      <c r="C89" s="2" t="s">
        <v>11</v>
      </c>
      <c r="D89" s="2" t="s">
        <v>136</v>
      </c>
      <c r="E89" s="2" t="s">
        <v>16</v>
      </c>
      <c r="F89" s="2" t="s">
        <v>20</v>
      </c>
      <c r="G89" s="2" t="s">
        <v>21</v>
      </c>
      <c r="H89" s="3">
        <v>204622</v>
      </c>
      <c r="I89" s="4">
        <v>4.36E-2</v>
      </c>
    </row>
    <row r="90" spans="1:9" x14ac:dyDescent="0.35">
      <c r="A90" s="2" t="s">
        <v>9</v>
      </c>
      <c r="B90" s="2" t="s">
        <v>134</v>
      </c>
      <c r="C90" s="2" t="s">
        <v>11</v>
      </c>
      <c r="D90" s="2" t="s">
        <v>136</v>
      </c>
      <c r="E90" s="2" t="s">
        <v>17</v>
      </c>
      <c r="F90" s="2" t="s">
        <v>20</v>
      </c>
      <c r="G90" s="2" t="s">
        <v>21</v>
      </c>
      <c r="H90" s="3">
        <v>0</v>
      </c>
      <c r="I90" s="4">
        <v>0</v>
      </c>
    </row>
    <row r="91" spans="1:9" x14ac:dyDescent="0.35">
      <c r="A91" s="2" t="s">
        <v>9</v>
      </c>
      <c r="B91" s="2" t="s">
        <v>134</v>
      </c>
      <c r="C91" s="2" t="s">
        <v>11</v>
      </c>
      <c r="D91" s="2" t="s">
        <v>136</v>
      </c>
      <c r="E91" s="2" t="s">
        <v>18</v>
      </c>
      <c r="F91" s="2" t="s">
        <v>20</v>
      </c>
      <c r="G91" s="2" t="s">
        <v>21</v>
      </c>
      <c r="H91" s="3">
        <v>2983920</v>
      </c>
      <c r="I91" s="4">
        <v>0.63580000000000003</v>
      </c>
    </row>
    <row r="92" spans="1:9" x14ac:dyDescent="0.35">
      <c r="A92" s="2" t="s">
        <v>9</v>
      </c>
      <c r="B92" s="2" t="s">
        <v>10</v>
      </c>
      <c r="C92" s="2" t="s">
        <v>11</v>
      </c>
      <c r="D92" s="2" t="s">
        <v>12</v>
      </c>
      <c r="E92" s="2" t="s">
        <v>13</v>
      </c>
      <c r="F92" s="2" t="s">
        <v>10</v>
      </c>
      <c r="G92" s="2" t="s">
        <v>14</v>
      </c>
      <c r="H92" s="3">
        <v>0</v>
      </c>
      <c r="I92" s="4">
        <v>0</v>
      </c>
    </row>
    <row r="93" spans="1:9" x14ac:dyDescent="0.35">
      <c r="A93" s="2" t="s">
        <v>9</v>
      </c>
      <c r="B93" s="2" t="s">
        <v>10</v>
      </c>
      <c r="C93" s="2" t="s">
        <v>11</v>
      </c>
      <c r="D93" s="2" t="s">
        <v>12</v>
      </c>
      <c r="E93" s="2" t="s">
        <v>15</v>
      </c>
      <c r="F93" s="2" t="s">
        <v>10</v>
      </c>
      <c r="G93" s="2" t="s">
        <v>14</v>
      </c>
      <c r="H93" s="3">
        <v>534678</v>
      </c>
      <c r="I93" s="4">
        <v>0.23780000000000001</v>
      </c>
    </row>
    <row r="94" spans="1:9" x14ac:dyDescent="0.35">
      <c r="A94" s="2" t="s">
        <v>9</v>
      </c>
      <c r="B94" s="2" t="s">
        <v>10</v>
      </c>
      <c r="C94" s="2" t="s">
        <v>11</v>
      </c>
      <c r="D94" s="2" t="s">
        <v>12</v>
      </c>
      <c r="E94" s="2" t="s">
        <v>16</v>
      </c>
      <c r="F94" s="2" t="s">
        <v>10</v>
      </c>
      <c r="G94" s="2" t="s">
        <v>14</v>
      </c>
      <c r="H94" s="3">
        <v>123214</v>
      </c>
      <c r="I94" s="4">
        <v>5.4800000000000001E-2</v>
      </c>
    </row>
    <row r="95" spans="1:9" x14ac:dyDescent="0.35">
      <c r="A95" s="2" t="s">
        <v>9</v>
      </c>
      <c r="B95" s="2" t="s">
        <v>10</v>
      </c>
      <c r="C95" s="2" t="s">
        <v>11</v>
      </c>
      <c r="D95" s="2" t="s">
        <v>12</v>
      </c>
      <c r="E95" s="2" t="s">
        <v>17</v>
      </c>
      <c r="F95" s="2" t="s">
        <v>10</v>
      </c>
      <c r="G95" s="2" t="s">
        <v>14</v>
      </c>
      <c r="H95" s="3">
        <v>0</v>
      </c>
      <c r="I95" s="4">
        <v>0</v>
      </c>
    </row>
    <row r="96" spans="1:9" x14ac:dyDescent="0.35">
      <c r="A96" s="2" t="s">
        <v>9</v>
      </c>
      <c r="B96" s="2" t="s">
        <v>10</v>
      </c>
      <c r="C96" s="2" t="s">
        <v>11</v>
      </c>
      <c r="D96" s="2" t="s">
        <v>12</v>
      </c>
      <c r="E96" s="2" t="s">
        <v>18</v>
      </c>
      <c r="F96" s="2" t="s">
        <v>10</v>
      </c>
      <c r="G96" s="2" t="s">
        <v>14</v>
      </c>
      <c r="H96" s="3">
        <v>1660696</v>
      </c>
      <c r="I96" s="4">
        <v>0.73860000000000003</v>
      </c>
    </row>
    <row r="97" spans="1:9" x14ac:dyDescent="0.35">
      <c r="A97" s="2" t="s">
        <v>9</v>
      </c>
      <c r="B97" s="2" t="s">
        <v>77</v>
      </c>
      <c r="C97" s="2" t="s">
        <v>11</v>
      </c>
      <c r="D97" s="2" t="s">
        <v>12</v>
      </c>
      <c r="E97" s="2" t="s">
        <v>13</v>
      </c>
      <c r="F97" s="2" t="s">
        <v>10</v>
      </c>
      <c r="G97" s="2" t="s">
        <v>14</v>
      </c>
      <c r="H97" s="3">
        <v>0</v>
      </c>
      <c r="I97" s="4">
        <v>0</v>
      </c>
    </row>
    <row r="98" spans="1:9" x14ac:dyDescent="0.35">
      <c r="A98" s="2" t="s">
        <v>9</v>
      </c>
      <c r="B98" s="2" t="s">
        <v>77</v>
      </c>
      <c r="C98" s="2" t="s">
        <v>11</v>
      </c>
      <c r="D98" s="2" t="s">
        <v>12</v>
      </c>
      <c r="E98" s="2" t="s">
        <v>15</v>
      </c>
      <c r="F98" s="2" t="s">
        <v>10</v>
      </c>
      <c r="G98" s="2" t="s">
        <v>14</v>
      </c>
      <c r="H98" s="3">
        <v>70146</v>
      </c>
      <c r="I98" s="4">
        <v>0.23780000000000001</v>
      </c>
    </row>
    <row r="99" spans="1:9" x14ac:dyDescent="0.35">
      <c r="A99" s="2" t="s">
        <v>9</v>
      </c>
      <c r="B99" s="2" t="s">
        <v>77</v>
      </c>
      <c r="C99" s="2" t="s">
        <v>11</v>
      </c>
      <c r="D99" s="2" t="s">
        <v>12</v>
      </c>
      <c r="E99" s="2" t="s">
        <v>16</v>
      </c>
      <c r="F99" s="2" t="s">
        <v>10</v>
      </c>
      <c r="G99" s="2" t="s">
        <v>14</v>
      </c>
      <c r="H99" s="3">
        <v>16165</v>
      </c>
      <c r="I99" s="4">
        <v>5.4800000000000001E-2</v>
      </c>
    </row>
    <row r="100" spans="1:9" x14ac:dyDescent="0.35">
      <c r="A100" s="2" t="s">
        <v>9</v>
      </c>
      <c r="B100" s="2" t="s">
        <v>77</v>
      </c>
      <c r="C100" s="2" t="s">
        <v>11</v>
      </c>
      <c r="D100" s="2" t="s">
        <v>12</v>
      </c>
      <c r="E100" s="2" t="s">
        <v>17</v>
      </c>
      <c r="F100" s="2" t="s">
        <v>10</v>
      </c>
      <c r="G100" s="2" t="s">
        <v>14</v>
      </c>
      <c r="H100" s="3">
        <v>0</v>
      </c>
      <c r="I100" s="4">
        <v>0</v>
      </c>
    </row>
    <row r="101" spans="1:9" x14ac:dyDescent="0.35">
      <c r="A101" s="2" t="s">
        <v>9</v>
      </c>
      <c r="B101" s="2" t="s">
        <v>77</v>
      </c>
      <c r="C101" s="2" t="s">
        <v>11</v>
      </c>
      <c r="D101" s="2" t="s">
        <v>12</v>
      </c>
      <c r="E101" s="2" t="s">
        <v>18</v>
      </c>
      <c r="F101" s="2" t="s">
        <v>10</v>
      </c>
      <c r="G101" s="2" t="s">
        <v>14</v>
      </c>
      <c r="H101" s="3">
        <v>217872</v>
      </c>
      <c r="I101" s="4">
        <v>0.73860000000000003</v>
      </c>
    </row>
    <row r="102" spans="1:9" x14ac:dyDescent="0.35">
      <c r="A102" s="2" t="s">
        <v>9</v>
      </c>
      <c r="B102" s="2" t="s">
        <v>10</v>
      </c>
      <c r="C102" s="2" t="s">
        <v>11</v>
      </c>
      <c r="D102" s="2" t="s">
        <v>19</v>
      </c>
      <c r="E102" s="2" t="s">
        <v>13</v>
      </c>
      <c r="F102" s="2" t="s">
        <v>20</v>
      </c>
      <c r="G102" s="2" t="s">
        <v>21</v>
      </c>
      <c r="H102" s="3">
        <v>0</v>
      </c>
      <c r="I102" s="4">
        <v>0</v>
      </c>
    </row>
    <row r="103" spans="1:9" x14ac:dyDescent="0.35">
      <c r="A103" s="2" t="s">
        <v>9</v>
      </c>
      <c r="B103" s="2" t="s">
        <v>10</v>
      </c>
      <c r="C103" s="2" t="s">
        <v>11</v>
      </c>
      <c r="D103" s="2" t="s">
        <v>19</v>
      </c>
      <c r="E103" s="2" t="s">
        <v>15</v>
      </c>
      <c r="F103" s="2" t="s">
        <v>20</v>
      </c>
      <c r="G103" s="2" t="s">
        <v>21</v>
      </c>
      <c r="H103" s="3">
        <v>1494719</v>
      </c>
      <c r="I103" s="4">
        <v>0.36070000000000002</v>
      </c>
    </row>
    <row r="104" spans="1:9" x14ac:dyDescent="0.35">
      <c r="A104" s="2" t="s">
        <v>9</v>
      </c>
      <c r="B104" s="2" t="s">
        <v>10</v>
      </c>
      <c r="C104" s="2" t="s">
        <v>11</v>
      </c>
      <c r="D104" s="2" t="s">
        <v>19</v>
      </c>
      <c r="E104" s="2" t="s">
        <v>17</v>
      </c>
      <c r="F104" s="2" t="s">
        <v>20</v>
      </c>
      <c r="G104" s="2" t="s">
        <v>21</v>
      </c>
      <c r="H104" s="3">
        <v>0</v>
      </c>
      <c r="I104" s="4">
        <v>0</v>
      </c>
    </row>
    <row r="105" spans="1:9" x14ac:dyDescent="0.35">
      <c r="A105" s="2" t="s">
        <v>9</v>
      </c>
      <c r="B105" s="2" t="s">
        <v>10</v>
      </c>
      <c r="C105" s="2" t="s">
        <v>11</v>
      </c>
      <c r="D105" s="2" t="s">
        <v>19</v>
      </c>
      <c r="E105" s="2" t="s">
        <v>18</v>
      </c>
      <c r="F105" s="2" t="s">
        <v>20</v>
      </c>
      <c r="G105" s="2" t="s">
        <v>21</v>
      </c>
      <c r="H105" s="3">
        <v>2597006</v>
      </c>
      <c r="I105" s="4">
        <v>0.62670000000000003</v>
      </c>
    </row>
    <row r="106" spans="1:9" x14ac:dyDescent="0.35">
      <c r="A106" s="2" t="s">
        <v>9</v>
      </c>
      <c r="B106" s="2" t="s">
        <v>10</v>
      </c>
      <c r="C106" s="2" t="s">
        <v>11</v>
      </c>
      <c r="D106" s="2" t="s">
        <v>22</v>
      </c>
      <c r="E106" s="2" t="s">
        <v>15</v>
      </c>
      <c r="F106" s="2" t="s">
        <v>20</v>
      </c>
      <c r="G106" s="2" t="s">
        <v>21</v>
      </c>
      <c r="H106" s="3">
        <v>5357787</v>
      </c>
      <c r="I106" s="4">
        <v>0.91969999999999996</v>
      </c>
    </row>
    <row r="107" spans="1:9" x14ac:dyDescent="0.35">
      <c r="A107" s="2" t="s">
        <v>9</v>
      </c>
      <c r="B107" s="2" t="s">
        <v>10</v>
      </c>
      <c r="C107" s="2" t="s">
        <v>11</v>
      </c>
      <c r="D107" s="2" t="s">
        <v>22</v>
      </c>
      <c r="E107" s="2" t="s">
        <v>16</v>
      </c>
      <c r="F107" s="2" t="s">
        <v>20</v>
      </c>
      <c r="G107" s="2" t="s">
        <v>21</v>
      </c>
      <c r="H107" s="3">
        <v>0</v>
      </c>
      <c r="I107" s="4">
        <v>0</v>
      </c>
    </row>
    <row r="108" spans="1:9" x14ac:dyDescent="0.35">
      <c r="A108" s="2" t="s">
        <v>9</v>
      </c>
      <c r="B108" s="2" t="s">
        <v>10</v>
      </c>
      <c r="C108" s="2" t="s">
        <v>11</v>
      </c>
      <c r="D108" s="2" t="s">
        <v>22</v>
      </c>
      <c r="E108" s="2" t="s">
        <v>17</v>
      </c>
      <c r="F108" s="2" t="s">
        <v>20</v>
      </c>
      <c r="G108" s="2" t="s">
        <v>21</v>
      </c>
      <c r="H108" s="3">
        <v>0</v>
      </c>
      <c r="I108" s="4">
        <v>0</v>
      </c>
    </row>
    <row r="109" spans="1:9" x14ac:dyDescent="0.35">
      <c r="A109" s="2" t="s">
        <v>9</v>
      </c>
      <c r="B109" s="2" t="s">
        <v>10</v>
      </c>
      <c r="C109" s="2" t="s">
        <v>11</v>
      </c>
      <c r="D109" s="2" t="s">
        <v>22</v>
      </c>
      <c r="E109" s="2" t="s">
        <v>18</v>
      </c>
      <c r="F109" s="2" t="s">
        <v>20</v>
      </c>
      <c r="G109" s="2" t="s">
        <v>21</v>
      </c>
      <c r="H109" s="3">
        <v>4418121</v>
      </c>
      <c r="I109" s="4">
        <v>0.75839999999999996</v>
      </c>
    </row>
    <row r="110" spans="1:9" x14ac:dyDescent="0.35">
      <c r="A110" s="2" t="s">
        <v>9</v>
      </c>
      <c r="B110" s="2" t="s">
        <v>165</v>
      </c>
      <c r="C110" s="2" t="s">
        <v>11</v>
      </c>
      <c r="D110" s="2" t="s">
        <v>166</v>
      </c>
      <c r="E110" s="2" t="s">
        <v>15</v>
      </c>
      <c r="F110" s="2" t="s">
        <v>20</v>
      </c>
      <c r="G110" s="2" t="s">
        <v>21</v>
      </c>
      <c r="H110" s="3">
        <v>6798678</v>
      </c>
      <c r="I110" s="4">
        <v>0.47239999999999999</v>
      </c>
    </row>
    <row r="111" spans="1:9" x14ac:dyDescent="0.35">
      <c r="A111" s="2" t="s">
        <v>9</v>
      </c>
      <c r="B111" s="2" t="s">
        <v>165</v>
      </c>
      <c r="C111" s="2" t="s">
        <v>11</v>
      </c>
      <c r="D111" s="2" t="s">
        <v>166</v>
      </c>
      <c r="E111" s="2" t="s">
        <v>16</v>
      </c>
      <c r="F111" s="2" t="s">
        <v>20</v>
      </c>
      <c r="G111" s="2" t="s">
        <v>21</v>
      </c>
      <c r="H111" s="3">
        <v>24466</v>
      </c>
      <c r="I111" s="4">
        <v>1.6999999999999999E-3</v>
      </c>
    </row>
    <row r="112" spans="1:9" x14ac:dyDescent="0.35">
      <c r="A112" s="2" t="s">
        <v>9</v>
      </c>
      <c r="B112" s="2" t="s">
        <v>165</v>
      </c>
      <c r="C112" s="2" t="s">
        <v>11</v>
      </c>
      <c r="D112" s="2" t="s">
        <v>166</v>
      </c>
      <c r="E112" s="2" t="s">
        <v>17</v>
      </c>
      <c r="F112" s="2" t="s">
        <v>20</v>
      </c>
      <c r="G112" s="2" t="s">
        <v>21</v>
      </c>
      <c r="H112" s="3">
        <v>0</v>
      </c>
      <c r="I112" s="4">
        <v>0</v>
      </c>
    </row>
    <row r="113" spans="1:9" x14ac:dyDescent="0.35">
      <c r="A113" s="2" t="s">
        <v>9</v>
      </c>
      <c r="B113" s="2" t="s">
        <v>165</v>
      </c>
      <c r="C113" s="2" t="s">
        <v>11</v>
      </c>
      <c r="D113" s="2" t="s">
        <v>166</v>
      </c>
      <c r="E113" s="2" t="s">
        <v>18</v>
      </c>
      <c r="F113" s="2" t="s">
        <v>20</v>
      </c>
      <c r="G113" s="2" t="s">
        <v>21</v>
      </c>
      <c r="H113" s="3">
        <v>6103555</v>
      </c>
      <c r="I113" s="4">
        <v>0.42409999999999998</v>
      </c>
    </row>
    <row r="114" spans="1:9" x14ac:dyDescent="0.35">
      <c r="A114" s="2" t="s">
        <v>9</v>
      </c>
      <c r="B114" s="2" t="s">
        <v>165</v>
      </c>
      <c r="C114" s="2" t="s">
        <v>11</v>
      </c>
      <c r="D114" s="2" t="s">
        <v>167</v>
      </c>
      <c r="E114" s="2" t="s">
        <v>13</v>
      </c>
      <c r="F114" s="2" t="s">
        <v>20</v>
      </c>
      <c r="G114" s="2" t="s">
        <v>21</v>
      </c>
      <c r="H114" s="3">
        <v>0</v>
      </c>
      <c r="I114" s="4">
        <v>0</v>
      </c>
    </row>
    <row r="115" spans="1:9" x14ac:dyDescent="0.35">
      <c r="A115" s="2" t="s">
        <v>9</v>
      </c>
      <c r="B115" s="2" t="s">
        <v>165</v>
      </c>
      <c r="C115" s="2" t="s">
        <v>11</v>
      </c>
      <c r="D115" s="2" t="s">
        <v>167</v>
      </c>
      <c r="E115" s="2" t="s">
        <v>15</v>
      </c>
      <c r="F115" s="2" t="s">
        <v>20</v>
      </c>
      <c r="G115" s="2" t="s">
        <v>21</v>
      </c>
      <c r="H115" s="3">
        <v>2586156</v>
      </c>
      <c r="I115" s="4">
        <v>0.66869999999999996</v>
      </c>
    </row>
    <row r="116" spans="1:9" x14ac:dyDescent="0.35">
      <c r="A116" s="2" t="s">
        <v>9</v>
      </c>
      <c r="B116" s="2" t="s">
        <v>165</v>
      </c>
      <c r="C116" s="2" t="s">
        <v>11</v>
      </c>
      <c r="D116" s="2" t="s">
        <v>167</v>
      </c>
      <c r="E116" s="2" t="s">
        <v>17</v>
      </c>
      <c r="F116" s="2" t="s">
        <v>20</v>
      </c>
      <c r="G116" s="2" t="s">
        <v>21</v>
      </c>
      <c r="H116" s="3">
        <v>0</v>
      </c>
      <c r="I116" s="4">
        <v>0</v>
      </c>
    </row>
    <row r="117" spans="1:9" x14ac:dyDescent="0.35">
      <c r="A117" s="2" t="s">
        <v>9</v>
      </c>
      <c r="B117" s="2" t="s">
        <v>165</v>
      </c>
      <c r="C117" s="2" t="s">
        <v>11</v>
      </c>
      <c r="D117" s="2" t="s">
        <v>167</v>
      </c>
      <c r="E117" s="2" t="s">
        <v>18</v>
      </c>
      <c r="F117" s="2" t="s">
        <v>20</v>
      </c>
      <c r="G117" s="2" t="s">
        <v>21</v>
      </c>
      <c r="H117" s="3">
        <v>2381955</v>
      </c>
      <c r="I117" s="4">
        <v>0.6159</v>
      </c>
    </row>
    <row r="118" spans="1:9" x14ac:dyDescent="0.35">
      <c r="A118" s="2" t="s">
        <v>9</v>
      </c>
      <c r="B118" s="2" t="s">
        <v>165</v>
      </c>
      <c r="C118" s="2" t="s">
        <v>11</v>
      </c>
      <c r="D118" s="2" t="s">
        <v>168</v>
      </c>
      <c r="E118" s="2" t="s">
        <v>13</v>
      </c>
      <c r="F118" s="2" t="s">
        <v>20</v>
      </c>
      <c r="G118" s="2" t="s">
        <v>21</v>
      </c>
      <c r="H118" s="3">
        <v>0</v>
      </c>
      <c r="I118" s="4">
        <v>0</v>
      </c>
    </row>
    <row r="119" spans="1:9" x14ac:dyDescent="0.35">
      <c r="A119" s="2" t="s">
        <v>9</v>
      </c>
      <c r="B119" s="2" t="s">
        <v>165</v>
      </c>
      <c r="C119" s="2" t="s">
        <v>11</v>
      </c>
      <c r="D119" s="2" t="s">
        <v>168</v>
      </c>
      <c r="E119" s="2" t="s">
        <v>15</v>
      </c>
      <c r="F119" s="2" t="s">
        <v>20</v>
      </c>
      <c r="G119" s="2" t="s">
        <v>21</v>
      </c>
      <c r="H119" s="3">
        <v>12436375</v>
      </c>
      <c r="I119" s="4">
        <v>0.42509999999999998</v>
      </c>
    </row>
    <row r="120" spans="1:9" x14ac:dyDescent="0.35">
      <c r="A120" s="2" t="s">
        <v>9</v>
      </c>
      <c r="B120" s="2" t="s">
        <v>165</v>
      </c>
      <c r="C120" s="2" t="s">
        <v>11</v>
      </c>
      <c r="D120" s="2" t="s">
        <v>168</v>
      </c>
      <c r="E120" s="2" t="s">
        <v>16</v>
      </c>
      <c r="F120" s="2" t="s">
        <v>20</v>
      </c>
      <c r="G120" s="2" t="s">
        <v>21</v>
      </c>
      <c r="H120" s="3">
        <v>1603184</v>
      </c>
      <c r="I120" s="4">
        <v>5.4800000000000001E-2</v>
      </c>
    </row>
    <row r="121" spans="1:9" x14ac:dyDescent="0.35">
      <c r="A121" s="2" t="s">
        <v>9</v>
      </c>
      <c r="B121" s="2" t="s">
        <v>165</v>
      </c>
      <c r="C121" s="2" t="s">
        <v>11</v>
      </c>
      <c r="D121" s="2" t="s">
        <v>168</v>
      </c>
      <c r="E121" s="2" t="s">
        <v>17</v>
      </c>
      <c r="F121" s="2" t="s">
        <v>20</v>
      </c>
      <c r="G121" s="2" t="s">
        <v>21</v>
      </c>
      <c r="H121" s="3">
        <v>0</v>
      </c>
      <c r="I121" s="4">
        <v>0</v>
      </c>
    </row>
    <row r="122" spans="1:9" x14ac:dyDescent="0.35">
      <c r="A122" s="2" t="s">
        <v>9</v>
      </c>
      <c r="B122" s="2" t="s">
        <v>165</v>
      </c>
      <c r="C122" s="2" t="s">
        <v>11</v>
      </c>
      <c r="D122" s="2" t="s">
        <v>168</v>
      </c>
      <c r="E122" s="2" t="s">
        <v>18</v>
      </c>
      <c r="F122" s="2" t="s">
        <v>20</v>
      </c>
      <c r="G122" s="2" t="s">
        <v>21</v>
      </c>
      <c r="H122" s="3">
        <v>14355515</v>
      </c>
      <c r="I122" s="4">
        <v>0.49070000000000003</v>
      </c>
    </row>
    <row r="123" spans="1:9" x14ac:dyDescent="0.35">
      <c r="A123" s="2" t="s">
        <v>9</v>
      </c>
      <c r="B123" s="2" t="s">
        <v>138</v>
      </c>
      <c r="C123" s="2" t="s">
        <v>11</v>
      </c>
      <c r="D123" s="2" t="s">
        <v>246</v>
      </c>
      <c r="E123" s="2" t="s">
        <v>13</v>
      </c>
      <c r="F123" s="2" t="s">
        <v>138</v>
      </c>
      <c r="G123" s="2" t="s">
        <v>14</v>
      </c>
      <c r="H123" s="3">
        <v>0</v>
      </c>
      <c r="I123" s="4">
        <v>0</v>
      </c>
    </row>
    <row r="124" spans="1:9" x14ac:dyDescent="0.35">
      <c r="A124" s="2" t="s">
        <v>9</v>
      </c>
      <c r="B124" s="2" t="s">
        <v>138</v>
      </c>
      <c r="C124" s="2" t="s">
        <v>11</v>
      </c>
      <c r="D124" s="2" t="s">
        <v>246</v>
      </c>
      <c r="E124" s="2" t="s">
        <v>15</v>
      </c>
      <c r="F124" s="2" t="s">
        <v>138</v>
      </c>
      <c r="G124" s="2" t="s">
        <v>14</v>
      </c>
      <c r="H124" s="3">
        <v>2493162</v>
      </c>
      <c r="I124" s="4">
        <v>0.29709999999999998</v>
      </c>
    </row>
    <row r="125" spans="1:9" x14ac:dyDescent="0.35">
      <c r="A125" s="2" t="s">
        <v>9</v>
      </c>
      <c r="B125" s="2" t="s">
        <v>138</v>
      </c>
      <c r="C125" s="2" t="s">
        <v>11</v>
      </c>
      <c r="D125" s="2" t="s">
        <v>246</v>
      </c>
      <c r="E125" s="2" t="s">
        <v>17</v>
      </c>
      <c r="F125" s="2" t="s">
        <v>138</v>
      </c>
      <c r="G125" s="2" t="s">
        <v>14</v>
      </c>
      <c r="H125" s="3">
        <v>0</v>
      </c>
      <c r="I125" s="4">
        <v>0</v>
      </c>
    </row>
    <row r="126" spans="1:9" x14ac:dyDescent="0.35">
      <c r="A126" s="2" t="s">
        <v>9</v>
      </c>
      <c r="B126" s="2" t="s">
        <v>138</v>
      </c>
      <c r="C126" s="2" t="s">
        <v>11</v>
      </c>
      <c r="D126" s="2" t="s">
        <v>246</v>
      </c>
      <c r="E126" s="2" t="s">
        <v>18</v>
      </c>
      <c r="F126" s="2" t="s">
        <v>138</v>
      </c>
      <c r="G126" s="2" t="s">
        <v>14</v>
      </c>
      <c r="H126" s="3">
        <v>5739057</v>
      </c>
      <c r="I126" s="4">
        <v>0.68389999999999995</v>
      </c>
    </row>
    <row r="127" spans="1:9" x14ac:dyDescent="0.35">
      <c r="A127" s="2" t="s">
        <v>9</v>
      </c>
      <c r="B127" s="2" t="s">
        <v>241</v>
      </c>
      <c r="C127" s="2" t="s">
        <v>11</v>
      </c>
      <c r="D127" s="2" t="s">
        <v>246</v>
      </c>
      <c r="E127" s="2" t="s">
        <v>13</v>
      </c>
      <c r="F127" s="2" t="s">
        <v>138</v>
      </c>
      <c r="G127" s="2" t="s">
        <v>14</v>
      </c>
      <c r="H127" s="3">
        <v>0</v>
      </c>
      <c r="I127" s="4">
        <v>0</v>
      </c>
    </row>
    <row r="128" spans="1:9" x14ac:dyDescent="0.35">
      <c r="A128" s="2" t="s">
        <v>9</v>
      </c>
      <c r="B128" s="2" t="s">
        <v>241</v>
      </c>
      <c r="C128" s="2" t="s">
        <v>11</v>
      </c>
      <c r="D128" s="2" t="s">
        <v>246</v>
      </c>
      <c r="E128" s="2" t="s">
        <v>15</v>
      </c>
      <c r="F128" s="2" t="s">
        <v>138</v>
      </c>
      <c r="G128" s="2" t="s">
        <v>14</v>
      </c>
      <c r="H128" s="3">
        <v>176360</v>
      </c>
      <c r="I128" s="4">
        <v>0.29709999999999998</v>
      </c>
    </row>
    <row r="129" spans="1:9" x14ac:dyDescent="0.35">
      <c r="A129" s="2" t="s">
        <v>9</v>
      </c>
      <c r="B129" s="2" t="s">
        <v>241</v>
      </c>
      <c r="C129" s="2" t="s">
        <v>11</v>
      </c>
      <c r="D129" s="2" t="s">
        <v>246</v>
      </c>
      <c r="E129" s="2" t="s">
        <v>17</v>
      </c>
      <c r="F129" s="2" t="s">
        <v>138</v>
      </c>
      <c r="G129" s="2" t="s">
        <v>14</v>
      </c>
      <c r="H129" s="3">
        <v>0</v>
      </c>
      <c r="I129" s="4">
        <v>0</v>
      </c>
    </row>
    <row r="130" spans="1:9" x14ac:dyDescent="0.35">
      <c r="A130" s="2" t="s">
        <v>9</v>
      </c>
      <c r="B130" s="2" t="s">
        <v>241</v>
      </c>
      <c r="C130" s="2" t="s">
        <v>11</v>
      </c>
      <c r="D130" s="2" t="s">
        <v>246</v>
      </c>
      <c r="E130" s="2" t="s">
        <v>18</v>
      </c>
      <c r="F130" s="2" t="s">
        <v>138</v>
      </c>
      <c r="G130" s="2" t="s">
        <v>14</v>
      </c>
      <c r="H130" s="3">
        <v>405965</v>
      </c>
      <c r="I130" s="4">
        <v>0.68389999999999995</v>
      </c>
    </row>
    <row r="131" spans="1:9" x14ac:dyDescent="0.35">
      <c r="A131" s="2" t="s">
        <v>9</v>
      </c>
      <c r="B131" s="2" t="s">
        <v>26</v>
      </c>
      <c r="C131" s="2" t="s">
        <v>11</v>
      </c>
      <c r="D131" s="2" t="s">
        <v>27</v>
      </c>
      <c r="E131" s="2" t="s">
        <v>25</v>
      </c>
      <c r="F131" s="2" t="s">
        <v>20</v>
      </c>
      <c r="G131" s="2" t="s">
        <v>21</v>
      </c>
      <c r="H131" s="3">
        <v>578335</v>
      </c>
      <c r="I131" s="4">
        <v>0.15</v>
      </c>
    </row>
    <row r="132" spans="1:9" x14ac:dyDescent="0.35">
      <c r="A132" s="2" t="s">
        <v>9</v>
      </c>
      <c r="B132" s="2" t="s">
        <v>26</v>
      </c>
      <c r="C132" s="2" t="s">
        <v>11</v>
      </c>
      <c r="D132" s="2" t="s">
        <v>27</v>
      </c>
      <c r="E132" s="2" t="s">
        <v>13</v>
      </c>
      <c r="F132" s="2" t="s">
        <v>20</v>
      </c>
      <c r="G132" s="2" t="s">
        <v>21</v>
      </c>
      <c r="H132" s="3">
        <v>0</v>
      </c>
      <c r="I132" s="4">
        <v>0</v>
      </c>
    </row>
    <row r="133" spans="1:9" x14ac:dyDescent="0.35">
      <c r="A133" s="2" t="s">
        <v>9</v>
      </c>
      <c r="B133" s="2" t="s">
        <v>26</v>
      </c>
      <c r="C133" s="2" t="s">
        <v>11</v>
      </c>
      <c r="D133" s="2" t="s">
        <v>27</v>
      </c>
      <c r="E133" s="2" t="s">
        <v>15</v>
      </c>
      <c r="F133" s="2" t="s">
        <v>20</v>
      </c>
      <c r="G133" s="2" t="s">
        <v>21</v>
      </c>
      <c r="H133" s="3">
        <v>1457404</v>
      </c>
      <c r="I133" s="4">
        <v>0.378</v>
      </c>
    </row>
    <row r="134" spans="1:9" x14ac:dyDescent="0.35">
      <c r="A134" s="2" t="s">
        <v>9</v>
      </c>
      <c r="B134" s="2" t="s">
        <v>26</v>
      </c>
      <c r="C134" s="2" t="s">
        <v>11</v>
      </c>
      <c r="D134" s="2" t="s">
        <v>27</v>
      </c>
      <c r="E134" s="2" t="s">
        <v>16</v>
      </c>
      <c r="F134" s="2" t="s">
        <v>20</v>
      </c>
      <c r="G134" s="2" t="s">
        <v>21</v>
      </c>
      <c r="H134" s="3">
        <v>89835</v>
      </c>
      <c r="I134" s="4">
        <v>2.3300000000000001E-2</v>
      </c>
    </row>
    <row r="135" spans="1:9" x14ac:dyDescent="0.35">
      <c r="A135" s="2" t="s">
        <v>9</v>
      </c>
      <c r="B135" s="2" t="s">
        <v>26</v>
      </c>
      <c r="C135" s="2" t="s">
        <v>11</v>
      </c>
      <c r="D135" s="2" t="s">
        <v>27</v>
      </c>
      <c r="E135" s="2" t="s">
        <v>17</v>
      </c>
      <c r="F135" s="2" t="s">
        <v>20</v>
      </c>
      <c r="G135" s="2" t="s">
        <v>21</v>
      </c>
      <c r="H135" s="3">
        <v>0</v>
      </c>
      <c r="I135" s="4">
        <v>0</v>
      </c>
    </row>
    <row r="136" spans="1:9" x14ac:dyDescent="0.35">
      <c r="A136" s="2" t="s">
        <v>9</v>
      </c>
      <c r="B136" s="2" t="s">
        <v>26</v>
      </c>
      <c r="C136" s="2" t="s">
        <v>11</v>
      </c>
      <c r="D136" s="2" t="s">
        <v>27</v>
      </c>
      <c r="E136" s="2" t="s">
        <v>18</v>
      </c>
      <c r="F136" s="2" t="s">
        <v>20</v>
      </c>
      <c r="G136" s="2" t="s">
        <v>21</v>
      </c>
      <c r="H136" s="3">
        <v>1967495</v>
      </c>
      <c r="I136" s="4">
        <v>0.51029999999999998</v>
      </c>
    </row>
    <row r="137" spans="1:9" x14ac:dyDescent="0.35">
      <c r="A137" s="2" t="s">
        <v>9</v>
      </c>
      <c r="B137" s="2" t="s">
        <v>26</v>
      </c>
      <c r="C137" s="2" t="s">
        <v>11</v>
      </c>
      <c r="D137" s="2" t="s">
        <v>28</v>
      </c>
      <c r="E137" s="2" t="s">
        <v>13</v>
      </c>
      <c r="F137" s="2" t="s">
        <v>20</v>
      </c>
      <c r="G137" s="2" t="s">
        <v>21</v>
      </c>
      <c r="H137" s="3">
        <v>0</v>
      </c>
      <c r="I137" s="4">
        <v>0</v>
      </c>
    </row>
    <row r="138" spans="1:9" x14ac:dyDescent="0.35">
      <c r="A138" s="2" t="s">
        <v>9</v>
      </c>
      <c r="B138" s="2" t="s">
        <v>26</v>
      </c>
      <c r="C138" s="2" t="s">
        <v>11</v>
      </c>
      <c r="D138" s="2" t="s">
        <v>28</v>
      </c>
      <c r="E138" s="2" t="s">
        <v>15</v>
      </c>
      <c r="F138" s="2" t="s">
        <v>20</v>
      </c>
      <c r="G138" s="2" t="s">
        <v>21</v>
      </c>
      <c r="H138" s="3">
        <v>1384027</v>
      </c>
      <c r="I138" s="4">
        <v>0.36220000000000002</v>
      </c>
    </row>
    <row r="139" spans="1:9" x14ac:dyDescent="0.35">
      <c r="A139" s="2" t="s">
        <v>9</v>
      </c>
      <c r="B139" s="2" t="s">
        <v>26</v>
      </c>
      <c r="C139" s="2" t="s">
        <v>11</v>
      </c>
      <c r="D139" s="2" t="s">
        <v>28</v>
      </c>
      <c r="E139" s="2" t="s">
        <v>16</v>
      </c>
      <c r="F139" s="2" t="s">
        <v>20</v>
      </c>
      <c r="G139" s="2" t="s">
        <v>21</v>
      </c>
      <c r="H139" s="3">
        <v>360718</v>
      </c>
      <c r="I139" s="4">
        <v>9.4399999999999998E-2</v>
      </c>
    </row>
    <row r="140" spans="1:9" x14ac:dyDescent="0.35">
      <c r="A140" s="2" t="s">
        <v>9</v>
      </c>
      <c r="B140" s="2" t="s">
        <v>26</v>
      </c>
      <c r="C140" s="2" t="s">
        <v>11</v>
      </c>
      <c r="D140" s="2" t="s">
        <v>28</v>
      </c>
      <c r="E140" s="2" t="s">
        <v>17</v>
      </c>
      <c r="F140" s="2" t="s">
        <v>20</v>
      </c>
      <c r="G140" s="2" t="s">
        <v>21</v>
      </c>
      <c r="H140" s="3">
        <v>0</v>
      </c>
      <c r="I140" s="4">
        <v>0</v>
      </c>
    </row>
    <row r="141" spans="1:9" x14ac:dyDescent="0.35">
      <c r="A141" s="2" t="s">
        <v>9</v>
      </c>
      <c r="B141" s="2" t="s">
        <v>26</v>
      </c>
      <c r="C141" s="2" t="s">
        <v>11</v>
      </c>
      <c r="D141" s="2" t="s">
        <v>28</v>
      </c>
      <c r="E141" s="2" t="s">
        <v>18</v>
      </c>
      <c r="F141" s="2" t="s">
        <v>20</v>
      </c>
      <c r="G141" s="2" t="s">
        <v>21</v>
      </c>
      <c r="H141" s="3">
        <v>1704623</v>
      </c>
      <c r="I141" s="4">
        <v>0.4461</v>
      </c>
    </row>
    <row r="142" spans="1:9" x14ac:dyDescent="0.35">
      <c r="A142" s="2" t="s">
        <v>9</v>
      </c>
      <c r="B142" s="2" t="s">
        <v>26</v>
      </c>
      <c r="C142" s="2" t="s">
        <v>11</v>
      </c>
      <c r="D142" s="2" t="s">
        <v>29</v>
      </c>
      <c r="E142" s="2" t="s">
        <v>13</v>
      </c>
      <c r="F142" s="2" t="s">
        <v>20</v>
      </c>
      <c r="G142" s="2" t="s">
        <v>21</v>
      </c>
      <c r="H142" s="3">
        <v>0</v>
      </c>
      <c r="I142" s="4">
        <v>0</v>
      </c>
    </row>
    <row r="143" spans="1:9" x14ac:dyDescent="0.35">
      <c r="A143" s="2" t="s">
        <v>9</v>
      </c>
      <c r="B143" s="2" t="s">
        <v>26</v>
      </c>
      <c r="C143" s="2" t="s">
        <v>11</v>
      </c>
      <c r="D143" s="2" t="s">
        <v>29</v>
      </c>
      <c r="E143" s="2" t="s">
        <v>15</v>
      </c>
      <c r="F143" s="2" t="s">
        <v>20</v>
      </c>
      <c r="G143" s="2" t="s">
        <v>21</v>
      </c>
      <c r="H143" s="3">
        <v>3217877</v>
      </c>
      <c r="I143" s="4">
        <v>0.55300000000000005</v>
      </c>
    </row>
    <row r="144" spans="1:9" x14ac:dyDescent="0.35">
      <c r="A144" s="2" t="s">
        <v>9</v>
      </c>
      <c r="B144" s="2" t="s">
        <v>26</v>
      </c>
      <c r="C144" s="2" t="s">
        <v>11</v>
      </c>
      <c r="D144" s="2" t="s">
        <v>29</v>
      </c>
      <c r="E144" s="2" t="s">
        <v>16</v>
      </c>
      <c r="F144" s="2" t="s">
        <v>20</v>
      </c>
      <c r="G144" s="2" t="s">
        <v>21</v>
      </c>
      <c r="H144" s="3">
        <v>334007</v>
      </c>
      <c r="I144" s="4">
        <v>5.74E-2</v>
      </c>
    </row>
    <row r="145" spans="1:9" x14ac:dyDescent="0.35">
      <c r="A145" s="2" t="s">
        <v>9</v>
      </c>
      <c r="B145" s="2" t="s">
        <v>26</v>
      </c>
      <c r="C145" s="2" t="s">
        <v>11</v>
      </c>
      <c r="D145" s="2" t="s">
        <v>29</v>
      </c>
      <c r="E145" s="2" t="s">
        <v>30</v>
      </c>
      <c r="F145" s="2" t="s">
        <v>20</v>
      </c>
      <c r="G145" s="2" t="s">
        <v>21</v>
      </c>
      <c r="H145" s="3">
        <v>2139940</v>
      </c>
      <c r="I145" s="4">
        <v>0.3392</v>
      </c>
    </row>
    <row r="146" spans="1:9" x14ac:dyDescent="0.35">
      <c r="A146" s="2" t="s">
        <v>9</v>
      </c>
      <c r="B146" s="2" t="s">
        <v>26</v>
      </c>
      <c r="C146" s="2" t="s">
        <v>11</v>
      </c>
      <c r="D146" s="2" t="s">
        <v>29</v>
      </c>
      <c r="E146" s="2" t="s">
        <v>17</v>
      </c>
      <c r="F146" s="2" t="s">
        <v>20</v>
      </c>
      <c r="G146" s="2" t="s">
        <v>21</v>
      </c>
      <c r="H146" s="3">
        <v>0</v>
      </c>
      <c r="I146" s="4">
        <v>0</v>
      </c>
    </row>
    <row r="147" spans="1:9" x14ac:dyDescent="0.35">
      <c r="A147" s="2" t="s">
        <v>9</v>
      </c>
      <c r="B147" s="2" t="s">
        <v>26</v>
      </c>
      <c r="C147" s="2" t="s">
        <v>11</v>
      </c>
      <c r="D147" s="2" t="s">
        <v>29</v>
      </c>
      <c r="E147" s="2" t="s">
        <v>18</v>
      </c>
      <c r="F147" s="2" t="s">
        <v>20</v>
      </c>
      <c r="G147" s="2" t="s">
        <v>21</v>
      </c>
      <c r="H147" s="3">
        <v>2751780</v>
      </c>
      <c r="I147" s="4">
        <v>0.47289999999999999</v>
      </c>
    </row>
    <row r="148" spans="1:9" x14ac:dyDescent="0.35">
      <c r="A148" s="2" t="s">
        <v>9</v>
      </c>
      <c r="B148" s="2" t="s">
        <v>134</v>
      </c>
      <c r="C148" s="2" t="s">
        <v>11</v>
      </c>
      <c r="D148" s="2" t="s">
        <v>31</v>
      </c>
      <c r="E148" s="2" t="s">
        <v>13</v>
      </c>
      <c r="F148" s="2" t="s">
        <v>26</v>
      </c>
      <c r="G148" s="2" t="s">
        <v>14</v>
      </c>
      <c r="H148" s="3">
        <v>0</v>
      </c>
      <c r="I148" s="4">
        <v>0</v>
      </c>
    </row>
    <row r="149" spans="1:9" x14ac:dyDescent="0.35">
      <c r="A149" s="2" t="s">
        <v>9</v>
      </c>
      <c r="B149" s="2" t="s">
        <v>134</v>
      </c>
      <c r="C149" s="2" t="s">
        <v>11</v>
      </c>
      <c r="D149" s="2" t="s">
        <v>31</v>
      </c>
      <c r="E149" s="2" t="s">
        <v>15</v>
      </c>
      <c r="F149" s="2" t="s">
        <v>26</v>
      </c>
      <c r="G149" s="2" t="s">
        <v>14</v>
      </c>
      <c r="H149" s="3">
        <v>298748</v>
      </c>
      <c r="I149" s="4">
        <v>0.45379999999999998</v>
      </c>
    </row>
    <row r="150" spans="1:9" x14ac:dyDescent="0.35">
      <c r="A150" s="2" t="s">
        <v>9</v>
      </c>
      <c r="B150" s="2" t="s">
        <v>134</v>
      </c>
      <c r="C150" s="2" t="s">
        <v>11</v>
      </c>
      <c r="D150" s="2" t="s">
        <v>31</v>
      </c>
      <c r="E150" s="2" t="s">
        <v>17</v>
      </c>
      <c r="F150" s="2" t="s">
        <v>26</v>
      </c>
      <c r="G150" s="2" t="s">
        <v>14</v>
      </c>
      <c r="H150" s="3">
        <v>0</v>
      </c>
      <c r="I150" s="4">
        <v>0</v>
      </c>
    </row>
    <row r="151" spans="1:9" x14ac:dyDescent="0.35">
      <c r="A151" s="2" t="s">
        <v>9</v>
      </c>
      <c r="B151" s="2" t="s">
        <v>134</v>
      </c>
      <c r="C151" s="2" t="s">
        <v>11</v>
      </c>
      <c r="D151" s="2" t="s">
        <v>31</v>
      </c>
      <c r="E151" s="2" t="s">
        <v>18</v>
      </c>
      <c r="F151" s="2" t="s">
        <v>26</v>
      </c>
      <c r="G151" s="2" t="s">
        <v>14</v>
      </c>
      <c r="H151" s="3">
        <v>330281</v>
      </c>
      <c r="I151" s="4">
        <v>0.50170000000000003</v>
      </c>
    </row>
    <row r="152" spans="1:9" x14ac:dyDescent="0.35">
      <c r="A152" s="2" t="s">
        <v>9</v>
      </c>
      <c r="B152" s="2" t="s">
        <v>26</v>
      </c>
      <c r="C152" s="2" t="s">
        <v>11</v>
      </c>
      <c r="D152" s="2" t="s">
        <v>31</v>
      </c>
      <c r="E152" s="2" t="s">
        <v>13</v>
      </c>
      <c r="F152" s="2" t="s">
        <v>26</v>
      </c>
      <c r="G152" s="2" t="s">
        <v>14</v>
      </c>
      <c r="H152" s="3">
        <v>0</v>
      </c>
      <c r="I152" s="4">
        <v>0</v>
      </c>
    </row>
    <row r="153" spans="1:9" x14ac:dyDescent="0.35">
      <c r="A153" s="2" t="s">
        <v>9</v>
      </c>
      <c r="B153" s="2" t="s">
        <v>26</v>
      </c>
      <c r="C153" s="2" t="s">
        <v>11</v>
      </c>
      <c r="D153" s="2" t="s">
        <v>31</v>
      </c>
      <c r="E153" s="2" t="s">
        <v>15</v>
      </c>
      <c r="F153" s="2" t="s">
        <v>26</v>
      </c>
      <c r="G153" s="2" t="s">
        <v>14</v>
      </c>
      <c r="H153" s="3">
        <v>822694</v>
      </c>
      <c r="I153" s="4">
        <v>0.45379999999999998</v>
      </c>
    </row>
    <row r="154" spans="1:9" x14ac:dyDescent="0.35">
      <c r="A154" s="2" t="s">
        <v>9</v>
      </c>
      <c r="B154" s="2" t="s">
        <v>26</v>
      </c>
      <c r="C154" s="2" t="s">
        <v>11</v>
      </c>
      <c r="D154" s="2" t="s">
        <v>31</v>
      </c>
      <c r="E154" s="2" t="s">
        <v>17</v>
      </c>
      <c r="F154" s="2" t="s">
        <v>26</v>
      </c>
      <c r="G154" s="2" t="s">
        <v>14</v>
      </c>
      <c r="H154" s="3">
        <v>0</v>
      </c>
      <c r="I154" s="4">
        <v>0</v>
      </c>
    </row>
    <row r="155" spans="1:9" x14ac:dyDescent="0.35">
      <c r="A155" s="2" t="s">
        <v>9</v>
      </c>
      <c r="B155" s="2" t="s">
        <v>26</v>
      </c>
      <c r="C155" s="2" t="s">
        <v>11</v>
      </c>
      <c r="D155" s="2" t="s">
        <v>31</v>
      </c>
      <c r="E155" s="2" t="s">
        <v>18</v>
      </c>
      <c r="F155" s="2" t="s">
        <v>26</v>
      </c>
      <c r="G155" s="2" t="s">
        <v>14</v>
      </c>
      <c r="H155" s="3">
        <v>909532</v>
      </c>
      <c r="I155" s="4">
        <v>0.50170000000000003</v>
      </c>
    </row>
    <row r="156" spans="1:9" x14ac:dyDescent="0.35">
      <c r="A156" s="2" t="s">
        <v>9</v>
      </c>
      <c r="B156" s="2" t="s">
        <v>32</v>
      </c>
      <c r="C156" s="2" t="s">
        <v>11</v>
      </c>
      <c r="D156" s="2" t="s">
        <v>33</v>
      </c>
      <c r="E156" s="2" t="s">
        <v>13</v>
      </c>
      <c r="F156" s="2" t="s">
        <v>32</v>
      </c>
      <c r="G156" s="2" t="s">
        <v>14</v>
      </c>
      <c r="H156" s="3">
        <v>0</v>
      </c>
      <c r="I156" s="4">
        <v>0</v>
      </c>
    </row>
    <row r="157" spans="1:9" x14ac:dyDescent="0.35">
      <c r="A157" s="2" t="s">
        <v>9</v>
      </c>
      <c r="B157" s="2" t="s">
        <v>32</v>
      </c>
      <c r="C157" s="2" t="s">
        <v>11</v>
      </c>
      <c r="D157" s="2" t="s">
        <v>33</v>
      </c>
      <c r="E157" s="2" t="s">
        <v>15</v>
      </c>
      <c r="F157" s="2" t="s">
        <v>32</v>
      </c>
      <c r="G157" s="2" t="s">
        <v>14</v>
      </c>
      <c r="H157" s="3">
        <v>1231128</v>
      </c>
      <c r="I157" s="4">
        <v>0.3947</v>
      </c>
    </row>
    <row r="158" spans="1:9" x14ac:dyDescent="0.35">
      <c r="A158" s="2" t="s">
        <v>9</v>
      </c>
      <c r="B158" s="2" t="s">
        <v>32</v>
      </c>
      <c r="C158" s="2" t="s">
        <v>11</v>
      </c>
      <c r="D158" s="2" t="s">
        <v>33</v>
      </c>
      <c r="E158" s="2" t="s">
        <v>16</v>
      </c>
      <c r="F158" s="2" t="s">
        <v>32</v>
      </c>
      <c r="G158" s="2" t="s">
        <v>14</v>
      </c>
      <c r="H158" s="3">
        <v>393013</v>
      </c>
      <c r="I158" s="4">
        <v>0.126</v>
      </c>
    </row>
    <row r="159" spans="1:9" x14ac:dyDescent="0.35">
      <c r="A159" s="2" t="s">
        <v>9</v>
      </c>
      <c r="B159" s="2" t="s">
        <v>32</v>
      </c>
      <c r="C159" s="2" t="s">
        <v>11</v>
      </c>
      <c r="D159" s="2" t="s">
        <v>33</v>
      </c>
      <c r="E159" s="2" t="s">
        <v>18</v>
      </c>
      <c r="F159" s="2" t="s">
        <v>32</v>
      </c>
      <c r="G159" s="2" t="s">
        <v>14</v>
      </c>
      <c r="H159" s="3">
        <v>2582967</v>
      </c>
      <c r="I159" s="4">
        <v>0.82809999999999995</v>
      </c>
    </row>
    <row r="160" spans="1:9" x14ac:dyDescent="0.35">
      <c r="A160" s="2" t="s">
        <v>9</v>
      </c>
      <c r="B160" s="2" t="s">
        <v>32</v>
      </c>
      <c r="C160" s="2" t="s">
        <v>11</v>
      </c>
      <c r="D160" s="2" t="s">
        <v>33</v>
      </c>
      <c r="E160" s="2" t="s">
        <v>17</v>
      </c>
      <c r="F160" s="2" t="s">
        <v>32</v>
      </c>
      <c r="G160" s="2" t="s">
        <v>14</v>
      </c>
      <c r="H160" s="3">
        <v>0</v>
      </c>
      <c r="I160" s="4">
        <v>0</v>
      </c>
    </row>
    <row r="161" spans="1:9" x14ac:dyDescent="0.35">
      <c r="A161" s="2" t="s">
        <v>9</v>
      </c>
      <c r="B161" s="2" t="s">
        <v>139</v>
      </c>
      <c r="C161" s="2" t="s">
        <v>11</v>
      </c>
      <c r="D161" s="2" t="s">
        <v>33</v>
      </c>
      <c r="E161" s="2" t="s">
        <v>13</v>
      </c>
      <c r="F161" s="2" t="s">
        <v>32</v>
      </c>
      <c r="G161" s="2" t="s">
        <v>14</v>
      </c>
      <c r="H161" s="3">
        <v>0</v>
      </c>
      <c r="I161" s="4">
        <v>0</v>
      </c>
    </row>
    <row r="162" spans="1:9" x14ac:dyDescent="0.35">
      <c r="A162" s="2" t="s">
        <v>9</v>
      </c>
      <c r="B162" s="2" t="s">
        <v>139</v>
      </c>
      <c r="C162" s="2" t="s">
        <v>11</v>
      </c>
      <c r="D162" s="2" t="s">
        <v>33</v>
      </c>
      <c r="E162" s="2" t="s">
        <v>15</v>
      </c>
      <c r="F162" s="2" t="s">
        <v>32</v>
      </c>
      <c r="G162" s="2" t="s">
        <v>14</v>
      </c>
      <c r="H162" s="3">
        <v>23244</v>
      </c>
      <c r="I162" s="4">
        <v>0.3947</v>
      </c>
    </row>
    <row r="163" spans="1:9" x14ac:dyDescent="0.35">
      <c r="A163" s="2" t="s">
        <v>9</v>
      </c>
      <c r="B163" s="2" t="s">
        <v>139</v>
      </c>
      <c r="C163" s="2" t="s">
        <v>11</v>
      </c>
      <c r="D163" s="2" t="s">
        <v>33</v>
      </c>
      <c r="E163" s="2" t="s">
        <v>16</v>
      </c>
      <c r="F163" s="2" t="s">
        <v>32</v>
      </c>
      <c r="G163" s="2" t="s">
        <v>14</v>
      </c>
      <c r="H163" s="3">
        <v>7420</v>
      </c>
      <c r="I163" s="4">
        <v>0.126</v>
      </c>
    </row>
    <row r="164" spans="1:9" x14ac:dyDescent="0.35">
      <c r="A164" s="2" t="s">
        <v>9</v>
      </c>
      <c r="B164" s="2" t="s">
        <v>139</v>
      </c>
      <c r="C164" s="2" t="s">
        <v>11</v>
      </c>
      <c r="D164" s="2" t="s">
        <v>33</v>
      </c>
      <c r="E164" s="2" t="s">
        <v>17</v>
      </c>
      <c r="F164" s="2" t="s">
        <v>32</v>
      </c>
      <c r="G164" s="2" t="s">
        <v>14</v>
      </c>
      <c r="H164" s="3">
        <v>0</v>
      </c>
      <c r="I164" s="4">
        <v>0</v>
      </c>
    </row>
    <row r="165" spans="1:9" x14ac:dyDescent="0.35">
      <c r="A165" s="2" t="s">
        <v>9</v>
      </c>
      <c r="B165" s="2" t="s">
        <v>139</v>
      </c>
      <c r="C165" s="2" t="s">
        <v>11</v>
      </c>
      <c r="D165" s="2" t="s">
        <v>33</v>
      </c>
      <c r="E165" s="2" t="s">
        <v>18</v>
      </c>
      <c r="F165" s="2" t="s">
        <v>32</v>
      </c>
      <c r="G165" s="2" t="s">
        <v>14</v>
      </c>
      <c r="H165" s="3">
        <v>48766</v>
      </c>
      <c r="I165" s="4">
        <v>0.82809999999999995</v>
      </c>
    </row>
    <row r="166" spans="1:9" x14ac:dyDescent="0.35">
      <c r="A166" s="2" t="s">
        <v>9</v>
      </c>
      <c r="B166" s="2" t="s">
        <v>38</v>
      </c>
      <c r="C166" s="2" t="s">
        <v>11</v>
      </c>
      <c r="D166" s="2" t="s">
        <v>39</v>
      </c>
      <c r="E166" s="2" t="s">
        <v>13</v>
      </c>
      <c r="F166" s="2" t="s">
        <v>20</v>
      </c>
      <c r="G166" s="2" t="s">
        <v>21</v>
      </c>
      <c r="H166" s="3">
        <v>0</v>
      </c>
      <c r="I166" s="4">
        <v>0</v>
      </c>
    </row>
    <row r="167" spans="1:9" x14ac:dyDescent="0.35">
      <c r="A167" s="2" t="s">
        <v>9</v>
      </c>
      <c r="B167" s="2" t="s">
        <v>38</v>
      </c>
      <c r="C167" s="2" t="s">
        <v>11</v>
      </c>
      <c r="D167" s="2" t="s">
        <v>39</v>
      </c>
      <c r="E167" s="2" t="s">
        <v>15</v>
      </c>
      <c r="F167" s="2" t="s">
        <v>20</v>
      </c>
      <c r="G167" s="2" t="s">
        <v>21</v>
      </c>
      <c r="H167" s="3">
        <v>912047</v>
      </c>
      <c r="I167" s="4">
        <v>0.2697</v>
      </c>
    </row>
    <row r="168" spans="1:9" x14ac:dyDescent="0.35">
      <c r="A168" s="2" t="s">
        <v>9</v>
      </c>
      <c r="B168" s="2" t="s">
        <v>38</v>
      </c>
      <c r="C168" s="2" t="s">
        <v>11</v>
      </c>
      <c r="D168" s="2" t="s">
        <v>39</v>
      </c>
      <c r="E168" s="2" t="s">
        <v>16</v>
      </c>
      <c r="F168" s="2" t="s">
        <v>20</v>
      </c>
      <c r="G168" s="2" t="s">
        <v>21</v>
      </c>
      <c r="H168" s="3">
        <v>0</v>
      </c>
      <c r="I168" s="4">
        <v>0</v>
      </c>
    </row>
    <row r="169" spans="1:9" x14ac:dyDescent="0.35">
      <c r="A169" s="2" t="s">
        <v>9</v>
      </c>
      <c r="B169" s="2" t="s">
        <v>38</v>
      </c>
      <c r="C169" s="2" t="s">
        <v>11</v>
      </c>
      <c r="D169" s="2" t="s">
        <v>39</v>
      </c>
      <c r="E169" s="2" t="s">
        <v>25</v>
      </c>
      <c r="F169" s="2" t="s">
        <v>20</v>
      </c>
      <c r="G169" s="2" t="s">
        <v>21</v>
      </c>
      <c r="H169" s="3">
        <v>551219</v>
      </c>
      <c r="I169" s="4">
        <v>0.16300000000000001</v>
      </c>
    </row>
    <row r="170" spans="1:9" x14ac:dyDescent="0.35">
      <c r="A170" s="2" t="s">
        <v>9</v>
      </c>
      <c r="B170" s="2" t="s">
        <v>38</v>
      </c>
      <c r="C170" s="2" t="s">
        <v>11</v>
      </c>
      <c r="D170" s="2" t="s">
        <v>39</v>
      </c>
      <c r="E170" s="2" t="s">
        <v>18</v>
      </c>
      <c r="F170" s="2" t="s">
        <v>20</v>
      </c>
      <c r="G170" s="2" t="s">
        <v>21</v>
      </c>
      <c r="H170" s="3">
        <v>1576892</v>
      </c>
      <c r="I170" s="4">
        <v>0.46629999999999999</v>
      </c>
    </row>
    <row r="171" spans="1:9" x14ac:dyDescent="0.35">
      <c r="A171" s="2" t="s">
        <v>9</v>
      </c>
      <c r="B171" s="2" t="s">
        <v>38</v>
      </c>
      <c r="C171" s="2" t="s">
        <v>11</v>
      </c>
      <c r="D171" s="2" t="s">
        <v>39</v>
      </c>
      <c r="E171" s="2" t="s">
        <v>17</v>
      </c>
      <c r="F171" s="2" t="s">
        <v>20</v>
      </c>
      <c r="G171" s="2" t="s">
        <v>21</v>
      </c>
      <c r="H171" s="3">
        <v>0</v>
      </c>
      <c r="I171" s="4">
        <v>0</v>
      </c>
    </row>
    <row r="172" spans="1:9" x14ac:dyDescent="0.35">
      <c r="A172" s="2" t="s">
        <v>9</v>
      </c>
      <c r="B172" s="2" t="s">
        <v>38</v>
      </c>
      <c r="C172" s="2" t="s">
        <v>11</v>
      </c>
      <c r="D172" s="2" t="s">
        <v>40</v>
      </c>
      <c r="E172" s="2" t="s">
        <v>13</v>
      </c>
      <c r="F172" s="2" t="s">
        <v>20</v>
      </c>
      <c r="G172" s="2" t="s">
        <v>21</v>
      </c>
      <c r="H172" s="3">
        <v>0</v>
      </c>
      <c r="I172" s="4">
        <v>0</v>
      </c>
    </row>
    <row r="173" spans="1:9" x14ac:dyDescent="0.35">
      <c r="A173" s="2" t="s">
        <v>9</v>
      </c>
      <c r="B173" s="2" t="s">
        <v>38</v>
      </c>
      <c r="C173" s="2" t="s">
        <v>11</v>
      </c>
      <c r="D173" s="2" t="s">
        <v>40</v>
      </c>
      <c r="E173" s="2" t="s">
        <v>15</v>
      </c>
      <c r="F173" s="2" t="s">
        <v>20</v>
      </c>
      <c r="G173" s="2" t="s">
        <v>21</v>
      </c>
      <c r="H173" s="3">
        <v>983616</v>
      </c>
      <c r="I173" s="4">
        <v>0.21060000000000001</v>
      </c>
    </row>
    <row r="174" spans="1:9" x14ac:dyDescent="0.35">
      <c r="A174" s="2" t="s">
        <v>9</v>
      </c>
      <c r="B174" s="2" t="s">
        <v>38</v>
      </c>
      <c r="C174" s="2" t="s">
        <v>11</v>
      </c>
      <c r="D174" s="2" t="s">
        <v>40</v>
      </c>
      <c r="E174" s="2" t="s">
        <v>18</v>
      </c>
      <c r="F174" s="2" t="s">
        <v>20</v>
      </c>
      <c r="G174" s="2" t="s">
        <v>21</v>
      </c>
      <c r="H174" s="3">
        <v>2497338</v>
      </c>
      <c r="I174" s="4">
        <v>0.53469999999999995</v>
      </c>
    </row>
    <row r="175" spans="1:9" x14ac:dyDescent="0.35">
      <c r="A175" s="2" t="s">
        <v>9</v>
      </c>
      <c r="B175" s="2" t="s">
        <v>38</v>
      </c>
      <c r="C175" s="2" t="s">
        <v>11</v>
      </c>
      <c r="D175" s="2" t="s">
        <v>40</v>
      </c>
      <c r="E175" s="2" t="s">
        <v>17</v>
      </c>
      <c r="F175" s="2" t="s">
        <v>20</v>
      </c>
      <c r="G175" s="2" t="s">
        <v>21</v>
      </c>
      <c r="H175" s="3">
        <v>0</v>
      </c>
      <c r="I175" s="4">
        <v>0</v>
      </c>
    </row>
    <row r="176" spans="1:9" x14ac:dyDescent="0.35">
      <c r="A176" s="2" t="s">
        <v>9</v>
      </c>
      <c r="B176" s="2" t="s">
        <v>38</v>
      </c>
      <c r="C176" s="2" t="s">
        <v>11</v>
      </c>
      <c r="D176" s="2" t="s">
        <v>41</v>
      </c>
      <c r="E176" s="2" t="s">
        <v>13</v>
      </c>
      <c r="F176" s="2" t="s">
        <v>20</v>
      </c>
      <c r="G176" s="2" t="s">
        <v>21</v>
      </c>
      <c r="H176" s="3">
        <v>0</v>
      </c>
      <c r="I176" s="4">
        <v>0</v>
      </c>
    </row>
    <row r="177" spans="1:9" x14ac:dyDescent="0.35">
      <c r="A177" s="2" t="s">
        <v>9</v>
      </c>
      <c r="B177" s="2" t="s">
        <v>38</v>
      </c>
      <c r="C177" s="2" t="s">
        <v>11</v>
      </c>
      <c r="D177" s="2" t="s">
        <v>41</v>
      </c>
      <c r="E177" s="2" t="s">
        <v>15</v>
      </c>
      <c r="F177" s="2" t="s">
        <v>20</v>
      </c>
      <c r="G177" s="2" t="s">
        <v>21</v>
      </c>
      <c r="H177" s="3">
        <v>2513393</v>
      </c>
      <c r="I177" s="4">
        <v>0.42120000000000002</v>
      </c>
    </row>
    <row r="178" spans="1:9" x14ac:dyDescent="0.35">
      <c r="A178" s="2" t="s">
        <v>9</v>
      </c>
      <c r="B178" s="2" t="s">
        <v>38</v>
      </c>
      <c r="C178" s="2" t="s">
        <v>11</v>
      </c>
      <c r="D178" s="2" t="s">
        <v>41</v>
      </c>
      <c r="E178" s="2" t="s">
        <v>16</v>
      </c>
      <c r="F178" s="2" t="s">
        <v>20</v>
      </c>
      <c r="G178" s="2" t="s">
        <v>21</v>
      </c>
      <c r="H178" s="3">
        <v>0</v>
      </c>
      <c r="I178" s="4">
        <v>0</v>
      </c>
    </row>
    <row r="179" spans="1:9" x14ac:dyDescent="0.35">
      <c r="A179" s="2" t="s">
        <v>9</v>
      </c>
      <c r="B179" s="2" t="s">
        <v>38</v>
      </c>
      <c r="C179" s="2" t="s">
        <v>11</v>
      </c>
      <c r="D179" s="2" t="s">
        <v>41</v>
      </c>
      <c r="E179" s="2" t="s">
        <v>18</v>
      </c>
      <c r="F179" s="2" t="s">
        <v>20</v>
      </c>
      <c r="G179" s="2" t="s">
        <v>21</v>
      </c>
      <c r="H179" s="3">
        <v>3057007</v>
      </c>
      <c r="I179" s="4">
        <v>0.51229999999999998</v>
      </c>
    </row>
    <row r="180" spans="1:9" x14ac:dyDescent="0.35">
      <c r="A180" s="2" t="s">
        <v>9</v>
      </c>
      <c r="B180" s="2" t="s">
        <v>38</v>
      </c>
      <c r="C180" s="2" t="s">
        <v>11</v>
      </c>
      <c r="D180" s="2" t="s">
        <v>41</v>
      </c>
      <c r="E180" s="2" t="s">
        <v>17</v>
      </c>
      <c r="F180" s="2" t="s">
        <v>20</v>
      </c>
      <c r="G180" s="2" t="s">
        <v>21</v>
      </c>
      <c r="H180" s="3">
        <v>0</v>
      </c>
      <c r="I180" s="4">
        <v>0</v>
      </c>
    </row>
    <row r="181" spans="1:9" x14ac:dyDescent="0.35">
      <c r="A181" s="2" t="s">
        <v>9</v>
      </c>
      <c r="B181" s="2" t="s">
        <v>42</v>
      </c>
      <c r="C181" s="2" t="s">
        <v>11</v>
      </c>
      <c r="D181" s="2" t="s">
        <v>43</v>
      </c>
      <c r="E181" s="2" t="s">
        <v>15</v>
      </c>
      <c r="F181" s="2" t="s">
        <v>42</v>
      </c>
      <c r="G181" s="2" t="s">
        <v>14</v>
      </c>
      <c r="H181" s="3">
        <v>5011158</v>
      </c>
      <c r="I181" s="4">
        <v>0.51139999999999997</v>
      </c>
    </row>
    <row r="182" spans="1:9" x14ac:dyDescent="0.35">
      <c r="A182" s="2" t="s">
        <v>9</v>
      </c>
      <c r="B182" s="2" t="s">
        <v>42</v>
      </c>
      <c r="C182" s="2" t="s">
        <v>11</v>
      </c>
      <c r="D182" s="2" t="s">
        <v>43</v>
      </c>
      <c r="E182" s="2" t="s">
        <v>16</v>
      </c>
      <c r="F182" s="2" t="s">
        <v>42</v>
      </c>
      <c r="G182" s="2" t="s">
        <v>14</v>
      </c>
      <c r="H182" s="3">
        <v>787832</v>
      </c>
      <c r="I182" s="4">
        <v>8.0399999999999999E-2</v>
      </c>
    </row>
    <row r="183" spans="1:9" x14ac:dyDescent="0.35">
      <c r="A183" s="2" t="s">
        <v>9</v>
      </c>
      <c r="B183" s="2" t="s">
        <v>42</v>
      </c>
      <c r="C183" s="2" t="s">
        <v>11</v>
      </c>
      <c r="D183" s="2" t="s">
        <v>43</v>
      </c>
      <c r="E183" s="2" t="s">
        <v>17</v>
      </c>
      <c r="F183" s="2" t="s">
        <v>42</v>
      </c>
      <c r="G183" s="2" t="s">
        <v>14</v>
      </c>
      <c r="H183" s="3">
        <v>0</v>
      </c>
      <c r="I183" s="4">
        <v>0</v>
      </c>
    </row>
    <row r="184" spans="1:9" x14ac:dyDescent="0.35">
      <c r="A184" s="2" t="s">
        <v>9</v>
      </c>
      <c r="B184" s="2" t="s">
        <v>42</v>
      </c>
      <c r="C184" s="2" t="s">
        <v>11</v>
      </c>
      <c r="D184" s="2" t="s">
        <v>43</v>
      </c>
      <c r="E184" s="2" t="s">
        <v>18</v>
      </c>
      <c r="F184" s="2" t="s">
        <v>42</v>
      </c>
      <c r="G184" s="2" t="s">
        <v>14</v>
      </c>
      <c r="H184" s="3">
        <v>5783311</v>
      </c>
      <c r="I184" s="4">
        <v>0.59019999999999995</v>
      </c>
    </row>
    <row r="185" spans="1:9" x14ac:dyDescent="0.35">
      <c r="A185" s="2" t="s">
        <v>9</v>
      </c>
      <c r="B185" s="2" t="s">
        <v>107</v>
      </c>
      <c r="C185" s="2" t="s">
        <v>11</v>
      </c>
      <c r="D185" s="2" t="s">
        <v>43</v>
      </c>
      <c r="E185" s="2" t="s">
        <v>15</v>
      </c>
      <c r="F185" s="2" t="s">
        <v>42</v>
      </c>
      <c r="G185" s="2" t="s">
        <v>14</v>
      </c>
      <c r="H185" s="3">
        <v>755286</v>
      </c>
      <c r="I185" s="4">
        <v>0.51139999999999997</v>
      </c>
    </row>
    <row r="186" spans="1:9" x14ac:dyDescent="0.35">
      <c r="A186" s="2" t="s">
        <v>9</v>
      </c>
      <c r="B186" s="2" t="s">
        <v>107</v>
      </c>
      <c r="C186" s="2" t="s">
        <v>11</v>
      </c>
      <c r="D186" s="2" t="s">
        <v>43</v>
      </c>
      <c r="E186" s="2" t="s">
        <v>16</v>
      </c>
      <c r="F186" s="2" t="s">
        <v>42</v>
      </c>
      <c r="G186" s="2" t="s">
        <v>14</v>
      </c>
      <c r="H186" s="3">
        <v>118743</v>
      </c>
      <c r="I186" s="4">
        <v>8.0399999999999999E-2</v>
      </c>
    </row>
    <row r="187" spans="1:9" x14ac:dyDescent="0.35">
      <c r="A187" s="2" t="s">
        <v>9</v>
      </c>
      <c r="B187" s="2" t="s">
        <v>107</v>
      </c>
      <c r="C187" s="2" t="s">
        <v>11</v>
      </c>
      <c r="D187" s="2" t="s">
        <v>43</v>
      </c>
      <c r="E187" s="2" t="s">
        <v>17</v>
      </c>
      <c r="F187" s="2" t="s">
        <v>42</v>
      </c>
      <c r="G187" s="2" t="s">
        <v>14</v>
      </c>
      <c r="H187" s="3">
        <v>0</v>
      </c>
      <c r="I187" s="4">
        <v>0</v>
      </c>
    </row>
    <row r="188" spans="1:9" x14ac:dyDescent="0.35">
      <c r="A188" s="2" t="s">
        <v>9</v>
      </c>
      <c r="B188" s="2" t="s">
        <v>107</v>
      </c>
      <c r="C188" s="2" t="s">
        <v>11</v>
      </c>
      <c r="D188" s="2" t="s">
        <v>43</v>
      </c>
      <c r="E188" s="2" t="s">
        <v>18</v>
      </c>
      <c r="F188" s="2" t="s">
        <v>42</v>
      </c>
      <c r="G188" s="2" t="s">
        <v>14</v>
      </c>
      <c r="H188" s="3">
        <v>871666</v>
      </c>
      <c r="I188" s="4">
        <v>0.59019999999999995</v>
      </c>
    </row>
    <row r="189" spans="1:9" x14ac:dyDescent="0.35">
      <c r="A189" s="2" t="s">
        <v>9</v>
      </c>
      <c r="B189" s="2" t="s">
        <v>42</v>
      </c>
      <c r="C189" s="2" t="s">
        <v>11</v>
      </c>
      <c r="D189" s="2" t="s">
        <v>44</v>
      </c>
      <c r="E189" s="2" t="s">
        <v>13</v>
      </c>
      <c r="F189" s="2" t="s">
        <v>20</v>
      </c>
      <c r="G189" s="2" t="s">
        <v>21</v>
      </c>
      <c r="H189" s="3">
        <v>0</v>
      </c>
      <c r="I189" s="4">
        <v>0</v>
      </c>
    </row>
    <row r="190" spans="1:9" x14ac:dyDescent="0.35">
      <c r="A190" s="2" t="s">
        <v>9</v>
      </c>
      <c r="B190" s="2" t="s">
        <v>42</v>
      </c>
      <c r="C190" s="2" t="s">
        <v>11</v>
      </c>
      <c r="D190" s="2" t="s">
        <v>44</v>
      </c>
      <c r="E190" s="2" t="s">
        <v>15</v>
      </c>
      <c r="F190" s="2" t="s">
        <v>20</v>
      </c>
      <c r="G190" s="2" t="s">
        <v>21</v>
      </c>
      <c r="H190" s="3">
        <v>3787209</v>
      </c>
      <c r="I190" s="4">
        <v>0.64700000000000002</v>
      </c>
    </row>
    <row r="191" spans="1:9" x14ac:dyDescent="0.35">
      <c r="A191" s="2" t="s">
        <v>9</v>
      </c>
      <c r="B191" s="2" t="s">
        <v>42</v>
      </c>
      <c r="C191" s="2" t="s">
        <v>11</v>
      </c>
      <c r="D191" s="2" t="s">
        <v>44</v>
      </c>
      <c r="E191" s="2" t="s">
        <v>16</v>
      </c>
      <c r="F191" s="2" t="s">
        <v>20</v>
      </c>
      <c r="G191" s="2" t="s">
        <v>21</v>
      </c>
      <c r="H191" s="3">
        <v>42730</v>
      </c>
      <c r="I191" s="4">
        <v>7.3000000000000001E-3</v>
      </c>
    </row>
    <row r="192" spans="1:9" x14ac:dyDescent="0.35">
      <c r="A192" s="2" t="s">
        <v>9</v>
      </c>
      <c r="B192" s="2" t="s">
        <v>42</v>
      </c>
      <c r="C192" s="2" t="s">
        <v>11</v>
      </c>
      <c r="D192" s="2" t="s">
        <v>44</v>
      </c>
      <c r="E192" s="2" t="s">
        <v>17</v>
      </c>
      <c r="F192" s="2" t="s">
        <v>20</v>
      </c>
      <c r="G192" s="2" t="s">
        <v>21</v>
      </c>
      <c r="H192" s="3">
        <v>0</v>
      </c>
      <c r="I192" s="4">
        <v>0</v>
      </c>
    </row>
    <row r="193" spans="1:9" x14ac:dyDescent="0.35">
      <c r="A193" s="2" t="s">
        <v>9</v>
      </c>
      <c r="B193" s="2" t="s">
        <v>42</v>
      </c>
      <c r="C193" s="2" t="s">
        <v>11</v>
      </c>
      <c r="D193" s="2" t="s">
        <v>44</v>
      </c>
      <c r="E193" s="2" t="s">
        <v>18</v>
      </c>
      <c r="F193" s="2" t="s">
        <v>20</v>
      </c>
      <c r="G193" s="2" t="s">
        <v>21</v>
      </c>
      <c r="H193" s="3">
        <v>3434243</v>
      </c>
      <c r="I193" s="4">
        <v>0.5867</v>
      </c>
    </row>
    <row r="194" spans="1:9" x14ac:dyDescent="0.35">
      <c r="A194" s="2" t="s">
        <v>9</v>
      </c>
      <c r="B194" s="2" t="s">
        <v>42</v>
      </c>
      <c r="C194" s="2" t="s">
        <v>11</v>
      </c>
      <c r="D194" s="2" t="s">
        <v>45</v>
      </c>
      <c r="E194" s="2" t="s">
        <v>13</v>
      </c>
      <c r="F194" s="2" t="s">
        <v>20</v>
      </c>
      <c r="G194" s="2" t="s">
        <v>21</v>
      </c>
      <c r="H194" s="3">
        <v>0</v>
      </c>
      <c r="I194" s="4">
        <v>0</v>
      </c>
    </row>
    <row r="195" spans="1:9" x14ac:dyDescent="0.35">
      <c r="A195" s="2" t="s">
        <v>9</v>
      </c>
      <c r="B195" s="2" t="s">
        <v>42</v>
      </c>
      <c r="C195" s="2" t="s">
        <v>11</v>
      </c>
      <c r="D195" s="2" t="s">
        <v>45</v>
      </c>
      <c r="E195" s="2" t="s">
        <v>15</v>
      </c>
      <c r="F195" s="2" t="s">
        <v>20</v>
      </c>
      <c r="G195" s="2" t="s">
        <v>21</v>
      </c>
      <c r="H195" s="3">
        <v>2687018</v>
      </c>
      <c r="I195" s="4">
        <v>0.34649999999999997</v>
      </c>
    </row>
    <row r="196" spans="1:9" x14ac:dyDescent="0.35">
      <c r="A196" s="2" t="s">
        <v>9</v>
      </c>
      <c r="B196" s="2" t="s">
        <v>42</v>
      </c>
      <c r="C196" s="2" t="s">
        <v>11</v>
      </c>
      <c r="D196" s="2" t="s">
        <v>45</v>
      </c>
      <c r="E196" s="2" t="s">
        <v>17</v>
      </c>
      <c r="F196" s="2" t="s">
        <v>20</v>
      </c>
      <c r="G196" s="2" t="s">
        <v>21</v>
      </c>
      <c r="H196" s="3">
        <v>0</v>
      </c>
      <c r="I196" s="4">
        <v>0</v>
      </c>
    </row>
    <row r="197" spans="1:9" x14ac:dyDescent="0.35">
      <c r="A197" s="2" t="s">
        <v>9</v>
      </c>
      <c r="B197" s="2" t="s">
        <v>42</v>
      </c>
      <c r="C197" s="2" t="s">
        <v>11</v>
      </c>
      <c r="D197" s="2" t="s">
        <v>45</v>
      </c>
      <c r="E197" s="2" t="s">
        <v>18</v>
      </c>
      <c r="F197" s="2" t="s">
        <v>20</v>
      </c>
      <c r="G197" s="2" t="s">
        <v>21</v>
      </c>
      <c r="H197" s="3">
        <v>3434575</v>
      </c>
      <c r="I197" s="4">
        <v>0.44290000000000002</v>
      </c>
    </row>
    <row r="198" spans="1:9" x14ac:dyDescent="0.35">
      <c r="A198" s="2" t="s">
        <v>9</v>
      </c>
      <c r="B198" s="2" t="s">
        <v>46</v>
      </c>
      <c r="C198" s="2" t="s">
        <v>11</v>
      </c>
      <c r="D198" s="2" t="s">
        <v>47</v>
      </c>
      <c r="E198" s="2" t="s">
        <v>13</v>
      </c>
      <c r="F198" s="2" t="s">
        <v>46</v>
      </c>
      <c r="G198" s="2" t="s">
        <v>14</v>
      </c>
      <c r="H198" s="3">
        <v>0</v>
      </c>
      <c r="I198" s="4">
        <v>0</v>
      </c>
    </row>
    <row r="199" spans="1:9" x14ac:dyDescent="0.35">
      <c r="A199" s="2" t="s">
        <v>9</v>
      </c>
      <c r="B199" s="2" t="s">
        <v>46</v>
      </c>
      <c r="C199" s="2" t="s">
        <v>11</v>
      </c>
      <c r="D199" s="2" t="s">
        <v>47</v>
      </c>
      <c r="E199" s="2" t="s">
        <v>15</v>
      </c>
      <c r="F199" s="2" t="s">
        <v>46</v>
      </c>
      <c r="G199" s="2" t="s">
        <v>14</v>
      </c>
      <c r="H199" s="3">
        <v>2787667</v>
      </c>
      <c r="I199" s="4">
        <v>0.36430000000000001</v>
      </c>
    </row>
    <row r="200" spans="1:9" x14ac:dyDescent="0.35">
      <c r="A200" s="2" t="s">
        <v>9</v>
      </c>
      <c r="B200" s="2" t="s">
        <v>46</v>
      </c>
      <c r="C200" s="2" t="s">
        <v>11</v>
      </c>
      <c r="D200" s="2" t="s">
        <v>47</v>
      </c>
      <c r="E200" s="2" t="s">
        <v>16</v>
      </c>
      <c r="F200" s="2" t="s">
        <v>46</v>
      </c>
      <c r="G200" s="2" t="s">
        <v>14</v>
      </c>
      <c r="H200" s="3">
        <v>190538</v>
      </c>
      <c r="I200" s="4">
        <v>2.4899999999999999E-2</v>
      </c>
    </row>
    <row r="201" spans="1:9" x14ac:dyDescent="0.35">
      <c r="A201" s="2" t="s">
        <v>9</v>
      </c>
      <c r="B201" s="2" t="s">
        <v>46</v>
      </c>
      <c r="C201" s="2" t="s">
        <v>11</v>
      </c>
      <c r="D201" s="2" t="s">
        <v>47</v>
      </c>
      <c r="E201" s="2" t="s">
        <v>17</v>
      </c>
      <c r="F201" s="2" t="s">
        <v>46</v>
      </c>
      <c r="G201" s="2" t="s">
        <v>14</v>
      </c>
      <c r="H201" s="3">
        <v>0</v>
      </c>
      <c r="I201" s="4">
        <v>0</v>
      </c>
    </row>
    <row r="202" spans="1:9" x14ac:dyDescent="0.35">
      <c r="A202" s="2" t="s">
        <v>9</v>
      </c>
      <c r="B202" s="2" t="s">
        <v>46</v>
      </c>
      <c r="C202" s="2" t="s">
        <v>11</v>
      </c>
      <c r="D202" s="2" t="s">
        <v>47</v>
      </c>
      <c r="E202" s="2" t="s">
        <v>18</v>
      </c>
      <c r="F202" s="2" t="s">
        <v>46</v>
      </c>
      <c r="G202" s="2" t="s">
        <v>14</v>
      </c>
      <c r="H202" s="3">
        <v>3242968</v>
      </c>
      <c r="I202" s="4">
        <v>0.42380000000000001</v>
      </c>
    </row>
    <row r="203" spans="1:9" x14ac:dyDescent="0.35">
      <c r="A203" s="2" t="s">
        <v>9</v>
      </c>
      <c r="B203" s="2" t="s">
        <v>284</v>
      </c>
      <c r="C203" s="2" t="s">
        <v>11</v>
      </c>
      <c r="D203" s="2" t="s">
        <v>47</v>
      </c>
      <c r="E203" s="2" t="s">
        <v>13</v>
      </c>
      <c r="F203" s="2" t="s">
        <v>46</v>
      </c>
      <c r="G203" s="2" t="s">
        <v>14</v>
      </c>
      <c r="H203" s="3">
        <v>0</v>
      </c>
      <c r="I203" s="4">
        <v>0</v>
      </c>
    </row>
    <row r="204" spans="1:9" x14ac:dyDescent="0.35">
      <c r="A204" s="2" t="s">
        <v>9</v>
      </c>
      <c r="B204" s="2" t="s">
        <v>284</v>
      </c>
      <c r="C204" s="2" t="s">
        <v>11</v>
      </c>
      <c r="D204" s="2" t="s">
        <v>47</v>
      </c>
      <c r="E204" s="2" t="s">
        <v>15</v>
      </c>
      <c r="F204" s="2" t="s">
        <v>46</v>
      </c>
      <c r="G204" s="2" t="s">
        <v>14</v>
      </c>
      <c r="H204" s="3">
        <v>10944</v>
      </c>
      <c r="I204" s="4">
        <v>0.36430000000000001</v>
      </c>
    </row>
    <row r="205" spans="1:9" x14ac:dyDescent="0.35">
      <c r="A205" s="2" t="s">
        <v>9</v>
      </c>
      <c r="B205" s="2" t="s">
        <v>284</v>
      </c>
      <c r="C205" s="2" t="s">
        <v>11</v>
      </c>
      <c r="D205" s="2" t="s">
        <v>47</v>
      </c>
      <c r="E205" s="2" t="s">
        <v>16</v>
      </c>
      <c r="F205" s="2" t="s">
        <v>46</v>
      </c>
      <c r="G205" s="2" t="s">
        <v>14</v>
      </c>
      <c r="H205" s="3">
        <v>748</v>
      </c>
      <c r="I205" s="4">
        <v>2.4899999999999999E-2</v>
      </c>
    </row>
    <row r="206" spans="1:9" x14ac:dyDescent="0.35">
      <c r="A206" s="2" t="s">
        <v>9</v>
      </c>
      <c r="B206" s="2" t="s">
        <v>284</v>
      </c>
      <c r="C206" s="2" t="s">
        <v>11</v>
      </c>
      <c r="D206" s="2" t="s">
        <v>47</v>
      </c>
      <c r="E206" s="2" t="s">
        <v>17</v>
      </c>
      <c r="F206" s="2" t="s">
        <v>46</v>
      </c>
      <c r="G206" s="2" t="s">
        <v>14</v>
      </c>
      <c r="H206" s="3">
        <v>0</v>
      </c>
      <c r="I206" s="4">
        <v>0</v>
      </c>
    </row>
    <row r="207" spans="1:9" x14ac:dyDescent="0.35">
      <c r="A207" s="2" t="s">
        <v>9</v>
      </c>
      <c r="B207" s="2" t="s">
        <v>284</v>
      </c>
      <c r="C207" s="2" t="s">
        <v>11</v>
      </c>
      <c r="D207" s="2" t="s">
        <v>47</v>
      </c>
      <c r="E207" s="2" t="s">
        <v>18</v>
      </c>
      <c r="F207" s="2" t="s">
        <v>46</v>
      </c>
      <c r="G207" s="2" t="s">
        <v>14</v>
      </c>
      <c r="H207" s="3">
        <v>12732</v>
      </c>
      <c r="I207" s="4">
        <v>0.42380000000000001</v>
      </c>
    </row>
    <row r="208" spans="1:9" x14ac:dyDescent="0.35">
      <c r="A208" s="2" t="s">
        <v>9</v>
      </c>
      <c r="B208" s="2" t="s">
        <v>46</v>
      </c>
      <c r="C208" s="2" t="s">
        <v>11</v>
      </c>
      <c r="D208" s="2" t="s">
        <v>48</v>
      </c>
      <c r="E208" s="2" t="s">
        <v>13</v>
      </c>
      <c r="F208" s="2" t="s">
        <v>20</v>
      </c>
      <c r="G208" s="2" t="s">
        <v>21</v>
      </c>
      <c r="H208" s="3">
        <v>0</v>
      </c>
      <c r="I208" s="4">
        <v>0</v>
      </c>
    </row>
    <row r="209" spans="1:9" x14ac:dyDescent="0.35">
      <c r="A209" s="2" t="s">
        <v>9</v>
      </c>
      <c r="B209" s="2" t="s">
        <v>46</v>
      </c>
      <c r="C209" s="2" t="s">
        <v>11</v>
      </c>
      <c r="D209" s="2" t="s">
        <v>48</v>
      </c>
      <c r="E209" s="2" t="s">
        <v>15</v>
      </c>
      <c r="F209" s="2" t="s">
        <v>20</v>
      </c>
      <c r="G209" s="2" t="s">
        <v>21</v>
      </c>
      <c r="H209" s="3">
        <v>2543113</v>
      </c>
      <c r="I209" s="4">
        <v>0.36620000000000003</v>
      </c>
    </row>
    <row r="210" spans="1:9" x14ac:dyDescent="0.35">
      <c r="A210" s="2" t="s">
        <v>9</v>
      </c>
      <c r="B210" s="2" t="s">
        <v>46</v>
      </c>
      <c r="C210" s="2" t="s">
        <v>11</v>
      </c>
      <c r="D210" s="2" t="s">
        <v>48</v>
      </c>
      <c r="E210" s="2" t="s">
        <v>17</v>
      </c>
      <c r="F210" s="2" t="s">
        <v>20</v>
      </c>
      <c r="G210" s="2" t="s">
        <v>21</v>
      </c>
      <c r="H210" s="3">
        <v>0</v>
      </c>
      <c r="I210" s="4">
        <v>0</v>
      </c>
    </row>
    <row r="211" spans="1:9" x14ac:dyDescent="0.35">
      <c r="A211" s="2" t="s">
        <v>9</v>
      </c>
      <c r="B211" s="2" t="s">
        <v>46</v>
      </c>
      <c r="C211" s="2" t="s">
        <v>11</v>
      </c>
      <c r="D211" s="2" t="s">
        <v>48</v>
      </c>
      <c r="E211" s="2" t="s">
        <v>18</v>
      </c>
      <c r="F211" s="2" t="s">
        <v>20</v>
      </c>
      <c r="G211" s="2" t="s">
        <v>21</v>
      </c>
      <c r="H211" s="3">
        <v>3859114</v>
      </c>
      <c r="I211" s="4">
        <v>0.55569999999999997</v>
      </c>
    </row>
    <row r="212" spans="1:9" x14ac:dyDescent="0.35">
      <c r="A212" s="2" t="s">
        <v>9</v>
      </c>
      <c r="B212" s="2" t="s">
        <v>55</v>
      </c>
      <c r="C212" s="2" t="s">
        <v>11</v>
      </c>
      <c r="D212" s="2" t="s">
        <v>56</v>
      </c>
      <c r="E212" s="2" t="s">
        <v>13</v>
      </c>
      <c r="F212" s="2" t="s">
        <v>20</v>
      </c>
      <c r="G212" s="2" t="s">
        <v>21</v>
      </c>
      <c r="H212" s="3">
        <v>0</v>
      </c>
      <c r="I212" s="4">
        <v>0</v>
      </c>
    </row>
    <row r="213" spans="1:9" x14ac:dyDescent="0.35">
      <c r="A213" s="2" t="s">
        <v>9</v>
      </c>
      <c r="B213" s="2" t="s">
        <v>55</v>
      </c>
      <c r="C213" s="2" t="s">
        <v>11</v>
      </c>
      <c r="D213" s="2" t="s">
        <v>56</v>
      </c>
      <c r="E213" s="2" t="s">
        <v>15</v>
      </c>
      <c r="F213" s="2" t="s">
        <v>20</v>
      </c>
      <c r="G213" s="2" t="s">
        <v>21</v>
      </c>
      <c r="H213" s="3">
        <v>2433028</v>
      </c>
      <c r="I213" s="4">
        <v>0.28160000000000002</v>
      </c>
    </row>
    <row r="214" spans="1:9" x14ac:dyDescent="0.35">
      <c r="A214" s="2" t="s">
        <v>9</v>
      </c>
      <c r="B214" s="2" t="s">
        <v>55</v>
      </c>
      <c r="C214" s="2" t="s">
        <v>11</v>
      </c>
      <c r="D214" s="2" t="s">
        <v>56</v>
      </c>
      <c r="E214" s="2" t="s">
        <v>17</v>
      </c>
      <c r="F214" s="2" t="s">
        <v>20</v>
      </c>
      <c r="G214" s="2" t="s">
        <v>21</v>
      </c>
      <c r="H214" s="3">
        <v>0</v>
      </c>
      <c r="I214" s="4">
        <v>0</v>
      </c>
    </row>
    <row r="215" spans="1:9" x14ac:dyDescent="0.35">
      <c r="A215" s="2" t="s">
        <v>9</v>
      </c>
      <c r="B215" s="2" t="s">
        <v>55</v>
      </c>
      <c r="C215" s="2" t="s">
        <v>11</v>
      </c>
      <c r="D215" s="2" t="s">
        <v>56</v>
      </c>
      <c r="E215" s="2" t="s">
        <v>18</v>
      </c>
      <c r="F215" s="2" t="s">
        <v>20</v>
      </c>
      <c r="G215" s="2" t="s">
        <v>21</v>
      </c>
      <c r="H215" s="3">
        <v>4380488</v>
      </c>
      <c r="I215" s="4">
        <v>0.50700000000000001</v>
      </c>
    </row>
    <row r="216" spans="1:9" x14ac:dyDescent="0.35">
      <c r="A216" s="2" t="s">
        <v>9</v>
      </c>
      <c r="B216" s="2" t="s">
        <v>55</v>
      </c>
      <c r="C216" s="2" t="s">
        <v>11</v>
      </c>
      <c r="D216" s="2" t="s">
        <v>57</v>
      </c>
      <c r="E216" s="2" t="s">
        <v>13</v>
      </c>
      <c r="F216" s="2" t="s">
        <v>20</v>
      </c>
      <c r="G216" s="2" t="s">
        <v>21</v>
      </c>
      <c r="H216" s="3">
        <v>0</v>
      </c>
      <c r="I216" s="4">
        <v>0</v>
      </c>
    </row>
    <row r="217" spans="1:9" x14ac:dyDescent="0.35">
      <c r="A217" s="2" t="s">
        <v>9</v>
      </c>
      <c r="B217" s="2" t="s">
        <v>55</v>
      </c>
      <c r="C217" s="2" t="s">
        <v>11</v>
      </c>
      <c r="D217" s="2" t="s">
        <v>57</v>
      </c>
      <c r="E217" s="2" t="s">
        <v>15</v>
      </c>
      <c r="F217" s="2" t="s">
        <v>20</v>
      </c>
      <c r="G217" s="2" t="s">
        <v>21</v>
      </c>
      <c r="H217" s="3">
        <v>2312201</v>
      </c>
      <c r="I217" s="4">
        <v>0.56620000000000004</v>
      </c>
    </row>
    <row r="218" spans="1:9" x14ac:dyDescent="0.35">
      <c r="A218" s="2" t="s">
        <v>9</v>
      </c>
      <c r="B218" s="2" t="s">
        <v>55</v>
      </c>
      <c r="C218" s="2" t="s">
        <v>11</v>
      </c>
      <c r="D218" s="2" t="s">
        <v>57</v>
      </c>
      <c r="E218" s="2" t="s">
        <v>17</v>
      </c>
      <c r="F218" s="2" t="s">
        <v>20</v>
      </c>
      <c r="G218" s="2" t="s">
        <v>21</v>
      </c>
      <c r="H218" s="3">
        <v>0</v>
      </c>
      <c r="I218" s="4">
        <v>0</v>
      </c>
    </row>
    <row r="219" spans="1:9" x14ac:dyDescent="0.35">
      <c r="A219" s="2" t="s">
        <v>9</v>
      </c>
      <c r="B219" s="2" t="s">
        <v>55</v>
      </c>
      <c r="C219" s="2" t="s">
        <v>11</v>
      </c>
      <c r="D219" s="2" t="s">
        <v>57</v>
      </c>
      <c r="E219" s="2" t="s">
        <v>18</v>
      </c>
      <c r="F219" s="2" t="s">
        <v>20</v>
      </c>
      <c r="G219" s="2" t="s">
        <v>21</v>
      </c>
      <c r="H219" s="3">
        <v>2192548</v>
      </c>
      <c r="I219" s="4">
        <v>0.53690000000000004</v>
      </c>
    </row>
    <row r="220" spans="1:9" x14ac:dyDescent="0.35">
      <c r="A220" s="2" t="s">
        <v>9</v>
      </c>
      <c r="B220" s="2" t="s">
        <v>55</v>
      </c>
      <c r="C220" s="2" t="s">
        <v>11</v>
      </c>
      <c r="D220" s="2" t="s">
        <v>58</v>
      </c>
      <c r="E220" s="2" t="s">
        <v>13</v>
      </c>
      <c r="F220" s="2" t="s">
        <v>55</v>
      </c>
      <c r="G220" s="2" t="s">
        <v>14</v>
      </c>
      <c r="H220" s="3">
        <v>0</v>
      </c>
      <c r="I220" s="4">
        <v>0</v>
      </c>
    </row>
    <row r="221" spans="1:9" x14ac:dyDescent="0.35">
      <c r="A221" s="2" t="s">
        <v>9</v>
      </c>
      <c r="B221" s="2" t="s">
        <v>55</v>
      </c>
      <c r="C221" s="2" t="s">
        <v>11</v>
      </c>
      <c r="D221" s="2" t="s">
        <v>58</v>
      </c>
      <c r="E221" s="2" t="s">
        <v>15</v>
      </c>
      <c r="F221" s="2" t="s">
        <v>55</v>
      </c>
      <c r="G221" s="2" t="s">
        <v>14</v>
      </c>
      <c r="H221" s="3">
        <v>4752406</v>
      </c>
      <c r="I221" s="4">
        <v>0.38179999999999997</v>
      </c>
    </row>
    <row r="222" spans="1:9" x14ac:dyDescent="0.35">
      <c r="A222" s="2" t="s">
        <v>9</v>
      </c>
      <c r="B222" s="2" t="s">
        <v>55</v>
      </c>
      <c r="C222" s="2" t="s">
        <v>11</v>
      </c>
      <c r="D222" s="2" t="s">
        <v>58</v>
      </c>
      <c r="E222" s="2" t="s">
        <v>17</v>
      </c>
      <c r="F222" s="2" t="s">
        <v>55</v>
      </c>
      <c r="G222" s="2" t="s">
        <v>14</v>
      </c>
      <c r="H222" s="3">
        <v>0</v>
      </c>
      <c r="I222" s="4">
        <v>0</v>
      </c>
    </row>
    <row r="223" spans="1:9" x14ac:dyDescent="0.35">
      <c r="A223" s="2" t="s">
        <v>9</v>
      </c>
      <c r="B223" s="2" t="s">
        <v>55</v>
      </c>
      <c r="C223" s="2" t="s">
        <v>11</v>
      </c>
      <c r="D223" s="2" t="s">
        <v>58</v>
      </c>
      <c r="E223" s="2" t="s">
        <v>18</v>
      </c>
      <c r="F223" s="2" t="s">
        <v>55</v>
      </c>
      <c r="G223" s="2" t="s">
        <v>14</v>
      </c>
      <c r="H223" s="3">
        <v>6928207</v>
      </c>
      <c r="I223" s="4">
        <v>0.55659999999999998</v>
      </c>
    </row>
    <row r="224" spans="1:9" x14ac:dyDescent="0.35">
      <c r="A224" s="2" t="s">
        <v>9</v>
      </c>
      <c r="B224" s="2" t="s">
        <v>60</v>
      </c>
      <c r="C224" s="2" t="s">
        <v>11</v>
      </c>
      <c r="D224" s="2" t="s">
        <v>58</v>
      </c>
      <c r="E224" s="2" t="s">
        <v>13</v>
      </c>
      <c r="F224" s="2" t="s">
        <v>55</v>
      </c>
      <c r="G224" s="2" t="s">
        <v>14</v>
      </c>
      <c r="H224" s="3">
        <v>0</v>
      </c>
      <c r="I224" s="4">
        <v>0</v>
      </c>
    </row>
    <row r="225" spans="1:9" x14ac:dyDescent="0.35">
      <c r="A225" s="2" t="s">
        <v>9</v>
      </c>
      <c r="B225" s="2" t="s">
        <v>60</v>
      </c>
      <c r="C225" s="2" t="s">
        <v>11</v>
      </c>
      <c r="D225" s="2" t="s">
        <v>58</v>
      </c>
      <c r="E225" s="2" t="s">
        <v>15</v>
      </c>
      <c r="F225" s="2" t="s">
        <v>55</v>
      </c>
      <c r="G225" s="2" t="s">
        <v>14</v>
      </c>
      <c r="H225" s="3">
        <v>45427</v>
      </c>
      <c r="I225" s="4">
        <v>0.38179999999999997</v>
      </c>
    </row>
    <row r="226" spans="1:9" x14ac:dyDescent="0.35">
      <c r="A226" s="2" t="s">
        <v>9</v>
      </c>
      <c r="B226" s="2" t="s">
        <v>60</v>
      </c>
      <c r="C226" s="2" t="s">
        <v>11</v>
      </c>
      <c r="D226" s="2" t="s">
        <v>58</v>
      </c>
      <c r="E226" s="2" t="s">
        <v>17</v>
      </c>
      <c r="F226" s="2" t="s">
        <v>55</v>
      </c>
      <c r="G226" s="2" t="s">
        <v>14</v>
      </c>
      <c r="H226" s="3">
        <v>0</v>
      </c>
      <c r="I226" s="4">
        <v>0</v>
      </c>
    </row>
    <row r="227" spans="1:9" x14ac:dyDescent="0.35">
      <c r="A227" s="2" t="s">
        <v>9</v>
      </c>
      <c r="B227" s="2" t="s">
        <v>60</v>
      </c>
      <c r="C227" s="2" t="s">
        <v>11</v>
      </c>
      <c r="D227" s="2" t="s">
        <v>58</v>
      </c>
      <c r="E227" s="2" t="s">
        <v>18</v>
      </c>
      <c r="F227" s="2" t="s">
        <v>55</v>
      </c>
      <c r="G227" s="2" t="s">
        <v>14</v>
      </c>
      <c r="H227" s="3">
        <v>66224</v>
      </c>
      <c r="I227" s="4">
        <v>0.55659999999999998</v>
      </c>
    </row>
    <row r="228" spans="1:9" x14ac:dyDescent="0.35">
      <c r="A228" s="2" t="s">
        <v>9</v>
      </c>
      <c r="B228" s="2" t="s">
        <v>61</v>
      </c>
      <c r="C228" s="2" t="s">
        <v>11</v>
      </c>
      <c r="D228" s="2" t="s">
        <v>62</v>
      </c>
      <c r="E228" s="2" t="s">
        <v>13</v>
      </c>
      <c r="F228" s="2" t="s">
        <v>20</v>
      </c>
      <c r="G228" s="2" t="s">
        <v>21</v>
      </c>
      <c r="H228" s="3">
        <v>0</v>
      </c>
      <c r="I228" s="4">
        <v>0</v>
      </c>
    </row>
    <row r="229" spans="1:9" x14ac:dyDescent="0.35">
      <c r="A229" s="2" t="s">
        <v>9</v>
      </c>
      <c r="B229" s="2" t="s">
        <v>61</v>
      </c>
      <c r="C229" s="2" t="s">
        <v>11</v>
      </c>
      <c r="D229" s="2" t="s">
        <v>62</v>
      </c>
      <c r="E229" s="2" t="s">
        <v>15</v>
      </c>
      <c r="F229" s="2" t="s">
        <v>20</v>
      </c>
      <c r="G229" s="2" t="s">
        <v>21</v>
      </c>
      <c r="H229" s="3">
        <v>1617817</v>
      </c>
      <c r="I229" s="4">
        <v>0.28799999999999998</v>
      </c>
    </row>
    <row r="230" spans="1:9" x14ac:dyDescent="0.35">
      <c r="A230" s="2" t="s">
        <v>9</v>
      </c>
      <c r="B230" s="2" t="s">
        <v>61</v>
      </c>
      <c r="C230" s="2" t="s">
        <v>11</v>
      </c>
      <c r="D230" s="2" t="s">
        <v>62</v>
      </c>
      <c r="E230" s="2" t="s">
        <v>16</v>
      </c>
      <c r="F230" s="2" t="s">
        <v>20</v>
      </c>
      <c r="G230" s="2" t="s">
        <v>21</v>
      </c>
      <c r="H230" s="3">
        <v>347718</v>
      </c>
      <c r="I230" s="4">
        <v>6.1899999999999997E-2</v>
      </c>
    </row>
    <row r="231" spans="1:9" x14ac:dyDescent="0.35">
      <c r="A231" s="2" t="s">
        <v>9</v>
      </c>
      <c r="B231" s="2" t="s">
        <v>61</v>
      </c>
      <c r="C231" s="2" t="s">
        <v>11</v>
      </c>
      <c r="D231" s="2" t="s">
        <v>62</v>
      </c>
      <c r="E231" s="2" t="s">
        <v>17</v>
      </c>
      <c r="F231" s="2" t="s">
        <v>20</v>
      </c>
      <c r="G231" s="2" t="s">
        <v>21</v>
      </c>
      <c r="H231" s="3">
        <v>0</v>
      </c>
      <c r="I231" s="4">
        <v>0</v>
      </c>
    </row>
    <row r="232" spans="1:9" x14ac:dyDescent="0.35">
      <c r="A232" s="2" t="s">
        <v>9</v>
      </c>
      <c r="B232" s="2" t="s">
        <v>61</v>
      </c>
      <c r="C232" s="2" t="s">
        <v>11</v>
      </c>
      <c r="D232" s="2" t="s">
        <v>62</v>
      </c>
      <c r="E232" s="2" t="s">
        <v>18</v>
      </c>
      <c r="F232" s="2" t="s">
        <v>20</v>
      </c>
      <c r="G232" s="2" t="s">
        <v>21</v>
      </c>
      <c r="H232" s="3">
        <v>3963651</v>
      </c>
      <c r="I232" s="4">
        <v>0.7056</v>
      </c>
    </row>
    <row r="233" spans="1:9" x14ac:dyDescent="0.35">
      <c r="A233" s="2" t="s">
        <v>9</v>
      </c>
      <c r="B233" s="2" t="s">
        <v>61</v>
      </c>
      <c r="C233" s="2" t="s">
        <v>11</v>
      </c>
      <c r="D233" s="2" t="s">
        <v>63</v>
      </c>
      <c r="E233" s="2" t="s">
        <v>13</v>
      </c>
      <c r="F233" s="2" t="s">
        <v>20</v>
      </c>
      <c r="G233" s="2" t="s">
        <v>21</v>
      </c>
      <c r="H233" s="3">
        <v>0</v>
      </c>
      <c r="I233" s="4">
        <v>0</v>
      </c>
    </row>
    <row r="234" spans="1:9" x14ac:dyDescent="0.35">
      <c r="A234" s="2" t="s">
        <v>9</v>
      </c>
      <c r="B234" s="2" t="s">
        <v>61</v>
      </c>
      <c r="C234" s="2" t="s">
        <v>11</v>
      </c>
      <c r="D234" s="2" t="s">
        <v>63</v>
      </c>
      <c r="E234" s="2" t="s">
        <v>15</v>
      </c>
      <c r="F234" s="2" t="s">
        <v>20</v>
      </c>
      <c r="G234" s="2" t="s">
        <v>21</v>
      </c>
      <c r="H234" s="3">
        <v>991534</v>
      </c>
      <c r="I234" s="4">
        <v>0.35959999999999998</v>
      </c>
    </row>
    <row r="235" spans="1:9" x14ac:dyDescent="0.35">
      <c r="A235" s="2" t="s">
        <v>9</v>
      </c>
      <c r="B235" s="2" t="s">
        <v>61</v>
      </c>
      <c r="C235" s="2" t="s">
        <v>11</v>
      </c>
      <c r="D235" s="2" t="s">
        <v>63</v>
      </c>
      <c r="E235" s="2" t="s">
        <v>17</v>
      </c>
      <c r="F235" s="2" t="s">
        <v>20</v>
      </c>
      <c r="G235" s="2" t="s">
        <v>21</v>
      </c>
      <c r="H235" s="3">
        <v>0</v>
      </c>
      <c r="I235" s="4">
        <v>0</v>
      </c>
    </row>
    <row r="236" spans="1:9" x14ac:dyDescent="0.35">
      <c r="A236" s="2" t="s">
        <v>9</v>
      </c>
      <c r="B236" s="2" t="s">
        <v>61</v>
      </c>
      <c r="C236" s="2" t="s">
        <v>11</v>
      </c>
      <c r="D236" s="2" t="s">
        <v>63</v>
      </c>
      <c r="E236" s="2" t="s">
        <v>18</v>
      </c>
      <c r="F236" s="2" t="s">
        <v>20</v>
      </c>
      <c r="G236" s="2" t="s">
        <v>21</v>
      </c>
      <c r="H236" s="3">
        <v>1466620</v>
      </c>
      <c r="I236" s="4">
        <v>0.53190000000000004</v>
      </c>
    </row>
    <row r="237" spans="1:9" x14ac:dyDescent="0.35">
      <c r="A237" s="2" t="s">
        <v>9</v>
      </c>
      <c r="B237" s="2" t="s">
        <v>61</v>
      </c>
      <c r="C237" s="2" t="s">
        <v>11</v>
      </c>
      <c r="D237" s="2" t="s">
        <v>64</v>
      </c>
      <c r="E237" s="2" t="s">
        <v>13</v>
      </c>
      <c r="F237" s="2" t="s">
        <v>20</v>
      </c>
      <c r="G237" s="2" t="s">
        <v>21</v>
      </c>
      <c r="H237" s="3">
        <v>0</v>
      </c>
      <c r="I237" s="4">
        <v>0</v>
      </c>
    </row>
    <row r="238" spans="1:9" x14ac:dyDescent="0.35">
      <c r="A238" s="2" t="s">
        <v>9</v>
      </c>
      <c r="B238" s="2" t="s">
        <v>61</v>
      </c>
      <c r="C238" s="2" t="s">
        <v>11</v>
      </c>
      <c r="D238" s="2" t="s">
        <v>64</v>
      </c>
      <c r="E238" s="2" t="s">
        <v>15</v>
      </c>
      <c r="F238" s="2" t="s">
        <v>20</v>
      </c>
      <c r="G238" s="2" t="s">
        <v>21</v>
      </c>
      <c r="H238" s="3">
        <v>591209</v>
      </c>
      <c r="I238" s="4">
        <v>0.26219999999999999</v>
      </c>
    </row>
    <row r="239" spans="1:9" x14ac:dyDescent="0.35">
      <c r="A239" s="2" t="s">
        <v>9</v>
      </c>
      <c r="B239" s="2" t="s">
        <v>61</v>
      </c>
      <c r="C239" s="2" t="s">
        <v>11</v>
      </c>
      <c r="D239" s="2" t="s">
        <v>64</v>
      </c>
      <c r="E239" s="2" t="s">
        <v>16</v>
      </c>
      <c r="F239" s="2" t="s">
        <v>20</v>
      </c>
      <c r="G239" s="2" t="s">
        <v>21</v>
      </c>
      <c r="H239" s="3">
        <v>280498</v>
      </c>
      <c r="I239" s="4">
        <v>0.1244</v>
      </c>
    </row>
    <row r="240" spans="1:9" x14ac:dyDescent="0.35">
      <c r="A240" s="2" t="s">
        <v>9</v>
      </c>
      <c r="B240" s="2" t="s">
        <v>61</v>
      </c>
      <c r="C240" s="2" t="s">
        <v>11</v>
      </c>
      <c r="D240" s="2" t="s">
        <v>64</v>
      </c>
      <c r="E240" s="2" t="s">
        <v>17</v>
      </c>
      <c r="F240" s="2" t="s">
        <v>20</v>
      </c>
      <c r="G240" s="2" t="s">
        <v>21</v>
      </c>
      <c r="H240" s="3">
        <v>0</v>
      </c>
      <c r="I240" s="4">
        <v>0</v>
      </c>
    </row>
    <row r="241" spans="1:9" x14ac:dyDescent="0.35">
      <c r="A241" s="2" t="s">
        <v>9</v>
      </c>
      <c r="B241" s="2" t="s">
        <v>61</v>
      </c>
      <c r="C241" s="2" t="s">
        <v>11</v>
      </c>
      <c r="D241" s="2" t="s">
        <v>64</v>
      </c>
      <c r="E241" s="2" t="s">
        <v>18</v>
      </c>
      <c r="F241" s="2" t="s">
        <v>20</v>
      </c>
      <c r="G241" s="2" t="s">
        <v>21</v>
      </c>
      <c r="H241" s="3">
        <v>1359872</v>
      </c>
      <c r="I241" s="4">
        <v>0.60309999999999997</v>
      </c>
    </row>
    <row r="242" spans="1:9" x14ac:dyDescent="0.35">
      <c r="A242" s="2" t="s">
        <v>9</v>
      </c>
      <c r="B242" s="2" t="s">
        <v>61</v>
      </c>
      <c r="C242" s="2" t="s">
        <v>11</v>
      </c>
      <c r="D242" s="2" t="s">
        <v>65</v>
      </c>
      <c r="E242" s="2" t="s">
        <v>13</v>
      </c>
      <c r="F242" s="2" t="s">
        <v>20</v>
      </c>
      <c r="G242" s="2" t="s">
        <v>21</v>
      </c>
      <c r="H242" s="3">
        <v>0</v>
      </c>
      <c r="I242" s="4">
        <v>0</v>
      </c>
    </row>
    <row r="243" spans="1:9" x14ac:dyDescent="0.35">
      <c r="A243" s="2" t="s">
        <v>9</v>
      </c>
      <c r="B243" s="2" t="s">
        <v>61</v>
      </c>
      <c r="C243" s="2" t="s">
        <v>11</v>
      </c>
      <c r="D243" s="2" t="s">
        <v>65</v>
      </c>
      <c r="E243" s="2" t="s">
        <v>15</v>
      </c>
      <c r="F243" s="2" t="s">
        <v>20</v>
      </c>
      <c r="G243" s="2" t="s">
        <v>21</v>
      </c>
      <c r="H243" s="3">
        <v>500097</v>
      </c>
      <c r="I243" s="4">
        <v>0.38179999999999997</v>
      </c>
    </row>
    <row r="244" spans="1:9" x14ac:dyDescent="0.35">
      <c r="A244" s="2" t="s">
        <v>9</v>
      </c>
      <c r="B244" s="2" t="s">
        <v>61</v>
      </c>
      <c r="C244" s="2" t="s">
        <v>11</v>
      </c>
      <c r="D244" s="2" t="s">
        <v>65</v>
      </c>
      <c r="E244" s="2" t="s">
        <v>17</v>
      </c>
      <c r="F244" s="2" t="s">
        <v>20</v>
      </c>
      <c r="G244" s="2" t="s">
        <v>21</v>
      </c>
      <c r="H244" s="3">
        <v>0</v>
      </c>
      <c r="I244" s="4">
        <v>0</v>
      </c>
    </row>
    <row r="245" spans="1:9" x14ac:dyDescent="0.35">
      <c r="A245" s="2" t="s">
        <v>9</v>
      </c>
      <c r="B245" s="2" t="s">
        <v>61</v>
      </c>
      <c r="C245" s="2" t="s">
        <v>11</v>
      </c>
      <c r="D245" s="2" t="s">
        <v>65</v>
      </c>
      <c r="E245" s="2" t="s">
        <v>18</v>
      </c>
      <c r="F245" s="2" t="s">
        <v>20</v>
      </c>
      <c r="G245" s="2" t="s">
        <v>21</v>
      </c>
      <c r="H245" s="3">
        <v>940728</v>
      </c>
      <c r="I245" s="4">
        <v>0.71819999999999995</v>
      </c>
    </row>
    <row r="246" spans="1:9" x14ac:dyDescent="0.35">
      <c r="A246" s="2" t="s">
        <v>9</v>
      </c>
      <c r="B246" s="2" t="s">
        <v>61</v>
      </c>
      <c r="C246" s="2" t="s">
        <v>11</v>
      </c>
      <c r="D246" s="2" t="s">
        <v>66</v>
      </c>
      <c r="E246" s="2" t="s">
        <v>13</v>
      </c>
      <c r="F246" s="2" t="s">
        <v>20</v>
      </c>
      <c r="G246" s="2" t="s">
        <v>21</v>
      </c>
      <c r="H246" s="3">
        <v>0</v>
      </c>
      <c r="I246" s="4">
        <v>0</v>
      </c>
    </row>
    <row r="247" spans="1:9" x14ac:dyDescent="0.35">
      <c r="A247" s="2" t="s">
        <v>9</v>
      </c>
      <c r="B247" s="2" t="s">
        <v>61</v>
      </c>
      <c r="C247" s="2" t="s">
        <v>11</v>
      </c>
      <c r="D247" s="2" t="s">
        <v>66</v>
      </c>
      <c r="E247" s="2" t="s">
        <v>15</v>
      </c>
      <c r="F247" s="2" t="s">
        <v>20</v>
      </c>
      <c r="G247" s="2" t="s">
        <v>21</v>
      </c>
      <c r="H247" s="3">
        <v>1642371</v>
      </c>
      <c r="I247" s="4">
        <v>0.31909999999999999</v>
      </c>
    </row>
    <row r="248" spans="1:9" x14ac:dyDescent="0.35">
      <c r="A248" s="2" t="s">
        <v>9</v>
      </c>
      <c r="B248" s="2" t="s">
        <v>61</v>
      </c>
      <c r="C248" s="2" t="s">
        <v>11</v>
      </c>
      <c r="D248" s="2" t="s">
        <v>66</v>
      </c>
      <c r="E248" s="2" t="s">
        <v>17</v>
      </c>
      <c r="F248" s="2" t="s">
        <v>20</v>
      </c>
      <c r="G248" s="2" t="s">
        <v>21</v>
      </c>
      <c r="H248" s="3">
        <v>0</v>
      </c>
      <c r="I248" s="4">
        <v>0</v>
      </c>
    </row>
    <row r="249" spans="1:9" x14ac:dyDescent="0.35">
      <c r="A249" s="2" t="s">
        <v>9</v>
      </c>
      <c r="B249" s="2" t="s">
        <v>61</v>
      </c>
      <c r="C249" s="2" t="s">
        <v>11</v>
      </c>
      <c r="D249" s="2" t="s">
        <v>66</v>
      </c>
      <c r="E249" s="2" t="s">
        <v>18</v>
      </c>
      <c r="F249" s="2" t="s">
        <v>20</v>
      </c>
      <c r="G249" s="2" t="s">
        <v>21</v>
      </c>
      <c r="H249" s="3">
        <v>3904941</v>
      </c>
      <c r="I249" s="4">
        <v>0.75870000000000004</v>
      </c>
    </row>
    <row r="250" spans="1:9" x14ac:dyDescent="0.35">
      <c r="A250" s="2" t="s">
        <v>9</v>
      </c>
      <c r="B250" s="2" t="s">
        <v>61</v>
      </c>
      <c r="C250" s="2" t="s">
        <v>11</v>
      </c>
      <c r="D250" s="2" t="s">
        <v>68</v>
      </c>
      <c r="E250" s="2" t="s">
        <v>13</v>
      </c>
      <c r="F250" s="2" t="s">
        <v>20</v>
      </c>
      <c r="G250" s="2" t="s">
        <v>21</v>
      </c>
      <c r="H250" s="3">
        <v>0</v>
      </c>
      <c r="I250" s="4">
        <v>0</v>
      </c>
    </row>
    <row r="251" spans="1:9" x14ac:dyDescent="0.35">
      <c r="A251" s="2" t="s">
        <v>9</v>
      </c>
      <c r="B251" s="2" t="s">
        <v>61</v>
      </c>
      <c r="C251" s="2" t="s">
        <v>11</v>
      </c>
      <c r="D251" s="2" t="s">
        <v>68</v>
      </c>
      <c r="E251" s="2" t="s">
        <v>15</v>
      </c>
      <c r="F251" s="2" t="s">
        <v>20</v>
      </c>
      <c r="G251" s="2" t="s">
        <v>21</v>
      </c>
      <c r="H251" s="3">
        <v>1394994</v>
      </c>
      <c r="I251" s="4">
        <v>0.83069999999999999</v>
      </c>
    </row>
    <row r="252" spans="1:9" x14ac:dyDescent="0.35">
      <c r="A252" s="2" t="s">
        <v>9</v>
      </c>
      <c r="B252" s="2" t="s">
        <v>61</v>
      </c>
      <c r="C252" s="2" t="s">
        <v>11</v>
      </c>
      <c r="D252" s="2" t="s">
        <v>68</v>
      </c>
      <c r="E252" s="2" t="s">
        <v>17</v>
      </c>
      <c r="F252" s="2" t="s">
        <v>20</v>
      </c>
      <c r="G252" s="2" t="s">
        <v>21</v>
      </c>
      <c r="H252" s="3">
        <v>0</v>
      </c>
      <c r="I252" s="4">
        <v>0</v>
      </c>
    </row>
    <row r="253" spans="1:9" x14ac:dyDescent="0.35">
      <c r="A253" s="2" t="s">
        <v>9</v>
      </c>
      <c r="B253" s="2" t="s">
        <v>61</v>
      </c>
      <c r="C253" s="2" t="s">
        <v>11</v>
      </c>
      <c r="D253" s="2" t="s">
        <v>68</v>
      </c>
      <c r="E253" s="2" t="s">
        <v>18</v>
      </c>
      <c r="F253" s="2" t="s">
        <v>20</v>
      </c>
      <c r="G253" s="2" t="s">
        <v>21</v>
      </c>
      <c r="H253" s="3">
        <v>1023533</v>
      </c>
      <c r="I253" s="4">
        <v>0.60950000000000004</v>
      </c>
    </row>
    <row r="254" spans="1:9" x14ac:dyDescent="0.35">
      <c r="A254" s="2" t="s">
        <v>9</v>
      </c>
      <c r="B254" s="2" t="s">
        <v>61</v>
      </c>
      <c r="C254" s="2" t="s">
        <v>11</v>
      </c>
      <c r="D254" s="2" t="s">
        <v>67</v>
      </c>
      <c r="E254" s="2" t="s">
        <v>15</v>
      </c>
      <c r="F254" s="2" t="s">
        <v>20</v>
      </c>
      <c r="G254" s="2" t="s">
        <v>21</v>
      </c>
      <c r="H254" s="3">
        <v>9066676</v>
      </c>
      <c r="I254" s="4">
        <v>0.55979999999999996</v>
      </c>
    </row>
    <row r="255" spans="1:9" x14ac:dyDescent="0.35">
      <c r="A255" s="2" t="s">
        <v>9</v>
      </c>
      <c r="B255" s="2" t="s">
        <v>61</v>
      </c>
      <c r="C255" s="2" t="s">
        <v>11</v>
      </c>
      <c r="D255" s="2" t="s">
        <v>67</v>
      </c>
      <c r="E255" s="2" t="s">
        <v>17</v>
      </c>
      <c r="F255" s="2" t="s">
        <v>20</v>
      </c>
      <c r="G255" s="2" t="s">
        <v>21</v>
      </c>
      <c r="H255" s="3">
        <v>0</v>
      </c>
      <c r="I255" s="4">
        <v>0</v>
      </c>
    </row>
    <row r="256" spans="1:9" x14ac:dyDescent="0.35">
      <c r="A256" s="2" t="s">
        <v>9</v>
      </c>
      <c r="B256" s="2" t="s">
        <v>61</v>
      </c>
      <c r="C256" s="2" t="s">
        <v>11</v>
      </c>
      <c r="D256" s="2" t="s">
        <v>67</v>
      </c>
      <c r="E256" s="2" t="s">
        <v>18</v>
      </c>
      <c r="F256" s="2" t="s">
        <v>20</v>
      </c>
      <c r="G256" s="2" t="s">
        <v>21</v>
      </c>
      <c r="H256" s="3">
        <v>11549565</v>
      </c>
      <c r="I256" s="4">
        <v>0.71309999999999996</v>
      </c>
    </row>
    <row r="257" spans="1:9" x14ac:dyDescent="0.35">
      <c r="A257" s="2" t="s">
        <v>9</v>
      </c>
      <c r="B257" s="2" t="s">
        <v>23</v>
      </c>
      <c r="C257" s="2" t="s">
        <v>11</v>
      </c>
      <c r="D257" s="2" t="s">
        <v>24</v>
      </c>
      <c r="E257" s="2" t="s">
        <v>25</v>
      </c>
      <c r="F257" s="2" t="s">
        <v>20</v>
      </c>
      <c r="G257" s="2" t="s">
        <v>21</v>
      </c>
      <c r="H257" s="3">
        <v>580969</v>
      </c>
      <c r="I257" s="4">
        <v>0.18</v>
      </c>
    </row>
    <row r="258" spans="1:9" x14ac:dyDescent="0.35">
      <c r="A258" s="2" t="s">
        <v>9</v>
      </c>
      <c r="B258" s="2" t="s">
        <v>23</v>
      </c>
      <c r="C258" s="2" t="s">
        <v>11</v>
      </c>
      <c r="D258" s="2" t="s">
        <v>24</v>
      </c>
      <c r="E258" s="2" t="s">
        <v>13</v>
      </c>
      <c r="F258" s="2" t="s">
        <v>20</v>
      </c>
      <c r="G258" s="2" t="s">
        <v>21</v>
      </c>
      <c r="H258" s="3">
        <v>0</v>
      </c>
      <c r="I258" s="4">
        <v>0</v>
      </c>
    </row>
    <row r="259" spans="1:9" x14ac:dyDescent="0.35">
      <c r="A259" s="2" t="s">
        <v>9</v>
      </c>
      <c r="B259" s="2" t="s">
        <v>23</v>
      </c>
      <c r="C259" s="2" t="s">
        <v>11</v>
      </c>
      <c r="D259" s="2" t="s">
        <v>24</v>
      </c>
      <c r="E259" s="2" t="s">
        <v>15</v>
      </c>
      <c r="F259" s="2" t="s">
        <v>20</v>
      </c>
      <c r="G259" s="2" t="s">
        <v>21</v>
      </c>
      <c r="H259" s="3">
        <v>628414</v>
      </c>
      <c r="I259" s="4">
        <v>0.19470000000000001</v>
      </c>
    </row>
    <row r="260" spans="1:9" x14ac:dyDescent="0.35">
      <c r="A260" s="2" t="s">
        <v>9</v>
      </c>
      <c r="B260" s="2" t="s">
        <v>23</v>
      </c>
      <c r="C260" s="2" t="s">
        <v>11</v>
      </c>
      <c r="D260" s="2" t="s">
        <v>24</v>
      </c>
      <c r="E260" s="2" t="s">
        <v>16</v>
      </c>
      <c r="F260" s="2" t="s">
        <v>20</v>
      </c>
      <c r="G260" s="2" t="s">
        <v>21</v>
      </c>
      <c r="H260" s="3">
        <v>300490</v>
      </c>
      <c r="I260" s="4">
        <v>9.3100000000000002E-2</v>
      </c>
    </row>
    <row r="261" spans="1:9" x14ac:dyDescent="0.35">
      <c r="A261" s="2" t="s">
        <v>9</v>
      </c>
      <c r="B261" s="2" t="s">
        <v>23</v>
      </c>
      <c r="C261" s="2" t="s">
        <v>11</v>
      </c>
      <c r="D261" s="2" t="s">
        <v>24</v>
      </c>
      <c r="E261" s="2" t="s">
        <v>17</v>
      </c>
      <c r="F261" s="2" t="s">
        <v>20</v>
      </c>
      <c r="G261" s="2" t="s">
        <v>21</v>
      </c>
      <c r="H261" s="3">
        <v>0</v>
      </c>
      <c r="I261" s="4">
        <v>0</v>
      </c>
    </row>
    <row r="262" spans="1:9" x14ac:dyDescent="0.35">
      <c r="A262" s="2" t="s">
        <v>9</v>
      </c>
      <c r="B262" s="2" t="s">
        <v>23</v>
      </c>
      <c r="C262" s="2" t="s">
        <v>11</v>
      </c>
      <c r="D262" s="2" t="s">
        <v>24</v>
      </c>
      <c r="E262" s="2" t="s">
        <v>18</v>
      </c>
      <c r="F262" s="2" t="s">
        <v>20</v>
      </c>
      <c r="G262" s="2" t="s">
        <v>21</v>
      </c>
      <c r="H262" s="3">
        <v>1431765</v>
      </c>
      <c r="I262" s="4">
        <v>0.44359999999999999</v>
      </c>
    </row>
    <row r="263" spans="1:9" x14ac:dyDescent="0.35">
      <c r="A263" s="2" t="s">
        <v>9</v>
      </c>
      <c r="B263" s="2" t="s">
        <v>23</v>
      </c>
      <c r="C263" s="2" t="s">
        <v>11</v>
      </c>
      <c r="D263" s="2" t="s">
        <v>69</v>
      </c>
      <c r="E263" s="2" t="s">
        <v>13</v>
      </c>
      <c r="F263" s="2" t="s">
        <v>20</v>
      </c>
      <c r="G263" s="2" t="s">
        <v>21</v>
      </c>
      <c r="H263" s="3">
        <v>0</v>
      </c>
      <c r="I263" s="4">
        <v>0</v>
      </c>
    </row>
    <row r="264" spans="1:9" x14ac:dyDescent="0.35">
      <c r="A264" s="2" t="s">
        <v>9</v>
      </c>
      <c r="B264" s="2" t="s">
        <v>23</v>
      </c>
      <c r="C264" s="2" t="s">
        <v>11</v>
      </c>
      <c r="D264" s="2" t="s">
        <v>69</v>
      </c>
      <c r="E264" s="2" t="s">
        <v>15</v>
      </c>
      <c r="F264" s="2" t="s">
        <v>20</v>
      </c>
      <c r="G264" s="2" t="s">
        <v>21</v>
      </c>
      <c r="H264" s="3">
        <v>1287843</v>
      </c>
      <c r="I264" s="4">
        <v>0.3286</v>
      </c>
    </row>
    <row r="265" spans="1:9" x14ac:dyDescent="0.35">
      <c r="A265" s="2" t="s">
        <v>9</v>
      </c>
      <c r="B265" s="2" t="s">
        <v>23</v>
      </c>
      <c r="C265" s="2" t="s">
        <v>11</v>
      </c>
      <c r="D265" s="2" t="s">
        <v>69</v>
      </c>
      <c r="E265" s="2" t="s">
        <v>16</v>
      </c>
      <c r="F265" s="2" t="s">
        <v>20</v>
      </c>
      <c r="G265" s="2" t="s">
        <v>21</v>
      </c>
      <c r="H265" s="3">
        <v>306480</v>
      </c>
      <c r="I265" s="4">
        <v>7.8200000000000006E-2</v>
      </c>
    </row>
    <row r="266" spans="1:9" x14ac:dyDescent="0.35">
      <c r="A266" s="2" t="s">
        <v>9</v>
      </c>
      <c r="B266" s="2" t="s">
        <v>23</v>
      </c>
      <c r="C266" s="2" t="s">
        <v>11</v>
      </c>
      <c r="D266" s="2" t="s">
        <v>69</v>
      </c>
      <c r="E266" s="2" t="s">
        <v>17</v>
      </c>
      <c r="F266" s="2" t="s">
        <v>20</v>
      </c>
      <c r="G266" s="2" t="s">
        <v>21</v>
      </c>
      <c r="H266" s="3">
        <v>0</v>
      </c>
      <c r="I266" s="4">
        <v>0</v>
      </c>
    </row>
    <row r="267" spans="1:9" x14ac:dyDescent="0.35">
      <c r="A267" s="2" t="s">
        <v>9</v>
      </c>
      <c r="B267" s="2" t="s">
        <v>23</v>
      </c>
      <c r="C267" s="2" t="s">
        <v>11</v>
      </c>
      <c r="D267" s="2" t="s">
        <v>69</v>
      </c>
      <c r="E267" s="2" t="s">
        <v>18</v>
      </c>
      <c r="F267" s="2" t="s">
        <v>20</v>
      </c>
      <c r="G267" s="2" t="s">
        <v>21</v>
      </c>
      <c r="H267" s="3">
        <v>1760888</v>
      </c>
      <c r="I267" s="4">
        <v>0.44929999999999998</v>
      </c>
    </row>
    <row r="268" spans="1:9" x14ac:dyDescent="0.35">
      <c r="A268" s="2" t="s">
        <v>9</v>
      </c>
      <c r="B268" s="2" t="s">
        <v>23</v>
      </c>
      <c r="C268" s="2" t="s">
        <v>11</v>
      </c>
      <c r="D268" s="2" t="s">
        <v>70</v>
      </c>
      <c r="E268" s="2" t="s">
        <v>13</v>
      </c>
      <c r="F268" s="2" t="s">
        <v>20</v>
      </c>
      <c r="G268" s="2" t="s">
        <v>21</v>
      </c>
      <c r="H268" s="3">
        <v>0</v>
      </c>
      <c r="I268" s="4">
        <v>0</v>
      </c>
    </row>
    <row r="269" spans="1:9" x14ac:dyDescent="0.35">
      <c r="A269" s="2" t="s">
        <v>9</v>
      </c>
      <c r="B269" s="2" t="s">
        <v>23</v>
      </c>
      <c r="C269" s="2" t="s">
        <v>11</v>
      </c>
      <c r="D269" s="2" t="s">
        <v>70</v>
      </c>
      <c r="E269" s="2" t="s">
        <v>15</v>
      </c>
      <c r="F269" s="2" t="s">
        <v>20</v>
      </c>
      <c r="G269" s="2" t="s">
        <v>21</v>
      </c>
      <c r="H269" s="3">
        <v>0</v>
      </c>
      <c r="I269" s="4">
        <v>0</v>
      </c>
    </row>
    <row r="270" spans="1:9" x14ac:dyDescent="0.35">
      <c r="A270" s="2" t="s">
        <v>9</v>
      </c>
      <c r="B270" s="2" t="s">
        <v>23</v>
      </c>
      <c r="C270" s="2" t="s">
        <v>11</v>
      </c>
      <c r="D270" s="2" t="s">
        <v>70</v>
      </c>
      <c r="E270" s="2" t="s">
        <v>16</v>
      </c>
      <c r="F270" s="2" t="s">
        <v>20</v>
      </c>
      <c r="G270" s="2" t="s">
        <v>21</v>
      </c>
      <c r="H270" s="3">
        <v>316623</v>
      </c>
      <c r="I270" s="4">
        <v>8.3299999999999999E-2</v>
      </c>
    </row>
    <row r="271" spans="1:9" x14ac:dyDescent="0.35">
      <c r="A271" s="2" t="s">
        <v>9</v>
      </c>
      <c r="B271" s="2" t="s">
        <v>23</v>
      </c>
      <c r="C271" s="2" t="s">
        <v>11</v>
      </c>
      <c r="D271" s="2" t="s">
        <v>70</v>
      </c>
      <c r="E271" s="2" t="s">
        <v>30</v>
      </c>
      <c r="F271" s="2" t="s">
        <v>20</v>
      </c>
      <c r="G271" s="2" t="s">
        <v>21</v>
      </c>
      <c r="H271" s="3">
        <v>2149833</v>
      </c>
      <c r="I271" s="4">
        <v>0.48820000000000002</v>
      </c>
    </row>
    <row r="272" spans="1:9" x14ac:dyDescent="0.35">
      <c r="A272" s="2" t="s">
        <v>9</v>
      </c>
      <c r="B272" s="2" t="s">
        <v>23</v>
      </c>
      <c r="C272" s="2" t="s">
        <v>11</v>
      </c>
      <c r="D272" s="2" t="s">
        <v>70</v>
      </c>
      <c r="E272" s="2" t="s">
        <v>17</v>
      </c>
      <c r="F272" s="2" t="s">
        <v>20</v>
      </c>
      <c r="G272" s="2" t="s">
        <v>21</v>
      </c>
      <c r="H272" s="3">
        <v>0</v>
      </c>
      <c r="I272" s="4">
        <v>0</v>
      </c>
    </row>
    <row r="273" spans="1:9" x14ac:dyDescent="0.35">
      <c r="A273" s="2" t="s">
        <v>9</v>
      </c>
      <c r="B273" s="2" t="s">
        <v>23</v>
      </c>
      <c r="C273" s="2" t="s">
        <v>11</v>
      </c>
      <c r="D273" s="2" t="s">
        <v>70</v>
      </c>
      <c r="E273" s="2" t="s">
        <v>18</v>
      </c>
      <c r="F273" s="2" t="s">
        <v>20</v>
      </c>
      <c r="G273" s="2" t="s">
        <v>21</v>
      </c>
      <c r="H273" s="3">
        <v>2388928</v>
      </c>
      <c r="I273" s="4">
        <v>0.62849999999999995</v>
      </c>
    </row>
    <row r="274" spans="1:9" x14ac:dyDescent="0.35">
      <c r="A274" s="2" t="s">
        <v>9</v>
      </c>
      <c r="B274" s="2" t="s">
        <v>23</v>
      </c>
      <c r="C274" s="2" t="s">
        <v>11</v>
      </c>
      <c r="D274" s="2" t="s">
        <v>71</v>
      </c>
      <c r="E274" s="2" t="s">
        <v>13</v>
      </c>
      <c r="F274" s="2" t="s">
        <v>20</v>
      </c>
      <c r="G274" s="2" t="s">
        <v>21</v>
      </c>
      <c r="H274" s="3">
        <v>0</v>
      </c>
      <c r="I274" s="4">
        <v>0</v>
      </c>
    </row>
    <row r="275" spans="1:9" x14ac:dyDescent="0.35">
      <c r="A275" s="2" t="s">
        <v>9</v>
      </c>
      <c r="B275" s="2" t="s">
        <v>23</v>
      </c>
      <c r="C275" s="2" t="s">
        <v>11</v>
      </c>
      <c r="D275" s="2" t="s">
        <v>71</v>
      </c>
      <c r="E275" s="2" t="s">
        <v>15</v>
      </c>
      <c r="F275" s="2" t="s">
        <v>20</v>
      </c>
      <c r="G275" s="2" t="s">
        <v>21</v>
      </c>
      <c r="H275" s="3">
        <v>7793856</v>
      </c>
      <c r="I275" s="4">
        <v>0.61060000000000003</v>
      </c>
    </row>
    <row r="276" spans="1:9" x14ac:dyDescent="0.35">
      <c r="A276" s="2" t="s">
        <v>9</v>
      </c>
      <c r="B276" s="2" t="s">
        <v>23</v>
      </c>
      <c r="C276" s="2" t="s">
        <v>11</v>
      </c>
      <c r="D276" s="2" t="s">
        <v>71</v>
      </c>
      <c r="E276" s="2" t="s">
        <v>16</v>
      </c>
      <c r="F276" s="2" t="s">
        <v>20</v>
      </c>
      <c r="G276" s="2" t="s">
        <v>21</v>
      </c>
      <c r="H276" s="3">
        <v>0</v>
      </c>
      <c r="I276" s="4">
        <v>0</v>
      </c>
    </row>
    <row r="277" spans="1:9" x14ac:dyDescent="0.35">
      <c r="A277" s="2" t="s">
        <v>9</v>
      </c>
      <c r="B277" s="2" t="s">
        <v>23</v>
      </c>
      <c r="C277" s="2" t="s">
        <v>11</v>
      </c>
      <c r="D277" s="2" t="s">
        <v>71</v>
      </c>
      <c r="E277" s="2" t="s">
        <v>17</v>
      </c>
      <c r="F277" s="2" t="s">
        <v>20</v>
      </c>
      <c r="G277" s="2" t="s">
        <v>21</v>
      </c>
      <c r="H277" s="3">
        <v>0</v>
      </c>
      <c r="I277" s="4">
        <v>0</v>
      </c>
    </row>
    <row r="278" spans="1:9" x14ac:dyDescent="0.35">
      <c r="A278" s="2" t="s">
        <v>9</v>
      </c>
      <c r="B278" s="2" t="s">
        <v>23</v>
      </c>
      <c r="C278" s="2" t="s">
        <v>11</v>
      </c>
      <c r="D278" s="2" t="s">
        <v>71</v>
      </c>
      <c r="E278" s="2" t="s">
        <v>18</v>
      </c>
      <c r="F278" s="2" t="s">
        <v>20</v>
      </c>
      <c r="G278" s="2" t="s">
        <v>21</v>
      </c>
      <c r="H278" s="3">
        <v>6246828</v>
      </c>
      <c r="I278" s="4">
        <v>0.4894</v>
      </c>
    </row>
    <row r="279" spans="1:9" x14ac:dyDescent="0.35">
      <c r="A279" s="2" t="s">
        <v>9</v>
      </c>
      <c r="B279" s="2" t="s">
        <v>78</v>
      </c>
      <c r="C279" s="2" t="s">
        <v>11</v>
      </c>
      <c r="D279" s="2" t="s">
        <v>285</v>
      </c>
      <c r="E279" s="2" t="s">
        <v>13</v>
      </c>
      <c r="F279" s="2" t="s">
        <v>20</v>
      </c>
      <c r="G279" s="2" t="s">
        <v>21</v>
      </c>
      <c r="H279" s="3">
        <v>0</v>
      </c>
      <c r="I279" s="4">
        <v>0</v>
      </c>
    </row>
    <row r="280" spans="1:9" x14ac:dyDescent="0.35">
      <c r="A280" s="2" t="s">
        <v>9</v>
      </c>
      <c r="B280" s="2" t="s">
        <v>78</v>
      </c>
      <c r="C280" s="2" t="s">
        <v>11</v>
      </c>
      <c r="D280" s="2" t="s">
        <v>285</v>
      </c>
      <c r="E280" s="2" t="s">
        <v>15</v>
      </c>
      <c r="F280" s="2" t="s">
        <v>20</v>
      </c>
      <c r="G280" s="2" t="s">
        <v>21</v>
      </c>
      <c r="H280" s="3">
        <v>3775442</v>
      </c>
      <c r="I280" s="4">
        <v>0.46460000000000001</v>
      </c>
    </row>
    <row r="281" spans="1:9" x14ac:dyDescent="0.35">
      <c r="A281" s="2" t="s">
        <v>9</v>
      </c>
      <c r="B281" s="2" t="s">
        <v>78</v>
      </c>
      <c r="C281" s="2" t="s">
        <v>11</v>
      </c>
      <c r="D281" s="2" t="s">
        <v>285</v>
      </c>
      <c r="E281" s="2" t="s">
        <v>17</v>
      </c>
      <c r="F281" s="2" t="s">
        <v>20</v>
      </c>
      <c r="G281" s="2" t="s">
        <v>21</v>
      </c>
      <c r="H281" s="3">
        <v>0</v>
      </c>
      <c r="I281" s="4">
        <v>0</v>
      </c>
    </row>
    <row r="282" spans="1:9" x14ac:dyDescent="0.35">
      <c r="A282" s="2" t="s">
        <v>9</v>
      </c>
      <c r="B282" s="2" t="s">
        <v>78</v>
      </c>
      <c r="C282" s="2" t="s">
        <v>11</v>
      </c>
      <c r="D282" s="2" t="s">
        <v>285</v>
      </c>
      <c r="E282" s="2" t="s">
        <v>18</v>
      </c>
      <c r="F282" s="2" t="s">
        <v>20</v>
      </c>
      <c r="G282" s="2" t="s">
        <v>21</v>
      </c>
      <c r="H282" s="3">
        <v>3585288</v>
      </c>
      <c r="I282" s="4">
        <v>0.44119999999999998</v>
      </c>
    </row>
    <row r="283" spans="1:9" x14ac:dyDescent="0.35">
      <c r="A283" s="2" t="s">
        <v>9</v>
      </c>
      <c r="B283" s="2" t="s">
        <v>78</v>
      </c>
      <c r="C283" s="2" t="s">
        <v>11</v>
      </c>
      <c r="D283" s="2" t="s">
        <v>79</v>
      </c>
      <c r="E283" s="2" t="s">
        <v>16</v>
      </c>
      <c r="F283" s="2" t="s">
        <v>20</v>
      </c>
      <c r="G283" s="2" t="s">
        <v>21</v>
      </c>
      <c r="H283" s="3">
        <v>0</v>
      </c>
      <c r="I283" s="4">
        <v>0</v>
      </c>
    </row>
    <row r="284" spans="1:9" x14ac:dyDescent="0.35">
      <c r="A284" s="2" t="s">
        <v>9</v>
      </c>
      <c r="B284" s="2" t="s">
        <v>78</v>
      </c>
      <c r="C284" s="2" t="s">
        <v>11</v>
      </c>
      <c r="D284" s="2" t="s">
        <v>79</v>
      </c>
      <c r="E284" s="2" t="s">
        <v>17</v>
      </c>
      <c r="F284" s="2" t="s">
        <v>20</v>
      </c>
      <c r="G284" s="2" t="s">
        <v>21</v>
      </c>
      <c r="H284" s="3">
        <v>0</v>
      </c>
      <c r="I284" s="4">
        <v>0</v>
      </c>
    </row>
    <row r="285" spans="1:9" x14ac:dyDescent="0.35">
      <c r="A285" s="2" t="s">
        <v>9</v>
      </c>
      <c r="B285" s="2" t="s">
        <v>78</v>
      </c>
      <c r="C285" s="2" t="s">
        <v>11</v>
      </c>
      <c r="D285" s="2" t="s">
        <v>79</v>
      </c>
      <c r="E285" s="2" t="s">
        <v>18</v>
      </c>
      <c r="F285" s="2" t="s">
        <v>20</v>
      </c>
      <c r="G285" s="2" t="s">
        <v>21</v>
      </c>
      <c r="H285" s="3">
        <v>2966950</v>
      </c>
      <c r="I285" s="4">
        <v>0.59799999999999998</v>
      </c>
    </row>
    <row r="286" spans="1:9" x14ac:dyDescent="0.35">
      <c r="A286" s="2" t="s">
        <v>9</v>
      </c>
      <c r="B286" s="2" t="s">
        <v>78</v>
      </c>
      <c r="C286" s="2" t="s">
        <v>11</v>
      </c>
      <c r="D286" s="2" t="s">
        <v>79</v>
      </c>
      <c r="E286" s="2" t="s">
        <v>13</v>
      </c>
      <c r="F286" s="2" t="s">
        <v>20</v>
      </c>
      <c r="G286" s="2" t="s">
        <v>21</v>
      </c>
      <c r="H286" s="3">
        <v>0</v>
      </c>
      <c r="I286" s="4">
        <v>0</v>
      </c>
    </row>
    <row r="287" spans="1:9" x14ac:dyDescent="0.35">
      <c r="A287" s="2" t="s">
        <v>9</v>
      </c>
      <c r="B287" s="2" t="s">
        <v>78</v>
      </c>
      <c r="C287" s="2" t="s">
        <v>11</v>
      </c>
      <c r="D287" s="2" t="s">
        <v>79</v>
      </c>
      <c r="E287" s="2" t="s">
        <v>15</v>
      </c>
      <c r="F287" s="2" t="s">
        <v>20</v>
      </c>
      <c r="G287" s="2" t="s">
        <v>21</v>
      </c>
      <c r="H287" s="3">
        <v>3766241</v>
      </c>
      <c r="I287" s="4">
        <v>0.7591</v>
      </c>
    </row>
    <row r="288" spans="1:9" x14ac:dyDescent="0.35">
      <c r="A288" s="2" t="s">
        <v>9</v>
      </c>
      <c r="B288" s="2" t="s">
        <v>78</v>
      </c>
      <c r="C288" s="2" t="s">
        <v>11</v>
      </c>
      <c r="D288" s="2" t="s">
        <v>80</v>
      </c>
      <c r="E288" s="2" t="s">
        <v>25</v>
      </c>
      <c r="F288" s="2" t="s">
        <v>20</v>
      </c>
      <c r="G288" s="2" t="s">
        <v>21</v>
      </c>
      <c r="H288" s="3">
        <v>5146305</v>
      </c>
      <c r="I288" s="4">
        <v>0.3886</v>
      </c>
    </row>
    <row r="289" spans="1:9" x14ac:dyDescent="0.35">
      <c r="A289" s="2" t="s">
        <v>9</v>
      </c>
      <c r="B289" s="2" t="s">
        <v>78</v>
      </c>
      <c r="C289" s="2" t="s">
        <v>11</v>
      </c>
      <c r="D289" s="2" t="s">
        <v>80</v>
      </c>
      <c r="E289" s="2" t="s">
        <v>13</v>
      </c>
      <c r="F289" s="2" t="s">
        <v>20</v>
      </c>
      <c r="G289" s="2" t="s">
        <v>21</v>
      </c>
      <c r="H289" s="3">
        <v>0</v>
      </c>
      <c r="I289" s="4">
        <v>0</v>
      </c>
    </row>
    <row r="290" spans="1:9" x14ac:dyDescent="0.35">
      <c r="A290" s="2" t="s">
        <v>9</v>
      </c>
      <c r="B290" s="2" t="s">
        <v>78</v>
      </c>
      <c r="C290" s="2" t="s">
        <v>11</v>
      </c>
      <c r="D290" s="2" t="s">
        <v>80</v>
      </c>
      <c r="E290" s="2" t="s">
        <v>15</v>
      </c>
      <c r="F290" s="2" t="s">
        <v>20</v>
      </c>
      <c r="G290" s="2" t="s">
        <v>21</v>
      </c>
      <c r="H290" s="3">
        <v>9568569</v>
      </c>
      <c r="I290" s="4">
        <v>0.78559999999999997</v>
      </c>
    </row>
    <row r="291" spans="1:9" x14ac:dyDescent="0.35">
      <c r="A291" s="2" t="s">
        <v>9</v>
      </c>
      <c r="B291" s="2" t="s">
        <v>78</v>
      </c>
      <c r="C291" s="2" t="s">
        <v>11</v>
      </c>
      <c r="D291" s="2" t="s">
        <v>80</v>
      </c>
      <c r="E291" s="2" t="s">
        <v>16</v>
      </c>
      <c r="F291" s="2" t="s">
        <v>20</v>
      </c>
      <c r="G291" s="2" t="s">
        <v>21</v>
      </c>
      <c r="H291" s="3">
        <v>383668</v>
      </c>
      <c r="I291" s="4">
        <v>3.15E-2</v>
      </c>
    </row>
    <row r="292" spans="1:9" x14ac:dyDescent="0.35">
      <c r="A292" s="2" t="s">
        <v>9</v>
      </c>
      <c r="B292" s="2" t="s">
        <v>78</v>
      </c>
      <c r="C292" s="2" t="s">
        <v>11</v>
      </c>
      <c r="D292" s="2" t="s">
        <v>80</v>
      </c>
      <c r="E292" s="2" t="s">
        <v>17</v>
      </c>
      <c r="F292" s="2" t="s">
        <v>20</v>
      </c>
      <c r="G292" s="2" t="s">
        <v>21</v>
      </c>
      <c r="H292" s="3">
        <v>0</v>
      </c>
      <c r="I292" s="4">
        <v>0</v>
      </c>
    </row>
    <row r="293" spans="1:9" x14ac:dyDescent="0.35">
      <c r="A293" s="2" t="s">
        <v>9</v>
      </c>
      <c r="B293" s="2" t="s">
        <v>78</v>
      </c>
      <c r="C293" s="2" t="s">
        <v>11</v>
      </c>
      <c r="D293" s="2" t="s">
        <v>80</v>
      </c>
      <c r="E293" s="2" t="s">
        <v>18</v>
      </c>
      <c r="F293" s="2" t="s">
        <v>20</v>
      </c>
      <c r="G293" s="2" t="s">
        <v>21</v>
      </c>
      <c r="H293" s="3">
        <v>6975458</v>
      </c>
      <c r="I293" s="4">
        <v>0.57269999999999999</v>
      </c>
    </row>
    <row r="294" spans="1:9" x14ac:dyDescent="0.35">
      <c r="A294" s="2" t="s">
        <v>9</v>
      </c>
      <c r="B294" s="2" t="s">
        <v>78</v>
      </c>
      <c r="C294" s="2" t="s">
        <v>11</v>
      </c>
      <c r="D294" s="2" t="s">
        <v>82</v>
      </c>
      <c r="E294" s="2" t="s">
        <v>15</v>
      </c>
      <c r="F294" s="2" t="s">
        <v>20</v>
      </c>
      <c r="G294" s="2" t="s">
        <v>21</v>
      </c>
      <c r="H294" s="3">
        <v>11073100</v>
      </c>
      <c r="I294" s="4">
        <v>0.75819999999999999</v>
      </c>
    </row>
    <row r="295" spans="1:9" x14ac:dyDescent="0.35">
      <c r="A295" s="2" t="s">
        <v>9</v>
      </c>
      <c r="B295" s="2" t="s">
        <v>78</v>
      </c>
      <c r="C295" s="2" t="s">
        <v>11</v>
      </c>
      <c r="D295" s="2" t="s">
        <v>82</v>
      </c>
      <c r="E295" s="2" t="s">
        <v>17</v>
      </c>
      <c r="F295" s="2" t="s">
        <v>20</v>
      </c>
      <c r="G295" s="2" t="s">
        <v>21</v>
      </c>
      <c r="H295" s="3">
        <v>0</v>
      </c>
      <c r="I295" s="4">
        <v>0</v>
      </c>
    </row>
    <row r="296" spans="1:9" x14ac:dyDescent="0.35">
      <c r="A296" s="2" t="s">
        <v>9</v>
      </c>
      <c r="B296" s="2" t="s">
        <v>78</v>
      </c>
      <c r="C296" s="2" t="s">
        <v>11</v>
      </c>
      <c r="D296" s="2" t="s">
        <v>82</v>
      </c>
      <c r="E296" s="2" t="s">
        <v>18</v>
      </c>
      <c r="F296" s="2" t="s">
        <v>20</v>
      </c>
      <c r="G296" s="2" t="s">
        <v>21</v>
      </c>
      <c r="H296" s="3">
        <v>6843649</v>
      </c>
      <c r="I296" s="4">
        <v>0.46860000000000002</v>
      </c>
    </row>
    <row r="297" spans="1:9" x14ac:dyDescent="0.35">
      <c r="A297" s="2" t="s">
        <v>9</v>
      </c>
      <c r="B297" s="2" t="s">
        <v>78</v>
      </c>
      <c r="C297" s="2" t="s">
        <v>11</v>
      </c>
      <c r="D297" s="2" t="s">
        <v>83</v>
      </c>
      <c r="E297" s="2" t="s">
        <v>25</v>
      </c>
      <c r="F297" s="2" t="s">
        <v>78</v>
      </c>
      <c r="G297" s="2" t="s">
        <v>14</v>
      </c>
      <c r="H297" s="3">
        <v>848725</v>
      </c>
      <c r="I297" s="4">
        <v>8.0399999999999999E-2</v>
      </c>
    </row>
    <row r="298" spans="1:9" x14ac:dyDescent="0.35">
      <c r="A298" s="2" t="s">
        <v>9</v>
      </c>
      <c r="B298" s="2" t="s">
        <v>78</v>
      </c>
      <c r="C298" s="2" t="s">
        <v>11</v>
      </c>
      <c r="D298" s="2" t="s">
        <v>83</v>
      </c>
      <c r="E298" s="2" t="s">
        <v>13</v>
      </c>
      <c r="F298" s="2" t="s">
        <v>78</v>
      </c>
      <c r="G298" s="2" t="s">
        <v>14</v>
      </c>
      <c r="H298" s="3">
        <v>0</v>
      </c>
      <c r="I298" s="4">
        <v>0</v>
      </c>
    </row>
    <row r="299" spans="1:9" x14ac:dyDescent="0.35">
      <c r="A299" s="2" t="s">
        <v>9</v>
      </c>
      <c r="B299" s="2" t="s">
        <v>78</v>
      </c>
      <c r="C299" s="2" t="s">
        <v>11</v>
      </c>
      <c r="D299" s="2" t="s">
        <v>83</v>
      </c>
      <c r="E299" s="2" t="s">
        <v>15</v>
      </c>
      <c r="F299" s="2" t="s">
        <v>78</v>
      </c>
      <c r="G299" s="2" t="s">
        <v>14</v>
      </c>
      <c r="H299" s="3">
        <v>4402527</v>
      </c>
      <c r="I299" s="4">
        <v>0.44159999999999999</v>
      </c>
    </row>
    <row r="300" spans="1:9" x14ac:dyDescent="0.35">
      <c r="A300" s="2" t="s">
        <v>9</v>
      </c>
      <c r="B300" s="2" t="s">
        <v>78</v>
      </c>
      <c r="C300" s="2" t="s">
        <v>11</v>
      </c>
      <c r="D300" s="2" t="s">
        <v>83</v>
      </c>
      <c r="E300" s="2" t="s">
        <v>17</v>
      </c>
      <c r="F300" s="2" t="s">
        <v>78</v>
      </c>
      <c r="G300" s="2" t="s">
        <v>14</v>
      </c>
      <c r="H300" s="3">
        <v>0</v>
      </c>
      <c r="I300" s="4">
        <v>0</v>
      </c>
    </row>
    <row r="301" spans="1:9" x14ac:dyDescent="0.35">
      <c r="A301" s="2" t="s">
        <v>9</v>
      </c>
      <c r="B301" s="2" t="s">
        <v>78</v>
      </c>
      <c r="C301" s="2" t="s">
        <v>11</v>
      </c>
      <c r="D301" s="2" t="s">
        <v>83</v>
      </c>
      <c r="E301" s="2" t="s">
        <v>18</v>
      </c>
      <c r="F301" s="2" t="s">
        <v>78</v>
      </c>
      <c r="G301" s="2" t="s">
        <v>14</v>
      </c>
      <c r="H301" s="3">
        <v>5054532</v>
      </c>
      <c r="I301" s="4">
        <v>0.50700000000000001</v>
      </c>
    </row>
    <row r="302" spans="1:9" x14ac:dyDescent="0.35">
      <c r="A302" s="2" t="s">
        <v>9</v>
      </c>
      <c r="B302" s="2" t="s">
        <v>114</v>
      </c>
      <c r="C302" s="2" t="s">
        <v>11</v>
      </c>
      <c r="D302" s="2" t="s">
        <v>83</v>
      </c>
      <c r="E302" s="2" t="s">
        <v>25</v>
      </c>
      <c r="F302" s="2" t="s">
        <v>78</v>
      </c>
      <c r="G302" s="2" t="s">
        <v>14</v>
      </c>
      <c r="H302" s="3">
        <v>150946</v>
      </c>
      <c r="I302" s="4">
        <v>8.0399999999999999E-2</v>
      </c>
    </row>
    <row r="303" spans="1:9" x14ac:dyDescent="0.35">
      <c r="A303" s="2" t="s">
        <v>9</v>
      </c>
      <c r="B303" s="2" t="s">
        <v>114</v>
      </c>
      <c r="C303" s="2" t="s">
        <v>11</v>
      </c>
      <c r="D303" s="2" t="s">
        <v>83</v>
      </c>
      <c r="E303" s="2" t="s">
        <v>13</v>
      </c>
      <c r="F303" s="2" t="s">
        <v>78</v>
      </c>
      <c r="G303" s="2" t="s">
        <v>14</v>
      </c>
      <c r="H303" s="3">
        <v>0</v>
      </c>
      <c r="I303" s="4">
        <v>0</v>
      </c>
    </row>
    <row r="304" spans="1:9" x14ac:dyDescent="0.35">
      <c r="A304" s="2" t="s">
        <v>9</v>
      </c>
      <c r="B304" s="2" t="s">
        <v>114</v>
      </c>
      <c r="C304" s="2" t="s">
        <v>11</v>
      </c>
      <c r="D304" s="2" t="s">
        <v>83</v>
      </c>
      <c r="E304" s="2" t="s">
        <v>15</v>
      </c>
      <c r="F304" s="2" t="s">
        <v>78</v>
      </c>
      <c r="G304" s="2" t="s">
        <v>14</v>
      </c>
      <c r="H304" s="3">
        <v>829078</v>
      </c>
      <c r="I304" s="4">
        <v>0.44159999999999999</v>
      </c>
    </row>
    <row r="305" spans="1:9" x14ac:dyDescent="0.35">
      <c r="A305" s="2" t="s">
        <v>9</v>
      </c>
      <c r="B305" s="2" t="s">
        <v>114</v>
      </c>
      <c r="C305" s="2" t="s">
        <v>11</v>
      </c>
      <c r="D305" s="2" t="s">
        <v>83</v>
      </c>
      <c r="E305" s="2" t="s">
        <v>17</v>
      </c>
      <c r="F305" s="2" t="s">
        <v>78</v>
      </c>
      <c r="G305" s="2" t="s">
        <v>14</v>
      </c>
      <c r="H305" s="3">
        <v>0</v>
      </c>
      <c r="I305" s="4">
        <v>0</v>
      </c>
    </row>
    <row r="306" spans="1:9" x14ac:dyDescent="0.35">
      <c r="A306" s="2" t="s">
        <v>9</v>
      </c>
      <c r="B306" s="2" t="s">
        <v>114</v>
      </c>
      <c r="C306" s="2" t="s">
        <v>11</v>
      </c>
      <c r="D306" s="2" t="s">
        <v>83</v>
      </c>
      <c r="E306" s="2" t="s">
        <v>18</v>
      </c>
      <c r="F306" s="2" t="s">
        <v>78</v>
      </c>
      <c r="G306" s="2" t="s">
        <v>14</v>
      </c>
      <c r="H306" s="3">
        <v>951863</v>
      </c>
      <c r="I306" s="4">
        <v>0.50700000000000001</v>
      </c>
    </row>
    <row r="307" spans="1:9" x14ac:dyDescent="0.35">
      <c r="A307" s="2" t="s">
        <v>9</v>
      </c>
      <c r="B307" s="2" t="s">
        <v>78</v>
      </c>
      <c r="C307" s="2" t="s">
        <v>11</v>
      </c>
      <c r="D307" s="2" t="s">
        <v>84</v>
      </c>
      <c r="E307" s="2" t="s">
        <v>25</v>
      </c>
      <c r="F307" s="2" t="s">
        <v>20</v>
      </c>
      <c r="G307" s="2" t="s">
        <v>21</v>
      </c>
      <c r="H307" s="3">
        <v>4447193</v>
      </c>
      <c r="I307" s="4">
        <v>0.12039999999999999</v>
      </c>
    </row>
    <row r="308" spans="1:9" x14ac:dyDescent="0.35">
      <c r="A308" s="2" t="s">
        <v>9</v>
      </c>
      <c r="B308" s="2" t="s">
        <v>78</v>
      </c>
      <c r="C308" s="2" t="s">
        <v>11</v>
      </c>
      <c r="D308" s="2" t="s">
        <v>84</v>
      </c>
      <c r="E308" s="2" t="s">
        <v>13</v>
      </c>
      <c r="F308" s="2" t="s">
        <v>20</v>
      </c>
      <c r="G308" s="2" t="s">
        <v>21</v>
      </c>
      <c r="H308" s="3">
        <v>0</v>
      </c>
      <c r="I308" s="4">
        <v>0</v>
      </c>
    </row>
    <row r="309" spans="1:9" x14ac:dyDescent="0.35">
      <c r="A309" s="2" t="s">
        <v>9</v>
      </c>
      <c r="B309" s="2" t="s">
        <v>78</v>
      </c>
      <c r="C309" s="2" t="s">
        <v>11</v>
      </c>
      <c r="D309" s="2" t="s">
        <v>84</v>
      </c>
      <c r="E309" s="2" t="s">
        <v>15</v>
      </c>
      <c r="F309" s="2" t="s">
        <v>20</v>
      </c>
      <c r="G309" s="2" t="s">
        <v>21</v>
      </c>
      <c r="H309" s="3">
        <v>8181097</v>
      </c>
      <c r="I309" s="4">
        <v>0.24629999999999999</v>
      </c>
    </row>
    <row r="310" spans="1:9" x14ac:dyDescent="0.35">
      <c r="A310" s="2" t="s">
        <v>9</v>
      </c>
      <c r="B310" s="2" t="s">
        <v>78</v>
      </c>
      <c r="C310" s="2" t="s">
        <v>11</v>
      </c>
      <c r="D310" s="2" t="s">
        <v>84</v>
      </c>
      <c r="E310" s="2" t="s">
        <v>16</v>
      </c>
      <c r="F310" s="2" t="s">
        <v>20</v>
      </c>
      <c r="G310" s="2" t="s">
        <v>21</v>
      </c>
      <c r="H310" s="3">
        <v>2939615</v>
      </c>
      <c r="I310" s="4">
        <v>8.8499999999999995E-2</v>
      </c>
    </row>
    <row r="311" spans="1:9" x14ac:dyDescent="0.35">
      <c r="A311" s="2" t="s">
        <v>9</v>
      </c>
      <c r="B311" s="2" t="s">
        <v>78</v>
      </c>
      <c r="C311" s="2" t="s">
        <v>11</v>
      </c>
      <c r="D311" s="2" t="s">
        <v>84</v>
      </c>
      <c r="E311" s="2" t="s">
        <v>30</v>
      </c>
      <c r="F311" s="2" t="s">
        <v>20</v>
      </c>
      <c r="G311" s="2" t="s">
        <v>21</v>
      </c>
      <c r="H311" s="3">
        <v>1108105</v>
      </c>
      <c r="I311" s="4">
        <v>0.03</v>
      </c>
    </row>
    <row r="312" spans="1:9" x14ac:dyDescent="0.35">
      <c r="A312" s="2" t="s">
        <v>9</v>
      </c>
      <c r="B312" s="2" t="s">
        <v>78</v>
      </c>
      <c r="C312" s="2" t="s">
        <v>11</v>
      </c>
      <c r="D312" s="2" t="s">
        <v>84</v>
      </c>
      <c r="E312" s="2" t="s">
        <v>17</v>
      </c>
      <c r="F312" s="2" t="s">
        <v>20</v>
      </c>
      <c r="G312" s="2" t="s">
        <v>21</v>
      </c>
      <c r="H312" s="3">
        <v>0</v>
      </c>
      <c r="I312" s="4">
        <v>0</v>
      </c>
    </row>
    <row r="313" spans="1:9" x14ac:dyDescent="0.35">
      <c r="A313" s="2" t="s">
        <v>9</v>
      </c>
      <c r="B313" s="2" t="s">
        <v>78</v>
      </c>
      <c r="C313" s="2" t="s">
        <v>11</v>
      </c>
      <c r="D313" s="2" t="s">
        <v>84</v>
      </c>
      <c r="E313" s="2" t="s">
        <v>18</v>
      </c>
      <c r="F313" s="2" t="s">
        <v>20</v>
      </c>
      <c r="G313" s="2" t="s">
        <v>21</v>
      </c>
      <c r="H313" s="3">
        <v>19839908</v>
      </c>
      <c r="I313" s="4">
        <v>0.59730000000000005</v>
      </c>
    </row>
    <row r="314" spans="1:9" x14ac:dyDescent="0.35">
      <c r="A314" s="2" t="s">
        <v>9</v>
      </c>
      <c r="B314" s="2" t="s">
        <v>78</v>
      </c>
      <c r="C314" s="2" t="s">
        <v>11</v>
      </c>
      <c r="D314" s="2" t="s">
        <v>81</v>
      </c>
      <c r="E314" s="2" t="s">
        <v>25</v>
      </c>
      <c r="F314" s="2" t="s">
        <v>20</v>
      </c>
      <c r="G314" s="2" t="s">
        <v>21</v>
      </c>
      <c r="H314" s="3">
        <v>3677533</v>
      </c>
      <c r="I314" s="4">
        <v>0.22509999999999999</v>
      </c>
    </row>
    <row r="315" spans="1:9" x14ac:dyDescent="0.35">
      <c r="A315" s="2" t="s">
        <v>9</v>
      </c>
      <c r="B315" s="2" t="s">
        <v>78</v>
      </c>
      <c r="C315" s="2" t="s">
        <v>11</v>
      </c>
      <c r="D315" s="2" t="s">
        <v>81</v>
      </c>
      <c r="E315" s="2" t="s">
        <v>13</v>
      </c>
      <c r="F315" s="2" t="s">
        <v>20</v>
      </c>
      <c r="G315" s="2" t="s">
        <v>21</v>
      </c>
      <c r="H315" s="3">
        <v>0</v>
      </c>
      <c r="I315" s="4">
        <v>0</v>
      </c>
    </row>
    <row r="316" spans="1:9" x14ac:dyDescent="0.35">
      <c r="A316" s="2" t="s">
        <v>9</v>
      </c>
      <c r="B316" s="2" t="s">
        <v>78</v>
      </c>
      <c r="C316" s="2" t="s">
        <v>11</v>
      </c>
      <c r="D316" s="2" t="s">
        <v>81</v>
      </c>
      <c r="E316" s="2" t="s">
        <v>15</v>
      </c>
      <c r="F316" s="2" t="s">
        <v>20</v>
      </c>
      <c r="G316" s="2" t="s">
        <v>21</v>
      </c>
      <c r="H316" s="3">
        <v>6584968</v>
      </c>
      <c r="I316" s="4">
        <v>0.4677</v>
      </c>
    </row>
    <row r="317" spans="1:9" x14ac:dyDescent="0.35">
      <c r="A317" s="2" t="s">
        <v>9</v>
      </c>
      <c r="B317" s="2" t="s">
        <v>78</v>
      </c>
      <c r="C317" s="2" t="s">
        <v>11</v>
      </c>
      <c r="D317" s="2" t="s">
        <v>81</v>
      </c>
      <c r="E317" s="2" t="s">
        <v>30</v>
      </c>
      <c r="F317" s="2" t="s">
        <v>20</v>
      </c>
      <c r="G317" s="2" t="s">
        <v>21</v>
      </c>
      <c r="H317" s="3">
        <v>3930762</v>
      </c>
      <c r="I317" s="4">
        <v>0.24060000000000001</v>
      </c>
    </row>
    <row r="318" spans="1:9" x14ac:dyDescent="0.35">
      <c r="A318" s="2" t="s">
        <v>9</v>
      </c>
      <c r="B318" s="2" t="s">
        <v>78</v>
      </c>
      <c r="C318" s="2" t="s">
        <v>11</v>
      </c>
      <c r="D318" s="2" t="s">
        <v>81</v>
      </c>
      <c r="E318" s="2" t="s">
        <v>17</v>
      </c>
      <c r="F318" s="2" t="s">
        <v>20</v>
      </c>
      <c r="G318" s="2" t="s">
        <v>21</v>
      </c>
      <c r="H318" s="3">
        <v>0</v>
      </c>
      <c r="I318" s="4">
        <v>0</v>
      </c>
    </row>
    <row r="319" spans="1:9" x14ac:dyDescent="0.35">
      <c r="A319" s="2" t="s">
        <v>9</v>
      </c>
      <c r="B319" s="2" t="s">
        <v>78</v>
      </c>
      <c r="C319" s="2" t="s">
        <v>11</v>
      </c>
      <c r="D319" s="2" t="s">
        <v>81</v>
      </c>
      <c r="E319" s="2" t="s">
        <v>18</v>
      </c>
      <c r="F319" s="2" t="s">
        <v>20</v>
      </c>
      <c r="G319" s="2" t="s">
        <v>21</v>
      </c>
      <c r="H319" s="3">
        <v>8565949</v>
      </c>
      <c r="I319" s="4">
        <v>0.60840000000000005</v>
      </c>
    </row>
    <row r="320" spans="1:9" x14ac:dyDescent="0.35">
      <c r="A320" s="2" t="s">
        <v>9</v>
      </c>
      <c r="B320" s="2" t="s">
        <v>85</v>
      </c>
      <c r="C320" s="2" t="s">
        <v>11</v>
      </c>
      <c r="D320" s="2" t="s">
        <v>86</v>
      </c>
      <c r="E320" s="2" t="s">
        <v>13</v>
      </c>
      <c r="F320" s="2" t="s">
        <v>20</v>
      </c>
      <c r="G320" s="2" t="s">
        <v>21</v>
      </c>
      <c r="H320" s="3">
        <v>0</v>
      </c>
      <c r="I320" s="4">
        <v>0</v>
      </c>
    </row>
    <row r="321" spans="1:9" x14ac:dyDescent="0.35">
      <c r="A321" s="2" t="s">
        <v>9</v>
      </c>
      <c r="B321" s="2" t="s">
        <v>85</v>
      </c>
      <c r="C321" s="2" t="s">
        <v>11</v>
      </c>
      <c r="D321" s="2" t="s">
        <v>86</v>
      </c>
      <c r="E321" s="2" t="s">
        <v>15</v>
      </c>
      <c r="F321" s="2" t="s">
        <v>20</v>
      </c>
      <c r="G321" s="2" t="s">
        <v>21</v>
      </c>
      <c r="H321" s="3">
        <v>1609412</v>
      </c>
      <c r="I321" s="4">
        <v>0.22720000000000001</v>
      </c>
    </row>
    <row r="322" spans="1:9" x14ac:dyDescent="0.35">
      <c r="A322" s="2" t="s">
        <v>9</v>
      </c>
      <c r="B322" s="2" t="s">
        <v>85</v>
      </c>
      <c r="C322" s="2" t="s">
        <v>11</v>
      </c>
      <c r="D322" s="2" t="s">
        <v>86</v>
      </c>
      <c r="E322" s="2" t="s">
        <v>18</v>
      </c>
      <c r="F322" s="2" t="s">
        <v>20</v>
      </c>
      <c r="G322" s="2" t="s">
        <v>21</v>
      </c>
      <c r="H322" s="3">
        <v>6528319</v>
      </c>
      <c r="I322" s="4">
        <v>0.92159999999999997</v>
      </c>
    </row>
    <row r="323" spans="1:9" x14ac:dyDescent="0.35">
      <c r="A323" s="2" t="s">
        <v>9</v>
      </c>
      <c r="B323" s="2" t="s">
        <v>85</v>
      </c>
      <c r="C323" s="2" t="s">
        <v>11</v>
      </c>
      <c r="D323" s="2" t="s">
        <v>86</v>
      </c>
      <c r="E323" s="2" t="s">
        <v>17</v>
      </c>
      <c r="F323" s="2" t="s">
        <v>20</v>
      </c>
      <c r="G323" s="2" t="s">
        <v>21</v>
      </c>
      <c r="H323" s="3">
        <v>0</v>
      </c>
      <c r="I323" s="4">
        <v>0</v>
      </c>
    </row>
    <row r="324" spans="1:9" x14ac:dyDescent="0.35">
      <c r="A324" s="2" t="s">
        <v>9</v>
      </c>
      <c r="B324" s="2" t="s">
        <v>92</v>
      </c>
      <c r="C324" s="2" t="s">
        <v>11</v>
      </c>
      <c r="D324" s="2" t="s">
        <v>93</v>
      </c>
      <c r="E324" s="2" t="s">
        <v>13</v>
      </c>
      <c r="F324" s="2" t="s">
        <v>20</v>
      </c>
      <c r="G324" s="2" t="s">
        <v>21</v>
      </c>
      <c r="H324" s="3">
        <v>0</v>
      </c>
      <c r="I324" s="4">
        <v>0</v>
      </c>
    </row>
    <row r="325" spans="1:9" x14ac:dyDescent="0.35">
      <c r="A325" s="2" t="s">
        <v>9</v>
      </c>
      <c r="B325" s="2" t="s">
        <v>92</v>
      </c>
      <c r="C325" s="2" t="s">
        <v>11</v>
      </c>
      <c r="D325" s="2" t="s">
        <v>93</v>
      </c>
      <c r="E325" s="2" t="s">
        <v>15</v>
      </c>
      <c r="F325" s="2" t="s">
        <v>20</v>
      </c>
      <c r="G325" s="2" t="s">
        <v>21</v>
      </c>
      <c r="H325" s="3">
        <v>9616116</v>
      </c>
      <c r="I325" s="4">
        <v>0.27760000000000001</v>
      </c>
    </row>
    <row r="326" spans="1:9" x14ac:dyDescent="0.35">
      <c r="A326" s="2" t="s">
        <v>9</v>
      </c>
      <c r="B326" s="2" t="s">
        <v>92</v>
      </c>
      <c r="C326" s="2" t="s">
        <v>11</v>
      </c>
      <c r="D326" s="2" t="s">
        <v>93</v>
      </c>
      <c r="E326" s="2" t="s">
        <v>30</v>
      </c>
      <c r="F326" s="2" t="s">
        <v>20</v>
      </c>
      <c r="G326" s="2" t="s">
        <v>21</v>
      </c>
      <c r="H326" s="3">
        <v>5873155</v>
      </c>
      <c r="I326" s="4">
        <v>0.1573</v>
      </c>
    </row>
    <row r="327" spans="1:9" x14ac:dyDescent="0.35">
      <c r="A327" s="2" t="s">
        <v>9</v>
      </c>
      <c r="B327" s="2" t="s">
        <v>92</v>
      </c>
      <c r="C327" s="2" t="s">
        <v>11</v>
      </c>
      <c r="D327" s="2" t="s">
        <v>93</v>
      </c>
      <c r="E327" s="2" t="s">
        <v>17</v>
      </c>
      <c r="F327" s="2" t="s">
        <v>20</v>
      </c>
      <c r="G327" s="2" t="s">
        <v>21</v>
      </c>
      <c r="H327" s="3">
        <v>0</v>
      </c>
      <c r="I327" s="4">
        <v>0</v>
      </c>
    </row>
    <row r="328" spans="1:9" x14ac:dyDescent="0.35">
      <c r="A328" s="2" t="s">
        <v>9</v>
      </c>
      <c r="B328" s="2" t="s">
        <v>92</v>
      </c>
      <c r="C328" s="2" t="s">
        <v>11</v>
      </c>
      <c r="D328" s="2" t="s">
        <v>93</v>
      </c>
      <c r="E328" s="2" t="s">
        <v>18</v>
      </c>
      <c r="F328" s="2" t="s">
        <v>20</v>
      </c>
      <c r="G328" s="2" t="s">
        <v>21</v>
      </c>
      <c r="H328" s="3">
        <v>18826942</v>
      </c>
      <c r="I328" s="4">
        <v>0.54349999999999998</v>
      </c>
    </row>
    <row r="329" spans="1:9" x14ac:dyDescent="0.35">
      <c r="A329" s="2" t="s">
        <v>9</v>
      </c>
      <c r="B329" s="2" t="s">
        <v>100</v>
      </c>
      <c r="C329" s="2" t="s">
        <v>11</v>
      </c>
      <c r="D329" s="2" t="s">
        <v>101</v>
      </c>
      <c r="E329" s="2" t="s">
        <v>13</v>
      </c>
      <c r="F329" s="2" t="s">
        <v>20</v>
      </c>
      <c r="G329" s="2" t="s">
        <v>21</v>
      </c>
      <c r="H329" s="3">
        <v>0</v>
      </c>
      <c r="I329" s="4">
        <v>0</v>
      </c>
    </row>
    <row r="330" spans="1:9" x14ac:dyDescent="0.35">
      <c r="A330" s="2" t="s">
        <v>9</v>
      </c>
      <c r="B330" s="2" t="s">
        <v>100</v>
      </c>
      <c r="C330" s="2" t="s">
        <v>11</v>
      </c>
      <c r="D330" s="2" t="s">
        <v>101</v>
      </c>
      <c r="E330" s="2" t="s">
        <v>15</v>
      </c>
      <c r="F330" s="2" t="s">
        <v>20</v>
      </c>
      <c r="G330" s="2" t="s">
        <v>21</v>
      </c>
      <c r="H330" s="3">
        <v>1206167</v>
      </c>
      <c r="I330" s="4">
        <v>0.51419999999999999</v>
      </c>
    </row>
    <row r="331" spans="1:9" x14ac:dyDescent="0.35">
      <c r="A331" s="2" t="s">
        <v>9</v>
      </c>
      <c r="B331" s="2" t="s">
        <v>100</v>
      </c>
      <c r="C331" s="2" t="s">
        <v>11</v>
      </c>
      <c r="D331" s="2" t="s">
        <v>101</v>
      </c>
      <c r="E331" s="2" t="s">
        <v>18</v>
      </c>
      <c r="F331" s="2" t="s">
        <v>20</v>
      </c>
      <c r="G331" s="2" t="s">
        <v>21</v>
      </c>
      <c r="H331" s="3">
        <v>1186932</v>
      </c>
      <c r="I331" s="4">
        <v>0.50600000000000001</v>
      </c>
    </row>
    <row r="332" spans="1:9" x14ac:dyDescent="0.35">
      <c r="A332" s="2" t="s">
        <v>9</v>
      </c>
      <c r="B332" s="2" t="s">
        <v>100</v>
      </c>
      <c r="C332" s="2" t="s">
        <v>11</v>
      </c>
      <c r="D332" s="2" t="s">
        <v>101</v>
      </c>
      <c r="E332" s="2" t="s">
        <v>17</v>
      </c>
      <c r="F332" s="2" t="s">
        <v>20</v>
      </c>
      <c r="G332" s="2" t="s">
        <v>21</v>
      </c>
      <c r="H332" s="3">
        <v>0</v>
      </c>
      <c r="I332" s="4">
        <v>0</v>
      </c>
    </row>
    <row r="333" spans="1:9" x14ac:dyDescent="0.35">
      <c r="A333" s="2" t="s">
        <v>9</v>
      </c>
      <c r="B333" s="2" t="s">
        <v>100</v>
      </c>
      <c r="C333" s="2" t="s">
        <v>11</v>
      </c>
      <c r="D333" s="2" t="s">
        <v>102</v>
      </c>
      <c r="E333" s="2" t="s">
        <v>13</v>
      </c>
      <c r="F333" s="2" t="s">
        <v>100</v>
      </c>
      <c r="G333" s="2" t="s">
        <v>14</v>
      </c>
      <c r="H333" s="3">
        <v>0</v>
      </c>
      <c r="I333" s="4">
        <v>0</v>
      </c>
    </row>
    <row r="334" spans="1:9" x14ac:dyDescent="0.35">
      <c r="A334" s="2" t="s">
        <v>9</v>
      </c>
      <c r="B334" s="2" t="s">
        <v>100</v>
      </c>
      <c r="C334" s="2" t="s">
        <v>11</v>
      </c>
      <c r="D334" s="2" t="s">
        <v>102</v>
      </c>
      <c r="E334" s="2" t="s">
        <v>15</v>
      </c>
      <c r="F334" s="2" t="s">
        <v>100</v>
      </c>
      <c r="G334" s="2" t="s">
        <v>14</v>
      </c>
      <c r="H334" s="3">
        <v>870768</v>
      </c>
      <c r="I334" s="4">
        <v>0.40300000000000002</v>
      </c>
    </row>
    <row r="335" spans="1:9" x14ac:dyDescent="0.35">
      <c r="A335" s="2" t="s">
        <v>9</v>
      </c>
      <c r="B335" s="2" t="s">
        <v>100</v>
      </c>
      <c r="C335" s="2" t="s">
        <v>11</v>
      </c>
      <c r="D335" s="2" t="s">
        <v>102</v>
      </c>
      <c r="E335" s="2" t="s">
        <v>18</v>
      </c>
      <c r="F335" s="2" t="s">
        <v>100</v>
      </c>
      <c r="G335" s="2" t="s">
        <v>14</v>
      </c>
      <c r="H335" s="3">
        <v>1101100</v>
      </c>
      <c r="I335" s="4">
        <v>0.50960000000000005</v>
      </c>
    </row>
    <row r="336" spans="1:9" x14ac:dyDescent="0.35">
      <c r="A336" s="2" t="s">
        <v>9</v>
      </c>
      <c r="B336" s="2" t="s">
        <v>100</v>
      </c>
      <c r="C336" s="2" t="s">
        <v>11</v>
      </c>
      <c r="D336" s="2" t="s">
        <v>102</v>
      </c>
      <c r="E336" s="2" t="s">
        <v>17</v>
      </c>
      <c r="F336" s="2" t="s">
        <v>100</v>
      </c>
      <c r="G336" s="2" t="s">
        <v>14</v>
      </c>
      <c r="H336" s="3">
        <v>0</v>
      </c>
      <c r="I336" s="4">
        <v>0</v>
      </c>
    </row>
    <row r="337" spans="1:9" x14ac:dyDescent="0.35">
      <c r="A337" s="2" t="s">
        <v>9</v>
      </c>
      <c r="B337" s="2" t="s">
        <v>312</v>
      </c>
      <c r="C337" s="2" t="s">
        <v>11</v>
      </c>
      <c r="D337" s="2" t="s">
        <v>102</v>
      </c>
      <c r="E337" s="2" t="s">
        <v>13</v>
      </c>
      <c r="F337" s="2" t="s">
        <v>100</v>
      </c>
      <c r="G337" s="2" t="s">
        <v>14</v>
      </c>
      <c r="H337" s="3">
        <v>0</v>
      </c>
      <c r="I337" s="4">
        <v>0</v>
      </c>
    </row>
    <row r="338" spans="1:9" x14ac:dyDescent="0.35">
      <c r="A338" s="2" t="s">
        <v>9</v>
      </c>
      <c r="B338" s="2" t="s">
        <v>312</v>
      </c>
      <c r="C338" s="2" t="s">
        <v>11</v>
      </c>
      <c r="D338" s="2" t="s">
        <v>102</v>
      </c>
      <c r="E338" s="2" t="s">
        <v>15</v>
      </c>
      <c r="F338" s="2" t="s">
        <v>100</v>
      </c>
      <c r="G338" s="2" t="s">
        <v>14</v>
      </c>
      <c r="H338" s="3">
        <v>180773</v>
      </c>
      <c r="I338" s="4">
        <v>0.40300000000000002</v>
      </c>
    </row>
    <row r="339" spans="1:9" x14ac:dyDescent="0.35">
      <c r="A339" s="2" t="s">
        <v>9</v>
      </c>
      <c r="B339" s="2" t="s">
        <v>312</v>
      </c>
      <c r="C339" s="2" t="s">
        <v>11</v>
      </c>
      <c r="D339" s="2" t="s">
        <v>102</v>
      </c>
      <c r="E339" s="2" t="s">
        <v>17</v>
      </c>
      <c r="F339" s="2" t="s">
        <v>100</v>
      </c>
      <c r="G339" s="2" t="s">
        <v>14</v>
      </c>
      <c r="H339" s="3">
        <v>0</v>
      </c>
      <c r="I339" s="4">
        <v>0</v>
      </c>
    </row>
    <row r="340" spans="1:9" x14ac:dyDescent="0.35">
      <c r="A340" s="2" t="s">
        <v>9</v>
      </c>
      <c r="B340" s="2" t="s">
        <v>312</v>
      </c>
      <c r="C340" s="2" t="s">
        <v>11</v>
      </c>
      <c r="D340" s="2" t="s">
        <v>102</v>
      </c>
      <c r="E340" s="2" t="s">
        <v>18</v>
      </c>
      <c r="F340" s="2" t="s">
        <v>100</v>
      </c>
      <c r="G340" s="2" t="s">
        <v>14</v>
      </c>
      <c r="H340" s="3">
        <v>228590</v>
      </c>
      <c r="I340" s="4">
        <v>0.50960000000000005</v>
      </c>
    </row>
    <row r="341" spans="1:9" x14ac:dyDescent="0.35">
      <c r="A341" s="2" t="s">
        <v>9</v>
      </c>
      <c r="B341" s="2" t="s">
        <v>100</v>
      </c>
      <c r="C341" s="2" t="s">
        <v>11</v>
      </c>
      <c r="D341" s="2" t="s">
        <v>103</v>
      </c>
      <c r="E341" s="2" t="s">
        <v>13</v>
      </c>
      <c r="F341" s="2" t="s">
        <v>20</v>
      </c>
      <c r="G341" s="2" t="s">
        <v>21</v>
      </c>
      <c r="H341" s="3">
        <v>0</v>
      </c>
      <c r="I341" s="4">
        <v>0</v>
      </c>
    </row>
    <row r="342" spans="1:9" x14ac:dyDescent="0.35">
      <c r="A342" s="2" t="s">
        <v>9</v>
      </c>
      <c r="B342" s="2" t="s">
        <v>100</v>
      </c>
      <c r="C342" s="2" t="s">
        <v>11</v>
      </c>
      <c r="D342" s="2" t="s">
        <v>103</v>
      </c>
      <c r="E342" s="2" t="s">
        <v>15</v>
      </c>
      <c r="F342" s="2" t="s">
        <v>20</v>
      </c>
      <c r="G342" s="2" t="s">
        <v>21</v>
      </c>
      <c r="H342" s="3">
        <v>649525</v>
      </c>
      <c r="I342" s="4">
        <v>0.1706</v>
      </c>
    </row>
    <row r="343" spans="1:9" x14ac:dyDescent="0.35">
      <c r="A343" s="2" t="s">
        <v>9</v>
      </c>
      <c r="B343" s="2" t="s">
        <v>100</v>
      </c>
      <c r="C343" s="2" t="s">
        <v>11</v>
      </c>
      <c r="D343" s="2" t="s">
        <v>103</v>
      </c>
      <c r="E343" s="2" t="s">
        <v>18</v>
      </c>
      <c r="F343" s="2" t="s">
        <v>20</v>
      </c>
      <c r="G343" s="2" t="s">
        <v>21</v>
      </c>
      <c r="H343" s="3">
        <v>2225365</v>
      </c>
      <c r="I343" s="4">
        <v>0.58450000000000002</v>
      </c>
    </row>
    <row r="344" spans="1:9" x14ac:dyDescent="0.35">
      <c r="A344" s="2" t="s">
        <v>9</v>
      </c>
      <c r="B344" s="2" t="s">
        <v>100</v>
      </c>
      <c r="C344" s="2" t="s">
        <v>11</v>
      </c>
      <c r="D344" s="2" t="s">
        <v>103</v>
      </c>
      <c r="E344" s="2" t="s">
        <v>17</v>
      </c>
      <c r="F344" s="2" t="s">
        <v>20</v>
      </c>
      <c r="G344" s="2" t="s">
        <v>21</v>
      </c>
      <c r="H344" s="3">
        <v>0</v>
      </c>
      <c r="I344" s="4">
        <v>0</v>
      </c>
    </row>
    <row r="345" spans="1:9" x14ac:dyDescent="0.35">
      <c r="A345" s="2" t="s">
        <v>9</v>
      </c>
      <c r="B345" s="2" t="s">
        <v>104</v>
      </c>
      <c r="C345" s="2" t="s">
        <v>11</v>
      </c>
      <c r="D345" s="2" t="s">
        <v>105</v>
      </c>
      <c r="E345" s="2" t="s">
        <v>15</v>
      </c>
      <c r="F345" s="2" t="s">
        <v>20</v>
      </c>
      <c r="G345" s="2" t="s">
        <v>21</v>
      </c>
      <c r="H345" s="3">
        <v>1403587</v>
      </c>
      <c r="I345" s="4">
        <v>0.19350000000000001</v>
      </c>
    </row>
    <row r="346" spans="1:9" x14ac:dyDescent="0.35">
      <c r="A346" s="2" t="s">
        <v>9</v>
      </c>
      <c r="B346" s="2" t="s">
        <v>104</v>
      </c>
      <c r="C346" s="2" t="s">
        <v>11</v>
      </c>
      <c r="D346" s="2" t="s">
        <v>105</v>
      </c>
      <c r="E346" s="2" t="s">
        <v>17</v>
      </c>
      <c r="F346" s="2" t="s">
        <v>20</v>
      </c>
      <c r="G346" s="2" t="s">
        <v>21</v>
      </c>
      <c r="H346" s="3">
        <v>0</v>
      </c>
      <c r="I346" s="4">
        <v>0</v>
      </c>
    </row>
    <row r="347" spans="1:9" x14ac:dyDescent="0.35">
      <c r="A347" s="2" t="s">
        <v>9</v>
      </c>
      <c r="B347" s="2" t="s">
        <v>104</v>
      </c>
      <c r="C347" s="2" t="s">
        <v>11</v>
      </c>
      <c r="D347" s="2" t="s">
        <v>105</v>
      </c>
      <c r="E347" s="2" t="s">
        <v>18</v>
      </c>
      <c r="F347" s="2" t="s">
        <v>20</v>
      </c>
      <c r="G347" s="2" t="s">
        <v>21</v>
      </c>
      <c r="H347" s="3">
        <v>5110216</v>
      </c>
      <c r="I347" s="4">
        <v>0.70450000000000002</v>
      </c>
    </row>
    <row r="348" spans="1:9" x14ac:dyDescent="0.35">
      <c r="A348" s="2" t="s">
        <v>9</v>
      </c>
      <c r="B348" s="2" t="s">
        <v>110</v>
      </c>
      <c r="C348" s="2" t="s">
        <v>11</v>
      </c>
      <c r="D348" s="2" t="s">
        <v>112</v>
      </c>
      <c r="E348" s="2" t="s">
        <v>13</v>
      </c>
      <c r="F348" s="2" t="s">
        <v>20</v>
      </c>
      <c r="G348" s="2" t="s">
        <v>21</v>
      </c>
      <c r="H348" s="3">
        <v>0</v>
      </c>
      <c r="I348" s="4">
        <v>0</v>
      </c>
    </row>
    <row r="349" spans="1:9" x14ac:dyDescent="0.35">
      <c r="A349" s="2" t="s">
        <v>9</v>
      </c>
      <c r="B349" s="2" t="s">
        <v>110</v>
      </c>
      <c r="C349" s="2" t="s">
        <v>11</v>
      </c>
      <c r="D349" s="2" t="s">
        <v>112</v>
      </c>
      <c r="E349" s="2" t="s">
        <v>15</v>
      </c>
      <c r="F349" s="2" t="s">
        <v>20</v>
      </c>
      <c r="G349" s="2" t="s">
        <v>21</v>
      </c>
      <c r="H349" s="3">
        <v>2252298</v>
      </c>
      <c r="I349" s="4">
        <v>0.38240000000000002</v>
      </c>
    </row>
    <row r="350" spans="1:9" x14ac:dyDescent="0.35">
      <c r="A350" s="2" t="s">
        <v>9</v>
      </c>
      <c r="B350" s="2" t="s">
        <v>110</v>
      </c>
      <c r="C350" s="2" t="s">
        <v>11</v>
      </c>
      <c r="D350" s="2" t="s">
        <v>112</v>
      </c>
      <c r="E350" s="2" t="s">
        <v>17</v>
      </c>
      <c r="F350" s="2" t="s">
        <v>20</v>
      </c>
      <c r="G350" s="2" t="s">
        <v>21</v>
      </c>
      <c r="H350" s="3">
        <v>0</v>
      </c>
      <c r="I350" s="4">
        <v>0</v>
      </c>
    </row>
    <row r="351" spans="1:9" x14ac:dyDescent="0.35">
      <c r="A351" s="2" t="s">
        <v>9</v>
      </c>
      <c r="B351" s="2" t="s">
        <v>110</v>
      </c>
      <c r="C351" s="2" t="s">
        <v>11</v>
      </c>
      <c r="D351" s="2" t="s">
        <v>112</v>
      </c>
      <c r="E351" s="2" t="s">
        <v>18</v>
      </c>
      <c r="F351" s="2" t="s">
        <v>20</v>
      </c>
      <c r="G351" s="2" t="s">
        <v>21</v>
      </c>
      <c r="H351" s="3">
        <v>2594501</v>
      </c>
      <c r="I351" s="4">
        <v>0.4405</v>
      </c>
    </row>
    <row r="352" spans="1:9" x14ac:dyDescent="0.35">
      <c r="A352" s="2" t="s">
        <v>9</v>
      </c>
      <c r="B352" s="2" t="s">
        <v>10</v>
      </c>
      <c r="C352" s="2" t="s">
        <v>11</v>
      </c>
      <c r="D352" s="2" t="s">
        <v>111</v>
      </c>
      <c r="E352" s="2" t="s">
        <v>13</v>
      </c>
      <c r="F352" s="2" t="s">
        <v>110</v>
      </c>
      <c r="G352" s="2" t="s">
        <v>14</v>
      </c>
      <c r="H352" s="3">
        <v>0</v>
      </c>
      <c r="I352" s="4">
        <v>0</v>
      </c>
    </row>
    <row r="353" spans="1:9" x14ac:dyDescent="0.35">
      <c r="A353" s="2" t="s">
        <v>9</v>
      </c>
      <c r="B353" s="2" t="s">
        <v>10</v>
      </c>
      <c r="C353" s="2" t="s">
        <v>11</v>
      </c>
      <c r="D353" s="2" t="s">
        <v>111</v>
      </c>
      <c r="E353" s="2" t="s">
        <v>15</v>
      </c>
      <c r="F353" s="2" t="s">
        <v>110</v>
      </c>
      <c r="G353" s="2" t="s">
        <v>14</v>
      </c>
      <c r="H353" s="3">
        <v>90054</v>
      </c>
      <c r="I353" s="4">
        <v>8.7499999999999994E-2</v>
      </c>
    </row>
    <row r="354" spans="1:9" x14ac:dyDescent="0.35">
      <c r="A354" s="2" t="s">
        <v>9</v>
      </c>
      <c r="B354" s="2" t="s">
        <v>10</v>
      </c>
      <c r="C354" s="2" t="s">
        <v>11</v>
      </c>
      <c r="D354" s="2" t="s">
        <v>111</v>
      </c>
      <c r="E354" s="2" t="s">
        <v>17</v>
      </c>
      <c r="F354" s="2" t="s">
        <v>110</v>
      </c>
      <c r="G354" s="2" t="s">
        <v>14</v>
      </c>
      <c r="H354" s="3">
        <v>0</v>
      </c>
      <c r="I354" s="4">
        <v>0</v>
      </c>
    </row>
    <row r="355" spans="1:9" x14ac:dyDescent="0.35">
      <c r="A355" s="2" t="s">
        <v>9</v>
      </c>
      <c r="B355" s="2" t="s">
        <v>10</v>
      </c>
      <c r="C355" s="2" t="s">
        <v>11</v>
      </c>
      <c r="D355" s="2" t="s">
        <v>111</v>
      </c>
      <c r="E355" s="2" t="s">
        <v>18</v>
      </c>
      <c r="F355" s="2" t="s">
        <v>110</v>
      </c>
      <c r="G355" s="2" t="s">
        <v>14</v>
      </c>
      <c r="H355" s="3">
        <v>709007</v>
      </c>
      <c r="I355" s="4">
        <v>0.68889999999999996</v>
      </c>
    </row>
    <row r="356" spans="1:9" x14ac:dyDescent="0.35">
      <c r="A356" s="2" t="s">
        <v>9</v>
      </c>
      <c r="B356" s="2" t="s">
        <v>110</v>
      </c>
      <c r="C356" s="2" t="s">
        <v>11</v>
      </c>
      <c r="D356" s="2" t="s">
        <v>111</v>
      </c>
      <c r="E356" s="2" t="s">
        <v>13</v>
      </c>
      <c r="F356" s="2" t="s">
        <v>110</v>
      </c>
      <c r="G356" s="2" t="s">
        <v>14</v>
      </c>
      <c r="H356" s="3">
        <v>0</v>
      </c>
      <c r="I356" s="4">
        <v>0</v>
      </c>
    </row>
    <row r="357" spans="1:9" x14ac:dyDescent="0.35">
      <c r="A357" s="2" t="s">
        <v>9</v>
      </c>
      <c r="B357" s="2" t="s">
        <v>110</v>
      </c>
      <c r="C357" s="2" t="s">
        <v>11</v>
      </c>
      <c r="D357" s="2" t="s">
        <v>111</v>
      </c>
      <c r="E357" s="2" t="s">
        <v>15</v>
      </c>
      <c r="F357" s="2" t="s">
        <v>110</v>
      </c>
      <c r="G357" s="2" t="s">
        <v>14</v>
      </c>
      <c r="H357" s="3">
        <v>160150</v>
      </c>
      <c r="I357" s="4">
        <v>8.7499999999999994E-2</v>
      </c>
    </row>
    <row r="358" spans="1:9" x14ac:dyDescent="0.35">
      <c r="A358" s="2" t="s">
        <v>9</v>
      </c>
      <c r="B358" s="2" t="s">
        <v>110</v>
      </c>
      <c r="C358" s="2" t="s">
        <v>11</v>
      </c>
      <c r="D358" s="2" t="s">
        <v>111</v>
      </c>
      <c r="E358" s="2" t="s">
        <v>17</v>
      </c>
      <c r="F358" s="2" t="s">
        <v>110</v>
      </c>
      <c r="G358" s="2" t="s">
        <v>14</v>
      </c>
      <c r="H358" s="3">
        <v>0</v>
      </c>
      <c r="I358" s="4">
        <v>0</v>
      </c>
    </row>
    <row r="359" spans="1:9" x14ac:dyDescent="0.35">
      <c r="A359" s="2" t="s">
        <v>9</v>
      </c>
      <c r="B359" s="2" t="s">
        <v>110</v>
      </c>
      <c r="C359" s="2" t="s">
        <v>11</v>
      </c>
      <c r="D359" s="2" t="s">
        <v>111</v>
      </c>
      <c r="E359" s="2" t="s">
        <v>18</v>
      </c>
      <c r="F359" s="2" t="s">
        <v>110</v>
      </c>
      <c r="G359" s="2" t="s">
        <v>14</v>
      </c>
      <c r="H359" s="3">
        <v>1260883</v>
      </c>
      <c r="I359" s="4">
        <v>0.68889999999999996</v>
      </c>
    </row>
    <row r="360" spans="1:9" x14ac:dyDescent="0.35">
      <c r="A360" s="2" t="s">
        <v>9</v>
      </c>
      <c r="B360" s="2" t="s">
        <v>119</v>
      </c>
      <c r="C360" s="2" t="s">
        <v>11</v>
      </c>
      <c r="D360" s="2" t="s">
        <v>120</v>
      </c>
      <c r="E360" s="2" t="s">
        <v>13</v>
      </c>
      <c r="F360" s="2" t="s">
        <v>20</v>
      </c>
      <c r="G360" s="2" t="s">
        <v>21</v>
      </c>
      <c r="H360" s="3">
        <v>0</v>
      </c>
      <c r="I360" s="4">
        <v>0</v>
      </c>
    </row>
    <row r="361" spans="1:9" x14ac:dyDescent="0.35">
      <c r="A361" s="2" t="s">
        <v>9</v>
      </c>
      <c r="B361" s="2" t="s">
        <v>119</v>
      </c>
      <c r="C361" s="2" t="s">
        <v>11</v>
      </c>
      <c r="D361" s="2" t="s">
        <v>120</v>
      </c>
      <c r="E361" s="2" t="s">
        <v>15</v>
      </c>
      <c r="F361" s="2" t="s">
        <v>20</v>
      </c>
      <c r="G361" s="2" t="s">
        <v>21</v>
      </c>
      <c r="H361" s="3">
        <v>263136</v>
      </c>
      <c r="I361" s="4">
        <v>9.69E-2</v>
      </c>
    </row>
    <row r="362" spans="1:9" x14ac:dyDescent="0.35">
      <c r="A362" s="2" t="s">
        <v>9</v>
      </c>
      <c r="B362" s="2" t="s">
        <v>119</v>
      </c>
      <c r="C362" s="2" t="s">
        <v>11</v>
      </c>
      <c r="D362" s="2" t="s">
        <v>120</v>
      </c>
      <c r="E362" s="2" t="s">
        <v>16</v>
      </c>
      <c r="F362" s="2" t="s">
        <v>20</v>
      </c>
      <c r="G362" s="2" t="s">
        <v>21</v>
      </c>
      <c r="H362" s="3">
        <v>0</v>
      </c>
      <c r="I362" s="4">
        <v>0</v>
      </c>
    </row>
    <row r="363" spans="1:9" x14ac:dyDescent="0.35">
      <c r="A363" s="2" t="s">
        <v>9</v>
      </c>
      <c r="B363" s="2" t="s">
        <v>119</v>
      </c>
      <c r="C363" s="2" t="s">
        <v>11</v>
      </c>
      <c r="D363" s="2" t="s">
        <v>120</v>
      </c>
      <c r="E363" s="2" t="s">
        <v>17</v>
      </c>
      <c r="F363" s="2" t="s">
        <v>20</v>
      </c>
      <c r="G363" s="2" t="s">
        <v>21</v>
      </c>
      <c r="H363" s="3">
        <v>0</v>
      </c>
      <c r="I363" s="4">
        <v>0</v>
      </c>
    </row>
    <row r="364" spans="1:9" x14ac:dyDescent="0.35">
      <c r="A364" s="2" t="s">
        <v>9</v>
      </c>
      <c r="B364" s="2" t="s">
        <v>119</v>
      </c>
      <c r="C364" s="2" t="s">
        <v>11</v>
      </c>
      <c r="D364" s="2" t="s">
        <v>120</v>
      </c>
      <c r="E364" s="2" t="s">
        <v>18</v>
      </c>
      <c r="F364" s="2" t="s">
        <v>20</v>
      </c>
      <c r="G364" s="2" t="s">
        <v>21</v>
      </c>
      <c r="H364" s="3">
        <v>2004616</v>
      </c>
      <c r="I364" s="4">
        <v>0.73819999999999997</v>
      </c>
    </row>
    <row r="365" spans="1:9" x14ac:dyDescent="0.35">
      <c r="A365" s="2" t="s">
        <v>9</v>
      </c>
      <c r="B365" s="2" t="s">
        <v>119</v>
      </c>
      <c r="C365" s="2" t="s">
        <v>11</v>
      </c>
      <c r="D365" s="2" t="s">
        <v>121</v>
      </c>
      <c r="E365" s="2" t="s">
        <v>13</v>
      </c>
      <c r="F365" s="2" t="s">
        <v>20</v>
      </c>
      <c r="G365" s="2" t="s">
        <v>21</v>
      </c>
      <c r="H365" s="3">
        <v>0</v>
      </c>
      <c r="I365" s="4">
        <v>0</v>
      </c>
    </row>
    <row r="366" spans="1:9" x14ac:dyDescent="0.35">
      <c r="A366" s="2" t="s">
        <v>9</v>
      </c>
      <c r="B366" s="2" t="s">
        <v>119</v>
      </c>
      <c r="C366" s="2" t="s">
        <v>11</v>
      </c>
      <c r="D366" s="2" t="s">
        <v>121</v>
      </c>
      <c r="E366" s="2" t="s">
        <v>15</v>
      </c>
      <c r="F366" s="2" t="s">
        <v>20</v>
      </c>
      <c r="G366" s="2" t="s">
        <v>21</v>
      </c>
      <c r="H366" s="3">
        <v>4485077</v>
      </c>
      <c r="I366" s="4">
        <v>0.51390000000000002</v>
      </c>
    </row>
    <row r="367" spans="1:9" x14ac:dyDescent="0.35">
      <c r="A367" s="2" t="s">
        <v>9</v>
      </c>
      <c r="B367" s="2" t="s">
        <v>119</v>
      </c>
      <c r="C367" s="2" t="s">
        <v>11</v>
      </c>
      <c r="D367" s="2" t="s">
        <v>121</v>
      </c>
      <c r="E367" s="2" t="s">
        <v>16</v>
      </c>
      <c r="F367" s="2" t="s">
        <v>20</v>
      </c>
      <c r="G367" s="2" t="s">
        <v>21</v>
      </c>
      <c r="H367" s="3">
        <v>468668</v>
      </c>
      <c r="I367" s="4">
        <v>5.3699999999999998E-2</v>
      </c>
    </row>
    <row r="368" spans="1:9" x14ac:dyDescent="0.35">
      <c r="A368" s="2" t="s">
        <v>9</v>
      </c>
      <c r="B368" s="2" t="s">
        <v>119</v>
      </c>
      <c r="C368" s="2" t="s">
        <v>11</v>
      </c>
      <c r="D368" s="2" t="s">
        <v>121</v>
      </c>
      <c r="E368" s="2" t="s">
        <v>17</v>
      </c>
      <c r="F368" s="2" t="s">
        <v>20</v>
      </c>
      <c r="G368" s="2" t="s">
        <v>21</v>
      </c>
      <c r="H368" s="3">
        <v>0</v>
      </c>
      <c r="I368" s="4">
        <v>0</v>
      </c>
    </row>
    <row r="369" spans="1:9" x14ac:dyDescent="0.35">
      <c r="A369" s="2" t="s">
        <v>9</v>
      </c>
      <c r="B369" s="2" t="s">
        <v>119</v>
      </c>
      <c r="C369" s="2" t="s">
        <v>11</v>
      </c>
      <c r="D369" s="2" t="s">
        <v>121</v>
      </c>
      <c r="E369" s="2" t="s">
        <v>18</v>
      </c>
      <c r="F369" s="2" t="s">
        <v>20</v>
      </c>
      <c r="G369" s="2" t="s">
        <v>21</v>
      </c>
      <c r="H369" s="3">
        <v>5946938</v>
      </c>
      <c r="I369" s="4">
        <v>0.68140000000000001</v>
      </c>
    </row>
    <row r="370" spans="1:9" x14ac:dyDescent="0.35">
      <c r="A370" s="2" t="s">
        <v>9</v>
      </c>
      <c r="B370" s="2" t="s">
        <v>119</v>
      </c>
      <c r="C370" s="2" t="s">
        <v>11</v>
      </c>
      <c r="D370" s="2" t="s">
        <v>122</v>
      </c>
      <c r="E370" s="2" t="s">
        <v>13</v>
      </c>
      <c r="F370" s="2" t="s">
        <v>20</v>
      </c>
      <c r="G370" s="2" t="s">
        <v>21</v>
      </c>
      <c r="H370" s="3">
        <v>0</v>
      </c>
      <c r="I370" s="4">
        <v>0</v>
      </c>
    </row>
    <row r="371" spans="1:9" x14ac:dyDescent="0.35">
      <c r="A371" s="2" t="s">
        <v>9</v>
      </c>
      <c r="B371" s="2" t="s">
        <v>119</v>
      </c>
      <c r="C371" s="2" t="s">
        <v>11</v>
      </c>
      <c r="D371" s="2" t="s">
        <v>122</v>
      </c>
      <c r="E371" s="2" t="s">
        <v>15</v>
      </c>
      <c r="F371" s="2" t="s">
        <v>20</v>
      </c>
      <c r="G371" s="2" t="s">
        <v>21</v>
      </c>
      <c r="H371" s="3">
        <v>2715488</v>
      </c>
      <c r="I371" s="4">
        <v>0.26910000000000001</v>
      </c>
    </row>
    <row r="372" spans="1:9" x14ac:dyDescent="0.35">
      <c r="A372" s="2" t="s">
        <v>9</v>
      </c>
      <c r="B372" s="2" t="s">
        <v>119</v>
      </c>
      <c r="C372" s="2" t="s">
        <v>11</v>
      </c>
      <c r="D372" s="2" t="s">
        <v>122</v>
      </c>
      <c r="E372" s="2" t="s">
        <v>17</v>
      </c>
      <c r="F372" s="2" t="s">
        <v>20</v>
      </c>
      <c r="G372" s="2" t="s">
        <v>21</v>
      </c>
      <c r="H372" s="3">
        <v>0</v>
      </c>
      <c r="I372" s="4">
        <v>0</v>
      </c>
    </row>
    <row r="373" spans="1:9" x14ac:dyDescent="0.35">
      <c r="A373" s="2" t="s">
        <v>9</v>
      </c>
      <c r="B373" s="2" t="s">
        <v>119</v>
      </c>
      <c r="C373" s="2" t="s">
        <v>11</v>
      </c>
      <c r="D373" s="2" t="s">
        <v>122</v>
      </c>
      <c r="E373" s="2" t="s">
        <v>18</v>
      </c>
      <c r="F373" s="2" t="s">
        <v>20</v>
      </c>
      <c r="G373" s="2" t="s">
        <v>21</v>
      </c>
      <c r="H373" s="3">
        <v>5169619</v>
      </c>
      <c r="I373" s="4">
        <v>0.51229999999999998</v>
      </c>
    </row>
    <row r="374" spans="1:9" x14ac:dyDescent="0.35">
      <c r="A374" s="2" t="s">
        <v>9</v>
      </c>
      <c r="B374" s="2" t="s">
        <v>123</v>
      </c>
      <c r="C374" s="2" t="s">
        <v>11</v>
      </c>
      <c r="D374" s="2" t="s">
        <v>124</v>
      </c>
      <c r="E374" s="2" t="s">
        <v>13</v>
      </c>
      <c r="F374" s="2" t="s">
        <v>20</v>
      </c>
      <c r="G374" s="2" t="s">
        <v>21</v>
      </c>
      <c r="H374" s="3">
        <v>0</v>
      </c>
      <c r="I374" s="4">
        <v>0</v>
      </c>
    </row>
    <row r="375" spans="1:9" x14ac:dyDescent="0.35">
      <c r="A375" s="2" t="s">
        <v>9</v>
      </c>
      <c r="B375" s="2" t="s">
        <v>123</v>
      </c>
      <c r="C375" s="2" t="s">
        <v>11</v>
      </c>
      <c r="D375" s="2" t="s">
        <v>124</v>
      </c>
      <c r="E375" s="2" t="s">
        <v>15</v>
      </c>
      <c r="F375" s="2" t="s">
        <v>20</v>
      </c>
      <c r="G375" s="2" t="s">
        <v>21</v>
      </c>
      <c r="H375" s="3">
        <v>874769</v>
      </c>
      <c r="I375" s="4">
        <v>0.23569999999999999</v>
      </c>
    </row>
    <row r="376" spans="1:9" x14ac:dyDescent="0.35">
      <c r="A376" s="2" t="s">
        <v>9</v>
      </c>
      <c r="B376" s="2" t="s">
        <v>123</v>
      </c>
      <c r="C376" s="2" t="s">
        <v>11</v>
      </c>
      <c r="D376" s="2" t="s">
        <v>124</v>
      </c>
      <c r="E376" s="2" t="s">
        <v>17</v>
      </c>
      <c r="F376" s="2" t="s">
        <v>20</v>
      </c>
      <c r="G376" s="2" t="s">
        <v>21</v>
      </c>
      <c r="H376" s="3">
        <v>0</v>
      </c>
      <c r="I376" s="4">
        <v>0</v>
      </c>
    </row>
    <row r="377" spans="1:9" x14ac:dyDescent="0.35">
      <c r="A377" s="2" t="s">
        <v>9</v>
      </c>
      <c r="B377" s="2" t="s">
        <v>123</v>
      </c>
      <c r="C377" s="2" t="s">
        <v>11</v>
      </c>
      <c r="D377" s="2" t="s">
        <v>124</v>
      </c>
      <c r="E377" s="2" t="s">
        <v>18</v>
      </c>
      <c r="F377" s="2" t="s">
        <v>20</v>
      </c>
      <c r="G377" s="2" t="s">
        <v>21</v>
      </c>
      <c r="H377" s="3">
        <v>2107313</v>
      </c>
      <c r="I377" s="4">
        <v>0.56779999999999997</v>
      </c>
    </row>
    <row r="378" spans="1:9" x14ac:dyDescent="0.35">
      <c r="A378" s="2" t="s">
        <v>9</v>
      </c>
      <c r="B378" s="2" t="s">
        <v>123</v>
      </c>
      <c r="C378" s="2" t="s">
        <v>11</v>
      </c>
      <c r="D378" s="2" t="s">
        <v>125</v>
      </c>
      <c r="E378" s="2" t="s">
        <v>13</v>
      </c>
      <c r="F378" s="2" t="s">
        <v>123</v>
      </c>
      <c r="G378" s="2" t="s">
        <v>14</v>
      </c>
      <c r="H378" s="3">
        <v>0</v>
      </c>
      <c r="I378" s="4">
        <v>0</v>
      </c>
    </row>
    <row r="379" spans="1:9" x14ac:dyDescent="0.35">
      <c r="A379" s="2" t="s">
        <v>9</v>
      </c>
      <c r="B379" s="2" t="s">
        <v>123</v>
      </c>
      <c r="C379" s="2" t="s">
        <v>11</v>
      </c>
      <c r="D379" s="2" t="s">
        <v>125</v>
      </c>
      <c r="E379" s="2" t="s">
        <v>15</v>
      </c>
      <c r="F379" s="2" t="s">
        <v>123</v>
      </c>
      <c r="G379" s="2" t="s">
        <v>14</v>
      </c>
      <c r="H379" s="3">
        <v>639552</v>
      </c>
      <c r="I379" s="4">
        <v>0.2427</v>
      </c>
    </row>
    <row r="380" spans="1:9" x14ac:dyDescent="0.35">
      <c r="A380" s="2" t="s">
        <v>9</v>
      </c>
      <c r="B380" s="2" t="s">
        <v>123</v>
      </c>
      <c r="C380" s="2" t="s">
        <v>11</v>
      </c>
      <c r="D380" s="2" t="s">
        <v>125</v>
      </c>
      <c r="E380" s="2" t="s">
        <v>16</v>
      </c>
      <c r="F380" s="2" t="s">
        <v>123</v>
      </c>
      <c r="G380" s="2" t="s">
        <v>14</v>
      </c>
      <c r="H380" s="3">
        <v>190258</v>
      </c>
      <c r="I380" s="4">
        <v>7.22E-2</v>
      </c>
    </row>
    <row r="381" spans="1:9" x14ac:dyDescent="0.35">
      <c r="A381" s="2" t="s">
        <v>9</v>
      </c>
      <c r="B381" s="2" t="s">
        <v>123</v>
      </c>
      <c r="C381" s="2" t="s">
        <v>11</v>
      </c>
      <c r="D381" s="2" t="s">
        <v>125</v>
      </c>
      <c r="E381" s="2" t="s">
        <v>17</v>
      </c>
      <c r="F381" s="2" t="s">
        <v>123</v>
      </c>
      <c r="G381" s="2" t="s">
        <v>14</v>
      </c>
      <c r="H381" s="3">
        <v>0</v>
      </c>
      <c r="I381" s="4">
        <v>0</v>
      </c>
    </row>
    <row r="382" spans="1:9" x14ac:dyDescent="0.35">
      <c r="A382" s="2" t="s">
        <v>9</v>
      </c>
      <c r="B382" s="2" t="s">
        <v>123</v>
      </c>
      <c r="C382" s="2" t="s">
        <v>11</v>
      </c>
      <c r="D382" s="2" t="s">
        <v>125</v>
      </c>
      <c r="E382" s="2" t="s">
        <v>18</v>
      </c>
      <c r="F382" s="2" t="s">
        <v>123</v>
      </c>
      <c r="G382" s="2" t="s">
        <v>14</v>
      </c>
      <c r="H382" s="3">
        <v>1419821</v>
      </c>
      <c r="I382" s="4">
        <v>0.53879999999999995</v>
      </c>
    </row>
    <row r="383" spans="1:9" x14ac:dyDescent="0.35">
      <c r="A383" s="2" t="s">
        <v>9</v>
      </c>
      <c r="B383" s="2" t="s">
        <v>199</v>
      </c>
      <c r="C383" s="2" t="s">
        <v>11</v>
      </c>
      <c r="D383" s="2" t="s">
        <v>125</v>
      </c>
      <c r="E383" s="2" t="s">
        <v>13</v>
      </c>
      <c r="F383" s="2" t="s">
        <v>123</v>
      </c>
      <c r="G383" s="2" t="s">
        <v>14</v>
      </c>
      <c r="H383" s="3">
        <v>0</v>
      </c>
      <c r="I383" s="4">
        <v>0</v>
      </c>
    </row>
    <row r="384" spans="1:9" x14ac:dyDescent="0.35">
      <c r="A384" s="2" t="s">
        <v>9</v>
      </c>
      <c r="B384" s="2" t="s">
        <v>199</v>
      </c>
      <c r="C384" s="2" t="s">
        <v>11</v>
      </c>
      <c r="D384" s="2" t="s">
        <v>125</v>
      </c>
      <c r="E384" s="2" t="s">
        <v>15</v>
      </c>
      <c r="F384" s="2" t="s">
        <v>123</v>
      </c>
      <c r="G384" s="2" t="s">
        <v>14</v>
      </c>
      <c r="H384" s="3">
        <v>462100</v>
      </c>
      <c r="I384" s="4">
        <v>0.2427</v>
      </c>
    </row>
    <row r="385" spans="1:9" x14ac:dyDescent="0.35">
      <c r="A385" s="2" t="s">
        <v>9</v>
      </c>
      <c r="B385" s="2" t="s">
        <v>199</v>
      </c>
      <c r="C385" s="2" t="s">
        <v>11</v>
      </c>
      <c r="D385" s="2" t="s">
        <v>125</v>
      </c>
      <c r="E385" s="2" t="s">
        <v>16</v>
      </c>
      <c r="F385" s="2" t="s">
        <v>123</v>
      </c>
      <c r="G385" s="2" t="s">
        <v>14</v>
      </c>
      <c r="H385" s="3">
        <v>137469</v>
      </c>
      <c r="I385" s="4">
        <v>7.22E-2</v>
      </c>
    </row>
    <row r="386" spans="1:9" x14ac:dyDescent="0.35">
      <c r="A386" s="2" t="s">
        <v>9</v>
      </c>
      <c r="B386" s="2" t="s">
        <v>199</v>
      </c>
      <c r="C386" s="2" t="s">
        <v>11</v>
      </c>
      <c r="D386" s="2" t="s">
        <v>125</v>
      </c>
      <c r="E386" s="2" t="s">
        <v>17</v>
      </c>
      <c r="F386" s="2" t="s">
        <v>123</v>
      </c>
      <c r="G386" s="2" t="s">
        <v>14</v>
      </c>
      <c r="H386" s="3">
        <v>0</v>
      </c>
      <c r="I386" s="4">
        <v>0</v>
      </c>
    </row>
    <row r="387" spans="1:9" x14ac:dyDescent="0.35">
      <c r="A387" s="2" t="s">
        <v>9</v>
      </c>
      <c r="B387" s="2" t="s">
        <v>199</v>
      </c>
      <c r="C387" s="2" t="s">
        <v>11</v>
      </c>
      <c r="D387" s="2" t="s">
        <v>125</v>
      </c>
      <c r="E387" s="2" t="s">
        <v>18</v>
      </c>
      <c r="F387" s="2" t="s">
        <v>123</v>
      </c>
      <c r="G387" s="2" t="s">
        <v>14</v>
      </c>
      <c r="H387" s="3">
        <v>1025874</v>
      </c>
      <c r="I387" s="4">
        <v>0.53879999999999995</v>
      </c>
    </row>
    <row r="388" spans="1:9" x14ac:dyDescent="0.35">
      <c r="A388" s="2" t="s">
        <v>9</v>
      </c>
      <c r="B388" s="2" t="s">
        <v>123</v>
      </c>
      <c r="C388" s="2" t="s">
        <v>11</v>
      </c>
      <c r="D388" s="2" t="s">
        <v>126</v>
      </c>
      <c r="E388" s="2" t="s">
        <v>15</v>
      </c>
      <c r="F388" s="2" t="s">
        <v>20</v>
      </c>
      <c r="G388" s="2" t="s">
        <v>21</v>
      </c>
      <c r="H388" s="3">
        <v>1388959</v>
      </c>
      <c r="I388" s="4">
        <v>0.61870000000000003</v>
      </c>
    </row>
    <row r="389" spans="1:9" x14ac:dyDescent="0.35">
      <c r="A389" s="2" t="s">
        <v>9</v>
      </c>
      <c r="B389" s="2" t="s">
        <v>123</v>
      </c>
      <c r="C389" s="2" t="s">
        <v>11</v>
      </c>
      <c r="D389" s="2" t="s">
        <v>126</v>
      </c>
      <c r="E389" s="2" t="s">
        <v>17</v>
      </c>
      <c r="F389" s="2" t="s">
        <v>20</v>
      </c>
      <c r="G389" s="2" t="s">
        <v>21</v>
      </c>
      <c r="H389" s="3">
        <v>0</v>
      </c>
      <c r="I389" s="4">
        <v>0</v>
      </c>
    </row>
    <row r="390" spans="1:9" x14ac:dyDescent="0.35">
      <c r="A390" s="2" t="s">
        <v>9</v>
      </c>
      <c r="B390" s="2" t="s">
        <v>123</v>
      </c>
      <c r="C390" s="2" t="s">
        <v>11</v>
      </c>
      <c r="D390" s="2" t="s">
        <v>126</v>
      </c>
      <c r="E390" s="2" t="s">
        <v>18</v>
      </c>
      <c r="F390" s="2" t="s">
        <v>20</v>
      </c>
      <c r="G390" s="2" t="s">
        <v>21</v>
      </c>
      <c r="H390" s="3">
        <v>2032365</v>
      </c>
      <c r="I390" s="4">
        <v>0.90529999999999999</v>
      </c>
    </row>
    <row r="391" spans="1:9" x14ac:dyDescent="0.35">
      <c r="A391" s="2" t="s">
        <v>9</v>
      </c>
      <c r="B391" s="2" t="s">
        <v>123</v>
      </c>
      <c r="C391" s="2" t="s">
        <v>11</v>
      </c>
      <c r="D391" s="2" t="s">
        <v>127</v>
      </c>
      <c r="E391" s="2" t="s">
        <v>15</v>
      </c>
      <c r="F391" s="2" t="s">
        <v>20</v>
      </c>
      <c r="G391" s="2" t="s">
        <v>21</v>
      </c>
      <c r="H391" s="3">
        <v>1542495</v>
      </c>
      <c r="I391" s="4">
        <v>0.15759999999999999</v>
      </c>
    </row>
    <row r="392" spans="1:9" x14ac:dyDescent="0.35">
      <c r="A392" s="2" t="s">
        <v>9</v>
      </c>
      <c r="B392" s="2" t="s">
        <v>123</v>
      </c>
      <c r="C392" s="2" t="s">
        <v>11</v>
      </c>
      <c r="D392" s="2" t="s">
        <v>127</v>
      </c>
      <c r="E392" s="2" t="s">
        <v>16</v>
      </c>
      <c r="F392" s="2" t="s">
        <v>20</v>
      </c>
      <c r="G392" s="2" t="s">
        <v>21</v>
      </c>
      <c r="H392" s="3">
        <v>1173510</v>
      </c>
      <c r="I392" s="4">
        <v>0.11990000000000001</v>
      </c>
    </row>
    <row r="393" spans="1:9" x14ac:dyDescent="0.35">
      <c r="A393" s="2" t="s">
        <v>9</v>
      </c>
      <c r="B393" s="2" t="s">
        <v>123</v>
      </c>
      <c r="C393" s="2" t="s">
        <v>11</v>
      </c>
      <c r="D393" s="2" t="s">
        <v>127</v>
      </c>
      <c r="E393" s="2" t="s">
        <v>17</v>
      </c>
      <c r="F393" s="2" t="s">
        <v>20</v>
      </c>
      <c r="G393" s="2" t="s">
        <v>21</v>
      </c>
      <c r="H393" s="3">
        <v>0</v>
      </c>
      <c r="I393" s="4">
        <v>0</v>
      </c>
    </row>
    <row r="394" spans="1:9" x14ac:dyDescent="0.35">
      <c r="A394" s="2" t="s">
        <v>9</v>
      </c>
      <c r="B394" s="2" t="s">
        <v>123</v>
      </c>
      <c r="C394" s="2" t="s">
        <v>11</v>
      </c>
      <c r="D394" s="2" t="s">
        <v>127</v>
      </c>
      <c r="E394" s="2" t="s">
        <v>18</v>
      </c>
      <c r="F394" s="2" t="s">
        <v>20</v>
      </c>
      <c r="G394" s="2" t="s">
        <v>21</v>
      </c>
      <c r="H394" s="3">
        <v>6212067</v>
      </c>
      <c r="I394" s="4">
        <v>0.63470000000000004</v>
      </c>
    </row>
    <row r="395" spans="1:9" x14ac:dyDescent="0.35">
      <c r="A395" s="2" t="s">
        <v>9</v>
      </c>
      <c r="B395" s="2" t="s">
        <v>129</v>
      </c>
      <c r="C395" s="2" t="s">
        <v>11</v>
      </c>
      <c r="D395" s="2" t="s">
        <v>133</v>
      </c>
      <c r="E395" s="2" t="s">
        <v>15</v>
      </c>
      <c r="F395" s="2" t="s">
        <v>20</v>
      </c>
      <c r="G395" s="2" t="s">
        <v>21</v>
      </c>
      <c r="H395" s="3">
        <v>564275</v>
      </c>
      <c r="I395" s="4">
        <v>0.2777</v>
      </c>
    </row>
    <row r="396" spans="1:9" x14ac:dyDescent="0.35">
      <c r="A396" s="2" t="s">
        <v>9</v>
      </c>
      <c r="B396" s="2" t="s">
        <v>129</v>
      </c>
      <c r="C396" s="2" t="s">
        <v>11</v>
      </c>
      <c r="D396" s="2" t="s">
        <v>133</v>
      </c>
      <c r="E396" s="2" t="s">
        <v>16</v>
      </c>
      <c r="F396" s="2" t="s">
        <v>20</v>
      </c>
      <c r="G396" s="2" t="s">
        <v>21</v>
      </c>
      <c r="H396" s="3">
        <v>0</v>
      </c>
      <c r="I396" s="4">
        <v>0</v>
      </c>
    </row>
    <row r="397" spans="1:9" x14ac:dyDescent="0.35">
      <c r="A397" s="2" t="s">
        <v>9</v>
      </c>
      <c r="B397" s="2" t="s">
        <v>129</v>
      </c>
      <c r="C397" s="2" t="s">
        <v>11</v>
      </c>
      <c r="D397" s="2" t="s">
        <v>133</v>
      </c>
      <c r="E397" s="2" t="s">
        <v>18</v>
      </c>
      <c r="F397" s="2" t="s">
        <v>20</v>
      </c>
      <c r="G397" s="2" t="s">
        <v>21</v>
      </c>
      <c r="H397" s="3">
        <v>1481502</v>
      </c>
      <c r="I397" s="4">
        <v>0.72909999999999997</v>
      </c>
    </row>
    <row r="398" spans="1:9" x14ac:dyDescent="0.35">
      <c r="A398" s="2" t="s">
        <v>9</v>
      </c>
      <c r="B398" s="2" t="s">
        <v>129</v>
      </c>
      <c r="C398" s="2" t="s">
        <v>11</v>
      </c>
      <c r="D398" s="2" t="s">
        <v>133</v>
      </c>
      <c r="E398" s="2" t="s">
        <v>17</v>
      </c>
      <c r="F398" s="2" t="s">
        <v>20</v>
      </c>
      <c r="G398" s="2" t="s">
        <v>21</v>
      </c>
      <c r="H398" s="3">
        <v>0</v>
      </c>
      <c r="I398" s="4">
        <v>0</v>
      </c>
    </row>
    <row r="399" spans="1:9" x14ac:dyDescent="0.35">
      <c r="A399" s="2" t="s">
        <v>9</v>
      </c>
      <c r="B399" s="2" t="s">
        <v>129</v>
      </c>
      <c r="C399" s="2" t="s">
        <v>11</v>
      </c>
      <c r="D399" s="2" t="s">
        <v>130</v>
      </c>
      <c r="E399" s="2" t="s">
        <v>17</v>
      </c>
      <c r="F399" s="2" t="s">
        <v>20</v>
      </c>
      <c r="G399" s="2" t="s">
        <v>21</v>
      </c>
      <c r="H399" s="3">
        <v>0</v>
      </c>
      <c r="I399" s="4">
        <v>0</v>
      </c>
    </row>
    <row r="400" spans="1:9" x14ac:dyDescent="0.35">
      <c r="A400" s="2" t="s">
        <v>9</v>
      </c>
      <c r="B400" s="2" t="s">
        <v>129</v>
      </c>
      <c r="C400" s="2" t="s">
        <v>11</v>
      </c>
      <c r="D400" s="2" t="s">
        <v>130</v>
      </c>
      <c r="E400" s="2" t="s">
        <v>13</v>
      </c>
      <c r="F400" s="2" t="s">
        <v>20</v>
      </c>
      <c r="G400" s="2" t="s">
        <v>21</v>
      </c>
      <c r="H400" s="3">
        <v>0</v>
      </c>
      <c r="I400" s="4">
        <v>0</v>
      </c>
    </row>
    <row r="401" spans="1:9" x14ac:dyDescent="0.35">
      <c r="A401" s="2" t="s">
        <v>9</v>
      </c>
      <c r="B401" s="2" t="s">
        <v>129</v>
      </c>
      <c r="C401" s="2" t="s">
        <v>11</v>
      </c>
      <c r="D401" s="2" t="s">
        <v>130</v>
      </c>
      <c r="E401" s="2" t="s">
        <v>15</v>
      </c>
      <c r="F401" s="2" t="s">
        <v>20</v>
      </c>
      <c r="G401" s="2" t="s">
        <v>21</v>
      </c>
      <c r="H401" s="3">
        <v>1347610</v>
      </c>
      <c r="I401" s="4">
        <v>0.6673</v>
      </c>
    </row>
    <row r="402" spans="1:9" x14ac:dyDescent="0.35">
      <c r="A402" s="2" t="s">
        <v>9</v>
      </c>
      <c r="B402" s="2" t="s">
        <v>129</v>
      </c>
      <c r="C402" s="2" t="s">
        <v>11</v>
      </c>
      <c r="D402" s="2" t="s">
        <v>130</v>
      </c>
      <c r="E402" s="2" t="s">
        <v>18</v>
      </c>
      <c r="F402" s="2" t="s">
        <v>20</v>
      </c>
      <c r="G402" s="2" t="s">
        <v>21</v>
      </c>
      <c r="H402" s="3">
        <v>1940736</v>
      </c>
      <c r="I402" s="4">
        <v>0.96099999999999997</v>
      </c>
    </row>
    <row r="403" spans="1:9" x14ac:dyDescent="0.35">
      <c r="A403" s="2" t="s">
        <v>9</v>
      </c>
      <c r="B403" s="2" t="s">
        <v>129</v>
      </c>
      <c r="C403" s="2" t="s">
        <v>11</v>
      </c>
      <c r="D403" s="2" t="s">
        <v>131</v>
      </c>
      <c r="E403" s="2" t="s">
        <v>13</v>
      </c>
      <c r="F403" s="2" t="s">
        <v>20</v>
      </c>
      <c r="G403" s="2" t="s">
        <v>21</v>
      </c>
      <c r="H403" s="3">
        <v>0</v>
      </c>
      <c r="I403" s="4">
        <v>0</v>
      </c>
    </row>
    <row r="404" spans="1:9" x14ac:dyDescent="0.35">
      <c r="A404" s="2" t="s">
        <v>9</v>
      </c>
      <c r="B404" s="2" t="s">
        <v>129</v>
      </c>
      <c r="C404" s="2" t="s">
        <v>11</v>
      </c>
      <c r="D404" s="2" t="s">
        <v>131</v>
      </c>
      <c r="E404" s="2" t="s">
        <v>15</v>
      </c>
      <c r="F404" s="2" t="s">
        <v>20</v>
      </c>
      <c r="G404" s="2" t="s">
        <v>21</v>
      </c>
      <c r="H404" s="3">
        <v>1873912</v>
      </c>
      <c r="I404" s="4">
        <v>0.97589999999999999</v>
      </c>
    </row>
    <row r="405" spans="1:9" x14ac:dyDescent="0.35">
      <c r="A405" s="2" t="s">
        <v>9</v>
      </c>
      <c r="B405" s="2" t="s">
        <v>129</v>
      </c>
      <c r="C405" s="2" t="s">
        <v>11</v>
      </c>
      <c r="D405" s="2" t="s">
        <v>131</v>
      </c>
      <c r="E405" s="2" t="s">
        <v>16</v>
      </c>
      <c r="F405" s="2" t="s">
        <v>20</v>
      </c>
      <c r="G405" s="2" t="s">
        <v>21</v>
      </c>
      <c r="H405" s="3">
        <v>47045</v>
      </c>
      <c r="I405" s="4">
        <v>2.4500000000000001E-2</v>
      </c>
    </row>
    <row r="406" spans="1:9" x14ac:dyDescent="0.35">
      <c r="A406" s="2" t="s">
        <v>9</v>
      </c>
      <c r="B406" s="2" t="s">
        <v>129</v>
      </c>
      <c r="C406" s="2" t="s">
        <v>11</v>
      </c>
      <c r="D406" s="2" t="s">
        <v>131</v>
      </c>
      <c r="E406" s="2" t="s">
        <v>18</v>
      </c>
      <c r="F406" s="2" t="s">
        <v>20</v>
      </c>
      <c r="G406" s="2" t="s">
        <v>21</v>
      </c>
      <c r="H406" s="3">
        <v>1416139</v>
      </c>
      <c r="I406" s="4">
        <v>0.73750000000000004</v>
      </c>
    </row>
    <row r="407" spans="1:9" x14ac:dyDescent="0.35">
      <c r="A407" s="2" t="s">
        <v>9</v>
      </c>
      <c r="B407" s="2" t="s">
        <v>129</v>
      </c>
      <c r="C407" s="2" t="s">
        <v>11</v>
      </c>
      <c r="D407" s="2" t="s">
        <v>131</v>
      </c>
      <c r="E407" s="2" t="s">
        <v>17</v>
      </c>
      <c r="F407" s="2" t="s">
        <v>20</v>
      </c>
      <c r="G407" s="2" t="s">
        <v>21</v>
      </c>
      <c r="H407" s="3">
        <v>0</v>
      </c>
      <c r="I407" s="4">
        <v>0</v>
      </c>
    </row>
    <row r="408" spans="1:9" x14ac:dyDescent="0.35">
      <c r="A408" s="2" t="s">
        <v>9</v>
      </c>
      <c r="B408" s="2" t="s">
        <v>138</v>
      </c>
      <c r="C408" s="2" t="s">
        <v>11</v>
      </c>
      <c r="D408" s="2" t="s">
        <v>137</v>
      </c>
      <c r="E408" s="2" t="s">
        <v>15</v>
      </c>
      <c r="F408" s="2" t="s">
        <v>138</v>
      </c>
      <c r="G408" s="2" t="s">
        <v>14</v>
      </c>
      <c r="H408" s="3">
        <v>263348</v>
      </c>
      <c r="I408" s="4">
        <v>0.40570000000000001</v>
      </c>
    </row>
    <row r="409" spans="1:9" x14ac:dyDescent="0.35">
      <c r="A409" s="2" t="s">
        <v>9</v>
      </c>
      <c r="B409" s="2" t="s">
        <v>138</v>
      </c>
      <c r="C409" s="2" t="s">
        <v>11</v>
      </c>
      <c r="D409" s="2" t="s">
        <v>137</v>
      </c>
      <c r="E409" s="2" t="s">
        <v>16</v>
      </c>
      <c r="F409" s="2" t="s">
        <v>138</v>
      </c>
      <c r="G409" s="2" t="s">
        <v>14</v>
      </c>
      <c r="H409" s="3">
        <v>76077</v>
      </c>
      <c r="I409" s="4">
        <v>0.1172</v>
      </c>
    </row>
    <row r="410" spans="1:9" x14ac:dyDescent="0.35">
      <c r="A410" s="2" t="s">
        <v>9</v>
      </c>
      <c r="B410" s="2" t="s">
        <v>138</v>
      </c>
      <c r="C410" s="2" t="s">
        <v>11</v>
      </c>
      <c r="D410" s="2" t="s">
        <v>137</v>
      </c>
      <c r="E410" s="2" t="s">
        <v>17</v>
      </c>
      <c r="F410" s="2" t="s">
        <v>138</v>
      </c>
      <c r="G410" s="2" t="s">
        <v>14</v>
      </c>
      <c r="H410" s="3">
        <v>0</v>
      </c>
      <c r="I410" s="4">
        <v>0</v>
      </c>
    </row>
    <row r="411" spans="1:9" x14ac:dyDescent="0.35">
      <c r="A411" s="2" t="s">
        <v>9</v>
      </c>
      <c r="B411" s="2" t="s">
        <v>138</v>
      </c>
      <c r="C411" s="2" t="s">
        <v>11</v>
      </c>
      <c r="D411" s="2" t="s">
        <v>137</v>
      </c>
      <c r="E411" s="2" t="s">
        <v>18</v>
      </c>
      <c r="F411" s="2" t="s">
        <v>138</v>
      </c>
      <c r="G411" s="2" t="s">
        <v>14</v>
      </c>
      <c r="H411" s="3">
        <v>405830</v>
      </c>
      <c r="I411" s="4">
        <v>0.62519999999999998</v>
      </c>
    </row>
    <row r="412" spans="1:9" x14ac:dyDescent="0.35">
      <c r="A412" s="2" t="s">
        <v>9</v>
      </c>
      <c r="B412" s="2" t="s">
        <v>129</v>
      </c>
      <c r="C412" s="2" t="s">
        <v>11</v>
      </c>
      <c r="D412" s="2" t="s">
        <v>137</v>
      </c>
      <c r="E412" s="2" t="s">
        <v>15</v>
      </c>
      <c r="F412" s="2" t="s">
        <v>138</v>
      </c>
      <c r="G412" s="2" t="s">
        <v>14</v>
      </c>
      <c r="H412" s="3">
        <v>286185</v>
      </c>
      <c r="I412" s="4">
        <v>0.40570000000000001</v>
      </c>
    </row>
    <row r="413" spans="1:9" x14ac:dyDescent="0.35">
      <c r="A413" s="2" t="s">
        <v>9</v>
      </c>
      <c r="B413" s="2" t="s">
        <v>129</v>
      </c>
      <c r="C413" s="2" t="s">
        <v>11</v>
      </c>
      <c r="D413" s="2" t="s">
        <v>137</v>
      </c>
      <c r="E413" s="2" t="s">
        <v>16</v>
      </c>
      <c r="F413" s="2" t="s">
        <v>138</v>
      </c>
      <c r="G413" s="2" t="s">
        <v>14</v>
      </c>
      <c r="H413" s="3">
        <v>82674</v>
      </c>
      <c r="I413" s="4">
        <v>0.1172</v>
      </c>
    </row>
    <row r="414" spans="1:9" x14ac:dyDescent="0.35">
      <c r="A414" s="2" t="s">
        <v>9</v>
      </c>
      <c r="B414" s="2" t="s">
        <v>129</v>
      </c>
      <c r="C414" s="2" t="s">
        <v>11</v>
      </c>
      <c r="D414" s="2" t="s">
        <v>137</v>
      </c>
      <c r="E414" s="2" t="s">
        <v>17</v>
      </c>
      <c r="F414" s="2" t="s">
        <v>138</v>
      </c>
      <c r="G414" s="2" t="s">
        <v>14</v>
      </c>
      <c r="H414" s="3">
        <v>0</v>
      </c>
      <c r="I414" s="4">
        <v>0</v>
      </c>
    </row>
    <row r="415" spans="1:9" x14ac:dyDescent="0.35">
      <c r="A415" s="2" t="s">
        <v>9</v>
      </c>
      <c r="B415" s="2" t="s">
        <v>129</v>
      </c>
      <c r="C415" s="2" t="s">
        <v>11</v>
      </c>
      <c r="D415" s="2" t="s">
        <v>137</v>
      </c>
      <c r="E415" s="2" t="s">
        <v>18</v>
      </c>
      <c r="F415" s="2" t="s">
        <v>138</v>
      </c>
      <c r="G415" s="2" t="s">
        <v>14</v>
      </c>
      <c r="H415" s="3">
        <v>441023</v>
      </c>
      <c r="I415" s="4">
        <v>0.62519999999999998</v>
      </c>
    </row>
    <row r="416" spans="1:9" x14ac:dyDescent="0.35">
      <c r="A416" s="2" t="s">
        <v>9</v>
      </c>
      <c r="B416" s="2" t="s">
        <v>129</v>
      </c>
      <c r="C416" s="2" t="s">
        <v>11</v>
      </c>
      <c r="D416" s="2" t="s">
        <v>132</v>
      </c>
      <c r="E416" s="2" t="s">
        <v>13</v>
      </c>
      <c r="F416" s="2" t="s">
        <v>20</v>
      </c>
      <c r="G416" s="2" t="s">
        <v>21</v>
      </c>
      <c r="H416" s="3">
        <v>0</v>
      </c>
      <c r="I416" s="4">
        <v>0</v>
      </c>
    </row>
    <row r="417" spans="1:9" x14ac:dyDescent="0.35">
      <c r="A417" s="2" t="s">
        <v>9</v>
      </c>
      <c r="B417" s="2" t="s">
        <v>129</v>
      </c>
      <c r="C417" s="2" t="s">
        <v>11</v>
      </c>
      <c r="D417" s="2" t="s">
        <v>132</v>
      </c>
      <c r="E417" s="2" t="s">
        <v>15</v>
      </c>
      <c r="F417" s="2" t="s">
        <v>20</v>
      </c>
      <c r="G417" s="2" t="s">
        <v>21</v>
      </c>
      <c r="H417" s="3">
        <v>53203</v>
      </c>
      <c r="I417" s="4">
        <v>1.66E-2</v>
      </c>
    </row>
    <row r="418" spans="1:9" x14ac:dyDescent="0.35">
      <c r="A418" s="2" t="s">
        <v>9</v>
      </c>
      <c r="B418" s="2" t="s">
        <v>129</v>
      </c>
      <c r="C418" s="2" t="s">
        <v>11</v>
      </c>
      <c r="D418" s="2" t="s">
        <v>132</v>
      </c>
      <c r="E418" s="2" t="s">
        <v>16</v>
      </c>
      <c r="F418" s="2" t="s">
        <v>20</v>
      </c>
      <c r="G418" s="2" t="s">
        <v>21</v>
      </c>
      <c r="H418" s="3">
        <v>246143</v>
      </c>
      <c r="I418" s="4">
        <v>7.6799999999999993E-2</v>
      </c>
    </row>
    <row r="419" spans="1:9" x14ac:dyDescent="0.35">
      <c r="A419" s="2" t="s">
        <v>9</v>
      </c>
      <c r="B419" s="2" t="s">
        <v>129</v>
      </c>
      <c r="C419" s="2" t="s">
        <v>11</v>
      </c>
      <c r="D419" s="2" t="s">
        <v>132</v>
      </c>
      <c r="E419" s="2" t="s">
        <v>25</v>
      </c>
      <c r="F419" s="2" t="s">
        <v>20</v>
      </c>
      <c r="G419" s="2" t="s">
        <v>21</v>
      </c>
      <c r="H419" s="3">
        <v>1443394</v>
      </c>
      <c r="I419" s="4">
        <v>0.41</v>
      </c>
    </row>
    <row r="420" spans="1:9" x14ac:dyDescent="0.35">
      <c r="A420" s="2" t="s">
        <v>9</v>
      </c>
      <c r="B420" s="2" t="s">
        <v>129</v>
      </c>
      <c r="C420" s="2" t="s">
        <v>11</v>
      </c>
      <c r="D420" s="2" t="s">
        <v>132</v>
      </c>
      <c r="E420" s="2" t="s">
        <v>18</v>
      </c>
      <c r="F420" s="2" t="s">
        <v>20</v>
      </c>
      <c r="G420" s="2" t="s">
        <v>21</v>
      </c>
      <c r="H420" s="3">
        <v>1849920</v>
      </c>
      <c r="I420" s="4">
        <v>0.57720000000000005</v>
      </c>
    </row>
    <row r="421" spans="1:9" x14ac:dyDescent="0.35">
      <c r="A421" s="2" t="s">
        <v>9</v>
      </c>
      <c r="B421" s="2" t="s">
        <v>129</v>
      </c>
      <c r="C421" s="2" t="s">
        <v>11</v>
      </c>
      <c r="D421" s="2" t="s">
        <v>132</v>
      </c>
      <c r="E421" s="2" t="s">
        <v>17</v>
      </c>
      <c r="F421" s="2" t="s">
        <v>20</v>
      </c>
      <c r="G421" s="2" t="s">
        <v>21</v>
      </c>
      <c r="H421" s="3">
        <v>0</v>
      </c>
      <c r="I421" s="4">
        <v>0</v>
      </c>
    </row>
    <row r="422" spans="1:9" x14ac:dyDescent="0.35">
      <c r="A422" s="2" t="s">
        <v>9</v>
      </c>
      <c r="B422" s="2" t="s">
        <v>340</v>
      </c>
      <c r="C422" s="2" t="s">
        <v>11</v>
      </c>
      <c r="D422" s="2" t="s">
        <v>386</v>
      </c>
      <c r="E422" s="2" t="s">
        <v>25</v>
      </c>
      <c r="F422" s="2" t="s">
        <v>20</v>
      </c>
      <c r="G422" s="2" t="s">
        <v>21</v>
      </c>
      <c r="H422" s="3">
        <v>19548936</v>
      </c>
      <c r="I422" s="4">
        <v>0.22750000000000001</v>
      </c>
    </row>
    <row r="423" spans="1:9" x14ac:dyDescent="0.35">
      <c r="A423" s="2" t="s">
        <v>9</v>
      </c>
      <c r="B423" s="2" t="s">
        <v>340</v>
      </c>
      <c r="C423" s="2" t="s">
        <v>11</v>
      </c>
      <c r="D423" s="2" t="s">
        <v>386</v>
      </c>
      <c r="E423" s="2" t="s">
        <v>13</v>
      </c>
      <c r="F423" s="2" t="s">
        <v>20</v>
      </c>
      <c r="G423" s="2" t="s">
        <v>21</v>
      </c>
      <c r="H423" s="3">
        <v>0</v>
      </c>
      <c r="I423" s="4">
        <v>0</v>
      </c>
    </row>
    <row r="424" spans="1:9" x14ac:dyDescent="0.35">
      <c r="A424" s="2" t="s">
        <v>9</v>
      </c>
      <c r="B424" s="2" t="s">
        <v>340</v>
      </c>
      <c r="C424" s="2" t="s">
        <v>11</v>
      </c>
      <c r="D424" s="2" t="s">
        <v>386</v>
      </c>
      <c r="E424" s="2" t="s">
        <v>15</v>
      </c>
      <c r="F424" s="2" t="s">
        <v>20</v>
      </c>
      <c r="G424" s="2" t="s">
        <v>21</v>
      </c>
      <c r="H424" s="3">
        <v>34668566</v>
      </c>
      <c r="I424" s="4">
        <v>0.45450000000000002</v>
      </c>
    </row>
    <row r="425" spans="1:9" x14ac:dyDescent="0.35">
      <c r="A425" s="2" t="s">
        <v>9</v>
      </c>
      <c r="B425" s="2" t="s">
        <v>340</v>
      </c>
      <c r="C425" s="2" t="s">
        <v>11</v>
      </c>
      <c r="D425" s="2" t="s">
        <v>386</v>
      </c>
      <c r="E425" s="2" t="s">
        <v>16</v>
      </c>
      <c r="F425" s="2" t="s">
        <v>20</v>
      </c>
      <c r="G425" s="2" t="s">
        <v>21</v>
      </c>
      <c r="H425" s="3">
        <v>373765</v>
      </c>
      <c r="I425" s="4">
        <v>4.8999999999999998E-3</v>
      </c>
    </row>
    <row r="426" spans="1:9" x14ac:dyDescent="0.35">
      <c r="A426" s="2" t="s">
        <v>9</v>
      </c>
      <c r="B426" s="2" t="s">
        <v>340</v>
      </c>
      <c r="C426" s="2" t="s">
        <v>11</v>
      </c>
      <c r="D426" s="2" t="s">
        <v>386</v>
      </c>
      <c r="E426" s="2" t="s">
        <v>30</v>
      </c>
      <c r="F426" s="2" t="s">
        <v>20</v>
      </c>
      <c r="G426" s="2" t="s">
        <v>21</v>
      </c>
      <c r="H426" s="3">
        <v>11626246</v>
      </c>
      <c r="I426" s="4">
        <v>0.1353</v>
      </c>
    </row>
    <row r="427" spans="1:9" x14ac:dyDescent="0.35">
      <c r="A427" s="2" t="s">
        <v>9</v>
      </c>
      <c r="B427" s="2" t="s">
        <v>340</v>
      </c>
      <c r="C427" s="2" t="s">
        <v>11</v>
      </c>
      <c r="D427" s="2" t="s">
        <v>386</v>
      </c>
      <c r="E427" s="2" t="s">
        <v>17</v>
      </c>
      <c r="F427" s="2" t="s">
        <v>20</v>
      </c>
      <c r="G427" s="2" t="s">
        <v>21</v>
      </c>
      <c r="H427" s="3">
        <v>0</v>
      </c>
      <c r="I427" s="4">
        <v>0</v>
      </c>
    </row>
    <row r="428" spans="1:9" x14ac:dyDescent="0.35">
      <c r="A428" s="2" t="s">
        <v>9</v>
      </c>
      <c r="B428" s="2" t="s">
        <v>340</v>
      </c>
      <c r="C428" s="2" t="s">
        <v>11</v>
      </c>
      <c r="D428" s="2" t="s">
        <v>386</v>
      </c>
      <c r="E428" s="2" t="s">
        <v>18</v>
      </c>
      <c r="F428" s="2" t="s">
        <v>20</v>
      </c>
      <c r="G428" s="2" t="s">
        <v>21</v>
      </c>
      <c r="H428" s="3">
        <v>32792116</v>
      </c>
      <c r="I428" s="4">
        <v>0.4299</v>
      </c>
    </row>
    <row r="429" spans="1:9" x14ac:dyDescent="0.35">
      <c r="A429" s="2" t="s">
        <v>9</v>
      </c>
      <c r="B429" s="2" t="s">
        <v>340</v>
      </c>
      <c r="C429" s="2" t="s">
        <v>11</v>
      </c>
      <c r="D429" s="2" t="s">
        <v>387</v>
      </c>
      <c r="E429" s="2" t="s">
        <v>13</v>
      </c>
      <c r="F429" s="2" t="s">
        <v>20</v>
      </c>
      <c r="G429" s="2" t="s">
        <v>21</v>
      </c>
      <c r="H429" s="3">
        <v>0</v>
      </c>
      <c r="I429" s="4">
        <v>0</v>
      </c>
    </row>
    <row r="430" spans="1:9" x14ac:dyDescent="0.35">
      <c r="A430" s="2" t="s">
        <v>9</v>
      </c>
      <c r="B430" s="2" t="s">
        <v>340</v>
      </c>
      <c r="C430" s="2" t="s">
        <v>11</v>
      </c>
      <c r="D430" s="2" t="s">
        <v>387</v>
      </c>
      <c r="E430" s="2" t="s">
        <v>15</v>
      </c>
      <c r="F430" s="2" t="s">
        <v>20</v>
      </c>
      <c r="G430" s="2" t="s">
        <v>21</v>
      </c>
      <c r="H430" s="3">
        <v>4697896</v>
      </c>
      <c r="I430" s="4">
        <v>0.55830000000000002</v>
      </c>
    </row>
    <row r="431" spans="1:9" x14ac:dyDescent="0.35">
      <c r="A431" s="2" t="s">
        <v>9</v>
      </c>
      <c r="B431" s="2" t="s">
        <v>340</v>
      </c>
      <c r="C431" s="2" t="s">
        <v>11</v>
      </c>
      <c r="D431" s="2" t="s">
        <v>387</v>
      </c>
      <c r="E431" s="2" t="s">
        <v>17</v>
      </c>
      <c r="F431" s="2" t="s">
        <v>20</v>
      </c>
      <c r="G431" s="2" t="s">
        <v>21</v>
      </c>
      <c r="H431" s="3">
        <v>0</v>
      </c>
      <c r="I431" s="4">
        <v>0</v>
      </c>
    </row>
    <row r="432" spans="1:9" x14ac:dyDescent="0.35">
      <c r="A432" s="2" t="s">
        <v>9</v>
      </c>
      <c r="B432" s="2" t="s">
        <v>340</v>
      </c>
      <c r="C432" s="2" t="s">
        <v>11</v>
      </c>
      <c r="D432" s="2" t="s">
        <v>387</v>
      </c>
      <c r="E432" s="2" t="s">
        <v>18</v>
      </c>
      <c r="F432" s="2" t="s">
        <v>20</v>
      </c>
      <c r="G432" s="2" t="s">
        <v>21</v>
      </c>
      <c r="H432" s="3">
        <v>3894297</v>
      </c>
      <c r="I432" s="4">
        <v>0.46279999999999999</v>
      </c>
    </row>
    <row r="433" spans="1:9" x14ac:dyDescent="0.35">
      <c r="A433" s="2" t="s">
        <v>9</v>
      </c>
      <c r="B433" s="2" t="s">
        <v>340</v>
      </c>
      <c r="C433" s="2" t="s">
        <v>11</v>
      </c>
      <c r="D433" s="2" t="s">
        <v>388</v>
      </c>
      <c r="E433" s="2" t="s">
        <v>25</v>
      </c>
      <c r="F433" s="2" t="s">
        <v>20</v>
      </c>
      <c r="G433" s="2" t="s">
        <v>21</v>
      </c>
      <c r="H433" s="3">
        <v>7400150</v>
      </c>
      <c r="I433" s="4">
        <v>0.2</v>
      </c>
    </row>
    <row r="434" spans="1:9" x14ac:dyDescent="0.35">
      <c r="A434" s="2" t="s">
        <v>9</v>
      </c>
      <c r="B434" s="2" t="s">
        <v>340</v>
      </c>
      <c r="C434" s="2" t="s">
        <v>11</v>
      </c>
      <c r="D434" s="2" t="s">
        <v>388</v>
      </c>
      <c r="E434" s="2" t="s">
        <v>15</v>
      </c>
      <c r="F434" s="2" t="s">
        <v>20</v>
      </c>
      <c r="G434" s="2" t="s">
        <v>21</v>
      </c>
      <c r="H434" s="3">
        <v>25011405</v>
      </c>
      <c r="I434" s="4">
        <v>0.74670000000000003</v>
      </c>
    </row>
    <row r="435" spans="1:9" x14ac:dyDescent="0.35">
      <c r="A435" s="2" t="s">
        <v>9</v>
      </c>
      <c r="B435" s="2" t="s">
        <v>340</v>
      </c>
      <c r="C435" s="2" t="s">
        <v>11</v>
      </c>
      <c r="D435" s="2" t="s">
        <v>388</v>
      </c>
      <c r="E435" s="2" t="s">
        <v>30</v>
      </c>
      <c r="F435" s="2" t="s">
        <v>20</v>
      </c>
      <c r="G435" s="2" t="s">
        <v>21</v>
      </c>
      <c r="H435" s="3">
        <v>6071823</v>
      </c>
      <c r="I435" s="4">
        <v>0.1641</v>
      </c>
    </row>
    <row r="436" spans="1:9" x14ac:dyDescent="0.35">
      <c r="A436" s="2" t="s">
        <v>9</v>
      </c>
      <c r="B436" s="2" t="s">
        <v>340</v>
      </c>
      <c r="C436" s="2" t="s">
        <v>11</v>
      </c>
      <c r="D436" s="2" t="s">
        <v>388</v>
      </c>
      <c r="E436" s="2" t="s">
        <v>17</v>
      </c>
      <c r="F436" s="2" t="s">
        <v>20</v>
      </c>
      <c r="G436" s="2" t="s">
        <v>21</v>
      </c>
      <c r="H436" s="3">
        <v>0</v>
      </c>
      <c r="I436" s="4">
        <v>0</v>
      </c>
    </row>
    <row r="437" spans="1:9" x14ac:dyDescent="0.35">
      <c r="A437" s="2" t="s">
        <v>9</v>
      </c>
      <c r="B437" s="2" t="s">
        <v>340</v>
      </c>
      <c r="C437" s="2" t="s">
        <v>11</v>
      </c>
      <c r="D437" s="2" t="s">
        <v>388</v>
      </c>
      <c r="E437" s="2" t="s">
        <v>18</v>
      </c>
      <c r="F437" s="2" t="s">
        <v>20</v>
      </c>
      <c r="G437" s="2" t="s">
        <v>21</v>
      </c>
      <c r="H437" s="3">
        <v>16379506</v>
      </c>
      <c r="I437" s="4">
        <v>0.48899999999999999</v>
      </c>
    </row>
    <row r="438" spans="1:9" x14ac:dyDescent="0.35">
      <c r="A438" s="2" t="s">
        <v>9</v>
      </c>
      <c r="B438" s="2" t="s">
        <v>335</v>
      </c>
      <c r="C438" s="2" t="s">
        <v>11</v>
      </c>
      <c r="D438" s="2" t="s">
        <v>339</v>
      </c>
      <c r="E438" s="2" t="s">
        <v>25</v>
      </c>
      <c r="F438" s="2" t="s">
        <v>340</v>
      </c>
      <c r="G438" s="2" t="s">
        <v>14</v>
      </c>
      <c r="H438" s="3">
        <v>323087</v>
      </c>
      <c r="I438" s="4">
        <v>0.25</v>
      </c>
    </row>
    <row r="439" spans="1:9" x14ac:dyDescent="0.35">
      <c r="A439" s="2" t="s">
        <v>9</v>
      </c>
      <c r="B439" s="2" t="s">
        <v>335</v>
      </c>
      <c r="C439" s="2" t="s">
        <v>11</v>
      </c>
      <c r="D439" s="2" t="s">
        <v>339</v>
      </c>
      <c r="E439" s="2" t="s">
        <v>13</v>
      </c>
      <c r="F439" s="2" t="s">
        <v>340</v>
      </c>
      <c r="G439" s="2" t="s">
        <v>14</v>
      </c>
      <c r="H439" s="3">
        <v>0</v>
      </c>
      <c r="I439" s="4">
        <v>0</v>
      </c>
    </row>
    <row r="440" spans="1:9" x14ac:dyDescent="0.35">
      <c r="A440" s="2" t="s">
        <v>9</v>
      </c>
      <c r="B440" s="2" t="s">
        <v>335</v>
      </c>
      <c r="C440" s="2" t="s">
        <v>11</v>
      </c>
      <c r="D440" s="2" t="s">
        <v>339</v>
      </c>
      <c r="E440" s="2" t="s">
        <v>15</v>
      </c>
      <c r="F440" s="2" t="s">
        <v>340</v>
      </c>
      <c r="G440" s="2" t="s">
        <v>14</v>
      </c>
      <c r="H440" s="3">
        <v>744134</v>
      </c>
      <c r="I440" s="4">
        <v>0.57579999999999998</v>
      </c>
    </row>
    <row r="441" spans="1:9" x14ac:dyDescent="0.35">
      <c r="A441" s="2" t="s">
        <v>9</v>
      </c>
      <c r="B441" s="2" t="s">
        <v>335</v>
      </c>
      <c r="C441" s="2" t="s">
        <v>11</v>
      </c>
      <c r="D441" s="2" t="s">
        <v>339</v>
      </c>
      <c r="E441" s="2" t="s">
        <v>16</v>
      </c>
      <c r="F441" s="2" t="s">
        <v>340</v>
      </c>
      <c r="G441" s="2" t="s">
        <v>14</v>
      </c>
      <c r="H441" s="3">
        <v>11890</v>
      </c>
      <c r="I441" s="4">
        <v>9.1999999999999998E-3</v>
      </c>
    </row>
    <row r="442" spans="1:9" x14ac:dyDescent="0.35">
      <c r="A442" s="2" t="s">
        <v>9</v>
      </c>
      <c r="B442" s="2" t="s">
        <v>335</v>
      </c>
      <c r="C442" s="2" t="s">
        <v>11</v>
      </c>
      <c r="D442" s="2" t="s">
        <v>339</v>
      </c>
      <c r="E442" s="2" t="s">
        <v>17</v>
      </c>
      <c r="F442" s="2" t="s">
        <v>340</v>
      </c>
      <c r="G442" s="2" t="s">
        <v>14</v>
      </c>
      <c r="H442" s="3">
        <v>0</v>
      </c>
      <c r="I442" s="4">
        <v>0</v>
      </c>
    </row>
    <row r="443" spans="1:9" x14ac:dyDescent="0.35">
      <c r="A443" s="2" t="s">
        <v>9</v>
      </c>
      <c r="B443" s="2" t="s">
        <v>335</v>
      </c>
      <c r="C443" s="2" t="s">
        <v>11</v>
      </c>
      <c r="D443" s="2" t="s">
        <v>339</v>
      </c>
      <c r="E443" s="2" t="s">
        <v>18</v>
      </c>
      <c r="F443" s="2" t="s">
        <v>340</v>
      </c>
      <c r="G443" s="2" t="s">
        <v>14</v>
      </c>
      <c r="H443" s="3">
        <v>645140</v>
      </c>
      <c r="I443" s="4">
        <v>0.49919999999999998</v>
      </c>
    </row>
    <row r="444" spans="1:9" x14ac:dyDescent="0.35">
      <c r="A444" s="2" t="s">
        <v>9</v>
      </c>
      <c r="B444" s="2" t="s">
        <v>340</v>
      </c>
      <c r="C444" s="2" t="s">
        <v>11</v>
      </c>
      <c r="D444" s="2" t="s">
        <v>339</v>
      </c>
      <c r="E444" s="2" t="s">
        <v>25</v>
      </c>
      <c r="F444" s="2" t="s">
        <v>340</v>
      </c>
      <c r="G444" s="2" t="s">
        <v>14</v>
      </c>
      <c r="H444" s="3">
        <v>712154</v>
      </c>
      <c r="I444" s="4">
        <v>0.25</v>
      </c>
    </row>
    <row r="445" spans="1:9" x14ac:dyDescent="0.35">
      <c r="A445" s="2" t="s">
        <v>9</v>
      </c>
      <c r="B445" s="2" t="s">
        <v>340</v>
      </c>
      <c r="C445" s="2" t="s">
        <v>11</v>
      </c>
      <c r="D445" s="2" t="s">
        <v>339</v>
      </c>
      <c r="E445" s="2" t="s">
        <v>13</v>
      </c>
      <c r="F445" s="2" t="s">
        <v>340</v>
      </c>
      <c r="G445" s="2" t="s">
        <v>14</v>
      </c>
      <c r="H445" s="3">
        <v>0</v>
      </c>
      <c r="I445" s="4">
        <v>0</v>
      </c>
    </row>
    <row r="446" spans="1:9" x14ac:dyDescent="0.35">
      <c r="A446" s="2" t="s">
        <v>9</v>
      </c>
      <c r="B446" s="2" t="s">
        <v>340</v>
      </c>
      <c r="C446" s="2" t="s">
        <v>11</v>
      </c>
      <c r="D446" s="2" t="s">
        <v>339</v>
      </c>
      <c r="E446" s="2" t="s">
        <v>15</v>
      </c>
      <c r="F446" s="2" t="s">
        <v>340</v>
      </c>
      <c r="G446" s="2" t="s">
        <v>14</v>
      </c>
      <c r="H446" s="3">
        <v>1517036</v>
      </c>
      <c r="I446" s="4">
        <v>0.57579999999999998</v>
      </c>
    </row>
    <row r="447" spans="1:9" x14ac:dyDescent="0.35">
      <c r="A447" s="2" t="s">
        <v>9</v>
      </c>
      <c r="B447" s="2" t="s">
        <v>340</v>
      </c>
      <c r="C447" s="2" t="s">
        <v>11</v>
      </c>
      <c r="D447" s="2" t="s">
        <v>339</v>
      </c>
      <c r="E447" s="2" t="s">
        <v>16</v>
      </c>
      <c r="F447" s="2" t="s">
        <v>340</v>
      </c>
      <c r="G447" s="2" t="s">
        <v>14</v>
      </c>
      <c r="H447" s="3">
        <v>24239</v>
      </c>
      <c r="I447" s="4">
        <v>9.1999999999999998E-3</v>
      </c>
    </row>
    <row r="448" spans="1:9" x14ac:dyDescent="0.35">
      <c r="A448" s="2" t="s">
        <v>9</v>
      </c>
      <c r="B448" s="2" t="s">
        <v>340</v>
      </c>
      <c r="C448" s="2" t="s">
        <v>11</v>
      </c>
      <c r="D448" s="2" t="s">
        <v>339</v>
      </c>
      <c r="E448" s="2" t="s">
        <v>17</v>
      </c>
      <c r="F448" s="2" t="s">
        <v>340</v>
      </c>
      <c r="G448" s="2" t="s">
        <v>14</v>
      </c>
      <c r="H448" s="3">
        <v>0</v>
      </c>
      <c r="I448" s="4">
        <v>0</v>
      </c>
    </row>
    <row r="449" spans="1:9" x14ac:dyDescent="0.35">
      <c r="A449" s="2" t="s">
        <v>9</v>
      </c>
      <c r="B449" s="2" t="s">
        <v>340</v>
      </c>
      <c r="C449" s="2" t="s">
        <v>11</v>
      </c>
      <c r="D449" s="2" t="s">
        <v>339</v>
      </c>
      <c r="E449" s="2" t="s">
        <v>18</v>
      </c>
      <c r="F449" s="2" t="s">
        <v>340</v>
      </c>
      <c r="G449" s="2" t="s">
        <v>14</v>
      </c>
      <c r="H449" s="3">
        <v>1315221</v>
      </c>
      <c r="I449" s="4">
        <v>0.49919999999999998</v>
      </c>
    </row>
    <row r="450" spans="1:9" x14ac:dyDescent="0.35">
      <c r="A450" s="2" t="s">
        <v>9</v>
      </c>
      <c r="B450" s="2" t="s">
        <v>340</v>
      </c>
      <c r="C450" s="2" t="s">
        <v>11</v>
      </c>
      <c r="D450" s="2" t="s">
        <v>341</v>
      </c>
      <c r="E450" s="2" t="s">
        <v>17</v>
      </c>
      <c r="F450" s="2" t="s">
        <v>20</v>
      </c>
      <c r="G450" s="2" t="s">
        <v>21</v>
      </c>
      <c r="H450" s="3">
        <v>0</v>
      </c>
      <c r="I450" s="4">
        <v>0</v>
      </c>
    </row>
    <row r="451" spans="1:9" x14ac:dyDescent="0.35">
      <c r="A451" s="2" t="s">
        <v>9</v>
      </c>
      <c r="B451" s="2" t="s">
        <v>340</v>
      </c>
      <c r="C451" s="2" t="s">
        <v>11</v>
      </c>
      <c r="D451" s="2" t="s">
        <v>341</v>
      </c>
      <c r="E451" s="2" t="s">
        <v>18</v>
      </c>
      <c r="F451" s="2" t="s">
        <v>20</v>
      </c>
      <c r="G451" s="2" t="s">
        <v>21</v>
      </c>
      <c r="H451" s="3">
        <v>27232648</v>
      </c>
      <c r="I451" s="4">
        <v>0.33779999999999999</v>
      </c>
    </row>
    <row r="452" spans="1:9" x14ac:dyDescent="0.35">
      <c r="A452" s="2" t="s">
        <v>9</v>
      </c>
      <c r="B452" s="2" t="s">
        <v>340</v>
      </c>
      <c r="C452" s="2" t="s">
        <v>11</v>
      </c>
      <c r="D452" s="2" t="s">
        <v>341</v>
      </c>
      <c r="E452" s="2" t="s">
        <v>25</v>
      </c>
      <c r="F452" s="2" t="s">
        <v>20</v>
      </c>
      <c r="G452" s="2" t="s">
        <v>21</v>
      </c>
      <c r="H452" s="3">
        <v>19360174</v>
      </c>
      <c r="I452" s="4">
        <v>0.19</v>
      </c>
    </row>
    <row r="453" spans="1:9" x14ac:dyDescent="0.35">
      <c r="A453" s="2" t="s">
        <v>9</v>
      </c>
      <c r="B453" s="2" t="s">
        <v>340</v>
      </c>
      <c r="C453" s="2" t="s">
        <v>11</v>
      </c>
      <c r="D453" s="2" t="s">
        <v>341</v>
      </c>
      <c r="E453" s="2" t="s">
        <v>36</v>
      </c>
      <c r="F453" s="2" t="s">
        <v>20</v>
      </c>
      <c r="G453" s="2" t="s">
        <v>21</v>
      </c>
      <c r="H453" s="3">
        <v>3566348</v>
      </c>
      <c r="I453" s="4">
        <v>3.5000000000000003E-2</v>
      </c>
    </row>
    <row r="454" spans="1:9" x14ac:dyDescent="0.35">
      <c r="A454" s="2" t="s">
        <v>9</v>
      </c>
      <c r="B454" s="2" t="s">
        <v>340</v>
      </c>
      <c r="C454" s="2" t="s">
        <v>11</v>
      </c>
      <c r="D454" s="2" t="s">
        <v>341</v>
      </c>
      <c r="E454" s="2" t="s">
        <v>15</v>
      </c>
      <c r="F454" s="2" t="s">
        <v>20</v>
      </c>
      <c r="G454" s="2" t="s">
        <v>21</v>
      </c>
      <c r="H454" s="3">
        <v>23733841</v>
      </c>
      <c r="I454" s="4">
        <v>0.2944</v>
      </c>
    </row>
    <row r="455" spans="1:9" x14ac:dyDescent="0.35">
      <c r="A455" s="2" t="s">
        <v>9</v>
      </c>
      <c r="B455" s="2" t="s">
        <v>340</v>
      </c>
      <c r="C455" s="2" t="s">
        <v>11</v>
      </c>
      <c r="D455" s="2" t="s">
        <v>342</v>
      </c>
      <c r="E455" s="2" t="s">
        <v>25</v>
      </c>
      <c r="F455" s="2" t="s">
        <v>20</v>
      </c>
      <c r="G455" s="2" t="s">
        <v>21</v>
      </c>
      <c r="H455" s="3">
        <v>14470603</v>
      </c>
      <c r="I455" s="4">
        <v>0.37</v>
      </c>
    </row>
    <row r="456" spans="1:9" x14ac:dyDescent="0.35">
      <c r="A456" s="2" t="s">
        <v>9</v>
      </c>
      <c r="B456" s="2" t="s">
        <v>340</v>
      </c>
      <c r="C456" s="2" t="s">
        <v>11</v>
      </c>
      <c r="D456" s="2" t="s">
        <v>342</v>
      </c>
      <c r="E456" s="2" t="s">
        <v>15</v>
      </c>
      <c r="F456" s="2" t="s">
        <v>20</v>
      </c>
      <c r="G456" s="2" t="s">
        <v>21</v>
      </c>
      <c r="H456" s="3">
        <v>16208394</v>
      </c>
      <c r="I456" s="4">
        <v>0.47720000000000001</v>
      </c>
    </row>
    <row r="457" spans="1:9" x14ac:dyDescent="0.35">
      <c r="A457" s="2" t="s">
        <v>9</v>
      </c>
      <c r="B457" s="2" t="s">
        <v>340</v>
      </c>
      <c r="C457" s="2" t="s">
        <v>11</v>
      </c>
      <c r="D457" s="2" t="s">
        <v>342</v>
      </c>
      <c r="E457" s="2" t="s">
        <v>30</v>
      </c>
      <c r="F457" s="2" t="s">
        <v>20</v>
      </c>
      <c r="G457" s="2" t="s">
        <v>21</v>
      </c>
      <c r="H457" s="3">
        <v>3910974</v>
      </c>
      <c r="I457" s="4">
        <v>0.1</v>
      </c>
    </row>
    <row r="458" spans="1:9" x14ac:dyDescent="0.35">
      <c r="A458" s="2" t="s">
        <v>9</v>
      </c>
      <c r="B458" s="2" t="s">
        <v>340</v>
      </c>
      <c r="C458" s="2" t="s">
        <v>11</v>
      </c>
      <c r="D458" s="2" t="s">
        <v>342</v>
      </c>
      <c r="E458" s="2" t="s">
        <v>17</v>
      </c>
      <c r="F458" s="2" t="s">
        <v>20</v>
      </c>
      <c r="G458" s="2" t="s">
        <v>21</v>
      </c>
      <c r="H458" s="3">
        <v>0</v>
      </c>
      <c r="I458" s="4">
        <v>0</v>
      </c>
    </row>
    <row r="459" spans="1:9" x14ac:dyDescent="0.35">
      <c r="A459" s="2" t="s">
        <v>9</v>
      </c>
      <c r="B459" s="2" t="s">
        <v>340</v>
      </c>
      <c r="C459" s="2" t="s">
        <v>11</v>
      </c>
      <c r="D459" s="2" t="s">
        <v>342</v>
      </c>
      <c r="E459" s="2" t="s">
        <v>18</v>
      </c>
      <c r="F459" s="2" t="s">
        <v>20</v>
      </c>
      <c r="G459" s="2" t="s">
        <v>21</v>
      </c>
      <c r="H459" s="3">
        <v>14574648</v>
      </c>
      <c r="I459" s="4">
        <v>0.42909999999999998</v>
      </c>
    </row>
    <row r="460" spans="1:9" x14ac:dyDescent="0.35">
      <c r="A460" s="2" t="s">
        <v>9</v>
      </c>
      <c r="B460" s="2" t="s">
        <v>345</v>
      </c>
      <c r="C460" s="2" t="s">
        <v>11</v>
      </c>
      <c r="D460" s="2" t="s">
        <v>346</v>
      </c>
      <c r="E460" s="2" t="s">
        <v>13</v>
      </c>
      <c r="F460" s="2" t="s">
        <v>20</v>
      </c>
      <c r="G460" s="2" t="s">
        <v>21</v>
      </c>
      <c r="H460" s="3">
        <v>0</v>
      </c>
      <c r="I460" s="4">
        <v>0</v>
      </c>
    </row>
    <row r="461" spans="1:9" x14ac:dyDescent="0.35">
      <c r="A461" s="2" t="s">
        <v>9</v>
      </c>
      <c r="B461" s="2" t="s">
        <v>345</v>
      </c>
      <c r="C461" s="2" t="s">
        <v>11</v>
      </c>
      <c r="D461" s="2" t="s">
        <v>346</v>
      </c>
      <c r="E461" s="2" t="s">
        <v>15</v>
      </c>
      <c r="F461" s="2" t="s">
        <v>20</v>
      </c>
      <c r="G461" s="2" t="s">
        <v>21</v>
      </c>
      <c r="H461" s="3">
        <v>5199742</v>
      </c>
      <c r="I461" s="4">
        <v>0.60150000000000003</v>
      </c>
    </row>
    <row r="462" spans="1:9" x14ac:dyDescent="0.35">
      <c r="A462" s="2" t="s">
        <v>9</v>
      </c>
      <c r="B462" s="2" t="s">
        <v>345</v>
      </c>
      <c r="C462" s="2" t="s">
        <v>11</v>
      </c>
      <c r="D462" s="2" t="s">
        <v>346</v>
      </c>
      <c r="E462" s="2" t="s">
        <v>17</v>
      </c>
      <c r="F462" s="2" t="s">
        <v>20</v>
      </c>
      <c r="G462" s="2" t="s">
        <v>21</v>
      </c>
      <c r="H462" s="3">
        <v>0</v>
      </c>
      <c r="I462" s="4">
        <v>0</v>
      </c>
    </row>
    <row r="463" spans="1:9" x14ac:dyDescent="0.35">
      <c r="A463" s="2" t="s">
        <v>9</v>
      </c>
      <c r="B463" s="2" t="s">
        <v>345</v>
      </c>
      <c r="C463" s="2" t="s">
        <v>11</v>
      </c>
      <c r="D463" s="2" t="s">
        <v>346</v>
      </c>
      <c r="E463" s="2" t="s">
        <v>18</v>
      </c>
      <c r="F463" s="2" t="s">
        <v>20</v>
      </c>
      <c r="G463" s="2" t="s">
        <v>21</v>
      </c>
      <c r="H463" s="3">
        <v>4887671</v>
      </c>
      <c r="I463" s="4">
        <v>0.56540000000000001</v>
      </c>
    </row>
    <row r="464" spans="1:9" x14ac:dyDescent="0.35">
      <c r="A464" s="2" t="s">
        <v>9</v>
      </c>
      <c r="B464" s="2" t="s">
        <v>345</v>
      </c>
      <c r="C464" s="2" t="s">
        <v>11</v>
      </c>
      <c r="D464" s="2" t="s">
        <v>349</v>
      </c>
      <c r="E464" s="2" t="s">
        <v>13</v>
      </c>
      <c r="F464" s="2" t="s">
        <v>20</v>
      </c>
      <c r="G464" s="2" t="s">
        <v>21</v>
      </c>
      <c r="H464" s="3">
        <v>0</v>
      </c>
      <c r="I464" s="4">
        <v>0</v>
      </c>
    </row>
    <row r="465" spans="1:9" x14ac:dyDescent="0.35">
      <c r="A465" s="2" t="s">
        <v>9</v>
      </c>
      <c r="B465" s="2" t="s">
        <v>345</v>
      </c>
      <c r="C465" s="2" t="s">
        <v>11</v>
      </c>
      <c r="D465" s="2" t="s">
        <v>349</v>
      </c>
      <c r="E465" s="2" t="s">
        <v>15</v>
      </c>
      <c r="F465" s="2" t="s">
        <v>20</v>
      </c>
      <c r="G465" s="2" t="s">
        <v>21</v>
      </c>
      <c r="H465" s="3">
        <v>7358164</v>
      </c>
      <c r="I465" s="4">
        <v>0.53169999999999995</v>
      </c>
    </row>
    <row r="466" spans="1:9" x14ac:dyDescent="0.35">
      <c r="A466" s="2" t="s">
        <v>9</v>
      </c>
      <c r="B466" s="2" t="s">
        <v>345</v>
      </c>
      <c r="C466" s="2" t="s">
        <v>11</v>
      </c>
      <c r="D466" s="2" t="s">
        <v>349</v>
      </c>
      <c r="E466" s="2" t="s">
        <v>17</v>
      </c>
      <c r="F466" s="2" t="s">
        <v>20</v>
      </c>
      <c r="G466" s="2" t="s">
        <v>21</v>
      </c>
      <c r="H466" s="3">
        <v>0</v>
      </c>
      <c r="I466" s="4">
        <v>0</v>
      </c>
    </row>
    <row r="467" spans="1:9" x14ac:dyDescent="0.35">
      <c r="A467" s="2" t="s">
        <v>9</v>
      </c>
      <c r="B467" s="2" t="s">
        <v>345</v>
      </c>
      <c r="C467" s="2" t="s">
        <v>11</v>
      </c>
      <c r="D467" s="2" t="s">
        <v>349</v>
      </c>
      <c r="E467" s="2" t="s">
        <v>18</v>
      </c>
      <c r="F467" s="2" t="s">
        <v>20</v>
      </c>
      <c r="G467" s="2" t="s">
        <v>21</v>
      </c>
      <c r="H467" s="3">
        <v>6561041</v>
      </c>
      <c r="I467" s="4">
        <v>0.47410000000000002</v>
      </c>
    </row>
    <row r="468" spans="1:9" x14ac:dyDescent="0.35">
      <c r="A468" s="2" t="s">
        <v>9</v>
      </c>
      <c r="B468" s="2" t="s">
        <v>345</v>
      </c>
      <c r="C468" s="2" t="s">
        <v>11</v>
      </c>
      <c r="D468" s="2" t="s">
        <v>347</v>
      </c>
      <c r="E468" s="2" t="s">
        <v>13</v>
      </c>
      <c r="F468" s="2" t="s">
        <v>20</v>
      </c>
      <c r="G468" s="2" t="s">
        <v>21</v>
      </c>
      <c r="H468" s="3">
        <v>0</v>
      </c>
      <c r="I468" s="4">
        <v>0</v>
      </c>
    </row>
    <row r="469" spans="1:9" x14ac:dyDescent="0.35">
      <c r="A469" s="2" t="s">
        <v>9</v>
      </c>
      <c r="B469" s="2" t="s">
        <v>345</v>
      </c>
      <c r="C469" s="2" t="s">
        <v>11</v>
      </c>
      <c r="D469" s="2" t="s">
        <v>347</v>
      </c>
      <c r="E469" s="2" t="s">
        <v>15</v>
      </c>
      <c r="F469" s="2" t="s">
        <v>20</v>
      </c>
      <c r="G469" s="2" t="s">
        <v>21</v>
      </c>
      <c r="H469" s="3">
        <v>12398896</v>
      </c>
      <c r="I469" s="4">
        <v>1.0943000000000001</v>
      </c>
    </row>
    <row r="470" spans="1:9" x14ac:dyDescent="0.35">
      <c r="A470" s="2" t="s">
        <v>9</v>
      </c>
      <c r="B470" s="2" t="s">
        <v>345</v>
      </c>
      <c r="C470" s="2" t="s">
        <v>11</v>
      </c>
      <c r="D470" s="2" t="s">
        <v>347</v>
      </c>
      <c r="E470" s="2" t="s">
        <v>16</v>
      </c>
      <c r="F470" s="2" t="s">
        <v>20</v>
      </c>
      <c r="G470" s="2" t="s">
        <v>21</v>
      </c>
      <c r="H470" s="3">
        <v>252669</v>
      </c>
      <c r="I470" s="4">
        <v>2.23E-2</v>
      </c>
    </row>
    <row r="471" spans="1:9" x14ac:dyDescent="0.35">
      <c r="A471" s="2" t="s">
        <v>9</v>
      </c>
      <c r="B471" s="2" t="s">
        <v>345</v>
      </c>
      <c r="C471" s="2" t="s">
        <v>11</v>
      </c>
      <c r="D471" s="2" t="s">
        <v>347</v>
      </c>
      <c r="E471" s="2" t="s">
        <v>17</v>
      </c>
      <c r="F471" s="2" t="s">
        <v>20</v>
      </c>
      <c r="G471" s="2" t="s">
        <v>21</v>
      </c>
      <c r="H471" s="3">
        <v>0</v>
      </c>
      <c r="I471" s="4">
        <v>0</v>
      </c>
    </row>
    <row r="472" spans="1:9" x14ac:dyDescent="0.35">
      <c r="A472" s="2" t="s">
        <v>9</v>
      </c>
      <c r="B472" s="2" t="s">
        <v>345</v>
      </c>
      <c r="C472" s="2" t="s">
        <v>11</v>
      </c>
      <c r="D472" s="2" t="s">
        <v>347</v>
      </c>
      <c r="E472" s="2" t="s">
        <v>18</v>
      </c>
      <c r="F472" s="2" t="s">
        <v>20</v>
      </c>
      <c r="G472" s="2" t="s">
        <v>21</v>
      </c>
      <c r="H472" s="3">
        <v>4696466</v>
      </c>
      <c r="I472" s="4">
        <v>0.41449999999999998</v>
      </c>
    </row>
    <row r="473" spans="1:9" x14ac:dyDescent="0.35">
      <c r="A473" s="2" t="s">
        <v>9</v>
      </c>
      <c r="B473" s="2" t="s">
        <v>345</v>
      </c>
      <c r="C473" s="2" t="s">
        <v>11</v>
      </c>
      <c r="D473" s="2" t="s">
        <v>348</v>
      </c>
      <c r="E473" s="2" t="s">
        <v>13</v>
      </c>
      <c r="F473" s="2" t="s">
        <v>20</v>
      </c>
      <c r="G473" s="2" t="s">
        <v>21</v>
      </c>
      <c r="H473" s="3">
        <v>0</v>
      </c>
      <c r="I473" s="4">
        <v>0</v>
      </c>
    </row>
    <row r="474" spans="1:9" x14ac:dyDescent="0.35">
      <c r="A474" s="2" t="s">
        <v>9</v>
      </c>
      <c r="B474" s="2" t="s">
        <v>345</v>
      </c>
      <c r="C474" s="2" t="s">
        <v>11</v>
      </c>
      <c r="D474" s="2" t="s">
        <v>348</v>
      </c>
      <c r="E474" s="2" t="s">
        <v>15</v>
      </c>
      <c r="F474" s="2" t="s">
        <v>20</v>
      </c>
      <c r="G474" s="2" t="s">
        <v>21</v>
      </c>
      <c r="H474" s="3">
        <v>1353300</v>
      </c>
      <c r="I474" s="4">
        <v>0.43380000000000002</v>
      </c>
    </row>
    <row r="475" spans="1:9" x14ac:dyDescent="0.35">
      <c r="A475" s="2" t="s">
        <v>9</v>
      </c>
      <c r="B475" s="2" t="s">
        <v>345</v>
      </c>
      <c r="C475" s="2" t="s">
        <v>11</v>
      </c>
      <c r="D475" s="2" t="s">
        <v>348</v>
      </c>
      <c r="E475" s="2" t="s">
        <v>17</v>
      </c>
      <c r="F475" s="2" t="s">
        <v>20</v>
      </c>
      <c r="G475" s="2" t="s">
        <v>21</v>
      </c>
      <c r="H475" s="3">
        <v>0</v>
      </c>
      <c r="I475" s="4">
        <v>0</v>
      </c>
    </row>
    <row r="476" spans="1:9" x14ac:dyDescent="0.35">
      <c r="A476" s="2" t="s">
        <v>9</v>
      </c>
      <c r="B476" s="2" t="s">
        <v>345</v>
      </c>
      <c r="C476" s="2" t="s">
        <v>11</v>
      </c>
      <c r="D476" s="2" t="s">
        <v>348</v>
      </c>
      <c r="E476" s="2" t="s">
        <v>18</v>
      </c>
      <c r="F476" s="2" t="s">
        <v>20</v>
      </c>
      <c r="G476" s="2" t="s">
        <v>21</v>
      </c>
      <c r="H476" s="3">
        <v>2035566</v>
      </c>
      <c r="I476" s="4">
        <v>0.65249999999999997</v>
      </c>
    </row>
    <row r="477" spans="1:9" x14ac:dyDescent="0.35">
      <c r="A477" s="2" t="s">
        <v>9</v>
      </c>
      <c r="B477" s="2" t="s">
        <v>139</v>
      </c>
      <c r="C477" s="2" t="s">
        <v>11</v>
      </c>
      <c r="D477" s="2" t="s">
        <v>140</v>
      </c>
      <c r="E477" s="2" t="s">
        <v>25</v>
      </c>
      <c r="F477" s="2" t="s">
        <v>20</v>
      </c>
      <c r="G477" s="2" t="s">
        <v>21</v>
      </c>
      <c r="H477" s="3">
        <v>272539</v>
      </c>
      <c r="I477" s="4">
        <v>0.1426</v>
      </c>
    </row>
    <row r="478" spans="1:9" x14ac:dyDescent="0.35">
      <c r="A478" s="2" t="s">
        <v>9</v>
      </c>
      <c r="B478" s="2" t="s">
        <v>139</v>
      </c>
      <c r="C478" s="2" t="s">
        <v>11</v>
      </c>
      <c r="D478" s="2" t="s">
        <v>140</v>
      </c>
      <c r="E478" s="2" t="s">
        <v>15</v>
      </c>
      <c r="F478" s="2" t="s">
        <v>20</v>
      </c>
      <c r="G478" s="2" t="s">
        <v>21</v>
      </c>
      <c r="H478" s="3">
        <v>317835</v>
      </c>
      <c r="I478" s="4">
        <v>0.1663</v>
      </c>
    </row>
    <row r="479" spans="1:9" x14ac:dyDescent="0.35">
      <c r="A479" s="2" t="s">
        <v>9</v>
      </c>
      <c r="B479" s="2" t="s">
        <v>139</v>
      </c>
      <c r="C479" s="2" t="s">
        <v>11</v>
      </c>
      <c r="D479" s="2" t="s">
        <v>140</v>
      </c>
      <c r="E479" s="2" t="s">
        <v>18</v>
      </c>
      <c r="F479" s="2" t="s">
        <v>20</v>
      </c>
      <c r="G479" s="2" t="s">
        <v>21</v>
      </c>
      <c r="H479" s="3">
        <v>808635</v>
      </c>
      <c r="I479" s="4">
        <v>0.42309999999999998</v>
      </c>
    </row>
    <row r="480" spans="1:9" x14ac:dyDescent="0.35">
      <c r="A480" s="2" t="s">
        <v>9</v>
      </c>
      <c r="B480" s="2" t="s">
        <v>139</v>
      </c>
      <c r="C480" s="2" t="s">
        <v>11</v>
      </c>
      <c r="D480" s="2" t="s">
        <v>140</v>
      </c>
      <c r="E480" s="2" t="s">
        <v>17</v>
      </c>
      <c r="F480" s="2" t="s">
        <v>20</v>
      </c>
      <c r="G480" s="2" t="s">
        <v>21</v>
      </c>
      <c r="H480" s="3">
        <v>0</v>
      </c>
      <c r="I480" s="4">
        <v>0</v>
      </c>
    </row>
    <row r="481" spans="1:9" x14ac:dyDescent="0.35">
      <c r="A481" s="2" t="s">
        <v>9</v>
      </c>
      <c r="B481" s="2" t="s">
        <v>139</v>
      </c>
      <c r="C481" s="2" t="s">
        <v>11</v>
      </c>
      <c r="D481" s="2" t="s">
        <v>141</v>
      </c>
      <c r="E481" s="2" t="s">
        <v>15</v>
      </c>
      <c r="F481" s="2" t="s">
        <v>20</v>
      </c>
      <c r="G481" s="2" t="s">
        <v>21</v>
      </c>
      <c r="H481" s="3">
        <v>1188215</v>
      </c>
      <c r="I481" s="4">
        <v>0.23649999999999999</v>
      </c>
    </row>
    <row r="482" spans="1:9" x14ac:dyDescent="0.35">
      <c r="A482" s="2" t="s">
        <v>9</v>
      </c>
      <c r="B482" s="2" t="s">
        <v>139</v>
      </c>
      <c r="C482" s="2" t="s">
        <v>11</v>
      </c>
      <c r="D482" s="2" t="s">
        <v>141</v>
      </c>
      <c r="E482" s="2" t="s">
        <v>18</v>
      </c>
      <c r="F482" s="2" t="s">
        <v>20</v>
      </c>
      <c r="G482" s="2" t="s">
        <v>21</v>
      </c>
      <c r="H482" s="3">
        <v>2730633</v>
      </c>
      <c r="I482" s="4">
        <v>0.54349999999999998</v>
      </c>
    </row>
    <row r="483" spans="1:9" x14ac:dyDescent="0.35">
      <c r="A483" s="2" t="s">
        <v>9</v>
      </c>
      <c r="B483" s="2" t="s">
        <v>139</v>
      </c>
      <c r="C483" s="2" t="s">
        <v>11</v>
      </c>
      <c r="D483" s="2" t="s">
        <v>141</v>
      </c>
      <c r="E483" s="2" t="s">
        <v>17</v>
      </c>
      <c r="F483" s="2" t="s">
        <v>20</v>
      </c>
      <c r="G483" s="2" t="s">
        <v>21</v>
      </c>
      <c r="H483" s="3">
        <v>0</v>
      </c>
      <c r="I483" s="4">
        <v>0</v>
      </c>
    </row>
    <row r="484" spans="1:9" x14ac:dyDescent="0.35">
      <c r="A484" s="2" t="s">
        <v>9</v>
      </c>
      <c r="B484" s="2" t="s">
        <v>139</v>
      </c>
      <c r="C484" s="2" t="s">
        <v>11</v>
      </c>
      <c r="D484" s="2" t="s">
        <v>142</v>
      </c>
      <c r="E484" s="2" t="s">
        <v>15</v>
      </c>
      <c r="F484" s="2" t="s">
        <v>20</v>
      </c>
      <c r="G484" s="2" t="s">
        <v>21</v>
      </c>
      <c r="H484" s="3">
        <v>2639318</v>
      </c>
      <c r="I484" s="4">
        <v>0.2319</v>
      </c>
    </row>
    <row r="485" spans="1:9" x14ac:dyDescent="0.35">
      <c r="A485" s="2" t="s">
        <v>9</v>
      </c>
      <c r="B485" s="2" t="s">
        <v>139</v>
      </c>
      <c r="C485" s="2" t="s">
        <v>11</v>
      </c>
      <c r="D485" s="2" t="s">
        <v>142</v>
      </c>
      <c r="E485" s="2" t="s">
        <v>18</v>
      </c>
      <c r="F485" s="2" t="s">
        <v>20</v>
      </c>
      <c r="G485" s="2" t="s">
        <v>21</v>
      </c>
      <c r="H485" s="3">
        <v>5098813</v>
      </c>
      <c r="I485" s="4">
        <v>0.44800000000000001</v>
      </c>
    </row>
    <row r="486" spans="1:9" x14ac:dyDescent="0.35">
      <c r="A486" s="2" t="s">
        <v>9</v>
      </c>
      <c r="B486" s="2" t="s">
        <v>139</v>
      </c>
      <c r="C486" s="2" t="s">
        <v>11</v>
      </c>
      <c r="D486" s="2" t="s">
        <v>142</v>
      </c>
      <c r="E486" s="2" t="s">
        <v>17</v>
      </c>
      <c r="F486" s="2" t="s">
        <v>20</v>
      </c>
      <c r="G486" s="2" t="s">
        <v>21</v>
      </c>
      <c r="H486" s="3">
        <v>0</v>
      </c>
      <c r="I486" s="4">
        <v>0</v>
      </c>
    </row>
    <row r="487" spans="1:9" x14ac:dyDescent="0.35">
      <c r="A487" s="2" t="s">
        <v>9</v>
      </c>
      <c r="B487" s="2" t="s">
        <v>350</v>
      </c>
      <c r="C487" s="2" t="s">
        <v>11</v>
      </c>
      <c r="D487" s="2" t="s">
        <v>351</v>
      </c>
      <c r="E487" s="2" t="s">
        <v>13</v>
      </c>
      <c r="F487" s="2" t="s">
        <v>20</v>
      </c>
      <c r="G487" s="2" t="s">
        <v>21</v>
      </c>
      <c r="H487" s="3">
        <v>0</v>
      </c>
      <c r="I487" s="4">
        <v>0</v>
      </c>
    </row>
    <row r="488" spans="1:9" x14ac:dyDescent="0.35">
      <c r="A488" s="2" t="s">
        <v>9</v>
      </c>
      <c r="B488" s="2" t="s">
        <v>350</v>
      </c>
      <c r="C488" s="2" t="s">
        <v>11</v>
      </c>
      <c r="D488" s="2" t="s">
        <v>351</v>
      </c>
      <c r="E488" s="2" t="s">
        <v>15</v>
      </c>
      <c r="F488" s="2" t="s">
        <v>20</v>
      </c>
      <c r="G488" s="2" t="s">
        <v>21</v>
      </c>
      <c r="H488" s="3">
        <v>6327397</v>
      </c>
      <c r="I488" s="4">
        <v>1.0228999999999999</v>
      </c>
    </row>
    <row r="489" spans="1:9" x14ac:dyDescent="0.35">
      <c r="A489" s="2" t="s">
        <v>9</v>
      </c>
      <c r="B489" s="2" t="s">
        <v>350</v>
      </c>
      <c r="C489" s="2" t="s">
        <v>11</v>
      </c>
      <c r="D489" s="2" t="s">
        <v>351</v>
      </c>
      <c r="E489" s="2" t="s">
        <v>17</v>
      </c>
      <c r="F489" s="2" t="s">
        <v>20</v>
      </c>
      <c r="G489" s="2" t="s">
        <v>21</v>
      </c>
      <c r="H489" s="3">
        <v>0</v>
      </c>
      <c r="I489" s="4">
        <v>0</v>
      </c>
    </row>
    <row r="490" spans="1:9" x14ac:dyDescent="0.35">
      <c r="A490" s="2" t="s">
        <v>9</v>
      </c>
      <c r="B490" s="2" t="s">
        <v>350</v>
      </c>
      <c r="C490" s="2" t="s">
        <v>11</v>
      </c>
      <c r="D490" s="2" t="s">
        <v>351</v>
      </c>
      <c r="E490" s="2" t="s">
        <v>18</v>
      </c>
      <c r="F490" s="2" t="s">
        <v>20</v>
      </c>
      <c r="G490" s="2" t="s">
        <v>21</v>
      </c>
      <c r="H490" s="3">
        <v>3807944</v>
      </c>
      <c r="I490" s="4">
        <v>0.61560000000000004</v>
      </c>
    </row>
    <row r="491" spans="1:9" x14ac:dyDescent="0.35">
      <c r="A491" s="2" t="s">
        <v>9</v>
      </c>
      <c r="B491" s="2" t="s">
        <v>350</v>
      </c>
      <c r="C491" s="2" t="s">
        <v>11</v>
      </c>
      <c r="D491" s="2" t="s">
        <v>352</v>
      </c>
      <c r="E491" s="2" t="s">
        <v>15</v>
      </c>
      <c r="F491" s="2" t="s">
        <v>20</v>
      </c>
      <c r="G491" s="2" t="s">
        <v>21</v>
      </c>
      <c r="H491" s="3">
        <v>22991758</v>
      </c>
      <c r="I491" s="4">
        <v>0.92689999999999995</v>
      </c>
    </row>
    <row r="492" spans="1:9" x14ac:dyDescent="0.35">
      <c r="A492" s="2" t="s">
        <v>9</v>
      </c>
      <c r="B492" s="2" t="s">
        <v>350</v>
      </c>
      <c r="C492" s="2" t="s">
        <v>11</v>
      </c>
      <c r="D492" s="2" t="s">
        <v>352</v>
      </c>
      <c r="E492" s="2" t="s">
        <v>17</v>
      </c>
      <c r="F492" s="2" t="s">
        <v>20</v>
      </c>
      <c r="G492" s="2" t="s">
        <v>21</v>
      </c>
      <c r="H492" s="3">
        <v>0</v>
      </c>
      <c r="I492" s="4">
        <v>0</v>
      </c>
    </row>
    <row r="493" spans="1:9" x14ac:dyDescent="0.35">
      <c r="A493" s="2" t="s">
        <v>9</v>
      </c>
      <c r="B493" s="2" t="s">
        <v>350</v>
      </c>
      <c r="C493" s="2" t="s">
        <v>11</v>
      </c>
      <c r="D493" s="2" t="s">
        <v>352</v>
      </c>
      <c r="E493" s="2" t="s">
        <v>18</v>
      </c>
      <c r="F493" s="2" t="s">
        <v>20</v>
      </c>
      <c r="G493" s="2" t="s">
        <v>21</v>
      </c>
      <c r="H493" s="3">
        <v>13476559</v>
      </c>
      <c r="I493" s="4">
        <v>0.54330000000000001</v>
      </c>
    </row>
    <row r="494" spans="1:9" x14ac:dyDescent="0.35">
      <c r="A494" s="2" t="s">
        <v>9</v>
      </c>
      <c r="B494" s="2" t="s">
        <v>350</v>
      </c>
      <c r="C494" s="2" t="s">
        <v>11</v>
      </c>
      <c r="D494" s="2" t="s">
        <v>356</v>
      </c>
      <c r="E494" s="2" t="s">
        <v>25</v>
      </c>
      <c r="F494" s="2" t="s">
        <v>20</v>
      </c>
      <c r="G494" s="2" t="s">
        <v>21</v>
      </c>
      <c r="H494" s="3">
        <v>9567302</v>
      </c>
      <c r="I494" s="4">
        <v>0.29980000000000001</v>
      </c>
    </row>
    <row r="495" spans="1:9" x14ac:dyDescent="0.35">
      <c r="A495" s="2" t="s">
        <v>9</v>
      </c>
      <c r="B495" s="2" t="s">
        <v>350</v>
      </c>
      <c r="C495" s="2" t="s">
        <v>11</v>
      </c>
      <c r="D495" s="2" t="s">
        <v>356</v>
      </c>
      <c r="E495" s="2" t="s">
        <v>15</v>
      </c>
      <c r="F495" s="2" t="s">
        <v>20</v>
      </c>
      <c r="G495" s="2" t="s">
        <v>21</v>
      </c>
      <c r="H495" s="3">
        <v>28776171</v>
      </c>
      <c r="I495" s="4">
        <v>1.0047999999999999</v>
      </c>
    </row>
    <row r="496" spans="1:9" x14ac:dyDescent="0.35">
      <c r="A496" s="2" t="s">
        <v>9</v>
      </c>
      <c r="B496" s="2" t="s">
        <v>350</v>
      </c>
      <c r="C496" s="2" t="s">
        <v>11</v>
      </c>
      <c r="D496" s="2" t="s">
        <v>356</v>
      </c>
      <c r="E496" s="2" t="s">
        <v>16</v>
      </c>
      <c r="F496" s="2" t="s">
        <v>20</v>
      </c>
      <c r="G496" s="2" t="s">
        <v>21</v>
      </c>
      <c r="H496" s="3">
        <v>933622</v>
      </c>
      <c r="I496" s="4">
        <v>3.2599999999999997E-2</v>
      </c>
    </row>
    <row r="497" spans="1:9" x14ac:dyDescent="0.35">
      <c r="A497" s="2" t="s">
        <v>9</v>
      </c>
      <c r="B497" s="2" t="s">
        <v>350</v>
      </c>
      <c r="C497" s="2" t="s">
        <v>11</v>
      </c>
      <c r="D497" s="2" t="s">
        <v>356</v>
      </c>
      <c r="E497" s="2" t="s">
        <v>17</v>
      </c>
      <c r="F497" s="2" t="s">
        <v>20</v>
      </c>
      <c r="G497" s="2" t="s">
        <v>21</v>
      </c>
      <c r="H497" s="3">
        <v>0</v>
      </c>
      <c r="I497" s="4">
        <v>0</v>
      </c>
    </row>
    <row r="498" spans="1:9" x14ac:dyDescent="0.35">
      <c r="A498" s="2" t="s">
        <v>9</v>
      </c>
      <c r="B498" s="2" t="s">
        <v>350</v>
      </c>
      <c r="C498" s="2" t="s">
        <v>11</v>
      </c>
      <c r="D498" s="2" t="s">
        <v>356</v>
      </c>
      <c r="E498" s="2" t="s">
        <v>18</v>
      </c>
      <c r="F498" s="2" t="s">
        <v>20</v>
      </c>
      <c r="G498" s="2" t="s">
        <v>21</v>
      </c>
      <c r="H498" s="3">
        <v>14485457</v>
      </c>
      <c r="I498" s="4">
        <v>0.50580000000000003</v>
      </c>
    </row>
    <row r="499" spans="1:9" x14ac:dyDescent="0.35">
      <c r="A499" s="2" t="s">
        <v>9</v>
      </c>
      <c r="B499" s="2" t="s">
        <v>350</v>
      </c>
      <c r="C499" s="2" t="s">
        <v>11</v>
      </c>
      <c r="D499" s="2" t="s">
        <v>353</v>
      </c>
      <c r="E499" s="2" t="s">
        <v>25</v>
      </c>
      <c r="F499" s="2" t="s">
        <v>20</v>
      </c>
      <c r="G499" s="2" t="s">
        <v>21</v>
      </c>
      <c r="H499" s="3">
        <v>0</v>
      </c>
      <c r="I499" s="4">
        <v>0</v>
      </c>
    </row>
    <row r="500" spans="1:9" x14ac:dyDescent="0.35">
      <c r="A500" s="2" t="s">
        <v>9</v>
      </c>
      <c r="B500" s="2" t="s">
        <v>350</v>
      </c>
      <c r="C500" s="2" t="s">
        <v>11</v>
      </c>
      <c r="D500" s="2" t="s">
        <v>353</v>
      </c>
      <c r="E500" s="2" t="s">
        <v>13</v>
      </c>
      <c r="F500" s="2" t="s">
        <v>20</v>
      </c>
      <c r="G500" s="2" t="s">
        <v>21</v>
      </c>
      <c r="H500" s="3">
        <v>0</v>
      </c>
      <c r="I500" s="4">
        <v>0</v>
      </c>
    </row>
    <row r="501" spans="1:9" x14ac:dyDescent="0.35">
      <c r="A501" s="2" t="s">
        <v>9</v>
      </c>
      <c r="B501" s="2" t="s">
        <v>350</v>
      </c>
      <c r="C501" s="2" t="s">
        <v>11</v>
      </c>
      <c r="D501" s="2" t="s">
        <v>353</v>
      </c>
      <c r="E501" s="2" t="s">
        <v>15</v>
      </c>
      <c r="F501" s="2" t="s">
        <v>20</v>
      </c>
      <c r="G501" s="2" t="s">
        <v>21</v>
      </c>
      <c r="H501" s="3">
        <v>7167739</v>
      </c>
      <c r="I501" s="4">
        <v>0.89</v>
      </c>
    </row>
    <row r="502" spans="1:9" x14ac:dyDescent="0.35">
      <c r="A502" s="2" t="s">
        <v>9</v>
      </c>
      <c r="B502" s="2" t="s">
        <v>350</v>
      </c>
      <c r="C502" s="2" t="s">
        <v>11</v>
      </c>
      <c r="D502" s="2" t="s">
        <v>353</v>
      </c>
      <c r="E502" s="2" t="s">
        <v>17</v>
      </c>
      <c r="F502" s="2" t="s">
        <v>20</v>
      </c>
      <c r="G502" s="2" t="s">
        <v>21</v>
      </c>
      <c r="H502" s="3">
        <v>0</v>
      </c>
      <c r="I502" s="4">
        <v>0</v>
      </c>
    </row>
    <row r="503" spans="1:9" x14ac:dyDescent="0.35">
      <c r="A503" s="2" t="s">
        <v>9</v>
      </c>
      <c r="B503" s="2" t="s">
        <v>350</v>
      </c>
      <c r="C503" s="2" t="s">
        <v>11</v>
      </c>
      <c r="D503" s="2" t="s">
        <v>353</v>
      </c>
      <c r="E503" s="2" t="s">
        <v>18</v>
      </c>
      <c r="F503" s="2" t="s">
        <v>20</v>
      </c>
      <c r="G503" s="2" t="s">
        <v>21</v>
      </c>
      <c r="H503" s="3">
        <v>3856888</v>
      </c>
      <c r="I503" s="4">
        <v>0.47889999999999999</v>
      </c>
    </row>
    <row r="504" spans="1:9" x14ac:dyDescent="0.35">
      <c r="A504" s="2" t="s">
        <v>9</v>
      </c>
      <c r="B504" s="2" t="s">
        <v>350</v>
      </c>
      <c r="C504" s="2" t="s">
        <v>11</v>
      </c>
      <c r="D504" s="2" t="s">
        <v>354</v>
      </c>
      <c r="E504" s="2" t="s">
        <v>15</v>
      </c>
      <c r="F504" s="2" t="s">
        <v>20</v>
      </c>
      <c r="G504" s="2" t="s">
        <v>21</v>
      </c>
      <c r="H504" s="3">
        <v>12685082</v>
      </c>
      <c r="I504" s="4">
        <v>0.52969999999999995</v>
      </c>
    </row>
    <row r="505" spans="1:9" x14ac:dyDescent="0.35">
      <c r="A505" s="2" t="s">
        <v>9</v>
      </c>
      <c r="B505" s="2" t="s">
        <v>350</v>
      </c>
      <c r="C505" s="2" t="s">
        <v>11</v>
      </c>
      <c r="D505" s="2" t="s">
        <v>354</v>
      </c>
      <c r="E505" s="2" t="s">
        <v>16</v>
      </c>
      <c r="F505" s="2" t="s">
        <v>20</v>
      </c>
      <c r="G505" s="2" t="s">
        <v>21</v>
      </c>
      <c r="H505" s="3">
        <v>0</v>
      </c>
      <c r="I505" s="4">
        <v>0</v>
      </c>
    </row>
    <row r="506" spans="1:9" x14ac:dyDescent="0.35">
      <c r="A506" s="2" t="s">
        <v>9</v>
      </c>
      <c r="B506" s="2" t="s">
        <v>350</v>
      </c>
      <c r="C506" s="2" t="s">
        <v>11</v>
      </c>
      <c r="D506" s="2" t="s">
        <v>354</v>
      </c>
      <c r="E506" s="2" t="s">
        <v>17</v>
      </c>
      <c r="F506" s="2" t="s">
        <v>20</v>
      </c>
      <c r="G506" s="2" t="s">
        <v>21</v>
      </c>
      <c r="H506" s="3">
        <v>0</v>
      </c>
      <c r="I506" s="4">
        <v>0</v>
      </c>
    </row>
    <row r="507" spans="1:9" x14ac:dyDescent="0.35">
      <c r="A507" s="2" t="s">
        <v>9</v>
      </c>
      <c r="B507" s="2" t="s">
        <v>350</v>
      </c>
      <c r="C507" s="2" t="s">
        <v>11</v>
      </c>
      <c r="D507" s="2" t="s">
        <v>354</v>
      </c>
      <c r="E507" s="2" t="s">
        <v>18</v>
      </c>
      <c r="F507" s="2" t="s">
        <v>20</v>
      </c>
      <c r="G507" s="2" t="s">
        <v>21</v>
      </c>
      <c r="H507" s="3">
        <v>7895547</v>
      </c>
      <c r="I507" s="4">
        <v>0.32969999999999999</v>
      </c>
    </row>
    <row r="508" spans="1:9" x14ac:dyDescent="0.35">
      <c r="A508" s="2" t="s">
        <v>9</v>
      </c>
      <c r="B508" s="2" t="s">
        <v>350</v>
      </c>
      <c r="C508" s="2" t="s">
        <v>11</v>
      </c>
      <c r="D508" s="2" t="s">
        <v>355</v>
      </c>
      <c r="E508" s="2" t="s">
        <v>13</v>
      </c>
      <c r="F508" s="2" t="s">
        <v>20</v>
      </c>
      <c r="G508" s="2" t="s">
        <v>21</v>
      </c>
      <c r="H508" s="3">
        <v>0</v>
      </c>
      <c r="I508" s="4">
        <v>0</v>
      </c>
    </row>
    <row r="509" spans="1:9" x14ac:dyDescent="0.35">
      <c r="A509" s="2" t="s">
        <v>9</v>
      </c>
      <c r="B509" s="2" t="s">
        <v>350</v>
      </c>
      <c r="C509" s="2" t="s">
        <v>11</v>
      </c>
      <c r="D509" s="2" t="s">
        <v>355</v>
      </c>
      <c r="E509" s="2" t="s">
        <v>15</v>
      </c>
      <c r="F509" s="2" t="s">
        <v>20</v>
      </c>
      <c r="G509" s="2" t="s">
        <v>21</v>
      </c>
      <c r="H509" s="3">
        <v>2518705</v>
      </c>
      <c r="I509" s="4">
        <v>0.44069999999999998</v>
      </c>
    </row>
    <row r="510" spans="1:9" x14ac:dyDescent="0.35">
      <c r="A510" s="2" t="s">
        <v>9</v>
      </c>
      <c r="B510" s="2" t="s">
        <v>350</v>
      </c>
      <c r="C510" s="2" t="s">
        <v>11</v>
      </c>
      <c r="D510" s="2" t="s">
        <v>355</v>
      </c>
      <c r="E510" s="2" t="s">
        <v>17</v>
      </c>
      <c r="F510" s="2" t="s">
        <v>20</v>
      </c>
      <c r="G510" s="2" t="s">
        <v>21</v>
      </c>
      <c r="H510" s="3">
        <v>0</v>
      </c>
      <c r="I510" s="4">
        <v>0</v>
      </c>
    </row>
    <row r="511" spans="1:9" x14ac:dyDescent="0.35">
      <c r="A511" s="2" t="s">
        <v>9</v>
      </c>
      <c r="B511" s="2" t="s">
        <v>350</v>
      </c>
      <c r="C511" s="2" t="s">
        <v>11</v>
      </c>
      <c r="D511" s="2" t="s">
        <v>355</v>
      </c>
      <c r="E511" s="2" t="s">
        <v>18</v>
      </c>
      <c r="F511" s="2" t="s">
        <v>20</v>
      </c>
      <c r="G511" s="2" t="s">
        <v>21</v>
      </c>
      <c r="H511" s="3">
        <v>2566713</v>
      </c>
      <c r="I511" s="4">
        <v>0.4491</v>
      </c>
    </row>
    <row r="512" spans="1:9" x14ac:dyDescent="0.35">
      <c r="A512" s="2" t="s">
        <v>9</v>
      </c>
      <c r="B512" s="2" t="s">
        <v>143</v>
      </c>
      <c r="C512" s="2" t="s">
        <v>11</v>
      </c>
      <c r="D512" s="2" t="s">
        <v>144</v>
      </c>
      <c r="E512" s="2" t="s">
        <v>13</v>
      </c>
      <c r="F512" s="2" t="s">
        <v>20</v>
      </c>
      <c r="G512" s="2" t="s">
        <v>21</v>
      </c>
      <c r="H512" s="3">
        <v>0</v>
      </c>
      <c r="I512" s="4">
        <v>0</v>
      </c>
    </row>
    <row r="513" spans="1:9" x14ac:dyDescent="0.35">
      <c r="A513" s="2" t="s">
        <v>9</v>
      </c>
      <c r="B513" s="2" t="s">
        <v>143</v>
      </c>
      <c r="C513" s="2" t="s">
        <v>11</v>
      </c>
      <c r="D513" s="2" t="s">
        <v>144</v>
      </c>
      <c r="E513" s="2" t="s">
        <v>15</v>
      </c>
      <c r="F513" s="2" t="s">
        <v>20</v>
      </c>
      <c r="G513" s="2" t="s">
        <v>21</v>
      </c>
      <c r="H513" s="3">
        <v>954372</v>
      </c>
      <c r="I513" s="4">
        <v>0.60699999999999998</v>
      </c>
    </row>
    <row r="514" spans="1:9" x14ac:dyDescent="0.35">
      <c r="A514" s="2" t="s">
        <v>9</v>
      </c>
      <c r="B514" s="2" t="s">
        <v>143</v>
      </c>
      <c r="C514" s="2" t="s">
        <v>11</v>
      </c>
      <c r="D514" s="2" t="s">
        <v>144</v>
      </c>
      <c r="E514" s="2" t="s">
        <v>17</v>
      </c>
      <c r="F514" s="2" t="s">
        <v>20</v>
      </c>
      <c r="G514" s="2" t="s">
        <v>21</v>
      </c>
      <c r="H514" s="3">
        <v>0</v>
      </c>
      <c r="I514" s="4">
        <v>0</v>
      </c>
    </row>
    <row r="515" spans="1:9" x14ac:dyDescent="0.35">
      <c r="A515" s="2" t="s">
        <v>9</v>
      </c>
      <c r="B515" s="2" t="s">
        <v>143</v>
      </c>
      <c r="C515" s="2" t="s">
        <v>11</v>
      </c>
      <c r="D515" s="2" t="s">
        <v>144</v>
      </c>
      <c r="E515" s="2" t="s">
        <v>18</v>
      </c>
      <c r="F515" s="2" t="s">
        <v>20</v>
      </c>
      <c r="G515" s="2" t="s">
        <v>21</v>
      </c>
      <c r="H515" s="3">
        <v>1363164</v>
      </c>
      <c r="I515" s="4">
        <v>0.86699999999999999</v>
      </c>
    </row>
    <row r="516" spans="1:9" x14ac:dyDescent="0.35">
      <c r="A516" s="2" t="s">
        <v>9</v>
      </c>
      <c r="B516" s="2" t="s">
        <v>143</v>
      </c>
      <c r="C516" s="2" t="s">
        <v>11</v>
      </c>
      <c r="D516" s="2" t="s">
        <v>145</v>
      </c>
      <c r="E516" s="2" t="s">
        <v>13</v>
      </c>
      <c r="F516" s="2" t="s">
        <v>20</v>
      </c>
      <c r="G516" s="2" t="s">
        <v>21</v>
      </c>
      <c r="H516" s="3">
        <v>0</v>
      </c>
      <c r="I516" s="4">
        <v>0</v>
      </c>
    </row>
    <row r="517" spans="1:9" x14ac:dyDescent="0.35">
      <c r="A517" s="2" t="s">
        <v>9</v>
      </c>
      <c r="B517" s="2" t="s">
        <v>143</v>
      </c>
      <c r="C517" s="2" t="s">
        <v>11</v>
      </c>
      <c r="D517" s="2" t="s">
        <v>145</v>
      </c>
      <c r="E517" s="2" t="s">
        <v>15</v>
      </c>
      <c r="F517" s="2" t="s">
        <v>20</v>
      </c>
      <c r="G517" s="2" t="s">
        <v>21</v>
      </c>
      <c r="H517" s="3">
        <v>592922</v>
      </c>
      <c r="I517" s="4">
        <v>0.3115</v>
      </c>
    </row>
    <row r="518" spans="1:9" x14ac:dyDescent="0.35">
      <c r="A518" s="2" t="s">
        <v>9</v>
      </c>
      <c r="B518" s="2" t="s">
        <v>143</v>
      </c>
      <c r="C518" s="2" t="s">
        <v>11</v>
      </c>
      <c r="D518" s="2" t="s">
        <v>145</v>
      </c>
      <c r="E518" s="2" t="s">
        <v>16</v>
      </c>
      <c r="F518" s="2" t="s">
        <v>20</v>
      </c>
      <c r="G518" s="2" t="s">
        <v>21</v>
      </c>
      <c r="H518" s="3">
        <v>61481</v>
      </c>
      <c r="I518" s="4">
        <v>3.2300000000000002E-2</v>
      </c>
    </row>
    <row r="519" spans="1:9" x14ac:dyDescent="0.35">
      <c r="A519" s="2" t="s">
        <v>9</v>
      </c>
      <c r="B519" s="2" t="s">
        <v>143</v>
      </c>
      <c r="C519" s="2" t="s">
        <v>11</v>
      </c>
      <c r="D519" s="2" t="s">
        <v>145</v>
      </c>
      <c r="E519" s="2" t="s">
        <v>17</v>
      </c>
      <c r="F519" s="2" t="s">
        <v>20</v>
      </c>
      <c r="G519" s="2" t="s">
        <v>21</v>
      </c>
      <c r="H519" s="3">
        <v>0</v>
      </c>
      <c r="I519" s="4">
        <v>0</v>
      </c>
    </row>
    <row r="520" spans="1:9" x14ac:dyDescent="0.35">
      <c r="A520" s="2" t="s">
        <v>9</v>
      </c>
      <c r="B520" s="2" t="s">
        <v>143</v>
      </c>
      <c r="C520" s="2" t="s">
        <v>11</v>
      </c>
      <c r="D520" s="2" t="s">
        <v>145</v>
      </c>
      <c r="E520" s="2" t="s">
        <v>18</v>
      </c>
      <c r="F520" s="2" t="s">
        <v>20</v>
      </c>
      <c r="G520" s="2" t="s">
        <v>21</v>
      </c>
      <c r="H520" s="3">
        <v>1141303</v>
      </c>
      <c r="I520" s="4">
        <v>0.59960000000000002</v>
      </c>
    </row>
    <row r="521" spans="1:9" x14ac:dyDescent="0.35">
      <c r="A521" s="2" t="s">
        <v>9</v>
      </c>
      <c r="B521" s="2" t="s">
        <v>143</v>
      </c>
      <c r="C521" s="2" t="s">
        <v>11</v>
      </c>
      <c r="D521" s="2" t="s">
        <v>146</v>
      </c>
      <c r="E521" s="2" t="s">
        <v>15</v>
      </c>
      <c r="F521" s="2" t="s">
        <v>20</v>
      </c>
      <c r="G521" s="2" t="s">
        <v>21</v>
      </c>
      <c r="H521" s="3">
        <v>1163769</v>
      </c>
      <c r="I521" s="4">
        <v>0.36799999999999999</v>
      </c>
    </row>
    <row r="522" spans="1:9" x14ac:dyDescent="0.35">
      <c r="A522" s="2" t="s">
        <v>9</v>
      </c>
      <c r="B522" s="2" t="s">
        <v>143</v>
      </c>
      <c r="C522" s="2" t="s">
        <v>11</v>
      </c>
      <c r="D522" s="2" t="s">
        <v>146</v>
      </c>
      <c r="E522" s="2" t="s">
        <v>16</v>
      </c>
      <c r="F522" s="2" t="s">
        <v>20</v>
      </c>
      <c r="G522" s="2" t="s">
        <v>21</v>
      </c>
      <c r="H522" s="3">
        <v>175198</v>
      </c>
      <c r="I522" s="4">
        <v>5.5399999999999998E-2</v>
      </c>
    </row>
    <row r="523" spans="1:9" x14ac:dyDescent="0.35">
      <c r="A523" s="2" t="s">
        <v>9</v>
      </c>
      <c r="B523" s="2" t="s">
        <v>143</v>
      </c>
      <c r="C523" s="2" t="s">
        <v>11</v>
      </c>
      <c r="D523" s="2" t="s">
        <v>146</v>
      </c>
      <c r="E523" s="2" t="s">
        <v>17</v>
      </c>
      <c r="F523" s="2" t="s">
        <v>20</v>
      </c>
      <c r="G523" s="2" t="s">
        <v>21</v>
      </c>
      <c r="H523" s="3">
        <v>0</v>
      </c>
      <c r="I523" s="4">
        <v>0</v>
      </c>
    </row>
    <row r="524" spans="1:9" x14ac:dyDescent="0.35">
      <c r="A524" s="2" t="s">
        <v>9</v>
      </c>
      <c r="B524" s="2" t="s">
        <v>143</v>
      </c>
      <c r="C524" s="2" t="s">
        <v>11</v>
      </c>
      <c r="D524" s="2" t="s">
        <v>146</v>
      </c>
      <c r="E524" s="2" t="s">
        <v>18</v>
      </c>
      <c r="F524" s="2" t="s">
        <v>20</v>
      </c>
      <c r="G524" s="2" t="s">
        <v>21</v>
      </c>
      <c r="H524" s="3">
        <v>1831039</v>
      </c>
      <c r="I524" s="4">
        <v>0.57899999999999996</v>
      </c>
    </row>
    <row r="525" spans="1:9" x14ac:dyDescent="0.35">
      <c r="A525" s="2" t="s">
        <v>9</v>
      </c>
      <c r="B525" s="2" t="s">
        <v>143</v>
      </c>
      <c r="C525" s="2" t="s">
        <v>11</v>
      </c>
      <c r="D525" s="2" t="s">
        <v>147</v>
      </c>
      <c r="E525" s="2" t="s">
        <v>15</v>
      </c>
      <c r="F525" s="2" t="s">
        <v>20</v>
      </c>
      <c r="G525" s="2" t="s">
        <v>21</v>
      </c>
      <c r="H525" s="3">
        <v>2469410</v>
      </c>
      <c r="I525" s="4">
        <v>0.40939999999999999</v>
      </c>
    </row>
    <row r="526" spans="1:9" x14ac:dyDescent="0.35">
      <c r="A526" s="2" t="s">
        <v>9</v>
      </c>
      <c r="B526" s="2" t="s">
        <v>143</v>
      </c>
      <c r="C526" s="2" t="s">
        <v>11</v>
      </c>
      <c r="D526" s="2" t="s">
        <v>147</v>
      </c>
      <c r="E526" s="2" t="s">
        <v>17</v>
      </c>
      <c r="F526" s="2" t="s">
        <v>20</v>
      </c>
      <c r="G526" s="2" t="s">
        <v>21</v>
      </c>
      <c r="H526" s="3">
        <v>0</v>
      </c>
      <c r="I526" s="4">
        <v>0</v>
      </c>
    </row>
    <row r="527" spans="1:9" x14ac:dyDescent="0.35">
      <c r="A527" s="2" t="s">
        <v>9</v>
      </c>
      <c r="B527" s="2" t="s">
        <v>143</v>
      </c>
      <c r="C527" s="2" t="s">
        <v>11</v>
      </c>
      <c r="D527" s="2" t="s">
        <v>147</v>
      </c>
      <c r="E527" s="2" t="s">
        <v>18</v>
      </c>
      <c r="F527" s="2" t="s">
        <v>20</v>
      </c>
      <c r="G527" s="2" t="s">
        <v>21</v>
      </c>
      <c r="H527" s="3">
        <v>5356822</v>
      </c>
      <c r="I527" s="4">
        <v>0.8881</v>
      </c>
    </row>
    <row r="528" spans="1:9" x14ac:dyDescent="0.35">
      <c r="A528" s="2" t="s">
        <v>9</v>
      </c>
      <c r="B528" s="2" t="s">
        <v>143</v>
      </c>
      <c r="C528" s="2" t="s">
        <v>11</v>
      </c>
      <c r="D528" s="2" t="s">
        <v>148</v>
      </c>
      <c r="E528" s="2" t="s">
        <v>15</v>
      </c>
      <c r="F528" s="2" t="s">
        <v>143</v>
      </c>
      <c r="G528" s="2" t="s">
        <v>14</v>
      </c>
      <c r="H528" s="3">
        <v>1285117</v>
      </c>
      <c r="I528" s="4">
        <v>0.63100000000000001</v>
      </c>
    </row>
    <row r="529" spans="1:9" x14ac:dyDescent="0.35">
      <c r="A529" s="2" t="s">
        <v>9</v>
      </c>
      <c r="B529" s="2" t="s">
        <v>143</v>
      </c>
      <c r="C529" s="2" t="s">
        <v>11</v>
      </c>
      <c r="D529" s="2" t="s">
        <v>148</v>
      </c>
      <c r="E529" s="2" t="s">
        <v>17</v>
      </c>
      <c r="F529" s="2" t="s">
        <v>143</v>
      </c>
      <c r="G529" s="2" t="s">
        <v>14</v>
      </c>
      <c r="H529" s="3">
        <v>0</v>
      </c>
      <c r="I529" s="4">
        <v>0</v>
      </c>
    </row>
    <row r="530" spans="1:9" x14ac:dyDescent="0.35">
      <c r="A530" s="2" t="s">
        <v>9</v>
      </c>
      <c r="B530" s="2" t="s">
        <v>143</v>
      </c>
      <c r="C530" s="2" t="s">
        <v>11</v>
      </c>
      <c r="D530" s="2" t="s">
        <v>148</v>
      </c>
      <c r="E530" s="2" t="s">
        <v>18</v>
      </c>
      <c r="F530" s="2" t="s">
        <v>143</v>
      </c>
      <c r="G530" s="2" t="s">
        <v>14</v>
      </c>
      <c r="H530" s="3">
        <v>1456194</v>
      </c>
      <c r="I530" s="4">
        <v>0.71499999999999997</v>
      </c>
    </row>
    <row r="531" spans="1:9" x14ac:dyDescent="0.35">
      <c r="A531" s="2" t="s">
        <v>9</v>
      </c>
      <c r="B531" s="2" t="s">
        <v>276</v>
      </c>
      <c r="C531" s="2" t="s">
        <v>11</v>
      </c>
      <c r="D531" s="2" t="s">
        <v>148</v>
      </c>
      <c r="E531" s="2" t="s">
        <v>15</v>
      </c>
      <c r="F531" s="2" t="s">
        <v>143</v>
      </c>
      <c r="G531" s="2" t="s">
        <v>14</v>
      </c>
      <c r="H531" s="3">
        <v>523708</v>
      </c>
      <c r="I531" s="4">
        <v>0.63100000000000001</v>
      </c>
    </row>
    <row r="532" spans="1:9" x14ac:dyDescent="0.35">
      <c r="A532" s="2" t="s">
        <v>9</v>
      </c>
      <c r="B532" s="2" t="s">
        <v>276</v>
      </c>
      <c r="C532" s="2" t="s">
        <v>11</v>
      </c>
      <c r="D532" s="2" t="s">
        <v>148</v>
      </c>
      <c r="E532" s="2" t="s">
        <v>17</v>
      </c>
      <c r="F532" s="2" t="s">
        <v>143</v>
      </c>
      <c r="G532" s="2" t="s">
        <v>14</v>
      </c>
      <c r="H532" s="3">
        <v>0</v>
      </c>
      <c r="I532" s="4">
        <v>0</v>
      </c>
    </row>
    <row r="533" spans="1:9" x14ac:dyDescent="0.35">
      <c r="A533" s="2" t="s">
        <v>9</v>
      </c>
      <c r="B533" s="2" t="s">
        <v>276</v>
      </c>
      <c r="C533" s="2" t="s">
        <v>11</v>
      </c>
      <c r="D533" s="2" t="s">
        <v>148</v>
      </c>
      <c r="E533" s="2" t="s">
        <v>18</v>
      </c>
      <c r="F533" s="2" t="s">
        <v>143</v>
      </c>
      <c r="G533" s="2" t="s">
        <v>14</v>
      </c>
      <c r="H533" s="3">
        <v>593425</v>
      </c>
      <c r="I533" s="4">
        <v>0.71499999999999997</v>
      </c>
    </row>
    <row r="534" spans="1:9" x14ac:dyDescent="0.35">
      <c r="A534" s="2" t="s">
        <v>9</v>
      </c>
      <c r="B534" s="2" t="s">
        <v>154</v>
      </c>
      <c r="C534" s="2" t="s">
        <v>11</v>
      </c>
      <c r="D534" s="2" t="s">
        <v>155</v>
      </c>
      <c r="E534" s="2" t="s">
        <v>15</v>
      </c>
      <c r="F534" s="2" t="s">
        <v>20</v>
      </c>
      <c r="G534" s="2" t="s">
        <v>21</v>
      </c>
      <c r="H534" s="3">
        <v>2349796</v>
      </c>
      <c r="I534" s="4">
        <v>0.75290000000000001</v>
      </c>
    </row>
    <row r="535" spans="1:9" x14ac:dyDescent="0.35">
      <c r="A535" s="2" t="s">
        <v>9</v>
      </c>
      <c r="B535" s="2" t="s">
        <v>154</v>
      </c>
      <c r="C535" s="2" t="s">
        <v>11</v>
      </c>
      <c r="D535" s="2" t="s">
        <v>155</v>
      </c>
      <c r="E535" s="2" t="s">
        <v>17</v>
      </c>
      <c r="F535" s="2" t="s">
        <v>20</v>
      </c>
      <c r="G535" s="2" t="s">
        <v>21</v>
      </c>
      <c r="H535" s="3">
        <v>0</v>
      </c>
      <c r="I535" s="4">
        <v>0</v>
      </c>
    </row>
    <row r="536" spans="1:9" x14ac:dyDescent="0.35">
      <c r="A536" s="2" t="s">
        <v>9</v>
      </c>
      <c r="B536" s="2" t="s">
        <v>154</v>
      </c>
      <c r="C536" s="2" t="s">
        <v>11</v>
      </c>
      <c r="D536" s="2" t="s">
        <v>155</v>
      </c>
      <c r="E536" s="2" t="s">
        <v>18</v>
      </c>
      <c r="F536" s="2" t="s">
        <v>20</v>
      </c>
      <c r="G536" s="2" t="s">
        <v>21</v>
      </c>
      <c r="H536" s="3">
        <v>1883208</v>
      </c>
      <c r="I536" s="4">
        <v>0.60340000000000005</v>
      </c>
    </row>
    <row r="537" spans="1:9" x14ac:dyDescent="0.35">
      <c r="A537" s="2" t="s">
        <v>9</v>
      </c>
      <c r="B537" s="2" t="s">
        <v>154</v>
      </c>
      <c r="C537" s="2" t="s">
        <v>11</v>
      </c>
      <c r="D537" s="2" t="s">
        <v>156</v>
      </c>
      <c r="E537" s="2" t="s">
        <v>13</v>
      </c>
      <c r="F537" s="2" t="s">
        <v>20</v>
      </c>
      <c r="G537" s="2" t="s">
        <v>21</v>
      </c>
      <c r="H537" s="3">
        <v>0</v>
      </c>
      <c r="I537" s="4">
        <v>0</v>
      </c>
    </row>
    <row r="538" spans="1:9" x14ac:dyDescent="0.35">
      <c r="A538" s="2" t="s">
        <v>9</v>
      </c>
      <c r="B538" s="2" t="s">
        <v>154</v>
      </c>
      <c r="C538" s="2" t="s">
        <v>11</v>
      </c>
      <c r="D538" s="2" t="s">
        <v>156</v>
      </c>
      <c r="E538" s="2" t="s">
        <v>15</v>
      </c>
      <c r="F538" s="2" t="s">
        <v>20</v>
      </c>
      <c r="G538" s="2" t="s">
        <v>21</v>
      </c>
      <c r="H538" s="3">
        <v>2584695</v>
      </c>
      <c r="I538" s="4">
        <v>0.35139999999999999</v>
      </c>
    </row>
    <row r="539" spans="1:9" x14ac:dyDescent="0.35">
      <c r="A539" s="2" t="s">
        <v>9</v>
      </c>
      <c r="B539" s="2" t="s">
        <v>154</v>
      </c>
      <c r="C539" s="2" t="s">
        <v>11</v>
      </c>
      <c r="D539" s="2" t="s">
        <v>156</v>
      </c>
      <c r="E539" s="2" t="s">
        <v>16</v>
      </c>
      <c r="F539" s="2" t="s">
        <v>20</v>
      </c>
      <c r="G539" s="2" t="s">
        <v>21</v>
      </c>
      <c r="H539" s="3">
        <v>144166</v>
      </c>
      <c r="I539" s="4">
        <v>1.9599999999999999E-2</v>
      </c>
    </row>
    <row r="540" spans="1:9" x14ac:dyDescent="0.35">
      <c r="A540" s="2" t="s">
        <v>9</v>
      </c>
      <c r="B540" s="2" t="s">
        <v>154</v>
      </c>
      <c r="C540" s="2" t="s">
        <v>11</v>
      </c>
      <c r="D540" s="2" t="s">
        <v>156</v>
      </c>
      <c r="E540" s="2" t="s">
        <v>17</v>
      </c>
      <c r="F540" s="2" t="s">
        <v>20</v>
      </c>
      <c r="G540" s="2" t="s">
        <v>21</v>
      </c>
      <c r="H540" s="3">
        <v>0</v>
      </c>
      <c r="I540" s="4">
        <v>0</v>
      </c>
    </row>
    <row r="541" spans="1:9" x14ac:dyDescent="0.35">
      <c r="A541" s="2" t="s">
        <v>9</v>
      </c>
      <c r="B541" s="2" t="s">
        <v>154</v>
      </c>
      <c r="C541" s="2" t="s">
        <v>11</v>
      </c>
      <c r="D541" s="2" t="s">
        <v>156</v>
      </c>
      <c r="E541" s="2" t="s">
        <v>18</v>
      </c>
      <c r="F541" s="2" t="s">
        <v>20</v>
      </c>
      <c r="G541" s="2" t="s">
        <v>21</v>
      </c>
      <c r="H541" s="3">
        <v>3824819</v>
      </c>
      <c r="I541" s="4">
        <v>0.52</v>
      </c>
    </row>
    <row r="542" spans="1:9" x14ac:dyDescent="0.35">
      <c r="A542" s="2" t="s">
        <v>9</v>
      </c>
      <c r="B542" s="2" t="s">
        <v>154</v>
      </c>
      <c r="C542" s="2" t="s">
        <v>11</v>
      </c>
      <c r="D542" s="2" t="s">
        <v>157</v>
      </c>
      <c r="E542" s="2" t="s">
        <v>15</v>
      </c>
      <c r="F542" s="2" t="s">
        <v>20</v>
      </c>
      <c r="G542" s="2" t="s">
        <v>21</v>
      </c>
      <c r="H542" s="3">
        <v>2637034</v>
      </c>
      <c r="I542" s="4">
        <v>0.83089999999999997</v>
      </c>
    </row>
    <row r="543" spans="1:9" x14ac:dyDescent="0.35">
      <c r="A543" s="2" t="s">
        <v>9</v>
      </c>
      <c r="B543" s="2" t="s">
        <v>154</v>
      </c>
      <c r="C543" s="2" t="s">
        <v>11</v>
      </c>
      <c r="D543" s="2" t="s">
        <v>157</v>
      </c>
      <c r="E543" s="2" t="s">
        <v>16</v>
      </c>
      <c r="F543" s="2" t="s">
        <v>20</v>
      </c>
      <c r="G543" s="2" t="s">
        <v>21</v>
      </c>
      <c r="H543" s="3">
        <v>71091</v>
      </c>
      <c r="I543" s="4">
        <v>2.24E-2</v>
      </c>
    </row>
    <row r="544" spans="1:9" x14ac:dyDescent="0.35">
      <c r="A544" s="2" t="s">
        <v>9</v>
      </c>
      <c r="B544" s="2" t="s">
        <v>154</v>
      </c>
      <c r="C544" s="2" t="s">
        <v>11</v>
      </c>
      <c r="D544" s="2" t="s">
        <v>157</v>
      </c>
      <c r="E544" s="2" t="s">
        <v>17</v>
      </c>
      <c r="F544" s="2" t="s">
        <v>20</v>
      </c>
      <c r="G544" s="2" t="s">
        <v>21</v>
      </c>
      <c r="H544" s="3">
        <v>0</v>
      </c>
      <c r="I544" s="4">
        <v>0</v>
      </c>
    </row>
    <row r="545" spans="1:9" x14ac:dyDescent="0.35">
      <c r="A545" s="2" t="s">
        <v>9</v>
      </c>
      <c r="B545" s="2" t="s">
        <v>154</v>
      </c>
      <c r="C545" s="2" t="s">
        <v>11</v>
      </c>
      <c r="D545" s="2" t="s">
        <v>157</v>
      </c>
      <c r="E545" s="2" t="s">
        <v>18</v>
      </c>
      <c r="F545" s="2" t="s">
        <v>20</v>
      </c>
      <c r="G545" s="2" t="s">
        <v>21</v>
      </c>
      <c r="H545" s="3">
        <v>1836625</v>
      </c>
      <c r="I545" s="4">
        <v>0.57869999999999999</v>
      </c>
    </row>
    <row r="546" spans="1:9" x14ac:dyDescent="0.35">
      <c r="A546" s="2" t="s">
        <v>9</v>
      </c>
      <c r="B546" s="2" t="s">
        <v>154</v>
      </c>
      <c r="C546" s="2" t="s">
        <v>11</v>
      </c>
      <c r="D546" s="2" t="s">
        <v>158</v>
      </c>
      <c r="E546" s="2" t="s">
        <v>13</v>
      </c>
      <c r="F546" s="2" t="s">
        <v>20</v>
      </c>
      <c r="G546" s="2" t="s">
        <v>21</v>
      </c>
      <c r="H546" s="3">
        <v>0</v>
      </c>
      <c r="I546" s="4">
        <v>0</v>
      </c>
    </row>
    <row r="547" spans="1:9" x14ac:dyDescent="0.35">
      <c r="A547" s="2" t="s">
        <v>9</v>
      </c>
      <c r="B547" s="2" t="s">
        <v>154</v>
      </c>
      <c r="C547" s="2" t="s">
        <v>11</v>
      </c>
      <c r="D547" s="2" t="s">
        <v>158</v>
      </c>
      <c r="E547" s="2" t="s">
        <v>15</v>
      </c>
      <c r="F547" s="2" t="s">
        <v>20</v>
      </c>
      <c r="G547" s="2" t="s">
        <v>21</v>
      </c>
      <c r="H547" s="3">
        <v>3280511</v>
      </c>
      <c r="I547" s="4">
        <v>0.57320000000000004</v>
      </c>
    </row>
    <row r="548" spans="1:9" x14ac:dyDescent="0.35">
      <c r="A548" s="2" t="s">
        <v>9</v>
      </c>
      <c r="B548" s="2" t="s">
        <v>154</v>
      </c>
      <c r="C548" s="2" t="s">
        <v>11</v>
      </c>
      <c r="D548" s="2" t="s">
        <v>158</v>
      </c>
      <c r="E548" s="2" t="s">
        <v>17</v>
      </c>
      <c r="F548" s="2" t="s">
        <v>20</v>
      </c>
      <c r="G548" s="2" t="s">
        <v>21</v>
      </c>
      <c r="H548" s="3">
        <v>0</v>
      </c>
      <c r="I548" s="4">
        <v>0</v>
      </c>
    </row>
    <row r="549" spans="1:9" x14ac:dyDescent="0.35">
      <c r="A549" s="2" t="s">
        <v>9</v>
      </c>
      <c r="B549" s="2" t="s">
        <v>154</v>
      </c>
      <c r="C549" s="2" t="s">
        <v>11</v>
      </c>
      <c r="D549" s="2" t="s">
        <v>158</v>
      </c>
      <c r="E549" s="2" t="s">
        <v>18</v>
      </c>
      <c r="F549" s="2" t="s">
        <v>20</v>
      </c>
      <c r="G549" s="2" t="s">
        <v>21</v>
      </c>
      <c r="H549" s="3">
        <v>3576971</v>
      </c>
      <c r="I549" s="4">
        <v>0.625</v>
      </c>
    </row>
    <row r="550" spans="1:9" x14ac:dyDescent="0.35">
      <c r="A550" s="2" t="s">
        <v>9</v>
      </c>
      <c r="B550" s="2" t="s">
        <v>154</v>
      </c>
      <c r="C550" s="2" t="s">
        <v>11</v>
      </c>
      <c r="D550" s="2" t="s">
        <v>159</v>
      </c>
      <c r="E550" s="2" t="s">
        <v>15</v>
      </c>
      <c r="F550" s="2" t="s">
        <v>20</v>
      </c>
      <c r="G550" s="2" t="s">
        <v>21</v>
      </c>
      <c r="H550" s="3">
        <v>9264647</v>
      </c>
      <c r="I550" s="4">
        <v>0.49490000000000001</v>
      </c>
    </row>
    <row r="551" spans="1:9" x14ac:dyDescent="0.35">
      <c r="A551" s="2" t="s">
        <v>9</v>
      </c>
      <c r="B551" s="2" t="s">
        <v>154</v>
      </c>
      <c r="C551" s="2" t="s">
        <v>11</v>
      </c>
      <c r="D551" s="2" t="s">
        <v>159</v>
      </c>
      <c r="E551" s="2" t="s">
        <v>16</v>
      </c>
      <c r="F551" s="2" t="s">
        <v>20</v>
      </c>
      <c r="G551" s="2" t="s">
        <v>21</v>
      </c>
      <c r="H551" s="3">
        <v>408101</v>
      </c>
      <c r="I551" s="4">
        <v>2.18E-2</v>
      </c>
    </row>
    <row r="552" spans="1:9" x14ac:dyDescent="0.35">
      <c r="A552" s="2" t="s">
        <v>9</v>
      </c>
      <c r="B552" s="2" t="s">
        <v>154</v>
      </c>
      <c r="C552" s="2" t="s">
        <v>11</v>
      </c>
      <c r="D552" s="2" t="s">
        <v>159</v>
      </c>
      <c r="E552" s="2" t="s">
        <v>17</v>
      </c>
      <c r="F552" s="2" t="s">
        <v>20</v>
      </c>
      <c r="G552" s="2" t="s">
        <v>21</v>
      </c>
      <c r="H552" s="3">
        <v>0</v>
      </c>
      <c r="I552" s="4">
        <v>0</v>
      </c>
    </row>
    <row r="553" spans="1:9" x14ac:dyDescent="0.35">
      <c r="A553" s="2" t="s">
        <v>9</v>
      </c>
      <c r="B553" s="2" t="s">
        <v>154</v>
      </c>
      <c r="C553" s="2" t="s">
        <v>11</v>
      </c>
      <c r="D553" s="2" t="s">
        <v>159</v>
      </c>
      <c r="E553" s="2" t="s">
        <v>18</v>
      </c>
      <c r="F553" s="2" t="s">
        <v>20</v>
      </c>
      <c r="G553" s="2" t="s">
        <v>21</v>
      </c>
      <c r="H553" s="3">
        <v>10700489</v>
      </c>
      <c r="I553" s="4">
        <v>0.5716</v>
      </c>
    </row>
    <row r="554" spans="1:9" x14ac:dyDescent="0.35">
      <c r="A554" s="2" t="s">
        <v>9</v>
      </c>
      <c r="B554" s="2" t="s">
        <v>160</v>
      </c>
      <c r="C554" s="2" t="s">
        <v>11</v>
      </c>
      <c r="D554" s="2" t="s">
        <v>161</v>
      </c>
      <c r="E554" s="2" t="s">
        <v>25</v>
      </c>
      <c r="F554" s="2" t="s">
        <v>20</v>
      </c>
      <c r="G554" s="2" t="s">
        <v>21</v>
      </c>
      <c r="H554" s="3">
        <v>0</v>
      </c>
      <c r="I554" s="4">
        <v>0</v>
      </c>
    </row>
    <row r="555" spans="1:9" x14ac:dyDescent="0.35">
      <c r="A555" s="2" t="s">
        <v>9</v>
      </c>
      <c r="B555" s="2" t="s">
        <v>160</v>
      </c>
      <c r="C555" s="2" t="s">
        <v>11</v>
      </c>
      <c r="D555" s="2" t="s">
        <v>161</v>
      </c>
      <c r="E555" s="2" t="s">
        <v>15</v>
      </c>
      <c r="F555" s="2" t="s">
        <v>20</v>
      </c>
      <c r="G555" s="2" t="s">
        <v>21</v>
      </c>
      <c r="H555" s="3">
        <v>4292145</v>
      </c>
      <c r="I555" s="4">
        <v>0.2772</v>
      </c>
    </row>
    <row r="556" spans="1:9" x14ac:dyDescent="0.35">
      <c r="A556" s="2" t="s">
        <v>9</v>
      </c>
      <c r="B556" s="2" t="s">
        <v>160</v>
      </c>
      <c r="C556" s="2" t="s">
        <v>11</v>
      </c>
      <c r="D556" s="2" t="s">
        <v>161</v>
      </c>
      <c r="E556" s="2" t="s">
        <v>17</v>
      </c>
      <c r="F556" s="2" t="s">
        <v>20</v>
      </c>
      <c r="G556" s="2" t="s">
        <v>21</v>
      </c>
      <c r="H556" s="3">
        <v>0</v>
      </c>
      <c r="I556" s="4">
        <v>0</v>
      </c>
    </row>
    <row r="557" spans="1:9" x14ac:dyDescent="0.35">
      <c r="A557" s="2" t="s">
        <v>9</v>
      </c>
      <c r="B557" s="2" t="s">
        <v>160</v>
      </c>
      <c r="C557" s="2" t="s">
        <v>11</v>
      </c>
      <c r="D557" s="2" t="s">
        <v>161</v>
      </c>
      <c r="E557" s="2" t="s">
        <v>18</v>
      </c>
      <c r="F557" s="2" t="s">
        <v>20</v>
      </c>
      <c r="G557" s="2" t="s">
        <v>21</v>
      </c>
      <c r="H557" s="3">
        <v>9414228</v>
      </c>
      <c r="I557" s="4">
        <v>0.60799999999999998</v>
      </c>
    </row>
    <row r="558" spans="1:9" x14ac:dyDescent="0.35">
      <c r="A558" s="2" t="s">
        <v>9</v>
      </c>
      <c r="B558" s="2" t="s">
        <v>87</v>
      </c>
      <c r="C558" s="2" t="s">
        <v>11</v>
      </c>
      <c r="D558" s="2" t="s">
        <v>88</v>
      </c>
      <c r="E558" s="2" t="s">
        <v>13</v>
      </c>
      <c r="F558" s="2" t="s">
        <v>20</v>
      </c>
      <c r="G558" s="2" t="s">
        <v>21</v>
      </c>
      <c r="H558" s="3">
        <v>0</v>
      </c>
      <c r="I558" s="4">
        <v>0</v>
      </c>
    </row>
    <row r="559" spans="1:9" x14ac:dyDescent="0.35">
      <c r="A559" s="2" t="s">
        <v>9</v>
      </c>
      <c r="B559" s="2" t="s">
        <v>87</v>
      </c>
      <c r="C559" s="2" t="s">
        <v>11</v>
      </c>
      <c r="D559" s="2" t="s">
        <v>88</v>
      </c>
      <c r="E559" s="2" t="s">
        <v>15</v>
      </c>
      <c r="F559" s="2" t="s">
        <v>20</v>
      </c>
      <c r="G559" s="2" t="s">
        <v>21</v>
      </c>
      <c r="H559" s="3">
        <v>417604</v>
      </c>
      <c r="I559" s="4">
        <v>1.0330999999999999</v>
      </c>
    </row>
    <row r="560" spans="1:9" x14ac:dyDescent="0.35">
      <c r="A560" s="2" t="s">
        <v>9</v>
      </c>
      <c r="B560" s="2" t="s">
        <v>87</v>
      </c>
      <c r="C560" s="2" t="s">
        <v>11</v>
      </c>
      <c r="D560" s="2" t="s">
        <v>88</v>
      </c>
      <c r="E560" s="2" t="s">
        <v>16</v>
      </c>
      <c r="F560" s="2" t="s">
        <v>20</v>
      </c>
      <c r="G560" s="2" t="s">
        <v>21</v>
      </c>
      <c r="H560" s="3">
        <v>0</v>
      </c>
      <c r="I560" s="4">
        <v>0</v>
      </c>
    </row>
    <row r="561" spans="1:9" x14ac:dyDescent="0.35">
      <c r="A561" s="2" t="s">
        <v>9</v>
      </c>
      <c r="B561" s="2" t="s">
        <v>87</v>
      </c>
      <c r="C561" s="2" t="s">
        <v>11</v>
      </c>
      <c r="D561" s="2" t="s">
        <v>88</v>
      </c>
      <c r="E561" s="2" t="s">
        <v>17</v>
      </c>
      <c r="F561" s="2" t="s">
        <v>20</v>
      </c>
      <c r="G561" s="2" t="s">
        <v>21</v>
      </c>
      <c r="H561" s="3">
        <v>0</v>
      </c>
      <c r="I561" s="4">
        <v>0</v>
      </c>
    </row>
    <row r="562" spans="1:9" x14ac:dyDescent="0.35">
      <c r="A562" s="2" t="s">
        <v>9</v>
      </c>
      <c r="B562" s="2" t="s">
        <v>87</v>
      </c>
      <c r="C562" s="2" t="s">
        <v>11</v>
      </c>
      <c r="D562" s="2" t="s">
        <v>88</v>
      </c>
      <c r="E562" s="2" t="s">
        <v>18</v>
      </c>
      <c r="F562" s="2" t="s">
        <v>20</v>
      </c>
      <c r="G562" s="2" t="s">
        <v>21</v>
      </c>
      <c r="H562" s="3">
        <v>353211</v>
      </c>
      <c r="I562" s="4">
        <v>0.87380000000000002</v>
      </c>
    </row>
    <row r="563" spans="1:9" x14ac:dyDescent="0.35">
      <c r="A563" s="2" t="s">
        <v>9</v>
      </c>
      <c r="B563" s="2" t="s">
        <v>87</v>
      </c>
      <c r="C563" s="2" t="s">
        <v>11</v>
      </c>
      <c r="D563" s="2" t="s">
        <v>89</v>
      </c>
      <c r="E563" s="2" t="s">
        <v>13</v>
      </c>
      <c r="F563" s="2" t="s">
        <v>20</v>
      </c>
      <c r="G563" s="2" t="s">
        <v>21</v>
      </c>
      <c r="H563" s="3">
        <v>0</v>
      </c>
      <c r="I563" s="4">
        <v>0</v>
      </c>
    </row>
    <row r="564" spans="1:9" x14ac:dyDescent="0.35">
      <c r="A564" s="2" t="s">
        <v>9</v>
      </c>
      <c r="B564" s="2" t="s">
        <v>87</v>
      </c>
      <c r="C564" s="2" t="s">
        <v>11</v>
      </c>
      <c r="D564" s="2" t="s">
        <v>89</v>
      </c>
      <c r="E564" s="2" t="s">
        <v>15</v>
      </c>
      <c r="F564" s="2" t="s">
        <v>20</v>
      </c>
      <c r="G564" s="2" t="s">
        <v>21</v>
      </c>
      <c r="H564" s="3">
        <v>3917908</v>
      </c>
      <c r="I564" s="4">
        <v>0.28820000000000001</v>
      </c>
    </row>
    <row r="565" spans="1:9" x14ac:dyDescent="0.35">
      <c r="A565" s="2" t="s">
        <v>9</v>
      </c>
      <c r="B565" s="2" t="s">
        <v>87</v>
      </c>
      <c r="C565" s="2" t="s">
        <v>11</v>
      </c>
      <c r="D565" s="2" t="s">
        <v>89</v>
      </c>
      <c r="E565" s="2" t="s">
        <v>16</v>
      </c>
      <c r="F565" s="2" t="s">
        <v>20</v>
      </c>
      <c r="G565" s="2" t="s">
        <v>21</v>
      </c>
      <c r="H565" s="3">
        <v>270529</v>
      </c>
      <c r="I565" s="4">
        <v>1.9900000000000001E-2</v>
      </c>
    </row>
    <row r="566" spans="1:9" x14ac:dyDescent="0.35">
      <c r="A566" s="2" t="s">
        <v>9</v>
      </c>
      <c r="B566" s="2" t="s">
        <v>87</v>
      </c>
      <c r="C566" s="2" t="s">
        <v>11</v>
      </c>
      <c r="D566" s="2" t="s">
        <v>89</v>
      </c>
      <c r="E566" s="2" t="s">
        <v>17</v>
      </c>
      <c r="F566" s="2" t="s">
        <v>20</v>
      </c>
      <c r="G566" s="2" t="s">
        <v>21</v>
      </c>
      <c r="H566" s="3">
        <v>0</v>
      </c>
      <c r="I566" s="4">
        <v>0</v>
      </c>
    </row>
    <row r="567" spans="1:9" x14ac:dyDescent="0.35">
      <c r="A567" s="2" t="s">
        <v>9</v>
      </c>
      <c r="B567" s="2" t="s">
        <v>87</v>
      </c>
      <c r="C567" s="2" t="s">
        <v>11</v>
      </c>
      <c r="D567" s="2" t="s">
        <v>89</v>
      </c>
      <c r="E567" s="2" t="s">
        <v>18</v>
      </c>
      <c r="F567" s="2" t="s">
        <v>20</v>
      </c>
      <c r="G567" s="2" t="s">
        <v>21</v>
      </c>
      <c r="H567" s="3">
        <v>6094373</v>
      </c>
      <c r="I567" s="4">
        <v>0.44829999999999998</v>
      </c>
    </row>
    <row r="568" spans="1:9" x14ac:dyDescent="0.35">
      <c r="A568" s="2" t="s">
        <v>9</v>
      </c>
      <c r="B568" s="2" t="s">
        <v>87</v>
      </c>
      <c r="C568" s="2" t="s">
        <v>11</v>
      </c>
      <c r="D568" s="2" t="s">
        <v>90</v>
      </c>
      <c r="E568" s="2" t="s">
        <v>13</v>
      </c>
      <c r="F568" s="2" t="s">
        <v>20</v>
      </c>
      <c r="G568" s="2" t="s">
        <v>21</v>
      </c>
      <c r="H568" s="3">
        <v>0</v>
      </c>
      <c r="I568" s="4">
        <v>0</v>
      </c>
    </row>
    <row r="569" spans="1:9" x14ac:dyDescent="0.35">
      <c r="A569" s="2" t="s">
        <v>9</v>
      </c>
      <c r="B569" s="2" t="s">
        <v>87</v>
      </c>
      <c r="C569" s="2" t="s">
        <v>11</v>
      </c>
      <c r="D569" s="2" t="s">
        <v>90</v>
      </c>
      <c r="E569" s="2" t="s">
        <v>15</v>
      </c>
      <c r="F569" s="2" t="s">
        <v>20</v>
      </c>
      <c r="G569" s="2" t="s">
        <v>21</v>
      </c>
      <c r="H569" s="3">
        <v>1249828</v>
      </c>
      <c r="I569" s="4">
        <v>0.29830000000000001</v>
      </c>
    </row>
    <row r="570" spans="1:9" x14ac:dyDescent="0.35">
      <c r="A570" s="2" t="s">
        <v>9</v>
      </c>
      <c r="B570" s="2" t="s">
        <v>87</v>
      </c>
      <c r="C570" s="2" t="s">
        <v>11</v>
      </c>
      <c r="D570" s="2" t="s">
        <v>90</v>
      </c>
      <c r="E570" s="2" t="s">
        <v>17</v>
      </c>
      <c r="F570" s="2" t="s">
        <v>20</v>
      </c>
      <c r="G570" s="2" t="s">
        <v>21</v>
      </c>
      <c r="H570" s="3">
        <v>0</v>
      </c>
      <c r="I570" s="4">
        <v>0</v>
      </c>
    </row>
    <row r="571" spans="1:9" x14ac:dyDescent="0.35">
      <c r="A571" s="2" t="s">
        <v>9</v>
      </c>
      <c r="B571" s="2" t="s">
        <v>87</v>
      </c>
      <c r="C571" s="2" t="s">
        <v>11</v>
      </c>
      <c r="D571" s="2" t="s">
        <v>90</v>
      </c>
      <c r="E571" s="2" t="s">
        <v>18</v>
      </c>
      <c r="F571" s="2" t="s">
        <v>20</v>
      </c>
      <c r="G571" s="2" t="s">
        <v>21</v>
      </c>
      <c r="H571" s="3">
        <v>2737219</v>
      </c>
      <c r="I571" s="4">
        <v>0.65329999999999999</v>
      </c>
    </row>
    <row r="572" spans="1:9" x14ac:dyDescent="0.35">
      <c r="A572" s="2" t="s">
        <v>9</v>
      </c>
      <c r="B572" s="2" t="s">
        <v>87</v>
      </c>
      <c r="C572" s="2" t="s">
        <v>11</v>
      </c>
      <c r="D572" s="2" t="s">
        <v>91</v>
      </c>
      <c r="E572" s="2" t="s">
        <v>15</v>
      </c>
      <c r="F572" s="2" t="s">
        <v>20</v>
      </c>
      <c r="G572" s="2" t="s">
        <v>21</v>
      </c>
      <c r="H572" s="3">
        <v>549702</v>
      </c>
      <c r="I572" s="4">
        <v>0.4022</v>
      </c>
    </row>
    <row r="573" spans="1:9" x14ac:dyDescent="0.35">
      <c r="A573" s="2" t="s">
        <v>9</v>
      </c>
      <c r="B573" s="2" t="s">
        <v>87</v>
      </c>
      <c r="C573" s="2" t="s">
        <v>11</v>
      </c>
      <c r="D573" s="2" t="s">
        <v>91</v>
      </c>
      <c r="E573" s="2" t="s">
        <v>16</v>
      </c>
      <c r="F573" s="2" t="s">
        <v>20</v>
      </c>
      <c r="G573" s="2" t="s">
        <v>21</v>
      </c>
      <c r="H573" s="3">
        <v>178496</v>
      </c>
      <c r="I573" s="4">
        <v>0.13059999999999999</v>
      </c>
    </row>
    <row r="574" spans="1:9" x14ac:dyDescent="0.35">
      <c r="A574" s="2" t="s">
        <v>9</v>
      </c>
      <c r="B574" s="2" t="s">
        <v>87</v>
      </c>
      <c r="C574" s="2" t="s">
        <v>11</v>
      </c>
      <c r="D574" s="2" t="s">
        <v>91</v>
      </c>
      <c r="E574" s="2" t="s">
        <v>17</v>
      </c>
      <c r="F574" s="2" t="s">
        <v>20</v>
      </c>
      <c r="G574" s="2" t="s">
        <v>21</v>
      </c>
      <c r="H574" s="3">
        <v>0</v>
      </c>
      <c r="I574" s="4">
        <v>0</v>
      </c>
    </row>
    <row r="575" spans="1:9" x14ac:dyDescent="0.35">
      <c r="A575" s="2" t="s">
        <v>9</v>
      </c>
      <c r="B575" s="2" t="s">
        <v>87</v>
      </c>
      <c r="C575" s="2" t="s">
        <v>11</v>
      </c>
      <c r="D575" s="2" t="s">
        <v>91</v>
      </c>
      <c r="E575" s="2" t="s">
        <v>18</v>
      </c>
      <c r="F575" s="2" t="s">
        <v>20</v>
      </c>
      <c r="G575" s="2" t="s">
        <v>21</v>
      </c>
      <c r="H575" s="3">
        <v>607925</v>
      </c>
      <c r="I575" s="4">
        <v>0.44479999999999997</v>
      </c>
    </row>
    <row r="576" spans="1:9" x14ac:dyDescent="0.35">
      <c r="A576" s="2" t="s">
        <v>9</v>
      </c>
      <c r="B576" s="2" t="s">
        <v>162</v>
      </c>
      <c r="C576" s="2" t="s">
        <v>11</v>
      </c>
      <c r="D576" s="2" t="s">
        <v>390</v>
      </c>
      <c r="E576" s="2" t="s">
        <v>13</v>
      </c>
      <c r="F576" s="2" t="s">
        <v>20</v>
      </c>
      <c r="G576" s="2" t="s">
        <v>21</v>
      </c>
      <c r="H576" s="3">
        <v>0</v>
      </c>
      <c r="I576" s="4">
        <v>0</v>
      </c>
    </row>
    <row r="577" spans="1:9" x14ac:dyDescent="0.35">
      <c r="A577" s="2" t="s">
        <v>9</v>
      </c>
      <c r="B577" s="2" t="s">
        <v>162</v>
      </c>
      <c r="C577" s="2" t="s">
        <v>11</v>
      </c>
      <c r="D577" s="2" t="s">
        <v>390</v>
      </c>
      <c r="E577" s="2" t="s">
        <v>15</v>
      </c>
      <c r="F577" s="2" t="s">
        <v>20</v>
      </c>
      <c r="G577" s="2" t="s">
        <v>21</v>
      </c>
      <c r="H577" s="3">
        <v>2232063</v>
      </c>
      <c r="I577" s="4">
        <v>0.155</v>
      </c>
    </row>
    <row r="578" spans="1:9" x14ac:dyDescent="0.35">
      <c r="A578" s="2" t="s">
        <v>9</v>
      </c>
      <c r="B578" s="2" t="s">
        <v>162</v>
      </c>
      <c r="C578" s="2" t="s">
        <v>11</v>
      </c>
      <c r="D578" s="2" t="s">
        <v>390</v>
      </c>
      <c r="E578" s="2" t="s">
        <v>51</v>
      </c>
      <c r="F578" s="2" t="s">
        <v>20</v>
      </c>
      <c r="G578" s="2" t="s">
        <v>21</v>
      </c>
      <c r="H578" s="3">
        <v>4125717</v>
      </c>
      <c r="I578" s="4">
        <v>0.28649999999999998</v>
      </c>
    </row>
    <row r="579" spans="1:9" x14ac:dyDescent="0.35">
      <c r="A579" s="2" t="s">
        <v>9</v>
      </c>
      <c r="B579" s="2" t="s">
        <v>162</v>
      </c>
      <c r="C579" s="2" t="s">
        <v>11</v>
      </c>
      <c r="D579" s="2" t="s">
        <v>390</v>
      </c>
      <c r="E579" s="2" t="s">
        <v>18</v>
      </c>
      <c r="F579" s="2" t="s">
        <v>20</v>
      </c>
      <c r="G579" s="2" t="s">
        <v>21</v>
      </c>
      <c r="H579" s="3">
        <v>6868995</v>
      </c>
      <c r="I579" s="4">
        <v>0.47699999999999998</v>
      </c>
    </row>
    <row r="580" spans="1:9" x14ac:dyDescent="0.35">
      <c r="A580" s="2" t="s">
        <v>9</v>
      </c>
      <c r="B580" s="2" t="s">
        <v>162</v>
      </c>
      <c r="C580" s="2" t="s">
        <v>11</v>
      </c>
      <c r="D580" s="2" t="s">
        <v>390</v>
      </c>
      <c r="E580" s="2" t="s">
        <v>17</v>
      </c>
      <c r="F580" s="2" t="s">
        <v>20</v>
      </c>
      <c r="G580" s="2" t="s">
        <v>21</v>
      </c>
      <c r="H580" s="3">
        <v>0</v>
      </c>
      <c r="I580" s="4">
        <v>0</v>
      </c>
    </row>
    <row r="581" spans="1:9" x14ac:dyDescent="0.35">
      <c r="A581" s="2" t="s">
        <v>9</v>
      </c>
      <c r="B581" s="2" t="s">
        <v>162</v>
      </c>
      <c r="C581" s="2" t="s">
        <v>11</v>
      </c>
      <c r="D581" s="2" t="s">
        <v>163</v>
      </c>
      <c r="E581" s="2" t="s">
        <v>15</v>
      </c>
      <c r="F581" s="2" t="s">
        <v>20</v>
      </c>
      <c r="G581" s="2" t="s">
        <v>21</v>
      </c>
      <c r="H581" s="3">
        <v>1065718</v>
      </c>
      <c r="I581" s="4">
        <v>0.1421</v>
      </c>
    </row>
    <row r="582" spans="1:9" x14ac:dyDescent="0.35">
      <c r="A582" s="2" t="s">
        <v>9</v>
      </c>
      <c r="B582" s="2" t="s">
        <v>162</v>
      </c>
      <c r="C582" s="2" t="s">
        <v>11</v>
      </c>
      <c r="D582" s="2" t="s">
        <v>163</v>
      </c>
      <c r="E582" s="2" t="s">
        <v>30</v>
      </c>
      <c r="F582" s="2" t="s">
        <v>20</v>
      </c>
      <c r="G582" s="2" t="s">
        <v>21</v>
      </c>
      <c r="H582" s="3">
        <v>930450</v>
      </c>
      <c r="I582" s="4">
        <v>0.11550000000000001</v>
      </c>
    </row>
    <row r="583" spans="1:9" x14ac:dyDescent="0.35">
      <c r="A583" s="2" t="s">
        <v>9</v>
      </c>
      <c r="B583" s="2" t="s">
        <v>162</v>
      </c>
      <c r="C583" s="2" t="s">
        <v>11</v>
      </c>
      <c r="D583" s="2" t="s">
        <v>163</v>
      </c>
      <c r="E583" s="2" t="s">
        <v>18</v>
      </c>
      <c r="F583" s="2" t="s">
        <v>20</v>
      </c>
      <c r="G583" s="2" t="s">
        <v>21</v>
      </c>
      <c r="H583" s="3">
        <v>3006660</v>
      </c>
      <c r="I583" s="4">
        <v>0.40089999999999998</v>
      </c>
    </row>
    <row r="584" spans="1:9" x14ac:dyDescent="0.35">
      <c r="A584" s="2" t="s">
        <v>9</v>
      </c>
      <c r="B584" s="2" t="s">
        <v>162</v>
      </c>
      <c r="C584" s="2" t="s">
        <v>11</v>
      </c>
      <c r="D584" s="2" t="s">
        <v>163</v>
      </c>
      <c r="E584" s="2" t="s">
        <v>17</v>
      </c>
      <c r="F584" s="2" t="s">
        <v>20</v>
      </c>
      <c r="G584" s="2" t="s">
        <v>21</v>
      </c>
      <c r="H584" s="3">
        <v>0</v>
      </c>
      <c r="I584" s="4">
        <v>0</v>
      </c>
    </row>
    <row r="585" spans="1:9" x14ac:dyDescent="0.35">
      <c r="A585" s="2" t="s">
        <v>9</v>
      </c>
      <c r="B585" s="2" t="s">
        <v>162</v>
      </c>
      <c r="C585" s="2" t="s">
        <v>11</v>
      </c>
      <c r="D585" s="2" t="s">
        <v>163</v>
      </c>
      <c r="E585" s="2" t="s">
        <v>13</v>
      </c>
      <c r="F585" s="2" t="s">
        <v>20</v>
      </c>
      <c r="G585" s="2" t="s">
        <v>21</v>
      </c>
      <c r="H585" s="3">
        <v>0</v>
      </c>
      <c r="I585" s="4">
        <v>0</v>
      </c>
    </row>
    <row r="586" spans="1:9" x14ac:dyDescent="0.35">
      <c r="A586" s="2" t="s">
        <v>9</v>
      </c>
      <c r="B586" s="2" t="s">
        <v>94</v>
      </c>
      <c r="C586" s="2" t="s">
        <v>11</v>
      </c>
      <c r="D586" s="2" t="s">
        <v>96</v>
      </c>
      <c r="E586" s="2" t="s">
        <v>13</v>
      </c>
      <c r="F586" s="2" t="s">
        <v>97</v>
      </c>
      <c r="G586" s="2" t="s">
        <v>14</v>
      </c>
      <c r="H586" s="3">
        <v>0</v>
      </c>
      <c r="I586" s="4">
        <v>0</v>
      </c>
    </row>
    <row r="587" spans="1:9" x14ac:dyDescent="0.35">
      <c r="A587" s="2" t="s">
        <v>9</v>
      </c>
      <c r="B587" s="2" t="s">
        <v>94</v>
      </c>
      <c r="C587" s="2" t="s">
        <v>11</v>
      </c>
      <c r="D587" s="2" t="s">
        <v>96</v>
      </c>
      <c r="E587" s="2" t="s">
        <v>15</v>
      </c>
      <c r="F587" s="2" t="s">
        <v>97</v>
      </c>
      <c r="G587" s="2" t="s">
        <v>14</v>
      </c>
      <c r="H587" s="3">
        <v>5886</v>
      </c>
      <c r="I587" s="4">
        <v>0.46400000000000002</v>
      </c>
    </row>
    <row r="588" spans="1:9" x14ac:dyDescent="0.35">
      <c r="A588" s="2" t="s">
        <v>9</v>
      </c>
      <c r="B588" s="2" t="s">
        <v>94</v>
      </c>
      <c r="C588" s="2" t="s">
        <v>11</v>
      </c>
      <c r="D588" s="2" t="s">
        <v>96</v>
      </c>
      <c r="E588" s="2" t="s">
        <v>16</v>
      </c>
      <c r="F588" s="2" t="s">
        <v>97</v>
      </c>
      <c r="G588" s="2" t="s">
        <v>14</v>
      </c>
      <c r="H588" s="3">
        <v>1033</v>
      </c>
      <c r="I588" s="4">
        <v>8.14E-2</v>
      </c>
    </row>
    <row r="589" spans="1:9" x14ac:dyDescent="0.35">
      <c r="A589" s="2" t="s">
        <v>9</v>
      </c>
      <c r="B589" s="2" t="s">
        <v>94</v>
      </c>
      <c r="C589" s="2" t="s">
        <v>11</v>
      </c>
      <c r="D589" s="2" t="s">
        <v>96</v>
      </c>
      <c r="E589" s="2" t="s">
        <v>17</v>
      </c>
      <c r="F589" s="2" t="s">
        <v>97</v>
      </c>
      <c r="G589" s="2" t="s">
        <v>14</v>
      </c>
      <c r="H589" s="3">
        <v>0</v>
      </c>
      <c r="I589" s="4">
        <v>0</v>
      </c>
    </row>
    <row r="590" spans="1:9" x14ac:dyDescent="0.35">
      <c r="A590" s="2" t="s">
        <v>9</v>
      </c>
      <c r="B590" s="2" t="s">
        <v>94</v>
      </c>
      <c r="C590" s="2" t="s">
        <v>11</v>
      </c>
      <c r="D590" s="2" t="s">
        <v>96</v>
      </c>
      <c r="E590" s="2" t="s">
        <v>18</v>
      </c>
      <c r="F590" s="2" t="s">
        <v>97</v>
      </c>
      <c r="G590" s="2" t="s">
        <v>14</v>
      </c>
      <c r="H590" s="3">
        <v>7287</v>
      </c>
      <c r="I590" s="4">
        <v>0.57450000000000001</v>
      </c>
    </row>
    <row r="591" spans="1:9" x14ac:dyDescent="0.35">
      <c r="A591" s="2" t="s">
        <v>9</v>
      </c>
      <c r="B591" s="2" t="s">
        <v>97</v>
      </c>
      <c r="C591" s="2" t="s">
        <v>11</v>
      </c>
      <c r="D591" s="2" t="s">
        <v>96</v>
      </c>
      <c r="E591" s="2" t="s">
        <v>13</v>
      </c>
      <c r="F591" s="2" t="s">
        <v>97</v>
      </c>
      <c r="G591" s="2" t="s">
        <v>14</v>
      </c>
      <c r="H591" s="3">
        <v>0</v>
      </c>
      <c r="I591" s="4">
        <v>0</v>
      </c>
    </row>
    <row r="592" spans="1:9" x14ac:dyDescent="0.35">
      <c r="A592" s="2" t="s">
        <v>9</v>
      </c>
      <c r="B592" s="2" t="s">
        <v>97</v>
      </c>
      <c r="C592" s="2" t="s">
        <v>11</v>
      </c>
      <c r="D592" s="2" t="s">
        <v>96</v>
      </c>
      <c r="E592" s="2" t="s">
        <v>15</v>
      </c>
      <c r="F592" s="2" t="s">
        <v>97</v>
      </c>
      <c r="G592" s="2" t="s">
        <v>14</v>
      </c>
      <c r="H592" s="3">
        <v>4721678</v>
      </c>
      <c r="I592" s="4">
        <v>0.46400000000000002</v>
      </c>
    </row>
    <row r="593" spans="1:9" x14ac:dyDescent="0.35">
      <c r="A593" s="2" t="s">
        <v>9</v>
      </c>
      <c r="B593" s="2" t="s">
        <v>97</v>
      </c>
      <c r="C593" s="2" t="s">
        <v>11</v>
      </c>
      <c r="D593" s="2" t="s">
        <v>96</v>
      </c>
      <c r="E593" s="2" t="s">
        <v>16</v>
      </c>
      <c r="F593" s="2" t="s">
        <v>97</v>
      </c>
      <c r="G593" s="2" t="s">
        <v>14</v>
      </c>
      <c r="H593" s="3">
        <v>828329</v>
      </c>
      <c r="I593" s="4">
        <v>8.14E-2</v>
      </c>
    </row>
    <row r="594" spans="1:9" x14ac:dyDescent="0.35">
      <c r="A594" s="2" t="s">
        <v>9</v>
      </c>
      <c r="B594" s="2" t="s">
        <v>97</v>
      </c>
      <c r="C594" s="2" t="s">
        <v>11</v>
      </c>
      <c r="D594" s="2" t="s">
        <v>96</v>
      </c>
      <c r="E594" s="2" t="s">
        <v>17</v>
      </c>
      <c r="F594" s="2" t="s">
        <v>97</v>
      </c>
      <c r="G594" s="2" t="s">
        <v>14</v>
      </c>
      <c r="H594" s="3">
        <v>0</v>
      </c>
      <c r="I594" s="4">
        <v>0</v>
      </c>
    </row>
    <row r="595" spans="1:9" x14ac:dyDescent="0.35">
      <c r="A595" s="2" t="s">
        <v>9</v>
      </c>
      <c r="B595" s="2" t="s">
        <v>97</v>
      </c>
      <c r="C595" s="2" t="s">
        <v>11</v>
      </c>
      <c r="D595" s="2" t="s">
        <v>96</v>
      </c>
      <c r="E595" s="2" t="s">
        <v>18</v>
      </c>
      <c r="F595" s="2" t="s">
        <v>97</v>
      </c>
      <c r="G595" s="2" t="s">
        <v>14</v>
      </c>
      <c r="H595" s="3">
        <v>5846129</v>
      </c>
      <c r="I595" s="4">
        <v>0.57450000000000001</v>
      </c>
    </row>
    <row r="596" spans="1:9" x14ac:dyDescent="0.35">
      <c r="A596" s="2" t="s">
        <v>9</v>
      </c>
      <c r="B596" s="2" t="s">
        <v>169</v>
      </c>
      <c r="C596" s="2" t="s">
        <v>11</v>
      </c>
      <c r="D596" s="2" t="s">
        <v>170</v>
      </c>
      <c r="E596" s="2" t="s">
        <v>15</v>
      </c>
      <c r="F596" s="2" t="s">
        <v>20</v>
      </c>
      <c r="G596" s="2" t="s">
        <v>21</v>
      </c>
      <c r="H596" s="3">
        <v>3485479</v>
      </c>
      <c r="I596" s="4">
        <v>0.3306</v>
      </c>
    </row>
    <row r="597" spans="1:9" x14ac:dyDescent="0.35">
      <c r="A597" s="2" t="s">
        <v>9</v>
      </c>
      <c r="B597" s="2" t="s">
        <v>169</v>
      </c>
      <c r="C597" s="2" t="s">
        <v>11</v>
      </c>
      <c r="D597" s="2" t="s">
        <v>170</v>
      </c>
      <c r="E597" s="2" t="s">
        <v>17</v>
      </c>
      <c r="F597" s="2" t="s">
        <v>20</v>
      </c>
      <c r="G597" s="2" t="s">
        <v>21</v>
      </c>
      <c r="H597" s="3">
        <v>0</v>
      </c>
      <c r="I597" s="4">
        <v>0</v>
      </c>
    </row>
    <row r="598" spans="1:9" x14ac:dyDescent="0.35">
      <c r="A598" s="2" t="s">
        <v>9</v>
      </c>
      <c r="B598" s="2" t="s">
        <v>169</v>
      </c>
      <c r="C598" s="2" t="s">
        <v>11</v>
      </c>
      <c r="D598" s="2" t="s">
        <v>170</v>
      </c>
      <c r="E598" s="2" t="s">
        <v>18</v>
      </c>
      <c r="F598" s="2" t="s">
        <v>20</v>
      </c>
      <c r="G598" s="2" t="s">
        <v>21</v>
      </c>
      <c r="H598" s="3">
        <v>5850249</v>
      </c>
      <c r="I598" s="4">
        <v>0.55489999999999995</v>
      </c>
    </row>
    <row r="599" spans="1:9" x14ac:dyDescent="0.35">
      <c r="A599" s="2" t="s">
        <v>9</v>
      </c>
      <c r="B599" s="2" t="s">
        <v>169</v>
      </c>
      <c r="C599" s="2" t="s">
        <v>11</v>
      </c>
      <c r="D599" s="2" t="s">
        <v>171</v>
      </c>
      <c r="E599" s="2" t="s">
        <v>13</v>
      </c>
      <c r="F599" s="2" t="s">
        <v>20</v>
      </c>
      <c r="G599" s="2" t="s">
        <v>21</v>
      </c>
      <c r="H599" s="3">
        <v>0</v>
      </c>
      <c r="I599" s="4">
        <v>0</v>
      </c>
    </row>
    <row r="600" spans="1:9" x14ac:dyDescent="0.35">
      <c r="A600" s="2" t="s">
        <v>9</v>
      </c>
      <c r="B600" s="2" t="s">
        <v>169</v>
      </c>
      <c r="C600" s="2" t="s">
        <v>11</v>
      </c>
      <c r="D600" s="2" t="s">
        <v>171</v>
      </c>
      <c r="E600" s="2" t="s">
        <v>15</v>
      </c>
      <c r="F600" s="2" t="s">
        <v>20</v>
      </c>
      <c r="G600" s="2" t="s">
        <v>21</v>
      </c>
      <c r="H600" s="3">
        <v>550594</v>
      </c>
      <c r="I600" s="4">
        <v>0.20549999999999999</v>
      </c>
    </row>
    <row r="601" spans="1:9" x14ac:dyDescent="0.35">
      <c r="A601" s="2" t="s">
        <v>9</v>
      </c>
      <c r="B601" s="2" t="s">
        <v>169</v>
      </c>
      <c r="C601" s="2" t="s">
        <v>11</v>
      </c>
      <c r="D601" s="2" t="s">
        <v>171</v>
      </c>
      <c r="E601" s="2" t="s">
        <v>16</v>
      </c>
      <c r="F601" s="2" t="s">
        <v>20</v>
      </c>
      <c r="G601" s="2" t="s">
        <v>21</v>
      </c>
      <c r="H601" s="3">
        <v>37510</v>
      </c>
      <c r="I601" s="4">
        <v>1.4E-2</v>
      </c>
    </row>
    <row r="602" spans="1:9" x14ac:dyDescent="0.35">
      <c r="A602" s="2" t="s">
        <v>9</v>
      </c>
      <c r="B602" s="2" t="s">
        <v>169</v>
      </c>
      <c r="C602" s="2" t="s">
        <v>11</v>
      </c>
      <c r="D602" s="2" t="s">
        <v>171</v>
      </c>
      <c r="E602" s="2" t="s">
        <v>17</v>
      </c>
      <c r="F602" s="2" t="s">
        <v>20</v>
      </c>
      <c r="G602" s="2" t="s">
        <v>21</v>
      </c>
      <c r="H602" s="3">
        <v>0</v>
      </c>
      <c r="I602" s="4">
        <v>0</v>
      </c>
    </row>
    <row r="603" spans="1:9" x14ac:dyDescent="0.35">
      <c r="A603" s="2" t="s">
        <v>9</v>
      </c>
      <c r="B603" s="2" t="s">
        <v>169</v>
      </c>
      <c r="C603" s="2" t="s">
        <v>11</v>
      </c>
      <c r="D603" s="2" t="s">
        <v>171</v>
      </c>
      <c r="E603" s="2" t="s">
        <v>18</v>
      </c>
      <c r="F603" s="2" t="s">
        <v>20</v>
      </c>
      <c r="G603" s="2" t="s">
        <v>21</v>
      </c>
      <c r="H603" s="3">
        <v>2595698</v>
      </c>
      <c r="I603" s="4">
        <v>0.96879999999999999</v>
      </c>
    </row>
    <row r="604" spans="1:9" x14ac:dyDescent="0.35">
      <c r="A604" s="2" t="s">
        <v>9</v>
      </c>
      <c r="B604" s="2" t="s">
        <v>172</v>
      </c>
      <c r="C604" s="2" t="s">
        <v>11</v>
      </c>
      <c r="D604" s="2" t="s">
        <v>173</v>
      </c>
      <c r="E604" s="2" t="s">
        <v>13</v>
      </c>
      <c r="F604" s="2" t="s">
        <v>20</v>
      </c>
      <c r="G604" s="2" t="s">
        <v>21</v>
      </c>
      <c r="H604" s="3">
        <v>0</v>
      </c>
      <c r="I604" s="4">
        <v>0</v>
      </c>
    </row>
    <row r="605" spans="1:9" x14ac:dyDescent="0.35">
      <c r="A605" s="2" t="s">
        <v>9</v>
      </c>
      <c r="B605" s="2" t="s">
        <v>172</v>
      </c>
      <c r="C605" s="2" t="s">
        <v>11</v>
      </c>
      <c r="D605" s="2" t="s">
        <v>173</v>
      </c>
      <c r="E605" s="2" t="s">
        <v>15</v>
      </c>
      <c r="F605" s="2" t="s">
        <v>20</v>
      </c>
      <c r="G605" s="2" t="s">
        <v>21</v>
      </c>
      <c r="H605" s="3">
        <v>3258741</v>
      </c>
      <c r="I605" s="4">
        <v>0.372</v>
      </c>
    </row>
    <row r="606" spans="1:9" x14ac:dyDescent="0.35">
      <c r="A606" s="2" t="s">
        <v>9</v>
      </c>
      <c r="B606" s="2" t="s">
        <v>172</v>
      </c>
      <c r="C606" s="2" t="s">
        <v>11</v>
      </c>
      <c r="D606" s="2" t="s">
        <v>173</v>
      </c>
      <c r="E606" s="2" t="s">
        <v>17</v>
      </c>
      <c r="F606" s="2" t="s">
        <v>20</v>
      </c>
      <c r="G606" s="2" t="s">
        <v>21</v>
      </c>
      <c r="H606" s="3">
        <v>0</v>
      </c>
      <c r="I606" s="4">
        <v>0</v>
      </c>
    </row>
    <row r="607" spans="1:9" x14ac:dyDescent="0.35">
      <c r="A607" s="2" t="s">
        <v>9</v>
      </c>
      <c r="B607" s="2" t="s">
        <v>172</v>
      </c>
      <c r="C607" s="2" t="s">
        <v>11</v>
      </c>
      <c r="D607" s="2" t="s">
        <v>173</v>
      </c>
      <c r="E607" s="2" t="s">
        <v>18</v>
      </c>
      <c r="F607" s="2" t="s">
        <v>20</v>
      </c>
      <c r="G607" s="2" t="s">
        <v>21</v>
      </c>
      <c r="H607" s="3">
        <v>7890183</v>
      </c>
      <c r="I607" s="4">
        <v>0.90069999999999995</v>
      </c>
    </row>
    <row r="608" spans="1:9" x14ac:dyDescent="0.35">
      <c r="A608" s="2" t="s">
        <v>9</v>
      </c>
      <c r="B608" s="2" t="s">
        <v>54</v>
      </c>
      <c r="C608" s="2" t="s">
        <v>11</v>
      </c>
      <c r="D608" s="2" t="s">
        <v>176</v>
      </c>
      <c r="E608" s="2" t="s">
        <v>25</v>
      </c>
      <c r="F608" s="2" t="s">
        <v>20</v>
      </c>
      <c r="G608" s="2" t="s">
        <v>21</v>
      </c>
      <c r="H608" s="3">
        <v>1782002</v>
      </c>
      <c r="I608" s="4">
        <v>9.9299999999999999E-2</v>
      </c>
    </row>
    <row r="609" spans="1:9" x14ac:dyDescent="0.35">
      <c r="A609" s="2" t="s">
        <v>9</v>
      </c>
      <c r="B609" s="2" t="s">
        <v>54</v>
      </c>
      <c r="C609" s="2" t="s">
        <v>11</v>
      </c>
      <c r="D609" s="2" t="s">
        <v>176</v>
      </c>
      <c r="E609" s="2" t="s">
        <v>13</v>
      </c>
      <c r="F609" s="2" t="s">
        <v>20</v>
      </c>
      <c r="G609" s="2" t="s">
        <v>21</v>
      </c>
      <c r="H609" s="3">
        <v>0</v>
      </c>
      <c r="I609" s="4">
        <v>0</v>
      </c>
    </row>
    <row r="610" spans="1:9" x14ac:dyDescent="0.35">
      <c r="A610" s="2" t="s">
        <v>9</v>
      </c>
      <c r="B610" s="2" t="s">
        <v>54</v>
      </c>
      <c r="C610" s="2" t="s">
        <v>11</v>
      </c>
      <c r="D610" s="2" t="s">
        <v>176</v>
      </c>
      <c r="E610" s="2" t="s">
        <v>15</v>
      </c>
      <c r="F610" s="2" t="s">
        <v>20</v>
      </c>
      <c r="G610" s="2" t="s">
        <v>21</v>
      </c>
      <c r="H610" s="3">
        <v>14573618</v>
      </c>
      <c r="I610" s="4">
        <v>0.98740000000000006</v>
      </c>
    </row>
    <row r="611" spans="1:9" x14ac:dyDescent="0.35">
      <c r="A611" s="2" t="s">
        <v>9</v>
      </c>
      <c r="B611" s="2" t="s">
        <v>54</v>
      </c>
      <c r="C611" s="2" t="s">
        <v>11</v>
      </c>
      <c r="D611" s="2" t="s">
        <v>176</v>
      </c>
      <c r="E611" s="2" t="s">
        <v>17</v>
      </c>
      <c r="F611" s="2" t="s">
        <v>20</v>
      </c>
      <c r="G611" s="2" t="s">
        <v>21</v>
      </c>
      <c r="H611" s="3">
        <v>0</v>
      </c>
      <c r="I611" s="4">
        <v>0</v>
      </c>
    </row>
    <row r="612" spans="1:9" x14ac:dyDescent="0.35">
      <c r="A612" s="2" t="s">
        <v>9</v>
      </c>
      <c r="B612" s="2" t="s">
        <v>54</v>
      </c>
      <c r="C612" s="2" t="s">
        <v>11</v>
      </c>
      <c r="D612" s="2" t="s">
        <v>176</v>
      </c>
      <c r="E612" s="2" t="s">
        <v>18</v>
      </c>
      <c r="F612" s="2" t="s">
        <v>20</v>
      </c>
      <c r="G612" s="2" t="s">
        <v>21</v>
      </c>
      <c r="H612" s="3">
        <v>8700778</v>
      </c>
      <c r="I612" s="4">
        <v>0.58950000000000002</v>
      </c>
    </row>
    <row r="613" spans="1:9" x14ac:dyDescent="0.35">
      <c r="A613" s="2" t="s">
        <v>9</v>
      </c>
      <c r="B613" s="2" t="s">
        <v>54</v>
      </c>
      <c r="C613" s="2" t="s">
        <v>11</v>
      </c>
      <c r="D613" s="2" t="s">
        <v>174</v>
      </c>
      <c r="E613" s="2" t="s">
        <v>25</v>
      </c>
      <c r="F613" s="2" t="s">
        <v>20</v>
      </c>
      <c r="G613" s="2" t="s">
        <v>21</v>
      </c>
      <c r="H613" s="3">
        <v>0</v>
      </c>
      <c r="I613" s="4">
        <v>0</v>
      </c>
    </row>
    <row r="614" spans="1:9" x14ac:dyDescent="0.35">
      <c r="A614" s="2" t="s">
        <v>9</v>
      </c>
      <c r="B614" s="2" t="s">
        <v>54</v>
      </c>
      <c r="C614" s="2" t="s">
        <v>11</v>
      </c>
      <c r="D614" s="2" t="s">
        <v>174</v>
      </c>
      <c r="E614" s="2" t="s">
        <v>15</v>
      </c>
      <c r="F614" s="2" t="s">
        <v>20</v>
      </c>
      <c r="G614" s="2" t="s">
        <v>21</v>
      </c>
      <c r="H614" s="3">
        <v>15790497</v>
      </c>
      <c r="I614" s="4">
        <v>0.58560000000000001</v>
      </c>
    </row>
    <row r="615" spans="1:9" x14ac:dyDescent="0.35">
      <c r="A615" s="2" t="s">
        <v>9</v>
      </c>
      <c r="B615" s="2" t="s">
        <v>54</v>
      </c>
      <c r="C615" s="2" t="s">
        <v>11</v>
      </c>
      <c r="D615" s="2" t="s">
        <v>174</v>
      </c>
      <c r="E615" s="2" t="s">
        <v>17</v>
      </c>
      <c r="F615" s="2" t="s">
        <v>20</v>
      </c>
      <c r="G615" s="2" t="s">
        <v>21</v>
      </c>
      <c r="H615" s="3">
        <v>0</v>
      </c>
      <c r="I615" s="4">
        <v>0</v>
      </c>
    </row>
    <row r="616" spans="1:9" x14ac:dyDescent="0.35">
      <c r="A616" s="2" t="s">
        <v>9</v>
      </c>
      <c r="B616" s="2" t="s">
        <v>54</v>
      </c>
      <c r="C616" s="2" t="s">
        <v>11</v>
      </c>
      <c r="D616" s="2" t="s">
        <v>174</v>
      </c>
      <c r="E616" s="2" t="s">
        <v>18</v>
      </c>
      <c r="F616" s="2" t="s">
        <v>20</v>
      </c>
      <c r="G616" s="2" t="s">
        <v>21</v>
      </c>
      <c r="H616" s="3">
        <v>11354812</v>
      </c>
      <c r="I616" s="4">
        <v>0.42109999999999997</v>
      </c>
    </row>
    <row r="617" spans="1:9" x14ac:dyDescent="0.35">
      <c r="A617" s="2" t="s">
        <v>9</v>
      </c>
      <c r="B617" s="2" t="s">
        <v>49</v>
      </c>
      <c r="C617" s="2" t="s">
        <v>11</v>
      </c>
      <c r="D617" s="2" t="s">
        <v>53</v>
      </c>
      <c r="E617" s="2" t="s">
        <v>15</v>
      </c>
      <c r="F617" s="2" t="s">
        <v>54</v>
      </c>
      <c r="G617" s="2" t="s">
        <v>14</v>
      </c>
      <c r="H617" s="3">
        <v>25687</v>
      </c>
      <c r="I617" s="4">
        <v>0.4516</v>
      </c>
    </row>
    <row r="618" spans="1:9" x14ac:dyDescent="0.35">
      <c r="A618" s="2" t="s">
        <v>9</v>
      </c>
      <c r="B618" s="2" t="s">
        <v>49</v>
      </c>
      <c r="C618" s="2" t="s">
        <v>11</v>
      </c>
      <c r="D618" s="2" t="s">
        <v>53</v>
      </c>
      <c r="E618" s="2" t="s">
        <v>16</v>
      </c>
      <c r="F618" s="2" t="s">
        <v>54</v>
      </c>
      <c r="G618" s="2" t="s">
        <v>14</v>
      </c>
      <c r="H618" s="3">
        <v>6223</v>
      </c>
      <c r="I618" s="4">
        <v>0.1094</v>
      </c>
    </row>
    <row r="619" spans="1:9" x14ac:dyDescent="0.35">
      <c r="A619" s="2" t="s">
        <v>9</v>
      </c>
      <c r="B619" s="2" t="s">
        <v>49</v>
      </c>
      <c r="C619" s="2" t="s">
        <v>11</v>
      </c>
      <c r="D619" s="2" t="s">
        <v>53</v>
      </c>
      <c r="E619" s="2" t="s">
        <v>17</v>
      </c>
      <c r="F619" s="2" t="s">
        <v>54</v>
      </c>
      <c r="G619" s="2" t="s">
        <v>14</v>
      </c>
      <c r="H619" s="3">
        <v>0</v>
      </c>
      <c r="I619" s="4">
        <v>0</v>
      </c>
    </row>
    <row r="620" spans="1:9" x14ac:dyDescent="0.35">
      <c r="A620" s="2" t="s">
        <v>9</v>
      </c>
      <c r="B620" s="2" t="s">
        <v>49</v>
      </c>
      <c r="C620" s="2" t="s">
        <v>11</v>
      </c>
      <c r="D620" s="2" t="s">
        <v>53</v>
      </c>
      <c r="E620" s="2" t="s">
        <v>18</v>
      </c>
      <c r="F620" s="2" t="s">
        <v>54</v>
      </c>
      <c r="G620" s="2" t="s">
        <v>14</v>
      </c>
      <c r="H620" s="3">
        <v>24061</v>
      </c>
      <c r="I620" s="4">
        <v>0.42299999999999999</v>
      </c>
    </row>
    <row r="621" spans="1:9" x14ac:dyDescent="0.35">
      <c r="A621" s="2" t="s">
        <v>9</v>
      </c>
      <c r="B621" s="2" t="s">
        <v>49</v>
      </c>
      <c r="C621" s="2" t="s">
        <v>11</v>
      </c>
      <c r="D621" s="2" t="s">
        <v>53</v>
      </c>
      <c r="E621" s="2" t="s">
        <v>13</v>
      </c>
      <c r="F621" s="2" t="s">
        <v>54</v>
      </c>
      <c r="G621" s="2" t="s">
        <v>14</v>
      </c>
      <c r="H621" s="3">
        <v>0</v>
      </c>
      <c r="I621" s="4">
        <v>0</v>
      </c>
    </row>
    <row r="622" spans="1:9" x14ac:dyDescent="0.35">
      <c r="A622" s="2" t="s">
        <v>9</v>
      </c>
      <c r="B622" s="2" t="s">
        <v>54</v>
      </c>
      <c r="C622" s="2" t="s">
        <v>11</v>
      </c>
      <c r="D622" s="2" t="s">
        <v>53</v>
      </c>
      <c r="E622" s="2" t="s">
        <v>13</v>
      </c>
      <c r="F622" s="2" t="s">
        <v>54</v>
      </c>
      <c r="G622" s="2" t="s">
        <v>14</v>
      </c>
      <c r="H622" s="3">
        <v>0</v>
      </c>
      <c r="I622" s="4">
        <v>0</v>
      </c>
    </row>
    <row r="623" spans="1:9" x14ac:dyDescent="0.35">
      <c r="A623" s="2" t="s">
        <v>9</v>
      </c>
      <c r="B623" s="2" t="s">
        <v>54</v>
      </c>
      <c r="C623" s="2" t="s">
        <v>11</v>
      </c>
      <c r="D623" s="2" t="s">
        <v>53</v>
      </c>
      <c r="E623" s="2" t="s">
        <v>15</v>
      </c>
      <c r="F623" s="2" t="s">
        <v>54</v>
      </c>
      <c r="G623" s="2" t="s">
        <v>14</v>
      </c>
      <c r="H623" s="3">
        <v>767099</v>
      </c>
      <c r="I623" s="4">
        <v>0.4516</v>
      </c>
    </row>
    <row r="624" spans="1:9" x14ac:dyDescent="0.35">
      <c r="A624" s="2" t="s">
        <v>9</v>
      </c>
      <c r="B624" s="2" t="s">
        <v>54</v>
      </c>
      <c r="C624" s="2" t="s">
        <v>11</v>
      </c>
      <c r="D624" s="2" t="s">
        <v>53</v>
      </c>
      <c r="E624" s="2" t="s">
        <v>16</v>
      </c>
      <c r="F624" s="2" t="s">
        <v>54</v>
      </c>
      <c r="G624" s="2" t="s">
        <v>14</v>
      </c>
      <c r="H624" s="3">
        <v>185830</v>
      </c>
      <c r="I624" s="4">
        <v>0.1094</v>
      </c>
    </row>
    <row r="625" spans="1:9" x14ac:dyDescent="0.35">
      <c r="A625" s="2" t="s">
        <v>9</v>
      </c>
      <c r="B625" s="2" t="s">
        <v>54</v>
      </c>
      <c r="C625" s="2" t="s">
        <v>11</v>
      </c>
      <c r="D625" s="2" t="s">
        <v>53</v>
      </c>
      <c r="E625" s="2" t="s">
        <v>17</v>
      </c>
      <c r="F625" s="2" t="s">
        <v>54</v>
      </c>
      <c r="G625" s="2" t="s">
        <v>14</v>
      </c>
      <c r="H625" s="3">
        <v>0</v>
      </c>
      <c r="I625" s="4">
        <v>0</v>
      </c>
    </row>
    <row r="626" spans="1:9" x14ac:dyDescent="0.35">
      <c r="A626" s="2" t="s">
        <v>9</v>
      </c>
      <c r="B626" s="2" t="s">
        <v>54</v>
      </c>
      <c r="C626" s="2" t="s">
        <v>11</v>
      </c>
      <c r="D626" s="2" t="s">
        <v>53</v>
      </c>
      <c r="E626" s="2" t="s">
        <v>18</v>
      </c>
      <c r="F626" s="2" t="s">
        <v>54</v>
      </c>
      <c r="G626" s="2" t="s">
        <v>14</v>
      </c>
      <c r="H626" s="3">
        <v>718519</v>
      </c>
      <c r="I626" s="4">
        <v>0.42299999999999999</v>
      </c>
    </row>
    <row r="627" spans="1:9" x14ac:dyDescent="0.35">
      <c r="A627" s="2" t="s">
        <v>9</v>
      </c>
      <c r="B627" s="2" t="s">
        <v>54</v>
      </c>
      <c r="C627" s="2" t="s">
        <v>11</v>
      </c>
      <c r="D627" s="2" t="s">
        <v>177</v>
      </c>
      <c r="E627" s="2" t="s">
        <v>25</v>
      </c>
      <c r="F627" s="2" t="s">
        <v>20</v>
      </c>
      <c r="G627" s="2" t="s">
        <v>21</v>
      </c>
      <c r="H627" s="3">
        <v>3707554</v>
      </c>
      <c r="I627" s="4">
        <v>0.23</v>
      </c>
    </row>
    <row r="628" spans="1:9" x14ac:dyDescent="0.35">
      <c r="A628" s="2" t="s">
        <v>9</v>
      </c>
      <c r="B628" s="2" t="s">
        <v>54</v>
      </c>
      <c r="C628" s="2" t="s">
        <v>11</v>
      </c>
      <c r="D628" s="2" t="s">
        <v>177</v>
      </c>
      <c r="E628" s="2" t="s">
        <v>15</v>
      </c>
      <c r="F628" s="2" t="s">
        <v>20</v>
      </c>
      <c r="G628" s="2" t="s">
        <v>21</v>
      </c>
      <c r="H628" s="3">
        <v>12769860</v>
      </c>
      <c r="I628" s="4">
        <v>0.88260000000000005</v>
      </c>
    </row>
    <row r="629" spans="1:9" x14ac:dyDescent="0.35">
      <c r="A629" s="2" t="s">
        <v>9</v>
      </c>
      <c r="B629" s="2" t="s">
        <v>54</v>
      </c>
      <c r="C629" s="2" t="s">
        <v>11</v>
      </c>
      <c r="D629" s="2" t="s">
        <v>177</v>
      </c>
      <c r="E629" s="2" t="s">
        <v>17</v>
      </c>
      <c r="F629" s="2" t="s">
        <v>20</v>
      </c>
      <c r="G629" s="2" t="s">
        <v>21</v>
      </c>
      <c r="H629" s="3">
        <v>0</v>
      </c>
      <c r="I629" s="4">
        <v>0</v>
      </c>
    </row>
    <row r="630" spans="1:9" x14ac:dyDescent="0.35">
      <c r="A630" s="2" t="s">
        <v>9</v>
      </c>
      <c r="B630" s="2" t="s">
        <v>54</v>
      </c>
      <c r="C630" s="2" t="s">
        <v>11</v>
      </c>
      <c r="D630" s="2" t="s">
        <v>177</v>
      </c>
      <c r="E630" s="2" t="s">
        <v>18</v>
      </c>
      <c r="F630" s="2" t="s">
        <v>20</v>
      </c>
      <c r="G630" s="2" t="s">
        <v>21</v>
      </c>
      <c r="H630" s="3">
        <v>7020095</v>
      </c>
      <c r="I630" s="4">
        <v>0.48520000000000002</v>
      </c>
    </row>
    <row r="631" spans="1:9" x14ac:dyDescent="0.35">
      <c r="A631" s="2" t="s">
        <v>9</v>
      </c>
      <c r="B631" s="2" t="s">
        <v>54</v>
      </c>
      <c r="C631" s="2" t="s">
        <v>11</v>
      </c>
      <c r="D631" s="2" t="s">
        <v>175</v>
      </c>
      <c r="E631" s="2" t="s">
        <v>13</v>
      </c>
      <c r="F631" s="2" t="s">
        <v>20</v>
      </c>
      <c r="G631" s="2" t="s">
        <v>21</v>
      </c>
      <c r="H631" s="3">
        <v>0</v>
      </c>
      <c r="I631" s="4">
        <v>0</v>
      </c>
    </row>
    <row r="632" spans="1:9" x14ac:dyDescent="0.35">
      <c r="A632" s="2" t="s">
        <v>9</v>
      </c>
      <c r="B632" s="2" t="s">
        <v>54</v>
      </c>
      <c r="C632" s="2" t="s">
        <v>11</v>
      </c>
      <c r="D632" s="2" t="s">
        <v>175</v>
      </c>
      <c r="E632" s="2" t="s">
        <v>15</v>
      </c>
      <c r="F632" s="2" t="s">
        <v>20</v>
      </c>
      <c r="G632" s="2" t="s">
        <v>21</v>
      </c>
      <c r="H632" s="3">
        <v>2734259</v>
      </c>
      <c r="I632" s="4">
        <v>0.2797</v>
      </c>
    </row>
    <row r="633" spans="1:9" x14ac:dyDescent="0.35">
      <c r="A633" s="2" t="s">
        <v>9</v>
      </c>
      <c r="B633" s="2" t="s">
        <v>54</v>
      </c>
      <c r="C633" s="2" t="s">
        <v>11</v>
      </c>
      <c r="D633" s="2" t="s">
        <v>175</v>
      </c>
      <c r="E633" s="2" t="s">
        <v>17</v>
      </c>
      <c r="F633" s="2" t="s">
        <v>20</v>
      </c>
      <c r="G633" s="2" t="s">
        <v>21</v>
      </c>
      <c r="H633" s="3">
        <v>0</v>
      </c>
      <c r="I633" s="4">
        <v>0</v>
      </c>
    </row>
    <row r="634" spans="1:9" x14ac:dyDescent="0.35">
      <c r="A634" s="2" t="s">
        <v>9</v>
      </c>
      <c r="B634" s="2" t="s">
        <v>54</v>
      </c>
      <c r="C634" s="2" t="s">
        <v>11</v>
      </c>
      <c r="D634" s="2" t="s">
        <v>175</v>
      </c>
      <c r="E634" s="2" t="s">
        <v>18</v>
      </c>
      <c r="F634" s="2" t="s">
        <v>20</v>
      </c>
      <c r="G634" s="2" t="s">
        <v>21</v>
      </c>
      <c r="H634" s="3">
        <v>4944542</v>
      </c>
      <c r="I634" s="4">
        <v>0.50580000000000003</v>
      </c>
    </row>
    <row r="635" spans="1:9" x14ac:dyDescent="0.35">
      <c r="A635" s="2" t="s">
        <v>9</v>
      </c>
      <c r="B635" s="2" t="s">
        <v>54</v>
      </c>
      <c r="C635" s="2" t="s">
        <v>11</v>
      </c>
      <c r="D635" s="2" t="s">
        <v>178</v>
      </c>
      <c r="E635" s="2" t="s">
        <v>13</v>
      </c>
      <c r="F635" s="2" t="s">
        <v>54</v>
      </c>
      <c r="G635" s="2" t="s">
        <v>14</v>
      </c>
      <c r="H635" s="3">
        <v>0</v>
      </c>
      <c r="I635" s="4">
        <v>0</v>
      </c>
    </row>
    <row r="636" spans="1:9" x14ac:dyDescent="0.35">
      <c r="A636" s="2" t="s">
        <v>9</v>
      </c>
      <c r="B636" s="2" t="s">
        <v>54</v>
      </c>
      <c r="C636" s="2" t="s">
        <v>11</v>
      </c>
      <c r="D636" s="2" t="s">
        <v>178</v>
      </c>
      <c r="E636" s="2" t="s">
        <v>15</v>
      </c>
      <c r="F636" s="2" t="s">
        <v>54</v>
      </c>
      <c r="G636" s="2" t="s">
        <v>14</v>
      </c>
      <c r="H636" s="3">
        <v>1714175</v>
      </c>
      <c r="I636" s="4">
        <v>0.37059999999999998</v>
      </c>
    </row>
    <row r="637" spans="1:9" x14ac:dyDescent="0.35">
      <c r="A637" s="2" t="s">
        <v>9</v>
      </c>
      <c r="B637" s="2" t="s">
        <v>54</v>
      </c>
      <c r="C637" s="2" t="s">
        <v>11</v>
      </c>
      <c r="D637" s="2" t="s">
        <v>178</v>
      </c>
      <c r="E637" s="2" t="s">
        <v>16</v>
      </c>
      <c r="F637" s="2" t="s">
        <v>54</v>
      </c>
      <c r="G637" s="2" t="s">
        <v>14</v>
      </c>
      <c r="H637" s="3">
        <v>0</v>
      </c>
      <c r="I637" s="4">
        <v>0</v>
      </c>
    </row>
    <row r="638" spans="1:9" x14ac:dyDescent="0.35">
      <c r="A638" s="2" t="s">
        <v>9</v>
      </c>
      <c r="B638" s="2" t="s">
        <v>54</v>
      </c>
      <c r="C638" s="2" t="s">
        <v>11</v>
      </c>
      <c r="D638" s="2" t="s">
        <v>178</v>
      </c>
      <c r="E638" s="2" t="s">
        <v>17</v>
      </c>
      <c r="F638" s="2" t="s">
        <v>54</v>
      </c>
      <c r="G638" s="2" t="s">
        <v>14</v>
      </c>
      <c r="H638" s="3">
        <v>0</v>
      </c>
      <c r="I638" s="4">
        <v>0</v>
      </c>
    </row>
    <row r="639" spans="1:9" x14ac:dyDescent="0.35">
      <c r="A639" s="2" t="s">
        <v>9</v>
      </c>
      <c r="B639" s="2" t="s">
        <v>54</v>
      </c>
      <c r="C639" s="2" t="s">
        <v>11</v>
      </c>
      <c r="D639" s="2" t="s">
        <v>178</v>
      </c>
      <c r="E639" s="2" t="s">
        <v>18</v>
      </c>
      <c r="F639" s="2" t="s">
        <v>54</v>
      </c>
      <c r="G639" s="2" t="s">
        <v>14</v>
      </c>
      <c r="H639" s="3">
        <v>1893640</v>
      </c>
      <c r="I639" s="4">
        <v>0.40939999999999999</v>
      </c>
    </row>
    <row r="640" spans="1:9" x14ac:dyDescent="0.35">
      <c r="A640" s="2" t="s">
        <v>9</v>
      </c>
      <c r="B640" s="2" t="s">
        <v>219</v>
      </c>
      <c r="C640" s="2" t="s">
        <v>11</v>
      </c>
      <c r="D640" s="2" t="s">
        <v>178</v>
      </c>
      <c r="E640" s="2" t="s">
        <v>13</v>
      </c>
      <c r="F640" s="2" t="s">
        <v>54</v>
      </c>
      <c r="G640" s="2" t="s">
        <v>14</v>
      </c>
      <c r="H640" s="3">
        <v>0</v>
      </c>
      <c r="I640" s="4">
        <v>0</v>
      </c>
    </row>
    <row r="641" spans="1:9" x14ac:dyDescent="0.35">
      <c r="A641" s="2" t="s">
        <v>9</v>
      </c>
      <c r="B641" s="2" t="s">
        <v>219</v>
      </c>
      <c r="C641" s="2" t="s">
        <v>11</v>
      </c>
      <c r="D641" s="2" t="s">
        <v>178</v>
      </c>
      <c r="E641" s="2" t="s">
        <v>15</v>
      </c>
      <c r="F641" s="2" t="s">
        <v>54</v>
      </c>
      <c r="G641" s="2" t="s">
        <v>14</v>
      </c>
      <c r="H641" s="3">
        <v>732724</v>
      </c>
      <c r="I641" s="4">
        <v>0.37059999999999998</v>
      </c>
    </row>
    <row r="642" spans="1:9" x14ac:dyDescent="0.35">
      <c r="A642" s="2" t="s">
        <v>9</v>
      </c>
      <c r="B642" s="2" t="s">
        <v>219</v>
      </c>
      <c r="C642" s="2" t="s">
        <v>11</v>
      </c>
      <c r="D642" s="2" t="s">
        <v>178</v>
      </c>
      <c r="E642" s="2" t="s">
        <v>16</v>
      </c>
      <c r="F642" s="2" t="s">
        <v>54</v>
      </c>
      <c r="G642" s="2" t="s">
        <v>14</v>
      </c>
      <c r="H642" s="3">
        <v>0</v>
      </c>
      <c r="I642" s="4">
        <v>0</v>
      </c>
    </row>
    <row r="643" spans="1:9" x14ac:dyDescent="0.35">
      <c r="A643" s="2" t="s">
        <v>9</v>
      </c>
      <c r="B643" s="2" t="s">
        <v>219</v>
      </c>
      <c r="C643" s="2" t="s">
        <v>11</v>
      </c>
      <c r="D643" s="2" t="s">
        <v>178</v>
      </c>
      <c r="E643" s="2" t="s">
        <v>17</v>
      </c>
      <c r="F643" s="2" t="s">
        <v>54</v>
      </c>
      <c r="G643" s="2" t="s">
        <v>14</v>
      </c>
      <c r="H643" s="3">
        <v>0</v>
      </c>
      <c r="I643" s="4">
        <v>0</v>
      </c>
    </row>
    <row r="644" spans="1:9" x14ac:dyDescent="0.35">
      <c r="A644" s="2" t="s">
        <v>9</v>
      </c>
      <c r="B644" s="2" t="s">
        <v>219</v>
      </c>
      <c r="C644" s="2" t="s">
        <v>11</v>
      </c>
      <c r="D644" s="2" t="s">
        <v>178</v>
      </c>
      <c r="E644" s="2" t="s">
        <v>18</v>
      </c>
      <c r="F644" s="2" t="s">
        <v>54</v>
      </c>
      <c r="G644" s="2" t="s">
        <v>14</v>
      </c>
      <c r="H644" s="3">
        <v>809437</v>
      </c>
      <c r="I644" s="4">
        <v>0.40939999999999999</v>
      </c>
    </row>
    <row r="645" spans="1:9" x14ac:dyDescent="0.35">
      <c r="A645" s="2" t="s">
        <v>9</v>
      </c>
      <c r="B645" s="2" t="s">
        <v>357</v>
      </c>
      <c r="C645" s="2" t="s">
        <v>11</v>
      </c>
      <c r="D645" s="2" t="s">
        <v>358</v>
      </c>
      <c r="E645" s="2" t="s">
        <v>13</v>
      </c>
      <c r="F645" s="2" t="s">
        <v>20</v>
      </c>
      <c r="G645" s="2" t="s">
        <v>21</v>
      </c>
      <c r="H645" s="3">
        <v>0</v>
      </c>
      <c r="I645" s="4">
        <v>0</v>
      </c>
    </row>
    <row r="646" spans="1:9" x14ac:dyDescent="0.35">
      <c r="A646" s="2" t="s">
        <v>9</v>
      </c>
      <c r="B646" s="2" t="s">
        <v>357</v>
      </c>
      <c r="C646" s="2" t="s">
        <v>11</v>
      </c>
      <c r="D646" s="2" t="s">
        <v>358</v>
      </c>
      <c r="E646" s="2" t="s">
        <v>15</v>
      </c>
      <c r="F646" s="2" t="s">
        <v>20</v>
      </c>
      <c r="G646" s="2" t="s">
        <v>21</v>
      </c>
      <c r="H646" s="3">
        <v>1477321</v>
      </c>
      <c r="I646" s="4">
        <v>0.21379999999999999</v>
      </c>
    </row>
    <row r="647" spans="1:9" x14ac:dyDescent="0.35">
      <c r="A647" s="2" t="s">
        <v>9</v>
      </c>
      <c r="B647" s="2" t="s">
        <v>357</v>
      </c>
      <c r="C647" s="2" t="s">
        <v>11</v>
      </c>
      <c r="D647" s="2" t="s">
        <v>358</v>
      </c>
      <c r="E647" s="2" t="s">
        <v>16</v>
      </c>
      <c r="F647" s="2" t="s">
        <v>20</v>
      </c>
      <c r="G647" s="2" t="s">
        <v>21</v>
      </c>
      <c r="H647" s="3">
        <v>0</v>
      </c>
      <c r="I647" s="4">
        <v>0</v>
      </c>
    </row>
    <row r="648" spans="1:9" x14ac:dyDescent="0.35">
      <c r="A648" s="2" t="s">
        <v>9</v>
      </c>
      <c r="B648" s="2" t="s">
        <v>357</v>
      </c>
      <c r="C648" s="2" t="s">
        <v>11</v>
      </c>
      <c r="D648" s="2" t="s">
        <v>358</v>
      </c>
      <c r="E648" s="2" t="s">
        <v>17</v>
      </c>
      <c r="F648" s="2" t="s">
        <v>20</v>
      </c>
      <c r="G648" s="2" t="s">
        <v>21</v>
      </c>
      <c r="H648" s="3">
        <v>0</v>
      </c>
      <c r="I648" s="4">
        <v>0</v>
      </c>
    </row>
    <row r="649" spans="1:9" x14ac:dyDescent="0.35">
      <c r="A649" s="2" t="s">
        <v>9</v>
      </c>
      <c r="B649" s="2" t="s">
        <v>357</v>
      </c>
      <c r="C649" s="2" t="s">
        <v>11</v>
      </c>
      <c r="D649" s="2" t="s">
        <v>358</v>
      </c>
      <c r="E649" s="2" t="s">
        <v>18</v>
      </c>
      <c r="F649" s="2" t="s">
        <v>20</v>
      </c>
      <c r="G649" s="2" t="s">
        <v>21</v>
      </c>
      <c r="H649" s="3">
        <v>2428804</v>
      </c>
      <c r="I649" s="4">
        <v>0.35149999999999998</v>
      </c>
    </row>
    <row r="650" spans="1:9" x14ac:dyDescent="0.35">
      <c r="A650" s="2" t="s">
        <v>9</v>
      </c>
      <c r="B650" s="2" t="s">
        <v>357</v>
      </c>
      <c r="C650" s="2" t="s">
        <v>11</v>
      </c>
      <c r="D650" s="2" t="s">
        <v>359</v>
      </c>
      <c r="E650" s="2" t="s">
        <v>13</v>
      </c>
      <c r="F650" s="2" t="s">
        <v>20</v>
      </c>
      <c r="G650" s="2" t="s">
        <v>21</v>
      </c>
      <c r="H650" s="3">
        <v>0</v>
      </c>
      <c r="I650" s="4">
        <v>0</v>
      </c>
    </row>
    <row r="651" spans="1:9" x14ac:dyDescent="0.35">
      <c r="A651" s="2" t="s">
        <v>9</v>
      </c>
      <c r="B651" s="2" t="s">
        <v>357</v>
      </c>
      <c r="C651" s="2" t="s">
        <v>11</v>
      </c>
      <c r="D651" s="2" t="s">
        <v>359</v>
      </c>
      <c r="E651" s="2" t="s">
        <v>15</v>
      </c>
      <c r="F651" s="2" t="s">
        <v>20</v>
      </c>
      <c r="G651" s="2" t="s">
        <v>21</v>
      </c>
      <c r="H651" s="3">
        <v>1158745</v>
      </c>
      <c r="I651" s="4">
        <v>0.21199999999999999</v>
      </c>
    </row>
    <row r="652" spans="1:9" x14ac:dyDescent="0.35">
      <c r="A652" s="2" t="s">
        <v>9</v>
      </c>
      <c r="B652" s="2" t="s">
        <v>357</v>
      </c>
      <c r="C652" s="2" t="s">
        <v>11</v>
      </c>
      <c r="D652" s="2" t="s">
        <v>359</v>
      </c>
      <c r="E652" s="2" t="s">
        <v>17</v>
      </c>
      <c r="F652" s="2" t="s">
        <v>20</v>
      </c>
      <c r="G652" s="2" t="s">
        <v>21</v>
      </c>
      <c r="H652" s="3">
        <v>0</v>
      </c>
      <c r="I652" s="4">
        <v>0</v>
      </c>
    </row>
    <row r="653" spans="1:9" x14ac:dyDescent="0.35">
      <c r="A653" s="2" t="s">
        <v>9</v>
      </c>
      <c r="B653" s="2" t="s">
        <v>357</v>
      </c>
      <c r="C653" s="2" t="s">
        <v>11</v>
      </c>
      <c r="D653" s="2" t="s">
        <v>359</v>
      </c>
      <c r="E653" s="2" t="s">
        <v>18</v>
      </c>
      <c r="F653" s="2" t="s">
        <v>20</v>
      </c>
      <c r="G653" s="2" t="s">
        <v>21</v>
      </c>
      <c r="H653" s="3">
        <v>3126426</v>
      </c>
      <c r="I653" s="4">
        <v>0.57199999999999995</v>
      </c>
    </row>
    <row r="654" spans="1:9" x14ac:dyDescent="0.35">
      <c r="A654" s="2" t="s">
        <v>9</v>
      </c>
      <c r="B654" s="2" t="s">
        <v>357</v>
      </c>
      <c r="C654" s="2" t="s">
        <v>11</v>
      </c>
      <c r="D654" s="2" t="s">
        <v>360</v>
      </c>
      <c r="E654" s="2" t="s">
        <v>13</v>
      </c>
      <c r="F654" s="2" t="s">
        <v>20</v>
      </c>
      <c r="G654" s="2" t="s">
        <v>21</v>
      </c>
      <c r="H654" s="3">
        <v>0</v>
      </c>
      <c r="I654" s="4">
        <v>0</v>
      </c>
    </row>
    <row r="655" spans="1:9" x14ac:dyDescent="0.35">
      <c r="A655" s="2" t="s">
        <v>9</v>
      </c>
      <c r="B655" s="2" t="s">
        <v>357</v>
      </c>
      <c r="C655" s="2" t="s">
        <v>11</v>
      </c>
      <c r="D655" s="2" t="s">
        <v>360</v>
      </c>
      <c r="E655" s="2" t="s">
        <v>15</v>
      </c>
      <c r="F655" s="2" t="s">
        <v>20</v>
      </c>
      <c r="G655" s="2" t="s">
        <v>21</v>
      </c>
      <c r="H655" s="3">
        <v>4561627</v>
      </c>
      <c r="I655" s="4">
        <v>0.62770000000000004</v>
      </c>
    </row>
    <row r="656" spans="1:9" x14ac:dyDescent="0.35">
      <c r="A656" s="2" t="s">
        <v>9</v>
      </c>
      <c r="B656" s="2" t="s">
        <v>357</v>
      </c>
      <c r="C656" s="2" t="s">
        <v>11</v>
      </c>
      <c r="D656" s="2" t="s">
        <v>360</v>
      </c>
      <c r="E656" s="2" t="s">
        <v>17</v>
      </c>
      <c r="F656" s="2" t="s">
        <v>20</v>
      </c>
      <c r="G656" s="2" t="s">
        <v>21</v>
      </c>
      <c r="H656" s="3">
        <v>0</v>
      </c>
      <c r="I656" s="4">
        <v>0</v>
      </c>
    </row>
    <row r="657" spans="1:9" x14ac:dyDescent="0.35">
      <c r="A657" s="2" t="s">
        <v>9</v>
      </c>
      <c r="B657" s="2" t="s">
        <v>357</v>
      </c>
      <c r="C657" s="2" t="s">
        <v>11</v>
      </c>
      <c r="D657" s="2" t="s">
        <v>360</v>
      </c>
      <c r="E657" s="2" t="s">
        <v>18</v>
      </c>
      <c r="F657" s="2" t="s">
        <v>20</v>
      </c>
      <c r="G657" s="2" t="s">
        <v>21</v>
      </c>
      <c r="H657" s="3">
        <v>3882143</v>
      </c>
      <c r="I657" s="4">
        <v>0.53420000000000001</v>
      </c>
    </row>
    <row r="658" spans="1:9" x14ac:dyDescent="0.35">
      <c r="A658" s="2" t="s">
        <v>9</v>
      </c>
      <c r="B658" s="2" t="s">
        <v>114</v>
      </c>
      <c r="C658" s="2" t="s">
        <v>11</v>
      </c>
      <c r="D658" s="2" t="s">
        <v>179</v>
      </c>
      <c r="E658" s="2" t="s">
        <v>13</v>
      </c>
      <c r="F658" s="2" t="s">
        <v>20</v>
      </c>
      <c r="G658" s="2" t="s">
        <v>21</v>
      </c>
      <c r="H658" s="3">
        <v>0</v>
      </c>
      <c r="I658" s="4">
        <v>0</v>
      </c>
    </row>
    <row r="659" spans="1:9" x14ac:dyDescent="0.35">
      <c r="A659" s="2" t="s">
        <v>9</v>
      </c>
      <c r="B659" s="2" t="s">
        <v>114</v>
      </c>
      <c r="C659" s="2" t="s">
        <v>11</v>
      </c>
      <c r="D659" s="2" t="s">
        <v>179</v>
      </c>
      <c r="E659" s="2" t="s">
        <v>15</v>
      </c>
      <c r="F659" s="2" t="s">
        <v>20</v>
      </c>
      <c r="G659" s="2" t="s">
        <v>21</v>
      </c>
      <c r="H659" s="3">
        <v>7394271</v>
      </c>
      <c r="I659" s="4">
        <v>0.29160000000000003</v>
      </c>
    </row>
    <row r="660" spans="1:9" x14ac:dyDescent="0.35">
      <c r="A660" s="2" t="s">
        <v>9</v>
      </c>
      <c r="B660" s="2" t="s">
        <v>114</v>
      </c>
      <c r="C660" s="2" t="s">
        <v>11</v>
      </c>
      <c r="D660" s="2" t="s">
        <v>179</v>
      </c>
      <c r="E660" s="2" t="s">
        <v>17</v>
      </c>
      <c r="F660" s="2" t="s">
        <v>20</v>
      </c>
      <c r="G660" s="2" t="s">
        <v>21</v>
      </c>
      <c r="H660" s="3">
        <v>0</v>
      </c>
      <c r="I660" s="4">
        <v>0</v>
      </c>
    </row>
    <row r="661" spans="1:9" x14ac:dyDescent="0.35">
      <c r="A661" s="2" t="s">
        <v>9</v>
      </c>
      <c r="B661" s="2" t="s">
        <v>114</v>
      </c>
      <c r="C661" s="2" t="s">
        <v>11</v>
      </c>
      <c r="D661" s="2" t="s">
        <v>179</v>
      </c>
      <c r="E661" s="2" t="s">
        <v>18</v>
      </c>
      <c r="F661" s="2" t="s">
        <v>20</v>
      </c>
      <c r="G661" s="2" t="s">
        <v>21</v>
      </c>
      <c r="H661" s="3">
        <v>6702009</v>
      </c>
      <c r="I661" s="4">
        <v>0.26429999999999998</v>
      </c>
    </row>
    <row r="662" spans="1:9" x14ac:dyDescent="0.35">
      <c r="A662" s="2" t="s">
        <v>9</v>
      </c>
      <c r="B662" s="2" t="s">
        <v>114</v>
      </c>
      <c r="C662" s="2" t="s">
        <v>11</v>
      </c>
      <c r="D662" s="2" t="s">
        <v>180</v>
      </c>
      <c r="E662" s="2" t="s">
        <v>13</v>
      </c>
      <c r="F662" s="2" t="s">
        <v>20</v>
      </c>
      <c r="G662" s="2" t="s">
        <v>21</v>
      </c>
      <c r="H662" s="3">
        <v>0</v>
      </c>
      <c r="I662" s="4">
        <v>0</v>
      </c>
    </row>
    <row r="663" spans="1:9" x14ac:dyDescent="0.35">
      <c r="A663" s="2" t="s">
        <v>9</v>
      </c>
      <c r="B663" s="2" t="s">
        <v>114</v>
      </c>
      <c r="C663" s="2" t="s">
        <v>11</v>
      </c>
      <c r="D663" s="2" t="s">
        <v>180</v>
      </c>
      <c r="E663" s="2" t="s">
        <v>15</v>
      </c>
      <c r="F663" s="2" t="s">
        <v>20</v>
      </c>
      <c r="G663" s="2" t="s">
        <v>21</v>
      </c>
      <c r="H663" s="3">
        <v>8301441</v>
      </c>
      <c r="I663" s="4">
        <v>0.33300000000000002</v>
      </c>
    </row>
    <row r="664" spans="1:9" x14ac:dyDescent="0.35">
      <c r="A664" s="2" t="s">
        <v>9</v>
      </c>
      <c r="B664" s="2" t="s">
        <v>114</v>
      </c>
      <c r="C664" s="2" t="s">
        <v>11</v>
      </c>
      <c r="D664" s="2" t="s">
        <v>180</v>
      </c>
      <c r="E664" s="2" t="s">
        <v>30</v>
      </c>
      <c r="F664" s="2" t="s">
        <v>20</v>
      </c>
      <c r="G664" s="2" t="s">
        <v>21</v>
      </c>
      <c r="H664" s="3">
        <v>2576231</v>
      </c>
      <c r="I664" s="4">
        <v>9.5200000000000007E-2</v>
      </c>
    </row>
    <row r="665" spans="1:9" x14ac:dyDescent="0.35">
      <c r="A665" s="2" t="s">
        <v>9</v>
      </c>
      <c r="B665" s="2" t="s">
        <v>114</v>
      </c>
      <c r="C665" s="2" t="s">
        <v>11</v>
      </c>
      <c r="D665" s="2" t="s">
        <v>180</v>
      </c>
      <c r="E665" s="2" t="s">
        <v>17</v>
      </c>
      <c r="F665" s="2" t="s">
        <v>20</v>
      </c>
      <c r="G665" s="2" t="s">
        <v>21</v>
      </c>
      <c r="H665" s="3">
        <v>0</v>
      </c>
      <c r="I665" s="4">
        <v>0</v>
      </c>
    </row>
    <row r="666" spans="1:9" x14ac:dyDescent="0.35">
      <c r="A666" s="2" t="s">
        <v>9</v>
      </c>
      <c r="B666" s="2" t="s">
        <v>114</v>
      </c>
      <c r="C666" s="2" t="s">
        <v>11</v>
      </c>
      <c r="D666" s="2" t="s">
        <v>180</v>
      </c>
      <c r="E666" s="2" t="s">
        <v>18</v>
      </c>
      <c r="F666" s="2" t="s">
        <v>20</v>
      </c>
      <c r="G666" s="2" t="s">
        <v>21</v>
      </c>
      <c r="H666" s="3">
        <v>11210685</v>
      </c>
      <c r="I666" s="4">
        <v>0.44969999999999999</v>
      </c>
    </row>
    <row r="667" spans="1:9" x14ac:dyDescent="0.35">
      <c r="A667" s="2" t="s">
        <v>9</v>
      </c>
      <c r="B667" s="2" t="s">
        <v>110</v>
      </c>
      <c r="C667" s="2" t="s">
        <v>11</v>
      </c>
      <c r="D667" s="2" t="s">
        <v>113</v>
      </c>
      <c r="E667" s="2" t="s">
        <v>15</v>
      </c>
      <c r="F667" s="2" t="s">
        <v>114</v>
      </c>
      <c r="G667" s="2" t="s">
        <v>14</v>
      </c>
      <c r="H667" s="3">
        <v>775185</v>
      </c>
      <c r="I667" s="4">
        <v>0.44109999999999999</v>
      </c>
    </row>
    <row r="668" spans="1:9" x14ac:dyDescent="0.35">
      <c r="A668" s="2" t="s">
        <v>9</v>
      </c>
      <c r="B668" s="2" t="s">
        <v>110</v>
      </c>
      <c r="C668" s="2" t="s">
        <v>11</v>
      </c>
      <c r="D668" s="2" t="s">
        <v>113</v>
      </c>
      <c r="E668" s="2" t="s">
        <v>17</v>
      </c>
      <c r="F668" s="2" t="s">
        <v>114</v>
      </c>
      <c r="G668" s="2" t="s">
        <v>14</v>
      </c>
      <c r="H668" s="3">
        <v>0</v>
      </c>
      <c r="I668" s="4">
        <v>0</v>
      </c>
    </row>
    <row r="669" spans="1:9" x14ac:dyDescent="0.35">
      <c r="A669" s="2" t="s">
        <v>9</v>
      </c>
      <c r="B669" s="2" t="s">
        <v>110</v>
      </c>
      <c r="C669" s="2" t="s">
        <v>11</v>
      </c>
      <c r="D669" s="2" t="s">
        <v>113</v>
      </c>
      <c r="E669" s="2" t="s">
        <v>18</v>
      </c>
      <c r="F669" s="2" t="s">
        <v>114</v>
      </c>
      <c r="G669" s="2" t="s">
        <v>14</v>
      </c>
      <c r="H669" s="3">
        <v>1046351</v>
      </c>
      <c r="I669" s="4">
        <v>0.59540000000000004</v>
      </c>
    </row>
    <row r="670" spans="1:9" x14ac:dyDescent="0.35">
      <c r="A670" s="2" t="s">
        <v>9</v>
      </c>
      <c r="B670" s="2" t="s">
        <v>114</v>
      </c>
      <c r="C670" s="2" t="s">
        <v>11</v>
      </c>
      <c r="D670" s="2" t="s">
        <v>113</v>
      </c>
      <c r="E670" s="2" t="s">
        <v>15</v>
      </c>
      <c r="F670" s="2" t="s">
        <v>114</v>
      </c>
      <c r="G670" s="2" t="s">
        <v>14</v>
      </c>
      <c r="H670" s="3">
        <v>1690750</v>
      </c>
      <c r="I670" s="4">
        <v>0.44109999999999999</v>
      </c>
    </row>
    <row r="671" spans="1:9" x14ac:dyDescent="0.35">
      <c r="A671" s="2" t="s">
        <v>9</v>
      </c>
      <c r="B671" s="2" t="s">
        <v>114</v>
      </c>
      <c r="C671" s="2" t="s">
        <v>11</v>
      </c>
      <c r="D671" s="2" t="s">
        <v>113</v>
      </c>
      <c r="E671" s="2" t="s">
        <v>17</v>
      </c>
      <c r="F671" s="2" t="s">
        <v>114</v>
      </c>
      <c r="G671" s="2" t="s">
        <v>14</v>
      </c>
      <c r="H671" s="3">
        <v>0</v>
      </c>
      <c r="I671" s="4">
        <v>0</v>
      </c>
    </row>
    <row r="672" spans="1:9" x14ac:dyDescent="0.35">
      <c r="A672" s="2" t="s">
        <v>9</v>
      </c>
      <c r="B672" s="2" t="s">
        <v>114</v>
      </c>
      <c r="C672" s="2" t="s">
        <v>11</v>
      </c>
      <c r="D672" s="2" t="s">
        <v>113</v>
      </c>
      <c r="E672" s="2" t="s">
        <v>18</v>
      </c>
      <c r="F672" s="2" t="s">
        <v>114</v>
      </c>
      <c r="G672" s="2" t="s">
        <v>14</v>
      </c>
      <c r="H672" s="3">
        <v>2282187</v>
      </c>
      <c r="I672" s="4">
        <v>0.59540000000000004</v>
      </c>
    </row>
    <row r="673" spans="1:9" x14ac:dyDescent="0.35">
      <c r="A673" s="2" t="s">
        <v>9</v>
      </c>
      <c r="B673" s="2" t="s">
        <v>114</v>
      </c>
      <c r="C673" s="2" t="s">
        <v>11</v>
      </c>
      <c r="D673" s="2" t="s">
        <v>181</v>
      </c>
      <c r="E673" s="2" t="s">
        <v>15</v>
      </c>
      <c r="F673" s="2" t="s">
        <v>114</v>
      </c>
      <c r="G673" s="2" t="s">
        <v>14</v>
      </c>
      <c r="H673" s="3">
        <v>1431027</v>
      </c>
      <c r="I673" s="4">
        <v>0.51770000000000005</v>
      </c>
    </row>
    <row r="674" spans="1:9" x14ac:dyDescent="0.35">
      <c r="A674" s="2" t="s">
        <v>9</v>
      </c>
      <c r="B674" s="2" t="s">
        <v>114</v>
      </c>
      <c r="C674" s="2" t="s">
        <v>11</v>
      </c>
      <c r="D674" s="2" t="s">
        <v>181</v>
      </c>
      <c r="E674" s="2" t="s">
        <v>17</v>
      </c>
      <c r="F674" s="2" t="s">
        <v>114</v>
      </c>
      <c r="G674" s="2" t="s">
        <v>14</v>
      </c>
      <c r="H674" s="3">
        <v>0</v>
      </c>
      <c r="I674" s="4">
        <v>0</v>
      </c>
    </row>
    <row r="675" spans="1:9" x14ac:dyDescent="0.35">
      <c r="A675" s="2" t="s">
        <v>9</v>
      </c>
      <c r="B675" s="2" t="s">
        <v>114</v>
      </c>
      <c r="C675" s="2" t="s">
        <v>11</v>
      </c>
      <c r="D675" s="2" t="s">
        <v>181</v>
      </c>
      <c r="E675" s="2" t="s">
        <v>18</v>
      </c>
      <c r="F675" s="2" t="s">
        <v>114</v>
      </c>
      <c r="G675" s="2" t="s">
        <v>14</v>
      </c>
      <c r="H675" s="3">
        <v>1737576</v>
      </c>
      <c r="I675" s="4">
        <v>0.62860000000000005</v>
      </c>
    </row>
    <row r="676" spans="1:9" x14ac:dyDescent="0.35">
      <c r="A676" s="2" t="s">
        <v>9</v>
      </c>
      <c r="B676" s="2" t="s">
        <v>230</v>
      </c>
      <c r="C676" s="2" t="s">
        <v>11</v>
      </c>
      <c r="D676" s="2" t="s">
        <v>181</v>
      </c>
      <c r="E676" s="2" t="s">
        <v>15</v>
      </c>
      <c r="F676" s="2" t="s">
        <v>114</v>
      </c>
      <c r="G676" s="2" t="s">
        <v>14</v>
      </c>
      <c r="H676" s="3">
        <v>1150993</v>
      </c>
      <c r="I676" s="4">
        <v>0.51770000000000005</v>
      </c>
    </row>
    <row r="677" spans="1:9" x14ac:dyDescent="0.35">
      <c r="A677" s="2" t="s">
        <v>9</v>
      </c>
      <c r="B677" s="2" t="s">
        <v>230</v>
      </c>
      <c r="C677" s="2" t="s">
        <v>11</v>
      </c>
      <c r="D677" s="2" t="s">
        <v>181</v>
      </c>
      <c r="E677" s="2" t="s">
        <v>17</v>
      </c>
      <c r="F677" s="2" t="s">
        <v>114</v>
      </c>
      <c r="G677" s="2" t="s">
        <v>14</v>
      </c>
      <c r="H677" s="3">
        <v>0</v>
      </c>
      <c r="I677" s="4">
        <v>0</v>
      </c>
    </row>
    <row r="678" spans="1:9" x14ac:dyDescent="0.35">
      <c r="A678" s="2" t="s">
        <v>9</v>
      </c>
      <c r="B678" s="2" t="s">
        <v>230</v>
      </c>
      <c r="C678" s="2" t="s">
        <v>11</v>
      </c>
      <c r="D678" s="2" t="s">
        <v>181</v>
      </c>
      <c r="E678" s="2" t="s">
        <v>18</v>
      </c>
      <c r="F678" s="2" t="s">
        <v>114</v>
      </c>
      <c r="G678" s="2" t="s">
        <v>14</v>
      </c>
      <c r="H678" s="3">
        <v>1397555</v>
      </c>
      <c r="I678" s="4">
        <v>0.62860000000000005</v>
      </c>
    </row>
    <row r="679" spans="1:9" x14ac:dyDescent="0.35">
      <c r="A679" s="2" t="s">
        <v>9</v>
      </c>
      <c r="B679" s="2" t="s">
        <v>183</v>
      </c>
      <c r="C679" s="2" t="s">
        <v>11</v>
      </c>
      <c r="D679" s="2" t="s">
        <v>186</v>
      </c>
      <c r="E679" s="2" t="s">
        <v>25</v>
      </c>
      <c r="F679" s="2" t="s">
        <v>60</v>
      </c>
      <c r="G679" s="2" t="s">
        <v>14</v>
      </c>
      <c r="H679" s="3">
        <v>651849</v>
      </c>
      <c r="I679" s="4">
        <v>0.21429999999999999</v>
      </c>
    </row>
    <row r="680" spans="1:9" x14ac:dyDescent="0.35">
      <c r="A680" s="2" t="s">
        <v>9</v>
      </c>
      <c r="B680" s="2" t="s">
        <v>183</v>
      </c>
      <c r="C680" s="2" t="s">
        <v>11</v>
      </c>
      <c r="D680" s="2" t="s">
        <v>186</v>
      </c>
      <c r="E680" s="2" t="s">
        <v>13</v>
      </c>
      <c r="F680" s="2" t="s">
        <v>60</v>
      </c>
      <c r="G680" s="2" t="s">
        <v>14</v>
      </c>
      <c r="H680" s="3">
        <v>0</v>
      </c>
      <c r="I680" s="4">
        <v>0</v>
      </c>
    </row>
    <row r="681" spans="1:9" x14ac:dyDescent="0.35">
      <c r="A681" s="2" t="s">
        <v>9</v>
      </c>
      <c r="B681" s="2" t="s">
        <v>183</v>
      </c>
      <c r="C681" s="2" t="s">
        <v>11</v>
      </c>
      <c r="D681" s="2" t="s">
        <v>186</v>
      </c>
      <c r="E681" s="2" t="s">
        <v>15</v>
      </c>
      <c r="F681" s="2" t="s">
        <v>60</v>
      </c>
      <c r="G681" s="2" t="s">
        <v>14</v>
      </c>
      <c r="H681" s="3">
        <v>292300</v>
      </c>
      <c r="I681" s="4">
        <v>9.6299999999999997E-2</v>
      </c>
    </row>
    <row r="682" spans="1:9" x14ac:dyDescent="0.35">
      <c r="A682" s="2" t="s">
        <v>9</v>
      </c>
      <c r="B682" s="2" t="s">
        <v>183</v>
      </c>
      <c r="C682" s="2" t="s">
        <v>11</v>
      </c>
      <c r="D682" s="2" t="s">
        <v>186</v>
      </c>
      <c r="E682" s="2" t="s">
        <v>17</v>
      </c>
      <c r="F682" s="2" t="s">
        <v>60</v>
      </c>
      <c r="G682" s="2" t="s">
        <v>14</v>
      </c>
      <c r="H682" s="3">
        <v>0</v>
      </c>
      <c r="I682" s="4">
        <v>0</v>
      </c>
    </row>
    <row r="683" spans="1:9" x14ac:dyDescent="0.35">
      <c r="A683" s="2" t="s">
        <v>9</v>
      </c>
      <c r="B683" s="2" t="s">
        <v>183</v>
      </c>
      <c r="C683" s="2" t="s">
        <v>11</v>
      </c>
      <c r="D683" s="2" t="s">
        <v>186</v>
      </c>
      <c r="E683" s="2" t="s">
        <v>18</v>
      </c>
      <c r="F683" s="2" t="s">
        <v>60</v>
      </c>
      <c r="G683" s="2" t="s">
        <v>14</v>
      </c>
      <c r="H683" s="3">
        <v>1392601</v>
      </c>
      <c r="I683" s="4">
        <v>0.45879999999999999</v>
      </c>
    </row>
    <row r="684" spans="1:9" x14ac:dyDescent="0.35">
      <c r="A684" s="2" t="s">
        <v>9</v>
      </c>
      <c r="B684" s="2" t="s">
        <v>60</v>
      </c>
      <c r="C684" s="2" t="s">
        <v>11</v>
      </c>
      <c r="D684" s="2" t="s">
        <v>186</v>
      </c>
      <c r="E684" s="2" t="s">
        <v>25</v>
      </c>
      <c r="F684" s="2" t="s">
        <v>60</v>
      </c>
      <c r="G684" s="2" t="s">
        <v>14</v>
      </c>
      <c r="H684" s="3">
        <v>1059852</v>
      </c>
      <c r="I684" s="4">
        <v>0.21429999999999999</v>
      </c>
    </row>
    <row r="685" spans="1:9" x14ac:dyDescent="0.35">
      <c r="A685" s="2" t="s">
        <v>9</v>
      </c>
      <c r="B685" s="2" t="s">
        <v>60</v>
      </c>
      <c r="C685" s="2" t="s">
        <v>11</v>
      </c>
      <c r="D685" s="2" t="s">
        <v>186</v>
      </c>
      <c r="E685" s="2" t="s">
        <v>13</v>
      </c>
      <c r="F685" s="2" t="s">
        <v>60</v>
      </c>
      <c r="G685" s="2" t="s">
        <v>14</v>
      </c>
      <c r="H685" s="3">
        <v>0</v>
      </c>
      <c r="I685" s="4">
        <v>0</v>
      </c>
    </row>
    <row r="686" spans="1:9" x14ac:dyDescent="0.35">
      <c r="A686" s="2" t="s">
        <v>9</v>
      </c>
      <c r="B686" s="2" t="s">
        <v>60</v>
      </c>
      <c r="C686" s="2" t="s">
        <v>11</v>
      </c>
      <c r="D686" s="2" t="s">
        <v>186</v>
      </c>
      <c r="E686" s="2" t="s">
        <v>15</v>
      </c>
      <c r="F686" s="2" t="s">
        <v>60</v>
      </c>
      <c r="G686" s="2" t="s">
        <v>14</v>
      </c>
      <c r="H686" s="3">
        <v>470087</v>
      </c>
      <c r="I686" s="4">
        <v>9.6299999999999997E-2</v>
      </c>
    </row>
    <row r="687" spans="1:9" x14ac:dyDescent="0.35">
      <c r="A687" s="2" t="s">
        <v>9</v>
      </c>
      <c r="B687" s="2" t="s">
        <v>60</v>
      </c>
      <c r="C687" s="2" t="s">
        <v>11</v>
      </c>
      <c r="D687" s="2" t="s">
        <v>186</v>
      </c>
      <c r="E687" s="2" t="s">
        <v>17</v>
      </c>
      <c r="F687" s="2" t="s">
        <v>60</v>
      </c>
      <c r="G687" s="2" t="s">
        <v>14</v>
      </c>
      <c r="H687" s="3">
        <v>0</v>
      </c>
      <c r="I687" s="4">
        <v>0</v>
      </c>
    </row>
    <row r="688" spans="1:9" x14ac:dyDescent="0.35">
      <c r="A688" s="2" t="s">
        <v>9</v>
      </c>
      <c r="B688" s="2" t="s">
        <v>60</v>
      </c>
      <c r="C688" s="2" t="s">
        <v>11</v>
      </c>
      <c r="D688" s="2" t="s">
        <v>186</v>
      </c>
      <c r="E688" s="2" t="s">
        <v>18</v>
      </c>
      <c r="F688" s="2" t="s">
        <v>60</v>
      </c>
      <c r="G688" s="2" t="s">
        <v>14</v>
      </c>
      <c r="H688" s="3">
        <v>2239625</v>
      </c>
      <c r="I688" s="4">
        <v>0.45879999999999999</v>
      </c>
    </row>
    <row r="689" spans="1:9" x14ac:dyDescent="0.35">
      <c r="A689" s="2" t="s">
        <v>9</v>
      </c>
      <c r="B689" s="2" t="s">
        <v>183</v>
      </c>
      <c r="C689" s="2" t="s">
        <v>11</v>
      </c>
      <c r="D689" s="2" t="s">
        <v>184</v>
      </c>
      <c r="E689" s="2" t="s">
        <v>25</v>
      </c>
      <c r="F689" s="2" t="s">
        <v>20</v>
      </c>
      <c r="G689" s="2" t="s">
        <v>21</v>
      </c>
      <c r="H689" s="3">
        <v>3584350</v>
      </c>
      <c r="I689" s="4">
        <v>0.27850000000000003</v>
      </c>
    </row>
    <row r="690" spans="1:9" x14ac:dyDescent="0.35">
      <c r="A690" s="2" t="s">
        <v>9</v>
      </c>
      <c r="B690" s="2" t="s">
        <v>183</v>
      </c>
      <c r="C690" s="2" t="s">
        <v>11</v>
      </c>
      <c r="D690" s="2" t="s">
        <v>184</v>
      </c>
      <c r="E690" s="2" t="s">
        <v>13</v>
      </c>
      <c r="F690" s="2" t="s">
        <v>20</v>
      </c>
      <c r="G690" s="2" t="s">
        <v>21</v>
      </c>
      <c r="H690" s="3">
        <v>0</v>
      </c>
      <c r="I690" s="4">
        <v>0</v>
      </c>
    </row>
    <row r="691" spans="1:9" x14ac:dyDescent="0.35">
      <c r="A691" s="2" t="s">
        <v>9</v>
      </c>
      <c r="B691" s="2" t="s">
        <v>183</v>
      </c>
      <c r="C691" s="2" t="s">
        <v>11</v>
      </c>
      <c r="D691" s="2" t="s">
        <v>184</v>
      </c>
      <c r="E691" s="2" t="s">
        <v>15</v>
      </c>
      <c r="F691" s="2" t="s">
        <v>20</v>
      </c>
      <c r="G691" s="2" t="s">
        <v>21</v>
      </c>
      <c r="H691" s="3">
        <v>661679</v>
      </c>
      <c r="I691" s="4">
        <v>5.4399999999999997E-2</v>
      </c>
    </row>
    <row r="692" spans="1:9" x14ac:dyDescent="0.35">
      <c r="A692" s="2" t="s">
        <v>9</v>
      </c>
      <c r="B692" s="2" t="s">
        <v>183</v>
      </c>
      <c r="C692" s="2" t="s">
        <v>11</v>
      </c>
      <c r="D692" s="2" t="s">
        <v>184</v>
      </c>
      <c r="E692" s="2" t="s">
        <v>16</v>
      </c>
      <c r="F692" s="2" t="s">
        <v>20</v>
      </c>
      <c r="G692" s="2" t="s">
        <v>21</v>
      </c>
      <c r="H692" s="3">
        <v>0</v>
      </c>
      <c r="I692" s="4">
        <v>0</v>
      </c>
    </row>
    <row r="693" spans="1:9" x14ac:dyDescent="0.35">
      <c r="A693" s="2" t="s">
        <v>9</v>
      </c>
      <c r="B693" s="2" t="s">
        <v>183</v>
      </c>
      <c r="C693" s="2" t="s">
        <v>11</v>
      </c>
      <c r="D693" s="2" t="s">
        <v>184</v>
      </c>
      <c r="E693" s="2" t="s">
        <v>17</v>
      </c>
      <c r="F693" s="2" t="s">
        <v>20</v>
      </c>
      <c r="G693" s="2" t="s">
        <v>21</v>
      </c>
      <c r="H693" s="3">
        <v>0</v>
      </c>
      <c r="I693" s="4">
        <v>0</v>
      </c>
    </row>
    <row r="694" spans="1:9" x14ac:dyDescent="0.35">
      <c r="A694" s="2" t="s">
        <v>9</v>
      </c>
      <c r="B694" s="2" t="s">
        <v>183</v>
      </c>
      <c r="C694" s="2" t="s">
        <v>11</v>
      </c>
      <c r="D694" s="2" t="s">
        <v>184</v>
      </c>
      <c r="E694" s="2" t="s">
        <v>18</v>
      </c>
      <c r="F694" s="2" t="s">
        <v>20</v>
      </c>
      <c r="G694" s="2" t="s">
        <v>21</v>
      </c>
      <c r="H694" s="3">
        <v>5097600</v>
      </c>
      <c r="I694" s="4">
        <v>0.41909999999999997</v>
      </c>
    </row>
    <row r="695" spans="1:9" x14ac:dyDescent="0.35">
      <c r="A695" s="2" t="s">
        <v>9</v>
      </c>
      <c r="B695" s="2" t="s">
        <v>183</v>
      </c>
      <c r="C695" s="2" t="s">
        <v>11</v>
      </c>
      <c r="D695" s="2" t="s">
        <v>185</v>
      </c>
      <c r="E695" s="2" t="s">
        <v>15</v>
      </c>
      <c r="F695" s="2" t="s">
        <v>183</v>
      </c>
      <c r="G695" s="2" t="s">
        <v>14</v>
      </c>
      <c r="H695" s="3">
        <v>907987</v>
      </c>
      <c r="I695" s="4">
        <v>0.1037</v>
      </c>
    </row>
    <row r="696" spans="1:9" x14ac:dyDescent="0.35">
      <c r="A696" s="2" t="s">
        <v>9</v>
      </c>
      <c r="B696" s="2" t="s">
        <v>183</v>
      </c>
      <c r="C696" s="2" t="s">
        <v>11</v>
      </c>
      <c r="D696" s="2" t="s">
        <v>185</v>
      </c>
      <c r="E696" s="2" t="s">
        <v>17</v>
      </c>
      <c r="F696" s="2" t="s">
        <v>183</v>
      </c>
      <c r="G696" s="2" t="s">
        <v>14</v>
      </c>
      <c r="H696" s="3">
        <v>0</v>
      </c>
      <c r="I696" s="4">
        <v>0</v>
      </c>
    </row>
    <row r="697" spans="1:9" x14ac:dyDescent="0.35">
      <c r="A697" s="2" t="s">
        <v>9</v>
      </c>
      <c r="B697" s="2" t="s">
        <v>183</v>
      </c>
      <c r="C697" s="2" t="s">
        <v>11</v>
      </c>
      <c r="D697" s="2" t="s">
        <v>185</v>
      </c>
      <c r="E697" s="2" t="s">
        <v>18</v>
      </c>
      <c r="F697" s="2" t="s">
        <v>183</v>
      </c>
      <c r="G697" s="2" t="s">
        <v>14</v>
      </c>
      <c r="H697" s="3">
        <v>4257997</v>
      </c>
      <c r="I697" s="4">
        <v>0.48630000000000001</v>
      </c>
    </row>
    <row r="698" spans="1:9" x14ac:dyDescent="0.35">
      <c r="A698" s="2" t="s">
        <v>9</v>
      </c>
      <c r="B698" s="2" t="s">
        <v>225</v>
      </c>
      <c r="C698" s="2" t="s">
        <v>11</v>
      </c>
      <c r="D698" s="2" t="s">
        <v>185</v>
      </c>
      <c r="E698" s="2" t="s">
        <v>15</v>
      </c>
      <c r="F698" s="2" t="s">
        <v>183</v>
      </c>
      <c r="G698" s="2" t="s">
        <v>14</v>
      </c>
      <c r="H698" s="3">
        <v>10698</v>
      </c>
      <c r="I698" s="4">
        <v>0.1037</v>
      </c>
    </row>
    <row r="699" spans="1:9" x14ac:dyDescent="0.35">
      <c r="A699" s="2" t="s">
        <v>9</v>
      </c>
      <c r="B699" s="2" t="s">
        <v>225</v>
      </c>
      <c r="C699" s="2" t="s">
        <v>11</v>
      </c>
      <c r="D699" s="2" t="s">
        <v>185</v>
      </c>
      <c r="E699" s="2" t="s">
        <v>17</v>
      </c>
      <c r="F699" s="2" t="s">
        <v>183</v>
      </c>
      <c r="G699" s="2" t="s">
        <v>14</v>
      </c>
      <c r="H699" s="3">
        <v>0</v>
      </c>
      <c r="I699" s="4">
        <v>0</v>
      </c>
    </row>
    <row r="700" spans="1:9" x14ac:dyDescent="0.35">
      <c r="A700" s="2" t="s">
        <v>9</v>
      </c>
      <c r="B700" s="2" t="s">
        <v>225</v>
      </c>
      <c r="C700" s="2" t="s">
        <v>11</v>
      </c>
      <c r="D700" s="2" t="s">
        <v>185</v>
      </c>
      <c r="E700" s="2" t="s">
        <v>18</v>
      </c>
      <c r="F700" s="2" t="s">
        <v>183</v>
      </c>
      <c r="G700" s="2" t="s">
        <v>14</v>
      </c>
      <c r="H700" s="3">
        <v>50168</v>
      </c>
      <c r="I700" s="4">
        <v>0.48630000000000001</v>
      </c>
    </row>
    <row r="701" spans="1:9" x14ac:dyDescent="0.35">
      <c r="A701" s="2" t="s">
        <v>9</v>
      </c>
      <c r="B701" s="2" t="s">
        <v>343</v>
      </c>
      <c r="C701" s="2" t="s">
        <v>11</v>
      </c>
      <c r="D701" s="2" t="s">
        <v>392</v>
      </c>
      <c r="E701" s="2" t="s">
        <v>25</v>
      </c>
      <c r="F701" s="2" t="s">
        <v>20</v>
      </c>
      <c r="G701" s="2" t="s">
        <v>21</v>
      </c>
      <c r="H701" s="3">
        <v>2926612</v>
      </c>
      <c r="I701" s="4">
        <v>0.28999999999999998</v>
      </c>
    </row>
    <row r="702" spans="1:9" x14ac:dyDescent="0.35">
      <c r="A702" s="2" t="s">
        <v>9</v>
      </c>
      <c r="B702" s="2" t="s">
        <v>343</v>
      </c>
      <c r="C702" s="2" t="s">
        <v>11</v>
      </c>
      <c r="D702" s="2" t="s">
        <v>392</v>
      </c>
      <c r="E702" s="2" t="s">
        <v>13</v>
      </c>
      <c r="F702" s="2" t="s">
        <v>20</v>
      </c>
      <c r="G702" s="2" t="s">
        <v>21</v>
      </c>
      <c r="H702" s="3">
        <v>0</v>
      </c>
      <c r="I702" s="4">
        <v>0</v>
      </c>
    </row>
    <row r="703" spans="1:9" x14ac:dyDescent="0.35">
      <c r="A703" s="2" t="s">
        <v>9</v>
      </c>
      <c r="B703" s="2" t="s">
        <v>343</v>
      </c>
      <c r="C703" s="2" t="s">
        <v>11</v>
      </c>
      <c r="D703" s="2" t="s">
        <v>392</v>
      </c>
      <c r="E703" s="2" t="s">
        <v>15</v>
      </c>
      <c r="F703" s="2" t="s">
        <v>20</v>
      </c>
      <c r="G703" s="2" t="s">
        <v>21</v>
      </c>
      <c r="H703" s="3">
        <v>7615972</v>
      </c>
      <c r="I703" s="4">
        <v>0.7873</v>
      </c>
    </row>
    <row r="704" spans="1:9" x14ac:dyDescent="0.35">
      <c r="A704" s="2" t="s">
        <v>9</v>
      </c>
      <c r="B704" s="2" t="s">
        <v>343</v>
      </c>
      <c r="C704" s="2" t="s">
        <v>11</v>
      </c>
      <c r="D704" s="2" t="s">
        <v>392</v>
      </c>
      <c r="E704" s="2" t="s">
        <v>17</v>
      </c>
      <c r="F704" s="2" t="s">
        <v>20</v>
      </c>
      <c r="G704" s="2" t="s">
        <v>21</v>
      </c>
      <c r="H704" s="3">
        <v>0</v>
      </c>
      <c r="I704" s="4">
        <v>0</v>
      </c>
    </row>
    <row r="705" spans="1:9" x14ac:dyDescent="0.35">
      <c r="A705" s="2" t="s">
        <v>9</v>
      </c>
      <c r="B705" s="2" t="s">
        <v>343</v>
      </c>
      <c r="C705" s="2" t="s">
        <v>11</v>
      </c>
      <c r="D705" s="2" t="s">
        <v>392</v>
      </c>
      <c r="E705" s="2" t="s">
        <v>18</v>
      </c>
      <c r="F705" s="2" t="s">
        <v>20</v>
      </c>
      <c r="G705" s="2" t="s">
        <v>21</v>
      </c>
      <c r="H705" s="3">
        <v>2070136</v>
      </c>
      <c r="I705" s="4">
        <v>0.214</v>
      </c>
    </row>
    <row r="706" spans="1:9" x14ac:dyDescent="0.35">
      <c r="A706" s="2" t="s">
        <v>9</v>
      </c>
      <c r="B706" s="2" t="s">
        <v>343</v>
      </c>
      <c r="C706" s="2" t="s">
        <v>11</v>
      </c>
      <c r="D706" s="2" t="s">
        <v>393</v>
      </c>
      <c r="E706" s="2" t="s">
        <v>25</v>
      </c>
      <c r="F706" s="2" t="s">
        <v>20</v>
      </c>
      <c r="G706" s="2" t="s">
        <v>21</v>
      </c>
      <c r="H706" s="3">
        <v>1962983</v>
      </c>
      <c r="I706" s="4">
        <v>1.0900000000000001</v>
      </c>
    </row>
    <row r="707" spans="1:9" x14ac:dyDescent="0.35">
      <c r="A707" s="2" t="s">
        <v>9</v>
      </c>
      <c r="B707" s="2" t="s">
        <v>343</v>
      </c>
      <c r="C707" s="2" t="s">
        <v>11</v>
      </c>
      <c r="D707" s="2" t="s">
        <v>393</v>
      </c>
      <c r="E707" s="2" t="s">
        <v>13</v>
      </c>
      <c r="F707" s="2" t="s">
        <v>20</v>
      </c>
      <c r="G707" s="2" t="s">
        <v>21</v>
      </c>
      <c r="H707" s="3">
        <v>0</v>
      </c>
      <c r="I707" s="4">
        <v>0</v>
      </c>
    </row>
    <row r="708" spans="1:9" x14ac:dyDescent="0.35">
      <c r="A708" s="2" t="s">
        <v>9</v>
      </c>
      <c r="B708" s="2" t="s">
        <v>343</v>
      </c>
      <c r="C708" s="2" t="s">
        <v>11</v>
      </c>
      <c r="D708" s="2" t="s">
        <v>393</v>
      </c>
      <c r="E708" s="2" t="s">
        <v>15</v>
      </c>
      <c r="F708" s="2" t="s">
        <v>20</v>
      </c>
      <c r="G708" s="2" t="s">
        <v>21</v>
      </c>
      <c r="H708" s="3">
        <v>1478720</v>
      </c>
      <c r="I708" s="4">
        <v>0.82110000000000005</v>
      </c>
    </row>
    <row r="709" spans="1:9" x14ac:dyDescent="0.35">
      <c r="A709" s="2" t="s">
        <v>9</v>
      </c>
      <c r="B709" s="2" t="s">
        <v>343</v>
      </c>
      <c r="C709" s="2" t="s">
        <v>11</v>
      </c>
      <c r="D709" s="2" t="s">
        <v>393</v>
      </c>
      <c r="E709" s="2" t="s">
        <v>17</v>
      </c>
      <c r="F709" s="2" t="s">
        <v>20</v>
      </c>
      <c r="G709" s="2" t="s">
        <v>21</v>
      </c>
      <c r="H709" s="3">
        <v>0</v>
      </c>
      <c r="I709" s="4">
        <v>0</v>
      </c>
    </row>
    <row r="710" spans="1:9" x14ac:dyDescent="0.35">
      <c r="A710" s="2" t="s">
        <v>9</v>
      </c>
      <c r="B710" s="2" t="s">
        <v>343</v>
      </c>
      <c r="C710" s="2" t="s">
        <v>11</v>
      </c>
      <c r="D710" s="2" t="s">
        <v>393</v>
      </c>
      <c r="E710" s="2" t="s">
        <v>18</v>
      </c>
      <c r="F710" s="2" t="s">
        <v>20</v>
      </c>
      <c r="G710" s="2" t="s">
        <v>21</v>
      </c>
      <c r="H710" s="3">
        <v>1410466</v>
      </c>
      <c r="I710" s="4">
        <v>0.78320000000000001</v>
      </c>
    </row>
    <row r="711" spans="1:9" x14ac:dyDescent="0.35">
      <c r="A711" s="2" t="s">
        <v>9</v>
      </c>
      <c r="B711" s="2" t="s">
        <v>343</v>
      </c>
      <c r="C711" s="2" t="s">
        <v>11</v>
      </c>
      <c r="D711" s="2" t="s">
        <v>394</v>
      </c>
      <c r="E711" s="2" t="s">
        <v>15</v>
      </c>
      <c r="F711" s="2" t="s">
        <v>20</v>
      </c>
      <c r="G711" s="2" t="s">
        <v>21</v>
      </c>
      <c r="H711" s="3">
        <v>12877145</v>
      </c>
      <c r="I711" s="4">
        <v>0.42659999999999998</v>
      </c>
    </row>
    <row r="712" spans="1:9" x14ac:dyDescent="0.35">
      <c r="A712" s="2" t="s">
        <v>9</v>
      </c>
      <c r="B712" s="2" t="s">
        <v>343</v>
      </c>
      <c r="C712" s="2" t="s">
        <v>11</v>
      </c>
      <c r="D712" s="2" t="s">
        <v>394</v>
      </c>
      <c r="E712" s="2" t="s">
        <v>16</v>
      </c>
      <c r="F712" s="2" t="s">
        <v>20</v>
      </c>
      <c r="G712" s="2" t="s">
        <v>21</v>
      </c>
      <c r="H712" s="3">
        <v>132816</v>
      </c>
      <c r="I712" s="4">
        <v>4.4000000000000003E-3</v>
      </c>
    </row>
    <row r="713" spans="1:9" x14ac:dyDescent="0.35">
      <c r="A713" s="2" t="s">
        <v>9</v>
      </c>
      <c r="B713" s="2" t="s">
        <v>343</v>
      </c>
      <c r="C713" s="2" t="s">
        <v>11</v>
      </c>
      <c r="D713" s="2" t="s">
        <v>394</v>
      </c>
      <c r="E713" s="2" t="s">
        <v>17</v>
      </c>
      <c r="F713" s="2" t="s">
        <v>20</v>
      </c>
      <c r="G713" s="2" t="s">
        <v>21</v>
      </c>
      <c r="H713" s="3">
        <v>0</v>
      </c>
      <c r="I713" s="4">
        <v>0</v>
      </c>
    </row>
    <row r="714" spans="1:9" x14ac:dyDescent="0.35">
      <c r="A714" s="2" t="s">
        <v>9</v>
      </c>
      <c r="B714" s="2" t="s">
        <v>343</v>
      </c>
      <c r="C714" s="2" t="s">
        <v>11</v>
      </c>
      <c r="D714" s="2" t="s">
        <v>394</v>
      </c>
      <c r="E714" s="2" t="s">
        <v>18</v>
      </c>
      <c r="F714" s="2" t="s">
        <v>20</v>
      </c>
      <c r="G714" s="2" t="s">
        <v>21</v>
      </c>
      <c r="H714" s="3">
        <v>13821952</v>
      </c>
      <c r="I714" s="4">
        <v>0.45789999999999997</v>
      </c>
    </row>
    <row r="715" spans="1:9" x14ac:dyDescent="0.35">
      <c r="A715" s="2" t="s">
        <v>9</v>
      </c>
      <c r="B715" s="2" t="s">
        <v>343</v>
      </c>
      <c r="C715" s="2" t="s">
        <v>11</v>
      </c>
      <c r="D715" s="2" t="s">
        <v>395</v>
      </c>
      <c r="E715" s="2" t="s">
        <v>25</v>
      </c>
      <c r="F715" s="2" t="s">
        <v>20</v>
      </c>
      <c r="G715" s="2" t="s">
        <v>21</v>
      </c>
      <c r="H715" s="3">
        <v>8498378</v>
      </c>
      <c r="I715" s="4">
        <v>0.17</v>
      </c>
    </row>
    <row r="716" spans="1:9" x14ac:dyDescent="0.35">
      <c r="A716" s="2" t="s">
        <v>9</v>
      </c>
      <c r="B716" s="2" t="s">
        <v>343</v>
      </c>
      <c r="C716" s="2" t="s">
        <v>11</v>
      </c>
      <c r="D716" s="2" t="s">
        <v>395</v>
      </c>
      <c r="E716" s="2" t="s">
        <v>15</v>
      </c>
      <c r="F716" s="2" t="s">
        <v>20</v>
      </c>
      <c r="G716" s="2" t="s">
        <v>21</v>
      </c>
      <c r="H716" s="3">
        <v>7140846</v>
      </c>
      <c r="I716" s="4">
        <v>0.15989999999999999</v>
      </c>
    </row>
    <row r="717" spans="1:9" x14ac:dyDescent="0.35">
      <c r="A717" s="2" t="s">
        <v>9</v>
      </c>
      <c r="B717" s="2" t="s">
        <v>343</v>
      </c>
      <c r="C717" s="2" t="s">
        <v>11</v>
      </c>
      <c r="D717" s="2" t="s">
        <v>395</v>
      </c>
      <c r="E717" s="2" t="s">
        <v>16</v>
      </c>
      <c r="F717" s="2" t="s">
        <v>20</v>
      </c>
      <c r="G717" s="2" t="s">
        <v>21</v>
      </c>
      <c r="H717" s="3">
        <v>1415665</v>
      </c>
      <c r="I717" s="4">
        <v>3.1699999999999999E-2</v>
      </c>
    </row>
    <row r="718" spans="1:9" x14ac:dyDescent="0.35">
      <c r="A718" s="2" t="s">
        <v>9</v>
      </c>
      <c r="B718" s="2" t="s">
        <v>343</v>
      </c>
      <c r="C718" s="2" t="s">
        <v>11</v>
      </c>
      <c r="D718" s="2" t="s">
        <v>395</v>
      </c>
      <c r="E718" s="2" t="s">
        <v>30</v>
      </c>
      <c r="F718" s="2" t="s">
        <v>20</v>
      </c>
      <c r="G718" s="2" t="s">
        <v>21</v>
      </c>
      <c r="H718" s="3">
        <v>13172486</v>
      </c>
      <c r="I718" s="4">
        <v>0.26350000000000001</v>
      </c>
    </row>
    <row r="719" spans="1:9" x14ac:dyDescent="0.35">
      <c r="A719" s="2" t="s">
        <v>9</v>
      </c>
      <c r="B719" s="2" t="s">
        <v>343</v>
      </c>
      <c r="C719" s="2" t="s">
        <v>11</v>
      </c>
      <c r="D719" s="2" t="s">
        <v>395</v>
      </c>
      <c r="E719" s="2" t="s">
        <v>17</v>
      </c>
      <c r="F719" s="2" t="s">
        <v>20</v>
      </c>
      <c r="G719" s="2" t="s">
        <v>21</v>
      </c>
      <c r="H719" s="3">
        <v>0</v>
      </c>
      <c r="I719" s="4">
        <v>0</v>
      </c>
    </row>
    <row r="720" spans="1:9" x14ac:dyDescent="0.35">
      <c r="A720" s="2" t="s">
        <v>9</v>
      </c>
      <c r="B720" s="2" t="s">
        <v>343</v>
      </c>
      <c r="C720" s="2" t="s">
        <v>11</v>
      </c>
      <c r="D720" s="2" t="s">
        <v>395</v>
      </c>
      <c r="E720" s="2" t="s">
        <v>18</v>
      </c>
      <c r="F720" s="2" t="s">
        <v>20</v>
      </c>
      <c r="G720" s="2" t="s">
        <v>21</v>
      </c>
      <c r="H720" s="3">
        <v>13852973</v>
      </c>
      <c r="I720" s="4">
        <v>0.31019999999999998</v>
      </c>
    </row>
    <row r="721" spans="1:9" x14ac:dyDescent="0.35">
      <c r="A721" s="2" t="s">
        <v>9</v>
      </c>
      <c r="B721" s="2" t="s">
        <v>343</v>
      </c>
      <c r="C721" s="2" t="s">
        <v>11</v>
      </c>
      <c r="D721" s="2" t="s">
        <v>398</v>
      </c>
      <c r="E721" s="2" t="s">
        <v>15</v>
      </c>
      <c r="F721" s="2" t="s">
        <v>20</v>
      </c>
      <c r="G721" s="2" t="s">
        <v>21</v>
      </c>
      <c r="H721" s="3">
        <v>8302865</v>
      </c>
      <c r="I721" s="4">
        <v>0.63049999999999995</v>
      </c>
    </row>
    <row r="722" spans="1:9" x14ac:dyDescent="0.35">
      <c r="A722" s="2" t="s">
        <v>9</v>
      </c>
      <c r="B722" s="2" t="s">
        <v>343</v>
      </c>
      <c r="C722" s="2" t="s">
        <v>11</v>
      </c>
      <c r="D722" s="2" t="s">
        <v>398</v>
      </c>
      <c r="E722" s="2" t="s">
        <v>16</v>
      </c>
      <c r="F722" s="2" t="s">
        <v>20</v>
      </c>
      <c r="G722" s="2" t="s">
        <v>21</v>
      </c>
      <c r="H722" s="3">
        <v>90864</v>
      </c>
      <c r="I722" s="4">
        <v>6.8999999999999999E-3</v>
      </c>
    </row>
    <row r="723" spans="1:9" x14ac:dyDescent="0.35">
      <c r="A723" s="2" t="s">
        <v>9</v>
      </c>
      <c r="B723" s="2" t="s">
        <v>343</v>
      </c>
      <c r="C723" s="2" t="s">
        <v>11</v>
      </c>
      <c r="D723" s="2" t="s">
        <v>398</v>
      </c>
      <c r="E723" s="2" t="s">
        <v>17</v>
      </c>
      <c r="F723" s="2" t="s">
        <v>20</v>
      </c>
      <c r="G723" s="2" t="s">
        <v>21</v>
      </c>
      <c r="H723" s="3">
        <v>0</v>
      </c>
      <c r="I723" s="4">
        <v>0</v>
      </c>
    </row>
    <row r="724" spans="1:9" x14ac:dyDescent="0.35">
      <c r="A724" s="2" t="s">
        <v>9</v>
      </c>
      <c r="B724" s="2" t="s">
        <v>343</v>
      </c>
      <c r="C724" s="2" t="s">
        <v>11</v>
      </c>
      <c r="D724" s="2" t="s">
        <v>398</v>
      </c>
      <c r="E724" s="2" t="s">
        <v>18</v>
      </c>
      <c r="F724" s="2" t="s">
        <v>20</v>
      </c>
      <c r="G724" s="2" t="s">
        <v>21</v>
      </c>
      <c r="H724" s="3">
        <v>4680156</v>
      </c>
      <c r="I724" s="4">
        <v>0.35539999999999999</v>
      </c>
    </row>
    <row r="725" spans="1:9" x14ac:dyDescent="0.35">
      <c r="A725" s="2" t="s">
        <v>9</v>
      </c>
      <c r="B725" s="2" t="s">
        <v>343</v>
      </c>
      <c r="C725" s="2" t="s">
        <v>11</v>
      </c>
      <c r="D725" s="2" t="s">
        <v>396</v>
      </c>
      <c r="E725" s="2" t="s">
        <v>13</v>
      </c>
      <c r="F725" s="2" t="s">
        <v>20</v>
      </c>
      <c r="G725" s="2" t="s">
        <v>21</v>
      </c>
      <c r="H725" s="3">
        <v>0</v>
      </c>
      <c r="I725" s="4">
        <v>0</v>
      </c>
    </row>
    <row r="726" spans="1:9" x14ac:dyDescent="0.35">
      <c r="A726" s="2" t="s">
        <v>9</v>
      </c>
      <c r="B726" s="2" t="s">
        <v>343</v>
      </c>
      <c r="C726" s="2" t="s">
        <v>11</v>
      </c>
      <c r="D726" s="2" t="s">
        <v>396</v>
      </c>
      <c r="E726" s="2" t="s">
        <v>15</v>
      </c>
      <c r="F726" s="2" t="s">
        <v>20</v>
      </c>
      <c r="G726" s="2" t="s">
        <v>21</v>
      </c>
      <c r="H726" s="3">
        <v>4013786</v>
      </c>
      <c r="I726" s="4">
        <v>1.5464</v>
      </c>
    </row>
    <row r="727" spans="1:9" x14ac:dyDescent="0.35">
      <c r="A727" s="2" t="s">
        <v>9</v>
      </c>
      <c r="B727" s="2" t="s">
        <v>343</v>
      </c>
      <c r="C727" s="2" t="s">
        <v>11</v>
      </c>
      <c r="D727" s="2" t="s">
        <v>396</v>
      </c>
      <c r="E727" s="2" t="s">
        <v>17</v>
      </c>
      <c r="F727" s="2" t="s">
        <v>20</v>
      </c>
      <c r="G727" s="2" t="s">
        <v>21</v>
      </c>
      <c r="H727" s="3">
        <v>0</v>
      </c>
      <c r="I727" s="4">
        <v>0</v>
      </c>
    </row>
    <row r="728" spans="1:9" x14ac:dyDescent="0.35">
      <c r="A728" s="2" t="s">
        <v>9</v>
      </c>
      <c r="B728" s="2" t="s">
        <v>343</v>
      </c>
      <c r="C728" s="2" t="s">
        <v>11</v>
      </c>
      <c r="D728" s="2" t="s">
        <v>396</v>
      </c>
      <c r="E728" s="2" t="s">
        <v>18</v>
      </c>
      <c r="F728" s="2" t="s">
        <v>20</v>
      </c>
      <c r="G728" s="2" t="s">
        <v>21</v>
      </c>
      <c r="H728" s="3">
        <v>3323625</v>
      </c>
      <c r="I728" s="4">
        <v>1.2805</v>
      </c>
    </row>
    <row r="729" spans="1:9" x14ac:dyDescent="0.35">
      <c r="A729" s="2" t="s">
        <v>9</v>
      </c>
      <c r="B729" s="2" t="s">
        <v>343</v>
      </c>
      <c r="C729" s="2" t="s">
        <v>11</v>
      </c>
      <c r="D729" s="2" t="s">
        <v>399</v>
      </c>
      <c r="E729" s="2" t="s">
        <v>25</v>
      </c>
      <c r="F729" s="2" t="s">
        <v>20</v>
      </c>
      <c r="G729" s="2" t="s">
        <v>21</v>
      </c>
      <c r="H729" s="3">
        <v>6235660</v>
      </c>
      <c r="I729" s="4">
        <v>0.21</v>
      </c>
    </row>
    <row r="730" spans="1:9" x14ac:dyDescent="0.35">
      <c r="A730" s="2" t="s">
        <v>9</v>
      </c>
      <c r="B730" s="2" t="s">
        <v>343</v>
      </c>
      <c r="C730" s="2" t="s">
        <v>11</v>
      </c>
      <c r="D730" s="2" t="s">
        <v>399</v>
      </c>
      <c r="E730" s="2" t="s">
        <v>15</v>
      </c>
      <c r="F730" s="2" t="s">
        <v>20</v>
      </c>
      <c r="G730" s="2" t="s">
        <v>21</v>
      </c>
      <c r="H730" s="3">
        <v>21302848</v>
      </c>
      <c r="I730" s="4">
        <v>0.75</v>
      </c>
    </row>
    <row r="731" spans="1:9" x14ac:dyDescent="0.35">
      <c r="A731" s="2" t="s">
        <v>9</v>
      </c>
      <c r="B731" s="2" t="s">
        <v>343</v>
      </c>
      <c r="C731" s="2" t="s">
        <v>11</v>
      </c>
      <c r="D731" s="2" t="s">
        <v>399</v>
      </c>
      <c r="E731" s="2" t="s">
        <v>17</v>
      </c>
      <c r="F731" s="2" t="s">
        <v>20</v>
      </c>
      <c r="G731" s="2" t="s">
        <v>21</v>
      </c>
      <c r="H731" s="3">
        <v>0</v>
      </c>
      <c r="I731" s="4">
        <v>0</v>
      </c>
    </row>
    <row r="732" spans="1:9" x14ac:dyDescent="0.35">
      <c r="A732" s="2" t="s">
        <v>9</v>
      </c>
      <c r="B732" s="2" t="s">
        <v>343</v>
      </c>
      <c r="C732" s="2" t="s">
        <v>11</v>
      </c>
      <c r="D732" s="2" t="s">
        <v>399</v>
      </c>
      <c r="E732" s="2" t="s">
        <v>18</v>
      </c>
      <c r="F732" s="2" t="s">
        <v>20</v>
      </c>
      <c r="G732" s="2" t="s">
        <v>21</v>
      </c>
      <c r="H732" s="3">
        <v>9148863</v>
      </c>
      <c r="I732" s="4">
        <v>0.3221</v>
      </c>
    </row>
    <row r="733" spans="1:9" x14ac:dyDescent="0.35">
      <c r="A733" s="2" t="s">
        <v>9</v>
      </c>
      <c r="B733" s="2" t="s">
        <v>343</v>
      </c>
      <c r="C733" s="2" t="s">
        <v>11</v>
      </c>
      <c r="D733" s="2" t="s">
        <v>344</v>
      </c>
      <c r="E733" s="2" t="s">
        <v>16</v>
      </c>
      <c r="F733" s="2" t="s">
        <v>20</v>
      </c>
      <c r="G733" s="2" t="s">
        <v>21</v>
      </c>
      <c r="H733" s="3">
        <v>0</v>
      </c>
      <c r="I733" s="4">
        <v>0</v>
      </c>
    </row>
    <row r="734" spans="1:9" x14ac:dyDescent="0.35">
      <c r="A734" s="2" t="s">
        <v>9</v>
      </c>
      <c r="B734" s="2" t="s">
        <v>343</v>
      </c>
      <c r="C734" s="2" t="s">
        <v>11</v>
      </c>
      <c r="D734" s="2" t="s">
        <v>344</v>
      </c>
      <c r="E734" s="2" t="s">
        <v>15</v>
      </c>
      <c r="F734" s="2" t="s">
        <v>20</v>
      </c>
      <c r="G734" s="2" t="s">
        <v>21</v>
      </c>
      <c r="H734" s="3">
        <v>3158385</v>
      </c>
      <c r="I734" s="4">
        <v>0.15540000000000001</v>
      </c>
    </row>
    <row r="735" spans="1:9" x14ac:dyDescent="0.35">
      <c r="A735" s="2" t="s">
        <v>9</v>
      </c>
      <c r="B735" s="2" t="s">
        <v>343</v>
      </c>
      <c r="C735" s="2" t="s">
        <v>11</v>
      </c>
      <c r="D735" s="2" t="s">
        <v>344</v>
      </c>
      <c r="E735" s="2" t="s">
        <v>17</v>
      </c>
      <c r="F735" s="2" t="s">
        <v>20</v>
      </c>
      <c r="G735" s="2" t="s">
        <v>21</v>
      </c>
      <c r="H735" s="3">
        <v>0</v>
      </c>
      <c r="I735" s="4">
        <v>0</v>
      </c>
    </row>
    <row r="736" spans="1:9" x14ac:dyDescent="0.35">
      <c r="A736" s="2" t="s">
        <v>9</v>
      </c>
      <c r="B736" s="2" t="s">
        <v>343</v>
      </c>
      <c r="C736" s="2" t="s">
        <v>11</v>
      </c>
      <c r="D736" s="2" t="s">
        <v>344</v>
      </c>
      <c r="E736" s="2" t="s">
        <v>18</v>
      </c>
      <c r="F736" s="2" t="s">
        <v>20</v>
      </c>
      <c r="G736" s="2" t="s">
        <v>21</v>
      </c>
      <c r="H736" s="3">
        <v>10046265</v>
      </c>
      <c r="I736" s="4">
        <v>0.49430000000000002</v>
      </c>
    </row>
    <row r="737" spans="1:9" x14ac:dyDescent="0.35">
      <c r="A737" s="2" t="s">
        <v>9</v>
      </c>
      <c r="B737" s="2" t="s">
        <v>343</v>
      </c>
      <c r="C737" s="2" t="s">
        <v>11</v>
      </c>
      <c r="D737" s="2" t="s">
        <v>400</v>
      </c>
      <c r="E737" s="2" t="s">
        <v>25</v>
      </c>
      <c r="F737" s="2" t="s">
        <v>20</v>
      </c>
      <c r="G737" s="2" t="s">
        <v>21</v>
      </c>
      <c r="H737" s="3">
        <v>1021715</v>
      </c>
      <c r="I737" s="4">
        <v>0.54</v>
      </c>
    </row>
    <row r="738" spans="1:9" x14ac:dyDescent="0.35">
      <c r="A738" s="2" t="s">
        <v>9</v>
      </c>
      <c r="B738" s="2" t="s">
        <v>343</v>
      </c>
      <c r="C738" s="2" t="s">
        <v>11</v>
      </c>
      <c r="D738" s="2" t="s">
        <v>400</v>
      </c>
      <c r="E738" s="2" t="s">
        <v>15</v>
      </c>
      <c r="F738" s="2" t="s">
        <v>20</v>
      </c>
      <c r="G738" s="2" t="s">
        <v>21</v>
      </c>
      <c r="H738" s="3">
        <v>3207049</v>
      </c>
      <c r="I738" s="4">
        <v>1.6950000000000001</v>
      </c>
    </row>
    <row r="739" spans="1:9" x14ac:dyDescent="0.35">
      <c r="A739" s="2" t="s">
        <v>9</v>
      </c>
      <c r="B739" s="2" t="s">
        <v>343</v>
      </c>
      <c r="C739" s="2" t="s">
        <v>11</v>
      </c>
      <c r="D739" s="2" t="s">
        <v>400</v>
      </c>
      <c r="E739" s="2" t="s">
        <v>17</v>
      </c>
      <c r="F739" s="2" t="s">
        <v>20</v>
      </c>
      <c r="G739" s="2" t="s">
        <v>21</v>
      </c>
      <c r="H739" s="3">
        <v>0</v>
      </c>
      <c r="I739" s="4">
        <v>0</v>
      </c>
    </row>
    <row r="740" spans="1:9" x14ac:dyDescent="0.35">
      <c r="A740" s="2" t="s">
        <v>9</v>
      </c>
      <c r="B740" s="2" t="s">
        <v>343</v>
      </c>
      <c r="C740" s="2" t="s">
        <v>11</v>
      </c>
      <c r="D740" s="2" t="s">
        <v>400</v>
      </c>
      <c r="E740" s="2" t="s">
        <v>18</v>
      </c>
      <c r="F740" s="2" t="s">
        <v>20</v>
      </c>
      <c r="G740" s="2" t="s">
        <v>21</v>
      </c>
      <c r="H740" s="3">
        <v>1135239</v>
      </c>
      <c r="I740" s="4">
        <v>0.6</v>
      </c>
    </row>
    <row r="741" spans="1:9" x14ac:dyDescent="0.35">
      <c r="A741" s="2" t="s">
        <v>9</v>
      </c>
      <c r="B741" s="2" t="s">
        <v>343</v>
      </c>
      <c r="C741" s="2" t="s">
        <v>11</v>
      </c>
      <c r="D741" s="2" t="s">
        <v>397</v>
      </c>
      <c r="E741" s="2" t="s">
        <v>15</v>
      </c>
      <c r="F741" s="2" t="s">
        <v>20</v>
      </c>
      <c r="G741" s="2" t="s">
        <v>21</v>
      </c>
      <c r="H741" s="3">
        <v>13017041</v>
      </c>
      <c r="I741" s="4">
        <v>0.72240000000000004</v>
      </c>
    </row>
    <row r="742" spans="1:9" x14ac:dyDescent="0.35">
      <c r="A742" s="2" t="s">
        <v>9</v>
      </c>
      <c r="B742" s="2" t="s">
        <v>343</v>
      </c>
      <c r="C742" s="2" t="s">
        <v>11</v>
      </c>
      <c r="D742" s="2" t="s">
        <v>397</v>
      </c>
      <c r="E742" s="2" t="s">
        <v>17</v>
      </c>
      <c r="F742" s="2" t="s">
        <v>20</v>
      </c>
      <c r="G742" s="2" t="s">
        <v>21</v>
      </c>
      <c r="H742" s="3">
        <v>0</v>
      </c>
      <c r="I742" s="4">
        <v>0</v>
      </c>
    </row>
    <row r="743" spans="1:9" x14ac:dyDescent="0.35">
      <c r="A743" s="2" t="s">
        <v>9</v>
      </c>
      <c r="B743" s="2" t="s">
        <v>343</v>
      </c>
      <c r="C743" s="2" t="s">
        <v>11</v>
      </c>
      <c r="D743" s="2" t="s">
        <v>397</v>
      </c>
      <c r="E743" s="2" t="s">
        <v>18</v>
      </c>
      <c r="F743" s="2" t="s">
        <v>20</v>
      </c>
      <c r="G743" s="2" t="s">
        <v>21</v>
      </c>
      <c r="H743" s="3">
        <v>25828664</v>
      </c>
      <c r="I743" s="4">
        <v>1.4334</v>
      </c>
    </row>
    <row r="744" spans="1:9" x14ac:dyDescent="0.35">
      <c r="A744" s="2" t="s">
        <v>9</v>
      </c>
      <c r="B744" s="2" t="s">
        <v>343</v>
      </c>
      <c r="C744" s="2" t="s">
        <v>11</v>
      </c>
      <c r="D744" s="2" t="s">
        <v>401</v>
      </c>
      <c r="E744" s="2" t="s">
        <v>15</v>
      </c>
      <c r="F744" s="2" t="s">
        <v>20</v>
      </c>
      <c r="G744" s="2" t="s">
        <v>21</v>
      </c>
      <c r="H744" s="3">
        <v>5212407</v>
      </c>
      <c r="I744" s="4">
        <v>0.76759999999999995</v>
      </c>
    </row>
    <row r="745" spans="1:9" x14ac:dyDescent="0.35">
      <c r="A745" s="2" t="s">
        <v>9</v>
      </c>
      <c r="B745" s="2" t="s">
        <v>343</v>
      </c>
      <c r="C745" s="2" t="s">
        <v>11</v>
      </c>
      <c r="D745" s="2" t="s">
        <v>401</v>
      </c>
      <c r="E745" s="2" t="s">
        <v>16</v>
      </c>
      <c r="F745" s="2" t="s">
        <v>20</v>
      </c>
      <c r="G745" s="2" t="s">
        <v>21</v>
      </c>
      <c r="H745" s="3">
        <v>282486</v>
      </c>
      <c r="I745" s="4">
        <v>4.1599999999999998E-2</v>
      </c>
    </row>
    <row r="746" spans="1:9" x14ac:dyDescent="0.35">
      <c r="A746" s="2" t="s">
        <v>9</v>
      </c>
      <c r="B746" s="2" t="s">
        <v>343</v>
      </c>
      <c r="C746" s="2" t="s">
        <v>11</v>
      </c>
      <c r="D746" s="2" t="s">
        <v>401</v>
      </c>
      <c r="E746" s="2" t="s">
        <v>17</v>
      </c>
      <c r="F746" s="2" t="s">
        <v>20</v>
      </c>
      <c r="G746" s="2" t="s">
        <v>21</v>
      </c>
      <c r="H746" s="3">
        <v>0</v>
      </c>
      <c r="I746" s="4">
        <v>0</v>
      </c>
    </row>
    <row r="747" spans="1:9" x14ac:dyDescent="0.35">
      <c r="A747" s="2" t="s">
        <v>9</v>
      </c>
      <c r="B747" s="2" t="s">
        <v>343</v>
      </c>
      <c r="C747" s="2" t="s">
        <v>11</v>
      </c>
      <c r="D747" s="2" t="s">
        <v>401</v>
      </c>
      <c r="E747" s="2" t="s">
        <v>18</v>
      </c>
      <c r="F747" s="2" t="s">
        <v>20</v>
      </c>
      <c r="G747" s="2" t="s">
        <v>21</v>
      </c>
      <c r="H747" s="3">
        <v>2141053</v>
      </c>
      <c r="I747" s="4">
        <v>0.31530000000000002</v>
      </c>
    </row>
    <row r="748" spans="1:9" x14ac:dyDescent="0.35">
      <c r="A748" s="2" t="s">
        <v>9</v>
      </c>
      <c r="B748" s="2" t="s">
        <v>343</v>
      </c>
      <c r="C748" s="2" t="s">
        <v>11</v>
      </c>
      <c r="D748" s="2" t="s">
        <v>402</v>
      </c>
      <c r="E748" s="2" t="s">
        <v>25</v>
      </c>
      <c r="F748" s="2" t="s">
        <v>20</v>
      </c>
      <c r="G748" s="2" t="s">
        <v>21</v>
      </c>
      <c r="H748" s="3">
        <v>11476367</v>
      </c>
      <c r="I748" s="4">
        <v>0.44</v>
      </c>
    </row>
    <row r="749" spans="1:9" x14ac:dyDescent="0.35">
      <c r="A749" s="2" t="s">
        <v>9</v>
      </c>
      <c r="B749" s="2" t="s">
        <v>343</v>
      </c>
      <c r="C749" s="2" t="s">
        <v>11</v>
      </c>
      <c r="D749" s="2" t="s">
        <v>402</v>
      </c>
      <c r="E749" s="2" t="s">
        <v>15</v>
      </c>
      <c r="F749" s="2" t="s">
        <v>20</v>
      </c>
      <c r="G749" s="2" t="s">
        <v>21</v>
      </c>
      <c r="H749" s="3">
        <v>15997828</v>
      </c>
      <c r="I749" s="4">
        <v>0.67130000000000001</v>
      </c>
    </row>
    <row r="750" spans="1:9" x14ac:dyDescent="0.35">
      <c r="A750" s="2" t="s">
        <v>9</v>
      </c>
      <c r="B750" s="2" t="s">
        <v>343</v>
      </c>
      <c r="C750" s="2" t="s">
        <v>11</v>
      </c>
      <c r="D750" s="2" t="s">
        <v>402</v>
      </c>
      <c r="E750" s="2" t="s">
        <v>16</v>
      </c>
      <c r="F750" s="2" t="s">
        <v>20</v>
      </c>
      <c r="G750" s="2" t="s">
        <v>21</v>
      </c>
      <c r="H750" s="3">
        <v>269292</v>
      </c>
      <c r="I750" s="4">
        <v>1.1299999999999999E-2</v>
      </c>
    </row>
    <row r="751" spans="1:9" x14ac:dyDescent="0.35">
      <c r="A751" s="2" t="s">
        <v>9</v>
      </c>
      <c r="B751" s="2" t="s">
        <v>343</v>
      </c>
      <c r="C751" s="2" t="s">
        <v>11</v>
      </c>
      <c r="D751" s="2" t="s">
        <v>402</v>
      </c>
      <c r="E751" s="2" t="s">
        <v>30</v>
      </c>
      <c r="F751" s="2" t="s">
        <v>20</v>
      </c>
      <c r="G751" s="2" t="s">
        <v>21</v>
      </c>
      <c r="H751" s="3">
        <v>8497728</v>
      </c>
      <c r="I751" s="4">
        <v>0.32579999999999998</v>
      </c>
    </row>
    <row r="752" spans="1:9" x14ac:dyDescent="0.35">
      <c r="A752" s="2" t="s">
        <v>9</v>
      </c>
      <c r="B752" s="2" t="s">
        <v>343</v>
      </c>
      <c r="C752" s="2" t="s">
        <v>11</v>
      </c>
      <c r="D752" s="2" t="s">
        <v>402</v>
      </c>
      <c r="E752" s="2" t="s">
        <v>17</v>
      </c>
      <c r="F752" s="2" t="s">
        <v>20</v>
      </c>
      <c r="G752" s="2" t="s">
        <v>21</v>
      </c>
      <c r="H752" s="3">
        <v>0</v>
      </c>
      <c r="I752" s="4">
        <v>0</v>
      </c>
    </row>
    <row r="753" spans="1:9" x14ac:dyDescent="0.35">
      <c r="A753" s="2" t="s">
        <v>9</v>
      </c>
      <c r="B753" s="2" t="s">
        <v>343</v>
      </c>
      <c r="C753" s="2" t="s">
        <v>11</v>
      </c>
      <c r="D753" s="2" t="s">
        <v>402</v>
      </c>
      <c r="E753" s="2" t="s">
        <v>18</v>
      </c>
      <c r="F753" s="2" t="s">
        <v>20</v>
      </c>
      <c r="G753" s="2" t="s">
        <v>21</v>
      </c>
      <c r="H753" s="3">
        <v>13409768</v>
      </c>
      <c r="I753" s="4">
        <v>0.56269999999999998</v>
      </c>
    </row>
    <row r="754" spans="1:9" x14ac:dyDescent="0.35">
      <c r="A754" s="2" t="s">
        <v>9</v>
      </c>
      <c r="B754" s="2" t="s">
        <v>343</v>
      </c>
      <c r="C754" s="2" t="s">
        <v>11</v>
      </c>
      <c r="D754" s="2" t="s">
        <v>403</v>
      </c>
      <c r="E754" s="2" t="s">
        <v>15</v>
      </c>
      <c r="F754" s="2" t="s">
        <v>20</v>
      </c>
      <c r="G754" s="2" t="s">
        <v>21</v>
      </c>
      <c r="H754" s="3">
        <v>6888845</v>
      </c>
      <c r="I754" s="4">
        <v>0.58399999999999996</v>
      </c>
    </row>
    <row r="755" spans="1:9" x14ac:dyDescent="0.35">
      <c r="A755" s="2" t="s">
        <v>9</v>
      </c>
      <c r="B755" s="2" t="s">
        <v>343</v>
      </c>
      <c r="C755" s="2" t="s">
        <v>11</v>
      </c>
      <c r="D755" s="2" t="s">
        <v>403</v>
      </c>
      <c r="E755" s="2" t="s">
        <v>17</v>
      </c>
      <c r="F755" s="2" t="s">
        <v>20</v>
      </c>
      <c r="G755" s="2" t="s">
        <v>21</v>
      </c>
      <c r="H755" s="3">
        <v>0</v>
      </c>
      <c r="I755" s="4">
        <v>0</v>
      </c>
    </row>
    <row r="756" spans="1:9" x14ac:dyDescent="0.35">
      <c r="A756" s="2" t="s">
        <v>9</v>
      </c>
      <c r="B756" s="2" t="s">
        <v>343</v>
      </c>
      <c r="C756" s="2" t="s">
        <v>11</v>
      </c>
      <c r="D756" s="2" t="s">
        <v>403</v>
      </c>
      <c r="E756" s="2" t="s">
        <v>18</v>
      </c>
      <c r="F756" s="2" t="s">
        <v>20</v>
      </c>
      <c r="G756" s="2" t="s">
        <v>21</v>
      </c>
      <c r="H756" s="3">
        <v>3747579</v>
      </c>
      <c r="I756" s="4">
        <v>0.31769999999999998</v>
      </c>
    </row>
    <row r="757" spans="1:9" x14ac:dyDescent="0.35">
      <c r="A757" s="2" t="s">
        <v>9</v>
      </c>
      <c r="B757" s="2" t="s">
        <v>343</v>
      </c>
      <c r="C757" s="2" t="s">
        <v>11</v>
      </c>
      <c r="D757" s="2" t="s">
        <v>391</v>
      </c>
      <c r="E757" s="2" t="s">
        <v>25</v>
      </c>
      <c r="F757" s="2" t="s">
        <v>20</v>
      </c>
      <c r="G757" s="2" t="s">
        <v>21</v>
      </c>
      <c r="H757" s="3">
        <v>2030763</v>
      </c>
      <c r="I757" s="4">
        <v>0.246</v>
      </c>
    </row>
    <row r="758" spans="1:9" x14ac:dyDescent="0.35">
      <c r="A758" s="2" t="s">
        <v>9</v>
      </c>
      <c r="B758" s="2" t="s">
        <v>343</v>
      </c>
      <c r="C758" s="2" t="s">
        <v>11</v>
      </c>
      <c r="D758" s="2" t="s">
        <v>391</v>
      </c>
      <c r="E758" s="2" t="s">
        <v>15</v>
      </c>
      <c r="F758" s="2" t="s">
        <v>20</v>
      </c>
      <c r="G758" s="2" t="s">
        <v>21</v>
      </c>
      <c r="H758" s="3">
        <v>5745326</v>
      </c>
      <c r="I758" s="4">
        <v>0.74219999999999997</v>
      </c>
    </row>
    <row r="759" spans="1:9" x14ac:dyDescent="0.35">
      <c r="A759" s="2" t="s">
        <v>9</v>
      </c>
      <c r="B759" s="2" t="s">
        <v>343</v>
      </c>
      <c r="C759" s="2" t="s">
        <v>11</v>
      </c>
      <c r="D759" s="2" t="s">
        <v>391</v>
      </c>
      <c r="E759" s="2" t="s">
        <v>30</v>
      </c>
      <c r="F759" s="2" t="s">
        <v>20</v>
      </c>
      <c r="G759" s="2" t="s">
        <v>21</v>
      </c>
      <c r="H759" s="3">
        <v>1940782</v>
      </c>
      <c r="I759" s="4">
        <v>0.2351</v>
      </c>
    </row>
    <row r="760" spans="1:9" x14ac:dyDescent="0.35">
      <c r="A760" s="2" t="s">
        <v>9</v>
      </c>
      <c r="B760" s="2" t="s">
        <v>343</v>
      </c>
      <c r="C760" s="2" t="s">
        <v>11</v>
      </c>
      <c r="D760" s="2" t="s">
        <v>391</v>
      </c>
      <c r="E760" s="2" t="s">
        <v>17</v>
      </c>
      <c r="F760" s="2" t="s">
        <v>20</v>
      </c>
      <c r="G760" s="2" t="s">
        <v>21</v>
      </c>
      <c r="H760" s="3">
        <v>0</v>
      </c>
      <c r="I760" s="4">
        <v>0</v>
      </c>
    </row>
    <row r="761" spans="1:9" x14ac:dyDescent="0.35">
      <c r="A761" s="2" t="s">
        <v>9</v>
      </c>
      <c r="B761" s="2" t="s">
        <v>343</v>
      </c>
      <c r="C761" s="2" t="s">
        <v>11</v>
      </c>
      <c r="D761" s="2" t="s">
        <v>391</v>
      </c>
      <c r="E761" s="2" t="s">
        <v>18</v>
      </c>
      <c r="F761" s="2" t="s">
        <v>20</v>
      </c>
      <c r="G761" s="2" t="s">
        <v>21</v>
      </c>
      <c r="H761" s="3">
        <v>3631275</v>
      </c>
      <c r="I761" s="4">
        <v>0.46910000000000002</v>
      </c>
    </row>
    <row r="762" spans="1:9" x14ac:dyDescent="0.35">
      <c r="A762" s="2" t="s">
        <v>9</v>
      </c>
      <c r="B762" s="2" t="s">
        <v>343</v>
      </c>
      <c r="C762" s="2" t="s">
        <v>11</v>
      </c>
      <c r="D762" s="2" t="s">
        <v>404</v>
      </c>
      <c r="E762" s="2" t="s">
        <v>25</v>
      </c>
      <c r="F762" s="2" t="s">
        <v>20</v>
      </c>
      <c r="G762" s="2" t="s">
        <v>21</v>
      </c>
      <c r="H762" s="3">
        <v>7958730</v>
      </c>
      <c r="I762" s="4">
        <v>0.41959999999999997</v>
      </c>
    </row>
    <row r="763" spans="1:9" x14ac:dyDescent="0.35">
      <c r="A763" s="2" t="s">
        <v>9</v>
      </c>
      <c r="B763" s="2" t="s">
        <v>343</v>
      </c>
      <c r="C763" s="2" t="s">
        <v>11</v>
      </c>
      <c r="D763" s="2" t="s">
        <v>404</v>
      </c>
      <c r="E763" s="2" t="s">
        <v>13</v>
      </c>
      <c r="F763" s="2" t="s">
        <v>20</v>
      </c>
      <c r="G763" s="2" t="s">
        <v>21</v>
      </c>
      <c r="H763" s="3">
        <v>0</v>
      </c>
      <c r="I763" s="4">
        <v>0</v>
      </c>
    </row>
    <row r="764" spans="1:9" x14ac:dyDescent="0.35">
      <c r="A764" s="2" t="s">
        <v>9</v>
      </c>
      <c r="B764" s="2" t="s">
        <v>343</v>
      </c>
      <c r="C764" s="2" t="s">
        <v>11</v>
      </c>
      <c r="D764" s="2" t="s">
        <v>404</v>
      </c>
      <c r="E764" s="2" t="s">
        <v>15</v>
      </c>
      <c r="F764" s="2" t="s">
        <v>20</v>
      </c>
      <c r="G764" s="2" t="s">
        <v>21</v>
      </c>
      <c r="H764" s="3">
        <v>10226731</v>
      </c>
      <c r="I764" s="4">
        <v>0.62170000000000003</v>
      </c>
    </row>
    <row r="765" spans="1:9" x14ac:dyDescent="0.35">
      <c r="A765" s="2" t="s">
        <v>9</v>
      </c>
      <c r="B765" s="2" t="s">
        <v>343</v>
      </c>
      <c r="C765" s="2" t="s">
        <v>11</v>
      </c>
      <c r="D765" s="2" t="s">
        <v>404</v>
      </c>
      <c r="E765" s="2" t="s">
        <v>16</v>
      </c>
      <c r="F765" s="2" t="s">
        <v>20</v>
      </c>
      <c r="G765" s="2" t="s">
        <v>21</v>
      </c>
      <c r="H765" s="3">
        <v>407951</v>
      </c>
      <c r="I765" s="4">
        <v>2.4799999999999999E-2</v>
      </c>
    </row>
    <row r="766" spans="1:9" x14ac:dyDescent="0.35">
      <c r="A766" s="2" t="s">
        <v>9</v>
      </c>
      <c r="B766" s="2" t="s">
        <v>343</v>
      </c>
      <c r="C766" s="2" t="s">
        <v>11</v>
      </c>
      <c r="D766" s="2" t="s">
        <v>404</v>
      </c>
      <c r="E766" s="2" t="s">
        <v>30</v>
      </c>
      <c r="F766" s="2" t="s">
        <v>20</v>
      </c>
      <c r="G766" s="2" t="s">
        <v>21</v>
      </c>
      <c r="H766" s="3">
        <v>2460075</v>
      </c>
      <c r="I766" s="4">
        <v>0.12970000000000001</v>
      </c>
    </row>
    <row r="767" spans="1:9" x14ac:dyDescent="0.35">
      <c r="A767" s="2" t="s">
        <v>9</v>
      </c>
      <c r="B767" s="2" t="s">
        <v>343</v>
      </c>
      <c r="C767" s="2" t="s">
        <v>11</v>
      </c>
      <c r="D767" s="2" t="s">
        <v>404</v>
      </c>
      <c r="E767" s="2" t="s">
        <v>17</v>
      </c>
      <c r="F767" s="2" t="s">
        <v>20</v>
      </c>
      <c r="G767" s="2" t="s">
        <v>21</v>
      </c>
      <c r="H767" s="3">
        <v>0</v>
      </c>
      <c r="I767" s="4">
        <v>0</v>
      </c>
    </row>
    <row r="768" spans="1:9" x14ac:dyDescent="0.35">
      <c r="A768" s="2" t="s">
        <v>9</v>
      </c>
      <c r="B768" s="2" t="s">
        <v>343</v>
      </c>
      <c r="C768" s="2" t="s">
        <v>11</v>
      </c>
      <c r="D768" s="2" t="s">
        <v>404</v>
      </c>
      <c r="E768" s="2" t="s">
        <v>18</v>
      </c>
      <c r="F768" s="2" t="s">
        <v>20</v>
      </c>
      <c r="G768" s="2" t="s">
        <v>21</v>
      </c>
      <c r="H768" s="3">
        <v>5372447</v>
      </c>
      <c r="I768" s="4">
        <v>0.3266</v>
      </c>
    </row>
    <row r="769" spans="1:9" x14ac:dyDescent="0.35">
      <c r="A769" s="2" t="s">
        <v>9</v>
      </c>
      <c r="B769" s="2" t="s">
        <v>343</v>
      </c>
      <c r="C769" s="2" t="s">
        <v>11</v>
      </c>
      <c r="D769" s="2" t="s">
        <v>405</v>
      </c>
      <c r="E769" s="2" t="s">
        <v>13</v>
      </c>
      <c r="F769" s="2" t="s">
        <v>20</v>
      </c>
      <c r="G769" s="2" t="s">
        <v>21</v>
      </c>
      <c r="H769" s="3">
        <v>0</v>
      </c>
      <c r="I769" s="4">
        <v>0</v>
      </c>
    </row>
    <row r="770" spans="1:9" x14ac:dyDescent="0.35">
      <c r="A770" s="2" t="s">
        <v>9</v>
      </c>
      <c r="B770" s="2" t="s">
        <v>343</v>
      </c>
      <c r="C770" s="2" t="s">
        <v>11</v>
      </c>
      <c r="D770" s="2" t="s">
        <v>405</v>
      </c>
      <c r="E770" s="2" t="s">
        <v>15</v>
      </c>
      <c r="F770" s="2" t="s">
        <v>20</v>
      </c>
      <c r="G770" s="2" t="s">
        <v>21</v>
      </c>
      <c r="H770" s="3">
        <v>628352</v>
      </c>
      <c r="I770" s="4">
        <v>0.14369999999999999</v>
      </c>
    </row>
    <row r="771" spans="1:9" x14ac:dyDescent="0.35">
      <c r="A771" s="2" t="s">
        <v>9</v>
      </c>
      <c r="B771" s="2" t="s">
        <v>343</v>
      </c>
      <c r="C771" s="2" t="s">
        <v>11</v>
      </c>
      <c r="D771" s="2" t="s">
        <v>405</v>
      </c>
      <c r="E771" s="2" t="s">
        <v>17</v>
      </c>
      <c r="F771" s="2" t="s">
        <v>20</v>
      </c>
      <c r="G771" s="2" t="s">
        <v>21</v>
      </c>
      <c r="H771" s="3">
        <v>0</v>
      </c>
      <c r="I771" s="4">
        <v>0</v>
      </c>
    </row>
    <row r="772" spans="1:9" x14ac:dyDescent="0.35">
      <c r="A772" s="2" t="s">
        <v>9</v>
      </c>
      <c r="B772" s="2" t="s">
        <v>343</v>
      </c>
      <c r="C772" s="2" t="s">
        <v>11</v>
      </c>
      <c r="D772" s="2" t="s">
        <v>405</v>
      </c>
      <c r="E772" s="2" t="s">
        <v>18</v>
      </c>
      <c r="F772" s="2" t="s">
        <v>20</v>
      </c>
      <c r="G772" s="2" t="s">
        <v>21</v>
      </c>
      <c r="H772" s="3">
        <v>2198576</v>
      </c>
      <c r="I772" s="4">
        <v>0.50280000000000002</v>
      </c>
    </row>
    <row r="773" spans="1:9" x14ac:dyDescent="0.35">
      <c r="A773" s="2" t="s">
        <v>9</v>
      </c>
      <c r="B773" s="2" t="s">
        <v>187</v>
      </c>
      <c r="C773" s="2" t="s">
        <v>11</v>
      </c>
      <c r="D773" s="2" t="s">
        <v>188</v>
      </c>
      <c r="E773" s="2" t="s">
        <v>13</v>
      </c>
      <c r="F773" s="2" t="s">
        <v>187</v>
      </c>
      <c r="G773" s="2" t="s">
        <v>14</v>
      </c>
      <c r="H773" s="3">
        <v>0</v>
      </c>
      <c r="I773" s="4">
        <v>0</v>
      </c>
    </row>
    <row r="774" spans="1:9" x14ac:dyDescent="0.35">
      <c r="A774" s="2" t="s">
        <v>9</v>
      </c>
      <c r="B774" s="2" t="s">
        <v>187</v>
      </c>
      <c r="C774" s="2" t="s">
        <v>11</v>
      </c>
      <c r="D774" s="2" t="s">
        <v>188</v>
      </c>
      <c r="E774" s="2" t="s">
        <v>15</v>
      </c>
      <c r="F774" s="2" t="s">
        <v>187</v>
      </c>
      <c r="G774" s="2" t="s">
        <v>14</v>
      </c>
      <c r="H774" s="3">
        <v>3381110</v>
      </c>
      <c r="I774" s="4">
        <v>0.54620000000000002</v>
      </c>
    </row>
    <row r="775" spans="1:9" x14ac:dyDescent="0.35">
      <c r="A775" s="2" t="s">
        <v>9</v>
      </c>
      <c r="B775" s="2" t="s">
        <v>187</v>
      </c>
      <c r="C775" s="2" t="s">
        <v>11</v>
      </c>
      <c r="D775" s="2" t="s">
        <v>188</v>
      </c>
      <c r="E775" s="2" t="s">
        <v>16</v>
      </c>
      <c r="F775" s="2" t="s">
        <v>187</v>
      </c>
      <c r="G775" s="2" t="s">
        <v>14</v>
      </c>
      <c r="H775" s="3">
        <v>0</v>
      </c>
      <c r="I775" s="4">
        <v>0</v>
      </c>
    </row>
    <row r="776" spans="1:9" x14ac:dyDescent="0.35">
      <c r="A776" s="2" t="s">
        <v>9</v>
      </c>
      <c r="B776" s="2" t="s">
        <v>187</v>
      </c>
      <c r="C776" s="2" t="s">
        <v>11</v>
      </c>
      <c r="D776" s="2" t="s">
        <v>188</v>
      </c>
      <c r="E776" s="2" t="s">
        <v>30</v>
      </c>
      <c r="F776" s="2" t="s">
        <v>187</v>
      </c>
      <c r="G776" s="2" t="s">
        <v>14</v>
      </c>
      <c r="H776" s="3">
        <v>961544</v>
      </c>
      <c r="I776" s="4">
        <v>0.1512</v>
      </c>
    </row>
    <row r="777" spans="1:9" x14ac:dyDescent="0.35">
      <c r="A777" s="2" t="s">
        <v>9</v>
      </c>
      <c r="B777" s="2" t="s">
        <v>187</v>
      </c>
      <c r="C777" s="2" t="s">
        <v>11</v>
      </c>
      <c r="D777" s="2" t="s">
        <v>188</v>
      </c>
      <c r="E777" s="2" t="s">
        <v>17</v>
      </c>
      <c r="F777" s="2" t="s">
        <v>187</v>
      </c>
      <c r="G777" s="2" t="s">
        <v>14</v>
      </c>
      <c r="H777" s="3">
        <v>0</v>
      </c>
      <c r="I777" s="4">
        <v>0</v>
      </c>
    </row>
    <row r="778" spans="1:9" x14ac:dyDescent="0.35">
      <c r="A778" s="2" t="s">
        <v>9</v>
      </c>
      <c r="B778" s="2" t="s">
        <v>187</v>
      </c>
      <c r="C778" s="2" t="s">
        <v>11</v>
      </c>
      <c r="D778" s="2" t="s">
        <v>188</v>
      </c>
      <c r="E778" s="2" t="s">
        <v>18</v>
      </c>
      <c r="F778" s="2" t="s">
        <v>187</v>
      </c>
      <c r="G778" s="2" t="s">
        <v>14</v>
      </c>
      <c r="H778" s="3">
        <v>4004468</v>
      </c>
      <c r="I778" s="4">
        <v>0.64690000000000003</v>
      </c>
    </row>
    <row r="779" spans="1:9" x14ac:dyDescent="0.35">
      <c r="A779" s="2" t="s">
        <v>9</v>
      </c>
      <c r="B779" s="2" t="s">
        <v>195</v>
      </c>
      <c r="C779" s="2" t="s">
        <v>11</v>
      </c>
      <c r="D779" s="2" t="s">
        <v>188</v>
      </c>
      <c r="E779" s="2" t="s">
        <v>16</v>
      </c>
      <c r="F779" s="2" t="s">
        <v>187</v>
      </c>
      <c r="G779" s="2" t="s">
        <v>14</v>
      </c>
      <c r="H779" s="3">
        <v>0</v>
      </c>
      <c r="I779" s="4">
        <v>0</v>
      </c>
    </row>
    <row r="780" spans="1:9" x14ac:dyDescent="0.35">
      <c r="A780" s="2" t="s">
        <v>9</v>
      </c>
      <c r="B780" s="2" t="s">
        <v>195</v>
      </c>
      <c r="C780" s="2" t="s">
        <v>11</v>
      </c>
      <c r="D780" s="2" t="s">
        <v>188</v>
      </c>
      <c r="E780" s="2" t="s">
        <v>13</v>
      </c>
      <c r="F780" s="2" t="s">
        <v>187</v>
      </c>
      <c r="G780" s="2" t="s">
        <v>14</v>
      </c>
      <c r="H780" s="3">
        <v>0</v>
      </c>
      <c r="I780" s="4">
        <v>0</v>
      </c>
    </row>
    <row r="781" spans="1:9" x14ac:dyDescent="0.35">
      <c r="A781" s="2" t="s">
        <v>9</v>
      </c>
      <c r="B781" s="2" t="s">
        <v>195</v>
      </c>
      <c r="C781" s="2" t="s">
        <v>11</v>
      </c>
      <c r="D781" s="2" t="s">
        <v>188</v>
      </c>
      <c r="E781" s="2" t="s">
        <v>15</v>
      </c>
      <c r="F781" s="2" t="s">
        <v>187</v>
      </c>
      <c r="G781" s="2" t="s">
        <v>14</v>
      </c>
      <c r="H781" s="3">
        <v>1653103</v>
      </c>
      <c r="I781" s="4">
        <v>0.54620000000000002</v>
      </c>
    </row>
    <row r="782" spans="1:9" x14ac:dyDescent="0.35">
      <c r="A782" s="2" t="s">
        <v>9</v>
      </c>
      <c r="B782" s="2" t="s">
        <v>195</v>
      </c>
      <c r="C782" s="2" t="s">
        <v>11</v>
      </c>
      <c r="D782" s="2" t="s">
        <v>188</v>
      </c>
      <c r="E782" s="2" t="s">
        <v>30</v>
      </c>
      <c r="F782" s="2" t="s">
        <v>187</v>
      </c>
      <c r="G782" s="2" t="s">
        <v>14</v>
      </c>
      <c r="H782" s="3">
        <v>623774</v>
      </c>
      <c r="I782" s="4">
        <v>0.1512</v>
      </c>
    </row>
    <row r="783" spans="1:9" x14ac:dyDescent="0.35">
      <c r="A783" s="2" t="s">
        <v>9</v>
      </c>
      <c r="B783" s="2" t="s">
        <v>195</v>
      </c>
      <c r="C783" s="2" t="s">
        <v>11</v>
      </c>
      <c r="D783" s="2" t="s">
        <v>188</v>
      </c>
      <c r="E783" s="2" t="s">
        <v>17</v>
      </c>
      <c r="F783" s="2" t="s">
        <v>187</v>
      </c>
      <c r="G783" s="2" t="s">
        <v>14</v>
      </c>
      <c r="H783" s="3">
        <v>0</v>
      </c>
      <c r="I783" s="4">
        <v>0</v>
      </c>
    </row>
    <row r="784" spans="1:9" x14ac:dyDescent="0.35">
      <c r="A784" s="2" t="s">
        <v>9</v>
      </c>
      <c r="B784" s="2" t="s">
        <v>195</v>
      </c>
      <c r="C784" s="2" t="s">
        <v>11</v>
      </c>
      <c r="D784" s="2" t="s">
        <v>188</v>
      </c>
      <c r="E784" s="2" t="s">
        <v>18</v>
      </c>
      <c r="F784" s="2" t="s">
        <v>187</v>
      </c>
      <c r="G784" s="2" t="s">
        <v>14</v>
      </c>
      <c r="H784" s="3">
        <v>1957877</v>
      </c>
      <c r="I784" s="4">
        <v>0.64690000000000003</v>
      </c>
    </row>
    <row r="785" spans="1:9" x14ac:dyDescent="0.35">
      <c r="A785" s="2" t="s">
        <v>9</v>
      </c>
      <c r="B785" s="2" t="s">
        <v>187</v>
      </c>
      <c r="C785" s="2" t="s">
        <v>11</v>
      </c>
      <c r="D785" s="2" t="s">
        <v>189</v>
      </c>
      <c r="E785" s="2" t="s">
        <v>15</v>
      </c>
      <c r="F785" s="2" t="s">
        <v>20</v>
      </c>
      <c r="G785" s="2" t="s">
        <v>21</v>
      </c>
      <c r="H785" s="3">
        <v>1093997</v>
      </c>
      <c r="I785" s="4">
        <v>0.50360000000000005</v>
      </c>
    </row>
    <row r="786" spans="1:9" x14ac:dyDescent="0.35">
      <c r="A786" s="2" t="s">
        <v>9</v>
      </c>
      <c r="B786" s="2" t="s">
        <v>187</v>
      </c>
      <c r="C786" s="2" t="s">
        <v>11</v>
      </c>
      <c r="D786" s="2" t="s">
        <v>189</v>
      </c>
      <c r="E786" s="2" t="s">
        <v>16</v>
      </c>
      <c r="F786" s="2" t="s">
        <v>20</v>
      </c>
      <c r="G786" s="2" t="s">
        <v>21</v>
      </c>
      <c r="H786" s="3">
        <v>92977</v>
      </c>
      <c r="I786" s="4">
        <v>4.2799999999999998E-2</v>
      </c>
    </row>
    <row r="787" spans="1:9" x14ac:dyDescent="0.35">
      <c r="A787" s="2" t="s">
        <v>9</v>
      </c>
      <c r="B787" s="2" t="s">
        <v>187</v>
      </c>
      <c r="C787" s="2" t="s">
        <v>11</v>
      </c>
      <c r="D787" s="2" t="s">
        <v>189</v>
      </c>
      <c r="E787" s="2" t="s">
        <v>17</v>
      </c>
      <c r="F787" s="2" t="s">
        <v>20</v>
      </c>
      <c r="G787" s="2" t="s">
        <v>21</v>
      </c>
      <c r="H787" s="3">
        <v>0</v>
      </c>
      <c r="I787" s="4">
        <v>0</v>
      </c>
    </row>
    <row r="788" spans="1:9" x14ac:dyDescent="0.35">
      <c r="A788" s="2" t="s">
        <v>9</v>
      </c>
      <c r="B788" s="2" t="s">
        <v>187</v>
      </c>
      <c r="C788" s="2" t="s">
        <v>11</v>
      </c>
      <c r="D788" s="2" t="s">
        <v>189</v>
      </c>
      <c r="E788" s="2" t="s">
        <v>18</v>
      </c>
      <c r="F788" s="2" t="s">
        <v>20</v>
      </c>
      <c r="G788" s="2" t="s">
        <v>21</v>
      </c>
      <c r="H788" s="3">
        <v>1057067</v>
      </c>
      <c r="I788" s="4">
        <v>0.48659999999999998</v>
      </c>
    </row>
    <row r="789" spans="1:9" x14ac:dyDescent="0.35">
      <c r="A789" s="2" t="s">
        <v>9</v>
      </c>
      <c r="B789" s="2" t="s">
        <v>187</v>
      </c>
      <c r="C789" s="2" t="s">
        <v>11</v>
      </c>
      <c r="D789" s="2" t="s">
        <v>190</v>
      </c>
      <c r="E789" s="2" t="s">
        <v>13</v>
      </c>
      <c r="F789" s="2" t="s">
        <v>20</v>
      </c>
      <c r="G789" s="2" t="s">
        <v>21</v>
      </c>
      <c r="H789" s="3">
        <v>0</v>
      </c>
      <c r="I789" s="4">
        <v>0</v>
      </c>
    </row>
    <row r="790" spans="1:9" x14ac:dyDescent="0.35">
      <c r="A790" s="2" t="s">
        <v>9</v>
      </c>
      <c r="B790" s="2" t="s">
        <v>187</v>
      </c>
      <c r="C790" s="2" t="s">
        <v>11</v>
      </c>
      <c r="D790" s="2" t="s">
        <v>190</v>
      </c>
      <c r="E790" s="2" t="s">
        <v>15</v>
      </c>
      <c r="F790" s="2" t="s">
        <v>20</v>
      </c>
      <c r="G790" s="2" t="s">
        <v>21</v>
      </c>
      <c r="H790" s="3">
        <v>249999</v>
      </c>
      <c r="I790" s="4">
        <v>0.11849999999999999</v>
      </c>
    </row>
    <row r="791" spans="1:9" x14ac:dyDescent="0.35">
      <c r="A791" s="2" t="s">
        <v>9</v>
      </c>
      <c r="B791" s="2" t="s">
        <v>187</v>
      </c>
      <c r="C791" s="2" t="s">
        <v>11</v>
      </c>
      <c r="D791" s="2" t="s">
        <v>190</v>
      </c>
      <c r="E791" s="2" t="s">
        <v>17</v>
      </c>
      <c r="F791" s="2" t="s">
        <v>20</v>
      </c>
      <c r="G791" s="2" t="s">
        <v>21</v>
      </c>
      <c r="H791" s="3">
        <v>0</v>
      </c>
      <c r="I791" s="4">
        <v>0</v>
      </c>
    </row>
    <row r="792" spans="1:9" x14ac:dyDescent="0.35">
      <c r="A792" s="2" t="s">
        <v>9</v>
      </c>
      <c r="B792" s="2" t="s">
        <v>187</v>
      </c>
      <c r="C792" s="2" t="s">
        <v>11</v>
      </c>
      <c r="D792" s="2" t="s">
        <v>190</v>
      </c>
      <c r="E792" s="2" t="s">
        <v>18</v>
      </c>
      <c r="F792" s="2" t="s">
        <v>20</v>
      </c>
      <c r="G792" s="2" t="s">
        <v>21</v>
      </c>
      <c r="H792" s="3">
        <v>1105059</v>
      </c>
      <c r="I792" s="4">
        <v>0.52380000000000004</v>
      </c>
    </row>
    <row r="793" spans="1:9" x14ac:dyDescent="0.35">
      <c r="A793" s="2" t="s">
        <v>9</v>
      </c>
      <c r="B793" s="2" t="s">
        <v>187</v>
      </c>
      <c r="C793" s="2" t="s">
        <v>11</v>
      </c>
      <c r="D793" s="2" t="s">
        <v>193</v>
      </c>
      <c r="E793" s="2" t="s">
        <v>15</v>
      </c>
      <c r="F793" s="2" t="s">
        <v>187</v>
      </c>
      <c r="G793" s="2" t="s">
        <v>14</v>
      </c>
      <c r="H793" s="3">
        <v>11843648</v>
      </c>
      <c r="I793" s="4">
        <v>0.43959999999999999</v>
      </c>
    </row>
    <row r="794" spans="1:9" x14ac:dyDescent="0.35">
      <c r="A794" s="2" t="s">
        <v>9</v>
      </c>
      <c r="B794" s="2" t="s">
        <v>187</v>
      </c>
      <c r="C794" s="2" t="s">
        <v>11</v>
      </c>
      <c r="D794" s="2" t="s">
        <v>193</v>
      </c>
      <c r="E794" s="2" t="s">
        <v>16</v>
      </c>
      <c r="F794" s="2" t="s">
        <v>187</v>
      </c>
      <c r="G794" s="2" t="s">
        <v>14</v>
      </c>
      <c r="H794" s="3">
        <v>840587</v>
      </c>
      <c r="I794" s="4">
        <v>3.1199999999999999E-2</v>
      </c>
    </row>
    <row r="795" spans="1:9" x14ac:dyDescent="0.35">
      <c r="A795" s="2" t="s">
        <v>9</v>
      </c>
      <c r="B795" s="2" t="s">
        <v>187</v>
      </c>
      <c r="C795" s="2" t="s">
        <v>11</v>
      </c>
      <c r="D795" s="2" t="s">
        <v>193</v>
      </c>
      <c r="E795" s="2" t="s">
        <v>17</v>
      </c>
      <c r="F795" s="2" t="s">
        <v>187</v>
      </c>
      <c r="G795" s="2" t="s">
        <v>14</v>
      </c>
      <c r="H795" s="3">
        <v>0</v>
      </c>
      <c r="I795" s="4">
        <v>0</v>
      </c>
    </row>
    <row r="796" spans="1:9" x14ac:dyDescent="0.35">
      <c r="A796" s="2" t="s">
        <v>9</v>
      </c>
      <c r="B796" s="2" t="s">
        <v>187</v>
      </c>
      <c r="C796" s="2" t="s">
        <v>11</v>
      </c>
      <c r="D796" s="2" t="s">
        <v>193</v>
      </c>
      <c r="E796" s="2" t="s">
        <v>18</v>
      </c>
      <c r="F796" s="2" t="s">
        <v>187</v>
      </c>
      <c r="G796" s="2" t="s">
        <v>14</v>
      </c>
      <c r="H796" s="3">
        <v>10119368</v>
      </c>
      <c r="I796" s="4">
        <v>0.37559999999999999</v>
      </c>
    </row>
    <row r="797" spans="1:9" x14ac:dyDescent="0.35">
      <c r="A797" s="2" t="s">
        <v>9</v>
      </c>
      <c r="B797" s="2" t="s">
        <v>253</v>
      </c>
      <c r="C797" s="2" t="s">
        <v>11</v>
      </c>
      <c r="D797" s="2" t="s">
        <v>193</v>
      </c>
      <c r="E797" s="2" t="s">
        <v>15</v>
      </c>
      <c r="F797" s="2" t="s">
        <v>187</v>
      </c>
      <c r="G797" s="2" t="s">
        <v>14</v>
      </c>
      <c r="H797" s="3">
        <v>1147986</v>
      </c>
      <c r="I797" s="4">
        <v>0.43959999999999999</v>
      </c>
    </row>
    <row r="798" spans="1:9" x14ac:dyDescent="0.35">
      <c r="A798" s="2" t="s">
        <v>9</v>
      </c>
      <c r="B798" s="2" t="s">
        <v>253</v>
      </c>
      <c r="C798" s="2" t="s">
        <v>11</v>
      </c>
      <c r="D798" s="2" t="s">
        <v>193</v>
      </c>
      <c r="E798" s="2" t="s">
        <v>16</v>
      </c>
      <c r="F798" s="2" t="s">
        <v>187</v>
      </c>
      <c r="G798" s="2" t="s">
        <v>14</v>
      </c>
      <c r="H798" s="3">
        <v>81477</v>
      </c>
      <c r="I798" s="4">
        <v>3.1199999999999999E-2</v>
      </c>
    </row>
    <row r="799" spans="1:9" x14ac:dyDescent="0.35">
      <c r="A799" s="2" t="s">
        <v>9</v>
      </c>
      <c r="B799" s="2" t="s">
        <v>253</v>
      </c>
      <c r="C799" s="2" t="s">
        <v>11</v>
      </c>
      <c r="D799" s="2" t="s">
        <v>193</v>
      </c>
      <c r="E799" s="2" t="s">
        <v>17</v>
      </c>
      <c r="F799" s="2" t="s">
        <v>187</v>
      </c>
      <c r="G799" s="2" t="s">
        <v>14</v>
      </c>
      <c r="H799" s="3">
        <v>0</v>
      </c>
      <c r="I799" s="4">
        <v>0</v>
      </c>
    </row>
    <row r="800" spans="1:9" x14ac:dyDescent="0.35">
      <c r="A800" s="2" t="s">
        <v>9</v>
      </c>
      <c r="B800" s="2" t="s">
        <v>253</v>
      </c>
      <c r="C800" s="2" t="s">
        <v>11</v>
      </c>
      <c r="D800" s="2" t="s">
        <v>193</v>
      </c>
      <c r="E800" s="2" t="s">
        <v>18</v>
      </c>
      <c r="F800" s="2" t="s">
        <v>187</v>
      </c>
      <c r="G800" s="2" t="s">
        <v>14</v>
      </c>
      <c r="H800" s="3">
        <v>980854</v>
      </c>
      <c r="I800" s="4">
        <v>0.37559999999999999</v>
      </c>
    </row>
    <row r="801" spans="1:9" x14ac:dyDescent="0.35">
      <c r="A801" s="2" t="s">
        <v>9</v>
      </c>
      <c r="B801" s="2" t="s">
        <v>187</v>
      </c>
      <c r="C801" s="2" t="s">
        <v>11</v>
      </c>
      <c r="D801" s="2" t="s">
        <v>191</v>
      </c>
      <c r="E801" s="2" t="s">
        <v>13</v>
      </c>
      <c r="F801" s="2" t="s">
        <v>20</v>
      </c>
      <c r="G801" s="2" t="s">
        <v>21</v>
      </c>
      <c r="H801" s="3">
        <v>0</v>
      </c>
      <c r="I801" s="4">
        <v>0</v>
      </c>
    </row>
    <row r="802" spans="1:9" x14ac:dyDescent="0.35">
      <c r="A802" s="2" t="s">
        <v>9</v>
      </c>
      <c r="B802" s="2" t="s">
        <v>187</v>
      </c>
      <c r="C802" s="2" t="s">
        <v>11</v>
      </c>
      <c r="D802" s="2" t="s">
        <v>191</v>
      </c>
      <c r="E802" s="2" t="s">
        <v>15</v>
      </c>
      <c r="F802" s="2" t="s">
        <v>20</v>
      </c>
      <c r="G802" s="2" t="s">
        <v>21</v>
      </c>
      <c r="H802" s="3">
        <v>1262488</v>
      </c>
      <c r="I802" s="4">
        <v>0.49730000000000002</v>
      </c>
    </row>
    <row r="803" spans="1:9" x14ac:dyDescent="0.35">
      <c r="A803" s="2" t="s">
        <v>9</v>
      </c>
      <c r="B803" s="2" t="s">
        <v>187</v>
      </c>
      <c r="C803" s="2" t="s">
        <v>11</v>
      </c>
      <c r="D803" s="2" t="s">
        <v>191</v>
      </c>
      <c r="E803" s="2" t="s">
        <v>16</v>
      </c>
      <c r="F803" s="2" t="s">
        <v>20</v>
      </c>
      <c r="G803" s="2" t="s">
        <v>21</v>
      </c>
      <c r="H803" s="3">
        <v>87077</v>
      </c>
      <c r="I803" s="4">
        <v>3.4299999999999997E-2</v>
      </c>
    </row>
    <row r="804" spans="1:9" x14ac:dyDescent="0.35">
      <c r="A804" s="2" t="s">
        <v>9</v>
      </c>
      <c r="B804" s="2" t="s">
        <v>187</v>
      </c>
      <c r="C804" s="2" t="s">
        <v>11</v>
      </c>
      <c r="D804" s="2" t="s">
        <v>191</v>
      </c>
      <c r="E804" s="2" t="s">
        <v>17</v>
      </c>
      <c r="F804" s="2" t="s">
        <v>20</v>
      </c>
      <c r="G804" s="2" t="s">
        <v>21</v>
      </c>
      <c r="H804" s="3">
        <v>0</v>
      </c>
      <c r="I804" s="4">
        <v>0</v>
      </c>
    </row>
    <row r="805" spans="1:9" x14ac:dyDescent="0.35">
      <c r="A805" s="2" t="s">
        <v>9</v>
      </c>
      <c r="B805" s="2" t="s">
        <v>187</v>
      </c>
      <c r="C805" s="2" t="s">
        <v>11</v>
      </c>
      <c r="D805" s="2" t="s">
        <v>191</v>
      </c>
      <c r="E805" s="2" t="s">
        <v>18</v>
      </c>
      <c r="F805" s="2" t="s">
        <v>20</v>
      </c>
      <c r="G805" s="2" t="s">
        <v>21</v>
      </c>
      <c r="H805" s="3">
        <v>1356419</v>
      </c>
      <c r="I805" s="4">
        <v>0.5343</v>
      </c>
    </row>
    <row r="806" spans="1:9" x14ac:dyDescent="0.35">
      <c r="A806" s="2" t="s">
        <v>9</v>
      </c>
      <c r="B806" s="2" t="s">
        <v>187</v>
      </c>
      <c r="C806" s="2" t="s">
        <v>11</v>
      </c>
      <c r="D806" s="2" t="s">
        <v>192</v>
      </c>
      <c r="E806" s="2" t="s">
        <v>13</v>
      </c>
      <c r="F806" s="2" t="s">
        <v>20</v>
      </c>
      <c r="G806" s="2" t="s">
        <v>21</v>
      </c>
      <c r="H806" s="3">
        <v>0</v>
      </c>
      <c r="I806" s="4">
        <v>0</v>
      </c>
    </row>
    <row r="807" spans="1:9" x14ac:dyDescent="0.35">
      <c r="A807" s="2" t="s">
        <v>9</v>
      </c>
      <c r="B807" s="2" t="s">
        <v>187</v>
      </c>
      <c r="C807" s="2" t="s">
        <v>11</v>
      </c>
      <c r="D807" s="2" t="s">
        <v>192</v>
      </c>
      <c r="E807" s="2" t="s">
        <v>15</v>
      </c>
      <c r="F807" s="2" t="s">
        <v>20</v>
      </c>
      <c r="G807" s="2" t="s">
        <v>21</v>
      </c>
      <c r="H807" s="3">
        <v>6647149</v>
      </c>
      <c r="I807" s="4">
        <v>0.4264</v>
      </c>
    </row>
    <row r="808" spans="1:9" x14ac:dyDescent="0.35">
      <c r="A808" s="2" t="s">
        <v>9</v>
      </c>
      <c r="B808" s="2" t="s">
        <v>187</v>
      </c>
      <c r="C808" s="2" t="s">
        <v>11</v>
      </c>
      <c r="D808" s="2" t="s">
        <v>192</v>
      </c>
      <c r="E808" s="2" t="s">
        <v>17</v>
      </c>
      <c r="F808" s="2" t="s">
        <v>20</v>
      </c>
      <c r="G808" s="2" t="s">
        <v>21</v>
      </c>
      <c r="H808" s="3">
        <v>0</v>
      </c>
      <c r="I808" s="4">
        <v>0</v>
      </c>
    </row>
    <row r="809" spans="1:9" x14ac:dyDescent="0.35">
      <c r="A809" s="2" t="s">
        <v>9</v>
      </c>
      <c r="B809" s="2" t="s">
        <v>187</v>
      </c>
      <c r="C809" s="2" t="s">
        <v>11</v>
      </c>
      <c r="D809" s="2" t="s">
        <v>192</v>
      </c>
      <c r="E809" s="2" t="s">
        <v>18</v>
      </c>
      <c r="F809" s="2" t="s">
        <v>20</v>
      </c>
      <c r="G809" s="2" t="s">
        <v>21</v>
      </c>
      <c r="H809" s="3">
        <v>8137457</v>
      </c>
      <c r="I809" s="4">
        <v>0.52200000000000002</v>
      </c>
    </row>
    <row r="810" spans="1:9" x14ac:dyDescent="0.35">
      <c r="A810" s="2" t="s">
        <v>9</v>
      </c>
      <c r="B810" s="2" t="s">
        <v>196</v>
      </c>
      <c r="C810" s="2" t="s">
        <v>11</v>
      </c>
      <c r="D810" s="2" t="s">
        <v>197</v>
      </c>
      <c r="E810" s="2" t="s">
        <v>13</v>
      </c>
      <c r="F810" s="2" t="s">
        <v>20</v>
      </c>
      <c r="G810" s="2" t="s">
        <v>21</v>
      </c>
      <c r="H810" s="3">
        <v>0</v>
      </c>
      <c r="I810" s="4">
        <v>0</v>
      </c>
    </row>
    <row r="811" spans="1:9" x14ac:dyDescent="0.35">
      <c r="A811" s="2" t="s">
        <v>9</v>
      </c>
      <c r="B811" s="2" t="s">
        <v>196</v>
      </c>
      <c r="C811" s="2" t="s">
        <v>11</v>
      </c>
      <c r="D811" s="2" t="s">
        <v>197</v>
      </c>
      <c r="E811" s="2" t="s">
        <v>15</v>
      </c>
      <c r="F811" s="2" t="s">
        <v>20</v>
      </c>
      <c r="G811" s="2" t="s">
        <v>21</v>
      </c>
      <c r="H811" s="3">
        <v>4023912</v>
      </c>
      <c r="I811" s="4">
        <v>0.34920000000000001</v>
      </c>
    </row>
    <row r="812" spans="1:9" x14ac:dyDescent="0.35">
      <c r="A812" s="2" t="s">
        <v>9</v>
      </c>
      <c r="B812" s="2" t="s">
        <v>196</v>
      </c>
      <c r="C812" s="2" t="s">
        <v>11</v>
      </c>
      <c r="D812" s="2" t="s">
        <v>197</v>
      </c>
      <c r="E812" s="2" t="s">
        <v>16</v>
      </c>
      <c r="F812" s="2" t="s">
        <v>20</v>
      </c>
      <c r="G812" s="2" t="s">
        <v>21</v>
      </c>
      <c r="H812" s="3">
        <v>217789</v>
      </c>
      <c r="I812" s="4">
        <v>1.89E-2</v>
      </c>
    </row>
    <row r="813" spans="1:9" x14ac:dyDescent="0.35">
      <c r="A813" s="2" t="s">
        <v>9</v>
      </c>
      <c r="B813" s="2" t="s">
        <v>196</v>
      </c>
      <c r="C813" s="2" t="s">
        <v>11</v>
      </c>
      <c r="D813" s="2" t="s">
        <v>197</v>
      </c>
      <c r="E813" s="2" t="s">
        <v>18</v>
      </c>
      <c r="F813" s="2" t="s">
        <v>20</v>
      </c>
      <c r="G813" s="2" t="s">
        <v>21</v>
      </c>
      <c r="H813" s="3">
        <v>7529279</v>
      </c>
      <c r="I813" s="4">
        <v>0.65339999999999998</v>
      </c>
    </row>
    <row r="814" spans="1:9" x14ac:dyDescent="0.35">
      <c r="A814" s="2" t="s">
        <v>9</v>
      </c>
      <c r="B814" s="2" t="s">
        <v>196</v>
      </c>
      <c r="C814" s="2" t="s">
        <v>11</v>
      </c>
      <c r="D814" s="2" t="s">
        <v>197</v>
      </c>
      <c r="E814" s="2" t="s">
        <v>17</v>
      </c>
      <c r="F814" s="2" t="s">
        <v>20</v>
      </c>
      <c r="G814" s="2" t="s">
        <v>21</v>
      </c>
      <c r="H814" s="3">
        <v>0</v>
      </c>
      <c r="I814" s="4">
        <v>0</v>
      </c>
    </row>
    <row r="815" spans="1:9" x14ac:dyDescent="0.35">
      <c r="A815" s="2" t="s">
        <v>9</v>
      </c>
      <c r="B815" s="2" t="s">
        <v>196</v>
      </c>
      <c r="C815" s="2" t="s">
        <v>11</v>
      </c>
      <c r="D815" s="2" t="s">
        <v>198</v>
      </c>
      <c r="E815" s="2" t="s">
        <v>13</v>
      </c>
      <c r="F815" s="2" t="s">
        <v>20</v>
      </c>
      <c r="G815" s="2" t="s">
        <v>21</v>
      </c>
      <c r="H815" s="3">
        <v>0</v>
      </c>
      <c r="I815" s="4">
        <v>0</v>
      </c>
    </row>
    <row r="816" spans="1:9" x14ac:dyDescent="0.35">
      <c r="A816" s="2" t="s">
        <v>9</v>
      </c>
      <c r="B816" s="2" t="s">
        <v>196</v>
      </c>
      <c r="C816" s="2" t="s">
        <v>11</v>
      </c>
      <c r="D816" s="2" t="s">
        <v>198</v>
      </c>
      <c r="E816" s="2" t="s">
        <v>15</v>
      </c>
      <c r="F816" s="2" t="s">
        <v>20</v>
      </c>
      <c r="G816" s="2" t="s">
        <v>21</v>
      </c>
      <c r="H816" s="3">
        <v>2208800</v>
      </c>
      <c r="I816" s="4">
        <v>0.55620000000000003</v>
      </c>
    </row>
    <row r="817" spans="1:9" x14ac:dyDescent="0.35">
      <c r="A817" s="2" t="s">
        <v>9</v>
      </c>
      <c r="B817" s="2" t="s">
        <v>196</v>
      </c>
      <c r="C817" s="2" t="s">
        <v>11</v>
      </c>
      <c r="D817" s="2" t="s">
        <v>198</v>
      </c>
      <c r="E817" s="2" t="s">
        <v>18</v>
      </c>
      <c r="F817" s="2" t="s">
        <v>20</v>
      </c>
      <c r="G817" s="2" t="s">
        <v>21</v>
      </c>
      <c r="H817" s="3">
        <v>2700439</v>
      </c>
      <c r="I817" s="4">
        <v>0.68</v>
      </c>
    </row>
    <row r="818" spans="1:9" x14ac:dyDescent="0.35">
      <c r="A818" s="2" t="s">
        <v>9</v>
      </c>
      <c r="B818" s="2" t="s">
        <v>196</v>
      </c>
      <c r="C818" s="2" t="s">
        <v>11</v>
      </c>
      <c r="D818" s="2" t="s">
        <v>198</v>
      </c>
      <c r="E818" s="2" t="s">
        <v>17</v>
      </c>
      <c r="F818" s="2" t="s">
        <v>20</v>
      </c>
      <c r="G818" s="2" t="s">
        <v>21</v>
      </c>
      <c r="H818" s="3">
        <v>0</v>
      </c>
      <c r="I818" s="4">
        <v>0</v>
      </c>
    </row>
    <row r="819" spans="1:9" x14ac:dyDescent="0.35">
      <c r="A819" s="2" t="s">
        <v>9</v>
      </c>
      <c r="B819" s="2" t="s">
        <v>199</v>
      </c>
      <c r="C819" s="2" t="s">
        <v>11</v>
      </c>
      <c r="D819" s="2" t="s">
        <v>200</v>
      </c>
      <c r="E819" s="2" t="s">
        <v>15</v>
      </c>
      <c r="F819" s="2" t="s">
        <v>20</v>
      </c>
      <c r="G819" s="2" t="s">
        <v>21</v>
      </c>
      <c r="H819" s="3">
        <v>4342210</v>
      </c>
      <c r="I819" s="4">
        <v>0.88239999999999996</v>
      </c>
    </row>
    <row r="820" spans="1:9" x14ac:dyDescent="0.35">
      <c r="A820" s="2" t="s">
        <v>9</v>
      </c>
      <c r="B820" s="2" t="s">
        <v>199</v>
      </c>
      <c r="C820" s="2" t="s">
        <v>11</v>
      </c>
      <c r="D820" s="2" t="s">
        <v>200</v>
      </c>
      <c r="E820" s="2" t="s">
        <v>17</v>
      </c>
      <c r="F820" s="2" t="s">
        <v>20</v>
      </c>
      <c r="G820" s="2" t="s">
        <v>21</v>
      </c>
      <c r="H820" s="3">
        <v>0</v>
      </c>
      <c r="I820" s="4">
        <v>0</v>
      </c>
    </row>
    <row r="821" spans="1:9" x14ac:dyDescent="0.35">
      <c r="A821" s="2" t="s">
        <v>9</v>
      </c>
      <c r="B821" s="2" t="s">
        <v>199</v>
      </c>
      <c r="C821" s="2" t="s">
        <v>11</v>
      </c>
      <c r="D821" s="2" t="s">
        <v>200</v>
      </c>
      <c r="E821" s="2" t="s">
        <v>18</v>
      </c>
      <c r="F821" s="2" t="s">
        <v>20</v>
      </c>
      <c r="G821" s="2" t="s">
        <v>21</v>
      </c>
      <c r="H821" s="3">
        <v>3405761</v>
      </c>
      <c r="I821" s="4">
        <v>0.69210000000000005</v>
      </c>
    </row>
    <row r="822" spans="1:9" x14ac:dyDescent="0.35">
      <c r="A822" s="2" t="s">
        <v>9</v>
      </c>
      <c r="B822" s="2" t="s">
        <v>199</v>
      </c>
      <c r="C822" s="2" t="s">
        <v>11</v>
      </c>
      <c r="D822" s="2" t="s">
        <v>201</v>
      </c>
      <c r="E822" s="2" t="s">
        <v>15</v>
      </c>
      <c r="F822" s="2" t="s">
        <v>20</v>
      </c>
      <c r="G822" s="2" t="s">
        <v>21</v>
      </c>
      <c r="H822" s="3">
        <v>7385525</v>
      </c>
      <c r="I822" s="4">
        <v>0.78280000000000005</v>
      </c>
    </row>
    <row r="823" spans="1:9" x14ac:dyDescent="0.35">
      <c r="A823" s="2" t="s">
        <v>9</v>
      </c>
      <c r="B823" s="2" t="s">
        <v>199</v>
      </c>
      <c r="C823" s="2" t="s">
        <v>11</v>
      </c>
      <c r="D823" s="2" t="s">
        <v>201</v>
      </c>
      <c r="E823" s="2" t="s">
        <v>17</v>
      </c>
      <c r="F823" s="2" t="s">
        <v>20</v>
      </c>
      <c r="G823" s="2" t="s">
        <v>21</v>
      </c>
      <c r="H823" s="3">
        <v>0</v>
      </c>
      <c r="I823" s="4">
        <v>0</v>
      </c>
    </row>
    <row r="824" spans="1:9" x14ac:dyDescent="0.35">
      <c r="A824" s="2" t="s">
        <v>9</v>
      </c>
      <c r="B824" s="2" t="s">
        <v>199</v>
      </c>
      <c r="C824" s="2" t="s">
        <v>11</v>
      </c>
      <c r="D824" s="2" t="s">
        <v>201</v>
      </c>
      <c r="E824" s="2" t="s">
        <v>18</v>
      </c>
      <c r="F824" s="2" t="s">
        <v>20</v>
      </c>
      <c r="G824" s="2" t="s">
        <v>21</v>
      </c>
      <c r="H824" s="3">
        <v>4614538</v>
      </c>
      <c r="I824" s="4">
        <v>0.48909999999999998</v>
      </c>
    </row>
    <row r="825" spans="1:9" x14ac:dyDescent="0.35">
      <c r="A825" s="2" t="s">
        <v>9</v>
      </c>
      <c r="B825" s="2" t="s">
        <v>199</v>
      </c>
      <c r="C825" s="2" t="s">
        <v>11</v>
      </c>
      <c r="D825" s="2" t="s">
        <v>203</v>
      </c>
      <c r="E825" s="2" t="s">
        <v>13</v>
      </c>
      <c r="F825" s="2" t="s">
        <v>20</v>
      </c>
      <c r="G825" s="2" t="s">
        <v>21</v>
      </c>
      <c r="H825" s="3">
        <v>0</v>
      </c>
      <c r="I825" s="4">
        <v>0</v>
      </c>
    </row>
    <row r="826" spans="1:9" x14ac:dyDescent="0.35">
      <c r="A826" s="2" t="s">
        <v>9</v>
      </c>
      <c r="B826" s="2" t="s">
        <v>199</v>
      </c>
      <c r="C826" s="2" t="s">
        <v>11</v>
      </c>
      <c r="D826" s="2" t="s">
        <v>203</v>
      </c>
      <c r="E826" s="2" t="s">
        <v>15</v>
      </c>
      <c r="F826" s="2" t="s">
        <v>20</v>
      </c>
      <c r="G826" s="2" t="s">
        <v>21</v>
      </c>
      <c r="H826" s="3">
        <v>400601</v>
      </c>
      <c r="I826" s="4">
        <v>0.12670000000000001</v>
      </c>
    </row>
    <row r="827" spans="1:9" x14ac:dyDescent="0.35">
      <c r="A827" s="2" t="s">
        <v>9</v>
      </c>
      <c r="B827" s="2" t="s">
        <v>199</v>
      </c>
      <c r="C827" s="2" t="s">
        <v>11</v>
      </c>
      <c r="D827" s="2" t="s">
        <v>203</v>
      </c>
      <c r="E827" s="2" t="s">
        <v>30</v>
      </c>
      <c r="F827" s="2" t="s">
        <v>20</v>
      </c>
      <c r="G827" s="2" t="s">
        <v>21</v>
      </c>
      <c r="H827" s="3">
        <v>1365818</v>
      </c>
      <c r="I827" s="4">
        <v>0.42870000000000003</v>
      </c>
    </row>
    <row r="828" spans="1:9" x14ac:dyDescent="0.35">
      <c r="A828" s="2" t="s">
        <v>9</v>
      </c>
      <c r="B828" s="2" t="s">
        <v>199</v>
      </c>
      <c r="C828" s="2" t="s">
        <v>11</v>
      </c>
      <c r="D828" s="2" t="s">
        <v>203</v>
      </c>
      <c r="E828" s="2" t="s">
        <v>17</v>
      </c>
      <c r="F828" s="2" t="s">
        <v>20</v>
      </c>
      <c r="G828" s="2" t="s">
        <v>21</v>
      </c>
      <c r="H828" s="3">
        <v>0</v>
      </c>
      <c r="I828" s="4">
        <v>0</v>
      </c>
    </row>
    <row r="829" spans="1:9" x14ac:dyDescent="0.35">
      <c r="A829" s="2" t="s">
        <v>9</v>
      </c>
      <c r="B829" s="2" t="s">
        <v>199</v>
      </c>
      <c r="C829" s="2" t="s">
        <v>11</v>
      </c>
      <c r="D829" s="2" t="s">
        <v>203</v>
      </c>
      <c r="E829" s="2" t="s">
        <v>18</v>
      </c>
      <c r="F829" s="2" t="s">
        <v>20</v>
      </c>
      <c r="G829" s="2" t="s">
        <v>21</v>
      </c>
      <c r="H829" s="3">
        <v>1716546</v>
      </c>
      <c r="I829" s="4">
        <v>0.54290000000000005</v>
      </c>
    </row>
    <row r="830" spans="1:9" x14ac:dyDescent="0.35">
      <c r="A830" s="2" t="s">
        <v>9</v>
      </c>
      <c r="B830" s="2" t="s">
        <v>199</v>
      </c>
      <c r="C830" s="2" t="s">
        <v>11</v>
      </c>
      <c r="D830" s="2" t="s">
        <v>202</v>
      </c>
      <c r="E830" s="2" t="s">
        <v>25</v>
      </c>
      <c r="F830" s="2" t="s">
        <v>20</v>
      </c>
      <c r="G830" s="2" t="s">
        <v>21</v>
      </c>
      <c r="H830" s="3">
        <v>1978550</v>
      </c>
      <c r="I830" s="4">
        <v>0.1077</v>
      </c>
    </row>
    <row r="831" spans="1:9" x14ac:dyDescent="0.35">
      <c r="A831" s="2" t="s">
        <v>9</v>
      </c>
      <c r="B831" s="2" t="s">
        <v>199</v>
      </c>
      <c r="C831" s="2" t="s">
        <v>11</v>
      </c>
      <c r="D831" s="2" t="s">
        <v>202</v>
      </c>
      <c r="E831" s="2" t="s">
        <v>15</v>
      </c>
      <c r="F831" s="2" t="s">
        <v>20</v>
      </c>
      <c r="G831" s="2" t="s">
        <v>21</v>
      </c>
      <c r="H831" s="3">
        <v>10788634</v>
      </c>
      <c r="I831" s="4">
        <v>0.66869999999999996</v>
      </c>
    </row>
    <row r="832" spans="1:9" x14ac:dyDescent="0.35">
      <c r="A832" s="2" t="s">
        <v>9</v>
      </c>
      <c r="B832" s="2" t="s">
        <v>199</v>
      </c>
      <c r="C832" s="2" t="s">
        <v>11</v>
      </c>
      <c r="D832" s="2" t="s">
        <v>202</v>
      </c>
      <c r="E832" s="2" t="s">
        <v>16</v>
      </c>
      <c r="F832" s="2" t="s">
        <v>20</v>
      </c>
      <c r="G832" s="2" t="s">
        <v>21</v>
      </c>
      <c r="H832" s="3">
        <v>3333231</v>
      </c>
      <c r="I832" s="4">
        <v>0.20660000000000001</v>
      </c>
    </row>
    <row r="833" spans="1:9" x14ac:dyDescent="0.35">
      <c r="A833" s="2" t="s">
        <v>9</v>
      </c>
      <c r="B833" s="2" t="s">
        <v>199</v>
      </c>
      <c r="C833" s="2" t="s">
        <v>11</v>
      </c>
      <c r="D833" s="2" t="s">
        <v>202</v>
      </c>
      <c r="E833" s="2" t="s">
        <v>30</v>
      </c>
      <c r="F833" s="2" t="s">
        <v>20</v>
      </c>
      <c r="G833" s="2" t="s">
        <v>21</v>
      </c>
      <c r="H833" s="3">
        <v>2827287</v>
      </c>
      <c r="I833" s="4">
        <v>0.15390000000000001</v>
      </c>
    </row>
    <row r="834" spans="1:9" x14ac:dyDescent="0.35">
      <c r="A834" s="2" t="s">
        <v>9</v>
      </c>
      <c r="B834" s="2" t="s">
        <v>199</v>
      </c>
      <c r="C834" s="2" t="s">
        <v>11</v>
      </c>
      <c r="D834" s="2" t="s">
        <v>202</v>
      </c>
      <c r="E834" s="2" t="s">
        <v>17</v>
      </c>
      <c r="F834" s="2" t="s">
        <v>20</v>
      </c>
      <c r="G834" s="2" t="s">
        <v>21</v>
      </c>
      <c r="H834" s="3">
        <v>0</v>
      </c>
      <c r="I834" s="4">
        <v>0</v>
      </c>
    </row>
    <row r="835" spans="1:9" x14ac:dyDescent="0.35">
      <c r="A835" s="2" t="s">
        <v>9</v>
      </c>
      <c r="B835" s="2" t="s">
        <v>199</v>
      </c>
      <c r="C835" s="2" t="s">
        <v>11</v>
      </c>
      <c r="D835" s="2" t="s">
        <v>202</v>
      </c>
      <c r="E835" s="2" t="s">
        <v>18</v>
      </c>
      <c r="F835" s="2" t="s">
        <v>20</v>
      </c>
      <c r="G835" s="2" t="s">
        <v>21</v>
      </c>
      <c r="H835" s="3">
        <v>10812834</v>
      </c>
      <c r="I835" s="4">
        <v>0.67020000000000002</v>
      </c>
    </row>
    <row r="836" spans="1:9" x14ac:dyDescent="0.35">
      <c r="A836" s="2" t="s">
        <v>9</v>
      </c>
      <c r="B836" s="2" t="s">
        <v>199</v>
      </c>
      <c r="C836" s="2" t="s">
        <v>11</v>
      </c>
      <c r="D836" s="2" t="s">
        <v>204</v>
      </c>
      <c r="E836" s="2" t="s">
        <v>13</v>
      </c>
      <c r="F836" s="2" t="s">
        <v>20</v>
      </c>
      <c r="G836" s="2" t="s">
        <v>21</v>
      </c>
      <c r="H836" s="3">
        <v>0</v>
      </c>
      <c r="I836" s="4">
        <v>0</v>
      </c>
    </row>
    <row r="837" spans="1:9" x14ac:dyDescent="0.35">
      <c r="A837" s="2" t="s">
        <v>9</v>
      </c>
      <c r="B837" s="2" t="s">
        <v>199</v>
      </c>
      <c r="C837" s="2" t="s">
        <v>11</v>
      </c>
      <c r="D837" s="2" t="s">
        <v>204</v>
      </c>
      <c r="E837" s="2" t="s">
        <v>15</v>
      </c>
      <c r="F837" s="2" t="s">
        <v>20</v>
      </c>
      <c r="G837" s="2" t="s">
        <v>21</v>
      </c>
      <c r="H837" s="3">
        <v>2083478</v>
      </c>
      <c r="I837" s="4">
        <v>0.88180000000000003</v>
      </c>
    </row>
    <row r="838" spans="1:9" x14ac:dyDescent="0.35">
      <c r="A838" s="2" t="s">
        <v>9</v>
      </c>
      <c r="B838" s="2" t="s">
        <v>199</v>
      </c>
      <c r="C838" s="2" t="s">
        <v>11</v>
      </c>
      <c r="D838" s="2" t="s">
        <v>204</v>
      </c>
      <c r="E838" s="2" t="s">
        <v>16</v>
      </c>
      <c r="F838" s="2" t="s">
        <v>20</v>
      </c>
      <c r="G838" s="2" t="s">
        <v>21</v>
      </c>
      <c r="H838" s="3">
        <v>0</v>
      </c>
      <c r="I838" s="4">
        <v>0</v>
      </c>
    </row>
    <row r="839" spans="1:9" x14ac:dyDescent="0.35">
      <c r="A839" s="2" t="s">
        <v>9</v>
      </c>
      <c r="B839" s="2" t="s">
        <v>199</v>
      </c>
      <c r="C839" s="2" t="s">
        <v>11</v>
      </c>
      <c r="D839" s="2" t="s">
        <v>204</v>
      </c>
      <c r="E839" s="2" t="s">
        <v>17</v>
      </c>
      <c r="F839" s="2" t="s">
        <v>20</v>
      </c>
      <c r="G839" s="2" t="s">
        <v>21</v>
      </c>
      <c r="H839" s="3">
        <v>0</v>
      </c>
      <c r="I839" s="4">
        <v>0</v>
      </c>
    </row>
    <row r="840" spans="1:9" x14ac:dyDescent="0.35">
      <c r="A840" s="2" t="s">
        <v>9</v>
      </c>
      <c r="B840" s="2" t="s">
        <v>199</v>
      </c>
      <c r="C840" s="2" t="s">
        <v>11</v>
      </c>
      <c r="D840" s="2" t="s">
        <v>204</v>
      </c>
      <c r="E840" s="2" t="s">
        <v>18</v>
      </c>
      <c r="F840" s="2" t="s">
        <v>20</v>
      </c>
      <c r="G840" s="2" t="s">
        <v>21</v>
      </c>
      <c r="H840" s="3">
        <v>1729301</v>
      </c>
      <c r="I840" s="4">
        <v>0.7319</v>
      </c>
    </row>
    <row r="841" spans="1:9" x14ac:dyDescent="0.35">
      <c r="A841" s="2" t="s">
        <v>9</v>
      </c>
      <c r="B841" s="2" t="s">
        <v>361</v>
      </c>
      <c r="C841" s="2" t="s">
        <v>11</v>
      </c>
      <c r="D841" s="2" t="s">
        <v>362</v>
      </c>
      <c r="E841" s="2" t="s">
        <v>25</v>
      </c>
      <c r="F841" s="2" t="s">
        <v>20</v>
      </c>
      <c r="G841" s="2" t="s">
        <v>21</v>
      </c>
      <c r="H841" s="3">
        <v>5298659</v>
      </c>
      <c r="I841" s="4">
        <v>0.2888</v>
      </c>
    </row>
    <row r="842" spans="1:9" x14ac:dyDescent="0.35">
      <c r="A842" s="2" t="s">
        <v>9</v>
      </c>
      <c r="B842" s="2" t="s">
        <v>361</v>
      </c>
      <c r="C842" s="2" t="s">
        <v>11</v>
      </c>
      <c r="D842" s="2" t="s">
        <v>362</v>
      </c>
      <c r="E842" s="2" t="s">
        <v>13</v>
      </c>
      <c r="F842" s="2" t="s">
        <v>20</v>
      </c>
      <c r="G842" s="2" t="s">
        <v>21</v>
      </c>
      <c r="H842" s="3">
        <v>0</v>
      </c>
      <c r="I842" s="4">
        <v>0</v>
      </c>
    </row>
    <row r="843" spans="1:9" x14ac:dyDescent="0.35">
      <c r="A843" s="2" t="s">
        <v>9</v>
      </c>
      <c r="B843" s="2" t="s">
        <v>361</v>
      </c>
      <c r="C843" s="2" t="s">
        <v>11</v>
      </c>
      <c r="D843" s="2" t="s">
        <v>362</v>
      </c>
      <c r="E843" s="2" t="s">
        <v>15</v>
      </c>
      <c r="F843" s="2" t="s">
        <v>20</v>
      </c>
      <c r="G843" s="2" t="s">
        <v>21</v>
      </c>
      <c r="H843" s="3">
        <v>15801156</v>
      </c>
      <c r="I843" s="4">
        <v>0.96060000000000001</v>
      </c>
    </row>
    <row r="844" spans="1:9" x14ac:dyDescent="0.35">
      <c r="A844" s="2" t="s">
        <v>9</v>
      </c>
      <c r="B844" s="2" t="s">
        <v>361</v>
      </c>
      <c r="C844" s="2" t="s">
        <v>11</v>
      </c>
      <c r="D844" s="2" t="s">
        <v>362</v>
      </c>
      <c r="E844" s="2" t="s">
        <v>17</v>
      </c>
      <c r="F844" s="2" t="s">
        <v>20</v>
      </c>
      <c r="G844" s="2" t="s">
        <v>21</v>
      </c>
      <c r="H844" s="3">
        <v>0</v>
      </c>
      <c r="I844" s="4">
        <v>0</v>
      </c>
    </row>
    <row r="845" spans="1:9" x14ac:dyDescent="0.35">
      <c r="A845" s="2" t="s">
        <v>9</v>
      </c>
      <c r="B845" s="2" t="s">
        <v>361</v>
      </c>
      <c r="C845" s="2" t="s">
        <v>11</v>
      </c>
      <c r="D845" s="2" t="s">
        <v>362</v>
      </c>
      <c r="E845" s="2" t="s">
        <v>18</v>
      </c>
      <c r="F845" s="2" t="s">
        <v>20</v>
      </c>
      <c r="G845" s="2" t="s">
        <v>21</v>
      </c>
      <c r="H845" s="3">
        <v>8446694</v>
      </c>
      <c r="I845" s="4">
        <v>0.51349999999999996</v>
      </c>
    </row>
    <row r="846" spans="1:9" x14ac:dyDescent="0.35">
      <c r="A846" s="2" t="s">
        <v>9</v>
      </c>
      <c r="B846" s="2" t="s">
        <v>361</v>
      </c>
      <c r="C846" s="2" t="s">
        <v>11</v>
      </c>
      <c r="D846" s="2" t="s">
        <v>371</v>
      </c>
      <c r="E846" s="2" t="s">
        <v>13</v>
      </c>
      <c r="F846" s="2" t="s">
        <v>20</v>
      </c>
      <c r="G846" s="2" t="s">
        <v>21</v>
      </c>
      <c r="H846" s="3">
        <v>0</v>
      </c>
      <c r="I846" s="4">
        <v>0</v>
      </c>
    </row>
    <row r="847" spans="1:9" x14ac:dyDescent="0.35">
      <c r="A847" s="2" t="s">
        <v>9</v>
      </c>
      <c r="B847" s="2" t="s">
        <v>361</v>
      </c>
      <c r="C847" s="2" t="s">
        <v>11</v>
      </c>
      <c r="D847" s="2" t="s">
        <v>371</v>
      </c>
      <c r="E847" s="2" t="s">
        <v>15</v>
      </c>
      <c r="F847" s="2" t="s">
        <v>20</v>
      </c>
      <c r="G847" s="2" t="s">
        <v>21</v>
      </c>
      <c r="H847" s="3">
        <v>27505568</v>
      </c>
      <c r="I847" s="4">
        <v>1.0221</v>
      </c>
    </row>
    <row r="848" spans="1:9" x14ac:dyDescent="0.35">
      <c r="A848" s="2" t="s">
        <v>9</v>
      </c>
      <c r="B848" s="2" t="s">
        <v>361</v>
      </c>
      <c r="C848" s="2" t="s">
        <v>11</v>
      </c>
      <c r="D848" s="2" t="s">
        <v>371</v>
      </c>
      <c r="E848" s="2" t="s">
        <v>17</v>
      </c>
      <c r="F848" s="2" t="s">
        <v>20</v>
      </c>
      <c r="G848" s="2" t="s">
        <v>21</v>
      </c>
      <c r="H848" s="3">
        <v>0</v>
      </c>
      <c r="I848" s="4">
        <v>0</v>
      </c>
    </row>
    <row r="849" spans="1:9" x14ac:dyDescent="0.35">
      <c r="A849" s="2" t="s">
        <v>9</v>
      </c>
      <c r="B849" s="2" t="s">
        <v>361</v>
      </c>
      <c r="C849" s="2" t="s">
        <v>11</v>
      </c>
      <c r="D849" s="2" t="s">
        <v>371</v>
      </c>
      <c r="E849" s="2" t="s">
        <v>18</v>
      </c>
      <c r="F849" s="2" t="s">
        <v>20</v>
      </c>
      <c r="G849" s="2" t="s">
        <v>21</v>
      </c>
      <c r="H849" s="3">
        <v>13250897</v>
      </c>
      <c r="I849" s="4">
        <v>0.4924</v>
      </c>
    </row>
    <row r="850" spans="1:9" x14ac:dyDescent="0.35">
      <c r="A850" s="2" t="s">
        <v>9</v>
      </c>
      <c r="B850" s="2" t="s">
        <v>361</v>
      </c>
      <c r="C850" s="2" t="s">
        <v>11</v>
      </c>
      <c r="D850" s="2" t="s">
        <v>363</v>
      </c>
      <c r="E850" s="2" t="s">
        <v>13</v>
      </c>
      <c r="F850" s="2" t="s">
        <v>20</v>
      </c>
      <c r="G850" s="2" t="s">
        <v>21</v>
      </c>
      <c r="H850" s="3">
        <v>0</v>
      </c>
      <c r="I850" s="4">
        <v>0</v>
      </c>
    </row>
    <row r="851" spans="1:9" x14ac:dyDescent="0.35">
      <c r="A851" s="2" t="s">
        <v>9</v>
      </c>
      <c r="B851" s="2" t="s">
        <v>361</v>
      </c>
      <c r="C851" s="2" t="s">
        <v>11</v>
      </c>
      <c r="D851" s="2" t="s">
        <v>363</v>
      </c>
      <c r="E851" s="2" t="s">
        <v>15</v>
      </c>
      <c r="F851" s="2" t="s">
        <v>20</v>
      </c>
      <c r="G851" s="2" t="s">
        <v>21</v>
      </c>
      <c r="H851" s="3">
        <v>20401038</v>
      </c>
      <c r="I851" s="4">
        <v>0.3881</v>
      </c>
    </row>
    <row r="852" spans="1:9" x14ac:dyDescent="0.35">
      <c r="A852" s="2" t="s">
        <v>9</v>
      </c>
      <c r="B852" s="2" t="s">
        <v>361</v>
      </c>
      <c r="C852" s="2" t="s">
        <v>11</v>
      </c>
      <c r="D852" s="2" t="s">
        <v>363</v>
      </c>
      <c r="E852" s="2" t="s">
        <v>16</v>
      </c>
      <c r="F852" s="2" t="s">
        <v>20</v>
      </c>
      <c r="G852" s="2" t="s">
        <v>21</v>
      </c>
      <c r="H852" s="3">
        <v>3148730</v>
      </c>
      <c r="I852" s="4">
        <v>5.9900000000000002E-2</v>
      </c>
    </row>
    <row r="853" spans="1:9" x14ac:dyDescent="0.35">
      <c r="A853" s="2" t="s">
        <v>9</v>
      </c>
      <c r="B853" s="2" t="s">
        <v>361</v>
      </c>
      <c r="C853" s="2" t="s">
        <v>11</v>
      </c>
      <c r="D853" s="2" t="s">
        <v>363</v>
      </c>
      <c r="E853" s="2" t="s">
        <v>17</v>
      </c>
      <c r="F853" s="2" t="s">
        <v>20</v>
      </c>
      <c r="G853" s="2" t="s">
        <v>21</v>
      </c>
      <c r="H853" s="3">
        <v>0</v>
      </c>
      <c r="I853" s="4">
        <v>0</v>
      </c>
    </row>
    <row r="854" spans="1:9" x14ac:dyDescent="0.35">
      <c r="A854" s="2" t="s">
        <v>9</v>
      </c>
      <c r="B854" s="2" t="s">
        <v>361</v>
      </c>
      <c r="C854" s="2" t="s">
        <v>11</v>
      </c>
      <c r="D854" s="2" t="s">
        <v>363</v>
      </c>
      <c r="E854" s="2" t="s">
        <v>18</v>
      </c>
      <c r="F854" s="2" t="s">
        <v>20</v>
      </c>
      <c r="G854" s="2" t="s">
        <v>21</v>
      </c>
      <c r="H854" s="3">
        <v>26377844</v>
      </c>
      <c r="I854" s="4">
        <v>0.50180000000000002</v>
      </c>
    </row>
    <row r="855" spans="1:9" x14ac:dyDescent="0.35">
      <c r="A855" s="2" t="s">
        <v>9</v>
      </c>
      <c r="B855" s="2" t="s">
        <v>361</v>
      </c>
      <c r="C855" s="2" t="s">
        <v>11</v>
      </c>
      <c r="D855" s="2" t="s">
        <v>364</v>
      </c>
      <c r="E855" s="2" t="s">
        <v>25</v>
      </c>
      <c r="F855" s="2" t="s">
        <v>20</v>
      </c>
      <c r="G855" s="2" t="s">
        <v>21</v>
      </c>
      <c r="H855" s="3">
        <v>15728745</v>
      </c>
      <c r="I855" s="4">
        <v>0.42120000000000002</v>
      </c>
    </row>
    <row r="856" spans="1:9" x14ac:dyDescent="0.35">
      <c r="A856" s="2" t="s">
        <v>9</v>
      </c>
      <c r="B856" s="2" t="s">
        <v>361</v>
      </c>
      <c r="C856" s="2" t="s">
        <v>11</v>
      </c>
      <c r="D856" s="2" t="s">
        <v>364</v>
      </c>
      <c r="E856" s="2" t="s">
        <v>13</v>
      </c>
      <c r="F856" s="2" t="s">
        <v>20</v>
      </c>
      <c r="G856" s="2" t="s">
        <v>21</v>
      </c>
      <c r="H856" s="3">
        <v>0</v>
      </c>
      <c r="I856" s="4">
        <v>0</v>
      </c>
    </row>
    <row r="857" spans="1:9" x14ac:dyDescent="0.35">
      <c r="A857" s="2" t="s">
        <v>9</v>
      </c>
      <c r="B857" s="2" t="s">
        <v>361</v>
      </c>
      <c r="C857" s="2" t="s">
        <v>11</v>
      </c>
      <c r="D857" s="2" t="s">
        <v>364</v>
      </c>
      <c r="E857" s="2" t="s">
        <v>15</v>
      </c>
      <c r="F857" s="2" t="s">
        <v>20</v>
      </c>
      <c r="G857" s="2" t="s">
        <v>21</v>
      </c>
      <c r="H857" s="3">
        <v>11684820</v>
      </c>
      <c r="I857" s="4">
        <v>0.313</v>
      </c>
    </row>
    <row r="858" spans="1:9" x14ac:dyDescent="0.35">
      <c r="A858" s="2" t="s">
        <v>9</v>
      </c>
      <c r="B858" s="2" t="s">
        <v>361</v>
      </c>
      <c r="C858" s="2" t="s">
        <v>11</v>
      </c>
      <c r="D858" s="2" t="s">
        <v>364</v>
      </c>
      <c r="E858" s="2" t="s">
        <v>16</v>
      </c>
      <c r="F858" s="2" t="s">
        <v>20</v>
      </c>
      <c r="G858" s="2" t="s">
        <v>21</v>
      </c>
      <c r="H858" s="3">
        <v>1896450</v>
      </c>
      <c r="I858" s="4">
        <v>5.0799999999999998E-2</v>
      </c>
    </row>
    <row r="859" spans="1:9" x14ac:dyDescent="0.35">
      <c r="A859" s="2" t="s">
        <v>9</v>
      </c>
      <c r="B859" s="2" t="s">
        <v>361</v>
      </c>
      <c r="C859" s="2" t="s">
        <v>11</v>
      </c>
      <c r="D859" s="2" t="s">
        <v>364</v>
      </c>
      <c r="E859" s="2" t="s">
        <v>30</v>
      </c>
      <c r="F859" s="2" t="s">
        <v>20</v>
      </c>
      <c r="G859" s="2" t="s">
        <v>21</v>
      </c>
      <c r="H859" s="3">
        <v>7681393</v>
      </c>
      <c r="I859" s="4">
        <v>0.20569999999999999</v>
      </c>
    </row>
    <row r="860" spans="1:9" x14ac:dyDescent="0.35">
      <c r="A860" s="2" t="s">
        <v>9</v>
      </c>
      <c r="B860" s="2" t="s">
        <v>361</v>
      </c>
      <c r="C860" s="2" t="s">
        <v>11</v>
      </c>
      <c r="D860" s="2" t="s">
        <v>364</v>
      </c>
      <c r="E860" s="2" t="s">
        <v>17</v>
      </c>
      <c r="F860" s="2" t="s">
        <v>20</v>
      </c>
      <c r="G860" s="2" t="s">
        <v>21</v>
      </c>
      <c r="H860" s="3">
        <v>0</v>
      </c>
      <c r="I860" s="4">
        <v>0</v>
      </c>
    </row>
    <row r="861" spans="1:9" x14ac:dyDescent="0.35">
      <c r="A861" s="2" t="s">
        <v>9</v>
      </c>
      <c r="B861" s="2" t="s">
        <v>361</v>
      </c>
      <c r="C861" s="2" t="s">
        <v>11</v>
      </c>
      <c r="D861" s="2" t="s">
        <v>364</v>
      </c>
      <c r="E861" s="2" t="s">
        <v>18</v>
      </c>
      <c r="F861" s="2" t="s">
        <v>20</v>
      </c>
      <c r="G861" s="2" t="s">
        <v>21</v>
      </c>
      <c r="H861" s="3">
        <v>20435368</v>
      </c>
      <c r="I861" s="4">
        <v>0.5474</v>
      </c>
    </row>
    <row r="862" spans="1:9" x14ac:dyDescent="0.35">
      <c r="A862" s="2" t="s">
        <v>9</v>
      </c>
      <c r="B862" s="2" t="s">
        <v>361</v>
      </c>
      <c r="C862" s="2" t="s">
        <v>11</v>
      </c>
      <c r="D862" s="2" t="s">
        <v>372</v>
      </c>
      <c r="E862" s="2" t="s">
        <v>13</v>
      </c>
      <c r="F862" s="2" t="s">
        <v>20</v>
      </c>
      <c r="G862" s="2" t="s">
        <v>21</v>
      </c>
      <c r="H862" s="3">
        <v>0</v>
      </c>
      <c r="I862" s="4">
        <v>0</v>
      </c>
    </row>
    <row r="863" spans="1:9" x14ac:dyDescent="0.35">
      <c r="A863" s="2" t="s">
        <v>9</v>
      </c>
      <c r="B863" s="2" t="s">
        <v>361</v>
      </c>
      <c r="C863" s="2" t="s">
        <v>11</v>
      </c>
      <c r="D863" s="2" t="s">
        <v>372</v>
      </c>
      <c r="E863" s="2" t="s">
        <v>15</v>
      </c>
      <c r="F863" s="2" t="s">
        <v>20</v>
      </c>
      <c r="G863" s="2" t="s">
        <v>21</v>
      </c>
      <c r="H863" s="3">
        <v>12064285</v>
      </c>
      <c r="I863" s="4">
        <v>0.24540000000000001</v>
      </c>
    </row>
    <row r="864" spans="1:9" x14ac:dyDescent="0.35">
      <c r="A864" s="2" t="s">
        <v>9</v>
      </c>
      <c r="B864" s="2" t="s">
        <v>361</v>
      </c>
      <c r="C864" s="2" t="s">
        <v>11</v>
      </c>
      <c r="D864" s="2" t="s">
        <v>372</v>
      </c>
      <c r="E864" s="2" t="s">
        <v>17</v>
      </c>
      <c r="F864" s="2" t="s">
        <v>20</v>
      </c>
      <c r="G864" s="2" t="s">
        <v>21</v>
      </c>
      <c r="H864" s="3">
        <v>0</v>
      </c>
      <c r="I864" s="4">
        <v>0</v>
      </c>
    </row>
    <row r="865" spans="1:9" x14ac:dyDescent="0.35">
      <c r="A865" s="2" t="s">
        <v>9</v>
      </c>
      <c r="B865" s="2" t="s">
        <v>361</v>
      </c>
      <c r="C865" s="2" t="s">
        <v>11</v>
      </c>
      <c r="D865" s="2" t="s">
        <v>372</v>
      </c>
      <c r="E865" s="2" t="s">
        <v>18</v>
      </c>
      <c r="F865" s="2" t="s">
        <v>20</v>
      </c>
      <c r="G865" s="2" t="s">
        <v>21</v>
      </c>
      <c r="H865" s="3">
        <v>27260171</v>
      </c>
      <c r="I865" s="4">
        <v>0.55449999999999999</v>
      </c>
    </row>
    <row r="866" spans="1:9" x14ac:dyDescent="0.35">
      <c r="A866" s="2" t="s">
        <v>9</v>
      </c>
      <c r="B866" s="2" t="s">
        <v>361</v>
      </c>
      <c r="C866" s="2" t="s">
        <v>11</v>
      </c>
      <c r="D866" s="2" t="s">
        <v>365</v>
      </c>
      <c r="E866" s="2" t="s">
        <v>25</v>
      </c>
      <c r="F866" s="2" t="s">
        <v>20</v>
      </c>
      <c r="G866" s="2" t="s">
        <v>21</v>
      </c>
      <c r="H866" s="3">
        <v>5831834</v>
      </c>
      <c r="I866" s="4">
        <v>0.21</v>
      </c>
    </row>
    <row r="867" spans="1:9" x14ac:dyDescent="0.35">
      <c r="A867" s="2" t="s">
        <v>9</v>
      </c>
      <c r="B867" s="2" t="s">
        <v>361</v>
      </c>
      <c r="C867" s="2" t="s">
        <v>11</v>
      </c>
      <c r="D867" s="2" t="s">
        <v>365</v>
      </c>
      <c r="E867" s="2" t="s">
        <v>15</v>
      </c>
      <c r="F867" s="2" t="s">
        <v>20</v>
      </c>
      <c r="G867" s="2" t="s">
        <v>21</v>
      </c>
      <c r="H867" s="3">
        <v>12321832</v>
      </c>
      <c r="I867" s="4">
        <v>0.44369999999999998</v>
      </c>
    </row>
    <row r="868" spans="1:9" x14ac:dyDescent="0.35">
      <c r="A868" s="2" t="s">
        <v>9</v>
      </c>
      <c r="B868" s="2" t="s">
        <v>361</v>
      </c>
      <c r="C868" s="2" t="s">
        <v>11</v>
      </c>
      <c r="D868" s="2" t="s">
        <v>365</v>
      </c>
      <c r="E868" s="2" t="s">
        <v>17</v>
      </c>
      <c r="F868" s="2" t="s">
        <v>20</v>
      </c>
      <c r="G868" s="2" t="s">
        <v>21</v>
      </c>
      <c r="H868" s="3">
        <v>0</v>
      </c>
      <c r="I868" s="4">
        <v>0</v>
      </c>
    </row>
    <row r="869" spans="1:9" x14ac:dyDescent="0.35">
      <c r="A869" s="2" t="s">
        <v>9</v>
      </c>
      <c r="B869" s="2" t="s">
        <v>361</v>
      </c>
      <c r="C869" s="2" t="s">
        <v>11</v>
      </c>
      <c r="D869" s="2" t="s">
        <v>365</v>
      </c>
      <c r="E869" s="2" t="s">
        <v>18</v>
      </c>
      <c r="F869" s="2" t="s">
        <v>20</v>
      </c>
      <c r="G869" s="2" t="s">
        <v>21</v>
      </c>
      <c r="H869" s="3">
        <v>21461149</v>
      </c>
      <c r="I869" s="4">
        <v>0.77280000000000004</v>
      </c>
    </row>
    <row r="870" spans="1:9" x14ac:dyDescent="0.35">
      <c r="A870" s="2" t="s">
        <v>9</v>
      </c>
      <c r="B870" s="2" t="s">
        <v>361</v>
      </c>
      <c r="C870" s="2" t="s">
        <v>11</v>
      </c>
      <c r="D870" s="2" t="s">
        <v>366</v>
      </c>
      <c r="E870" s="2" t="s">
        <v>25</v>
      </c>
      <c r="F870" s="2" t="s">
        <v>20</v>
      </c>
      <c r="G870" s="2" t="s">
        <v>21</v>
      </c>
      <c r="H870" s="3">
        <v>6948771</v>
      </c>
      <c r="I870" s="4">
        <v>0.11</v>
      </c>
    </row>
    <row r="871" spans="1:9" x14ac:dyDescent="0.35">
      <c r="A871" s="2" t="s">
        <v>9</v>
      </c>
      <c r="B871" s="2" t="s">
        <v>361</v>
      </c>
      <c r="C871" s="2" t="s">
        <v>11</v>
      </c>
      <c r="D871" s="2" t="s">
        <v>366</v>
      </c>
      <c r="E871" s="2" t="s">
        <v>13</v>
      </c>
      <c r="F871" s="2" t="s">
        <v>20</v>
      </c>
      <c r="G871" s="2" t="s">
        <v>21</v>
      </c>
      <c r="H871" s="3">
        <v>0</v>
      </c>
      <c r="I871" s="4">
        <v>0</v>
      </c>
    </row>
    <row r="872" spans="1:9" x14ac:dyDescent="0.35">
      <c r="A872" s="2" t="s">
        <v>9</v>
      </c>
      <c r="B872" s="2" t="s">
        <v>361</v>
      </c>
      <c r="C872" s="2" t="s">
        <v>11</v>
      </c>
      <c r="D872" s="2" t="s">
        <v>366</v>
      </c>
      <c r="E872" s="2" t="s">
        <v>15</v>
      </c>
      <c r="F872" s="2" t="s">
        <v>20</v>
      </c>
      <c r="G872" s="2" t="s">
        <v>21</v>
      </c>
      <c r="H872" s="3">
        <v>9873715</v>
      </c>
      <c r="I872" s="4">
        <v>0.15820000000000001</v>
      </c>
    </row>
    <row r="873" spans="1:9" x14ac:dyDescent="0.35">
      <c r="A873" s="2" t="s">
        <v>9</v>
      </c>
      <c r="B873" s="2" t="s">
        <v>361</v>
      </c>
      <c r="C873" s="2" t="s">
        <v>11</v>
      </c>
      <c r="D873" s="2" t="s">
        <v>366</v>
      </c>
      <c r="E873" s="2" t="s">
        <v>30</v>
      </c>
      <c r="F873" s="2" t="s">
        <v>20</v>
      </c>
      <c r="G873" s="2" t="s">
        <v>21</v>
      </c>
      <c r="H873" s="3">
        <v>14276566</v>
      </c>
      <c r="I873" s="4">
        <v>0.22600000000000001</v>
      </c>
    </row>
    <row r="874" spans="1:9" x14ac:dyDescent="0.35">
      <c r="A874" s="2" t="s">
        <v>9</v>
      </c>
      <c r="B874" s="2" t="s">
        <v>361</v>
      </c>
      <c r="C874" s="2" t="s">
        <v>11</v>
      </c>
      <c r="D874" s="2" t="s">
        <v>366</v>
      </c>
      <c r="E874" s="2" t="s">
        <v>17</v>
      </c>
      <c r="F874" s="2" t="s">
        <v>20</v>
      </c>
      <c r="G874" s="2" t="s">
        <v>21</v>
      </c>
      <c r="H874" s="3">
        <v>0</v>
      </c>
      <c r="I874" s="4">
        <v>0</v>
      </c>
    </row>
    <row r="875" spans="1:9" x14ac:dyDescent="0.35">
      <c r="A875" s="2" t="s">
        <v>9</v>
      </c>
      <c r="B875" s="2" t="s">
        <v>361</v>
      </c>
      <c r="C875" s="2" t="s">
        <v>11</v>
      </c>
      <c r="D875" s="2" t="s">
        <v>366</v>
      </c>
      <c r="E875" s="2" t="s">
        <v>18</v>
      </c>
      <c r="F875" s="2" t="s">
        <v>20</v>
      </c>
      <c r="G875" s="2" t="s">
        <v>21</v>
      </c>
      <c r="H875" s="3">
        <v>25077489</v>
      </c>
      <c r="I875" s="4">
        <v>0.40179999999999999</v>
      </c>
    </row>
    <row r="876" spans="1:9" x14ac:dyDescent="0.35">
      <c r="A876" s="2" t="s">
        <v>9</v>
      </c>
      <c r="B876" s="2" t="s">
        <v>361</v>
      </c>
      <c r="C876" s="2" t="s">
        <v>11</v>
      </c>
      <c r="D876" s="2" t="s">
        <v>367</v>
      </c>
      <c r="E876" s="2" t="s">
        <v>368</v>
      </c>
      <c r="F876" s="2" t="s">
        <v>20</v>
      </c>
      <c r="G876" s="2" t="s">
        <v>21</v>
      </c>
      <c r="H876" s="3">
        <v>0</v>
      </c>
      <c r="I876" s="4">
        <v>0</v>
      </c>
    </row>
    <row r="877" spans="1:9" x14ac:dyDescent="0.35">
      <c r="A877" s="2" t="s">
        <v>9</v>
      </c>
      <c r="B877" s="2" t="s">
        <v>361</v>
      </c>
      <c r="C877" s="2" t="s">
        <v>11</v>
      </c>
      <c r="D877" s="2" t="s">
        <v>367</v>
      </c>
      <c r="E877" s="2" t="s">
        <v>25</v>
      </c>
      <c r="F877" s="2" t="s">
        <v>20</v>
      </c>
      <c r="G877" s="2" t="s">
        <v>21</v>
      </c>
      <c r="H877" s="3">
        <v>22269102</v>
      </c>
      <c r="I877" s="4">
        <v>0.7</v>
      </c>
    </row>
    <row r="878" spans="1:9" x14ac:dyDescent="0.35">
      <c r="A878" s="2" t="s">
        <v>9</v>
      </c>
      <c r="B878" s="2" t="s">
        <v>361</v>
      </c>
      <c r="C878" s="2" t="s">
        <v>11</v>
      </c>
      <c r="D878" s="2" t="s">
        <v>367</v>
      </c>
      <c r="E878" s="2" t="s">
        <v>15</v>
      </c>
      <c r="F878" s="2" t="s">
        <v>20</v>
      </c>
      <c r="G878" s="2" t="s">
        <v>21</v>
      </c>
      <c r="H878" s="3">
        <v>26561607</v>
      </c>
      <c r="I878" s="4">
        <v>0.90249999999999997</v>
      </c>
    </row>
    <row r="879" spans="1:9" x14ac:dyDescent="0.35">
      <c r="A879" s="2" t="s">
        <v>9</v>
      </c>
      <c r="B879" s="2" t="s">
        <v>361</v>
      </c>
      <c r="C879" s="2" t="s">
        <v>11</v>
      </c>
      <c r="D879" s="2" t="s">
        <v>367</v>
      </c>
      <c r="E879" s="2" t="s">
        <v>17</v>
      </c>
      <c r="F879" s="2" t="s">
        <v>20</v>
      </c>
      <c r="G879" s="2" t="s">
        <v>21</v>
      </c>
      <c r="H879" s="3">
        <v>0</v>
      </c>
      <c r="I879" s="4">
        <v>0</v>
      </c>
    </row>
    <row r="880" spans="1:9" x14ac:dyDescent="0.35">
      <c r="A880" s="2" t="s">
        <v>9</v>
      </c>
      <c r="B880" s="2" t="s">
        <v>361</v>
      </c>
      <c r="C880" s="2" t="s">
        <v>11</v>
      </c>
      <c r="D880" s="2" t="s">
        <v>367</v>
      </c>
      <c r="E880" s="2" t="s">
        <v>18</v>
      </c>
      <c r="F880" s="2" t="s">
        <v>20</v>
      </c>
      <c r="G880" s="2" t="s">
        <v>21</v>
      </c>
      <c r="H880" s="3">
        <v>20613573</v>
      </c>
      <c r="I880" s="4">
        <v>0.70040000000000002</v>
      </c>
    </row>
    <row r="881" spans="1:9" x14ac:dyDescent="0.35">
      <c r="A881" s="2" t="s">
        <v>9</v>
      </c>
      <c r="B881" s="2" t="s">
        <v>361</v>
      </c>
      <c r="C881" s="2" t="s">
        <v>11</v>
      </c>
      <c r="D881" s="2" t="s">
        <v>369</v>
      </c>
      <c r="E881" s="2" t="s">
        <v>25</v>
      </c>
      <c r="F881" s="2" t="s">
        <v>20</v>
      </c>
      <c r="G881" s="2" t="s">
        <v>21</v>
      </c>
      <c r="H881" s="3">
        <v>1671481</v>
      </c>
      <c r="I881" s="4">
        <v>0.34350000000000003</v>
      </c>
    </row>
    <row r="882" spans="1:9" x14ac:dyDescent="0.35">
      <c r="A882" s="2" t="s">
        <v>9</v>
      </c>
      <c r="B882" s="2" t="s">
        <v>361</v>
      </c>
      <c r="C882" s="2" t="s">
        <v>11</v>
      </c>
      <c r="D882" s="2" t="s">
        <v>369</v>
      </c>
      <c r="E882" s="2" t="s">
        <v>13</v>
      </c>
      <c r="F882" s="2" t="s">
        <v>20</v>
      </c>
      <c r="G882" s="2" t="s">
        <v>21</v>
      </c>
      <c r="H882" s="3">
        <v>0</v>
      </c>
      <c r="I882" s="4">
        <v>0</v>
      </c>
    </row>
    <row r="883" spans="1:9" x14ac:dyDescent="0.35">
      <c r="A883" s="2" t="s">
        <v>9</v>
      </c>
      <c r="B883" s="2" t="s">
        <v>361</v>
      </c>
      <c r="C883" s="2" t="s">
        <v>11</v>
      </c>
      <c r="D883" s="2" t="s">
        <v>369</v>
      </c>
      <c r="E883" s="2" t="s">
        <v>15</v>
      </c>
      <c r="F883" s="2" t="s">
        <v>20</v>
      </c>
      <c r="G883" s="2" t="s">
        <v>21</v>
      </c>
      <c r="H883" s="3">
        <v>6443662</v>
      </c>
      <c r="I883" s="4">
        <v>1.3967000000000001</v>
      </c>
    </row>
    <row r="884" spans="1:9" x14ac:dyDescent="0.35">
      <c r="A884" s="2" t="s">
        <v>9</v>
      </c>
      <c r="B884" s="2" t="s">
        <v>361</v>
      </c>
      <c r="C884" s="2" t="s">
        <v>11</v>
      </c>
      <c r="D884" s="2" t="s">
        <v>369</v>
      </c>
      <c r="E884" s="2" t="s">
        <v>16</v>
      </c>
      <c r="F884" s="2" t="s">
        <v>20</v>
      </c>
      <c r="G884" s="2" t="s">
        <v>21</v>
      </c>
      <c r="H884" s="3">
        <v>664804</v>
      </c>
      <c r="I884" s="4">
        <v>0.14410000000000001</v>
      </c>
    </row>
    <row r="885" spans="1:9" x14ac:dyDescent="0.35">
      <c r="A885" s="2" t="s">
        <v>9</v>
      </c>
      <c r="B885" s="2" t="s">
        <v>361</v>
      </c>
      <c r="C885" s="2" t="s">
        <v>11</v>
      </c>
      <c r="D885" s="2" t="s">
        <v>369</v>
      </c>
      <c r="E885" s="2" t="s">
        <v>30</v>
      </c>
      <c r="F885" s="2" t="s">
        <v>20</v>
      </c>
      <c r="G885" s="2" t="s">
        <v>21</v>
      </c>
      <c r="H885" s="3">
        <v>799489</v>
      </c>
      <c r="I885" s="4">
        <v>0.1643</v>
      </c>
    </row>
    <row r="886" spans="1:9" x14ac:dyDescent="0.35">
      <c r="A886" s="2" t="s">
        <v>9</v>
      </c>
      <c r="B886" s="2" t="s">
        <v>361</v>
      </c>
      <c r="C886" s="2" t="s">
        <v>11</v>
      </c>
      <c r="D886" s="2" t="s">
        <v>369</v>
      </c>
      <c r="E886" s="2" t="s">
        <v>17</v>
      </c>
      <c r="F886" s="2" t="s">
        <v>20</v>
      </c>
      <c r="G886" s="2" t="s">
        <v>21</v>
      </c>
      <c r="H886" s="3">
        <v>0</v>
      </c>
      <c r="I886" s="4">
        <v>0</v>
      </c>
    </row>
    <row r="887" spans="1:9" x14ac:dyDescent="0.35">
      <c r="A887" s="2" t="s">
        <v>9</v>
      </c>
      <c r="B887" s="2" t="s">
        <v>361</v>
      </c>
      <c r="C887" s="2" t="s">
        <v>11</v>
      </c>
      <c r="D887" s="2" t="s">
        <v>369</v>
      </c>
      <c r="E887" s="2" t="s">
        <v>18</v>
      </c>
      <c r="F887" s="2" t="s">
        <v>20</v>
      </c>
      <c r="G887" s="2" t="s">
        <v>21</v>
      </c>
      <c r="H887" s="3">
        <v>1032038</v>
      </c>
      <c r="I887" s="4">
        <v>0.22370000000000001</v>
      </c>
    </row>
    <row r="888" spans="1:9" x14ac:dyDescent="0.35">
      <c r="A888" s="2" t="s">
        <v>9</v>
      </c>
      <c r="B888" s="2" t="s">
        <v>361</v>
      </c>
      <c r="C888" s="2" t="s">
        <v>11</v>
      </c>
      <c r="D888" s="2" t="s">
        <v>370</v>
      </c>
      <c r="E888" s="2" t="s">
        <v>15</v>
      </c>
      <c r="F888" s="2" t="s">
        <v>20</v>
      </c>
      <c r="G888" s="2" t="s">
        <v>21</v>
      </c>
      <c r="H888" s="3">
        <v>37770113</v>
      </c>
      <c r="I888" s="4">
        <v>0.31929999999999997</v>
      </c>
    </row>
    <row r="889" spans="1:9" x14ac:dyDescent="0.35">
      <c r="A889" s="2" t="s">
        <v>9</v>
      </c>
      <c r="B889" s="2" t="s">
        <v>361</v>
      </c>
      <c r="C889" s="2" t="s">
        <v>11</v>
      </c>
      <c r="D889" s="2" t="s">
        <v>370</v>
      </c>
      <c r="E889" s="2" t="s">
        <v>16</v>
      </c>
      <c r="F889" s="2" t="s">
        <v>20</v>
      </c>
      <c r="G889" s="2" t="s">
        <v>21</v>
      </c>
      <c r="H889" s="3">
        <v>3229327</v>
      </c>
      <c r="I889" s="4">
        <v>2.7300000000000001E-2</v>
      </c>
    </row>
    <row r="890" spans="1:9" x14ac:dyDescent="0.35">
      <c r="A890" s="2" t="s">
        <v>9</v>
      </c>
      <c r="B890" s="2" t="s">
        <v>361</v>
      </c>
      <c r="C890" s="2" t="s">
        <v>11</v>
      </c>
      <c r="D890" s="2" t="s">
        <v>370</v>
      </c>
      <c r="E890" s="2" t="s">
        <v>51</v>
      </c>
      <c r="F890" s="2" t="s">
        <v>20</v>
      </c>
      <c r="G890" s="2" t="s">
        <v>21</v>
      </c>
      <c r="H890" s="3">
        <v>18867313</v>
      </c>
      <c r="I890" s="4">
        <v>0.1595</v>
      </c>
    </row>
    <row r="891" spans="1:9" x14ac:dyDescent="0.35">
      <c r="A891" s="2" t="s">
        <v>9</v>
      </c>
      <c r="B891" s="2" t="s">
        <v>361</v>
      </c>
      <c r="C891" s="2" t="s">
        <v>11</v>
      </c>
      <c r="D891" s="2" t="s">
        <v>370</v>
      </c>
      <c r="E891" s="2" t="s">
        <v>17</v>
      </c>
      <c r="F891" s="2" t="s">
        <v>20</v>
      </c>
      <c r="G891" s="2" t="s">
        <v>21</v>
      </c>
      <c r="H891" s="3">
        <v>0</v>
      </c>
      <c r="I891" s="4">
        <v>0</v>
      </c>
    </row>
    <row r="892" spans="1:9" x14ac:dyDescent="0.35">
      <c r="A892" s="2" t="s">
        <v>9</v>
      </c>
      <c r="B892" s="2" t="s">
        <v>361</v>
      </c>
      <c r="C892" s="2" t="s">
        <v>11</v>
      </c>
      <c r="D892" s="2" t="s">
        <v>370</v>
      </c>
      <c r="E892" s="2" t="s">
        <v>18</v>
      </c>
      <c r="F892" s="2" t="s">
        <v>20</v>
      </c>
      <c r="G892" s="2" t="s">
        <v>21</v>
      </c>
      <c r="H892" s="3">
        <v>85287351</v>
      </c>
      <c r="I892" s="4">
        <v>0.72099999999999997</v>
      </c>
    </row>
    <row r="893" spans="1:9" x14ac:dyDescent="0.35">
      <c r="A893" s="2" t="s">
        <v>9</v>
      </c>
      <c r="B893" s="2" t="s">
        <v>361</v>
      </c>
      <c r="C893" s="2" t="s">
        <v>11</v>
      </c>
      <c r="D893" s="2" t="s">
        <v>370</v>
      </c>
      <c r="E893" s="2" t="s">
        <v>25</v>
      </c>
      <c r="F893" s="2" t="s">
        <v>20</v>
      </c>
      <c r="G893" s="2" t="s">
        <v>21</v>
      </c>
      <c r="H893" s="3">
        <v>31018008</v>
      </c>
      <c r="I893" s="4">
        <v>0.19600000000000001</v>
      </c>
    </row>
    <row r="894" spans="1:9" x14ac:dyDescent="0.35">
      <c r="A894" s="2" t="s">
        <v>9</v>
      </c>
      <c r="B894" s="2" t="s">
        <v>361</v>
      </c>
      <c r="C894" s="2" t="s">
        <v>11</v>
      </c>
      <c r="D894" s="2" t="s">
        <v>370</v>
      </c>
      <c r="E894" s="2" t="s">
        <v>30</v>
      </c>
      <c r="F894" s="2" t="s">
        <v>20</v>
      </c>
      <c r="G894" s="2" t="s">
        <v>21</v>
      </c>
      <c r="H894" s="3">
        <v>838752</v>
      </c>
      <c r="I894" s="4">
        <v>5.3E-3</v>
      </c>
    </row>
    <row r="895" spans="1:9" x14ac:dyDescent="0.35">
      <c r="A895" s="2" t="s">
        <v>9</v>
      </c>
      <c r="B895" s="2" t="s">
        <v>361</v>
      </c>
      <c r="C895" s="2" t="s">
        <v>11</v>
      </c>
      <c r="D895" s="2" t="s">
        <v>370</v>
      </c>
      <c r="E895" s="2" t="s">
        <v>13</v>
      </c>
      <c r="F895" s="2" t="s">
        <v>20</v>
      </c>
      <c r="G895" s="2" t="s">
        <v>21</v>
      </c>
      <c r="H895" s="3">
        <v>0</v>
      </c>
      <c r="I895" s="4">
        <v>0</v>
      </c>
    </row>
    <row r="896" spans="1:9" x14ac:dyDescent="0.35">
      <c r="A896" s="2" t="s">
        <v>9</v>
      </c>
      <c r="B896" s="2" t="s">
        <v>361</v>
      </c>
      <c r="C896" s="2" t="s">
        <v>11</v>
      </c>
      <c r="D896" s="2" t="s">
        <v>373</v>
      </c>
      <c r="E896" s="2" t="s">
        <v>25</v>
      </c>
      <c r="F896" s="2" t="s">
        <v>20</v>
      </c>
      <c r="G896" s="2" t="s">
        <v>21</v>
      </c>
      <c r="H896" s="3">
        <v>4073624</v>
      </c>
      <c r="I896" s="4">
        <v>0.50609999999999999</v>
      </c>
    </row>
    <row r="897" spans="1:9" x14ac:dyDescent="0.35">
      <c r="A897" s="2" t="s">
        <v>9</v>
      </c>
      <c r="B897" s="2" t="s">
        <v>361</v>
      </c>
      <c r="C897" s="2" t="s">
        <v>11</v>
      </c>
      <c r="D897" s="2" t="s">
        <v>373</v>
      </c>
      <c r="E897" s="2" t="s">
        <v>13</v>
      </c>
      <c r="F897" s="2" t="s">
        <v>20</v>
      </c>
      <c r="G897" s="2" t="s">
        <v>21</v>
      </c>
      <c r="H897" s="3">
        <v>0</v>
      </c>
      <c r="I897" s="4">
        <v>0</v>
      </c>
    </row>
    <row r="898" spans="1:9" x14ac:dyDescent="0.35">
      <c r="A898" s="2" t="s">
        <v>9</v>
      </c>
      <c r="B898" s="2" t="s">
        <v>361</v>
      </c>
      <c r="C898" s="2" t="s">
        <v>11</v>
      </c>
      <c r="D898" s="2" t="s">
        <v>373</v>
      </c>
      <c r="E898" s="2" t="s">
        <v>15</v>
      </c>
      <c r="F898" s="2" t="s">
        <v>20</v>
      </c>
      <c r="G898" s="2" t="s">
        <v>21</v>
      </c>
      <c r="H898" s="3">
        <v>11131</v>
      </c>
      <c r="I898" s="4">
        <v>1.8E-3</v>
      </c>
    </row>
    <row r="899" spans="1:9" x14ac:dyDescent="0.35">
      <c r="A899" s="2" t="s">
        <v>9</v>
      </c>
      <c r="B899" s="2" t="s">
        <v>361</v>
      </c>
      <c r="C899" s="2" t="s">
        <v>11</v>
      </c>
      <c r="D899" s="2" t="s">
        <v>373</v>
      </c>
      <c r="E899" s="2" t="s">
        <v>17</v>
      </c>
      <c r="F899" s="2" t="s">
        <v>20</v>
      </c>
      <c r="G899" s="2" t="s">
        <v>21</v>
      </c>
      <c r="H899" s="3">
        <v>0</v>
      </c>
      <c r="I899" s="4">
        <v>0</v>
      </c>
    </row>
    <row r="900" spans="1:9" x14ac:dyDescent="0.35">
      <c r="A900" s="2" t="s">
        <v>9</v>
      </c>
      <c r="B900" s="2" t="s">
        <v>361</v>
      </c>
      <c r="C900" s="2" t="s">
        <v>11</v>
      </c>
      <c r="D900" s="2" t="s">
        <v>373</v>
      </c>
      <c r="E900" s="2" t="s">
        <v>18</v>
      </c>
      <c r="F900" s="2" t="s">
        <v>20</v>
      </c>
      <c r="G900" s="2" t="s">
        <v>21</v>
      </c>
      <c r="H900" s="3">
        <v>2066718</v>
      </c>
      <c r="I900" s="4">
        <v>0.3342</v>
      </c>
    </row>
    <row r="901" spans="1:9" x14ac:dyDescent="0.35">
      <c r="A901" s="2" t="s">
        <v>9</v>
      </c>
      <c r="B901" s="2" t="s">
        <v>110</v>
      </c>
      <c r="C901" s="2" t="s">
        <v>11</v>
      </c>
      <c r="D901" s="2" t="s">
        <v>115</v>
      </c>
      <c r="E901" s="2" t="s">
        <v>25</v>
      </c>
      <c r="F901" s="2" t="s">
        <v>116</v>
      </c>
      <c r="G901" s="2" t="s">
        <v>14</v>
      </c>
      <c r="H901" s="3">
        <v>95578</v>
      </c>
      <c r="I901" s="4">
        <v>0.1696</v>
      </c>
    </row>
    <row r="902" spans="1:9" x14ac:dyDescent="0.35">
      <c r="A902" s="2" t="s">
        <v>9</v>
      </c>
      <c r="B902" s="2" t="s">
        <v>110</v>
      </c>
      <c r="C902" s="2" t="s">
        <v>11</v>
      </c>
      <c r="D902" s="2" t="s">
        <v>115</v>
      </c>
      <c r="E902" s="2" t="s">
        <v>13</v>
      </c>
      <c r="F902" s="2" t="s">
        <v>116</v>
      </c>
      <c r="G902" s="2" t="s">
        <v>14</v>
      </c>
      <c r="H902" s="3">
        <v>0</v>
      </c>
      <c r="I902" s="4">
        <v>0</v>
      </c>
    </row>
    <row r="903" spans="1:9" x14ac:dyDescent="0.35">
      <c r="A903" s="2" t="s">
        <v>9</v>
      </c>
      <c r="B903" s="2" t="s">
        <v>110</v>
      </c>
      <c r="C903" s="2" t="s">
        <v>11</v>
      </c>
      <c r="D903" s="2" t="s">
        <v>115</v>
      </c>
      <c r="E903" s="2" t="s">
        <v>15</v>
      </c>
      <c r="F903" s="2" t="s">
        <v>116</v>
      </c>
      <c r="G903" s="2" t="s">
        <v>14</v>
      </c>
      <c r="H903" s="3">
        <v>98846</v>
      </c>
      <c r="I903" s="4">
        <v>0.1754</v>
      </c>
    </row>
    <row r="904" spans="1:9" x14ac:dyDescent="0.35">
      <c r="A904" s="2" t="s">
        <v>9</v>
      </c>
      <c r="B904" s="2" t="s">
        <v>110</v>
      </c>
      <c r="C904" s="2" t="s">
        <v>11</v>
      </c>
      <c r="D904" s="2" t="s">
        <v>115</v>
      </c>
      <c r="E904" s="2" t="s">
        <v>16</v>
      </c>
      <c r="F904" s="2" t="s">
        <v>116</v>
      </c>
      <c r="G904" s="2" t="s">
        <v>14</v>
      </c>
      <c r="H904" s="3">
        <v>16343</v>
      </c>
      <c r="I904" s="4">
        <v>2.9000000000000001E-2</v>
      </c>
    </row>
    <row r="905" spans="1:9" x14ac:dyDescent="0.35">
      <c r="A905" s="2" t="s">
        <v>9</v>
      </c>
      <c r="B905" s="2" t="s">
        <v>110</v>
      </c>
      <c r="C905" s="2" t="s">
        <v>11</v>
      </c>
      <c r="D905" s="2" t="s">
        <v>115</v>
      </c>
      <c r="E905" s="2" t="s">
        <v>17</v>
      </c>
      <c r="F905" s="2" t="s">
        <v>116</v>
      </c>
      <c r="G905" s="2" t="s">
        <v>14</v>
      </c>
      <c r="H905" s="3">
        <v>0</v>
      </c>
      <c r="I905" s="4">
        <v>0</v>
      </c>
    </row>
    <row r="906" spans="1:9" x14ac:dyDescent="0.35">
      <c r="A906" s="2" t="s">
        <v>9</v>
      </c>
      <c r="B906" s="2" t="s">
        <v>110</v>
      </c>
      <c r="C906" s="2" t="s">
        <v>11</v>
      </c>
      <c r="D906" s="2" t="s">
        <v>115</v>
      </c>
      <c r="E906" s="2" t="s">
        <v>18</v>
      </c>
      <c r="F906" s="2" t="s">
        <v>116</v>
      </c>
      <c r="G906" s="2" t="s">
        <v>14</v>
      </c>
      <c r="H906" s="3">
        <v>141000</v>
      </c>
      <c r="I906" s="4">
        <v>0.25019999999999998</v>
      </c>
    </row>
    <row r="907" spans="1:9" x14ac:dyDescent="0.35">
      <c r="A907" s="2" t="s">
        <v>9</v>
      </c>
      <c r="B907" s="2" t="s">
        <v>116</v>
      </c>
      <c r="C907" s="2" t="s">
        <v>11</v>
      </c>
      <c r="D907" s="2" t="s">
        <v>115</v>
      </c>
      <c r="E907" s="2" t="s">
        <v>25</v>
      </c>
      <c r="F907" s="2" t="s">
        <v>116</v>
      </c>
      <c r="G907" s="2" t="s">
        <v>14</v>
      </c>
      <c r="H907" s="3">
        <v>1087834</v>
      </c>
      <c r="I907" s="4">
        <v>0.1696</v>
      </c>
    </row>
    <row r="908" spans="1:9" x14ac:dyDescent="0.35">
      <c r="A908" s="2" t="s">
        <v>9</v>
      </c>
      <c r="B908" s="2" t="s">
        <v>116</v>
      </c>
      <c r="C908" s="2" t="s">
        <v>11</v>
      </c>
      <c r="D908" s="2" t="s">
        <v>115</v>
      </c>
      <c r="E908" s="2" t="s">
        <v>13</v>
      </c>
      <c r="F908" s="2" t="s">
        <v>116</v>
      </c>
      <c r="G908" s="2" t="s">
        <v>14</v>
      </c>
      <c r="H908" s="3">
        <v>0</v>
      </c>
      <c r="I908" s="4">
        <v>0</v>
      </c>
    </row>
    <row r="909" spans="1:9" x14ac:dyDescent="0.35">
      <c r="A909" s="2" t="s">
        <v>9</v>
      </c>
      <c r="B909" s="2" t="s">
        <v>116</v>
      </c>
      <c r="C909" s="2" t="s">
        <v>11</v>
      </c>
      <c r="D909" s="2" t="s">
        <v>115</v>
      </c>
      <c r="E909" s="2" t="s">
        <v>15</v>
      </c>
      <c r="F909" s="2" t="s">
        <v>116</v>
      </c>
      <c r="G909" s="2" t="s">
        <v>14</v>
      </c>
      <c r="H909" s="3">
        <v>1066577</v>
      </c>
      <c r="I909" s="4">
        <v>0.1754</v>
      </c>
    </row>
    <row r="910" spans="1:9" x14ac:dyDescent="0.35">
      <c r="A910" s="2" t="s">
        <v>9</v>
      </c>
      <c r="B910" s="2" t="s">
        <v>116</v>
      </c>
      <c r="C910" s="2" t="s">
        <v>11</v>
      </c>
      <c r="D910" s="2" t="s">
        <v>115</v>
      </c>
      <c r="E910" s="2" t="s">
        <v>16</v>
      </c>
      <c r="F910" s="2" t="s">
        <v>116</v>
      </c>
      <c r="G910" s="2" t="s">
        <v>14</v>
      </c>
      <c r="H910" s="3">
        <v>176344</v>
      </c>
      <c r="I910" s="4">
        <v>2.9000000000000001E-2</v>
      </c>
    </row>
    <row r="911" spans="1:9" x14ac:dyDescent="0.35">
      <c r="A911" s="2" t="s">
        <v>9</v>
      </c>
      <c r="B911" s="2" t="s">
        <v>116</v>
      </c>
      <c r="C911" s="2" t="s">
        <v>11</v>
      </c>
      <c r="D911" s="2" t="s">
        <v>115</v>
      </c>
      <c r="E911" s="2" t="s">
        <v>17</v>
      </c>
      <c r="F911" s="2" t="s">
        <v>116</v>
      </c>
      <c r="G911" s="2" t="s">
        <v>14</v>
      </c>
      <c r="H911" s="3">
        <v>0</v>
      </c>
      <c r="I911" s="4">
        <v>0</v>
      </c>
    </row>
    <row r="912" spans="1:9" x14ac:dyDescent="0.35">
      <c r="A912" s="2" t="s">
        <v>9</v>
      </c>
      <c r="B912" s="2" t="s">
        <v>116</v>
      </c>
      <c r="C912" s="2" t="s">
        <v>11</v>
      </c>
      <c r="D912" s="2" t="s">
        <v>115</v>
      </c>
      <c r="E912" s="2" t="s">
        <v>18</v>
      </c>
      <c r="F912" s="2" t="s">
        <v>116</v>
      </c>
      <c r="G912" s="2" t="s">
        <v>14</v>
      </c>
      <c r="H912" s="3">
        <v>1521423</v>
      </c>
      <c r="I912" s="4">
        <v>0.25019999999999998</v>
      </c>
    </row>
    <row r="913" spans="1:9" x14ac:dyDescent="0.35">
      <c r="A913" s="2" t="s">
        <v>9</v>
      </c>
      <c r="B913" s="2" t="s">
        <v>118</v>
      </c>
      <c r="C913" s="2" t="s">
        <v>11</v>
      </c>
      <c r="D913" s="2" t="s">
        <v>115</v>
      </c>
      <c r="E913" s="2" t="s">
        <v>25</v>
      </c>
      <c r="F913" s="2" t="s">
        <v>116</v>
      </c>
      <c r="G913" s="2" t="s">
        <v>14</v>
      </c>
      <c r="H913" s="3">
        <v>134756</v>
      </c>
      <c r="I913" s="4">
        <v>0.1696</v>
      </c>
    </row>
    <row r="914" spans="1:9" x14ac:dyDescent="0.35">
      <c r="A914" s="2" t="s">
        <v>9</v>
      </c>
      <c r="B914" s="2" t="s">
        <v>118</v>
      </c>
      <c r="C914" s="2" t="s">
        <v>11</v>
      </c>
      <c r="D914" s="2" t="s">
        <v>115</v>
      </c>
      <c r="E914" s="2" t="s">
        <v>13</v>
      </c>
      <c r="F914" s="2" t="s">
        <v>116</v>
      </c>
      <c r="G914" s="2" t="s">
        <v>14</v>
      </c>
      <c r="H914" s="3">
        <v>0</v>
      </c>
      <c r="I914" s="4">
        <v>0</v>
      </c>
    </row>
    <row r="915" spans="1:9" x14ac:dyDescent="0.35">
      <c r="A915" s="2" t="s">
        <v>9</v>
      </c>
      <c r="B915" s="2" t="s">
        <v>118</v>
      </c>
      <c r="C915" s="2" t="s">
        <v>11</v>
      </c>
      <c r="D915" s="2" t="s">
        <v>115</v>
      </c>
      <c r="E915" s="2" t="s">
        <v>15</v>
      </c>
      <c r="F915" s="2" t="s">
        <v>116</v>
      </c>
      <c r="G915" s="2" t="s">
        <v>14</v>
      </c>
      <c r="H915" s="3">
        <v>139364</v>
      </c>
      <c r="I915" s="4">
        <v>0.1754</v>
      </c>
    </row>
    <row r="916" spans="1:9" x14ac:dyDescent="0.35">
      <c r="A916" s="2" t="s">
        <v>9</v>
      </c>
      <c r="B916" s="2" t="s">
        <v>118</v>
      </c>
      <c r="C916" s="2" t="s">
        <v>11</v>
      </c>
      <c r="D916" s="2" t="s">
        <v>115</v>
      </c>
      <c r="E916" s="2" t="s">
        <v>16</v>
      </c>
      <c r="F916" s="2" t="s">
        <v>116</v>
      </c>
      <c r="G916" s="2" t="s">
        <v>14</v>
      </c>
      <c r="H916" s="3">
        <v>23042</v>
      </c>
      <c r="I916" s="4">
        <v>2.9000000000000001E-2</v>
      </c>
    </row>
    <row r="917" spans="1:9" x14ac:dyDescent="0.35">
      <c r="A917" s="2" t="s">
        <v>9</v>
      </c>
      <c r="B917" s="2" t="s">
        <v>118</v>
      </c>
      <c r="C917" s="2" t="s">
        <v>11</v>
      </c>
      <c r="D917" s="2" t="s">
        <v>115</v>
      </c>
      <c r="E917" s="2" t="s">
        <v>17</v>
      </c>
      <c r="F917" s="2" t="s">
        <v>116</v>
      </c>
      <c r="G917" s="2" t="s">
        <v>14</v>
      </c>
      <c r="H917" s="3">
        <v>0</v>
      </c>
      <c r="I917" s="4">
        <v>0</v>
      </c>
    </row>
    <row r="918" spans="1:9" x14ac:dyDescent="0.35">
      <c r="A918" s="2" t="s">
        <v>9</v>
      </c>
      <c r="B918" s="2" t="s">
        <v>118</v>
      </c>
      <c r="C918" s="2" t="s">
        <v>11</v>
      </c>
      <c r="D918" s="2" t="s">
        <v>115</v>
      </c>
      <c r="E918" s="2" t="s">
        <v>18</v>
      </c>
      <c r="F918" s="2" t="s">
        <v>116</v>
      </c>
      <c r="G918" s="2" t="s">
        <v>14</v>
      </c>
      <c r="H918" s="3">
        <v>198797</v>
      </c>
      <c r="I918" s="4">
        <v>0.25019999999999998</v>
      </c>
    </row>
    <row r="919" spans="1:9" x14ac:dyDescent="0.35">
      <c r="A919" s="2" t="s">
        <v>9</v>
      </c>
      <c r="B919" s="2" t="s">
        <v>265</v>
      </c>
      <c r="C919" s="2" t="s">
        <v>11</v>
      </c>
      <c r="D919" s="2" t="s">
        <v>115</v>
      </c>
      <c r="E919" s="2" t="s">
        <v>25</v>
      </c>
      <c r="F919" s="2" t="s">
        <v>116</v>
      </c>
      <c r="G919" s="2" t="s">
        <v>14</v>
      </c>
      <c r="H919" s="3">
        <v>194237</v>
      </c>
      <c r="I919" s="4">
        <v>0.1696</v>
      </c>
    </row>
    <row r="920" spans="1:9" x14ac:dyDescent="0.35">
      <c r="A920" s="2" t="s">
        <v>9</v>
      </c>
      <c r="B920" s="2" t="s">
        <v>265</v>
      </c>
      <c r="C920" s="2" t="s">
        <v>11</v>
      </c>
      <c r="D920" s="2" t="s">
        <v>115</v>
      </c>
      <c r="E920" s="2" t="s">
        <v>13</v>
      </c>
      <c r="F920" s="2" t="s">
        <v>116</v>
      </c>
      <c r="G920" s="2" t="s">
        <v>14</v>
      </c>
      <c r="H920" s="3">
        <v>0</v>
      </c>
      <c r="I920" s="4">
        <v>0</v>
      </c>
    </row>
    <row r="921" spans="1:9" x14ac:dyDescent="0.35">
      <c r="A921" s="2" t="s">
        <v>9</v>
      </c>
      <c r="B921" s="2" t="s">
        <v>265</v>
      </c>
      <c r="C921" s="2" t="s">
        <v>11</v>
      </c>
      <c r="D921" s="2" t="s">
        <v>115</v>
      </c>
      <c r="E921" s="2" t="s">
        <v>15</v>
      </c>
      <c r="F921" s="2" t="s">
        <v>116</v>
      </c>
      <c r="G921" s="2" t="s">
        <v>14</v>
      </c>
      <c r="H921" s="3">
        <v>200880</v>
      </c>
      <c r="I921" s="4">
        <v>0.1754</v>
      </c>
    </row>
    <row r="922" spans="1:9" x14ac:dyDescent="0.35">
      <c r="A922" s="2" t="s">
        <v>9</v>
      </c>
      <c r="B922" s="2" t="s">
        <v>265</v>
      </c>
      <c r="C922" s="2" t="s">
        <v>11</v>
      </c>
      <c r="D922" s="2" t="s">
        <v>115</v>
      </c>
      <c r="E922" s="2" t="s">
        <v>16</v>
      </c>
      <c r="F922" s="2" t="s">
        <v>116</v>
      </c>
      <c r="G922" s="2" t="s">
        <v>14</v>
      </c>
      <c r="H922" s="3">
        <v>33213</v>
      </c>
      <c r="I922" s="4">
        <v>2.9000000000000001E-2</v>
      </c>
    </row>
    <row r="923" spans="1:9" x14ac:dyDescent="0.35">
      <c r="A923" s="2" t="s">
        <v>9</v>
      </c>
      <c r="B923" s="2" t="s">
        <v>265</v>
      </c>
      <c r="C923" s="2" t="s">
        <v>11</v>
      </c>
      <c r="D923" s="2" t="s">
        <v>115</v>
      </c>
      <c r="E923" s="2" t="s">
        <v>17</v>
      </c>
      <c r="F923" s="2" t="s">
        <v>116</v>
      </c>
      <c r="G923" s="2" t="s">
        <v>14</v>
      </c>
      <c r="H923" s="3">
        <v>0</v>
      </c>
      <c r="I923" s="4">
        <v>0</v>
      </c>
    </row>
    <row r="924" spans="1:9" x14ac:dyDescent="0.35">
      <c r="A924" s="2" t="s">
        <v>9</v>
      </c>
      <c r="B924" s="2" t="s">
        <v>265</v>
      </c>
      <c r="C924" s="2" t="s">
        <v>11</v>
      </c>
      <c r="D924" s="2" t="s">
        <v>115</v>
      </c>
      <c r="E924" s="2" t="s">
        <v>18</v>
      </c>
      <c r="F924" s="2" t="s">
        <v>116</v>
      </c>
      <c r="G924" s="2" t="s">
        <v>14</v>
      </c>
      <c r="H924" s="3">
        <v>286546</v>
      </c>
      <c r="I924" s="4">
        <v>0.25019999999999998</v>
      </c>
    </row>
    <row r="925" spans="1:9" x14ac:dyDescent="0.35">
      <c r="A925" s="2" t="s">
        <v>9</v>
      </c>
      <c r="B925" s="2" t="s">
        <v>116</v>
      </c>
      <c r="C925" s="2" t="s">
        <v>11</v>
      </c>
      <c r="D925" s="2" t="s">
        <v>205</v>
      </c>
      <c r="E925" s="2" t="s">
        <v>15</v>
      </c>
      <c r="F925" s="2" t="s">
        <v>20</v>
      </c>
      <c r="G925" s="2" t="s">
        <v>21</v>
      </c>
      <c r="H925" s="3">
        <v>834288</v>
      </c>
      <c r="I925" s="4">
        <v>0.49370000000000003</v>
      </c>
    </row>
    <row r="926" spans="1:9" x14ac:dyDescent="0.35">
      <c r="A926" s="2" t="s">
        <v>9</v>
      </c>
      <c r="B926" s="2" t="s">
        <v>116</v>
      </c>
      <c r="C926" s="2" t="s">
        <v>11</v>
      </c>
      <c r="D926" s="2" t="s">
        <v>205</v>
      </c>
      <c r="E926" s="2" t="s">
        <v>16</v>
      </c>
      <c r="F926" s="2" t="s">
        <v>20</v>
      </c>
      <c r="G926" s="2" t="s">
        <v>21</v>
      </c>
      <c r="H926" s="3">
        <v>37177</v>
      </c>
      <c r="I926" s="4">
        <v>2.1999999999999999E-2</v>
      </c>
    </row>
    <row r="927" spans="1:9" x14ac:dyDescent="0.35">
      <c r="A927" s="2" t="s">
        <v>9</v>
      </c>
      <c r="B927" s="2" t="s">
        <v>116</v>
      </c>
      <c r="C927" s="2" t="s">
        <v>11</v>
      </c>
      <c r="D927" s="2" t="s">
        <v>205</v>
      </c>
      <c r="E927" s="2" t="s">
        <v>17</v>
      </c>
      <c r="F927" s="2" t="s">
        <v>20</v>
      </c>
      <c r="G927" s="2" t="s">
        <v>21</v>
      </c>
      <c r="H927" s="3">
        <v>0</v>
      </c>
      <c r="I927" s="4">
        <v>0</v>
      </c>
    </row>
    <row r="928" spans="1:9" x14ac:dyDescent="0.35">
      <c r="A928" s="2" t="s">
        <v>9</v>
      </c>
      <c r="B928" s="2" t="s">
        <v>116</v>
      </c>
      <c r="C928" s="2" t="s">
        <v>11</v>
      </c>
      <c r="D928" s="2" t="s">
        <v>205</v>
      </c>
      <c r="E928" s="2" t="s">
        <v>18</v>
      </c>
      <c r="F928" s="2" t="s">
        <v>20</v>
      </c>
      <c r="G928" s="2" t="s">
        <v>21</v>
      </c>
      <c r="H928" s="3">
        <v>977420</v>
      </c>
      <c r="I928" s="4">
        <v>0.57840000000000003</v>
      </c>
    </row>
    <row r="929" spans="1:9" x14ac:dyDescent="0.35">
      <c r="A929" s="2" t="s">
        <v>9</v>
      </c>
      <c r="B929" s="2" t="s">
        <v>116</v>
      </c>
      <c r="C929" s="2" t="s">
        <v>11</v>
      </c>
      <c r="D929" s="2" t="s">
        <v>207</v>
      </c>
      <c r="E929" s="2" t="s">
        <v>15</v>
      </c>
      <c r="F929" s="2" t="s">
        <v>20</v>
      </c>
      <c r="G929" s="2" t="s">
        <v>21</v>
      </c>
      <c r="H929" s="3">
        <v>1262073</v>
      </c>
      <c r="I929" s="4">
        <v>0.26419999999999999</v>
      </c>
    </row>
    <row r="930" spans="1:9" x14ac:dyDescent="0.35">
      <c r="A930" s="2" t="s">
        <v>9</v>
      </c>
      <c r="B930" s="2" t="s">
        <v>116</v>
      </c>
      <c r="C930" s="2" t="s">
        <v>11</v>
      </c>
      <c r="D930" s="2" t="s">
        <v>207</v>
      </c>
      <c r="E930" s="2" t="s">
        <v>16</v>
      </c>
      <c r="F930" s="2" t="s">
        <v>20</v>
      </c>
      <c r="G930" s="2" t="s">
        <v>21</v>
      </c>
      <c r="H930" s="3">
        <v>117036</v>
      </c>
      <c r="I930" s="4">
        <v>2.4500000000000001E-2</v>
      </c>
    </row>
    <row r="931" spans="1:9" x14ac:dyDescent="0.35">
      <c r="A931" s="2" t="s">
        <v>9</v>
      </c>
      <c r="B931" s="2" t="s">
        <v>116</v>
      </c>
      <c r="C931" s="2" t="s">
        <v>11</v>
      </c>
      <c r="D931" s="2" t="s">
        <v>207</v>
      </c>
      <c r="E931" s="2" t="s">
        <v>17</v>
      </c>
      <c r="F931" s="2" t="s">
        <v>20</v>
      </c>
      <c r="G931" s="2" t="s">
        <v>21</v>
      </c>
      <c r="H931" s="3">
        <v>0</v>
      </c>
      <c r="I931" s="4">
        <v>0</v>
      </c>
    </row>
    <row r="932" spans="1:9" x14ac:dyDescent="0.35">
      <c r="A932" s="2" t="s">
        <v>9</v>
      </c>
      <c r="B932" s="2" t="s">
        <v>116</v>
      </c>
      <c r="C932" s="2" t="s">
        <v>11</v>
      </c>
      <c r="D932" s="2" t="s">
        <v>207</v>
      </c>
      <c r="E932" s="2" t="s">
        <v>18</v>
      </c>
      <c r="F932" s="2" t="s">
        <v>20</v>
      </c>
      <c r="G932" s="2" t="s">
        <v>21</v>
      </c>
      <c r="H932" s="3">
        <v>2047405</v>
      </c>
      <c r="I932" s="4">
        <v>0.42859999999999998</v>
      </c>
    </row>
    <row r="933" spans="1:9" x14ac:dyDescent="0.35">
      <c r="A933" s="2" t="s">
        <v>9</v>
      </c>
      <c r="B933" s="2" t="s">
        <v>116</v>
      </c>
      <c r="C933" s="2" t="s">
        <v>11</v>
      </c>
      <c r="D933" s="2" t="s">
        <v>206</v>
      </c>
      <c r="E933" s="2" t="s">
        <v>13</v>
      </c>
      <c r="F933" s="2" t="s">
        <v>20</v>
      </c>
      <c r="G933" s="2" t="s">
        <v>21</v>
      </c>
      <c r="H933" s="3">
        <v>0</v>
      </c>
      <c r="I933" s="4">
        <v>0</v>
      </c>
    </row>
    <row r="934" spans="1:9" x14ac:dyDescent="0.35">
      <c r="A934" s="2" t="s">
        <v>9</v>
      </c>
      <c r="B934" s="2" t="s">
        <v>116</v>
      </c>
      <c r="C934" s="2" t="s">
        <v>11</v>
      </c>
      <c r="D934" s="2" t="s">
        <v>206</v>
      </c>
      <c r="E934" s="2" t="s">
        <v>15</v>
      </c>
      <c r="F934" s="2" t="s">
        <v>20</v>
      </c>
      <c r="G934" s="2" t="s">
        <v>21</v>
      </c>
      <c r="H934" s="3">
        <v>5081140</v>
      </c>
      <c r="I934" s="4">
        <v>0.5857</v>
      </c>
    </row>
    <row r="935" spans="1:9" x14ac:dyDescent="0.35">
      <c r="A935" s="2" t="s">
        <v>9</v>
      </c>
      <c r="B935" s="2" t="s">
        <v>116</v>
      </c>
      <c r="C935" s="2" t="s">
        <v>11</v>
      </c>
      <c r="D935" s="2" t="s">
        <v>206</v>
      </c>
      <c r="E935" s="2" t="s">
        <v>16</v>
      </c>
      <c r="F935" s="2" t="s">
        <v>20</v>
      </c>
      <c r="G935" s="2" t="s">
        <v>21</v>
      </c>
      <c r="H935" s="3">
        <v>265465</v>
      </c>
      <c r="I935" s="4">
        <v>3.0599999999999999E-2</v>
      </c>
    </row>
    <row r="936" spans="1:9" x14ac:dyDescent="0.35">
      <c r="A936" s="2" t="s">
        <v>9</v>
      </c>
      <c r="B936" s="2" t="s">
        <v>116</v>
      </c>
      <c r="C936" s="2" t="s">
        <v>11</v>
      </c>
      <c r="D936" s="2" t="s">
        <v>206</v>
      </c>
      <c r="E936" s="2" t="s">
        <v>17</v>
      </c>
      <c r="F936" s="2" t="s">
        <v>20</v>
      </c>
      <c r="G936" s="2" t="s">
        <v>21</v>
      </c>
      <c r="H936" s="3">
        <v>0</v>
      </c>
      <c r="I936" s="4">
        <v>0</v>
      </c>
    </row>
    <row r="937" spans="1:9" x14ac:dyDescent="0.35">
      <c r="A937" s="2" t="s">
        <v>9</v>
      </c>
      <c r="B937" s="2" t="s">
        <v>116</v>
      </c>
      <c r="C937" s="2" t="s">
        <v>11</v>
      </c>
      <c r="D937" s="2" t="s">
        <v>206</v>
      </c>
      <c r="E937" s="2" t="s">
        <v>18</v>
      </c>
      <c r="F937" s="2" t="s">
        <v>20</v>
      </c>
      <c r="G937" s="2" t="s">
        <v>21</v>
      </c>
      <c r="H937" s="3">
        <v>4439166</v>
      </c>
      <c r="I937" s="4">
        <v>0.51170000000000004</v>
      </c>
    </row>
    <row r="938" spans="1:9" x14ac:dyDescent="0.35">
      <c r="A938" s="2" t="s">
        <v>9</v>
      </c>
      <c r="B938" s="2" t="s">
        <v>114</v>
      </c>
      <c r="C938" s="2" t="s">
        <v>11</v>
      </c>
      <c r="D938" s="2" t="s">
        <v>182</v>
      </c>
      <c r="E938" s="2" t="s">
        <v>15</v>
      </c>
      <c r="F938" s="2" t="s">
        <v>116</v>
      </c>
      <c r="G938" s="2" t="s">
        <v>14</v>
      </c>
      <c r="H938" s="3">
        <v>233156</v>
      </c>
      <c r="I938" s="4">
        <v>0.29670000000000002</v>
      </c>
    </row>
    <row r="939" spans="1:9" x14ac:dyDescent="0.35">
      <c r="A939" s="2" t="s">
        <v>9</v>
      </c>
      <c r="B939" s="2" t="s">
        <v>114</v>
      </c>
      <c r="C939" s="2" t="s">
        <v>11</v>
      </c>
      <c r="D939" s="2" t="s">
        <v>182</v>
      </c>
      <c r="E939" s="2" t="s">
        <v>17</v>
      </c>
      <c r="F939" s="2" t="s">
        <v>116</v>
      </c>
      <c r="G939" s="2" t="s">
        <v>14</v>
      </c>
      <c r="H939" s="3">
        <v>0</v>
      </c>
      <c r="I939" s="4">
        <v>0</v>
      </c>
    </row>
    <row r="940" spans="1:9" x14ac:dyDescent="0.35">
      <c r="A940" s="2" t="s">
        <v>9</v>
      </c>
      <c r="B940" s="2" t="s">
        <v>114</v>
      </c>
      <c r="C940" s="2" t="s">
        <v>11</v>
      </c>
      <c r="D940" s="2" t="s">
        <v>182</v>
      </c>
      <c r="E940" s="2" t="s">
        <v>18</v>
      </c>
      <c r="F940" s="2" t="s">
        <v>116</v>
      </c>
      <c r="G940" s="2" t="s">
        <v>14</v>
      </c>
      <c r="H940" s="3">
        <v>440144</v>
      </c>
      <c r="I940" s="4">
        <v>0.56010000000000004</v>
      </c>
    </row>
    <row r="941" spans="1:9" x14ac:dyDescent="0.35">
      <c r="A941" s="2" t="s">
        <v>9</v>
      </c>
      <c r="B941" s="2" t="s">
        <v>116</v>
      </c>
      <c r="C941" s="2" t="s">
        <v>11</v>
      </c>
      <c r="D941" s="2" t="s">
        <v>182</v>
      </c>
      <c r="E941" s="2" t="s">
        <v>15</v>
      </c>
      <c r="F941" s="2" t="s">
        <v>116</v>
      </c>
      <c r="G941" s="2" t="s">
        <v>14</v>
      </c>
      <c r="H941" s="3">
        <v>622701</v>
      </c>
      <c r="I941" s="4">
        <v>0.29670000000000002</v>
      </c>
    </row>
    <row r="942" spans="1:9" x14ac:dyDescent="0.35">
      <c r="A942" s="2" t="s">
        <v>9</v>
      </c>
      <c r="B942" s="2" t="s">
        <v>116</v>
      </c>
      <c r="C942" s="2" t="s">
        <v>11</v>
      </c>
      <c r="D942" s="2" t="s">
        <v>182</v>
      </c>
      <c r="E942" s="2" t="s">
        <v>17</v>
      </c>
      <c r="F942" s="2" t="s">
        <v>116</v>
      </c>
      <c r="G942" s="2" t="s">
        <v>14</v>
      </c>
      <c r="H942" s="3">
        <v>0</v>
      </c>
      <c r="I942" s="4">
        <v>0</v>
      </c>
    </row>
    <row r="943" spans="1:9" x14ac:dyDescent="0.35">
      <c r="A943" s="2" t="s">
        <v>9</v>
      </c>
      <c r="B943" s="2" t="s">
        <v>116</v>
      </c>
      <c r="C943" s="2" t="s">
        <v>11</v>
      </c>
      <c r="D943" s="2" t="s">
        <v>182</v>
      </c>
      <c r="E943" s="2" t="s">
        <v>18</v>
      </c>
      <c r="F943" s="2" t="s">
        <v>116</v>
      </c>
      <c r="G943" s="2" t="s">
        <v>14</v>
      </c>
      <c r="H943" s="3">
        <v>1175513</v>
      </c>
      <c r="I943" s="4">
        <v>0.56010000000000004</v>
      </c>
    </row>
    <row r="944" spans="1:9" x14ac:dyDescent="0.35">
      <c r="A944" s="2" t="s">
        <v>9</v>
      </c>
      <c r="B944" s="2" t="s">
        <v>209</v>
      </c>
      <c r="C944" s="2" t="s">
        <v>11</v>
      </c>
      <c r="D944" s="2" t="s">
        <v>210</v>
      </c>
      <c r="E944" s="2" t="s">
        <v>13</v>
      </c>
      <c r="F944" s="2" t="s">
        <v>20</v>
      </c>
      <c r="G944" s="2" t="s">
        <v>21</v>
      </c>
      <c r="H944" s="3">
        <v>0</v>
      </c>
      <c r="I944" s="4">
        <v>0</v>
      </c>
    </row>
    <row r="945" spans="1:9" x14ac:dyDescent="0.35">
      <c r="A945" s="2" t="s">
        <v>9</v>
      </c>
      <c r="B945" s="2" t="s">
        <v>209</v>
      </c>
      <c r="C945" s="2" t="s">
        <v>11</v>
      </c>
      <c r="D945" s="2" t="s">
        <v>210</v>
      </c>
      <c r="E945" s="2" t="s">
        <v>15</v>
      </c>
      <c r="F945" s="2" t="s">
        <v>20</v>
      </c>
      <c r="G945" s="2" t="s">
        <v>21</v>
      </c>
      <c r="H945" s="3">
        <v>294434</v>
      </c>
      <c r="I945" s="4">
        <v>0.15770000000000001</v>
      </c>
    </row>
    <row r="946" spans="1:9" x14ac:dyDescent="0.35">
      <c r="A946" s="2" t="s">
        <v>9</v>
      </c>
      <c r="B946" s="2" t="s">
        <v>209</v>
      </c>
      <c r="C946" s="2" t="s">
        <v>11</v>
      </c>
      <c r="D946" s="2" t="s">
        <v>210</v>
      </c>
      <c r="E946" s="2" t="s">
        <v>18</v>
      </c>
      <c r="F946" s="2" t="s">
        <v>20</v>
      </c>
      <c r="G946" s="2" t="s">
        <v>21</v>
      </c>
      <c r="H946" s="3">
        <v>1311229</v>
      </c>
      <c r="I946" s="4">
        <v>0.70230000000000004</v>
      </c>
    </row>
    <row r="947" spans="1:9" x14ac:dyDescent="0.35">
      <c r="A947" s="2" t="s">
        <v>9</v>
      </c>
      <c r="B947" s="2" t="s">
        <v>209</v>
      </c>
      <c r="C947" s="2" t="s">
        <v>11</v>
      </c>
      <c r="D947" s="2" t="s">
        <v>210</v>
      </c>
      <c r="E947" s="2" t="s">
        <v>17</v>
      </c>
      <c r="F947" s="2" t="s">
        <v>20</v>
      </c>
      <c r="G947" s="2" t="s">
        <v>21</v>
      </c>
      <c r="H947" s="3">
        <v>0</v>
      </c>
      <c r="I947" s="4">
        <v>0</v>
      </c>
    </row>
    <row r="948" spans="1:9" x14ac:dyDescent="0.35">
      <c r="A948" s="2" t="s">
        <v>9</v>
      </c>
      <c r="B948" s="2" t="s">
        <v>209</v>
      </c>
      <c r="C948" s="2" t="s">
        <v>11</v>
      </c>
      <c r="D948" s="2" t="s">
        <v>211</v>
      </c>
      <c r="E948" s="2" t="s">
        <v>13</v>
      </c>
      <c r="F948" s="2" t="s">
        <v>20</v>
      </c>
      <c r="G948" s="2" t="s">
        <v>21</v>
      </c>
      <c r="H948" s="3">
        <v>0</v>
      </c>
      <c r="I948" s="4">
        <v>0</v>
      </c>
    </row>
    <row r="949" spans="1:9" x14ac:dyDescent="0.35">
      <c r="A949" s="2" t="s">
        <v>9</v>
      </c>
      <c r="B949" s="2" t="s">
        <v>209</v>
      </c>
      <c r="C949" s="2" t="s">
        <v>11</v>
      </c>
      <c r="D949" s="2" t="s">
        <v>211</v>
      </c>
      <c r="E949" s="2" t="s">
        <v>15</v>
      </c>
      <c r="F949" s="2" t="s">
        <v>20</v>
      </c>
      <c r="G949" s="2" t="s">
        <v>21</v>
      </c>
      <c r="H949" s="3">
        <v>719917</v>
      </c>
      <c r="I949" s="4">
        <v>0.32229999999999998</v>
      </c>
    </row>
    <row r="950" spans="1:9" x14ac:dyDescent="0.35">
      <c r="A950" s="2" t="s">
        <v>9</v>
      </c>
      <c r="B950" s="2" t="s">
        <v>209</v>
      </c>
      <c r="C950" s="2" t="s">
        <v>11</v>
      </c>
      <c r="D950" s="2" t="s">
        <v>211</v>
      </c>
      <c r="E950" s="2" t="s">
        <v>16</v>
      </c>
      <c r="F950" s="2" t="s">
        <v>20</v>
      </c>
      <c r="G950" s="2" t="s">
        <v>21</v>
      </c>
      <c r="H950" s="3">
        <v>237217</v>
      </c>
      <c r="I950" s="4">
        <v>0.1062</v>
      </c>
    </row>
    <row r="951" spans="1:9" x14ac:dyDescent="0.35">
      <c r="A951" s="2" t="s">
        <v>9</v>
      </c>
      <c r="B951" s="2" t="s">
        <v>209</v>
      </c>
      <c r="C951" s="2" t="s">
        <v>11</v>
      </c>
      <c r="D951" s="2" t="s">
        <v>211</v>
      </c>
      <c r="E951" s="2" t="s">
        <v>18</v>
      </c>
      <c r="F951" s="2" t="s">
        <v>20</v>
      </c>
      <c r="G951" s="2" t="s">
        <v>21</v>
      </c>
      <c r="H951" s="3">
        <v>1214901</v>
      </c>
      <c r="I951" s="4">
        <v>0.54390000000000005</v>
      </c>
    </row>
    <row r="952" spans="1:9" x14ac:dyDescent="0.35">
      <c r="A952" s="2" t="s">
        <v>9</v>
      </c>
      <c r="B952" s="2" t="s">
        <v>209</v>
      </c>
      <c r="C952" s="2" t="s">
        <v>11</v>
      </c>
      <c r="D952" s="2" t="s">
        <v>211</v>
      </c>
      <c r="E952" s="2" t="s">
        <v>17</v>
      </c>
      <c r="F952" s="2" t="s">
        <v>20</v>
      </c>
      <c r="G952" s="2" t="s">
        <v>21</v>
      </c>
      <c r="H952" s="3">
        <v>0</v>
      </c>
      <c r="I952" s="4">
        <v>0</v>
      </c>
    </row>
    <row r="953" spans="1:9" x14ac:dyDescent="0.35">
      <c r="A953" s="2" t="s">
        <v>9</v>
      </c>
      <c r="B953" s="2" t="s">
        <v>374</v>
      </c>
      <c r="C953" s="2" t="s">
        <v>11</v>
      </c>
      <c r="D953" s="2" t="s">
        <v>375</v>
      </c>
      <c r="E953" s="2" t="s">
        <v>15</v>
      </c>
      <c r="F953" s="2" t="s">
        <v>20</v>
      </c>
      <c r="G953" s="2" t="s">
        <v>21</v>
      </c>
      <c r="H953" s="3">
        <v>1195475</v>
      </c>
      <c r="I953" s="4">
        <v>0.25169999999999998</v>
      </c>
    </row>
    <row r="954" spans="1:9" x14ac:dyDescent="0.35">
      <c r="A954" s="2" t="s">
        <v>9</v>
      </c>
      <c r="B954" s="2" t="s">
        <v>374</v>
      </c>
      <c r="C954" s="2" t="s">
        <v>11</v>
      </c>
      <c r="D954" s="2" t="s">
        <v>375</v>
      </c>
      <c r="E954" s="2" t="s">
        <v>17</v>
      </c>
      <c r="F954" s="2" t="s">
        <v>20</v>
      </c>
      <c r="G954" s="2" t="s">
        <v>21</v>
      </c>
      <c r="H954" s="3">
        <v>0</v>
      </c>
      <c r="I954" s="4">
        <v>0</v>
      </c>
    </row>
    <row r="955" spans="1:9" x14ac:dyDescent="0.35">
      <c r="A955" s="2" t="s">
        <v>9</v>
      </c>
      <c r="B955" s="2" t="s">
        <v>374</v>
      </c>
      <c r="C955" s="2" t="s">
        <v>11</v>
      </c>
      <c r="D955" s="2" t="s">
        <v>375</v>
      </c>
      <c r="E955" s="2" t="s">
        <v>18</v>
      </c>
      <c r="F955" s="2" t="s">
        <v>20</v>
      </c>
      <c r="G955" s="2" t="s">
        <v>21</v>
      </c>
      <c r="H955" s="3">
        <v>3001749</v>
      </c>
      <c r="I955" s="4">
        <v>0.63200000000000001</v>
      </c>
    </row>
    <row r="956" spans="1:9" x14ac:dyDescent="0.35">
      <c r="A956" s="2" t="s">
        <v>9</v>
      </c>
      <c r="B956" s="2" t="s">
        <v>374</v>
      </c>
      <c r="C956" s="2" t="s">
        <v>11</v>
      </c>
      <c r="D956" s="2" t="s">
        <v>376</v>
      </c>
      <c r="E956" s="2" t="s">
        <v>13</v>
      </c>
      <c r="F956" s="2" t="s">
        <v>20</v>
      </c>
      <c r="G956" s="2" t="s">
        <v>21</v>
      </c>
      <c r="H956" s="3">
        <v>0</v>
      </c>
      <c r="I956" s="4">
        <v>0</v>
      </c>
    </row>
    <row r="957" spans="1:9" x14ac:dyDescent="0.35">
      <c r="A957" s="2" t="s">
        <v>9</v>
      </c>
      <c r="B957" s="2" t="s">
        <v>374</v>
      </c>
      <c r="C957" s="2" t="s">
        <v>11</v>
      </c>
      <c r="D957" s="2" t="s">
        <v>376</v>
      </c>
      <c r="E957" s="2" t="s">
        <v>15</v>
      </c>
      <c r="F957" s="2" t="s">
        <v>20</v>
      </c>
      <c r="G957" s="2" t="s">
        <v>21</v>
      </c>
      <c r="H957" s="3">
        <v>836233</v>
      </c>
      <c r="I957" s="4">
        <v>0.28449999999999998</v>
      </c>
    </row>
    <row r="958" spans="1:9" x14ac:dyDescent="0.35">
      <c r="A958" s="2" t="s">
        <v>9</v>
      </c>
      <c r="B958" s="2" t="s">
        <v>374</v>
      </c>
      <c r="C958" s="2" t="s">
        <v>11</v>
      </c>
      <c r="D958" s="2" t="s">
        <v>376</v>
      </c>
      <c r="E958" s="2" t="s">
        <v>16</v>
      </c>
      <c r="F958" s="2" t="s">
        <v>20</v>
      </c>
      <c r="G958" s="2" t="s">
        <v>21</v>
      </c>
      <c r="H958" s="3">
        <v>188410</v>
      </c>
      <c r="I958" s="4">
        <v>6.4100000000000004E-2</v>
      </c>
    </row>
    <row r="959" spans="1:9" x14ac:dyDescent="0.35">
      <c r="A959" s="2" t="s">
        <v>9</v>
      </c>
      <c r="B959" s="2" t="s">
        <v>374</v>
      </c>
      <c r="C959" s="2" t="s">
        <v>11</v>
      </c>
      <c r="D959" s="2" t="s">
        <v>376</v>
      </c>
      <c r="E959" s="2" t="s">
        <v>17</v>
      </c>
      <c r="F959" s="2" t="s">
        <v>20</v>
      </c>
      <c r="G959" s="2" t="s">
        <v>21</v>
      </c>
      <c r="H959" s="3">
        <v>0</v>
      </c>
      <c r="I959" s="4">
        <v>0</v>
      </c>
    </row>
    <row r="960" spans="1:9" x14ac:dyDescent="0.35">
      <c r="A960" s="2" t="s">
        <v>9</v>
      </c>
      <c r="B960" s="2" t="s">
        <v>374</v>
      </c>
      <c r="C960" s="2" t="s">
        <v>11</v>
      </c>
      <c r="D960" s="2" t="s">
        <v>376</v>
      </c>
      <c r="E960" s="2" t="s">
        <v>18</v>
      </c>
      <c r="F960" s="2" t="s">
        <v>20</v>
      </c>
      <c r="G960" s="2" t="s">
        <v>21</v>
      </c>
      <c r="H960" s="3">
        <v>1473768</v>
      </c>
      <c r="I960" s="4">
        <v>0.50139999999999996</v>
      </c>
    </row>
    <row r="961" spans="1:9" x14ac:dyDescent="0.35">
      <c r="A961" s="2" t="s">
        <v>9</v>
      </c>
      <c r="B961" s="2" t="s">
        <v>123</v>
      </c>
      <c r="C961" s="2" t="s">
        <v>11</v>
      </c>
      <c r="D961" s="2" t="s">
        <v>128</v>
      </c>
      <c r="E961" s="2" t="s">
        <v>15</v>
      </c>
      <c r="F961" s="2" t="s">
        <v>123</v>
      </c>
      <c r="G961" s="2" t="s">
        <v>14</v>
      </c>
      <c r="H961" s="3">
        <v>2135038</v>
      </c>
      <c r="I961" s="4">
        <v>0.83530000000000004</v>
      </c>
    </row>
    <row r="962" spans="1:9" x14ac:dyDescent="0.35">
      <c r="A962" s="2" t="s">
        <v>9</v>
      </c>
      <c r="B962" s="2" t="s">
        <v>123</v>
      </c>
      <c r="C962" s="2" t="s">
        <v>11</v>
      </c>
      <c r="D962" s="2" t="s">
        <v>128</v>
      </c>
      <c r="E962" s="2" t="s">
        <v>17</v>
      </c>
      <c r="F962" s="2" t="s">
        <v>123</v>
      </c>
      <c r="G962" s="2" t="s">
        <v>14</v>
      </c>
      <c r="H962" s="3">
        <v>0</v>
      </c>
      <c r="I962" s="4">
        <v>0</v>
      </c>
    </row>
    <row r="963" spans="1:9" x14ac:dyDescent="0.35">
      <c r="A963" s="2" t="s">
        <v>9</v>
      </c>
      <c r="B963" s="2" t="s">
        <v>123</v>
      </c>
      <c r="C963" s="2" t="s">
        <v>11</v>
      </c>
      <c r="D963" s="2" t="s">
        <v>128</v>
      </c>
      <c r="E963" s="2" t="s">
        <v>18</v>
      </c>
      <c r="F963" s="2" t="s">
        <v>123</v>
      </c>
      <c r="G963" s="2" t="s">
        <v>14</v>
      </c>
      <c r="H963" s="3">
        <v>1646584</v>
      </c>
      <c r="I963" s="4">
        <v>0.64419999999999999</v>
      </c>
    </row>
    <row r="964" spans="1:9" x14ac:dyDescent="0.35">
      <c r="A964" s="2" t="s">
        <v>9</v>
      </c>
      <c r="B964" s="2" t="s">
        <v>374</v>
      </c>
      <c r="C964" s="2" t="s">
        <v>11</v>
      </c>
      <c r="D964" s="2" t="s">
        <v>128</v>
      </c>
      <c r="E964" s="2" t="s">
        <v>15</v>
      </c>
      <c r="F964" s="2" t="s">
        <v>123</v>
      </c>
      <c r="G964" s="2" t="s">
        <v>14</v>
      </c>
      <c r="H964" s="3">
        <v>595281</v>
      </c>
      <c r="I964" s="4">
        <v>0.83530000000000004</v>
      </c>
    </row>
    <row r="965" spans="1:9" x14ac:dyDescent="0.35">
      <c r="A965" s="2" t="s">
        <v>9</v>
      </c>
      <c r="B965" s="2" t="s">
        <v>374</v>
      </c>
      <c r="C965" s="2" t="s">
        <v>11</v>
      </c>
      <c r="D965" s="2" t="s">
        <v>128</v>
      </c>
      <c r="E965" s="2" t="s">
        <v>17</v>
      </c>
      <c r="F965" s="2" t="s">
        <v>123</v>
      </c>
      <c r="G965" s="2" t="s">
        <v>14</v>
      </c>
      <c r="H965" s="3">
        <v>0</v>
      </c>
      <c r="I965" s="4">
        <v>0</v>
      </c>
    </row>
    <row r="966" spans="1:9" x14ac:dyDescent="0.35">
      <c r="A966" s="2" t="s">
        <v>9</v>
      </c>
      <c r="B966" s="2" t="s">
        <v>374</v>
      </c>
      <c r="C966" s="2" t="s">
        <v>11</v>
      </c>
      <c r="D966" s="2" t="s">
        <v>128</v>
      </c>
      <c r="E966" s="2" t="s">
        <v>18</v>
      </c>
      <c r="F966" s="2" t="s">
        <v>123</v>
      </c>
      <c r="G966" s="2" t="s">
        <v>14</v>
      </c>
      <c r="H966" s="3">
        <v>459093</v>
      </c>
      <c r="I966" s="4">
        <v>0.64419999999999999</v>
      </c>
    </row>
    <row r="967" spans="1:9" x14ac:dyDescent="0.35">
      <c r="A967" s="2" t="s">
        <v>9</v>
      </c>
      <c r="B967" s="2" t="s">
        <v>374</v>
      </c>
      <c r="C967" s="2" t="s">
        <v>11</v>
      </c>
      <c r="D967" s="2" t="s">
        <v>377</v>
      </c>
      <c r="E967" s="2" t="s">
        <v>13</v>
      </c>
      <c r="F967" s="2" t="s">
        <v>20</v>
      </c>
      <c r="G967" s="2" t="s">
        <v>21</v>
      </c>
      <c r="H967" s="3">
        <v>0</v>
      </c>
      <c r="I967" s="4">
        <v>0</v>
      </c>
    </row>
    <row r="968" spans="1:9" x14ac:dyDescent="0.35">
      <c r="A968" s="2" t="s">
        <v>9</v>
      </c>
      <c r="B968" s="2" t="s">
        <v>374</v>
      </c>
      <c r="C968" s="2" t="s">
        <v>11</v>
      </c>
      <c r="D968" s="2" t="s">
        <v>377</v>
      </c>
      <c r="E968" s="2" t="s">
        <v>15</v>
      </c>
      <c r="F968" s="2" t="s">
        <v>20</v>
      </c>
      <c r="G968" s="2" t="s">
        <v>21</v>
      </c>
      <c r="H968" s="3">
        <v>3456952</v>
      </c>
      <c r="I968" s="4">
        <v>0.97860000000000003</v>
      </c>
    </row>
    <row r="969" spans="1:9" x14ac:dyDescent="0.35">
      <c r="A969" s="2" t="s">
        <v>9</v>
      </c>
      <c r="B969" s="2" t="s">
        <v>374</v>
      </c>
      <c r="C969" s="2" t="s">
        <v>11</v>
      </c>
      <c r="D969" s="2" t="s">
        <v>377</v>
      </c>
      <c r="E969" s="2" t="s">
        <v>17</v>
      </c>
      <c r="F969" s="2" t="s">
        <v>20</v>
      </c>
      <c r="G969" s="2" t="s">
        <v>21</v>
      </c>
      <c r="H969" s="3">
        <v>0</v>
      </c>
      <c r="I969" s="4">
        <v>0</v>
      </c>
    </row>
    <row r="970" spans="1:9" x14ac:dyDescent="0.35">
      <c r="A970" s="2" t="s">
        <v>9</v>
      </c>
      <c r="B970" s="2" t="s">
        <v>374</v>
      </c>
      <c r="C970" s="2" t="s">
        <v>11</v>
      </c>
      <c r="D970" s="2" t="s">
        <v>377</v>
      </c>
      <c r="E970" s="2" t="s">
        <v>18</v>
      </c>
      <c r="F970" s="2" t="s">
        <v>20</v>
      </c>
      <c r="G970" s="2" t="s">
        <v>21</v>
      </c>
      <c r="H970" s="3">
        <v>2227978</v>
      </c>
      <c r="I970" s="4">
        <v>0.63070000000000004</v>
      </c>
    </row>
    <row r="971" spans="1:9" x14ac:dyDescent="0.35">
      <c r="A971" s="2" t="s">
        <v>9</v>
      </c>
      <c r="B971" s="2" t="s">
        <v>212</v>
      </c>
      <c r="C971" s="2" t="s">
        <v>11</v>
      </c>
      <c r="D971" s="2" t="s">
        <v>213</v>
      </c>
      <c r="E971" s="2" t="s">
        <v>15</v>
      </c>
      <c r="F971" s="2" t="s">
        <v>20</v>
      </c>
      <c r="G971" s="2" t="s">
        <v>21</v>
      </c>
      <c r="H971" s="3">
        <v>4535343</v>
      </c>
      <c r="I971" s="4">
        <v>0.50460000000000005</v>
      </c>
    </row>
    <row r="972" spans="1:9" x14ac:dyDescent="0.35">
      <c r="A972" s="2" t="s">
        <v>9</v>
      </c>
      <c r="B972" s="2" t="s">
        <v>212</v>
      </c>
      <c r="C972" s="2" t="s">
        <v>11</v>
      </c>
      <c r="D972" s="2" t="s">
        <v>213</v>
      </c>
      <c r="E972" s="2" t="s">
        <v>17</v>
      </c>
      <c r="F972" s="2" t="s">
        <v>20</v>
      </c>
      <c r="G972" s="2" t="s">
        <v>21</v>
      </c>
      <c r="H972" s="3">
        <v>0</v>
      </c>
      <c r="I972" s="4">
        <v>0</v>
      </c>
    </row>
    <row r="973" spans="1:9" x14ac:dyDescent="0.35">
      <c r="A973" s="2" t="s">
        <v>9</v>
      </c>
      <c r="B973" s="2" t="s">
        <v>212</v>
      </c>
      <c r="C973" s="2" t="s">
        <v>11</v>
      </c>
      <c r="D973" s="2" t="s">
        <v>213</v>
      </c>
      <c r="E973" s="2" t="s">
        <v>18</v>
      </c>
      <c r="F973" s="2" t="s">
        <v>20</v>
      </c>
      <c r="G973" s="2" t="s">
        <v>21</v>
      </c>
      <c r="H973" s="3">
        <v>4515570</v>
      </c>
      <c r="I973" s="4">
        <v>0.50239999999999996</v>
      </c>
    </row>
    <row r="974" spans="1:9" x14ac:dyDescent="0.35">
      <c r="A974" s="2" t="s">
        <v>9</v>
      </c>
      <c r="B974" s="2" t="s">
        <v>212</v>
      </c>
      <c r="C974" s="2" t="s">
        <v>11</v>
      </c>
      <c r="D974" s="2" t="s">
        <v>214</v>
      </c>
      <c r="E974" s="2" t="s">
        <v>25</v>
      </c>
      <c r="F974" s="2" t="s">
        <v>20</v>
      </c>
      <c r="G974" s="2" t="s">
        <v>21</v>
      </c>
      <c r="H974" s="3">
        <v>7297002</v>
      </c>
      <c r="I974" s="4">
        <v>0.1027</v>
      </c>
    </row>
    <row r="975" spans="1:9" x14ac:dyDescent="0.35">
      <c r="A975" s="2" t="s">
        <v>9</v>
      </c>
      <c r="B975" s="2" t="s">
        <v>212</v>
      </c>
      <c r="C975" s="2" t="s">
        <v>11</v>
      </c>
      <c r="D975" s="2" t="s">
        <v>214</v>
      </c>
      <c r="E975" s="2" t="s">
        <v>15</v>
      </c>
      <c r="F975" s="2" t="s">
        <v>20</v>
      </c>
      <c r="G975" s="2" t="s">
        <v>21</v>
      </c>
      <c r="H975" s="3">
        <v>11318706</v>
      </c>
      <c r="I975" s="4">
        <v>0.1744</v>
      </c>
    </row>
    <row r="976" spans="1:9" x14ac:dyDescent="0.35">
      <c r="A976" s="2" t="s">
        <v>9</v>
      </c>
      <c r="B976" s="2" t="s">
        <v>212</v>
      </c>
      <c r="C976" s="2" t="s">
        <v>11</v>
      </c>
      <c r="D976" s="2" t="s">
        <v>214</v>
      </c>
      <c r="E976" s="2" t="s">
        <v>16</v>
      </c>
      <c r="F976" s="2" t="s">
        <v>20</v>
      </c>
      <c r="G976" s="2" t="s">
        <v>21</v>
      </c>
      <c r="H976" s="3">
        <v>921592</v>
      </c>
      <c r="I976" s="4">
        <v>1.4200000000000001E-2</v>
      </c>
    </row>
    <row r="977" spans="1:9" x14ac:dyDescent="0.35">
      <c r="A977" s="2" t="s">
        <v>9</v>
      </c>
      <c r="B977" s="2" t="s">
        <v>212</v>
      </c>
      <c r="C977" s="2" t="s">
        <v>11</v>
      </c>
      <c r="D977" s="2" t="s">
        <v>214</v>
      </c>
      <c r="E977" s="2" t="s">
        <v>17</v>
      </c>
      <c r="F977" s="2" t="s">
        <v>20</v>
      </c>
      <c r="G977" s="2" t="s">
        <v>21</v>
      </c>
      <c r="H977" s="3">
        <v>0</v>
      </c>
      <c r="I977" s="4">
        <v>0</v>
      </c>
    </row>
    <row r="978" spans="1:9" x14ac:dyDescent="0.35">
      <c r="A978" s="2" t="s">
        <v>9</v>
      </c>
      <c r="B978" s="2" t="s">
        <v>212</v>
      </c>
      <c r="C978" s="2" t="s">
        <v>11</v>
      </c>
      <c r="D978" s="2" t="s">
        <v>214</v>
      </c>
      <c r="E978" s="2" t="s">
        <v>18</v>
      </c>
      <c r="F978" s="2" t="s">
        <v>20</v>
      </c>
      <c r="G978" s="2" t="s">
        <v>21</v>
      </c>
      <c r="H978" s="3">
        <v>21365356</v>
      </c>
      <c r="I978" s="4">
        <v>0.32919999999999999</v>
      </c>
    </row>
    <row r="979" spans="1:9" x14ac:dyDescent="0.35">
      <c r="A979" s="2" t="s">
        <v>9</v>
      </c>
      <c r="B979" s="2" t="s">
        <v>215</v>
      </c>
      <c r="C979" s="2" t="s">
        <v>11</v>
      </c>
      <c r="D979" s="2" t="s">
        <v>216</v>
      </c>
      <c r="E979" s="2" t="s">
        <v>13</v>
      </c>
      <c r="F979" s="2" t="s">
        <v>20</v>
      </c>
      <c r="G979" s="2" t="s">
        <v>21</v>
      </c>
      <c r="H979" s="3">
        <v>0</v>
      </c>
      <c r="I979" s="4">
        <v>0</v>
      </c>
    </row>
    <row r="980" spans="1:9" x14ac:dyDescent="0.35">
      <c r="A980" s="2" t="s">
        <v>9</v>
      </c>
      <c r="B980" s="2" t="s">
        <v>215</v>
      </c>
      <c r="C980" s="2" t="s">
        <v>11</v>
      </c>
      <c r="D980" s="2" t="s">
        <v>216</v>
      </c>
      <c r="E980" s="2" t="s">
        <v>15</v>
      </c>
      <c r="F980" s="2" t="s">
        <v>20</v>
      </c>
      <c r="G980" s="2" t="s">
        <v>21</v>
      </c>
      <c r="H980" s="3">
        <v>2383395</v>
      </c>
      <c r="I980" s="4">
        <v>0.27779999999999999</v>
      </c>
    </row>
    <row r="981" spans="1:9" x14ac:dyDescent="0.35">
      <c r="A981" s="2" t="s">
        <v>9</v>
      </c>
      <c r="B981" s="2" t="s">
        <v>215</v>
      </c>
      <c r="C981" s="2" t="s">
        <v>11</v>
      </c>
      <c r="D981" s="2" t="s">
        <v>216</v>
      </c>
      <c r="E981" s="2" t="s">
        <v>17</v>
      </c>
      <c r="F981" s="2" t="s">
        <v>20</v>
      </c>
      <c r="G981" s="2" t="s">
        <v>21</v>
      </c>
      <c r="H981" s="3">
        <v>0</v>
      </c>
      <c r="I981" s="4">
        <v>0</v>
      </c>
    </row>
    <row r="982" spans="1:9" x14ac:dyDescent="0.35">
      <c r="A982" s="2" t="s">
        <v>9</v>
      </c>
      <c r="B982" s="2" t="s">
        <v>215</v>
      </c>
      <c r="C982" s="2" t="s">
        <v>11</v>
      </c>
      <c r="D982" s="2" t="s">
        <v>216</v>
      </c>
      <c r="E982" s="2" t="s">
        <v>18</v>
      </c>
      <c r="F982" s="2" t="s">
        <v>20</v>
      </c>
      <c r="G982" s="2" t="s">
        <v>21</v>
      </c>
      <c r="H982" s="3">
        <v>5761157</v>
      </c>
      <c r="I982" s="4">
        <v>0.67149999999999999</v>
      </c>
    </row>
    <row r="983" spans="1:9" x14ac:dyDescent="0.35">
      <c r="A983" s="2" t="s">
        <v>9</v>
      </c>
      <c r="B983" s="2" t="s">
        <v>215</v>
      </c>
      <c r="C983" s="2" t="s">
        <v>11</v>
      </c>
      <c r="D983" s="2" t="s">
        <v>217</v>
      </c>
      <c r="E983" s="2" t="s">
        <v>13</v>
      </c>
      <c r="F983" s="2" t="s">
        <v>20</v>
      </c>
      <c r="G983" s="2" t="s">
        <v>21</v>
      </c>
      <c r="H983" s="3">
        <v>0</v>
      </c>
      <c r="I983" s="4">
        <v>0</v>
      </c>
    </row>
    <row r="984" spans="1:9" x14ac:dyDescent="0.35">
      <c r="A984" s="2" t="s">
        <v>9</v>
      </c>
      <c r="B984" s="2" t="s">
        <v>215</v>
      </c>
      <c r="C984" s="2" t="s">
        <v>11</v>
      </c>
      <c r="D984" s="2" t="s">
        <v>217</v>
      </c>
      <c r="E984" s="2" t="s">
        <v>15</v>
      </c>
      <c r="F984" s="2" t="s">
        <v>20</v>
      </c>
      <c r="G984" s="2" t="s">
        <v>21</v>
      </c>
      <c r="H984" s="3">
        <v>3391467</v>
      </c>
      <c r="I984" s="4">
        <v>0.37909999999999999</v>
      </c>
    </row>
    <row r="985" spans="1:9" x14ac:dyDescent="0.35">
      <c r="A985" s="2" t="s">
        <v>9</v>
      </c>
      <c r="B985" s="2" t="s">
        <v>215</v>
      </c>
      <c r="C985" s="2" t="s">
        <v>11</v>
      </c>
      <c r="D985" s="2" t="s">
        <v>217</v>
      </c>
      <c r="E985" s="2" t="s">
        <v>16</v>
      </c>
      <c r="F985" s="2" t="s">
        <v>20</v>
      </c>
      <c r="G985" s="2" t="s">
        <v>21</v>
      </c>
      <c r="H985" s="3">
        <v>134192</v>
      </c>
      <c r="I985" s="4">
        <v>1.4999999999999999E-2</v>
      </c>
    </row>
    <row r="986" spans="1:9" x14ac:dyDescent="0.35">
      <c r="A986" s="2" t="s">
        <v>9</v>
      </c>
      <c r="B986" s="2" t="s">
        <v>215</v>
      </c>
      <c r="C986" s="2" t="s">
        <v>11</v>
      </c>
      <c r="D986" s="2" t="s">
        <v>217</v>
      </c>
      <c r="E986" s="2" t="s">
        <v>17</v>
      </c>
      <c r="F986" s="2" t="s">
        <v>20</v>
      </c>
      <c r="G986" s="2" t="s">
        <v>21</v>
      </c>
      <c r="H986" s="3">
        <v>0</v>
      </c>
      <c r="I986" s="4">
        <v>0</v>
      </c>
    </row>
    <row r="987" spans="1:9" x14ac:dyDescent="0.35">
      <c r="A987" s="2" t="s">
        <v>9</v>
      </c>
      <c r="B987" s="2" t="s">
        <v>215</v>
      </c>
      <c r="C987" s="2" t="s">
        <v>11</v>
      </c>
      <c r="D987" s="2" t="s">
        <v>217</v>
      </c>
      <c r="E987" s="2" t="s">
        <v>18</v>
      </c>
      <c r="F987" s="2" t="s">
        <v>20</v>
      </c>
      <c r="G987" s="2" t="s">
        <v>21</v>
      </c>
      <c r="H987" s="3">
        <v>4695809</v>
      </c>
      <c r="I987" s="4">
        <v>0.52490000000000003</v>
      </c>
    </row>
    <row r="988" spans="1:9" x14ac:dyDescent="0.35">
      <c r="A988" s="2" t="s">
        <v>9</v>
      </c>
      <c r="B988" s="2" t="s">
        <v>215</v>
      </c>
      <c r="C988" s="2" t="s">
        <v>11</v>
      </c>
      <c r="D988" s="2" t="s">
        <v>218</v>
      </c>
      <c r="E988" s="2" t="s">
        <v>13</v>
      </c>
      <c r="F988" s="2" t="s">
        <v>20</v>
      </c>
      <c r="G988" s="2" t="s">
        <v>21</v>
      </c>
      <c r="H988" s="3">
        <v>0</v>
      </c>
      <c r="I988" s="4">
        <v>0</v>
      </c>
    </row>
    <row r="989" spans="1:9" x14ac:dyDescent="0.35">
      <c r="A989" s="2" t="s">
        <v>9</v>
      </c>
      <c r="B989" s="2" t="s">
        <v>215</v>
      </c>
      <c r="C989" s="2" t="s">
        <v>11</v>
      </c>
      <c r="D989" s="2" t="s">
        <v>218</v>
      </c>
      <c r="E989" s="2" t="s">
        <v>15</v>
      </c>
      <c r="F989" s="2" t="s">
        <v>20</v>
      </c>
      <c r="G989" s="2" t="s">
        <v>21</v>
      </c>
      <c r="H989" s="3">
        <v>2308133</v>
      </c>
      <c r="I989" s="4">
        <v>0.51290000000000002</v>
      </c>
    </row>
    <row r="990" spans="1:9" x14ac:dyDescent="0.35">
      <c r="A990" s="2" t="s">
        <v>9</v>
      </c>
      <c r="B990" s="2" t="s">
        <v>215</v>
      </c>
      <c r="C990" s="2" t="s">
        <v>11</v>
      </c>
      <c r="D990" s="2" t="s">
        <v>218</v>
      </c>
      <c r="E990" s="2" t="s">
        <v>16</v>
      </c>
      <c r="F990" s="2" t="s">
        <v>20</v>
      </c>
      <c r="G990" s="2" t="s">
        <v>21</v>
      </c>
      <c r="H990" s="3">
        <v>455866</v>
      </c>
      <c r="I990" s="4">
        <v>0.1013</v>
      </c>
    </row>
    <row r="991" spans="1:9" x14ac:dyDescent="0.35">
      <c r="A991" s="2" t="s">
        <v>9</v>
      </c>
      <c r="B991" s="2" t="s">
        <v>215</v>
      </c>
      <c r="C991" s="2" t="s">
        <v>11</v>
      </c>
      <c r="D991" s="2" t="s">
        <v>218</v>
      </c>
      <c r="E991" s="2" t="s">
        <v>30</v>
      </c>
      <c r="F991" s="2" t="s">
        <v>20</v>
      </c>
      <c r="G991" s="2" t="s">
        <v>21</v>
      </c>
      <c r="H991" s="3">
        <v>2939454</v>
      </c>
      <c r="I991" s="4">
        <v>0.61240000000000006</v>
      </c>
    </row>
    <row r="992" spans="1:9" x14ac:dyDescent="0.35">
      <c r="A992" s="2" t="s">
        <v>9</v>
      </c>
      <c r="B992" s="2" t="s">
        <v>215</v>
      </c>
      <c r="C992" s="2" t="s">
        <v>11</v>
      </c>
      <c r="D992" s="2" t="s">
        <v>218</v>
      </c>
      <c r="E992" s="2" t="s">
        <v>17</v>
      </c>
      <c r="F992" s="2" t="s">
        <v>20</v>
      </c>
      <c r="G992" s="2" t="s">
        <v>21</v>
      </c>
      <c r="H992" s="3">
        <v>0</v>
      </c>
      <c r="I992" s="4">
        <v>0</v>
      </c>
    </row>
    <row r="993" spans="1:9" x14ac:dyDescent="0.35">
      <c r="A993" s="2" t="s">
        <v>9</v>
      </c>
      <c r="B993" s="2" t="s">
        <v>215</v>
      </c>
      <c r="C993" s="2" t="s">
        <v>11</v>
      </c>
      <c r="D993" s="2" t="s">
        <v>218</v>
      </c>
      <c r="E993" s="2" t="s">
        <v>18</v>
      </c>
      <c r="F993" s="2" t="s">
        <v>20</v>
      </c>
      <c r="G993" s="2" t="s">
        <v>21</v>
      </c>
      <c r="H993" s="3">
        <v>2434588</v>
      </c>
      <c r="I993" s="4">
        <v>0.54100000000000004</v>
      </c>
    </row>
    <row r="994" spans="1:9" x14ac:dyDescent="0.35">
      <c r="A994" s="2" t="s">
        <v>9</v>
      </c>
      <c r="B994" s="2" t="s">
        <v>219</v>
      </c>
      <c r="C994" s="2" t="s">
        <v>11</v>
      </c>
      <c r="D994" s="2" t="s">
        <v>220</v>
      </c>
      <c r="E994" s="2" t="s">
        <v>13</v>
      </c>
      <c r="F994" s="2" t="s">
        <v>20</v>
      </c>
      <c r="G994" s="2" t="s">
        <v>21</v>
      </c>
      <c r="H994" s="3">
        <v>0</v>
      </c>
      <c r="I994" s="4">
        <v>0</v>
      </c>
    </row>
    <row r="995" spans="1:9" x14ac:dyDescent="0.35">
      <c r="A995" s="2" t="s">
        <v>9</v>
      </c>
      <c r="B995" s="2" t="s">
        <v>219</v>
      </c>
      <c r="C995" s="2" t="s">
        <v>11</v>
      </c>
      <c r="D995" s="2" t="s">
        <v>220</v>
      </c>
      <c r="E995" s="2" t="s">
        <v>15</v>
      </c>
      <c r="F995" s="2" t="s">
        <v>20</v>
      </c>
      <c r="G995" s="2" t="s">
        <v>21</v>
      </c>
      <c r="H995" s="3">
        <v>2372142</v>
      </c>
      <c r="I995" s="4">
        <v>0.57709999999999995</v>
      </c>
    </row>
    <row r="996" spans="1:9" x14ac:dyDescent="0.35">
      <c r="A996" s="2" t="s">
        <v>9</v>
      </c>
      <c r="B996" s="2" t="s">
        <v>219</v>
      </c>
      <c r="C996" s="2" t="s">
        <v>11</v>
      </c>
      <c r="D996" s="2" t="s">
        <v>220</v>
      </c>
      <c r="E996" s="2" t="s">
        <v>16</v>
      </c>
      <c r="F996" s="2" t="s">
        <v>20</v>
      </c>
      <c r="G996" s="2" t="s">
        <v>21</v>
      </c>
      <c r="H996" s="3">
        <v>152498</v>
      </c>
      <c r="I996" s="4">
        <v>3.7100000000000001E-2</v>
      </c>
    </row>
    <row r="997" spans="1:9" x14ac:dyDescent="0.35">
      <c r="A997" s="2" t="s">
        <v>9</v>
      </c>
      <c r="B997" s="2" t="s">
        <v>219</v>
      </c>
      <c r="C997" s="2" t="s">
        <v>11</v>
      </c>
      <c r="D997" s="2" t="s">
        <v>220</v>
      </c>
      <c r="E997" s="2" t="s">
        <v>17</v>
      </c>
      <c r="F997" s="2" t="s">
        <v>20</v>
      </c>
      <c r="G997" s="2" t="s">
        <v>21</v>
      </c>
      <c r="H997" s="3">
        <v>0</v>
      </c>
      <c r="I997" s="4">
        <v>0</v>
      </c>
    </row>
    <row r="998" spans="1:9" x14ac:dyDescent="0.35">
      <c r="A998" s="2" t="s">
        <v>9</v>
      </c>
      <c r="B998" s="2" t="s">
        <v>219</v>
      </c>
      <c r="C998" s="2" t="s">
        <v>11</v>
      </c>
      <c r="D998" s="2" t="s">
        <v>220</v>
      </c>
      <c r="E998" s="2" t="s">
        <v>18</v>
      </c>
      <c r="F998" s="2" t="s">
        <v>20</v>
      </c>
      <c r="G998" s="2" t="s">
        <v>21</v>
      </c>
      <c r="H998" s="3">
        <v>1873544</v>
      </c>
      <c r="I998" s="4">
        <v>0.45579999999999998</v>
      </c>
    </row>
    <row r="999" spans="1:9" x14ac:dyDescent="0.35">
      <c r="A999" s="2" t="s">
        <v>9</v>
      </c>
      <c r="B999" s="2" t="s">
        <v>219</v>
      </c>
      <c r="C999" s="2" t="s">
        <v>11</v>
      </c>
      <c r="D999" s="2" t="s">
        <v>221</v>
      </c>
      <c r="E999" s="2" t="s">
        <v>25</v>
      </c>
      <c r="F999" s="2" t="s">
        <v>20</v>
      </c>
      <c r="G999" s="2" t="s">
        <v>21</v>
      </c>
      <c r="H999" s="3">
        <v>623906</v>
      </c>
      <c r="I999" s="4">
        <v>0.3795</v>
      </c>
    </row>
    <row r="1000" spans="1:9" x14ac:dyDescent="0.35">
      <c r="A1000" s="2" t="s">
        <v>9</v>
      </c>
      <c r="B1000" s="2" t="s">
        <v>219</v>
      </c>
      <c r="C1000" s="2" t="s">
        <v>11</v>
      </c>
      <c r="D1000" s="2" t="s">
        <v>221</v>
      </c>
      <c r="E1000" s="2" t="s">
        <v>15</v>
      </c>
      <c r="F1000" s="2" t="s">
        <v>20</v>
      </c>
      <c r="G1000" s="2" t="s">
        <v>21</v>
      </c>
      <c r="H1000" s="3">
        <v>431720</v>
      </c>
      <c r="I1000" s="4">
        <v>0.2626</v>
      </c>
    </row>
    <row r="1001" spans="1:9" x14ac:dyDescent="0.35">
      <c r="A1001" s="2" t="s">
        <v>9</v>
      </c>
      <c r="B1001" s="2" t="s">
        <v>219</v>
      </c>
      <c r="C1001" s="2" t="s">
        <v>11</v>
      </c>
      <c r="D1001" s="2" t="s">
        <v>221</v>
      </c>
      <c r="E1001" s="2" t="s">
        <v>17</v>
      </c>
      <c r="F1001" s="2" t="s">
        <v>20</v>
      </c>
      <c r="G1001" s="2" t="s">
        <v>21</v>
      </c>
      <c r="H1001" s="3">
        <v>0</v>
      </c>
      <c r="I1001" s="4">
        <v>0</v>
      </c>
    </row>
    <row r="1002" spans="1:9" x14ac:dyDescent="0.35">
      <c r="A1002" s="2" t="s">
        <v>9</v>
      </c>
      <c r="B1002" s="2" t="s">
        <v>219</v>
      </c>
      <c r="C1002" s="2" t="s">
        <v>11</v>
      </c>
      <c r="D1002" s="2" t="s">
        <v>221</v>
      </c>
      <c r="E1002" s="2" t="s">
        <v>18</v>
      </c>
      <c r="F1002" s="2" t="s">
        <v>20</v>
      </c>
      <c r="G1002" s="2" t="s">
        <v>21</v>
      </c>
      <c r="H1002" s="3">
        <v>1001538</v>
      </c>
      <c r="I1002" s="4">
        <v>0.60919999999999996</v>
      </c>
    </row>
    <row r="1003" spans="1:9" x14ac:dyDescent="0.35">
      <c r="A1003" s="2" t="s">
        <v>9</v>
      </c>
      <c r="B1003" s="2" t="s">
        <v>219</v>
      </c>
      <c r="C1003" s="2" t="s">
        <v>11</v>
      </c>
      <c r="D1003" s="2" t="s">
        <v>222</v>
      </c>
      <c r="E1003" s="2" t="s">
        <v>15</v>
      </c>
      <c r="F1003" s="2" t="s">
        <v>20</v>
      </c>
      <c r="G1003" s="2" t="s">
        <v>21</v>
      </c>
      <c r="H1003" s="3">
        <v>2279110</v>
      </c>
      <c r="I1003" s="4">
        <v>0.16589999999999999</v>
      </c>
    </row>
    <row r="1004" spans="1:9" x14ac:dyDescent="0.35">
      <c r="A1004" s="2" t="s">
        <v>9</v>
      </c>
      <c r="B1004" s="2" t="s">
        <v>219</v>
      </c>
      <c r="C1004" s="2" t="s">
        <v>11</v>
      </c>
      <c r="D1004" s="2" t="s">
        <v>222</v>
      </c>
      <c r="E1004" s="2" t="s">
        <v>17</v>
      </c>
      <c r="F1004" s="2" t="s">
        <v>20</v>
      </c>
      <c r="G1004" s="2" t="s">
        <v>21</v>
      </c>
      <c r="H1004" s="3">
        <v>0</v>
      </c>
      <c r="I1004" s="4">
        <v>0</v>
      </c>
    </row>
    <row r="1005" spans="1:9" x14ac:dyDescent="0.35">
      <c r="A1005" s="2" t="s">
        <v>9</v>
      </c>
      <c r="B1005" s="2" t="s">
        <v>219</v>
      </c>
      <c r="C1005" s="2" t="s">
        <v>11</v>
      </c>
      <c r="D1005" s="2" t="s">
        <v>222</v>
      </c>
      <c r="E1005" s="2" t="s">
        <v>18</v>
      </c>
      <c r="F1005" s="2" t="s">
        <v>20</v>
      </c>
      <c r="G1005" s="2" t="s">
        <v>21</v>
      </c>
      <c r="H1005" s="3">
        <v>7062630</v>
      </c>
      <c r="I1005" s="4">
        <v>0.5141</v>
      </c>
    </row>
    <row r="1006" spans="1:9" x14ac:dyDescent="0.35">
      <c r="A1006" s="2" t="s">
        <v>9</v>
      </c>
      <c r="B1006" s="2" t="s">
        <v>219</v>
      </c>
      <c r="C1006" s="2" t="s">
        <v>11</v>
      </c>
      <c r="D1006" s="2" t="s">
        <v>223</v>
      </c>
      <c r="E1006" s="2" t="s">
        <v>13</v>
      </c>
      <c r="F1006" s="2" t="s">
        <v>20</v>
      </c>
      <c r="G1006" s="2" t="s">
        <v>21</v>
      </c>
      <c r="H1006" s="3">
        <v>0</v>
      </c>
      <c r="I1006" s="4">
        <v>0</v>
      </c>
    </row>
    <row r="1007" spans="1:9" x14ac:dyDescent="0.35">
      <c r="A1007" s="2" t="s">
        <v>9</v>
      </c>
      <c r="B1007" s="2" t="s">
        <v>219</v>
      </c>
      <c r="C1007" s="2" t="s">
        <v>11</v>
      </c>
      <c r="D1007" s="2" t="s">
        <v>223</v>
      </c>
      <c r="E1007" s="2" t="s">
        <v>15</v>
      </c>
      <c r="F1007" s="2" t="s">
        <v>20</v>
      </c>
      <c r="G1007" s="2" t="s">
        <v>21</v>
      </c>
      <c r="H1007" s="3">
        <v>3647095</v>
      </c>
      <c r="I1007" s="4">
        <v>0.3029</v>
      </c>
    </row>
    <row r="1008" spans="1:9" x14ac:dyDescent="0.35">
      <c r="A1008" s="2" t="s">
        <v>9</v>
      </c>
      <c r="B1008" s="2" t="s">
        <v>219</v>
      </c>
      <c r="C1008" s="2" t="s">
        <v>11</v>
      </c>
      <c r="D1008" s="2" t="s">
        <v>223</v>
      </c>
      <c r="E1008" s="2" t="s">
        <v>16</v>
      </c>
      <c r="F1008" s="2" t="s">
        <v>20</v>
      </c>
      <c r="G1008" s="2" t="s">
        <v>21</v>
      </c>
      <c r="H1008" s="3">
        <v>335932</v>
      </c>
      <c r="I1008" s="4">
        <v>2.7900000000000001E-2</v>
      </c>
    </row>
    <row r="1009" spans="1:9" x14ac:dyDescent="0.35">
      <c r="A1009" s="2" t="s">
        <v>9</v>
      </c>
      <c r="B1009" s="2" t="s">
        <v>219</v>
      </c>
      <c r="C1009" s="2" t="s">
        <v>11</v>
      </c>
      <c r="D1009" s="2" t="s">
        <v>223</v>
      </c>
      <c r="E1009" s="2" t="s">
        <v>17</v>
      </c>
      <c r="F1009" s="2" t="s">
        <v>20</v>
      </c>
      <c r="G1009" s="2" t="s">
        <v>21</v>
      </c>
      <c r="H1009" s="3">
        <v>0</v>
      </c>
      <c r="I1009" s="4">
        <v>0</v>
      </c>
    </row>
    <row r="1010" spans="1:9" x14ac:dyDescent="0.35">
      <c r="A1010" s="2" t="s">
        <v>9</v>
      </c>
      <c r="B1010" s="2" t="s">
        <v>219</v>
      </c>
      <c r="C1010" s="2" t="s">
        <v>11</v>
      </c>
      <c r="D1010" s="2" t="s">
        <v>223</v>
      </c>
      <c r="E1010" s="2" t="s">
        <v>18</v>
      </c>
      <c r="F1010" s="2" t="s">
        <v>20</v>
      </c>
      <c r="G1010" s="2" t="s">
        <v>21</v>
      </c>
      <c r="H1010" s="3">
        <v>5497734</v>
      </c>
      <c r="I1010" s="4">
        <v>0.45660000000000001</v>
      </c>
    </row>
    <row r="1011" spans="1:9" x14ac:dyDescent="0.35">
      <c r="A1011" s="2" t="s">
        <v>9</v>
      </c>
      <c r="B1011" s="2" t="s">
        <v>75</v>
      </c>
      <c r="C1011" s="2" t="s">
        <v>11</v>
      </c>
      <c r="D1011" s="2" t="s">
        <v>224</v>
      </c>
      <c r="E1011" s="2" t="s">
        <v>15</v>
      </c>
      <c r="F1011" s="2" t="s">
        <v>20</v>
      </c>
      <c r="G1011" s="2" t="s">
        <v>21</v>
      </c>
      <c r="H1011" s="3">
        <v>2596652</v>
      </c>
      <c r="I1011" s="4">
        <v>0.46450000000000002</v>
      </c>
    </row>
    <row r="1012" spans="1:9" x14ac:dyDescent="0.35">
      <c r="A1012" s="2" t="s">
        <v>9</v>
      </c>
      <c r="B1012" s="2" t="s">
        <v>75</v>
      </c>
      <c r="C1012" s="2" t="s">
        <v>11</v>
      </c>
      <c r="D1012" s="2" t="s">
        <v>224</v>
      </c>
      <c r="E1012" s="2" t="s">
        <v>16</v>
      </c>
      <c r="F1012" s="2" t="s">
        <v>20</v>
      </c>
      <c r="G1012" s="2" t="s">
        <v>21</v>
      </c>
      <c r="H1012" s="3">
        <v>0</v>
      </c>
      <c r="I1012" s="4">
        <v>0</v>
      </c>
    </row>
    <row r="1013" spans="1:9" x14ac:dyDescent="0.35">
      <c r="A1013" s="2" t="s">
        <v>9</v>
      </c>
      <c r="B1013" s="2" t="s">
        <v>75</v>
      </c>
      <c r="C1013" s="2" t="s">
        <v>11</v>
      </c>
      <c r="D1013" s="2" t="s">
        <v>224</v>
      </c>
      <c r="E1013" s="2" t="s">
        <v>18</v>
      </c>
      <c r="F1013" s="2" t="s">
        <v>20</v>
      </c>
      <c r="G1013" s="2" t="s">
        <v>21</v>
      </c>
      <c r="H1013" s="3">
        <v>3216047</v>
      </c>
      <c r="I1013" s="4">
        <v>0.57530000000000003</v>
      </c>
    </row>
    <row r="1014" spans="1:9" x14ac:dyDescent="0.35">
      <c r="A1014" s="2" t="s">
        <v>9</v>
      </c>
      <c r="B1014" s="2" t="s">
        <v>75</v>
      </c>
      <c r="C1014" s="2" t="s">
        <v>11</v>
      </c>
      <c r="D1014" s="2" t="s">
        <v>224</v>
      </c>
      <c r="E1014" s="2" t="s">
        <v>17</v>
      </c>
      <c r="F1014" s="2" t="s">
        <v>20</v>
      </c>
      <c r="G1014" s="2" t="s">
        <v>21</v>
      </c>
      <c r="H1014" s="3">
        <v>0</v>
      </c>
      <c r="I1014" s="4">
        <v>0</v>
      </c>
    </row>
    <row r="1015" spans="1:9" x14ac:dyDescent="0.35">
      <c r="A1015" s="2" t="s">
        <v>9</v>
      </c>
      <c r="B1015" s="2" t="s">
        <v>72</v>
      </c>
      <c r="C1015" s="2" t="s">
        <v>11</v>
      </c>
      <c r="D1015" s="2" t="s">
        <v>74</v>
      </c>
      <c r="E1015" s="2" t="s">
        <v>13</v>
      </c>
      <c r="F1015" s="2" t="s">
        <v>75</v>
      </c>
      <c r="G1015" s="2" t="s">
        <v>14</v>
      </c>
      <c r="H1015" s="3">
        <v>0</v>
      </c>
      <c r="I1015" s="4">
        <v>0</v>
      </c>
    </row>
    <row r="1016" spans="1:9" x14ac:dyDescent="0.35">
      <c r="A1016" s="2" t="s">
        <v>9</v>
      </c>
      <c r="B1016" s="2" t="s">
        <v>72</v>
      </c>
      <c r="C1016" s="2" t="s">
        <v>11</v>
      </c>
      <c r="D1016" s="2" t="s">
        <v>74</v>
      </c>
      <c r="E1016" s="2" t="s">
        <v>15</v>
      </c>
      <c r="F1016" s="2" t="s">
        <v>75</v>
      </c>
      <c r="G1016" s="2" t="s">
        <v>14</v>
      </c>
      <c r="H1016" s="3">
        <v>221531</v>
      </c>
      <c r="I1016" s="4">
        <v>0.21190000000000001</v>
      </c>
    </row>
    <row r="1017" spans="1:9" x14ac:dyDescent="0.35">
      <c r="A1017" s="2" t="s">
        <v>9</v>
      </c>
      <c r="B1017" s="2" t="s">
        <v>72</v>
      </c>
      <c r="C1017" s="2" t="s">
        <v>11</v>
      </c>
      <c r="D1017" s="2" t="s">
        <v>74</v>
      </c>
      <c r="E1017" s="2" t="s">
        <v>17</v>
      </c>
      <c r="F1017" s="2" t="s">
        <v>75</v>
      </c>
      <c r="G1017" s="2" t="s">
        <v>14</v>
      </c>
      <c r="H1017" s="3">
        <v>0</v>
      </c>
      <c r="I1017" s="4">
        <v>0</v>
      </c>
    </row>
    <row r="1018" spans="1:9" x14ac:dyDescent="0.35">
      <c r="A1018" s="2" t="s">
        <v>9</v>
      </c>
      <c r="B1018" s="2" t="s">
        <v>72</v>
      </c>
      <c r="C1018" s="2" t="s">
        <v>11</v>
      </c>
      <c r="D1018" s="2" t="s">
        <v>74</v>
      </c>
      <c r="E1018" s="2" t="s">
        <v>18</v>
      </c>
      <c r="F1018" s="2" t="s">
        <v>75</v>
      </c>
      <c r="G1018" s="2" t="s">
        <v>14</v>
      </c>
      <c r="H1018" s="3">
        <v>583467</v>
      </c>
      <c r="I1018" s="4">
        <v>0.55810000000000004</v>
      </c>
    </row>
    <row r="1019" spans="1:9" x14ac:dyDescent="0.35">
      <c r="A1019" s="2" t="s">
        <v>9</v>
      </c>
      <c r="B1019" s="2" t="s">
        <v>75</v>
      </c>
      <c r="C1019" s="2" t="s">
        <v>11</v>
      </c>
      <c r="D1019" s="2" t="s">
        <v>74</v>
      </c>
      <c r="E1019" s="2" t="s">
        <v>13</v>
      </c>
      <c r="F1019" s="2" t="s">
        <v>75</v>
      </c>
      <c r="G1019" s="2" t="s">
        <v>14</v>
      </c>
      <c r="H1019" s="3">
        <v>0</v>
      </c>
      <c r="I1019" s="4">
        <v>0</v>
      </c>
    </row>
    <row r="1020" spans="1:9" x14ac:dyDescent="0.35">
      <c r="A1020" s="2" t="s">
        <v>9</v>
      </c>
      <c r="B1020" s="2" t="s">
        <v>75</v>
      </c>
      <c r="C1020" s="2" t="s">
        <v>11</v>
      </c>
      <c r="D1020" s="2" t="s">
        <v>74</v>
      </c>
      <c r="E1020" s="2" t="s">
        <v>15</v>
      </c>
      <c r="F1020" s="2" t="s">
        <v>75</v>
      </c>
      <c r="G1020" s="2" t="s">
        <v>14</v>
      </c>
      <c r="H1020" s="3">
        <v>745137</v>
      </c>
      <c r="I1020" s="4">
        <v>0.21190000000000001</v>
      </c>
    </row>
    <row r="1021" spans="1:9" x14ac:dyDescent="0.35">
      <c r="A1021" s="2" t="s">
        <v>9</v>
      </c>
      <c r="B1021" s="2" t="s">
        <v>75</v>
      </c>
      <c r="C1021" s="2" t="s">
        <v>11</v>
      </c>
      <c r="D1021" s="2" t="s">
        <v>74</v>
      </c>
      <c r="E1021" s="2" t="s">
        <v>18</v>
      </c>
      <c r="F1021" s="2" t="s">
        <v>75</v>
      </c>
      <c r="G1021" s="2" t="s">
        <v>14</v>
      </c>
      <c r="H1021" s="3">
        <v>1962535</v>
      </c>
      <c r="I1021" s="4">
        <v>0.55810000000000004</v>
      </c>
    </row>
    <row r="1022" spans="1:9" x14ac:dyDescent="0.35">
      <c r="A1022" s="2" t="s">
        <v>9</v>
      </c>
      <c r="B1022" s="2" t="s">
        <v>75</v>
      </c>
      <c r="C1022" s="2" t="s">
        <v>11</v>
      </c>
      <c r="D1022" s="2" t="s">
        <v>74</v>
      </c>
      <c r="E1022" s="2" t="s">
        <v>17</v>
      </c>
      <c r="F1022" s="2" t="s">
        <v>75</v>
      </c>
      <c r="G1022" s="2" t="s">
        <v>14</v>
      </c>
      <c r="H1022" s="3">
        <v>0</v>
      </c>
      <c r="I1022" s="4">
        <v>0</v>
      </c>
    </row>
    <row r="1023" spans="1:9" x14ac:dyDescent="0.35">
      <c r="A1023" s="2" t="s">
        <v>9</v>
      </c>
      <c r="B1023" s="2" t="s">
        <v>225</v>
      </c>
      <c r="C1023" s="2" t="s">
        <v>11</v>
      </c>
      <c r="D1023" s="2" t="s">
        <v>226</v>
      </c>
      <c r="E1023" s="2" t="s">
        <v>15</v>
      </c>
      <c r="F1023" s="2" t="s">
        <v>20</v>
      </c>
      <c r="G1023" s="2" t="s">
        <v>21</v>
      </c>
      <c r="H1023" s="3">
        <v>1180643</v>
      </c>
      <c r="I1023" s="4">
        <v>0.25480000000000003</v>
      </c>
    </row>
    <row r="1024" spans="1:9" x14ac:dyDescent="0.35">
      <c r="A1024" s="2" t="s">
        <v>9</v>
      </c>
      <c r="B1024" s="2" t="s">
        <v>225</v>
      </c>
      <c r="C1024" s="2" t="s">
        <v>11</v>
      </c>
      <c r="D1024" s="2" t="s">
        <v>226</v>
      </c>
      <c r="E1024" s="2" t="s">
        <v>16</v>
      </c>
      <c r="F1024" s="2" t="s">
        <v>20</v>
      </c>
      <c r="G1024" s="2" t="s">
        <v>21</v>
      </c>
      <c r="H1024" s="3">
        <v>0</v>
      </c>
      <c r="I1024" s="4">
        <v>0</v>
      </c>
    </row>
    <row r="1025" spans="1:9" x14ac:dyDescent="0.35">
      <c r="A1025" s="2" t="s">
        <v>9</v>
      </c>
      <c r="B1025" s="2" t="s">
        <v>225</v>
      </c>
      <c r="C1025" s="2" t="s">
        <v>11</v>
      </c>
      <c r="D1025" s="2" t="s">
        <v>226</v>
      </c>
      <c r="E1025" s="2" t="s">
        <v>18</v>
      </c>
      <c r="F1025" s="2" t="s">
        <v>20</v>
      </c>
      <c r="G1025" s="2" t="s">
        <v>21</v>
      </c>
      <c r="H1025" s="3">
        <v>2501220</v>
      </c>
      <c r="I1025" s="4">
        <v>0.53979999999999995</v>
      </c>
    </row>
    <row r="1026" spans="1:9" x14ac:dyDescent="0.35">
      <c r="A1026" s="2" t="s">
        <v>9</v>
      </c>
      <c r="B1026" s="2" t="s">
        <v>225</v>
      </c>
      <c r="C1026" s="2" t="s">
        <v>11</v>
      </c>
      <c r="D1026" s="2" t="s">
        <v>226</v>
      </c>
      <c r="E1026" s="2" t="s">
        <v>17</v>
      </c>
      <c r="F1026" s="2" t="s">
        <v>20</v>
      </c>
      <c r="G1026" s="2" t="s">
        <v>21</v>
      </c>
      <c r="H1026" s="3">
        <v>0</v>
      </c>
      <c r="I1026" s="4">
        <v>0</v>
      </c>
    </row>
    <row r="1027" spans="1:9" x14ac:dyDescent="0.35">
      <c r="A1027" s="2" t="s">
        <v>9</v>
      </c>
      <c r="B1027" s="2" t="s">
        <v>225</v>
      </c>
      <c r="C1027" s="2" t="s">
        <v>11</v>
      </c>
      <c r="D1027" s="2" t="s">
        <v>227</v>
      </c>
      <c r="E1027" s="2" t="s">
        <v>13</v>
      </c>
      <c r="F1027" s="2" t="s">
        <v>20</v>
      </c>
      <c r="G1027" s="2" t="s">
        <v>21</v>
      </c>
      <c r="H1027" s="3">
        <v>0</v>
      </c>
      <c r="I1027" s="4">
        <v>0</v>
      </c>
    </row>
    <row r="1028" spans="1:9" x14ac:dyDescent="0.35">
      <c r="A1028" s="2" t="s">
        <v>9</v>
      </c>
      <c r="B1028" s="2" t="s">
        <v>225</v>
      </c>
      <c r="C1028" s="2" t="s">
        <v>11</v>
      </c>
      <c r="D1028" s="2" t="s">
        <v>227</v>
      </c>
      <c r="E1028" s="2" t="s">
        <v>15</v>
      </c>
      <c r="F1028" s="2" t="s">
        <v>20</v>
      </c>
      <c r="G1028" s="2" t="s">
        <v>21</v>
      </c>
      <c r="H1028" s="3">
        <v>1426336</v>
      </c>
      <c r="I1028" s="4">
        <v>0.124</v>
      </c>
    </row>
    <row r="1029" spans="1:9" x14ac:dyDescent="0.35">
      <c r="A1029" s="2" t="s">
        <v>9</v>
      </c>
      <c r="B1029" s="2" t="s">
        <v>225</v>
      </c>
      <c r="C1029" s="2" t="s">
        <v>11</v>
      </c>
      <c r="D1029" s="2" t="s">
        <v>227</v>
      </c>
      <c r="E1029" s="2" t="s">
        <v>30</v>
      </c>
      <c r="F1029" s="2" t="s">
        <v>20</v>
      </c>
      <c r="G1029" s="2" t="s">
        <v>21</v>
      </c>
      <c r="H1029" s="3">
        <v>2926061</v>
      </c>
      <c r="I1029" s="4">
        <v>0.24510000000000001</v>
      </c>
    </row>
    <row r="1030" spans="1:9" x14ac:dyDescent="0.35">
      <c r="A1030" s="2" t="s">
        <v>9</v>
      </c>
      <c r="B1030" s="2" t="s">
        <v>225</v>
      </c>
      <c r="C1030" s="2" t="s">
        <v>11</v>
      </c>
      <c r="D1030" s="2" t="s">
        <v>227</v>
      </c>
      <c r="E1030" s="2" t="s">
        <v>18</v>
      </c>
      <c r="F1030" s="2" t="s">
        <v>20</v>
      </c>
      <c r="G1030" s="2" t="s">
        <v>21</v>
      </c>
      <c r="H1030" s="3">
        <v>5620226</v>
      </c>
      <c r="I1030" s="4">
        <v>0.48859999999999998</v>
      </c>
    </row>
    <row r="1031" spans="1:9" x14ac:dyDescent="0.35">
      <c r="A1031" s="2" t="s">
        <v>9</v>
      </c>
      <c r="B1031" s="2" t="s">
        <v>225</v>
      </c>
      <c r="C1031" s="2" t="s">
        <v>11</v>
      </c>
      <c r="D1031" s="2" t="s">
        <v>227</v>
      </c>
      <c r="E1031" s="2" t="s">
        <v>17</v>
      </c>
      <c r="F1031" s="2" t="s">
        <v>20</v>
      </c>
      <c r="G1031" s="2" t="s">
        <v>21</v>
      </c>
      <c r="H1031" s="3">
        <v>0</v>
      </c>
      <c r="I1031" s="4">
        <v>0</v>
      </c>
    </row>
    <row r="1032" spans="1:9" x14ac:dyDescent="0.35">
      <c r="A1032" s="2" t="s">
        <v>9</v>
      </c>
      <c r="B1032" s="2" t="s">
        <v>225</v>
      </c>
      <c r="C1032" s="2" t="s">
        <v>11</v>
      </c>
      <c r="D1032" s="2" t="s">
        <v>228</v>
      </c>
      <c r="E1032" s="2" t="s">
        <v>13</v>
      </c>
      <c r="F1032" s="2" t="s">
        <v>20</v>
      </c>
      <c r="G1032" s="2" t="s">
        <v>21</v>
      </c>
      <c r="H1032" s="3">
        <v>0</v>
      </c>
      <c r="I1032" s="4">
        <v>0</v>
      </c>
    </row>
    <row r="1033" spans="1:9" x14ac:dyDescent="0.35">
      <c r="A1033" s="2" t="s">
        <v>9</v>
      </c>
      <c r="B1033" s="2" t="s">
        <v>225</v>
      </c>
      <c r="C1033" s="2" t="s">
        <v>11</v>
      </c>
      <c r="D1033" s="2" t="s">
        <v>228</v>
      </c>
      <c r="E1033" s="2" t="s">
        <v>15</v>
      </c>
      <c r="F1033" s="2" t="s">
        <v>20</v>
      </c>
      <c r="G1033" s="2" t="s">
        <v>21</v>
      </c>
      <c r="H1033" s="3">
        <v>2029357</v>
      </c>
      <c r="I1033" s="4">
        <v>0.36959999999999998</v>
      </c>
    </row>
    <row r="1034" spans="1:9" x14ac:dyDescent="0.35">
      <c r="A1034" s="2" t="s">
        <v>9</v>
      </c>
      <c r="B1034" s="2" t="s">
        <v>225</v>
      </c>
      <c r="C1034" s="2" t="s">
        <v>11</v>
      </c>
      <c r="D1034" s="2" t="s">
        <v>228</v>
      </c>
      <c r="E1034" s="2" t="s">
        <v>16</v>
      </c>
      <c r="F1034" s="2" t="s">
        <v>20</v>
      </c>
      <c r="G1034" s="2" t="s">
        <v>21</v>
      </c>
      <c r="H1034" s="3">
        <v>353051</v>
      </c>
      <c r="I1034" s="4">
        <v>6.4299999999999996E-2</v>
      </c>
    </row>
    <row r="1035" spans="1:9" x14ac:dyDescent="0.35">
      <c r="A1035" s="2" t="s">
        <v>9</v>
      </c>
      <c r="B1035" s="2" t="s">
        <v>225</v>
      </c>
      <c r="C1035" s="2" t="s">
        <v>11</v>
      </c>
      <c r="D1035" s="2" t="s">
        <v>228</v>
      </c>
      <c r="E1035" s="2" t="s">
        <v>18</v>
      </c>
      <c r="F1035" s="2" t="s">
        <v>20</v>
      </c>
      <c r="G1035" s="2" t="s">
        <v>21</v>
      </c>
      <c r="H1035" s="3">
        <v>4135583</v>
      </c>
      <c r="I1035" s="4">
        <v>0.75319999999999998</v>
      </c>
    </row>
    <row r="1036" spans="1:9" x14ac:dyDescent="0.35">
      <c r="A1036" s="2" t="s">
        <v>9</v>
      </c>
      <c r="B1036" s="2" t="s">
        <v>225</v>
      </c>
      <c r="C1036" s="2" t="s">
        <v>11</v>
      </c>
      <c r="D1036" s="2" t="s">
        <v>228</v>
      </c>
      <c r="E1036" s="2" t="s">
        <v>17</v>
      </c>
      <c r="F1036" s="2" t="s">
        <v>20</v>
      </c>
      <c r="G1036" s="2" t="s">
        <v>21</v>
      </c>
      <c r="H1036" s="3">
        <v>0</v>
      </c>
      <c r="I1036" s="4">
        <v>0</v>
      </c>
    </row>
    <row r="1037" spans="1:9" x14ac:dyDescent="0.35">
      <c r="A1037" s="2" t="s">
        <v>9</v>
      </c>
      <c r="B1037" s="2" t="s">
        <v>231</v>
      </c>
      <c r="C1037" s="2" t="s">
        <v>11</v>
      </c>
      <c r="D1037" s="2" t="s">
        <v>232</v>
      </c>
      <c r="E1037" s="2" t="s">
        <v>13</v>
      </c>
      <c r="F1037" s="2" t="s">
        <v>20</v>
      </c>
      <c r="G1037" s="2" t="s">
        <v>21</v>
      </c>
      <c r="H1037" s="3">
        <v>0</v>
      </c>
      <c r="I1037" s="4">
        <v>0</v>
      </c>
    </row>
    <row r="1038" spans="1:9" x14ac:dyDescent="0.35">
      <c r="A1038" s="2" t="s">
        <v>9</v>
      </c>
      <c r="B1038" s="2" t="s">
        <v>231</v>
      </c>
      <c r="C1038" s="2" t="s">
        <v>11</v>
      </c>
      <c r="D1038" s="2" t="s">
        <v>232</v>
      </c>
      <c r="E1038" s="2" t="s">
        <v>15</v>
      </c>
      <c r="F1038" s="2" t="s">
        <v>20</v>
      </c>
      <c r="G1038" s="2" t="s">
        <v>21</v>
      </c>
      <c r="H1038" s="3">
        <v>629702</v>
      </c>
      <c r="I1038" s="4">
        <v>0.25640000000000002</v>
      </c>
    </row>
    <row r="1039" spans="1:9" x14ac:dyDescent="0.35">
      <c r="A1039" s="2" t="s">
        <v>9</v>
      </c>
      <c r="B1039" s="2" t="s">
        <v>231</v>
      </c>
      <c r="C1039" s="2" t="s">
        <v>11</v>
      </c>
      <c r="D1039" s="2" t="s">
        <v>232</v>
      </c>
      <c r="E1039" s="2" t="s">
        <v>25</v>
      </c>
      <c r="F1039" s="2" t="s">
        <v>20</v>
      </c>
      <c r="G1039" s="2" t="s">
        <v>21</v>
      </c>
      <c r="H1039" s="3">
        <v>613984</v>
      </c>
      <c r="I1039" s="4">
        <v>0.25</v>
      </c>
    </row>
    <row r="1040" spans="1:9" x14ac:dyDescent="0.35">
      <c r="A1040" s="2" t="s">
        <v>9</v>
      </c>
      <c r="B1040" s="2" t="s">
        <v>231</v>
      </c>
      <c r="C1040" s="2" t="s">
        <v>11</v>
      </c>
      <c r="D1040" s="2" t="s">
        <v>232</v>
      </c>
      <c r="E1040" s="2" t="s">
        <v>18</v>
      </c>
      <c r="F1040" s="2" t="s">
        <v>20</v>
      </c>
      <c r="G1040" s="2" t="s">
        <v>21</v>
      </c>
      <c r="H1040" s="3">
        <v>1192849</v>
      </c>
      <c r="I1040" s="4">
        <v>0.48570000000000002</v>
      </c>
    </row>
    <row r="1041" spans="1:9" x14ac:dyDescent="0.35">
      <c r="A1041" s="2" t="s">
        <v>9</v>
      </c>
      <c r="B1041" s="2" t="s">
        <v>231</v>
      </c>
      <c r="C1041" s="2" t="s">
        <v>11</v>
      </c>
      <c r="D1041" s="2" t="s">
        <v>232</v>
      </c>
      <c r="E1041" s="2" t="s">
        <v>17</v>
      </c>
      <c r="F1041" s="2" t="s">
        <v>20</v>
      </c>
      <c r="G1041" s="2" t="s">
        <v>21</v>
      </c>
      <c r="H1041" s="3">
        <v>0</v>
      </c>
      <c r="I1041" s="4">
        <v>0</v>
      </c>
    </row>
    <row r="1042" spans="1:9" x14ac:dyDescent="0.35">
      <c r="A1042" s="2" t="s">
        <v>9</v>
      </c>
      <c r="B1042" s="2" t="s">
        <v>233</v>
      </c>
      <c r="C1042" s="2" t="s">
        <v>11</v>
      </c>
      <c r="D1042" s="2" t="s">
        <v>234</v>
      </c>
      <c r="E1042" s="2" t="s">
        <v>13</v>
      </c>
      <c r="F1042" s="2" t="s">
        <v>20</v>
      </c>
      <c r="G1042" s="2" t="s">
        <v>21</v>
      </c>
      <c r="H1042" s="3">
        <v>0</v>
      </c>
      <c r="I1042" s="4">
        <v>0</v>
      </c>
    </row>
    <row r="1043" spans="1:9" x14ac:dyDescent="0.35">
      <c r="A1043" s="2" t="s">
        <v>9</v>
      </c>
      <c r="B1043" s="2" t="s">
        <v>233</v>
      </c>
      <c r="C1043" s="2" t="s">
        <v>11</v>
      </c>
      <c r="D1043" s="2" t="s">
        <v>234</v>
      </c>
      <c r="E1043" s="2" t="s">
        <v>15</v>
      </c>
      <c r="F1043" s="2" t="s">
        <v>20</v>
      </c>
      <c r="G1043" s="2" t="s">
        <v>21</v>
      </c>
      <c r="H1043" s="3">
        <v>723084</v>
      </c>
      <c r="I1043" s="4">
        <v>0.31879999999999997</v>
      </c>
    </row>
    <row r="1044" spans="1:9" x14ac:dyDescent="0.35">
      <c r="A1044" s="2" t="s">
        <v>9</v>
      </c>
      <c r="B1044" s="2" t="s">
        <v>233</v>
      </c>
      <c r="C1044" s="2" t="s">
        <v>11</v>
      </c>
      <c r="D1044" s="2" t="s">
        <v>234</v>
      </c>
      <c r="E1044" s="2" t="s">
        <v>16</v>
      </c>
      <c r="F1044" s="2" t="s">
        <v>20</v>
      </c>
      <c r="G1044" s="2" t="s">
        <v>21</v>
      </c>
      <c r="H1044" s="3">
        <v>260156</v>
      </c>
      <c r="I1044" s="4">
        <v>0.1147</v>
      </c>
    </row>
    <row r="1045" spans="1:9" x14ac:dyDescent="0.35">
      <c r="A1045" s="2" t="s">
        <v>9</v>
      </c>
      <c r="B1045" s="2" t="s">
        <v>233</v>
      </c>
      <c r="C1045" s="2" t="s">
        <v>11</v>
      </c>
      <c r="D1045" s="2" t="s">
        <v>234</v>
      </c>
      <c r="E1045" s="2" t="s">
        <v>18</v>
      </c>
      <c r="F1045" s="2" t="s">
        <v>20</v>
      </c>
      <c r="G1045" s="2" t="s">
        <v>21</v>
      </c>
      <c r="H1045" s="3">
        <v>1054460</v>
      </c>
      <c r="I1045" s="4">
        <v>0.46489999999999998</v>
      </c>
    </row>
    <row r="1046" spans="1:9" x14ac:dyDescent="0.35">
      <c r="A1046" s="2" t="s">
        <v>9</v>
      </c>
      <c r="B1046" s="2" t="s">
        <v>233</v>
      </c>
      <c r="C1046" s="2" t="s">
        <v>11</v>
      </c>
      <c r="D1046" s="2" t="s">
        <v>234</v>
      </c>
      <c r="E1046" s="2" t="s">
        <v>17</v>
      </c>
      <c r="F1046" s="2" t="s">
        <v>20</v>
      </c>
      <c r="G1046" s="2" t="s">
        <v>21</v>
      </c>
      <c r="H1046" s="3">
        <v>0</v>
      </c>
      <c r="I1046" s="4">
        <v>0</v>
      </c>
    </row>
    <row r="1047" spans="1:9" x14ac:dyDescent="0.35">
      <c r="A1047" s="2" t="s">
        <v>9</v>
      </c>
      <c r="B1047" s="2" t="s">
        <v>233</v>
      </c>
      <c r="C1047" s="2" t="s">
        <v>11</v>
      </c>
      <c r="D1047" s="2" t="s">
        <v>235</v>
      </c>
      <c r="E1047" s="2" t="s">
        <v>15</v>
      </c>
      <c r="F1047" s="2" t="s">
        <v>20</v>
      </c>
      <c r="G1047" s="2" t="s">
        <v>21</v>
      </c>
      <c r="H1047" s="3">
        <v>913277</v>
      </c>
      <c r="I1047" s="4">
        <v>0.30669999999999997</v>
      </c>
    </row>
    <row r="1048" spans="1:9" x14ac:dyDescent="0.35">
      <c r="A1048" s="2" t="s">
        <v>9</v>
      </c>
      <c r="B1048" s="2" t="s">
        <v>233</v>
      </c>
      <c r="C1048" s="2" t="s">
        <v>11</v>
      </c>
      <c r="D1048" s="2" t="s">
        <v>235</v>
      </c>
      <c r="E1048" s="2" t="s">
        <v>18</v>
      </c>
      <c r="F1048" s="2" t="s">
        <v>20</v>
      </c>
      <c r="G1048" s="2" t="s">
        <v>21</v>
      </c>
      <c r="H1048" s="3">
        <v>2008792</v>
      </c>
      <c r="I1048" s="4">
        <v>0.67459999999999998</v>
      </c>
    </row>
    <row r="1049" spans="1:9" x14ac:dyDescent="0.35">
      <c r="A1049" s="2" t="s">
        <v>9</v>
      </c>
      <c r="B1049" s="2" t="s">
        <v>233</v>
      </c>
      <c r="C1049" s="2" t="s">
        <v>11</v>
      </c>
      <c r="D1049" s="2" t="s">
        <v>235</v>
      </c>
      <c r="E1049" s="2" t="s">
        <v>17</v>
      </c>
      <c r="F1049" s="2" t="s">
        <v>20</v>
      </c>
      <c r="G1049" s="2" t="s">
        <v>21</v>
      </c>
      <c r="H1049" s="3">
        <v>0</v>
      </c>
      <c r="I1049" s="4">
        <v>0</v>
      </c>
    </row>
    <row r="1050" spans="1:9" x14ac:dyDescent="0.35">
      <c r="A1050" s="2" t="s">
        <v>9</v>
      </c>
      <c r="B1050" s="2" t="s">
        <v>233</v>
      </c>
      <c r="C1050" s="2" t="s">
        <v>11</v>
      </c>
      <c r="D1050" s="2" t="s">
        <v>236</v>
      </c>
      <c r="E1050" s="2" t="s">
        <v>13</v>
      </c>
      <c r="F1050" s="2" t="s">
        <v>20</v>
      </c>
      <c r="G1050" s="2" t="s">
        <v>21</v>
      </c>
      <c r="H1050" s="3">
        <v>0</v>
      </c>
      <c r="I1050" s="4">
        <v>0</v>
      </c>
    </row>
    <row r="1051" spans="1:9" x14ac:dyDescent="0.35">
      <c r="A1051" s="2" t="s">
        <v>9</v>
      </c>
      <c r="B1051" s="2" t="s">
        <v>233</v>
      </c>
      <c r="C1051" s="2" t="s">
        <v>11</v>
      </c>
      <c r="D1051" s="2" t="s">
        <v>236</v>
      </c>
      <c r="E1051" s="2" t="s">
        <v>15</v>
      </c>
      <c r="F1051" s="2" t="s">
        <v>20</v>
      </c>
      <c r="G1051" s="2" t="s">
        <v>21</v>
      </c>
      <c r="H1051" s="3">
        <v>673514</v>
      </c>
      <c r="I1051" s="4">
        <v>0.26300000000000001</v>
      </c>
    </row>
    <row r="1052" spans="1:9" x14ac:dyDescent="0.35">
      <c r="A1052" s="2" t="s">
        <v>9</v>
      </c>
      <c r="B1052" s="2" t="s">
        <v>233</v>
      </c>
      <c r="C1052" s="2" t="s">
        <v>11</v>
      </c>
      <c r="D1052" s="2" t="s">
        <v>236</v>
      </c>
      <c r="E1052" s="2" t="s">
        <v>16</v>
      </c>
      <c r="F1052" s="2" t="s">
        <v>20</v>
      </c>
      <c r="G1052" s="2" t="s">
        <v>21</v>
      </c>
      <c r="H1052" s="3">
        <v>0</v>
      </c>
      <c r="I1052" s="4">
        <v>0</v>
      </c>
    </row>
    <row r="1053" spans="1:9" x14ac:dyDescent="0.35">
      <c r="A1053" s="2" t="s">
        <v>9</v>
      </c>
      <c r="B1053" s="2" t="s">
        <v>233</v>
      </c>
      <c r="C1053" s="2" t="s">
        <v>11</v>
      </c>
      <c r="D1053" s="2" t="s">
        <v>236</v>
      </c>
      <c r="E1053" s="2" t="s">
        <v>18</v>
      </c>
      <c r="F1053" s="2" t="s">
        <v>20</v>
      </c>
      <c r="G1053" s="2" t="s">
        <v>21</v>
      </c>
      <c r="H1053" s="3">
        <v>1689420</v>
      </c>
      <c r="I1053" s="4">
        <v>0.65969999999999995</v>
      </c>
    </row>
    <row r="1054" spans="1:9" x14ac:dyDescent="0.35">
      <c r="A1054" s="2" t="s">
        <v>9</v>
      </c>
      <c r="B1054" s="2" t="s">
        <v>233</v>
      </c>
      <c r="C1054" s="2" t="s">
        <v>11</v>
      </c>
      <c r="D1054" s="2" t="s">
        <v>236</v>
      </c>
      <c r="E1054" s="2" t="s">
        <v>17</v>
      </c>
      <c r="F1054" s="2" t="s">
        <v>20</v>
      </c>
      <c r="G1054" s="2" t="s">
        <v>21</v>
      </c>
      <c r="H1054" s="3">
        <v>0</v>
      </c>
      <c r="I1054" s="4">
        <v>0</v>
      </c>
    </row>
    <row r="1055" spans="1:9" x14ac:dyDescent="0.35">
      <c r="A1055" s="2" t="s">
        <v>9</v>
      </c>
      <c r="B1055" s="2" t="s">
        <v>237</v>
      </c>
      <c r="C1055" s="2" t="s">
        <v>11</v>
      </c>
      <c r="D1055" s="2" t="s">
        <v>238</v>
      </c>
      <c r="E1055" s="2" t="s">
        <v>13</v>
      </c>
      <c r="F1055" s="2" t="s">
        <v>20</v>
      </c>
      <c r="G1055" s="2" t="s">
        <v>21</v>
      </c>
      <c r="H1055" s="3">
        <v>0</v>
      </c>
      <c r="I1055" s="4">
        <v>0</v>
      </c>
    </row>
    <row r="1056" spans="1:9" x14ac:dyDescent="0.35">
      <c r="A1056" s="2" t="s">
        <v>9</v>
      </c>
      <c r="B1056" s="2" t="s">
        <v>237</v>
      </c>
      <c r="C1056" s="2" t="s">
        <v>11</v>
      </c>
      <c r="D1056" s="2" t="s">
        <v>238</v>
      </c>
      <c r="E1056" s="2" t="s">
        <v>15</v>
      </c>
      <c r="F1056" s="2" t="s">
        <v>20</v>
      </c>
      <c r="G1056" s="2" t="s">
        <v>21</v>
      </c>
      <c r="H1056" s="3">
        <v>2834850</v>
      </c>
      <c r="I1056" s="4">
        <v>0.4355</v>
      </c>
    </row>
    <row r="1057" spans="1:9" x14ac:dyDescent="0.35">
      <c r="A1057" s="2" t="s">
        <v>9</v>
      </c>
      <c r="B1057" s="2" t="s">
        <v>237</v>
      </c>
      <c r="C1057" s="2" t="s">
        <v>11</v>
      </c>
      <c r="D1057" s="2" t="s">
        <v>238</v>
      </c>
      <c r="E1057" s="2" t="s">
        <v>16</v>
      </c>
      <c r="F1057" s="2" t="s">
        <v>20</v>
      </c>
      <c r="G1057" s="2" t="s">
        <v>21</v>
      </c>
      <c r="H1057" s="3">
        <v>0</v>
      </c>
      <c r="I1057" s="4">
        <v>0</v>
      </c>
    </row>
    <row r="1058" spans="1:9" x14ac:dyDescent="0.35">
      <c r="A1058" s="2" t="s">
        <v>9</v>
      </c>
      <c r="B1058" s="2" t="s">
        <v>237</v>
      </c>
      <c r="C1058" s="2" t="s">
        <v>11</v>
      </c>
      <c r="D1058" s="2" t="s">
        <v>238</v>
      </c>
      <c r="E1058" s="2" t="s">
        <v>18</v>
      </c>
      <c r="F1058" s="2" t="s">
        <v>20</v>
      </c>
      <c r="G1058" s="2" t="s">
        <v>21</v>
      </c>
      <c r="H1058" s="3">
        <v>4695241</v>
      </c>
      <c r="I1058" s="4">
        <v>0.72130000000000005</v>
      </c>
    </row>
    <row r="1059" spans="1:9" x14ac:dyDescent="0.35">
      <c r="A1059" s="2" t="s">
        <v>9</v>
      </c>
      <c r="B1059" s="2" t="s">
        <v>237</v>
      </c>
      <c r="C1059" s="2" t="s">
        <v>11</v>
      </c>
      <c r="D1059" s="2" t="s">
        <v>238</v>
      </c>
      <c r="E1059" s="2" t="s">
        <v>17</v>
      </c>
      <c r="F1059" s="2" t="s">
        <v>20</v>
      </c>
      <c r="G1059" s="2" t="s">
        <v>21</v>
      </c>
      <c r="H1059" s="3">
        <v>0</v>
      </c>
      <c r="I1059" s="4">
        <v>0</v>
      </c>
    </row>
    <row r="1060" spans="1:9" x14ac:dyDescent="0.35">
      <c r="A1060" s="2" t="s">
        <v>9</v>
      </c>
      <c r="B1060" s="2" t="s">
        <v>241</v>
      </c>
      <c r="C1060" s="2" t="s">
        <v>11</v>
      </c>
      <c r="D1060" s="2" t="s">
        <v>245</v>
      </c>
      <c r="E1060" s="2" t="s">
        <v>13</v>
      </c>
      <c r="F1060" s="2" t="s">
        <v>20</v>
      </c>
      <c r="G1060" s="2" t="s">
        <v>21</v>
      </c>
      <c r="H1060" s="3">
        <v>0</v>
      </c>
      <c r="I1060" s="4">
        <v>0</v>
      </c>
    </row>
    <row r="1061" spans="1:9" x14ac:dyDescent="0.35">
      <c r="A1061" s="2" t="s">
        <v>9</v>
      </c>
      <c r="B1061" s="2" t="s">
        <v>241</v>
      </c>
      <c r="C1061" s="2" t="s">
        <v>11</v>
      </c>
      <c r="D1061" s="2" t="s">
        <v>245</v>
      </c>
      <c r="E1061" s="2" t="s">
        <v>15</v>
      </c>
      <c r="F1061" s="2" t="s">
        <v>20</v>
      </c>
      <c r="G1061" s="2" t="s">
        <v>21</v>
      </c>
      <c r="H1061" s="3">
        <v>903477</v>
      </c>
      <c r="I1061" s="4">
        <v>0.441</v>
      </c>
    </row>
    <row r="1062" spans="1:9" x14ac:dyDescent="0.35">
      <c r="A1062" s="2" t="s">
        <v>9</v>
      </c>
      <c r="B1062" s="2" t="s">
        <v>241</v>
      </c>
      <c r="C1062" s="2" t="s">
        <v>11</v>
      </c>
      <c r="D1062" s="2" t="s">
        <v>245</v>
      </c>
      <c r="E1062" s="2" t="s">
        <v>17</v>
      </c>
      <c r="F1062" s="2" t="s">
        <v>20</v>
      </c>
      <c r="G1062" s="2" t="s">
        <v>21</v>
      </c>
      <c r="H1062" s="3">
        <v>0</v>
      </c>
      <c r="I1062" s="4">
        <v>0</v>
      </c>
    </row>
    <row r="1063" spans="1:9" x14ac:dyDescent="0.35">
      <c r="A1063" s="2" t="s">
        <v>9</v>
      </c>
      <c r="B1063" s="2" t="s">
        <v>241</v>
      </c>
      <c r="C1063" s="2" t="s">
        <v>11</v>
      </c>
      <c r="D1063" s="2" t="s">
        <v>245</v>
      </c>
      <c r="E1063" s="2" t="s">
        <v>18</v>
      </c>
      <c r="F1063" s="2" t="s">
        <v>20</v>
      </c>
      <c r="G1063" s="2" t="s">
        <v>21</v>
      </c>
      <c r="H1063" s="3">
        <v>1454783</v>
      </c>
      <c r="I1063" s="4">
        <v>0.71009999999999995</v>
      </c>
    </row>
    <row r="1064" spans="1:9" x14ac:dyDescent="0.35">
      <c r="A1064" s="2" t="s">
        <v>9</v>
      </c>
      <c r="B1064" s="2" t="s">
        <v>247</v>
      </c>
      <c r="C1064" s="2" t="s">
        <v>11</v>
      </c>
      <c r="D1064" s="2" t="s">
        <v>248</v>
      </c>
      <c r="E1064" s="2" t="s">
        <v>13</v>
      </c>
      <c r="F1064" s="2" t="s">
        <v>20</v>
      </c>
      <c r="G1064" s="2" t="s">
        <v>21</v>
      </c>
      <c r="H1064" s="3">
        <v>0</v>
      </c>
      <c r="I1064" s="4">
        <v>0</v>
      </c>
    </row>
    <row r="1065" spans="1:9" x14ac:dyDescent="0.35">
      <c r="A1065" s="2" t="s">
        <v>9</v>
      </c>
      <c r="B1065" s="2" t="s">
        <v>247</v>
      </c>
      <c r="C1065" s="2" t="s">
        <v>11</v>
      </c>
      <c r="D1065" s="2" t="s">
        <v>248</v>
      </c>
      <c r="E1065" s="2" t="s">
        <v>15</v>
      </c>
      <c r="F1065" s="2" t="s">
        <v>20</v>
      </c>
      <c r="G1065" s="2" t="s">
        <v>21</v>
      </c>
      <c r="H1065" s="3">
        <v>395197</v>
      </c>
      <c r="I1065" s="4">
        <v>0.16589999999999999</v>
      </c>
    </row>
    <row r="1066" spans="1:9" x14ac:dyDescent="0.35">
      <c r="A1066" s="2" t="s">
        <v>9</v>
      </c>
      <c r="B1066" s="2" t="s">
        <v>247</v>
      </c>
      <c r="C1066" s="2" t="s">
        <v>11</v>
      </c>
      <c r="D1066" s="2" t="s">
        <v>248</v>
      </c>
      <c r="E1066" s="2" t="s">
        <v>16</v>
      </c>
      <c r="F1066" s="2" t="s">
        <v>20</v>
      </c>
      <c r="G1066" s="2" t="s">
        <v>21</v>
      </c>
      <c r="H1066" s="3">
        <v>187713</v>
      </c>
      <c r="I1066" s="4">
        <v>7.8799999999999995E-2</v>
      </c>
    </row>
    <row r="1067" spans="1:9" x14ac:dyDescent="0.35">
      <c r="A1067" s="2" t="s">
        <v>9</v>
      </c>
      <c r="B1067" s="2" t="s">
        <v>247</v>
      </c>
      <c r="C1067" s="2" t="s">
        <v>11</v>
      </c>
      <c r="D1067" s="2" t="s">
        <v>248</v>
      </c>
      <c r="E1067" s="2" t="s">
        <v>17</v>
      </c>
      <c r="F1067" s="2" t="s">
        <v>20</v>
      </c>
      <c r="G1067" s="2" t="s">
        <v>21</v>
      </c>
      <c r="H1067" s="3">
        <v>0</v>
      </c>
      <c r="I1067" s="4">
        <v>0</v>
      </c>
    </row>
    <row r="1068" spans="1:9" x14ac:dyDescent="0.35">
      <c r="A1068" s="2" t="s">
        <v>9</v>
      </c>
      <c r="B1068" s="2" t="s">
        <v>247</v>
      </c>
      <c r="C1068" s="2" t="s">
        <v>11</v>
      </c>
      <c r="D1068" s="2" t="s">
        <v>248</v>
      </c>
      <c r="E1068" s="2" t="s">
        <v>18</v>
      </c>
      <c r="F1068" s="2" t="s">
        <v>20</v>
      </c>
      <c r="G1068" s="2" t="s">
        <v>21</v>
      </c>
      <c r="H1068" s="3">
        <v>1726336</v>
      </c>
      <c r="I1068" s="4">
        <v>0.72470000000000001</v>
      </c>
    </row>
    <row r="1069" spans="1:9" x14ac:dyDescent="0.35">
      <c r="A1069" s="2" t="s">
        <v>9</v>
      </c>
      <c r="B1069" s="2" t="s">
        <v>247</v>
      </c>
      <c r="C1069" s="2" t="s">
        <v>11</v>
      </c>
      <c r="D1069" s="2" t="s">
        <v>249</v>
      </c>
      <c r="E1069" s="2" t="s">
        <v>25</v>
      </c>
      <c r="F1069" s="2" t="s">
        <v>20</v>
      </c>
      <c r="G1069" s="2" t="s">
        <v>21</v>
      </c>
      <c r="H1069" s="3">
        <v>74271</v>
      </c>
      <c r="I1069" s="4">
        <v>0.41</v>
      </c>
    </row>
    <row r="1070" spans="1:9" x14ac:dyDescent="0.35">
      <c r="A1070" s="2" t="s">
        <v>9</v>
      </c>
      <c r="B1070" s="2" t="s">
        <v>247</v>
      </c>
      <c r="C1070" s="2" t="s">
        <v>11</v>
      </c>
      <c r="D1070" s="2" t="s">
        <v>249</v>
      </c>
      <c r="E1070" s="2" t="s">
        <v>15</v>
      </c>
      <c r="F1070" s="2" t="s">
        <v>20</v>
      </c>
      <c r="G1070" s="2" t="s">
        <v>21</v>
      </c>
      <c r="H1070" s="3">
        <v>244715</v>
      </c>
      <c r="I1070" s="4">
        <v>1.3509</v>
      </c>
    </row>
    <row r="1071" spans="1:9" x14ac:dyDescent="0.35">
      <c r="A1071" s="2" t="s">
        <v>9</v>
      </c>
      <c r="B1071" s="2" t="s">
        <v>247</v>
      </c>
      <c r="C1071" s="2" t="s">
        <v>11</v>
      </c>
      <c r="D1071" s="2" t="s">
        <v>249</v>
      </c>
      <c r="E1071" s="2" t="s">
        <v>17</v>
      </c>
      <c r="F1071" s="2" t="s">
        <v>20</v>
      </c>
      <c r="G1071" s="2" t="s">
        <v>21</v>
      </c>
      <c r="H1071" s="3">
        <v>0</v>
      </c>
      <c r="I1071" s="4">
        <v>0</v>
      </c>
    </row>
    <row r="1072" spans="1:9" x14ac:dyDescent="0.35">
      <c r="A1072" s="2" t="s">
        <v>9</v>
      </c>
      <c r="B1072" s="2" t="s">
        <v>247</v>
      </c>
      <c r="C1072" s="2" t="s">
        <v>11</v>
      </c>
      <c r="D1072" s="2" t="s">
        <v>249</v>
      </c>
      <c r="E1072" s="2" t="s">
        <v>18</v>
      </c>
      <c r="F1072" s="2" t="s">
        <v>20</v>
      </c>
      <c r="G1072" s="2" t="s">
        <v>21</v>
      </c>
      <c r="H1072" s="3">
        <v>213920</v>
      </c>
      <c r="I1072" s="4">
        <v>1.1809000000000001</v>
      </c>
    </row>
    <row r="1073" spans="1:9" x14ac:dyDescent="0.35">
      <c r="A1073" s="2" t="s">
        <v>9</v>
      </c>
      <c r="B1073" s="2" t="s">
        <v>247</v>
      </c>
      <c r="C1073" s="2" t="s">
        <v>11</v>
      </c>
      <c r="D1073" s="2" t="s">
        <v>250</v>
      </c>
      <c r="E1073" s="2" t="s">
        <v>13</v>
      </c>
      <c r="F1073" s="2" t="s">
        <v>20</v>
      </c>
      <c r="G1073" s="2" t="s">
        <v>21</v>
      </c>
      <c r="H1073" s="3">
        <v>0</v>
      </c>
      <c r="I1073" s="4">
        <v>0</v>
      </c>
    </row>
    <row r="1074" spans="1:9" x14ac:dyDescent="0.35">
      <c r="A1074" s="2" t="s">
        <v>9</v>
      </c>
      <c r="B1074" s="2" t="s">
        <v>247</v>
      </c>
      <c r="C1074" s="2" t="s">
        <v>11</v>
      </c>
      <c r="D1074" s="2" t="s">
        <v>250</v>
      </c>
      <c r="E1074" s="2" t="s">
        <v>15</v>
      </c>
      <c r="F1074" s="2" t="s">
        <v>20</v>
      </c>
      <c r="G1074" s="2" t="s">
        <v>21</v>
      </c>
      <c r="H1074" s="3">
        <v>2353389</v>
      </c>
      <c r="I1074" s="4">
        <v>0.69530000000000003</v>
      </c>
    </row>
    <row r="1075" spans="1:9" x14ac:dyDescent="0.35">
      <c r="A1075" s="2" t="s">
        <v>9</v>
      </c>
      <c r="B1075" s="2" t="s">
        <v>247</v>
      </c>
      <c r="C1075" s="2" t="s">
        <v>11</v>
      </c>
      <c r="D1075" s="2" t="s">
        <v>250</v>
      </c>
      <c r="E1075" s="2" t="s">
        <v>16</v>
      </c>
      <c r="F1075" s="2" t="s">
        <v>20</v>
      </c>
      <c r="G1075" s="2" t="s">
        <v>21</v>
      </c>
      <c r="H1075" s="3">
        <v>398380</v>
      </c>
      <c r="I1075" s="4">
        <v>0.1177</v>
      </c>
    </row>
    <row r="1076" spans="1:9" x14ac:dyDescent="0.35">
      <c r="A1076" s="2" t="s">
        <v>9</v>
      </c>
      <c r="B1076" s="2" t="s">
        <v>247</v>
      </c>
      <c r="C1076" s="2" t="s">
        <v>11</v>
      </c>
      <c r="D1076" s="2" t="s">
        <v>250</v>
      </c>
      <c r="E1076" s="2" t="s">
        <v>17</v>
      </c>
      <c r="F1076" s="2" t="s">
        <v>20</v>
      </c>
      <c r="G1076" s="2" t="s">
        <v>21</v>
      </c>
      <c r="H1076" s="3">
        <v>0</v>
      </c>
      <c r="I1076" s="4">
        <v>0</v>
      </c>
    </row>
    <row r="1077" spans="1:9" x14ac:dyDescent="0.35">
      <c r="A1077" s="2" t="s">
        <v>9</v>
      </c>
      <c r="B1077" s="2" t="s">
        <v>247</v>
      </c>
      <c r="C1077" s="2" t="s">
        <v>11</v>
      </c>
      <c r="D1077" s="2" t="s">
        <v>250</v>
      </c>
      <c r="E1077" s="2" t="s">
        <v>18</v>
      </c>
      <c r="F1077" s="2" t="s">
        <v>20</v>
      </c>
      <c r="G1077" s="2" t="s">
        <v>21</v>
      </c>
      <c r="H1077" s="3">
        <v>1669339</v>
      </c>
      <c r="I1077" s="4">
        <v>0.49320000000000003</v>
      </c>
    </row>
    <row r="1078" spans="1:9" x14ac:dyDescent="0.35">
      <c r="A1078" s="2" t="s">
        <v>9</v>
      </c>
      <c r="B1078" s="2" t="s">
        <v>241</v>
      </c>
      <c r="C1078" s="2" t="s">
        <v>11</v>
      </c>
      <c r="D1078" s="2" t="s">
        <v>242</v>
      </c>
      <c r="E1078" s="2" t="s">
        <v>13</v>
      </c>
      <c r="F1078" s="2" t="s">
        <v>20</v>
      </c>
      <c r="G1078" s="2" t="s">
        <v>21</v>
      </c>
      <c r="H1078" s="3">
        <v>0</v>
      </c>
      <c r="I1078" s="4">
        <v>0</v>
      </c>
    </row>
    <row r="1079" spans="1:9" x14ac:dyDescent="0.35">
      <c r="A1079" s="2" t="s">
        <v>9</v>
      </c>
      <c r="B1079" s="2" t="s">
        <v>241</v>
      </c>
      <c r="C1079" s="2" t="s">
        <v>11</v>
      </c>
      <c r="D1079" s="2" t="s">
        <v>242</v>
      </c>
      <c r="E1079" s="2" t="s">
        <v>15</v>
      </c>
      <c r="F1079" s="2" t="s">
        <v>20</v>
      </c>
      <c r="G1079" s="2" t="s">
        <v>21</v>
      </c>
      <c r="H1079" s="3">
        <v>0</v>
      </c>
      <c r="I1079" s="4">
        <v>0</v>
      </c>
    </row>
    <row r="1080" spans="1:9" x14ac:dyDescent="0.35">
      <c r="A1080" s="2" t="s">
        <v>9</v>
      </c>
      <c r="B1080" s="2" t="s">
        <v>241</v>
      </c>
      <c r="C1080" s="2" t="s">
        <v>11</v>
      </c>
      <c r="D1080" s="2" t="s">
        <v>242</v>
      </c>
      <c r="E1080" s="2" t="s">
        <v>243</v>
      </c>
      <c r="F1080" s="2" t="s">
        <v>20</v>
      </c>
      <c r="G1080" s="2" t="s">
        <v>21</v>
      </c>
      <c r="H1080" s="3">
        <v>912625</v>
      </c>
      <c r="I1080" s="4">
        <v>0.32150000000000001</v>
      </c>
    </row>
    <row r="1081" spans="1:9" x14ac:dyDescent="0.35">
      <c r="A1081" s="2" t="s">
        <v>9</v>
      </c>
      <c r="B1081" s="2" t="s">
        <v>241</v>
      </c>
      <c r="C1081" s="2" t="s">
        <v>11</v>
      </c>
      <c r="D1081" s="2" t="s">
        <v>242</v>
      </c>
      <c r="E1081" s="2" t="s">
        <v>244</v>
      </c>
      <c r="F1081" s="2" t="s">
        <v>20</v>
      </c>
      <c r="G1081" s="2" t="s">
        <v>21</v>
      </c>
      <c r="H1081" s="3">
        <v>299495</v>
      </c>
      <c r="I1081" s="4">
        <v>0.1152</v>
      </c>
    </row>
    <row r="1082" spans="1:9" x14ac:dyDescent="0.35">
      <c r="A1082" s="2" t="s">
        <v>9</v>
      </c>
      <c r="B1082" s="2" t="s">
        <v>241</v>
      </c>
      <c r="C1082" s="2" t="s">
        <v>11</v>
      </c>
      <c r="D1082" s="2" t="s">
        <v>242</v>
      </c>
      <c r="E1082" s="2" t="s">
        <v>17</v>
      </c>
      <c r="F1082" s="2" t="s">
        <v>20</v>
      </c>
      <c r="G1082" s="2" t="s">
        <v>21</v>
      </c>
      <c r="H1082" s="3">
        <v>0</v>
      </c>
      <c r="I1082" s="4">
        <v>0</v>
      </c>
    </row>
    <row r="1083" spans="1:9" x14ac:dyDescent="0.35">
      <c r="A1083" s="2" t="s">
        <v>9</v>
      </c>
      <c r="B1083" s="2" t="s">
        <v>241</v>
      </c>
      <c r="C1083" s="2" t="s">
        <v>11</v>
      </c>
      <c r="D1083" s="2" t="s">
        <v>242</v>
      </c>
      <c r="E1083" s="2" t="s">
        <v>18</v>
      </c>
      <c r="F1083" s="2" t="s">
        <v>20</v>
      </c>
      <c r="G1083" s="2" t="s">
        <v>21</v>
      </c>
      <c r="H1083" s="3">
        <v>3150483</v>
      </c>
      <c r="I1083" s="4">
        <v>0.57930000000000004</v>
      </c>
    </row>
    <row r="1084" spans="1:9" x14ac:dyDescent="0.35">
      <c r="A1084" s="2" t="s">
        <v>9</v>
      </c>
      <c r="B1084" s="2" t="s">
        <v>251</v>
      </c>
      <c r="C1084" s="2" t="s">
        <v>11</v>
      </c>
      <c r="D1084" s="2" t="s">
        <v>252</v>
      </c>
      <c r="E1084" s="2" t="s">
        <v>13</v>
      </c>
      <c r="F1084" s="2" t="s">
        <v>20</v>
      </c>
      <c r="G1084" s="2" t="s">
        <v>21</v>
      </c>
      <c r="H1084" s="3">
        <v>0</v>
      </c>
      <c r="I1084" s="4">
        <v>0</v>
      </c>
    </row>
    <row r="1085" spans="1:9" x14ac:dyDescent="0.35">
      <c r="A1085" s="2" t="s">
        <v>9</v>
      </c>
      <c r="B1085" s="2" t="s">
        <v>251</v>
      </c>
      <c r="C1085" s="2" t="s">
        <v>11</v>
      </c>
      <c r="D1085" s="2" t="s">
        <v>252</v>
      </c>
      <c r="E1085" s="2" t="s">
        <v>15</v>
      </c>
      <c r="F1085" s="2" t="s">
        <v>20</v>
      </c>
      <c r="G1085" s="2" t="s">
        <v>21</v>
      </c>
      <c r="H1085" s="3">
        <v>1540364</v>
      </c>
      <c r="I1085" s="4">
        <v>0.2462</v>
      </c>
    </row>
    <row r="1086" spans="1:9" x14ac:dyDescent="0.35">
      <c r="A1086" s="2" t="s">
        <v>9</v>
      </c>
      <c r="B1086" s="2" t="s">
        <v>251</v>
      </c>
      <c r="C1086" s="2" t="s">
        <v>11</v>
      </c>
      <c r="D1086" s="2" t="s">
        <v>252</v>
      </c>
      <c r="E1086" s="2" t="s">
        <v>16</v>
      </c>
      <c r="F1086" s="2" t="s">
        <v>20</v>
      </c>
      <c r="G1086" s="2" t="s">
        <v>21</v>
      </c>
      <c r="H1086" s="3">
        <v>120126</v>
      </c>
      <c r="I1086" s="4">
        <v>1.9199999999999998E-2</v>
      </c>
    </row>
    <row r="1087" spans="1:9" x14ac:dyDescent="0.35">
      <c r="A1087" s="2" t="s">
        <v>9</v>
      </c>
      <c r="B1087" s="2" t="s">
        <v>251</v>
      </c>
      <c r="C1087" s="2" t="s">
        <v>11</v>
      </c>
      <c r="D1087" s="2" t="s">
        <v>252</v>
      </c>
      <c r="E1087" s="2" t="s">
        <v>17</v>
      </c>
      <c r="F1087" s="2" t="s">
        <v>20</v>
      </c>
      <c r="G1087" s="2" t="s">
        <v>21</v>
      </c>
      <c r="H1087" s="3">
        <v>0</v>
      </c>
      <c r="I1087" s="4">
        <v>0</v>
      </c>
    </row>
    <row r="1088" spans="1:9" x14ac:dyDescent="0.35">
      <c r="A1088" s="2" t="s">
        <v>9</v>
      </c>
      <c r="B1088" s="2" t="s">
        <v>251</v>
      </c>
      <c r="C1088" s="2" t="s">
        <v>11</v>
      </c>
      <c r="D1088" s="2" t="s">
        <v>252</v>
      </c>
      <c r="E1088" s="2" t="s">
        <v>18</v>
      </c>
      <c r="F1088" s="2" t="s">
        <v>20</v>
      </c>
      <c r="G1088" s="2" t="s">
        <v>21</v>
      </c>
      <c r="H1088" s="3">
        <v>5719116</v>
      </c>
      <c r="I1088" s="4">
        <v>0.91410000000000002</v>
      </c>
    </row>
    <row r="1089" spans="1:9" x14ac:dyDescent="0.35">
      <c r="A1089" s="2" t="s">
        <v>9</v>
      </c>
      <c r="B1089" s="2" t="s">
        <v>253</v>
      </c>
      <c r="C1089" s="2" t="s">
        <v>11</v>
      </c>
      <c r="D1089" s="2" t="s">
        <v>254</v>
      </c>
      <c r="E1089" s="2" t="s">
        <v>25</v>
      </c>
      <c r="F1089" s="2" t="s">
        <v>20</v>
      </c>
      <c r="G1089" s="2" t="s">
        <v>21</v>
      </c>
      <c r="H1089" s="3">
        <v>531386</v>
      </c>
      <c r="I1089" s="4">
        <v>0.2064</v>
      </c>
    </row>
    <row r="1090" spans="1:9" x14ac:dyDescent="0.35">
      <c r="A1090" s="2" t="s">
        <v>9</v>
      </c>
      <c r="B1090" s="2" t="s">
        <v>253</v>
      </c>
      <c r="C1090" s="2" t="s">
        <v>11</v>
      </c>
      <c r="D1090" s="2" t="s">
        <v>254</v>
      </c>
      <c r="E1090" s="2" t="s">
        <v>15</v>
      </c>
      <c r="F1090" s="2" t="s">
        <v>20</v>
      </c>
      <c r="G1090" s="2" t="s">
        <v>21</v>
      </c>
      <c r="H1090" s="3">
        <v>2399974</v>
      </c>
      <c r="I1090" s="4">
        <v>0.93930000000000002</v>
      </c>
    </row>
    <row r="1091" spans="1:9" x14ac:dyDescent="0.35">
      <c r="A1091" s="2" t="s">
        <v>9</v>
      </c>
      <c r="B1091" s="2" t="s">
        <v>253</v>
      </c>
      <c r="C1091" s="2" t="s">
        <v>11</v>
      </c>
      <c r="D1091" s="2" t="s">
        <v>254</v>
      </c>
      <c r="E1091" s="2" t="s">
        <v>16</v>
      </c>
      <c r="F1091" s="2" t="s">
        <v>20</v>
      </c>
      <c r="G1091" s="2" t="s">
        <v>21</v>
      </c>
      <c r="H1091" s="3">
        <v>83551</v>
      </c>
      <c r="I1091" s="4">
        <v>3.27E-2</v>
      </c>
    </row>
    <row r="1092" spans="1:9" x14ac:dyDescent="0.35">
      <c r="A1092" s="2" t="s">
        <v>9</v>
      </c>
      <c r="B1092" s="2" t="s">
        <v>253</v>
      </c>
      <c r="C1092" s="2" t="s">
        <v>11</v>
      </c>
      <c r="D1092" s="2" t="s">
        <v>254</v>
      </c>
      <c r="E1092" s="2" t="s">
        <v>17</v>
      </c>
      <c r="F1092" s="2" t="s">
        <v>20</v>
      </c>
      <c r="G1092" s="2" t="s">
        <v>21</v>
      </c>
      <c r="H1092" s="3">
        <v>0</v>
      </c>
      <c r="I1092" s="4">
        <v>0</v>
      </c>
    </row>
    <row r="1093" spans="1:9" x14ac:dyDescent="0.35">
      <c r="A1093" s="2" t="s">
        <v>9</v>
      </c>
      <c r="B1093" s="2" t="s">
        <v>253</v>
      </c>
      <c r="C1093" s="2" t="s">
        <v>11</v>
      </c>
      <c r="D1093" s="2" t="s">
        <v>254</v>
      </c>
      <c r="E1093" s="2" t="s">
        <v>18</v>
      </c>
      <c r="F1093" s="2" t="s">
        <v>20</v>
      </c>
      <c r="G1093" s="2" t="s">
        <v>21</v>
      </c>
      <c r="H1093" s="3">
        <v>1347031</v>
      </c>
      <c r="I1093" s="4">
        <v>0.5272</v>
      </c>
    </row>
    <row r="1094" spans="1:9" x14ac:dyDescent="0.35">
      <c r="A1094" s="2" t="s">
        <v>9</v>
      </c>
      <c r="B1094" s="2" t="s">
        <v>253</v>
      </c>
      <c r="C1094" s="2" t="s">
        <v>11</v>
      </c>
      <c r="D1094" s="2" t="s">
        <v>255</v>
      </c>
      <c r="E1094" s="2" t="s">
        <v>25</v>
      </c>
      <c r="F1094" s="2" t="s">
        <v>20</v>
      </c>
      <c r="G1094" s="2" t="s">
        <v>21</v>
      </c>
      <c r="H1094" s="3">
        <v>6576678</v>
      </c>
      <c r="I1094" s="4">
        <v>0.22</v>
      </c>
    </row>
    <row r="1095" spans="1:9" x14ac:dyDescent="0.35">
      <c r="A1095" s="2" t="s">
        <v>9</v>
      </c>
      <c r="B1095" s="2" t="s">
        <v>253</v>
      </c>
      <c r="C1095" s="2" t="s">
        <v>11</v>
      </c>
      <c r="D1095" s="2" t="s">
        <v>255</v>
      </c>
      <c r="E1095" s="2" t="s">
        <v>15</v>
      </c>
      <c r="F1095" s="2" t="s">
        <v>20</v>
      </c>
      <c r="G1095" s="2" t="s">
        <v>21</v>
      </c>
      <c r="H1095" s="3">
        <v>8108924</v>
      </c>
      <c r="I1095" s="4">
        <v>0.29339999999999999</v>
      </c>
    </row>
    <row r="1096" spans="1:9" x14ac:dyDescent="0.35">
      <c r="A1096" s="2" t="s">
        <v>9</v>
      </c>
      <c r="B1096" s="2" t="s">
        <v>253</v>
      </c>
      <c r="C1096" s="2" t="s">
        <v>11</v>
      </c>
      <c r="D1096" s="2" t="s">
        <v>255</v>
      </c>
      <c r="E1096" s="2" t="s">
        <v>17</v>
      </c>
      <c r="F1096" s="2" t="s">
        <v>20</v>
      </c>
      <c r="G1096" s="2" t="s">
        <v>21</v>
      </c>
      <c r="H1096" s="3">
        <v>0</v>
      </c>
      <c r="I1096" s="4">
        <v>0</v>
      </c>
    </row>
    <row r="1097" spans="1:9" x14ac:dyDescent="0.35">
      <c r="A1097" s="2" t="s">
        <v>9</v>
      </c>
      <c r="B1097" s="2" t="s">
        <v>253</v>
      </c>
      <c r="C1097" s="2" t="s">
        <v>11</v>
      </c>
      <c r="D1097" s="2" t="s">
        <v>255</v>
      </c>
      <c r="E1097" s="2" t="s">
        <v>18</v>
      </c>
      <c r="F1097" s="2" t="s">
        <v>20</v>
      </c>
      <c r="G1097" s="2" t="s">
        <v>21</v>
      </c>
      <c r="H1097" s="3">
        <v>14592747</v>
      </c>
      <c r="I1097" s="4">
        <v>0.52800000000000002</v>
      </c>
    </row>
    <row r="1098" spans="1:9" x14ac:dyDescent="0.35">
      <c r="A1098" s="2" t="s">
        <v>9</v>
      </c>
      <c r="B1098" s="2" t="s">
        <v>253</v>
      </c>
      <c r="C1098" s="2" t="s">
        <v>11</v>
      </c>
      <c r="D1098" s="2" t="s">
        <v>256</v>
      </c>
      <c r="E1098" s="2" t="s">
        <v>13</v>
      </c>
      <c r="F1098" s="2" t="s">
        <v>20</v>
      </c>
      <c r="G1098" s="2" t="s">
        <v>21</v>
      </c>
      <c r="H1098" s="3">
        <v>0</v>
      </c>
      <c r="I1098" s="4">
        <v>0</v>
      </c>
    </row>
    <row r="1099" spans="1:9" x14ac:dyDescent="0.35">
      <c r="A1099" s="2" t="s">
        <v>9</v>
      </c>
      <c r="B1099" s="2" t="s">
        <v>253</v>
      </c>
      <c r="C1099" s="2" t="s">
        <v>11</v>
      </c>
      <c r="D1099" s="2" t="s">
        <v>256</v>
      </c>
      <c r="E1099" s="2" t="s">
        <v>15</v>
      </c>
      <c r="F1099" s="2" t="s">
        <v>20</v>
      </c>
      <c r="G1099" s="2" t="s">
        <v>21</v>
      </c>
      <c r="H1099" s="3">
        <v>5996549</v>
      </c>
      <c r="I1099" s="4">
        <v>0.55969999999999998</v>
      </c>
    </row>
    <row r="1100" spans="1:9" x14ac:dyDescent="0.35">
      <c r="A1100" s="2" t="s">
        <v>9</v>
      </c>
      <c r="B1100" s="2" t="s">
        <v>253</v>
      </c>
      <c r="C1100" s="2" t="s">
        <v>11</v>
      </c>
      <c r="D1100" s="2" t="s">
        <v>256</v>
      </c>
      <c r="E1100" s="2" t="s">
        <v>17</v>
      </c>
      <c r="F1100" s="2" t="s">
        <v>20</v>
      </c>
      <c r="G1100" s="2" t="s">
        <v>21</v>
      </c>
      <c r="H1100" s="3">
        <v>0</v>
      </c>
      <c r="I1100" s="4">
        <v>0</v>
      </c>
    </row>
    <row r="1101" spans="1:9" x14ac:dyDescent="0.35">
      <c r="A1101" s="2" t="s">
        <v>9</v>
      </c>
      <c r="B1101" s="2" t="s">
        <v>253</v>
      </c>
      <c r="C1101" s="2" t="s">
        <v>11</v>
      </c>
      <c r="D1101" s="2" t="s">
        <v>256</v>
      </c>
      <c r="E1101" s="2" t="s">
        <v>18</v>
      </c>
      <c r="F1101" s="2" t="s">
        <v>20</v>
      </c>
      <c r="G1101" s="2" t="s">
        <v>21</v>
      </c>
      <c r="H1101" s="3">
        <v>4116266</v>
      </c>
      <c r="I1101" s="4">
        <v>0.38419999999999999</v>
      </c>
    </row>
    <row r="1102" spans="1:9" x14ac:dyDescent="0.35">
      <c r="A1102" s="2" t="s">
        <v>9</v>
      </c>
      <c r="B1102" s="2" t="s">
        <v>253</v>
      </c>
      <c r="C1102" s="2" t="s">
        <v>11</v>
      </c>
      <c r="D1102" s="2" t="s">
        <v>257</v>
      </c>
      <c r="E1102" s="2" t="s">
        <v>15</v>
      </c>
      <c r="F1102" s="2" t="s">
        <v>20</v>
      </c>
      <c r="G1102" s="2" t="s">
        <v>21</v>
      </c>
      <c r="H1102" s="3">
        <v>2599999</v>
      </c>
      <c r="I1102" s="4">
        <v>0.46929999999999999</v>
      </c>
    </row>
    <row r="1103" spans="1:9" x14ac:dyDescent="0.35">
      <c r="A1103" s="2" t="s">
        <v>9</v>
      </c>
      <c r="B1103" s="2" t="s">
        <v>253</v>
      </c>
      <c r="C1103" s="2" t="s">
        <v>11</v>
      </c>
      <c r="D1103" s="2" t="s">
        <v>257</v>
      </c>
      <c r="E1103" s="2" t="s">
        <v>16</v>
      </c>
      <c r="F1103" s="2" t="s">
        <v>20</v>
      </c>
      <c r="G1103" s="2" t="s">
        <v>21</v>
      </c>
      <c r="H1103" s="3">
        <v>111911</v>
      </c>
      <c r="I1103" s="4">
        <v>2.0199999999999999E-2</v>
      </c>
    </row>
    <row r="1104" spans="1:9" x14ac:dyDescent="0.35">
      <c r="A1104" s="2" t="s">
        <v>9</v>
      </c>
      <c r="B1104" s="2" t="s">
        <v>253</v>
      </c>
      <c r="C1104" s="2" t="s">
        <v>11</v>
      </c>
      <c r="D1104" s="2" t="s">
        <v>257</v>
      </c>
      <c r="E1104" s="2" t="s">
        <v>17</v>
      </c>
      <c r="F1104" s="2" t="s">
        <v>20</v>
      </c>
      <c r="G1104" s="2" t="s">
        <v>21</v>
      </c>
      <c r="H1104" s="3">
        <v>0</v>
      </c>
      <c r="I1104" s="4">
        <v>0</v>
      </c>
    </row>
    <row r="1105" spans="1:9" x14ac:dyDescent="0.35">
      <c r="A1105" s="2" t="s">
        <v>9</v>
      </c>
      <c r="B1105" s="2" t="s">
        <v>253</v>
      </c>
      <c r="C1105" s="2" t="s">
        <v>11</v>
      </c>
      <c r="D1105" s="2" t="s">
        <v>257</v>
      </c>
      <c r="E1105" s="2" t="s">
        <v>18</v>
      </c>
      <c r="F1105" s="2" t="s">
        <v>20</v>
      </c>
      <c r="G1105" s="2" t="s">
        <v>21</v>
      </c>
      <c r="H1105" s="3">
        <v>2616066</v>
      </c>
      <c r="I1105" s="4">
        <v>0.47220000000000001</v>
      </c>
    </row>
    <row r="1106" spans="1:9" x14ac:dyDescent="0.35">
      <c r="A1106" s="2" t="s">
        <v>9</v>
      </c>
      <c r="B1106" s="2" t="s">
        <v>253</v>
      </c>
      <c r="C1106" s="2" t="s">
        <v>11</v>
      </c>
      <c r="D1106" s="2" t="s">
        <v>258</v>
      </c>
      <c r="E1106" s="2" t="s">
        <v>25</v>
      </c>
      <c r="F1106" s="2" t="s">
        <v>20</v>
      </c>
      <c r="G1106" s="2" t="s">
        <v>21</v>
      </c>
      <c r="H1106" s="3">
        <v>1410484</v>
      </c>
      <c r="I1106" s="4">
        <v>0.22</v>
      </c>
    </row>
    <row r="1107" spans="1:9" x14ac:dyDescent="0.35">
      <c r="A1107" s="2" t="s">
        <v>9</v>
      </c>
      <c r="B1107" s="2" t="s">
        <v>253</v>
      </c>
      <c r="C1107" s="2" t="s">
        <v>11</v>
      </c>
      <c r="D1107" s="2" t="s">
        <v>258</v>
      </c>
      <c r="E1107" s="2" t="s">
        <v>15</v>
      </c>
      <c r="F1107" s="2" t="s">
        <v>20</v>
      </c>
      <c r="G1107" s="2" t="s">
        <v>21</v>
      </c>
      <c r="H1107" s="3">
        <v>2017633</v>
      </c>
      <c r="I1107" s="4">
        <v>0.31469999999999998</v>
      </c>
    </row>
    <row r="1108" spans="1:9" x14ac:dyDescent="0.35">
      <c r="A1108" s="2" t="s">
        <v>9</v>
      </c>
      <c r="B1108" s="2" t="s">
        <v>253</v>
      </c>
      <c r="C1108" s="2" t="s">
        <v>11</v>
      </c>
      <c r="D1108" s="2" t="s">
        <v>258</v>
      </c>
      <c r="E1108" s="2" t="s">
        <v>16</v>
      </c>
      <c r="F1108" s="2" t="s">
        <v>20</v>
      </c>
      <c r="G1108" s="2" t="s">
        <v>21</v>
      </c>
      <c r="H1108" s="3">
        <v>81423</v>
      </c>
      <c r="I1108" s="4">
        <v>1.2699999999999999E-2</v>
      </c>
    </row>
    <row r="1109" spans="1:9" x14ac:dyDescent="0.35">
      <c r="A1109" s="2" t="s">
        <v>9</v>
      </c>
      <c r="B1109" s="2" t="s">
        <v>253</v>
      </c>
      <c r="C1109" s="2" t="s">
        <v>11</v>
      </c>
      <c r="D1109" s="2" t="s">
        <v>258</v>
      </c>
      <c r="E1109" s="2" t="s">
        <v>17</v>
      </c>
      <c r="F1109" s="2" t="s">
        <v>20</v>
      </c>
      <c r="G1109" s="2" t="s">
        <v>21</v>
      </c>
      <c r="H1109" s="3">
        <v>0</v>
      </c>
      <c r="I1109" s="4">
        <v>0</v>
      </c>
    </row>
    <row r="1110" spans="1:9" x14ac:dyDescent="0.35">
      <c r="A1110" s="2" t="s">
        <v>9</v>
      </c>
      <c r="B1110" s="2" t="s">
        <v>253</v>
      </c>
      <c r="C1110" s="2" t="s">
        <v>11</v>
      </c>
      <c r="D1110" s="2" t="s">
        <v>258</v>
      </c>
      <c r="E1110" s="2" t="s">
        <v>18</v>
      </c>
      <c r="F1110" s="2" t="s">
        <v>20</v>
      </c>
      <c r="G1110" s="2" t="s">
        <v>21</v>
      </c>
      <c r="H1110" s="3">
        <v>2985738</v>
      </c>
      <c r="I1110" s="4">
        <v>0.4657</v>
      </c>
    </row>
    <row r="1111" spans="1:9" x14ac:dyDescent="0.35">
      <c r="A1111" s="2" t="s">
        <v>9</v>
      </c>
      <c r="B1111" s="2" t="s">
        <v>253</v>
      </c>
      <c r="C1111" s="2" t="s">
        <v>11</v>
      </c>
      <c r="D1111" s="2" t="s">
        <v>259</v>
      </c>
      <c r="E1111" s="2" t="s">
        <v>13</v>
      </c>
      <c r="F1111" s="2" t="s">
        <v>20</v>
      </c>
      <c r="G1111" s="2" t="s">
        <v>21</v>
      </c>
      <c r="H1111" s="3">
        <v>0</v>
      </c>
      <c r="I1111" s="4">
        <v>0</v>
      </c>
    </row>
    <row r="1112" spans="1:9" x14ac:dyDescent="0.35">
      <c r="A1112" s="2" t="s">
        <v>9</v>
      </c>
      <c r="B1112" s="2" t="s">
        <v>253</v>
      </c>
      <c r="C1112" s="2" t="s">
        <v>11</v>
      </c>
      <c r="D1112" s="2" t="s">
        <v>259</v>
      </c>
      <c r="E1112" s="2" t="s">
        <v>15</v>
      </c>
      <c r="F1112" s="2" t="s">
        <v>20</v>
      </c>
      <c r="G1112" s="2" t="s">
        <v>21</v>
      </c>
      <c r="H1112" s="3">
        <v>6257519</v>
      </c>
      <c r="I1112" s="4">
        <v>0.32229999999999998</v>
      </c>
    </row>
    <row r="1113" spans="1:9" x14ac:dyDescent="0.35">
      <c r="A1113" s="2" t="s">
        <v>9</v>
      </c>
      <c r="B1113" s="2" t="s">
        <v>253</v>
      </c>
      <c r="C1113" s="2" t="s">
        <v>11</v>
      </c>
      <c r="D1113" s="2" t="s">
        <v>259</v>
      </c>
      <c r="E1113" s="2" t="s">
        <v>16</v>
      </c>
      <c r="F1113" s="2" t="s">
        <v>20</v>
      </c>
      <c r="G1113" s="2" t="s">
        <v>21</v>
      </c>
      <c r="H1113" s="3">
        <v>599930</v>
      </c>
      <c r="I1113" s="4">
        <v>3.09E-2</v>
      </c>
    </row>
    <row r="1114" spans="1:9" x14ac:dyDescent="0.35">
      <c r="A1114" s="2" t="s">
        <v>9</v>
      </c>
      <c r="B1114" s="2" t="s">
        <v>253</v>
      </c>
      <c r="C1114" s="2" t="s">
        <v>11</v>
      </c>
      <c r="D1114" s="2" t="s">
        <v>259</v>
      </c>
      <c r="E1114" s="2" t="s">
        <v>17</v>
      </c>
      <c r="F1114" s="2" t="s">
        <v>20</v>
      </c>
      <c r="G1114" s="2" t="s">
        <v>21</v>
      </c>
      <c r="H1114" s="3">
        <v>0</v>
      </c>
      <c r="I1114" s="4">
        <v>0</v>
      </c>
    </row>
    <row r="1115" spans="1:9" x14ac:dyDescent="0.35">
      <c r="A1115" s="2" t="s">
        <v>9</v>
      </c>
      <c r="B1115" s="2" t="s">
        <v>253</v>
      </c>
      <c r="C1115" s="2" t="s">
        <v>11</v>
      </c>
      <c r="D1115" s="2" t="s">
        <v>259</v>
      </c>
      <c r="E1115" s="2" t="s">
        <v>18</v>
      </c>
      <c r="F1115" s="2" t="s">
        <v>20</v>
      </c>
      <c r="G1115" s="2" t="s">
        <v>21</v>
      </c>
      <c r="H1115" s="3">
        <v>10983179</v>
      </c>
      <c r="I1115" s="4">
        <v>0.56569999999999998</v>
      </c>
    </row>
    <row r="1116" spans="1:9" x14ac:dyDescent="0.35">
      <c r="A1116" s="2" t="s">
        <v>9</v>
      </c>
      <c r="B1116" s="2" t="s">
        <v>253</v>
      </c>
      <c r="C1116" s="2" t="s">
        <v>11</v>
      </c>
      <c r="D1116" s="2" t="s">
        <v>260</v>
      </c>
      <c r="E1116" s="2" t="s">
        <v>25</v>
      </c>
      <c r="F1116" s="2" t="s">
        <v>20</v>
      </c>
      <c r="G1116" s="2" t="s">
        <v>21</v>
      </c>
      <c r="H1116" s="3">
        <v>5244369</v>
      </c>
      <c r="I1116" s="4">
        <v>0.2041</v>
      </c>
    </row>
    <row r="1117" spans="1:9" x14ac:dyDescent="0.35">
      <c r="A1117" s="2" t="s">
        <v>9</v>
      </c>
      <c r="B1117" s="2" t="s">
        <v>253</v>
      </c>
      <c r="C1117" s="2" t="s">
        <v>11</v>
      </c>
      <c r="D1117" s="2" t="s">
        <v>260</v>
      </c>
      <c r="E1117" s="2" t="s">
        <v>15</v>
      </c>
      <c r="F1117" s="2" t="s">
        <v>20</v>
      </c>
      <c r="G1117" s="2" t="s">
        <v>21</v>
      </c>
      <c r="H1117" s="3">
        <v>3716194</v>
      </c>
      <c r="I1117" s="4">
        <v>0.15540000000000001</v>
      </c>
    </row>
    <row r="1118" spans="1:9" x14ac:dyDescent="0.35">
      <c r="A1118" s="2" t="s">
        <v>9</v>
      </c>
      <c r="B1118" s="2" t="s">
        <v>253</v>
      </c>
      <c r="C1118" s="2" t="s">
        <v>11</v>
      </c>
      <c r="D1118" s="2" t="s">
        <v>260</v>
      </c>
      <c r="E1118" s="2" t="s">
        <v>16</v>
      </c>
      <c r="F1118" s="2" t="s">
        <v>20</v>
      </c>
      <c r="G1118" s="2" t="s">
        <v>21</v>
      </c>
      <c r="H1118" s="3">
        <v>1422867</v>
      </c>
      <c r="I1118" s="4">
        <v>5.9499999999999997E-2</v>
      </c>
    </row>
    <row r="1119" spans="1:9" x14ac:dyDescent="0.35">
      <c r="A1119" s="2" t="s">
        <v>9</v>
      </c>
      <c r="B1119" s="2" t="s">
        <v>253</v>
      </c>
      <c r="C1119" s="2" t="s">
        <v>11</v>
      </c>
      <c r="D1119" s="2" t="s">
        <v>260</v>
      </c>
      <c r="E1119" s="2" t="s">
        <v>30</v>
      </c>
      <c r="F1119" s="2" t="s">
        <v>20</v>
      </c>
      <c r="G1119" s="2" t="s">
        <v>21</v>
      </c>
      <c r="H1119" s="3">
        <v>10851040</v>
      </c>
      <c r="I1119" s="4">
        <v>0.42230000000000001</v>
      </c>
    </row>
    <row r="1120" spans="1:9" x14ac:dyDescent="0.35">
      <c r="A1120" s="2" t="s">
        <v>9</v>
      </c>
      <c r="B1120" s="2" t="s">
        <v>253</v>
      </c>
      <c r="C1120" s="2" t="s">
        <v>11</v>
      </c>
      <c r="D1120" s="2" t="s">
        <v>260</v>
      </c>
      <c r="E1120" s="2" t="s">
        <v>17</v>
      </c>
      <c r="F1120" s="2" t="s">
        <v>20</v>
      </c>
      <c r="G1120" s="2" t="s">
        <v>21</v>
      </c>
      <c r="H1120" s="3">
        <v>0</v>
      </c>
      <c r="I1120" s="4">
        <v>0</v>
      </c>
    </row>
    <row r="1121" spans="1:9" x14ac:dyDescent="0.35">
      <c r="A1121" s="2" t="s">
        <v>9</v>
      </c>
      <c r="B1121" s="2" t="s">
        <v>253</v>
      </c>
      <c r="C1121" s="2" t="s">
        <v>11</v>
      </c>
      <c r="D1121" s="2" t="s">
        <v>260</v>
      </c>
      <c r="E1121" s="2" t="s">
        <v>18</v>
      </c>
      <c r="F1121" s="2" t="s">
        <v>20</v>
      </c>
      <c r="G1121" s="2" t="s">
        <v>21</v>
      </c>
      <c r="H1121" s="3">
        <v>8711773</v>
      </c>
      <c r="I1121" s="4">
        <v>0.36430000000000001</v>
      </c>
    </row>
    <row r="1122" spans="1:9" x14ac:dyDescent="0.35">
      <c r="A1122" s="2" t="s">
        <v>9</v>
      </c>
      <c r="B1122" s="2" t="s">
        <v>261</v>
      </c>
      <c r="C1122" s="2" t="s">
        <v>11</v>
      </c>
      <c r="D1122" s="2" t="s">
        <v>262</v>
      </c>
      <c r="E1122" s="2" t="s">
        <v>13</v>
      </c>
      <c r="F1122" s="2" t="s">
        <v>20</v>
      </c>
      <c r="G1122" s="2" t="s">
        <v>21</v>
      </c>
      <c r="H1122" s="3">
        <v>0</v>
      </c>
      <c r="I1122" s="4">
        <v>0</v>
      </c>
    </row>
    <row r="1123" spans="1:9" x14ac:dyDescent="0.35">
      <c r="A1123" s="2" t="s">
        <v>9</v>
      </c>
      <c r="B1123" s="2" t="s">
        <v>261</v>
      </c>
      <c r="C1123" s="2" t="s">
        <v>11</v>
      </c>
      <c r="D1123" s="2" t="s">
        <v>262</v>
      </c>
      <c r="E1123" s="2" t="s">
        <v>15</v>
      </c>
      <c r="F1123" s="2" t="s">
        <v>20</v>
      </c>
      <c r="G1123" s="2" t="s">
        <v>21</v>
      </c>
      <c r="H1123" s="3">
        <v>2112408</v>
      </c>
      <c r="I1123" s="4">
        <v>0.1479</v>
      </c>
    </row>
    <row r="1124" spans="1:9" x14ac:dyDescent="0.35">
      <c r="A1124" s="2" t="s">
        <v>9</v>
      </c>
      <c r="B1124" s="2" t="s">
        <v>261</v>
      </c>
      <c r="C1124" s="2" t="s">
        <v>11</v>
      </c>
      <c r="D1124" s="2" t="s">
        <v>262</v>
      </c>
      <c r="E1124" s="2" t="s">
        <v>17</v>
      </c>
      <c r="F1124" s="2" t="s">
        <v>20</v>
      </c>
      <c r="G1124" s="2" t="s">
        <v>21</v>
      </c>
      <c r="H1124" s="3">
        <v>0</v>
      </c>
      <c r="I1124" s="4">
        <v>0</v>
      </c>
    </row>
    <row r="1125" spans="1:9" x14ac:dyDescent="0.35">
      <c r="A1125" s="2" t="s">
        <v>9</v>
      </c>
      <c r="B1125" s="2" t="s">
        <v>261</v>
      </c>
      <c r="C1125" s="2" t="s">
        <v>11</v>
      </c>
      <c r="D1125" s="2" t="s">
        <v>262</v>
      </c>
      <c r="E1125" s="2" t="s">
        <v>18</v>
      </c>
      <c r="F1125" s="2" t="s">
        <v>20</v>
      </c>
      <c r="G1125" s="2" t="s">
        <v>21</v>
      </c>
      <c r="H1125" s="3">
        <v>9710792</v>
      </c>
      <c r="I1125" s="4">
        <v>0.67989999999999995</v>
      </c>
    </row>
    <row r="1126" spans="1:9" x14ac:dyDescent="0.35">
      <c r="A1126" s="2" t="s">
        <v>9</v>
      </c>
      <c r="B1126" s="2" t="s">
        <v>261</v>
      </c>
      <c r="C1126" s="2" t="s">
        <v>11</v>
      </c>
      <c r="D1126" s="2" t="s">
        <v>263</v>
      </c>
      <c r="E1126" s="2" t="s">
        <v>13</v>
      </c>
      <c r="F1126" s="2" t="s">
        <v>20</v>
      </c>
      <c r="G1126" s="2" t="s">
        <v>21</v>
      </c>
      <c r="H1126" s="3">
        <v>0</v>
      </c>
      <c r="I1126" s="4">
        <v>0</v>
      </c>
    </row>
    <row r="1127" spans="1:9" x14ac:dyDescent="0.35">
      <c r="A1127" s="2" t="s">
        <v>9</v>
      </c>
      <c r="B1127" s="2" t="s">
        <v>261</v>
      </c>
      <c r="C1127" s="2" t="s">
        <v>11</v>
      </c>
      <c r="D1127" s="2" t="s">
        <v>263</v>
      </c>
      <c r="E1127" s="2" t="s">
        <v>15</v>
      </c>
      <c r="F1127" s="2" t="s">
        <v>20</v>
      </c>
      <c r="G1127" s="2" t="s">
        <v>21</v>
      </c>
      <c r="H1127" s="3">
        <v>417164</v>
      </c>
      <c r="I1127" s="4">
        <v>9.8799999999999999E-2</v>
      </c>
    </row>
    <row r="1128" spans="1:9" x14ac:dyDescent="0.35">
      <c r="A1128" s="2" t="s">
        <v>9</v>
      </c>
      <c r="B1128" s="2" t="s">
        <v>261</v>
      </c>
      <c r="C1128" s="2" t="s">
        <v>11</v>
      </c>
      <c r="D1128" s="2" t="s">
        <v>263</v>
      </c>
      <c r="E1128" s="2" t="s">
        <v>243</v>
      </c>
      <c r="F1128" s="2" t="s">
        <v>20</v>
      </c>
      <c r="G1128" s="2" t="s">
        <v>21</v>
      </c>
      <c r="H1128" s="3">
        <v>830851</v>
      </c>
      <c r="I1128" s="4">
        <v>0.16789999999999999</v>
      </c>
    </row>
    <row r="1129" spans="1:9" x14ac:dyDescent="0.35">
      <c r="A1129" s="2" t="s">
        <v>9</v>
      </c>
      <c r="B1129" s="2" t="s">
        <v>261</v>
      </c>
      <c r="C1129" s="2" t="s">
        <v>11</v>
      </c>
      <c r="D1129" s="2" t="s">
        <v>263</v>
      </c>
      <c r="E1129" s="2" t="s">
        <v>16</v>
      </c>
      <c r="F1129" s="2" t="s">
        <v>20</v>
      </c>
      <c r="G1129" s="2" t="s">
        <v>21</v>
      </c>
      <c r="H1129" s="3">
        <v>0</v>
      </c>
      <c r="I1129" s="4">
        <v>0</v>
      </c>
    </row>
    <row r="1130" spans="1:9" x14ac:dyDescent="0.35">
      <c r="A1130" s="2" t="s">
        <v>9</v>
      </c>
      <c r="B1130" s="2" t="s">
        <v>261</v>
      </c>
      <c r="C1130" s="2" t="s">
        <v>11</v>
      </c>
      <c r="D1130" s="2" t="s">
        <v>263</v>
      </c>
      <c r="E1130" s="2" t="s">
        <v>17</v>
      </c>
      <c r="F1130" s="2" t="s">
        <v>20</v>
      </c>
      <c r="G1130" s="2" t="s">
        <v>21</v>
      </c>
      <c r="H1130" s="3">
        <v>0</v>
      </c>
      <c r="I1130" s="4">
        <v>0</v>
      </c>
    </row>
    <row r="1131" spans="1:9" x14ac:dyDescent="0.35">
      <c r="A1131" s="2" t="s">
        <v>9</v>
      </c>
      <c r="B1131" s="2" t="s">
        <v>261</v>
      </c>
      <c r="C1131" s="2" t="s">
        <v>11</v>
      </c>
      <c r="D1131" s="2" t="s">
        <v>263</v>
      </c>
      <c r="E1131" s="2" t="s">
        <v>18</v>
      </c>
      <c r="F1131" s="2" t="s">
        <v>20</v>
      </c>
      <c r="G1131" s="2" t="s">
        <v>21</v>
      </c>
      <c r="H1131" s="3">
        <v>3023031</v>
      </c>
      <c r="I1131" s="4">
        <v>0.6109</v>
      </c>
    </row>
    <row r="1132" spans="1:9" x14ac:dyDescent="0.35">
      <c r="A1132" s="2" t="s">
        <v>9</v>
      </c>
      <c r="B1132" s="2" t="s">
        <v>110</v>
      </c>
      <c r="C1132" s="2" t="s">
        <v>11</v>
      </c>
      <c r="D1132" s="2" t="s">
        <v>117</v>
      </c>
      <c r="E1132" s="2" t="s">
        <v>13</v>
      </c>
      <c r="F1132" s="2" t="s">
        <v>118</v>
      </c>
      <c r="G1132" s="2" t="s">
        <v>14</v>
      </c>
      <c r="H1132" s="3">
        <v>0</v>
      </c>
      <c r="I1132" s="4">
        <v>0</v>
      </c>
    </row>
    <row r="1133" spans="1:9" x14ac:dyDescent="0.35">
      <c r="A1133" s="2" t="s">
        <v>9</v>
      </c>
      <c r="B1133" s="2" t="s">
        <v>110</v>
      </c>
      <c r="C1133" s="2" t="s">
        <v>11</v>
      </c>
      <c r="D1133" s="2" t="s">
        <v>117</v>
      </c>
      <c r="E1133" s="2" t="s">
        <v>15</v>
      </c>
      <c r="F1133" s="2" t="s">
        <v>118</v>
      </c>
      <c r="G1133" s="2" t="s">
        <v>14</v>
      </c>
      <c r="H1133" s="3">
        <v>52590</v>
      </c>
      <c r="I1133" s="4">
        <v>0.1988</v>
      </c>
    </row>
    <row r="1134" spans="1:9" x14ac:dyDescent="0.35">
      <c r="A1134" s="2" t="s">
        <v>9</v>
      </c>
      <c r="B1134" s="2" t="s">
        <v>110</v>
      </c>
      <c r="C1134" s="2" t="s">
        <v>11</v>
      </c>
      <c r="D1134" s="2" t="s">
        <v>117</v>
      </c>
      <c r="E1134" s="2" t="s">
        <v>16</v>
      </c>
      <c r="F1134" s="2" t="s">
        <v>118</v>
      </c>
      <c r="G1134" s="2" t="s">
        <v>14</v>
      </c>
      <c r="H1134" s="3">
        <v>10819</v>
      </c>
      <c r="I1134" s="4">
        <v>4.0899999999999999E-2</v>
      </c>
    </row>
    <row r="1135" spans="1:9" x14ac:dyDescent="0.35">
      <c r="A1135" s="2" t="s">
        <v>9</v>
      </c>
      <c r="B1135" s="2" t="s">
        <v>110</v>
      </c>
      <c r="C1135" s="2" t="s">
        <v>11</v>
      </c>
      <c r="D1135" s="2" t="s">
        <v>117</v>
      </c>
      <c r="E1135" s="2" t="s">
        <v>17</v>
      </c>
      <c r="F1135" s="2" t="s">
        <v>118</v>
      </c>
      <c r="G1135" s="2" t="s">
        <v>14</v>
      </c>
      <c r="H1135" s="3">
        <v>0</v>
      </c>
      <c r="I1135" s="4">
        <v>0</v>
      </c>
    </row>
    <row r="1136" spans="1:9" x14ac:dyDescent="0.35">
      <c r="A1136" s="2" t="s">
        <v>9</v>
      </c>
      <c r="B1136" s="2" t="s">
        <v>110</v>
      </c>
      <c r="C1136" s="2" t="s">
        <v>11</v>
      </c>
      <c r="D1136" s="2" t="s">
        <v>117</v>
      </c>
      <c r="E1136" s="2" t="s">
        <v>18</v>
      </c>
      <c r="F1136" s="2" t="s">
        <v>118</v>
      </c>
      <c r="G1136" s="2" t="s">
        <v>14</v>
      </c>
      <c r="H1136" s="3">
        <v>130548</v>
      </c>
      <c r="I1136" s="4">
        <v>0.49349999999999999</v>
      </c>
    </row>
    <row r="1137" spans="1:9" x14ac:dyDescent="0.35">
      <c r="A1137" s="2" t="s">
        <v>9</v>
      </c>
      <c r="B1137" s="2" t="s">
        <v>118</v>
      </c>
      <c r="C1137" s="2" t="s">
        <v>11</v>
      </c>
      <c r="D1137" s="2" t="s">
        <v>117</v>
      </c>
      <c r="E1137" s="2" t="s">
        <v>13</v>
      </c>
      <c r="F1137" s="2" t="s">
        <v>118</v>
      </c>
      <c r="G1137" s="2" t="s">
        <v>14</v>
      </c>
      <c r="H1137" s="3">
        <v>0</v>
      </c>
      <c r="I1137" s="4">
        <v>0</v>
      </c>
    </row>
    <row r="1138" spans="1:9" x14ac:dyDescent="0.35">
      <c r="A1138" s="2" t="s">
        <v>9</v>
      </c>
      <c r="B1138" s="2" t="s">
        <v>118</v>
      </c>
      <c r="C1138" s="2" t="s">
        <v>11</v>
      </c>
      <c r="D1138" s="2" t="s">
        <v>117</v>
      </c>
      <c r="E1138" s="2" t="s">
        <v>15</v>
      </c>
      <c r="F1138" s="2" t="s">
        <v>118</v>
      </c>
      <c r="G1138" s="2" t="s">
        <v>14</v>
      </c>
      <c r="H1138" s="3">
        <v>919413</v>
      </c>
      <c r="I1138" s="4">
        <v>0.1988</v>
      </c>
    </row>
    <row r="1139" spans="1:9" x14ac:dyDescent="0.35">
      <c r="A1139" s="2" t="s">
        <v>9</v>
      </c>
      <c r="B1139" s="2" t="s">
        <v>118</v>
      </c>
      <c r="C1139" s="2" t="s">
        <v>11</v>
      </c>
      <c r="D1139" s="2" t="s">
        <v>117</v>
      </c>
      <c r="E1139" s="2" t="s">
        <v>16</v>
      </c>
      <c r="F1139" s="2" t="s">
        <v>118</v>
      </c>
      <c r="G1139" s="2" t="s">
        <v>14</v>
      </c>
      <c r="H1139" s="3">
        <v>189155</v>
      </c>
      <c r="I1139" s="4">
        <v>4.0899999999999999E-2</v>
      </c>
    </row>
    <row r="1140" spans="1:9" x14ac:dyDescent="0.35">
      <c r="A1140" s="2" t="s">
        <v>9</v>
      </c>
      <c r="B1140" s="2" t="s">
        <v>118</v>
      </c>
      <c r="C1140" s="2" t="s">
        <v>11</v>
      </c>
      <c r="D1140" s="2" t="s">
        <v>117</v>
      </c>
      <c r="E1140" s="2" t="s">
        <v>18</v>
      </c>
      <c r="F1140" s="2" t="s">
        <v>118</v>
      </c>
      <c r="G1140" s="2" t="s">
        <v>14</v>
      </c>
      <c r="H1140" s="3">
        <v>2282346</v>
      </c>
      <c r="I1140" s="4">
        <v>0.49349999999999999</v>
      </c>
    </row>
    <row r="1141" spans="1:9" x14ac:dyDescent="0.35">
      <c r="A1141" s="2" t="s">
        <v>9</v>
      </c>
      <c r="B1141" s="2" t="s">
        <v>118</v>
      </c>
      <c r="C1141" s="2" t="s">
        <v>11</v>
      </c>
      <c r="D1141" s="2" t="s">
        <v>117</v>
      </c>
      <c r="E1141" s="2" t="s">
        <v>17</v>
      </c>
      <c r="F1141" s="2" t="s">
        <v>118</v>
      </c>
      <c r="G1141" s="2" t="s">
        <v>14</v>
      </c>
      <c r="H1141" s="3">
        <v>0</v>
      </c>
      <c r="I1141" s="4">
        <v>0</v>
      </c>
    </row>
    <row r="1142" spans="1:9" x14ac:dyDescent="0.35">
      <c r="A1142" s="2" t="s">
        <v>9</v>
      </c>
      <c r="B1142" s="2" t="s">
        <v>162</v>
      </c>
      <c r="C1142" s="2" t="s">
        <v>11</v>
      </c>
      <c r="D1142" s="2" t="s">
        <v>164</v>
      </c>
      <c r="E1142" s="2" t="s">
        <v>13</v>
      </c>
      <c r="F1142" s="2" t="s">
        <v>118</v>
      </c>
      <c r="G1142" s="2" t="s">
        <v>14</v>
      </c>
      <c r="H1142" s="3">
        <v>0</v>
      </c>
      <c r="I1142" s="4">
        <v>0</v>
      </c>
    </row>
    <row r="1143" spans="1:9" x14ac:dyDescent="0.35">
      <c r="A1143" s="2" t="s">
        <v>9</v>
      </c>
      <c r="B1143" s="2" t="s">
        <v>162</v>
      </c>
      <c r="C1143" s="2" t="s">
        <v>11</v>
      </c>
      <c r="D1143" s="2" t="s">
        <v>164</v>
      </c>
      <c r="E1143" s="2" t="s">
        <v>15</v>
      </c>
      <c r="F1143" s="2" t="s">
        <v>118</v>
      </c>
      <c r="G1143" s="2" t="s">
        <v>14</v>
      </c>
      <c r="H1143" s="3">
        <v>86660</v>
      </c>
      <c r="I1143" s="4">
        <v>0.13239999999999999</v>
      </c>
    </row>
    <row r="1144" spans="1:9" x14ac:dyDescent="0.35">
      <c r="A1144" s="2" t="s">
        <v>9</v>
      </c>
      <c r="B1144" s="2" t="s">
        <v>162</v>
      </c>
      <c r="C1144" s="2" t="s">
        <v>11</v>
      </c>
      <c r="D1144" s="2" t="s">
        <v>164</v>
      </c>
      <c r="E1144" s="2" t="s">
        <v>17</v>
      </c>
      <c r="F1144" s="2" t="s">
        <v>118</v>
      </c>
      <c r="G1144" s="2" t="s">
        <v>14</v>
      </c>
      <c r="H1144" s="3">
        <v>0</v>
      </c>
      <c r="I1144" s="4">
        <v>0</v>
      </c>
    </row>
    <row r="1145" spans="1:9" x14ac:dyDescent="0.35">
      <c r="A1145" s="2" t="s">
        <v>9</v>
      </c>
      <c r="B1145" s="2" t="s">
        <v>162</v>
      </c>
      <c r="C1145" s="2" t="s">
        <v>11</v>
      </c>
      <c r="D1145" s="2" t="s">
        <v>164</v>
      </c>
      <c r="E1145" s="2" t="s">
        <v>18</v>
      </c>
      <c r="F1145" s="2" t="s">
        <v>118</v>
      </c>
      <c r="G1145" s="2" t="s">
        <v>14</v>
      </c>
      <c r="H1145" s="3">
        <v>296372</v>
      </c>
      <c r="I1145" s="4">
        <v>0.45279999999999998</v>
      </c>
    </row>
    <row r="1146" spans="1:9" x14ac:dyDescent="0.35">
      <c r="A1146" s="2" t="s">
        <v>9</v>
      </c>
      <c r="B1146" s="2" t="s">
        <v>118</v>
      </c>
      <c r="C1146" s="2" t="s">
        <v>11</v>
      </c>
      <c r="D1146" s="2" t="s">
        <v>164</v>
      </c>
      <c r="E1146" s="2" t="s">
        <v>13</v>
      </c>
      <c r="F1146" s="2" t="s">
        <v>118</v>
      </c>
      <c r="G1146" s="2" t="s">
        <v>14</v>
      </c>
      <c r="H1146" s="3">
        <v>0</v>
      </c>
      <c r="I1146" s="4">
        <v>0</v>
      </c>
    </row>
    <row r="1147" spans="1:9" x14ac:dyDescent="0.35">
      <c r="A1147" s="2" t="s">
        <v>9</v>
      </c>
      <c r="B1147" s="2" t="s">
        <v>118</v>
      </c>
      <c r="C1147" s="2" t="s">
        <v>11</v>
      </c>
      <c r="D1147" s="2" t="s">
        <v>164</v>
      </c>
      <c r="E1147" s="2" t="s">
        <v>15</v>
      </c>
      <c r="F1147" s="2" t="s">
        <v>118</v>
      </c>
      <c r="G1147" s="2" t="s">
        <v>14</v>
      </c>
      <c r="H1147" s="3">
        <v>437649</v>
      </c>
      <c r="I1147" s="4">
        <v>0.13239999999999999</v>
      </c>
    </row>
    <row r="1148" spans="1:9" x14ac:dyDescent="0.35">
      <c r="A1148" s="2" t="s">
        <v>9</v>
      </c>
      <c r="B1148" s="2" t="s">
        <v>118</v>
      </c>
      <c r="C1148" s="2" t="s">
        <v>11</v>
      </c>
      <c r="D1148" s="2" t="s">
        <v>164</v>
      </c>
      <c r="E1148" s="2" t="s">
        <v>18</v>
      </c>
      <c r="F1148" s="2" t="s">
        <v>118</v>
      </c>
      <c r="G1148" s="2" t="s">
        <v>14</v>
      </c>
      <c r="H1148" s="3">
        <v>1496734</v>
      </c>
      <c r="I1148" s="4">
        <v>0.45279999999999998</v>
      </c>
    </row>
    <row r="1149" spans="1:9" x14ac:dyDescent="0.35">
      <c r="A1149" s="2" t="s">
        <v>9</v>
      </c>
      <c r="B1149" s="2" t="s">
        <v>118</v>
      </c>
      <c r="C1149" s="2" t="s">
        <v>11</v>
      </c>
      <c r="D1149" s="2" t="s">
        <v>164</v>
      </c>
      <c r="E1149" s="2" t="s">
        <v>17</v>
      </c>
      <c r="F1149" s="2" t="s">
        <v>118</v>
      </c>
      <c r="G1149" s="2" t="s">
        <v>14</v>
      </c>
      <c r="H1149" s="3">
        <v>0</v>
      </c>
      <c r="I1149" s="4">
        <v>0</v>
      </c>
    </row>
    <row r="1150" spans="1:9" x14ac:dyDescent="0.35">
      <c r="A1150" s="2" t="s">
        <v>9</v>
      </c>
      <c r="B1150" s="2" t="s">
        <v>240</v>
      </c>
      <c r="C1150" s="2" t="s">
        <v>11</v>
      </c>
      <c r="D1150" s="2" t="s">
        <v>266</v>
      </c>
      <c r="E1150" s="2" t="s">
        <v>15</v>
      </c>
      <c r="F1150" s="2" t="s">
        <v>20</v>
      </c>
      <c r="G1150" s="2" t="s">
        <v>21</v>
      </c>
      <c r="H1150" s="3">
        <v>2139962</v>
      </c>
      <c r="I1150" s="4">
        <v>0.64249999999999996</v>
      </c>
    </row>
    <row r="1151" spans="1:9" x14ac:dyDescent="0.35">
      <c r="A1151" s="2" t="s">
        <v>9</v>
      </c>
      <c r="B1151" s="2" t="s">
        <v>240</v>
      </c>
      <c r="C1151" s="2" t="s">
        <v>11</v>
      </c>
      <c r="D1151" s="2" t="s">
        <v>266</v>
      </c>
      <c r="E1151" s="2" t="s">
        <v>16</v>
      </c>
      <c r="F1151" s="2" t="s">
        <v>20</v>
      </c>
      <c r="G1151" s="2" t="s">
        <v>21</v>
      </c>
      <c r="H1151" s="3">
        <v>183520</v>
      </c>
      <c r="I1151" s="4">
        <v>5.5100000000000003E-2</v>
      </c>
    </row>
    <row r="1152" spans="1:9" x14ac:dyDescent="0.35">
      <c r="A1152" s="2" t="s">
        <v>9</v>
      </c>
      <c r="B1152" s="2" t="s">
        <v>240</v>
      </c>
      <c r="C1152" s="2" t="s">
        <v>11</v>
      </c>
      <c r="D1152" s="2" t="s">
        <v>266</v>
      </c>
      <c r="E1152" s="2" t="s">
        <v>17</v>
      </c>
      <c r="F1152" s="2" t="s">
        <v>20</v>
      </c>
      <c r="G1152" s="2" t="s">
        <v>21</v>
      </c>
      <c r="H1152" s="3">
        <v>0</v>
      </c>
      <c r="I1152" s="4">
        <v>0</v>
      </c>
    </row>
    <row r="1153" spans="1:9" x14ac:dyDescent="0.35">
      <c r="A1153" s="2" t="s">
        <v>9</v>
      </c>
      <c r="B1153" s="2" t="s">
        <v>240</v>
      </c>
      <c r="C1153" s="2" t="s">
        <v>11</v>
      </c>
      <c r="D1153" s="2" t="s">
        <v>266</v>
      </c>
      <c r="E1153" s="2" t="s">
        <v>18</v>
      </c>
      <c r="F1153" s="2" t="s">
        <v>20</v>
      </c>
      <c r="G1153" s="2" t="s">
        <v>21</v>
      </c>
      <c r="H1153" s="3">
        <v>2101992</v>
      </c>
      <c r="I1153" s="4">
        <v>0.63109999999999999</v>
      </c>
    </row>
    <row r="1154" spans="1:9" x14ac:dyDescent="0.35">
      <c r="A1154" s="2" t="s">
        <v>9</v>
      </c>
      <c r="B1154" s="2" t="s">
        <v>240</v>
      </c>
      <c r="C1154" s="2" t="s">
        <v>11</v>
      </c>
      <c r="D1154" s="2" t="s">
        <v>267</v>
      </c>
      <c r="E1154" s="2" t="s">
        <v>13</v>
      </c>
      <c r="F1154" s="2" t="s">
        <v>20</v>
      </c>
      <c r="G1154" s="2" t="s">
        <v>21</v>
      </c>
      <c r="H1154" s="3">
        <v>0</v>
      </c>
      <c r="I1154" s="4">
        <v>0</v>
      </c>
    </row>
    <row r="1155" spans="1:9" x14ac:dyDescent="0.35">
      <c r="A1155" s="2" t="s">
        <v>9</v>
      </c>
      <c r="B1155" s="2" t="s">
        <v>240</v>
      </c>
      <c r="C1155" s="2" t="s">
        <v>11</v>
      </c>
      <c r="D1155" s="2" t="s">
        <v>267</v>
      </c>
      <c r="E1155" s="2" t="s">
        <v>15</v>
      </c>
      <c r="F1155" s="2" t="s">
        <v>20</v>
      </c>
      <c r="G1155" s="2" t="s">
        <v>21</v>
      </c>
      <c r="H1155" s="3">
        <v>2891520</v>
      </c>
      <c r="I1155" s="4">
        <v>0.49220000000000003</v>
      </c>
    </row>
    <row r="1156" spans="1:9" x14ac:dyDescent="0.35">
      <c r="A1156" s="2" t="s">
        <v>9</v>
      </c>
      <c r="B1156" s="2" t="s">
        <v>240</v>
      </c>
      <c r="C1156" s="2" t="s">
        <v>11</v>
      </c>
      <c r="D1156" s="2" t="s">
        <v>267</v>
      </c>
      <c r="E1156" s="2" t="s">
        <v>16</v>
      </c>
      <c r="F1156" s="2" t="s">
        <v>20</v>
      </c>
      <c r="G1156" s="2" t="s">
        <v>21</v>
      </c>
      <c r="H1156" s="3">
        <v>45235</v>
      </c>
      <c r="I1156" s="4">
        <v>7.7000000000000002E-3</v>
      </c>
    </row>
    <row r="1157" spans="1:9" x14ac:dyDescent="0.35">
      <c r="A1157" s="2" t="s">
        <v>9</v>
      </c>
      <c r="B1157" s="2" t="s">
        <v>240</v>
      </c>
      <c r="C1157" s="2" t="s">
        <v>11</v>
      </c>
      <c r="D1157" s="2" t="s">
        <v>267</v>
      </c>
      <c r="E1157" s="2" t="s">
        <v>17</v>
      </c>
      <c r="F1157" s="2" t="s">
        <v>20</v>
      </c>
      <c r="G1157" s="2" t="s">
        <v>21</v>
      </c>
      <c r="H1157" s="3">
        <v>0</v>
      </c>
      <c r="I1157" s="4">
        <v>0</v>
      </c>
    </row>
    <row r="1158" spans="1:9" x14ac:dyDescent="0.35">
      <c r="A1158" s="2" t="s">
        <v>9</v>
      </c>
      <c r="B1158" s="2" t="s">
        <v>240</v>
      </c>
      <c r="C1158" s="2" t="s">
        <v>11</v>
      </c>
      <c r="D1158" s="2" t="s">
        <v>267</v>
      </c>
      <c r="E1158" s="2" t="s">
        <v>18</v>
      </c>
      <c r="F1158" s="2" t="s">
        <v>20</v>
      </c>
      <c r="G1158" s="2" t="s">
        <v>21</v>
      </c>
      <c r="H1158" s="3">
        <v>2933230</v>
      </c>
      <c r="I1158" s="4">
        <v>0.49930000000000002</v>
      </c>
    </row>
    <row r="1159" spans="1:9" x14ac:dyDescent="0.35">
      <c r="A1159" s="2" t="s">
        <v>9</v>
      </c>
      <c r="B1159" s="2" t="s">
        <v>237</v>
      </c>
      <c r="C1159" s="2" t="s">
        <v>11</v>
      </c>
      <c r="D1159" s="2" t="s">
        <v>239</v>
      </c>
      <c r="E1159" s="2" t="s">
        <v>13</v>
      </c>
      <c r="F1159" s="2" t="s">
        <v>240</v>
      </c>
      <c r="G1159" s="2" t="s">
        <v>14</v>
      </c>
      <c r="H1159" s="3">
        <v>0</v>
      </c>
      <c r="I1159" s="4">
        <v>0</v>
      </c>
    </row>
    <row r="1160" spans="1:9" x14ac:dyDescent="0.35">
      <c r="A1160" s="2" t="s">
        <v>9</v>
      </c>
      <c r="B1160" s="2" t="s">
        <v>237</v>
      </c>
      <c r="C1160" s="2" t="s">
        <v>11</v>
      </c>
      <c r="D1160" s="2" t="s">
        <v>239</v>
      </c>
      <c r="E1160" s="2" t="s">
        <v>15</v>
      </c>
      <c r="F1160" s="2" t="s">
        <v>240</v>
      </c>
      <c r="G1160" s="2" t="s">
        <v>14</v>
      </c>
      <c r="H1160" s="3">
        <v>637487</v>
      </c>
      <c r="I1160" s="4">
        <v>0.55569999999999997</v>
      </c>
    </row>
    <row r="1161" spans="1:9" x14ac:dyDescent="0.35">
      <c r="A1161" s="2" t="s">
        <v>9</v>
      </c>
      <c r="B1161" s="2" t="s">
        <v>237</v>
      </c>
      <c r="C1161" s="2" t="s">
        <v>11</v>
      </c>
      <c r="D1161" s="2" t="s">
        <v>239</v>
      </c>
      <c r="E1161" s="2" t="s">
        <v>16</v>
      </c>
      <c r="F1161" s="2" t="s">
        <v>240</v>
      </c>
      <c r="G1161" s="2" t="s">
        <v>14</v>
      </c>
      <c r="H1161" s="3">
        <v>0</v>
      </c>
      <c r="I1161" s="4">
        <v>0</v>
      </c>
    </row>
    <row r="1162" spans="1:9" x14ac:dyDescent="0.35">
      <c r="A1162" s="2" t="s">
        <v>9</v>
      </c>
      <c r="B1162" s="2" t="s">
        <v>237</v>
      </c>
      <c r="C1162" s="2" t="s">
        <v>11</v>
      </c>
      <c r="D1162" s="2" t="s">
        <v>239</v>
      </c>
      <c r="E1162" s="2" t="s">
        <v>17</v>
      </c>
      <c r="F1162" s="2" t="s">
        <v>240</v>
      </c>
      <c r="G1162" s="2" t="s">
        <v>14</v>
      </c>
      <c r="H1162" s="3">
        <v>0</v>
      </c>
      <c r="I1162" s="4">
        <v>0</v>
      </c>
    </row>
    <row r="1163" spans="1:9" x14ac:dyDescent="0.35">
      <c r="A1163" s="2" t="s">
        <v>9</v>
      </c>
      <c r="B1163" s="2" t="s">
        <v>237</v>
      </c>
      <c r="C1163" s="2" t="s">
        <v>11</v>
      </c>
      <c r="D1163" s="2" t="s">
        <v>239</v>
      </c>
      <c r="E1163" s="2" t="s">
        <v>18</v>
      </c>
      <c r="F1163" s="2" t="s">
        <v>240</v>
      </c>
      <c r="G1163" s="2" t="s">
        <v>14</v>
      </c>
      <c r="H1163" s="3">
        <v>955829</v>
      </c>
      <c r="I1163" s="4">
        <v>0.83320000000000005</v>
      </c>
    </row>
    <row r="1164" spans="1:9" x14ac:dyDescent="0.35">
      <c r="A1164" s="2" t="s">
        <v>9</v>
      </c>
      <c r="B1164" s="2" t="s">
        <v>240</v>
      </c>
      <c r="C1164" s="2" t="s">
        <v>11</v>
      </c>
      <c r="D1164" s="2" t="s">
        <v>239</v>
      </c>
      <c r="E1164" s="2" t="s">
        <v>13</v>
      </c>
      <c r="F1164" s="2" t="s">
        <v>240</v>
      </c>
      <c r="G1164" s="2" t="s">
        <v>14</v>
      </c>
      <c r="H1164" s="3">
        <v>0</v>
      </c>
      <c r="I1164" s="4">
        <v>0</v>
      </c>
    </row>
    <row r="1165" spans="1:9" x14ac:dyDescent="0.35">
      <c r="A1165" s="2" t="s">
        <v>9</v>
      </c>
      <c r="B1165" s="2" t="s">
        <v>240</v>
      </c>
      <c r="C1165" s="2" t="s">
        <v>11</v>
      </c>
      <c r="D1165" s="2" t="s">
        <v>239</v>
      </c>
      <c r="E1165" s="2" t="s">
        <v>15</v>
      </c>
      <c r="F1165" s="2" t="s">
        <v>240</v>
      </c>
      <c r="G1165" s="2" t="s">
        <v>14</v>
      </c>
      <c r="H1165" s="3">
        <v>765608</v>
      </c>
      <c r="I1165" s="4">
        <v>0.55569999999999997</v>
      </c>
    </row>
    <row r="1166" spans="1:9" x14ac:dyDescent="0.35">
      <c r="A1166" s="2" t="s">
        <v>9</v>
      </c>
      <c r="B1166" s="2" t="s">
        <v>240</v>
      </c>
      <c r="C1166" s="2" t="s">
        <v>11</v>
      </c>
      <c r="D1166" s="2" t="s">
        <v>239</v>
      </c>
      <c r="E1166" s="2" t="s">
        <v>16</v>
      </c>
      <c r="F1166" s="2" t="s">
        <v>240</v>
      </c>
      <c r="G1166" s="2" t="s">
        <v>14</v>
      </c>
      <c r="H1166" s="3">
        <v>0</v>
      </c>
      <c r="I1166" s="4">
        <v>0</v>
      </c>
    </row>
    <row r="1167" spans="1:9" x14ac:dyDescent="0.35">
      <c r="A1167" s="2" t="s">
        <v>9</v>
      </c>
      <c r="B1167" s="2" t="s">
        <v>240</v>
      </c>
      <c r="C1167" s="2" t="s">
        <v>11</v>
      </c>
      <c r="D1167" s="2" t="s">
        <v>239</v>
      </c>
      <c r="E1167" s="2" t="s">
        <v>17</v>
      </c>
      <c r="F1167" s="2" t="s">
        <v>240</v>
      </c>
      <c r="G1167" s="2" t="s">
        <v>14</v>
      </c>
      <c r="H1167" s="3">
        <v>0</v>
      </c>
      <c r="I1167" s="4">
        <v>0</v>
      </c>
    </row>
    <row r="1168" spans="1:9" x14ac:dyDescent="0.35">
      <c r="A1168" s="2" t="s">
        <v>9</v>
      </c>
      <c r="B1168" s="2" t="s">
        <v>240</v>
      </c>
      <c r="C1168" s="2" t="s">
        <v>11</v>
      </c>
      <c r="D1168" s="2" t="s">
        <v>239</v>
      </c>
      <c r="E1168" s="2" t="s">
        <v>18</v>
      </c>
      <c r="F1168" s="2" t="s">
        <v>240</v>
      </c>
      <c r="G1168" s="2" t="s">
        <v>14</v>
      </c>
      <c r="H1168" s="3">
        <v>1147930</v>
      </c>
      <c r="I1168" s="4">
        <v>0.83320000000000005</v>
      </c>
    </row>
    <row r="1169" spans="1:9" x14ac:dyDescent="0.35">
      <c r="A1169" s="2" t="s">
        <v>9</v>
      </c>
      <c r="B1169" s="2" t="s">
        <v>240</v>
      </c>
      <c r="C1169" s="2" t="s">
        <v>11</v>
      </c>
      <c r="D1169" s="2" t="s">
        <v>268</v>
      </c>
      <c r="E1169" s="2" t="s">
        <v>13</v>
      </c>
      <c r="F1169" s="2" t="s">
        <v>20</v>
      </c>
      <c r="G1169" s="2" t="s">
        <v>21</v>
      </c>
      <c r="H1169" s="3">
        <v>0</v>
      </c>
      <c r="I1169" s="4">
        <v>0</v>
      </c>
    </row>
    <row r="1170" spans="1:9" x14ac:dyDescent="0.35">
      <c r="A1170" s="2" t="s">
        <v>9</v>
      </c>
      <c r="B1170" s="2" t="s">
        <v>240</v>
      </c>
      <c r="C1170" s="2" t="s">
        <v>11</v>
      </c>
      <c r="D1170" s="2" t="s">
        <v>268</v>
      </c>
      <c r="E1170" s="2" t="s">
        <v>15</v>
      </c>
      <c r="F1170" s="2" t="s">
        <v>20</v>
      </c>
      <c r="G1170" s="2" t="s">
        <v>21</v>
      </c>
      <c r="H1170" s="3">
        <v>2837054</v>
      </c>
      <c r="I1170" s="4">
        <v>0.62970000000000004</v>
      </c>
    </row>
    <row r="1171" spans="1:9" x14ac:dyDescent="0.35">
      <c r="A1171" s="2" t="s">
        <v>9</v>
      </c>
      <c r="B1171" s="2" t="s">
        <v>240</v>
      </c>
      <c r="C1171" s="2" t="s">
        <v>11</v>
      </c>
      <c r="D1171" s="2" t="s">
        <v>268</v>
      </c>
      <c r="E1171" s="2" t="s">
        <v>16</v>
      </c>
      <c r="F1171" s="2" t="s">
        <v>20</v>
      </c>
      <c r="G1171" s="2" t="s">
        <v>21</v>
      </c>
      <c r="H1171" s="3">
        <v>0</v>
      </c>
      <c r="I1171" s="4">
        <v>0</v>
      </c>
    </row>
    <row r="1172" spans="1:9" x14ac:dyDescent="0.35">
      <c r="A1172" s="2" t="s">
        <v>9</v>
      </c>
      <c r="B1172" s="2" t="s">
        <v>240</v>
      </c>
      <c r="C1172" s="2" t="s">
        <v>11</v>
      </c>
      <c r="D1172" s="2" t="s">
        <v>268</v>
      </c>
      <c r="E1172" s="2" t="s">
        <v>17</v>
      </c>
      <c r="F1172" s="2" t="s">
        <v>20</v>
      </c>
      <c r="G1172" s="2" t="s">
        <v>21</v>
      </c>
      <c r="H1172" s="3">
        <v>0</v>
      </c>
      <c r="I1172" s="4">
        <v>0</v>
      </c>
    </row>
    <row r="1173" spans="1:9" x14ac:dyDescent="0.35">
      <c r="A1173" s="2" t="s">
        <v>9</v>
      </c>
      <c r="B1173" s="2" t="s">
        <v>240</v>
      </c>
      <c r="C1173" s="2" t="s">
        <v>11</v>
      </c>
      <c r="D1173" s="2" t="s">
        <v>268</v>
      </c>
      <c r="E1173" s="2" t="s">
        <v>18</v>
      </c>
      <c r="F1173" s="2" t="s">
        <v>20</v>
      </c>
      <c r="G1173" s="2" t="s">
        <v>21</v>
      </c>
      <c r="H1173" s="3">
        <v>3312825</v>
      </c>
      <c r="I1173" s="4">
        <v>0.73529999999999995</v>
      </c>
    </row>
    <row r="1174" spans="1:9" x14ac:dyDescent="0.35">
      <c r="A1174" s="2" t="s">
        <v>9</v>
      </c>
      <c r="B1174" s="2" t="s">
        <v>143</v>
      </c>
      <c r="C1174" s="2" t="s">
        <v>11</v>
      </c>
      <c r="D1174" s="2" t="s">
        <v>149</v>
      </c>
      <c r="E1174" s="2" t="s">
        <v>13</v>
      </c>
      <c r="F1174" s="2" t="s">
        <v>150</v>
      </c>
      <c r="G1174" s="2" t="s">
        <v>14</v>
      </c>
      <c r="H1174" s="3">
        <v>0</v>
      </c>
      <c r="I1174" s="4">
        <v>0</v>
      </c>
    </row>
    <row r="1175" spans="1:9" x14ac:dyDescent="0.35">
      <c r="A1175" s="2" t="s">
        <v>9</v>
      </c>
      <c r="B1175" s="2" t="s">
        <v>143</v>
      </c>
      <c r="C1175" s="2" t="s">
        <v>11</v>
      </c>
      <c r="D1175" s="2" t="s">
        <v>149</v>
      </c>
      <c r="E1175" s="2" t="s">
        <v>15</v>
      </c>
      <c r="F1175" s="2" t="s">
        <v>150</v>
      </c>
      <c r="G1175" s="2" t="s">
        <v>14</v>
      </c>
      <c r="H1175" s="3">
        <v>63669</v>
      </c>
      <c r="I1175" s="4">
        <v>0.2009</v>
      </c>
    </row>
    <row r="1176" spans="1:9" x14ac:dyDescent="0.35">
      <c r="A1176" s="2" t="s">
        <v>9</v>
      </c>
      <c r="B1176" s="2" t="s">
        <v>143</v>
      </c>
      <c r="C1176" s="2" t="s">
        <v>11</v>
      </c>
      <c r="D1176" s="2" t="s">
        <v>149</v>
      </c>
      <c r="E1176" s="2" t="s">
        <v>16</v>
      </c>
      <c r="F1176" s="2" t="s">
        <v>150</v>
      </c>
      <c r="G1176" s="2" t="s">
        <v>14</v>
      </c>
      <c r="H1176" s="3">
        <v>0</v>
      </c>
      <c r="I1176" s="4">
        <v>0</v>
      </c>
    </row>
    <row r="1177" spans="1:9" x14ac:dyDescent="0.35">
      <c r="A1177" s="2" t="s">
        <v>9</v>
      </c>
      <c r="B1177" s="2" t="s">
        <v>143</v>
      </c>
      <c r="C1177" s="2" t="s">
        <v>11</v>
      </c>
      <c r="D1177" s="2" t="s">
        <v>149</v>
      </c>
      <c r="E1177" s="2" t="s">
        <v>17</v>
      </c>
      <c r="F1177" s="2" t="s">
        <v>150</v>
      </c>
      <c r="G1177" s="2" t="s">
        <v>14</v>
      </c>
      <c r="H1177" s="3">
        <v>0</v>
      </c>
      <c r="I1177" s="4">
        <v>0</v>
      </c>
    </row>
    <row r="1178" spans="1:9" x14ac:dyDescent="0.35">
      <c r="A1178" s="2" t="s">
        <v>9</v>
      </c>
      <c r="B1178" s="2" t="s">
        <v>143</v>
      </c>
      <c r="C1178" s="2" t="s">
        <v>11</v>
      </c>
      <c r="D1178" s="2" t="s">
        <v>149</v>
      </c>
      <c r="E1178" s="2" t="s">
        <v>18</v>
      </c>
      <c r="F1178" s="2" t="s">
        <v>150</v>
      </c>
      <c r="G1178" s="2" t="s">
        <v>14</v>
      </c>
      <c r="H1178" s="3">
        <v>189738</v>
      </c>
      <c r="I1178" s="4">
        <v>0.59870000000000001</v>
      </c>
    </row>
    <row r="1179" spans="1:9" x14ac:dyDescent="0.35">
      <c r="A1179" s="2" t="s">
        <v>9</v>
      </c>
      <c r="B1179" s="2" t="s">
        <v>150</v>
      </c>
      <c r="C1179" s="2" t="s">
        <v>11</v>
      </c>
      <c r="D1179" s="2" t="s">
        <v>149</v>
      </c>
      <c r="E1179" s="2" t="s">
        <v>13</v>
      </c>
      <c r="F1179" s="2" t="s">
        <v>150</v>
      </c>
      <c r="G1179" s="2" t="s">
        <v>14</v>
      </c>
      <c r="H1179" s="3">
        <v>0</v>
      </c>
      <c r="I1179" s="4">
        <v>0</v>
      </c>
    </row>
    <row r="1180" spans="1:9" x14ac:dyDescent="0.35">
      <c r="A1180" s="2" t="s">
        <v>9</v>
      </c>
      <c r="B1180" s="2" t="s">
        <v>150</v>
      </c>
      <c r="C1180" s="2" t="s">
        <v>11</v>
      </c>
      <c r="D1180" s="2" t="s">
        <v>149</v>
      </c>
      <c r="E1180" s="2" t="s">
        <v>15</v>
      </c>
      <c r="F1180" s="2" t="s">
        <v>150</v>
      </c>
      <c r="G1180" s="2" t="s">
        <v>14</v>
      </c>
      <c r="H1180" s="3">
        <v>299373</v>
      </c>
      <c r="I1180" s="4">
        <v>0.2009</v>
      </c>
    </row>
    <row r="1181" spans="1:9" x14ac:dyDescent="0.35">
      <c r="A1181" s="2" t="s">
        <v>9</v>
      </c>
      <c r="B1181" s="2" t="s">
        <v>150</v>
      </c>
      <c r="C1181" s="2" t="s">
        <v>11</v>
      </c>
      <c r="D1181" s="2" t="s">
        <v>149</v>
      </c>
      <c r="E1181" s="2" t="s">
        <v>16</v>
      </c>
      <c r="F1181" s="2" t="s">
        <v>150</v>
      </c>
      <c r="G1181" s="2" t="s">
        <v>14</v>
      </c>
      <c r="H1181" s="3">
        <v>0</v>
      </c>
      <c r="I1181" s="4">
        <v>0</v>
      </c>
    </row>
    <row r="1182" spans="1:9" x14ac:dyDescent="0.35">
      <c r="A1182" s="2" t="s">
        <v>9</v>
      </c>
      <c r="B1182" s="2" t="s">
        <v>150</v>
      </c>
      <c r="C1182" s="2" t="s">
        <v>11</v>
      </c>
      <c r="D1182" s="2" t="s">
        <v>149</v>
      </c>
      <c r="E1182" s="2" t="s">
        <v>17</v>
      </c>
      <c r="F1182" s="2" t="s">
        <v>150</v>
      </c>
      <c r="G1182" s="2" t="s">
        <v>14</v>
      </c>
      <c r="H1182" s="3">
        <v>0</v>
      </c>
      <c r="I1182" s="4">
        <v>0</v>
      </c>
    </row>
    <row r="1183" spans="1:9" x14ac:dyDescent="0.35">
      <c r="A1183" s="2" t="s">
        <v>9</v>
      </c>
      <c r="B1183" s="2" t="s">
        <v>150</v>
      </c>
      <c r="C1183" s="2" t="s">
        <v>11</v>
      </c>
      <c r="D1183" s="2" t="s">
        <v>149</v>
      </c>
      <c r="E1183" s="2" t="s">
        <v>18</v>
      </c>
      <c r="F1183" s="2" t="s">
        <v>150</v>
      </c>
      <c r="G1183" s="2" t="s">
        <v>14</v>
      </c>
      <c r="H1183" s="3">
        <v>892159</v>
      </c>
      <c r="I1183" s="4">
        <v>0.59870000000000001</v>
      </c>
    </row>
    <row r="1184" spans="1:9" x14ac:dyDescent="0.35">
      <c r="A1184" s="2" t="s">
        <v>9</v>
      </c>
      <c r="B1184" s="2" t="s">
        <v>150</v>
      </c>
      <c r="C1184" s="2" t="s">
        <v>11</v>
      </c>
      <c r="D1184" s="2" t="s">
        <v>271</v>
      </c>
      <c r="E1184" s="2" t="s">
        <v>13</v>
      </c>
      <c r="F1184" s="2" t="s">
        <v>20</v>
      </c>
      <c r="G1184" s="2" t="s">
        <v>21</v>
      </c>
      <c r="H1184" s="3">
        <v>0</v>
      </c>
      <c r="I1184" s="4">
        <v>0</v>
      </c>
    </row>
    <row r="1185" spans="1:9" x14ac:dyDescent="0.35">
      <c r="A1185" s="2" t="s">
        <v>9</v>
      </c>
      <c r="B1185" s="2" t="s">
        <v>150</v>
      </c>
      <c r="C1185" s="2" t="s">
        <v>11</v>
      </c>
      <c r="D1185" s="2" t="s">
        <v>271</v>
      </c>
      <c r="E1185" s="2" t="s">
        <v>15</v>
      </c>
      <c r="F1185" s="2" t="s">
        <v>20</v>
      </c>
      <c r="G1185" s="2" t="s">
        <v>21</v>
      </c>
      <c r="H1185" s="3">
        <v>421044</v>
      </c>
      <c r="I1185" s="4">
        <v>0.2157</v>
      </c>
    </row>
    <row r="1186" spans="1:9" x14ac:dyDescent="0.35">
      <c r="A1186" s="2" t="s">
        <v>9</v>
      </c>
      <c r="B1186" s="2" t="s">
        <v>150</v>
      </c>
      <c r="C1186" s="2" t="s">
        <v>11</v>
      </c>
      <c r="D1186" s="2" t="s">
        <v>271</v>
      </c>
      <c r="E1186" s="2" t="s">
        <v>17</v>
      </c>
      <c r="F1186" s="2" t="s">
        <v>20</v>
      </c>
      <c r="G1186" s="2" t="s">
        <v>21</v>
      </c>
      <c r="H1186" s="3">
        <v>0</v>
      </c>
      <c r="I1186" s="4">
        <v>0</v>
      </c>
    </row>
    <row r="1187" spans="1:9" x14ac:dyDescent="0.35">
      <c r="A1187" s="2" t="s">
        <v>9</v>
      </c>
      <c r="B1187" s="2" t="s">
        <v>150</v>
      </c>
      <c r="C1187" s="2" t="s">
        <v>11</v>
      </c>
      <c r="D1187" s="2" t="s">
        <v>271</v>
      </c>
      <c r="E1187" s="2" t="s">
        <v>18</v>
      </c>
      <c r="F1187" s="2" t="s">
        <v>20</v>
      </c>
      <c r="G1187" s="2" t="s">
        <v>21</v>
      </c>
      <c r="H1187" s="3">
        <v>1098189</v>
      </c>
      <c r="I1187" s="4">
        <v>0.56259999999999999</v>
      </c>
    </row>
    <row r="1188" spans="1:9" x14ac:dyDescent="0.35">
      <c r="A1188" s="2" t="s">
        <v>9</v>
      </c>
      <c r="B1188" s="2" t="s">
        <v>150</v>
      </c>
      <c r="C1188" s="2" t="s">
        <v>11</v>
      </c>
      <c r="D1188" s="2" t="s">
        <v>269</v>
      </c>
      <c r="E1188" s="2" t="s">
        <v>15</v>
      </c>
      <c r="F1188" s="2" t="s">
        <v>20</v>
      </c>
      <c r="G1188" s="2" t="s">
        <v>21</v>
      </c>
      <c r="H1188" s="3">
        <v>757240</v>
      </c>
      <c r="I1188" s="4">
        <v>0.37</v>
      </c>
    </row>
    <row r="1189" spans="1:9" x14ac:dyDescent="0.35">
      <c r="A1189" s="2" t="s">
        <v>9</v>
      </c>
      <c r="B1189" s="2" t="s">
        <v>150</v>
      </c>
      <c r="C1189" s="2" t="s">
        <v>11</v>
      </c>
      <c r="D1189" s="2" t="s">
        <v>269</v>
      </c>
      <c r="E1189" s="2" t="s">
        <v>16</v>
      </c>
      <c r="F1189" s="2" t="s">
        <v>20</v>
      </c>
      <c r="G1189" s="2" t="s">
        <v>21</v>
      </c>
      <c r="H1189" s="3">
        <v>124842</v>
      </c>
      <c r="I1189" s="4">
        <v>6.0999999999999999E-2</v>
      </c>
    </row>
    <row r="1190" spans="1:9" x14ac:dyDescent="0.35">
      <c r="A1190" s="2" t="s">
        <v>9</v>
      </c>
      <c r="B1190" s="2" t="s">
        <v>150</v>
      </c>
      <c r="C1190" s="2" t="s">
        <v>11</v>
      </c>
      <c r="D1190" s="2" t="s">
        <v>269</v>
      </c>
      <c r="E1190" s="2" t="s">
        <v>17</v>
      </c>
      <c r="F1190" s="2" t="s">
        <v>20</v>
      </c>
      <c r="G1190" s="2" t="s">
        <v>21</v>
      </c>
      <c r="H1190" s="3">
        <v>0</v>
      </c>
      <c r="I1190" s="4">
        <v>0</v>
      </c>
    </row>
    <row r="1191" spans="1:9" x14ac:dyDescent="0.35">
      <c r="A1191" s="2" t="s">
        <v>9</v>
      </c>
      <c r="B1191" s="2" t="s">
        <v>150</v>
      </c>
      <c r="C1191" s="2" t="s">
        <v>11</v>
      </c>
      <c r="D1191" s="2" t="s">
        <v>269</v>
      </c>
      <c r="E1191" s="2" t="s">
        <v>18</v>
      </c>
      <c r="F1191" s="2" t="s">
        <v>20</v>
      </c>
      <c r="G1191" s="2" t="s">
        <v>21</v>
      </c>
      <c r="H1191" s="3">
        <v>1678616</v>
      </c>
      <c r="I1191" s="4">
        <v>0.82020000000000004</v>
      </c>
    </row>
    <row r="1192" spans="1:9" x14ac:dyDescent="0.35">
      <c r="A1192" s="2" t="s">
        <v>9</v>
      </c>
      <c r="B1192" s="2" t="s">
        <v>150</v>
      </c>
      <c r="C1192" s="2" t="s">
        <v>11</v>
      </c>
      <c r="D1192" s="2" t="s">
        <v>270</v>
      </c>
      <c r="E1192" s="2" t="s">
        <v>13</v>
      </c>
      <c r="F1192" s="2" t="s">
        <v>20</v>
      </c>
      <c r="G1192" s="2" t="s">
        <v>21</v>
      </c>
      <c r="H1192" s="3">
        <v>0</v>
      </c>
      <c r="I1192" s="4">
        <v>0</v>
      </c>
    </row>
    <row r="1193" spans="1:9" x14ac:dyDescent="0.35">
      <c r="A1193" s="2" t="s">
        <v>9</v>
      </c>
      <c r="B1193" s="2" t="s">
        <v>150</v>
      </c>
      <c r="C1193" s="2" t="s">
        <v>11</v>
      </c>
      <c r="D1193" s="2" t="s">
        <v>270</v>
      </c>
      <c r="E1193" s="2" t="s">
        <v>15</v>
      </c>
      <c r="F1193" s="2" t="s">
        <v>20</v>
      </c>
      <c r="G1193" s="2" t="s">
        <v>21</v>
      </c>
      <c r="H1193" s="3">
        <v>1260902</v>
      </c>
      <c r="I1193" s="4">
        <v>0.33310000000000001</v>
      </c>
    </row>
    <row r="1194" spans="1:9" x14ac:dyDescent="0.35">
      <c r="A1194" s="2" t="s">
        <v>9</v>
      </c>
      <c r="B1194" s="2" t="s">
        <v>150</v>
      </c>
      <c r="C1194" s="2" t="s">
        <v>11</v>
      </c>
      <c r="D1194" s="2" t="s">
        <v>270</v>
      </c>
      <c r="E1194" s="2" t="s">
        <v>16</v>
      </c>
      <c r="F1194" s="2" t="s">
        <v>20</v>
      </c>
      <c r="G1194" s="2" t="s">
        <v>21</v>
      </c>
      <c r="H1194" s="3">
        <v>37096</v>
      </c>
      <c r="I1194" s="4">
        <v>9.7999999999999997E-3</v>
      </c>
    </row>
    <row r="1195" spans="1:9" x14ac:dyDescent="0.35">
      <c r="A1195" s="2" t="s">
        <v>9</v>
      </c>
      <c r="B1195" s="2" t="s">
        <v>150</v>
      </c>
      <c r="C1195" s="2" t="s">
        <v>11</v>
      </c>
      <c r="D1195" s="2" t="s">
        <v>270</v>
      </c>
      <c r="E1195" s="2" t="s">
        <v>17</v>
      </c>
      <c r="F1195" s="2" t="s">
        <v>20</v>
      </c>
      <c r="G1195" s="2" t="s">
        <v>21</v>
      </c>
      <c r="H1195" s="3">
        <v>0</v>
      </c>
      <c r="I1195" s="4">
        <v>0</v>
      </c>
    </row>
    <row r="1196" spans="1:9" x14ac:dyDescent="0.35">
      <c r="A1196" s="2" t="s">
        <v>9</v>
      </c>
      <c r="B1196" s="2" t="s">
        <v>150</v>
      </c>
      <c r="C1196" s="2" t="s">
        <v>11</v>
      </c>
      <c r="D1196" s="2" t="s">
        <v>270</v>
      </c>
      <c r="E1196" s="2" t="s">
        <v>18</v>
      </c>
      <c r="F1196" s="2" t="s">
        <v>20</v>
      </c>
      <c r="G1196" s="2" t="s">
        <v>21</v>
      </c>
      <c r="H1196" s="3">
        <v>2779209</v>
      </c>
      <c r="I1196" s="4">
        <v>0.73419999999999996</v>
      </c>
    </row>
    <row r="1197" spans="1:9" x14ac:dyDescent="0.35">
      <c r="A1197" s="2" t="s">
        <v>9</v>
      </c>
      <c r="B1197" s="2" t="s">
        <v>150</v>
      </c>
      <c r="C1197" s="2" t="s">
        <v>11</v>
      </c>
      <c r="D1197" s="2" t="s">
        <v>272</v>
      </c>
      <c r="E1197" s="2" t="s">
        <v>13</v>
      </c>
      <c r="F1197" s="2" t="s">
        <v>20</v>
      </c>
      <c r="G1197" s="2" t="s">
        <v>21</v>
      </c>
      <c r="H1197" s="3">
        <v>0</v>
      </c>
      <c r="I1197" s="4">
        <v>0</v>
      </c>
    </row>
    <row r="1198" spans="1:9" x14ac:dyDescent="0.35">
      <c r="A1198" s="2" t="s">
        <v>9</v>
      </c>
      <c r="B1198" s="2" t="s">
        <v>150</v>
      </c>
      <c r="C1198" s="2" t="s">
        <v>11</v>
      </c>
      <c r="D1198" s="2" t="s">
        <v>272</v>
      </c>
      <c r="E1198" s="2" t="s">
        <v>15</v>
      </c>
      <c r="F1198" s="2" t="s">
        <v>20</v>
      </c>
      <c r="G1198" s="2" t="s">
        <v>21</v>
      </c>
      <c r="H1198" s="3">
        <v>898957</v>
      </c>
      <c r="I1198" s="4">
        <v>0.49120000000000003</v>
      </c>
    </row>
    <row r="1199" spans="1:9" x14ac:dyDescent="0.35">
      <c r="A1199" s="2" t="s">
        <v>9</v>
      </c>
      <c r="B1199" s="2" t="s">
        <v>150</v>
      </c>
      <c r="C1199" s="2" t="s">
        <v>11</v>
      </c>
      <c r="D1199" s="2" t="s">
        <v>272</v>
      </c>
      <c r="E1199" s="2" t="s">
        <v>17</v>
      </c>
      <c r="F1199" s="2" t="s">
        <v>20</v>
      </c>
      <c r="G1199" s="2" t="s">
        <v>21</v>
      </c>
      <c r="H1199" s="3">
        <v>0</v>
      </c>
      <c r="I1199" s="4">
        <v>0</v>
      </c>
    </row>
    <row r="1200" spans="1:9" x14ac:dyDescent="0.35">
      <c r="A1200" s="2" t="s">
        <v>9</v>
      </c>
      <c r="B1200" s="2" t="s">
        <v>150</v>
      </c>
      <c r="C1200" s="2" t="s">
        <v>11</v>
      </c>
      <c r="D1200" s="2" t="s">
        <v>272</v>
      </c>
      <c r="E1200" s="2" t="s">
        <v>18</v>
      </c>
      <c r="F1200" s="2" t="s">
        <v>20</v>
      </c>
      <c r="G1200" s="2" t="s">
        <v>21</v>
      </c>
      <c r="H1200" s="3">
        <v>1442870</v>
      </c>
      <c r="I1200" s="4">
        <v>0.78839999999999999</v>
      </c>
    </row>
    <row r="1201" spans="1:9" x14ac:dyDescent="0.35">
      <c r="A1201" s="2" t="s">
        <v>9</v>
      </c>
      <c r="B1201" s="2" t="s">
        <v>107</v>
      </c>
      <c r="C1201" s="2" t="s">
        <v>11</v>
      </c>
      <c r="D1201" s="2" t="s">
        <v>274</v>
      </c>
      <c r="E1201" s="2" t="s">
        <v>13</v>
      </c>
      <c r="F1201" s="2" t="s">
        <v>20</v>
      </c>
      <c r="G1201" s="2" t="s">
        <v>21</v>
      </c>
      <c r="H1201" s="3">
        <v>0</v>
      </c>
      <c r="I1201" s="4">
        <v>0</v>
      </c>
    </row>
    <row r="1202" spans="1:9" x14ac:dyDescent="0.35">
      <c r="A1202" s="2" t="s">
        <v>9</v>
      </c>
      <c r="B1202" s="2" t="s">
        <v>107</v>
      </c>
      <c r="C1202" s="2" t="s">
        <v>11</v>
      </c>
      <c r="D1202" s="2" t="s">
        <v>274</v>
      </c>
      <c r="E1202" s="2" t="s">
        <v>15</v>
      </c>
      <c r="F1202" s="2" t="s">
        <v>20</v>
      </c>
      <c r="G1202" s="2" t="s">
        <v>21</v>
      </c>
      <c r="H1202" s="3">
        <v>1380428</v>
      </c>
      <c r="I1202" s="4">
        <v>0.43109999999999998</v>
      </c>
    </row>
    <row r="1203" spans="1:9" x14ac:dyDescent="0.35">
      <c r="A1203" s="2" t="s">
        <v>9</v>
      </c>
      <c r="B1203" s="2" t="s">
        <v>107</v>
      </c>
      <c r="C1203" s="2" t="s">
        <v>11</v>
      </c>
      <c r="D1203" s="2" t="s">
        <v>274</v>
      </c>
      <c r="E1203" s="2" t="s">
        <v>17</v>
      </c>
      <c r="F1203" s="2" t="s">
        <v>20</v>
      </c>
      <c r="G1203" s="2" t="s">
        <v>21</v>
      </c>
      <c r="H1203" s="3">
        <v>0</v>
      </c>
      <c r="I1203" s="4">
        <v>0</v>
      </c>
    </row>
    <row r="1204" spans="1:9" x14ac:dyDescent="0.35">
      <c r="A1204" s="2" t="s">
        <v>9</v>
      </c>
      <c r="B1204" s="2" t="s">
        <v>107</v>
      </c>
      <c r="C1204" s="2" t="s">
        <v>11</v>
      </c>
      <c r="D1204" s="2" t="s">
        <v>274</v>
      </c>
      <c r="E1204" s="2" t="s">
        <v>18</v>
      </c>
      <c r="F1204" s="2" t="s">
        <v>20</v>
      </c>
      <c r="G1204" s="2" t="s">
        <v>21</v>
      </c>
      <c r="H1204" s="3">
        <v>2497964</v>
      </c>
      <c r="I1204" s="4">
        <v>0.78010000000000002</v>
      </c>
    </row>
    <row r="1205" spans="1:9" x14ac:dyDescent="0.35">
      <c r="A1205" s="2" t="s">
        <v>9</v>
      </c>
      <c r="B1205" s="2" t="s">
        <v>104</v>
      </c>
      <c r="C1205" s="2" t="s">
        <v>11</v>
      </c>
      <c r="D1205" s="2" t="s">
        <v>106</v>
      </c>
      <c r="E1205" s="2" t="s">
        <v>13</v>
      </c>
      <c r="F1205" s="2" t="s">
        <v>107</v>
      </c>
      <c r="G1205" s="2" t="s">
        <v>14</v>
      </c>
      <c r="H1205" s="3">
        <v>0</v>
      </c>
      <c r="I1205" s="4">
        <v>0</v>
      </c>
    </row>
    <row r="1206" spans="1:9" x14ac:dyDescent="0.35">
      <c r="A1206" s="2" t="s">
        <v>9</v>
      </c>
      <c r="B1206" s="2" t="s">
        <v>104</v>
      </c>
      <c r="C1206" s="2" t="s">
        <v>11</v>
      </c>
      <c r="D1206" s="2" t="s">
        <v>106</v>
      </c>
      <c r="E1206" s="2" t="s">
        <v>15</v>
      </c>
      <c r="F1206" s="2" t="s">
        <v>107</v>
      </c>
      <c r="G1206" s="2" t="s">
        <v>14</v>
      </c>
      <c r="H1206" s="3">
        <v>993584</v>
      </c>
      <c r="I1206" s="4">
        <v>0.33829999999999999</v>
      </c>
    </row>
    <row r="1207" spans="1:9" x14ac:dyDescent="0.35">
      <c r="A1207" s="2" t="s">
        <v>9</v>
      </c>
      <c r="B1207" s="2" t="s">
        <v>104</v>
      </c>
      <c r="C1207" s="2" t="s">
        <v>11</v>
      </c>
      <c r="D1207" s="2" t="s">
        <v>106</v>
      </c>
      <c r="E1207" s="2" t="s">
        <v>17</v>
      </c>
      <c r="F1207" s="2" t="s">
        <v>107</v>
      </c>
      <c r="G1207" s="2" t="s">
        <v>14</v>
      </c>
      <c r="H1207" s="3">
        <v>0</v>
      </c>
      <c r="I1207" s="4">
        <v>0</v>
      </c>
    </row>
    <row r="1208" spans="1:9" x14ac:dyDescent="0.35">
      <c r="A1208" s="2" t="s">
        <v>9</v>
      </c>
      <c r="B1208" s="2" t="s">
        <v>104</v>
      </c>
      <c r="C1208" s="2" t="s">
        <v>11</v>
      </c>
      <c r="D1208" s="2" t="s">
        <v>106</v>
      </c>
      <c r="E1208" s="2" t="s">
        <v>18</v>
      </c>
      <c r="F1208" s="2" t="s">
        <v>107</v>
      </c>
      <c r="G1208" s="2" t="s">
        <v>14</v>
      </c>
      <c r="H1208" s="3">
        <v>1660868</v>
      </c>
      <c r="I1208" s="4">
        <v>0.5655</v>
      </c>
    </row>
    <row r="1209" spans="1:9" x14ac:dyDescent="0.35">
      <c r="A1209" s="2" t="s">
        <v>9</v>
      </c>
      <c r="B1209" s="2" t="s">
        <v>107</v>
      </c>
      <c r="C1209" s="2" t="s">
        <v>11</v>
      </c>
      <c r="D1209" s="2" t="s">
        <v>106</v>
      </c>
      <c r="E1209" s="2" t="s">
        <v>13</v>
      </c>
      <c r="F1209" s="2" t="s">
        <v>107</v>
      </c>
      <c r="G1209" s="2" t="s">
        <v>14</v>
      </c>
      <c r="H1209" s="3">
        <v>0</v>
      </c>
      <c r="I1209" s="4">
        <v>0</v>
      </c>
    </row>
    <row r="1210" spans="1:9" x14ac:dyDescent="0.35">
      <c r="A1210" s="2" t="s">
        <v>9</v>
      </c>
      <c r="B1210" s="2" t="s">
        <v>107</v>
      </c>
      <c r="C1210" s="2" t="s">
        <v>11</v>
      </c>
      <c r="D1210" s="2" t="s">
        <v>106</v>
      </c>
      <c r="E1210" s="2" t="s">
        <v>15</v>
      </c>
      <c r="F1210" s="2" t="s">
        <v>107</v>
      </c>
      <c r="G1210" s="2" t="s">
        <v>14</v>
      </c>
      <c r="H1210" s="3">
        <v>1372786</v>
      </c>
      <c r="I1210" s="4">
        <v>0.33829999999999999</v>
      </c>
    </row>
    <row r="1211" spans="1:9" x14ac:dyDescent="0.35">
      <c r="A1211" s="2" t="s">
        <v>9</v>
      </c>
      <c r="B1211" s="2" t="s">
        <v>107</v>
      </c>
      <c r="C1211" s="2" t="s">
        <v>11</v>
      </c>
      <c r="D1211" s="2" t="s">
        <v>106</v>
      </c>
      <c r="E1211" s="2" t="s">
        <v>17</v>
      </c>
      <c r="F1211" s="2" t="s">
        <v>107</v>
      </c>
      <c r="G1211" s="2" t="s">
        <v>14</v>
      </c>
      <c r="H1211" s="3">
        <v>0</v>
      </c>
      <c r="I1211" s="4">
        <v>0</v>
      </c>
    </row>
    <row r="1212" spans="1:9" x14ac:dyDescent="0.35">
      <c r="A1212" s="2" t="s">
        <v>9</v>
      </c>
      <c r="B1212" s="2" t="s">
        <v>107</v>
      </c>
      <c r="C1212" s="2" t="s">
        <v>11</v>
      </c>
      <c r="D1212" s="2" t="s">
        <v>106</v>
      </c>
      <c r="E1212" s="2" t="s">
        <v>18</v>
      </c>
      <c r="F1212" s="2" t="s">
        <v>107</v>
      </c>
      <c r="G1212" s="2" t="s">
        <v>14</v>
      </c>
      <c r="H1212" s="3">
        <v>2294740</v>
      </c>
      <c r="I1212" s="4">
        <v>0.5655</v>
      </c>
    </row>
    <row r="1213" spans="1:9" x14ac:dyDescent="0.35">
      <c r="A1213" s="2" t="s">
        <v>9</v>
      </c>
      <c r="B1213" s="2" t="s">
        <v>107</v>
      </c>
      <c r="C1213" s="2" t="s">
        <v>11</v>
      </c>
      <c r="D1213" s="2" t="s">
        <v>273</v>
      </c>
      <c r="E1213" s="2" t="s">
        <v>13</v>
      </c>
      <c r="F1213" s="2" t="s">
        <v>20</v>
      </c>
      <c r="G1213" s="2" t="s">
        <v>21</v>
      </c>
      <c r="H1213" s="3">
        <v>0</v>
      </c>
      <c r="I1213" s="4">
        <v>0</v>
      </c>
    </row>
    <row r="1214" spans="1:9" x14ac:dyDescent="0.35">
      <c r="A1214" s="2" t="s">
        <v>9</v>
      </c>
      <c r="B1214" s="2" t="s">
        <v>107</v>
      </c>
      <c r="C1214" s="2" t="s">
        <v>11</v>
      </c>
      <c r="D1214" s="2" t="s">
        <v>273</v>
      </c>
      <c r="E1214" s="2" t="s">
        <v>15</v>
      </c>
      <c r="F1214" s="2" t="s">
        <v>20</v>
      </c>
      <c r="G1214" s="2" t="s">
        <v>21</v>
      </c>
      <c r="H1214" s="3">
        <v>483494</v>
      </c>
      <c r="I1214" s="4">
        <v>0.21940000000000001</v>
      </c>
    </row>
    <row r="1215" spans="1:9" x14ac:dyDescent="0.35">
      <c r="A1215" s="2" t="s">
        <v>9</v>
      </c>
      <c r="B1215" s="2" t="s">
        <v>107</v>
      </c>
      <c r="C1215" s="2" t="s">
        <v>11</v>
      </c>
      <c r="D1215" s="2" t="s">
        <v>273</v>
      </c>
      <c r="E1215" s="2" t="s">
        <v>17</v>
      </c>
      <c r="F1215" s="2" t="s">
        <v>20</v>
      </c>
      <c r="G1215" s="2" t="s">
        <v>21</v>
      </c>
      <c r="H1215" s="3">
        <v>0</v>
      </c>
      <c r="I1215" s="4">
        <v>0</v>
      </c>
    </row>
    <row r="1216" spans="1:9" x14ac:dyDescent="0.35">
      <c r="A1216" s="2" t="s">
        <v>9</v>
      </c>
      <c r="B1216" s="2" t="s">
        <v>107</v>
      </c>
      <c r="C1216" s="2" t="s">
        <v>11</v>
      </c>
      <c r="D1216" s="2" t="s">
        <v>273</v>
      </c>
      <c r="E1216" s="2" t="s">
        <v>18</v>
      </c>
      <c r="F1216" s="2" t="s">
        <v>20</v>
      </c>
      <c r="G1216" s="2" t="s">
        <v>21</v>
      </c>
      <c r="H1216" s="3">
        <v>1355281</v>
      </c>
      <c r="I1216" s="4">
        <v>0.61499999999999999</v>
      </c>
    </row>
    <row r="1217" spans="1:9" x14ac:dyDescent="0.35">
      <c r="A1217" s="2" t="s">
        <v>9</v>
      </c>
      <c r="B1217" s="2" t="s">
        <v>107</v>
      </c>
      <c r="C1217" s="2" t="s">
        <v>11</v>
      </c>
      <c r="D1217" s="2" t="s">
        <v>275</v>
      </c>
      <c r="E1217" s="2" t="s">
        <v>13</v>
      </c>
      <c r="F1217" s="2" t="s">
        <v>20</v>
      </c>
      <c r="G1217" s="2" t="s">
        <v>21</v>
      </c>
      <c r="H1217" s="3">
        <v>0</v>
      </c>
      <c r="I1217" s="4">
        <v>0</v>
      </c>
    </row>
    <row r="1218" spans="1:9" x14ac:dyDescent="0.35">
      <c r="A1218" s="2" t="s">
        <v>9</v>
      </c>
      <c r="B1218" s="2" t="s">
        <v>107</v>
      </c>
      <c r="C1218" s="2" t="s">
        <v>11</v>
      </c>
      <c r="D1218" s="2" t="s">
        <v>275</v>
      </c>
      <c r="E1218" s="2" t="s">
        <v>15</v>
      </c>
      <c r="F1218" s="2" t="s">
        <v>20</v>
      </c>
      <c r="G1218" s="2" t="s">
        <v>21</v>
      </c>
      <c r="H1218" s="3">
        <v>886903</v>
      </c>
      <c r="I1218" s="4">
        <v>0.42859999999999998</v>
      </c>
    </row>
    <row r="1219" spans="1:9" x14ac:dyDescent="0.35">
      <c r="A1219" s="2" t="s">
        <v>9</v>
      </c>
      <c r="B1219" s="2" t="s">
        <v>107</v>
      </c>
      <c r="C1219" s="2" t="s">
        <v>11</v>
      </c>
      <c r="D1219" s="2" t="s">
        <v>275</v>
      </c>
      <c r="E1219" s="2" t="s">
        <v>17</v>
      </c>
      <c r="F1219" s="2" t="s">
        <v>20</v>
      </c>
      <c r="G1219" s="2" t="s">
        <v>21</v>
      </c>
      <c r="H1219" s="3">
        <v>0</v>
      </c>
      <c r="I1219" s="4">
        <v>0</v>
      </c>
    </row>
    <row r="1220" spans="1:9" x14ac:dyDescent="0.35">
      <c r="A1220" s="2" t="s">
        <v>9</v>
      </c>
      <c r="B1220" s="2" t="s">
        <v>107</v>
      </c>
      <c r="C1220" s="2" t="s">
        <v>11</v>
      </c>
      <c r="D1220" s="2" t="s">
        <v>275</v>
      </c>
      <c r="E1220" s="2" t="s">
        <v>18</v>
      </c>
      <c r="F1220" s="2" t="s">
        <v>20</v>
      </c>
      <c r="G1220" s="2" t="s">
        <v>21</v>
      </c>
      <c r="H1220" s="3">
        <v>1825953</v>
      </c>
      <c r="I1220" s="4">
        <v>0.88239999999999996</v>
      </c>
    </row>
    <row r="1221" spans="1:9" x14ac:dyDescent="0.35">
      <c r="A1221" s="2" t="s">
        <v>9</v>
      </c>
      <c r="B1221" s="2" t="s">
        <v>276</v>
      </c>
      <c r="C1221" s="2" t="s">
        <v>11</v>
      </c>
      <c r="D1221" s="2" t="s">
        <v>277</v>
      </c>
      <c r="E1221" s="2" t="s">
        <v>15</v>
      </c>
      <c r="F1221" s="2" t="s">
        <v>20</v>
      </c>
      <c r="G1221" s="2" t="s">
        <v>21</v>
      </c>
      <c r="H1221" s="3">
        <v>2675362</v>
      </c>
      <c r="I1221" s="4">
        <v>0.29749999999999999</v>
      </c>
    </row>
    <row r="1222" spans="1:9" x14ac:dyDescent="0.35">
      <c r="A1222" s="2" t="s">
        <v>9</v>
      </c>
      <c r="B1222" s="2" t="s">
        <v>276</v>
      </c>
      <c r="C1222" s="2" t="s">
        <v>11</v>
      </c>
      <c r="D1222" s="2" t="s">
        <v>277</v>
      </c>
      <c r="E1222" s="2" t="s">
        <v>17</v>
      </c>
      <c r="F1222" s="2" t="s">
        <v>20</v>
      </c>
      <c r="G1222" s="2" t="s">
        <v>21</v>
      </c>
      <c r="H1222" s="3">
        <v>0</v>
      </c>
      <c r="I1222" s="4">
        <v>0</v>
      </c>
    </row>
    <row r="1223" spans="1:9" x14ac:dyDescent="0.35">
      <c r="A1223" s="2" t="s">
        <v>9</v>
      </c>
      <c r="B1223" s="2" t="s">
        <v>276</v>
      </c>
      <c r="C1223" s="2" t="s">
        <v>11</v>
      </c>
      <c r="D1223" s="2" t="s">
        <v>277</v>
      </c>
      <c r="E1223" s="2" t="s">
        <v>18</v>
      </c>
      <c r="F1223" s="2" t="s">
        <v>20</v>
      </c>
      <c r="G1223" s="2" t="s">
        <v>21</v>
      </c>
      <c r="H1223" s="3">
        <v>5101623</v>
      </c>
      <c r="I1223" s="4">
        <v>0.56730000000000003</v>
      </c>
    </row>
    <row r="1224" spans="1:9" x14ac:dyDescent="0.35">
      <c r="A1224" s="2" t="s">
        <v>9</v>
      </c>
      <c r="B1224" s="2" t="s">
        <v>187</v>
      </c>
      <c r="C1224" s="2" t="s">
        <v>11</v>
      </c>
      <c r="D1224" s="2" t="s">
        <v>194</v>
      </c>
      <c r="E1224" s="2" t="s">
        <v>13</v>
      </c>
      <c r="F1224" s="2" t="s">
        <v>195</v>
      </c>
      <c r="G1224" s="2" t="s">
        <v>14</v>
      </c>
      <c r="H1224" s="3">
        <v>0</v>
      </c>
      <c r="I1224" s="4">
        <v>0</v>
      </c>
    </row>
    <row r="1225" spans="1:9" x14ac:dyDescent="0.35">
      <c r="A1225" s="2" t="s">
        <v>9</v>
      </c>
      <c r="B1225" s="2" t="s">
        <v>187</v>
      </c>
      <c r="C1225" s="2" t="s">
        <v>11</v>
      </c>
      <c r="D1225" s="2" t="s">
        <v>194</v>
      </c>
      <c r="E1225" s="2" t="s">
        <v>15</v>
      </c>
      <c r="F1225" s="2" t="s">
        <v>195</v>
      </c>
      <c r="G1225" s="2" t="s">
        <v>14</v>
      </c>
      <c r="H1225" s="3">
        <v>91432</v>
      </c>
      <c r="I1225" s="4">
        <v>0.42949999999999999</v>
      </c>
    </row>
    <row r="1226" spans="1:9" x14ac:dyDescent="0.35">
      <c r="A1226" s="2" t="s">
        <v>9</v>
      </c>
      <c r="B1226" s="2" t="s">
        <v>187</v>
      </c>
      <c r="C1226" s="2" t="s">
        <v>11</v>
      </c>
      <c r="D1226" s="2" t="s">
        <v>194</v>
      </c>
      <c r="E1226" s="2" t="s">
        <v>17</v>
      </c>
      <c r="F1226" s="2" t="s">
        <v>195</v>
      </c>
      <c r="G1226" s="2" t="s">
        <v>14</v>
      </c>
      <c r="H1226" s="3">
        <v>0</v>
      </c>
      <c r="I1226" s="4">
        <v>0</v>
      </c>
    </row>
    <row r="1227" spans="1:9" x14ac:dyDescent="0.35">
      <c r="A1227" s="2" t="s">
        <v>9</v>
      </c>
      <c r="B1227" s="2" t="s">
        <v>187</v>
      </c>
      <c r="C1227" s="2" t="s">
        <v>11</v>
      </c>
      <c r="D1227" s="2" t="s">
        <v>194</v>
      </c>
      <c r="E1227" s="2" t="s">
        <v>18</v>
      </c>
      <c r="F1227" s="2" t="s">
        <v>195</v>
      </c>
      <c r="G1227" s="2" t="s">
        <v>14</v>
      </c>
      <c r="H1227" s="3">
        <v>124343</v>
      </c>
      <c r="I1227" s="4">
        <v>0.58409999999999995</v>
      </c>
    </row>
    <row r="1228" spans="1:9" x14ac:dyDescent="0.35">
      <c r="A1228" s="2" t="s">
        <v>9</v>
      </c>
      <c r="B1228" s="2" t="s">
        <v>187</v>
      </c>
      <c r="C1228" s="2" t="s">
        <v>11</v>
      </c>
      <c r="D1228" s="2" t="s">
        <v>194</v>
      </c>
      <c r="E1228" s="2" t="s">
        <v>16</v>
      </c>
      <c r="F1228" s="2" t="s">
        <v>195</v>
      </c>
      <c r="G1228" s="2" t="s">
        <v>14</v>
      </c>
      <c r="H1228" s="3">
        <v>4449</v>
      </c>
      <c r="I1228" s="4">
        <v>2.0899999999999998E-2</v>
      </c>
    </row>
    <row r="1229" spans="1:9" x14ac:dyDescent="0.35">
      <c r="A1229" s="2" t="s">
        <v>9</v>
      </c>
      <c r="B1229" s="2" t="s">
        <v>116</v>
      </c>
      <c r="C1229" s="2" t="s">
        <v>11</v>
      </c>
      <c r="D1229" s="2" t="s">
        <v>194</v>
      </c>
      <c r="E1229" s="2" t="s">
        <v>13</v>
      </c>
      <c r="F1229" s="2" t="s">
        <v>195</v>
      </c>
      <c r="G1229" s="2" t="s">
        <v>14</v>
      </c>
      <c r="H1229" s="3">
        <v>0</v>
      </c>
      <c r="I1229" s="4">
        <v>0</v>
      </c>
    </row>
    <row r="1230" spans="1:9" x14ac:dyDescent="0.35">
      <c r="A1230" s="2" t="s">
        <v>9</v>
      </c>
      <c r="B1230" s="2" t="s">
        <v>116</v>
      </c>
      <c r="C1230" s="2" t="s">
        <v>11</v>
      </c>
      <c r="D1230" s="2" t="s">
        <v>194</v>
      </c>
      <c r="E1230" s="2" t="s">
        <v>15</v>
      </c>
      <c r="F1230" s="2" t="s">
        <v>195</v>
      </c>
      <c r="G1230" s="2" t="s">
        <v>14</v>
      </c>
      <c r="H1230" s="3">
        <v>553093</v>
      </c>
      <c r="I1230" s="4">
        <v>0.42949999999999999</v>
      </c>
    </row>
    <row r="1231" spans="1:9" x14ac:dyDescent="0.35">
      <c r="A1231" s="2" t="s">
        <v>9</v>
      </c>
      <c r="B1231" s="2" t="s">
        <v>116</v>
      </c>
      <c r="C1231" s="2" t="s">
        <v>11</v>
      </c>
      <c r="D1231" s="2" t="s">
        <v>194</v>
      </c>
      <c r="E1231" s="2" t="s">
        <v>16</v>
      </c>
      <c r="F1231" s="2" t="s">
        <v>195</v>
      </c>
      <c r="G1231" s="2" t="s">
        <v>14</v>
      </c>
      <c r="H1231" s="3">
        <v>26914</v>
      </c>
      <c r="I1231" s="4">
        <v>2.0899999999999998E-2</v>
      </c>
    </row>
    <row r="1232" spans="1:9" x14ac:dyDescent="0.35">
      <c r="A1232" s="2" t="s">
        <v>9</v>
      </c>
      <c r="B1232" s="2" t="s">
        <v>116</v>
      </c>
      <c r="C1232" s="2" t="s">
        <v>11</v>
      </c>
      <c r="D1232" s="2" t="s">
        <v>194</v>
      </c>
      <c r="E1232" s="2" t="s">
        <v>17</v>
      </c>
      <c r="F1232" s="2" t="s">
        <v>195</v>
      </c>
      <c r="G1232" s="2" t="s">
        <v>14</v>
      </c>
      <c r="H1232" s="3">
        <v>0</v>
      </c>
      <c r="I1232" s="4">
        <v>0</v>
      </c>
    </row>
    <row r="1233" spans="1:9" x14ac:dyDescent="0.35">
      <c r="A1233" s="2" t="s">
        <v>9</v>
      </c>
      <c r="B1233" s="2" t="s">
        <v>116</v>
      </c>
      <c r="C1233" s="2" t="s">
        <v>11</v>
      </c>
      <c r="D1233" s="2" t="s">
        <v>194</v>
      </c>
      <c r="E1233" s="2" t="s">
        <v>18</v>
      </c>
      <c r="F1233" s="2" t="s">
        <v>195</v>
      </c>
      <c r="G1233" s="2" t="s">
        <v>14</v>
      </c>
      <c r="H1233" s="3">
        <v>752181</v>
      </c>
      <c r="I1233" s="4">
        <v>0.58409999999999995</v>
      </c>
    </row>
    <row r="1234" spans="1:9" x14ac:dyDescent="0.35">
      <c r="A1234" s="2" t="s">
        <v>9</v>
      </c>
      <c r="B1234" s="2" t="s">
        <v>195</v>
      </c>
      <c r="C1234" s="2" t="s">
        <v>11</v>
      </c>
      <c r="D1234" s="2" t="s">
        <v>194</v>
      </c>
      <c r="E1234" s="2" t="s">
        <v>13</v>
      </c>
      <c r="F1234" s="2" t="s">
        <v>195</v>
      </c>
      <c r="G1234" s="2" t="s">
        <v>14</v>
      </c>
      <c r="H1234" s="3">
        <v>0</v>
      </c>
      <c r="I1234" s="4">
        <v>0</v>
      </c>
    </row>
    <row r="1235" spans="1:9" x14ac:dyDescent="0.35">
      <c r="A1235" s="2" t="s">
        <v>9</v>
      </c>
      <c r="B1235" s="2" t="s">
        <v>195</v>
      </c>
      <c r="C1235" s="2" t="s">
        <v>11</v>
      </c>
      <c r="D1235" s="2" t="s">
        <v>194</v>
      </c>
      <c r="E1235" s="2" t="s">
        <v>15</v>
      </c>
      <c r="F1235" s="2" t="s">
        <v>195</v>
      </c>
      <c r="G1235" s="2" t="s">
        <v>14</v>
      </c>
      <c r="H1235" s="3">
        <v>1306592</v>
      </c>
      <c r="I1235" s="4">
        <v>0.42949999999999999</v>
      </c>
    </row>
    <row r="1236" spans="1:9" x14ac:dyDescent="0.35">
      <c r="A1236" s="2" t="s">
        <v>9</v>
      </c>
      <c r="B1236" s="2" t="s">
        <v>195</v>
      </c>
      <c r="C1236" s="2" t="s">
        <v>11</v>
      </c>
      <c r="D1236" s="2" t="s">
        <v>194</v>
      </c>
      <c r="E1236" s="2" t="s">
        <v>16</v>
      </c>
      <c r="F1236" s="2" t="s">
        <v>195</v>
      </c>
      <c r="G1236" s="2" t="s">
        <v>14</v>
      </c>
      <c r="H1236" s="3">
        <v>63580</v>
      </c>
      <c r="I1236" s="4">
        <v>2.0899999999999998E-2</v>
      </c>
    </row>
    <row r="1237" spans="1:9" x14ac:dyDescent="0.35">
      <c r="A1237" s="2" t="s">
        <v>9</v>
      </c>
      <c r="B1237" s="2" t="s">
        <v>195</v>
      </c>
      <c r="C1237" s="2" t="s">
        <v>11</v>
      </c>
      <c r="D1237" s="2" t="s">
        <v>194</v>
      </c>
      <c r="E1237" s="2" t="s">
        <v>17</v>
      </c>
      <c r="F1237" s="2" t="s">
        <v>195</v>
      </c>
      <c r="G1237" s="2" t="s">
        <v>14</v>
      </c>
      <c r="H1237" s="3">
        <v>0</v>
      </c>
      <c r="I1237" s="4">
        <v>0</v>
      </c>
    </row>
    <row r="1238" spans="1:9" x14ac:dyDescent="0.35">
      <c r="A1238" s="2" t="s">
        <v>9</v>
      </c>
      <c r="B1238" s="2" t="s">
        <v>195</v>
      </c>
      <c r="C1238" s="2" t="s">
        <v>11</v>
      </c>
      <c r="D1238" s="2" t="s">
        <v>194</v>
      </c>
      <c r="E1238" s="2" t="s">
        <v>18</v>
      </c>
      <c r="F1238" s="2" t="s">
        <v>195</v>
      </c>
      <c r="G1238" s="2" t="s">
        <v>14</v>
      </c>
      <c r="H1238" s="3">
        <v>1776904</v>
      </c>
      <c r="I1238" s="4">
        <v>0.58409999999999995</v>
      </c>
    </row>
    <row r="1239" spans="1:9" x14ac:dyDescent="0.35">
      <c r="A1239" s="2" t="s">
        <v>9</v>
      </c>
      <c r="B1239" s="2" t="s">
        <v>195</v>
      </c>
      <c r="C1239" s="2" t="s">
        <v>11</v>
      </c>
      <c r="D1239" s="2" t="s">
        <v>278</v>
      </c>
      <c r="E1239" s="2" t="s">
        <v>15</v>
      </c>
      <c r="F1239" s="2" t="s">
        <v>20</v>
      </c>
      <c r="G1239" s="2" t="s">
        <v>21</v>
      </c>
      <c r="H1239" s="3">
        <v>10273594</v>
      </c>
      <c r="I1239" s="4">
        <v>0.35549999999999998</v>
      </c>
    </row>
    <row r="1240" spans="1:9" x14ac:dyDescent="0.35">
      <c r="A1240" s="2" t="s">
        <v>9</v>
      </c>
      <c r="B1240" s="2" t="s">
        <v>195</v>
      </c>
      <c r="C1240" s="2" t="s">
        <v>11</v>
      </c>
      <c r="D1240" s="2" t="s">
        <v>278</v>
      </c>
      <c r="E1240" s="2" t="s">
        <v>17</v>
      </c>
      <c r="F1240" s="2" t="s">
        <v>20</v>
      </c>
      <c r="G1240" s="2" t="s">
        <v>21</v>
      </c>
      <c r="H1240" s="3">
        <v>0</v>
      </c>
      <c r="I1240" s="4">
        <v>0</v>
      </c>
    </row>
    <row r="1241" spans="1:9" x14ac:dyDescent="0.35">
      <c r="A1241" s="2" t="s">
        <v>9</v>
      </c>
      <c r="B1241" s="2" t="s">
        <v>195</v>
      </c>
      <c r="C1241" s="2" t="s">
        <v>11</v>
      </c>
      <c r="D1241" s="2" t="s">
        <v>278</v>
      </c>
      <c r="E1241" s="2" t="s">
        <v>18</v>
      </c>
      <c r="F1241" s="2" t="s">
        <v>20</v>
      </c>
      <c r="G1241" s="2" t="s">
        <v>21</v>
      </c>
      <c r="H1241" s="3">
        <v>15906008</v>
      </c>
      <c r="I1241" s="4">
        <v>0.5504</v>
      </c>
    </row>
    <row r="1242" spans="1:9" x14ac:dyDescent="0.35">
      <c r="A1242" s="2" t="s">
        <v>9</v>
      </c>
      <c r="B1242" s="2" t="s">
        <v>195</v>
      </c>
      <c r="C1242" s="2" t="s">
        <v>11</v>
      </c>
      <c r="D1242" s="2" t="s">
        <v>279</v>
      </c>
      <c r="E1242" s="2" t="s">
        <v>25</v>
      </c>
      <c r="F1242" s="2" t="s">
        <v>20</v>
      </c>
      <c r="G1242" s="2" t="s">
        <v>21</v>
      </c>
      <c r="H1242" s="3">
        <v>1948838</v>
      </c>
      <c r="I1242" s="4">
        <v>0.24340000000000001</v>
      </c>
    </row>
    <row r="1243" spans="1:9" x14ac:dyDescent="0.35">
      <c r="A1243" s="2" t="s">
        <v>9</v>
      </c>
      <c r="B1243" s="2" t="s">
        <v>195</v>
      </c>
      <c r="C1243" s="2" t="s">
        <v>11</v>
      </c>
      <c r="D1243" s="2" t="s">
        <v>279</v>
      </c>
      <c r="E1243" s="2" t="s">
        <v>15</v>
      </c>
      <c r="F1243" s="2" t="s">
        <v>20</v>
      </c>
      <c r="G1243" s="2" t="s">
        <v>21</v>
      </c>
      <c r="H1243" s="3">
        <v>4787017</v>
      </c>
      <c r="I1243" s="4">
        <v>0.62870000000000004</v>
      </c>
    </row>
    <row r="1244" spans="1:9" x14ac:dyDescent="0.35">
      <c r="A1244" s="2" t="s">
        <v>9</v>
      </c>
      <c r="B1244" s="2" t="s">
        <v>195</v>
      </c>
      <c r="C1244" s="2" t="s">
        <v>11</v>
      </c>
      <c r="D1244" s="2" t="s">
        <v>279</v>
      </c>
      <c r="E1244" s="2" t="s">
        <v>30</v>
      </c>
      <c r="F1244" s="2" t="s">
        <v>20</v>
      </c>
      <c r="G1244" s="2" t="s">
        <v>21</v>
      </c>
      <c r="H1244" s="3">
        <v>1061692</v>
      </c>
      <c r="I1244" s="4">
        <v>0.1326</v>
      </c>
    </row>
    <row r="1245" spans="1:9" x14ac:dyDescent="0.35">
      <c r="A1245" s="2" t="s">
        <v>9</v>
      </c>
      <c r="B1245" s="2" t="s">
        <v>195</v>
      </c>
      <c r="C1245" s="2" t="s">
        <v>11</v>
      </c>
      <c r="D1245" s="2" t="s">
        <v>279</v>
      </c>
      <c r="E1245" s="2" t="s">
        <v>17</v>
      </c>
      <c r="F1245" s="2" t="s">
        <v>20</v>
      </c>
      <c r="G1245" s="2" t="s">
        <v>21</v>
      </c>
      <c r="H1245" s="3">
        <v>0</v>
      </c>
      <c r="I1245" s="4">
        <v>0</v>
      </c>
    </row>
    <row r="1246" spans="1:9" x14ac:dyDescent="0.35">
      <c r="A1246" s="2" t="s">
        <v>9</v>
      </c>
      <c r="B1246" s="2" t="s">
        <v>195</v>
      </c>
      <c r="C1246" s="2" t="s">
        <v>11</v>
      </c>
      <c r="D1246" s="2" t="s">
        <v>279</v>
      </c>
      <c r="E1246" s="2" t="s">
        <v>18</v>
      </c>
      <c r="F1246" s="2" t="s">
        <v>20</v>
      </c>
      <c r="G1246" s="2" t="s">
        <v>21</v>
      </c>
      <c r="H1246" s="3">
        <v>3330430</v>
      </c>
      <c r="I1246" s="4">
        <v>0.43740000000000001</v>
      </c>
    </row>
    <row r="1247" spans="1:9" x14ac:dyDescent="0.35">
      <c r="A1247" s="2" t="s">
        <v>9</v>
      </c>
      <c r="B1247" s="2" t="s">
        <v>195</v>
      </c>
      <c r="C1247" s="2" t="s">
        <v>11</v>
      </c>
      <c r="D1247" s="2" t="s">
        <v>280</v>
      </c>
      <c r="E1247" s="2" t="s">
        <v>15</v>
      </c>
      <c r="F1247" s="2" t="s">
        <v>20</v>
      </c>
      <c r="G1247" s="2" t="s">
        <v>21</v>
      </c>
      <c r="H1247" s="3">
        <v>14629666</v>
      </c>
      <c r="I1247" s="4">
        <v>0.29430000000000001</v>
      </c>
    </row>
    <row r="1248" spans="1:9" x14ac:dyDescent="0.35">
      <c r="A1248" s="2" t="s">
        <v>9</v>
      </c>
      <c r="B1248" s="2" t="s">
        <v>195</v>
      </c>
      <c r="C1248" s="2" t="s">
        <v>11</v>
      </c>
      <c r="D1248" s="2" t="s">
        <v>280</v>
      </c>
      <c r="E1248" s="2" t="s">
        <v>16</v>
      </c>
      <c r="F1248" s="2" t="s">
        <v>20</v>
      </c>
      <c r="G1248" s="2" t="s">
        <v>21</v>
      </c>
      <c r="H1248" s="3">
        <v>1744823</v>
      </c>
      <c r="I1248" s="4">
        <v>3.5099999999999999E-2</v>
      </c>
    </row>
    <row r="1249" spans="1:9" x14ac:dyDescent="0.35">
      <c r="A1249" s="2" t="s">
        <v>9</v>
      </c>
      <c r="B1249" s="2" t="s">
        <v>195</v>
      </c>
      <c r="C1249" s="2" t="s">
        <v>11</v>
      </c>
      <c r="D1249" s="2" t="s">
        <v>280</v>
      </c>
      <c r="E1249" s="2" t="s">
        <v>17</v>
      </c>
      <c r="F1249" s="2" t="s">
        <v>20</v>
      </c>
      <c r="G1249" s="2" t="s">
        <v>21</v>
      </c>
      <c r="H1249" s="3">
        <v>0</v>
      </c>
      <c r="I1249" s="4">
        <v>0</v>
      </c>
    </row>
    <row r="1250" spans="1:9" x14ac:dyDescent="0.35">
      <c r="A1250" s="2" t="s">
        <v>9</v>
      </c>
      <c r="B1250" s="2" t="s">
        <v>195</v>
      </c>
      <c r="C1250" s="2" t="s">
        <v>11</v>
      </c>
      <c r="D1250" s="2" t="s">
        <v>280</v>
      </c>
      <c r="E1250" s="2" t="s">
        <v>18</v>
      </c>
      <c r="F1250" s="2" t="s">
        <v>20</v>
      </c>
      <c r="G1250" s="2" t="s">
        <v>21</v>
      </c>
      <c r="H1250" s="3">
        <v>35393552</v>
      </c>
      <c r="I1250" s="4">
        <v>0.71199999999999997</v>
      </c>
    </row>
    <row r="1251" spans="1:9" x14ac:dyDescent="0.35">
      <c r="A1251" s="2" t="s">
        <v>9</v>
      </c>
      <c r="B1251" s="2" t="s">
        <v>116</v>
      </c>
      <c r="C1251" s="2" t="s">
        <v>11</v>
      </c>
      <c r="D1251" s="2" t="s">
        <v>208</v>
      </c>
      <c r="E1251" s="2" t="s">
        <v>13</v>
      </c>
      <c r="F1251" s="2" t="s">
        <v>116</v>
      </c>
      <c r="G1251" s="2" t="s">
        <v>14</v>
      </c>
      <c r="H1251" s="3">
        <v>0</v>
      </c>
      <c r="I1251" s="4">
        <v>0</v>
      </c>
    </row>
    <row r="1252" spans="1:9" x14ac:dyDescent="0.35">
      <c r="A1252" s="2" t="s">
        <v>9</v>
      </c>
      <c r="B1252" s="2" t="s">
        <v>116</v>
      </c>
      <c r="C1252" s="2" t="s">
        <v>11</v>
      </c>
      <c r="D1252" s="2" t="s">
        <v>208</v>
      </c>
      <c r="E1252" s="2" t="s">
        <v>15</v>
      </c>
      <c r="F1252" s="2" t="s">
        <v>116</v>
      </c>
      <c r="G1252" s="2" t="s">
        <v>14</v>
      </c>
      <c r="H1252" s="3">
        <v>764747</v>
      </c>
      <c r="I1252" s="4">
        <v>0.48980000000000001</v>
      </c>
    </row>
    <row r="1253" spans="1:9" x14ac:dyDescent="0.35">
      <c r="A1253" s="2" t="s">
        <v>9</v>
      </c>
      <c r="B1253" s="2" t="s">
        <v>116</v>
      </c>
      <c r="C1253" s="2" t="s">
        <v>11</v>
      </c>
      <c r="D1253" s="2" t="s">
        <v>208</v>
      </c>
      <c r="E1253" s="2" t="s">
        <v>17</v>
      </c>
      <c r="F1253" s="2" t="s">
        <v>116</v>
      </c>
      <c r="G1253" s="2" t="s">
        <v>14</v>
      </c>
      <c r="H1253" s="3">
        <v>0</v>
      </c>
      <c r="I1253" s="4">
        <v>0</v>
      </c>
    </row>
    <row r="1254" spans="1:9" x14ac:dyDescent="0.35">
      <c r="A1254" s="2" t="s">
        <v>9</v>
      </c>
      <c r="B1254" s="2" t="s">
        <v>116</v>
      </c>
      <c r="C1254" s="2" t="s">
        <v>11</v>
      </c>
      <c r="D1254" s="2" t="s">
        <v>208</v>
      </c>
      <c r="E1254" s="2" t="s">
        <v>18</v>
      </c>
      <c r="F1254" s="2" t="s">
        <v>116</v>
      </c>
      <c r="G1254" s="2" t="s">
        <v>14</v>
      </c>
      <c r="H1254" s="3">
        <v>867171</v>
      </c>
      <c r="I1254" s="4">
        <v>0.5554</v>
      </c>
    </row>
    <row r="1255" spans="1:9" x14ac:dyDescent="0.35">
      <c r="A1255" s="2" t="s">
        <v>9</v>
      </c>
      <c r="B1255" s="2" t="s">
        <v>195</v>
      </c>
      <c r="C1255" s="2" t="s">
        <v>11</v>
      </c>
      <c r="D1255" s="2" t="s">
        <v>208</v>
      </c>
      <c r="E1255" s="2" t="s">
        <v>13</v>
      </c>
      <c r="F1255" s="2" t="s">
        <v>116</v>
      </c>
      <c r="G1255" s="2" t="s">
        <v>14</v>
      </c>
      <c r="H1255" s="3">
        <v>0</v>
      </c>
      <c r="I1255" s="4">
        <v>0</v>
      </c>
    </row>
    <row r="1256" spans="1:9" x14ac:dyDescent="0.35">
      <c r="A1256" s="2" t="s">
        <v>9</v>
      </c>
      <c r="B1256" s="2" t="s">
        <v>195</v>
      </c>
      <c r="C1256" s="2" t="s">
        <v>11</v>
      </c>
      <c r="D1256" s="2" t="s">
        <v>208</v>
      </c>
      <c r="E1256" s="2" t="s">
        <v>15</v>
      </c>
      <c r="F1256" s="2" t="s">
        <v>116</v>
      </c>
      <c r="G1256" s="2" t="s">
        <v>14</v>
      </c>
      <c r="H1256" s="3">
        <v>769549</v>
      </c>
      <c r="I1256" s="4">
        <v>0.48980000000000001</v>
      </c>
    </row>
    <row r="1257" spans="1:9" x14ac:dyDescent="0.35">
      <c r="A1257" s="2" t="s">
        <v>9</v>
      </c>
      <c r="B1257" s="2" t="s">
        <v>195</v>
      </c>
      <c r="C1257" s="2" t="s">
        <v>11</v>
      </c>
      <c r="D1257" s="2" t="s">
        <v>208</v>
      </c>
      <c r="E1257" s="2" t="s">
        <v>17</v>
      </c>
      <c r="F1257" s="2" t="s">
        <v>116</v>
      </c>
      <c r="G1257" s="2" t="s">
        <v>14</v>
      </c>
      <c r="H1257" s="3">
        <v>0</v>
      </c>
      <c r="I1257" s="4">
        <v>0</v>
      </c>
    </row>
    <row r="1258" spans="1:9" x14ac:dyDescent="0.35">
      <c r="A1258" s="2" t="s">
        <v>9</v>
      </c>
      <c r="B1258" s="2" t="s">
        <v>195</v>
      </c>
      <c r="C1258" s="2" t="s">
        <v>11</v>
      </c>
      <c r="D1258" s="2" t="s">
        <v>208</v>
      </c>
      <c r="E1258" s="2" t="s">
        <v>18</v>
      </c>
      <c r="F1258" s="2" t="s">
        <v>116</v>
      </c>
      <c r="G1258" s="2" t="s">
        <v>14</v>
      </c>
      <c r="H1258" s="3">
        <v>872617</v>
      </c>
      <c r="I1258" s="4">
        <v>0.5554</v>
      </c>
    </row>
    <row r="1259" spans="1:9" x14ac:dyDescent="0.35">
      <c r="A1259" s="2" t="s">
        <v>9</v>
      </c>
      <c r="B1259" s="2" t="s">
        <v>281</v>
      </c>
      <c r="C1259" s="2" t="s">
        <v>11</v>
      </c>
      <c r="D1259" s="2" t="s">
        <v>282</v>
      </c>
      <c r="E1259" s="2" t="s">
        <v>15</v>
      </c>
      <c r="F1259" s="2" t="s">
        <v>20</v>
      </c>
      <c r="G1259" s="2" t="s">
        <v>21</v>
      </c>
      <c r="H1259" s="3">
        <v>1320764</v>
      </c>
      <c r="I1259" s="4">
        <v>0.79630000000000001</v>
      </c>
    </row>
    <row r="1260" spans="1:9" x14ac:dyDescent="0.35">
      <c r="A1260" s="2" t="s">
        <v>9</v>
      </c>
      <c r="B1260" s="2" t="s">
        <v>281</v>
      </c>
      <c r="C1260" s="2" t="s">
        <v>11</v>
      </c>
      <c r="D1260" s="2" t="s">
        <v>282</v>
      </c>
      <c r="E1260" s="2" t="s">
        <v>16</v>
      </c>
      <c r="F1260" s="2" t="s">
        <v>20</v>
      </c>
      <c r="G1260" s="2" t="s">
        <v>21</v>
      </c>
      <c r="H1260" s="3">
        <v>149608</v>
      </c>
      <c r="I1260" s="4">
        <v>9.0200000000000002E-2</v>
      </c>
    </row>
    <row r="1261" spans="1:9" x14ac:dyDescent="0.35">
      <c r="A1261" s="2" t="s">
        <v>9</v>
      </c>
      <c r="B1261" s="2" t="s">
        <v>281</v>
      </c>
      <c r="C1261" s="2" t="s">
        <v>11</v>
      </c>
      <c r="D1261" s="2" t="s">
        <v>282</v>
      </c>
      <c r="E1261" s="2" t="s">
        <v>18</v>
      </c>
      <c r="F1261" s="2" t="s">
        <v>20</v>
      </c>
      <c r="G1261" s="2" t="s">
        <v>21</v>
      </c>
      <c r="H1261" s="3">
        <v>1142130</v>
      </c>
      <c r="I1261" s="4">
        <v>0.68859999999999999</v>
      </c>
    </row>
    <row r="1262" spans="1:9" x14ac:dyDescent="0.35">
      <c r="A1262" s="2" t="s">
        <v>9</v>
      </c>
      <c r="B1262" s="2" t="s">
        <v>281</v>
      </c>
      <c r="C1262" s="2" t="s">
        <v>11</v>
      </c>
      <c r="D1262" s="2" t="s">
        <v>282</v>
      </c>
      <c r="E1262" s="2" t="s">
        <v>17</v>
      </c>
      <c r="F1262" s="2" t="s">
        <v>20</v>
      </c>
      <c r="G1262" s="2" t="s">
        <v>21</v>
      </c>
      <c r="H1262" s="3">
        <v>0</v>
      </c>
      <c r="I1262" s="4">
        <v>0</v>
      </c>
    </row>
    <row r="1263" spans="1:9" x14ac:dyDescent="0.35">
      <c r="A1263" s="2" t="s">
        <v>9</v>
      </c>
      <c r="B1263" s="2" t="s">
        <v>281</v>
      </c>
      <c r="C1263" s="2" t="s">
        <v>11</v>
      </c>
      <c r="D1263" s="2" t="s">
        <v>283</v>
      </c>
      <c r="E1263" s="2" t="s">
        <v>13</v>
      </c>
      <c r="F1263" s="2" t="s">
        <v>20</v>
      </c>
      <c r="G1263" s="2" t="s">
        <v>21</v>
      </c>
      <c r="H1263" s="3">
        <v>0</v>
      </c>
      <c r="I1263" s="4">
        <v>0</v>
      </c>
    </row>
    <row r="1264" spans="1:9" x14ac:dyDescent="0.35">
      <c r="A1264" s="2" t="s">
        <v>9</v>
      </c>
      <c r="B1264" s="2" t="s">
        <v>281</v>
      </c>
      <c r="C1264" s="2" t="s">
        <v>11</v>
      </c>
      <c r="D1264" s="2" t="s">
        <v>283</v>
      </c>
      <c r="E1264" s="2" t="s">
        <v>15</v>
      </c>
      <c r="F1264" s="2" t="s">
        <v>20</v>
      </c>
      <c r="G1264" s="2" t="s">
        <v>21</v>
      </c>
      <c r="H1264" s="3">
        <v>2268771</v>
      </c>
      <c r="I1264" s="4">
        <v>0.38969999999999999</v>
      </c>
    </row>
    <row r="1265" spans="1:9" x14ac:dyDescent="0.35">
      <c r="A1265" s="2" t="s">
        <v>9</v>
      </c>
      <c r="B1265" s="2" t="s">
        <v>281</v>
      </c>
      <c r="C1265" s="2" t="s">
        <v>11</v>
      </c>
      <c r="D1265" s="2" t="s">
        <v>283</v>
      </c>
      <c r="E1265" s="2" t="s">
        <v>18</v>
      </c>
      <c r="F1265" s="2" t="s">
        <v>20</v>
      </c>
      <c r="G1265" s="2" t="s">
        <v>21</v>
      </c>
      <c r="H1265" s="3">
        <v>4275559</v>
      </c>
      <c r="I1265" s="4">
        <v>0.73440000000000005</v>
      </c>
    </row>
    <row r="1266" spans="1:9" x14ac:dyDescent="0.35">
      <c r="A1266" s="2" t="s">
        <v>9</v>
      </c>
      <c r="B1266" s="2" t="s">
        <v>281</v>
      </c>
      <c r="C1266" s="2" t="s">
        <v>11</v>
      </c>
      <c r="D1266" s="2" t="s">
        <v>283</v>
      </c>
      <c r="E1266" s="2" t="s">
        <v>17</v>
      </c>
      <c r="F1266" s="2" t="s">
        <v>20</v>
      </c>
      <c r="G1266" s="2" t="s">
        <v>21</v>
      </c>
      <c r="H1266" s="3">
        <v>0</v>
      </c>
      <c r="I1266" s="4">
        <v>0</v>
      </c>
    </row>
    <row r="1267" spans="1:9" x14ac:dyDescent="0.35">
      <c r="A1267" s="2" t="s">
        <v>9</v>
      </c>
      <c r="B1267" s="2" t="s">
        <v>284</v>
      </c>
      <c r="C1267" s="2" t="s">
        <v>11</v>
      </c>
      <c r="D1267" s="2" t="s">
        <v>286</v>
      </c>
      <c r="E1267" s="2" t="s">
        <v>15</v>
      </c>
      <c r="F1267" s="2" t="s">
        <v>20</v>
      </c>
      <c r="G1267" s="2" t="s">
        <v>21</v>
      </c>
      <c r="H1267" s="3">
        <v>2638198</v>
      </c>
      <c r="I1267" s="4">
        <v>0.53110000000000002</v>
      </c>
    </row>
    <row r="1268" spans="1:9" x14ac:dyDescent="0.35">
      <c r="A1268" s="2" t="s">
        <v>9</v>
      </c>
      <c r="B1268" s="2" t="s">
        <v>284</v>
      </c>
      <c r="C1268" s="2" t="s">
        <v>11</v>
      </c>
      <c r="D1268" s="2" t="s">
        <v>286</v>
      </c>
      <c r="E1268" s="2" t="s">
        <v>16</v>
      </c>
      <c r="F1268" s="2" t="s">
        <v>20</v>
      </c>
      <c r="G1268" s="2" t="s">
        <v>21</v>
      </c>
      <c r="H1268" s="3">
        <v>56629</v>
      </c>
      <c r="I1268" s="4">
        <v>1.14E-2</v>
      </c>
    </row>
    <row r="1269" spans="1:9" x14ac:dyDescent="0.35">
      <c r="A1269" s="2" t="s">
        <v>9</v>
      </c>
      <c r="B1269" s="2" t="s">
        <v>284</v>
      </c>
      <c r="C1269" s="2" t="s">
        <v>11</v>
      </c>
      <c r="D1269" s="2" t="s">
        <v>286</v>
      </c>
      <c r="E1269" s="2" t="s">
        <v>17</v>
      </c>
      <c r="F1269" s="2" t="s">
        <v>20</v>
      </c>
      <c r="G1269" s="2" t="s">
        <v>21</v>
      </c>
      <c r="H1269" s="3">
        <v>0</v>
      </c>
      <c r="I1269" s="4">
        <v>0</v>
      </c>
    </row>
    <row r="1270" spans="1:9" x14ac:dyDescent="0.35">
      <c r="A1270" s="2" t="s">
        <v>9</v>
      </c>
      <c r="B1270" s="2" t="s">
        <v>284</v>
      </c>
      <c r="C1270" s="2" t="s">
        <v>11</v>
      </c>
      <c r="D1270" s="2" t="s">
        <v>286</v>
      </c>
      <c r="E1270" s="2" t="s">
        <v>18</v>
      </c>
      <c r="F1270" s="2" t="s">
        <v>20</v>
      </c>
      <c r="G1270" s="2" t="s">
        <v>21</v>
      </c>
      <c r="H1270" s="3">
        <v>2372938</v>
      </c>
      <c r="I1270" s="4">
        <v>0.47770000000000001</v>
      </c>
    </row>
    <row r="1271" spans="1:9" x14ac:dyDescent="0.35">
      <c r="A1271" s="2" t="s">
        <v>9</v>
      </c>
      <c r="B1271" s="2" t="s">
        <v>284</v>
      </c>
      <c r="C1271" s="2" t="s">
        <v>11</v>
      </c>
      <c r="D1271" s="2" t="s">
        <v>287</v>
      </c>
      <c r="E1271" s="2" t="s">
        <v>15</v>
      </c>
      <c r="F1271" s="2" t="s">
        <v>20</v>
      </c>
      <c r="G1271" s="2" t="s">
        <v>21</v>
      </c>
      <c r="H1271" s="3">
        <v>1631957</v>
      </c>
      <c r="I1271" s="4">
        <v>0.38319999999999999</v>
      </c>
    </row>
    <row r="1272" spans="1:9" x14ac:dyDescent="0.35">
      <c r="A1272" s="2" t="s">
        <v>9</v>
      </c>
      <c r="B1272" s="2" t="s">
        <v>284</v>
      </c>
      <c r="C1272" s="2" t="s">
        <v>11</v>
      </c>
      <c r="D1272" s="2" t="s">
        <v>287</v>
      </c>
      <c r="E1272" s="2" t="s">
        <v>17</v>
      </c>
      <c r="F1272" s="2" t="s">
        <v>20</v>
      </c>
      <c r="G1272" s="2" t="s">
        <v>21</v>
      </c>
      <c r="H1272" s="3">
        <v>0</v>
      </c>
      <c r="I1272" s="4">
        <v>0</v>
      </c>
    </row>
    <row r="1273" spans="1:9" x14ac:dyDescent="0.35">
      <c r="A1273" s="2" t="s">
        <v>9</v>
      </c>
      <c r="B1273" s="2" t="s">
        <v>284</v>
      </c>
      <c r="C1273" s="2" t="s">
        <v>11</v>
      </c>
      <c r="D1273" s="2" t="s">
        <v>287</v>
      </c>
      <c r="E1273" s="2" t="s">
        <v>18</v>
      </c>
      <c r="F1273" s="2" t="s">
        <v>20</v>
      </c>
      <c r="G1273" s="2" t="s">
        <v>21</v>
      </c>
      <c r="H1273" s="3">
        <v>2189429</v>
      </c>
      <c r="I1273" s="4">
        <v>0.5141</v>
      </c>
    </row>
    <row r="1274" spans="1:9" x14ac:dyDescent="0.35">
      <c r="A1274" s="2" t="s">
        <v>9</v>
      </c>
      <c r="B1274" s="2" t="s">
        <v>284</v>
      </c>
      <c r="C1274" s="2" t="s">
        <v>11</v>
      </c>
      <c r="D1274" s="2" t="s">
        <v>288</v>
      </c>
      <c r="E1274" s="2" t="s">
        <v>13</v>
      </c>
      <c r="F1274" s="2" t="s">
        <v>20</v>
      </c>
      <c r="G1274" s="2" t="s">
        <v>21</v>
      </c>
      <c r="H1274" s="3">
        <v>0</v>
      </c>
      <c r="I1274" s="4">
        <v>0</v>
      </c>
    </row>
    <row r="1275" spans="1:9" x14ac:dyDescent="0.35">
      <c r="A1275" s="2" t="s">
        <v>9</v>
      </c>
      <c r="B1275" s="2" t="s">
        <v>284</v>
      </c>
      <c r="C1275" s="2" t="s">
        <v>11</v>
      </c>
      <c r="D1275" s="2" t="s">
        <v>288</v>
      </c>
      <c r="E1275" s="2" t="s">
        <v>15</v>
      </c>
      <c r="F1275" s="2" t="s">
        <v>20</v>
      </c>
      <c r="G1275" s="2" t="s">
        <v>21</v>
      </c>
      <c r="H1275" s="3">
        <v>560821</v>
      </c>
      <c r="I1275" s="4">
        <v>0.18720000000000001</v>
      </c>
    </row>
    <row r="1276" spans="1:9" x14ac:dyDescent="0.35">
      <c r="A1276" s="2" t="s">
        <v>9</v>
      </c>
      <c r="B1276" s="2" t="s">
        <v>284</v>
      </c>
      <c r="C1276" s="2" t="s">
        <v>11</v>
      </c>
      <c r="D1276" s="2" t="s">
        <v>288</v>
      </c>
      <c r="E1276" s="2" t="s">
        <v>17</v>
      </c>
      <c r="F1276" s="2" t="s">
        <v>20</v>
      </c>
      <c r="G1276" s="2" t="s">
        <v>21</v>
      </c>
      <c r="H1276" s="3">
        <v>0</v>
      </c>
      <c r="I1276" s="4">
        <v>0</v>
      </c>
    </row>
    <row r="1277" spans="1:9" x14ac:dyDescent="0.35">
      <c r="A1277" s="2" t="s">
        <v>9</v>
      </c>
      <c r="B1277" s="2" t="s">
        <v>284</v>
      </c>
      <c r="C1277" s="2" t="s">
        <v>11</v>
      </c>
      <c r="D1277" s="2" t="s">
        <v>288</v>
      </c>
      <c r="E1277" s="2" t="s">
        <v>18</v>
      </c>
      <c r="F1277" s="2" t="s">
        <v>20</v>
      </c>
      <c r="G1277" s="2" t="s">
        <v>21</v>
      </c>
      <c r="H1277" s="3">
        <v>1532972</v>
      </c>
      <c r="I1277" s="4">
        <v>0.51170000000000004</v>
      </c>
    </row>
    <row r="1278" spans="1:9" x14ac:dyDescent="0.35">
      <c r="A1278" s="2" t="s">
        <v>9</v>
      </c>
      <c r="B1278" s="2" t="s">
        <v>284</v>
      </c>
      <c r="C1278" s="2" t="s">
        <v>11</v>
      </c>
      <c r="D1278" s="2" t="s">
        <v>289</v>
      </c>
      <c r="E1278" s="2" t="s">
        <v>13</v>
      </c>
      <c r="F1278" s="2" t="s">
        <v>20</v>
      </c>
      <c r="G1278" s="2" t="s">
        <v>21</v>
      </c>
      <c r="H1278" s="3">
        <v>0</v>
      </c>
      <c r="I1278" s="4">
        <v>0</v>
      </c>
    </row>
    <row r="1279" spans="1:9" x14ac:dyDescent="0.35">
      <c r="A1279" s="2" t="s">
        <v>9</v>
      </c>
      <c r="B1279" s="2" t="s">
        <v>284</v>
      </c>
      <c r="C1279" s="2" t="s">
        <v>11</v>
      </c>
      <c r="D1279" s="2" t="s">
        <v>289</v>
      </c>
      <c r="E1279" s="2" t="s">
        <v>15</v>
      </c>
      <c r="F1279" s="2" t="s">
        <v>20</v>
      </c>
      <c r="G1279" s="2" t="s">
        <v>21</v>
      </c>
      <c r="H1279" s="3">
        <v>5885088</v>
      </c>
      <c r="I1279" s="4">
        <v>0.53759999999999997</v>
      </c>
    </row>
    <row r="1280" spans="1:9" x14ac:dyDescent="0.35">
      <c r="A1280" s="2" t="s">
        <v>9</v>
      </c>
      <c r="B1280" s="2" t="s">
        <v>284</v>
      </c>
      <c r="C1280" s="2" t="s">
        <v>11</v>
      </c>
      <c r="D1280" s="2" t="s">
        <v>289</v>
      </c>
      <c r="E1280" s="2" t="s">
        <v>17</v>
      </c>
      <c r="F1280" s="2" t="s">
        <v>20</v>
      </c>
      <c r="G1280" s="2" t="s">
        <v>21</v>
      </c>
      <c r="H1280" s="3">
        <v>0</v>
      </c>
      <c r="I1280" s="4">
        <v>0</v>
      </c>
    </row>
    <row r="1281" spans="1:9" x14ac:dyDescent="0.35">
      <c r="A1281" s="2" t="s">
        <v>9</v>
      </c>
      <c r="B1281" s="2" t="s">
        <v>284</v>
      </c>
      <c r="C1281" s="2" t="s">
        <v>11</v>
      </c>
      <c r="D1281" s="2" t="s">
        <v>289</v>
      </c>
      <c r="E1281" s="2" t="s">
        <v>18</v>
      </c>
      <c r="F1281" s="2" t="s">
        <v>20</v>
      </c>
      <c r="G1281" s="2" t="s">
        <v>21</v>
      </c>
      <c r="H1281" s="3">
        <v>5834732</v>
      </c>
      <c r="I1281" s="4">
        <v>0.53300000000000003</v>
      </c>
    </row>
    <row r="1282" spans="1:9" x14ac:dyDescent="0.35">
      <c r="A1282" s="2" t="s">
        <v>9</v>
      </c>
      <c r="B1282" s="2" t="s">
        <v>290</v>
      </c>
      <c r="C1282" s="2" t="s">
        <v>11</v>
      </c>
      <c r="D1282" s="2" t="s">
        <v>291</v>
      </c>
      <c r="E1282" s="2" t="s">
        <v>13</v>
      </c>
      <c r="F1282" s="2" t="s">
        <v>20</v>
      </c>
      <c r="G1282" s="2" t="s">
        <v>21</v>
      </c>
      <c r="H1282" s="3">
        <v>0</v>
      </c>
      <c r="I1282" s="4">
        <v>0</v>
      </c>
    </row>
    <row r="1283" spans="1:9" x14ac:dyDescent="0.35">
      <c r="A1283" s="2" t="s">
        <v>9</v>
      </c>
      <c r="B1283" s="2" t="s">
        <v>290</v>
      </c>
      <c r="C1283" s="2" t="s">
        <v>11</v>
      </c>
      <c r="D1283" s="2" t="s">
        <v>291</v>
      </c>
      <c r="E1283" s="2" t="s">
        <v>15</v>
      </c>
      <c r="F1283" s="2" t="s">
        <v>20</v>
      </c>
      <c r="G1283" s="2" t="s">
        <v>21</v>
      </c>
      <c r="H1283" s="3">
        <v>2249434</v>
      </c>
      <c r="I1283" s="4">
        <v>0.23069999999999999</v>
      </c>
    </row>
    <row r="1284" spans="1:9" x14ac:dyDescent="0.35">
      <c r="A1284" s="2" t="s">
        <v>9</v>
      </c>
      <c r="B1284" s="2" t="s">
        <v>290</v>
      </c>
      <c r="C1284" s="2" t="s">
        <v>11</v>
      </c>
      <c r="D1284" s="2" t="s">
        <v>291</v>
      </c>
      <c r="E1284" s="2" t="s">
        <v>16</v>
      </c>
      <c r="F1284" s="2" t="s">
        <v>20</v>
      </c>
      <c r="G1284" s="2" t="s">
        <v>21</v>
      </c>
      <c r="H1284" s="3">
        <v>240837</v>
      </c>
      <c r="I1284" s="4">
        <v>2.47E-2</v>
      </c>
    </row>
    <row r="1285" spans="1:9" x14ac:dyDescent="0.35">
      <c r="A1285" s="2" t="s">
        <v>9</v>
      </c>
      <c r="B1285" s="2" t="s">
        <v>290</v>
      </c>
      <c r="C1285" s="2" t="s">
        <v>11</v>
      </c>
      <c r="D1285" s="2" t="s">
        <v>291</v>
      </c>
      <c r="E1285" s="2" t="s">
        <v>17</v>
      </c>
      <c r="F1285" s="2" t="s">
        <v>20</v>
      </c>
      <c r="G1285" s="2" t="s">
        <v>21</v>
      </c>
      <c r="H1285" s="3">
        <v>0</v>
      </c>
      <c r="I1285" s="4">
        <v>0</v>
      </c>
    </row>
    <row r="1286" spans="1:9" x14ac:dyDescent="0.35">
      <c r="A1286" s="2" t="s">
        <v>9</v>
      </c>
      <c r="B1286" s="2" t="s">
        <v>290</v>
      </c>
      <c r="C1286" s="2" t="s">
        <v>11</v>
      </c>
      <c r="D1286" s="2" t="s">
        <v>291</v>
      </c>
      <c r="E1286" s="2" t="s">
        <v>18</v>
      </c>
      <c r="F1286" s="2" t="s">
        <v>20</v>
      </c>
      <c r="G1286" s="2" t="s">
        <v>21</v>
      </c>
      <c r="H1286" s="3">
        <v>4654876</v>
      </c>
      <c r="I1286" s="4">
        <v>0.47739999999999999</v>
      </c>
    </row>
    <row r="1287" spans="1:9" x14ac:dyDescent="0.35">
      <c r="A1287" s="2" t="s">
        <v>9</v>
      </c>
      <c r="B1287" s="2" t="s">
        <v>290</v>
      </c>
      <c r="C1287" s="2" t="s">
        <v>11</v>
      </c>
      <c r="D1287" s="2" t="s">
        <v>292</v>
      </c>
      <c r="E1287" s="2" t="s">
        <v>13</v>
      </c>
      <c r="F1287" s="2" t="s">
        <v>20</v>
      </c>
      <c r="G1287" s="2" t="s">
        <v>21</v>
      </c>
      <c r="H1287" s="3">
        <v>0</v>
      </c>
      <c r="I1287" s="4">
        <v>0</v>
      </c>
    </row>
    <row r="1288" spans="1:9" x14ac:dyDescent="0.35">
      <c r="A1288" s="2" t="s">
        <v>9</v>
      </c>
      <c r="B1288" s="2" t="s">
        <v>290</v>
      </c>
      <c r="C1288" s="2" t="s">
        <v>11</v>
      </c>
      <c r="D1288" s="2" t="s">
        <v>292</v>
      </c>
      <c r="E1288" s="2" t="s">
        <v>15</v>
      </c>
      <c r="F1288" s="2" t="s">
        <v>20</v>
      </c>
      <c r="G1288" s="2" t="s">
        <v>21</v>
      </c>
      <c r="H1288" s="3">
        <v>1360782</v>
      </c>
      <c r="I1288" s="4">
        <v>0.18529999999999999</v>
      </c>
    </row>
    <row r="1289" spans="1:9" x14ac:dyDescent="0.35">
      <c r="A1289" s="2" t="s">
        <v>9</v>
      </c>
      <c r="B1289" s="2" t="s">
        <v>290</v>
      </c>
      <c r="C1289" s="2" t="s">
        <v>11</v>
      </c>
      <c r="D1289" s="2" t="s">
        <v>292</v>
      </c>
      <c r="E1289" s="2" t="s">
        <v>17</v>
      </c>
      <c r="F1289" s="2" t="s">
        <v>20</v>
      </c>
      <c r="G1289" s="2" t="s">
        <v>21</v>
      </c>
      <c r="H1289" s="3">
        <v>0</v>
      </c>
      <c r="I1289" s="4">
        <v>0</v>
      </c>
    </row>
    <row r="1290" spans="1:9" x14ac:dyDescent="0.35">
      <c r="A1290" s="2" t="s">
        <v>9</v>
      </c>
      <c r="B1290" s="2" t="s">
        <v>290</v>
      </c>
      <c r="C1290" s="2" t="s">
        <v>11</v>
      </c>
      <c r="D1290" s="2" t="s">
        <v>292</v>
      </c>
      <c r="E1290" s="2" t="s">
        <v>18</v>
      </c>
      <c r="F1290" s="2" t="s">
        <v>20</v>
      </c>
      <c r="G1290" s="2" t="s">
        <v>21</v>
      </c>
      <c r="H1290" s="3">
        <v>3699740</v>
      </c>
      <c r="I1290" s="4">
        <v>0.50380000000000003</v>
      </c>
    </row>
    <row r="1291" spans="1:9" x14ac:dyDescent="0.35">
      <c r="A1291" s="2" t="s">
        <v>9</v>
      </c>
      <c r="B1291" s="2" t="s">
        <v>265</v>
      </c>
      <c r="C1291" s="2" t="s">
        <v>11</v>
      </c>
      <c r="D1291" s="2" t="s">
        <v>293</v>
      </c>
      <c r="E1291" s="2" t="s">
        <v>25</v>
      </c>
      <c r="F1291" s="2" t="s">
        <v>20</v>
      </c>
      <c r="G1291" s="2" t="s">
        <v>21</v>
      </c>
      <c r="H1291" s="3">
        <v>641431</v>
      </c>
      <c r="I1291" s="4">
        <v>0.28999999999999998</v>
      </c>
    </row>
    <row r="1292" spans="1:9" x14ac:dyDescent="0.35">
      <c r="A1292" s="2" t="s">
        <v>9</v>
      </c>
      <c r="B1292" s="2" t="s">
        <v>265</v>
      </c>
      <c r="C1292" s="2" t="s">
        <v>11</v>
      </c>
      <c r="D1292" s="2" t="s">
        <v>293</v>
      </c>
      <c r="E1292" s="2" t="s">
        <v>13</v>
      </c>
      <c r="F1292" s="2" t="s">
        <v>20</v>
      </c>
      <c r="G1292" s="2" t="s">
        <v>21</v>
      </c>
      <c r="H1292" s="3">
        <v>0</v>
      </c>
      <c r="I1292" s="4">
        <v>0</v>
      </c>
    </row>
    <row r="1293" spans="1:9" x14ac:dyDescent="0.35">
      <c r="A1293" s="2" t="s">
        <v>9</v>
      </c>
      <c r="B1293" s="2" t="s">
        <v>265</v>
      </c>
      <c r="C1293" s="2" t="s">
        <v>11</v>
      </c>
      <c r="D1293" s="2" t="s">
        <v>293</v>
      </c>
      <c r="E1293" s="2" t="s">
        <v>15</v>
      </c>
      <c r="F1293" s="2" t="s">
        <v>20</v>
      </c>
      <c r="G1293" s="2" t="s">
        <v>21</v>
      </c>
      <c r="H1293" s="3">
        <v>1038705</v>
      </c>
      <c r="I1293" s="4">
        <v>0.46989999999999998</v>
      </c>
    </row>
    <row r="1294" spans="1:9" x14ac:dyDescent="0.35">
      <c r="A1294" s="2" t="s">
        <v>9</v>
      </c>
      <c r="B1294" s="2" t="s">
        <v>265</v>
      </c>
      <c r="C1294" s="2" t="s">
        <v>11</v>
      </c>
      <c r="D1294" s="2" t="s">
        <v>293</v>
      </c>
      <c r="E1294" s="2" t="s">
        <v>17</v>
      </c>
      <c r="F1294" s="2" t="s">
        <v>20</v>
      </c>
      <c r="G1294" s="2" t="s">
        <v>21</v>
      </c>
      <c r="H1294" s="3">
        <v>0</v>
      </c>
      <c r="I1294" s="4">
        <v>0</v>
      </c>
    </row>
    <row r="1295" spans="1:9" x14ac:dyDescent="0.35">
      <c r="A1295" s="2" t="s">
        <v>9</v>
      </c>
      <c r="B1295" s="2" t="s">
        <v>265</v>
      </c>
      <c r="C1295" s="2" t="s">
        <v>11</v>
      </c>
      <c r="D1295" s="2" t="s">
        <v>293</v>
      </c>
      <c r="E1295" s="2" t="s">
        <v>18</v>
      </c>
      <c r="F1295" s="2" t="s">
        <v>20</v>
      </c>
      <c r="G1295" s="2" t="s">
        <v>21</v>
      </c>
      <c r="H1295" s="3">
        <v>1077167</v>
      </c>
      <c r="I1295" s="4">
        <v>0.48730000000000001</v>
      </c>
    </row>
    <row r="1296" spans="1:9" x14ac:dyDescent="0.35">
      <c r="A1296" s="2" t="s">
        <v>9</v>
      </c>
      <c r="B1296" s="2" t="s">
        <v>118</v>
      </c>
      <c r="C1296" s="2" t="s">
        <v>11</v>
      </c>
      <c r="D1296" s="2" t="s">
        <v>264</v>
      </c>
      <c r="E1296" s="2" t="s">
        <v>13</v>
      </c>
      <c r="F1296" s="2" t="s">
        <v>265</v>
      </c>
      <c r="G1296" s="2" t="s">
        <v>14</v>
      </c>
      <c r="H1296" s="3">
        <v>0</v>
      </c>
      <c r="I1296" s="4">
        <v>0</v>
      </c>
    </row>
    <row r="1297" spans="1:9" x14ac:dyDescent="0.35">
      <c r="A1297" s="2" t="s">
        <v>9</v>
      </c>
      <c r="B1297" s="2" t="s">
        <v>118</v>
      </c>
      <c r="C1297" s="2" t="s">
        <v>11</v>
      </c>
      <c r="D1297" s="2" t="s">
        <v>264</v>
      </c>
      <c r="E1297" s="2" t="s">
        <v>15</v>
      </c>
      <c r="F1297" s="2" t="s">
        <v>265</v>
      </c>
      <c r="G1297" s="2" t="s">
        <v>14</v>
      </c>
      <c r="H1297" s="3">
        <v>286444</v>
      </c>
      <c r="I1297" s="4">
        <v>0.44719999999999999</v>
      </c>
    </row>
    <row r="1298" spans="1:9" x14ac:dyDescent="0.35">
      <c r="A1298" s="2" t="s">
        <v>9</v>
      </c>
      <c r="B1298" s="2" t="s">
        <v>118</v>
      </c>
      <c r="C1298" s="2" t="s">
        <v>11</v>
      </c>
      <c r="D1298" s="2" t="s">
        <v>264</v>
      </c>
      <c r="E1298" s="2" t="s">
        <v>16</v>
      </c>
      <c r="F1298" s="2" t="s">
        <v>265</v>
      </c>
      <c r="G1298" s="2" t="s">
        <v>14</v>
      </c>
      <c r="H1298" s="3">
        <v>18191</v>
      </c>
      <c r="I1298" s="4">
        <v>2.8400000000000002E-2</v>
      </c>
    </row>
    <row r="1299" spans="1:9" x14ac:dyDescent="0.35">
      <c r="A1299" s="2" t="s">
        <v>9</v>
      </c>
      <c r="B1299" s="2" t="s">
        <v>118</v>
      </c>
      <c r="C1299" s="2" t="s">
        <v>11</v>
      </c>
      <c r="D1299" s="2" t="s">
        <v>264</v>
      </c>
      <c r="E1299" s="2" t="s">
        <v>17</v>
      </c>
      <c r="F1299" s="2" t="s">
        <v>265</v>
      </c>
      <c r="G1299" s="2" t="s">
        <v>14</v>
      </c>
      <c r="H1299" s="3">
        <v>0</v>
      </c>
      <c r="I1299" s="4">
        <v>0</v>
      </c>
    </row>
    <row r="1300" spans="1:9" x14ac:dyDescent="0.35">
      <c r="A1300" s="2" t="s">
        <v>9</v>
      </c>
      <c r="B1300" s="2" t="s">
        <v>118</v>
      </c>
      <c r="C1300" s="2" t="s">
        <v>11</v>
      </c>
      <c r="D1300" s="2" t="s">
        <v>264</v>
      </c>
      <c r="E1300" s="2" t="s">
        <v>18</v>
      </c>
      <c r="F1300" s="2" t="s">
        <v>265</v>
      </c>
      <c r="G1300" s="2" t="s">
        <v>14</v>
      </c>
      <c r="H1300" s="3">
        <v>421211</v>
      </c>
      <c r="I1300" s="4">
        <v>0.65759999999999996</v>
      </c>
    </row>
    <row r="1301" spans="1:9" x14ac:dyDescent="0.35">
      <c r="A1301" s="2" t="s">
        <v>9</v>
      </c>
      <c r="B1301" s="2" t="s">
        <v>265</v>
      </c>
      <c r="C1301" s="2" t="s">
        <v>11</v>
      </c>
      <c r="D1301" s="2" t="s">
        <v>264</v>
      </c>
      <c r="E1301" s="2" t="s">
        <v>13</v>
      </c>
      <c r="F1301" s="2" t="s">
        <v>265</v>
      </c>
      <c r="G1301" s="2" t="s">
        <v>14</v>
      </c>
      <c r="H1301" s="3">
        <v>0</v>
      </c>
      <c r="I1301" s="4">
        <v>0</v>
      </c>
    </row>
    <row r="1302" spans="1:9" x14ac:dyDescent="0.35">
      <c r="A1302" s="2" t="s">
        <v>9</v>
      </c>
      <c r="B1302" s="2" t="s">
        <v>265</v>
      </c>
      <c r="C1302" s="2" t="s">
        <v>11</v>
      </c>
      <c r="D1302" s="2" t="s">
        <v>264</v>
      </c>
      <c r="E1302" s="2" t="s">
        <v>15</v>
      </c>
      <c r="F1302" s="2" t="s">
        <v>265</v>
      </c>
      <c r="G1302" s="2" t="s">
        <v>14</v>
      </c>
      <c r="H1302" s="3">
        <v>1031826</v>
      </c>
      <c r="I1302" s="4">
        <v>0.44719999999999999</v>
      </c>
    </row>
    <row r="1303" spans="1:9" x14ac:dyDescent="0.35">
      <c r="A1303" s="2" t="s">
        <v>9</v>
      </c>
      <c r="B1303" s="2" t="s">
        <v>265</v>
      </c>
      <c r="C1303" s="2" t="s">
        <v>11</v>
      </c>
      <c r="D1303" s="2" t="s">
        <v>264</v>
      </c>
      <c r="E1303" s="2" t="s">
        <v>16</v>
      </c>
      <c r="F1303" s="2" t="s">
        <v>265</v>
      </c>
      <c r="G1303" s="2" t="s">
        <v>14</v>
      </c>
      <c r="H1303" s="3">
        <v>65527</v>
      </c>
      <c r="I1303" s="4">
        <v>2.8400000000000002E-2</v>
      </c>
    </row>
    <row r="1304" spans="1:9" x14ac:dyDescent="0.35">
      <c r="A1304" s="2" t="s">
        <v>9</v>
      </c>
      <c r="B1304" s="2" t="s">
        <v>265</v>
      </c>
      <c r="C1304" s="2" t="s">
        <v>11</v>
      </c>
      <c r="D1304" s="2" t="s">
        <v>264</v>
      </c>
      <c r="E1304" s="2" t="s">
        <v>17</v>
      </c>
      <c r="F1304" s="2" t="s">
        <v>265</v>
      </c>
      <c r="G1304" s="2" t="s">
        <v>14</v>
      </c>
      <c r="H1304" s="3">
        <v>0</v>
      </c>
      <c r="I1304" s="4">
        <v>0</v>
      </c>
    </row>
    <row r="1305" spans="1:9" x14ac:dyDescent="0.35">
      <c r="A1305" s="2" t="s">
        <v>9</v>
      </c>
      <c r="B1305" s="2" t="s">
        <v>265</v>
      </c>
      <c r="C1305" s="2" t="s">
        <v>11</v>
      </c>
      <c r="D1305" s="2" t="s">
        <v>264</v>
      </c>
      <c r="E1305" s="2" t="s">
        <v>18</v>
      </c>
      <c r="F1305" s="2" t="s">
        <v>265</v>
      </c>
      <c r="G1305" s="2" t="s">
        <v>14</v>
      </c>
      <c r="H1305" s="3">
        <v>1517282</v>
      </c>
      <c r="I1305" s="4">
        <v>0.65759999999999996</v>
      </c>
    </row>
    <row r="1306" spans="1:9" x14ac:dyDescent="0.35">
      <c r="A1306" s="2" t="s">
        <v>9</v>
      </c>
      <c r="B1306" s="2" t="s">
        <v>265</v>
      </c>
      <c r="C1306" s="2" t="s">
        <v>11</v>
      </c>
      <c r="D1306" s="2" t="s">
        <v>294</v>
      </c>
      <c r="E1306" s="2" t="s">
        <v>13</v>
      </c>
      <c r="F1306" s="2" t="s">
        <v>20</v>
      </c>
      <c r="G1306" s="2" t="s">
        <v>21</v>
      </c>
      <c r="H1306" s="3">
        <v>0</v>
      </c>
      <c r="I1306" s="4">
        <v>0</v>
      </c>
    </row>
    <row r="1307" spans="1:9" x14ac:dyDescent="0.35">
      <c r="A1307" s="2" t="s">
        <v>9</v>
      </c>
      <c r="B1307" s="2" t="s">
        <v>265</v>
      </c>
      <c r="C1307" s="2" t="s">
        <v>11</v>
      </c>
      <c r="D1307" s="2" t="s">
        <v>294</v>
      </c>
      <c r="E1307" s="2" t="s">
        <v>15</v>
      </c>
      <c r="F1307" s="2" t="s">
        <v>20</v>
      </c>
      <c r="G1307" s="2" t="s">
        <v>21</v>
      </c>
      <c r="H1307" s="3">
        <v>2836479</v>
      </c>
      <c r="I1307" s="4">
        <v>0.64639999999999997</v>
      </c>
    </row>
    <row r="1308" spans="1:9" x14ac:dyDescent="0.35">
      <c r="A1308" s="2" t="s">
        <v>9</v>
      </c>
      <c r="B1308" s="2" t="s">
        <v>265</v>
      </c>
      <c r="C1308" s="2" t="s">
        <v>11</v>
      </c>
      <c r="D1308" s="2" t="s">
        <v>294</v>
      </c>
      <c r="E1308" s="2" t="s">
        <v>16</v>
      </c>
      <c r="F1308" s="2" t="s">
        <v>20</v>
      </c>
      <c r="G1308" s="2" t="s">
        <v>21</v>
      </c>
      <c r="H1308" s="3">
        <v>280401</v>
      </c>
      <c r="I1308" s="4">
        <v>6.3899999999999998E-2</v>
      </c>
    </row>
    <row r="1309" spans="1:9" x14ac:dyDescent="0.35">
      <c r="A1309" s="2" t="s">
        <v>9</v>
      </c>
      <c r="B1309" s="2" t="s">
        <v>265</v>
      </c>
      <c r="C1309" s="2" t="s">
        <v>11</v>
      </c>
      <c r="D1309" s="2" t="s">
        <v>294</v>
      </c>
      <c r="E1309" s="2" t="s">
        <v>17</v>
      </c>
      <c r="F1309" s="2" t="s">
        <v>20</v>
      </c>
      <c r="G1309" s="2" t="s">
        <v>21</v>
      </c>
      <c r="H1309" s="3">
        <v>0</v>
      </c>
      <c r="I1309" s="4">
        <v>0</v>
      </c>
    </row>
    <row r="1310" spans="1:9" x14ac:dyDescent="0.35">
      <c r="A1310" s="2" t="s">
        <v>9</v>
      </c>
      <c r="B1310" s="2" t="s">
        <v>265</v>
      </c>
      <c r="C1310" s="2" t="s">
        <v>11</v>
      </c>
      <c r="D1310" s="2" t="s">
        <v>294</v>
      </c>
      <c r="E1310" s="2" t="s">
        <v>18</v>
      </c>
      <c r="F1310" s="2" t="s">
        <v>20</v>
      </c>
      <c r="G1310" s="2" t="s">
        <v>21</v>
      </c>
      <c r="H1310" s="3">
        <v>2415658</v>
      </c>
      <c r="I1310" s="4">
        <v>0.55049999999999999</v>
      </c>
    </row>
    <row r="1311" spans="1:9" x14ac:dyDescent="0.35">
      <c r="A1311" s="2" t="s">
        <v>9</v>
      </c>
      <c r="B1311" s="2" t="s">
        <v>60</v>
      </c>
      <c r="C1311" s="2" t="s">
        <v>11</v>
      </c>
      <c r="D1311" s="2" t="s">
        <v>295</v>
      </c>
      <c r="E1311" s="2" t="s">
        <v>25</v>
      </c>
      <c r="F1311" s="2" t="s">
        <v>20</v>
      </c>
      <c r="G1311" s="2" t="s">
        <v>21</v>
      </c>
      <c r="H1311" s="3">
        <v>2257878</v>
      </c>
      <c r="I1311" s="4">
        <v>0.1963</v>
      </c>
    </row>
    <row r="1312" spans="1:9" x14ac:dyDescent="0.35">
      <c r="A1312" s="2" t="s">
        <v>9</v>
      </c>
      <c r="B1312" s="2" t="s">
        <v>60</v>
      </c>
      <c r="C1312" s="2" t="s">
        <v>11</v>
      </c>
      <c r="D1312" s="2" t="s">
        <v>295</v>
      </c>
      <c r="E1312" s="2" t="s">
        <v>13</v>
      </c>
      <c r="F1312" s="2" t="s">
        <v>20</v>
      </c>
      <c r="G1312" s="2" t="s">
        <v>21</v>
      </c>
      <c r="H1312" s="3">
        <v>0</v>
      </c>
      <c r="I1312" s="4">
        <v>0</v>
      </c>
    </row>
    <row r="1313" spans="1:9" x14ac:dyDescent="0.35">
      <c r="A1313" s="2" t="s">
        <v>9</v>
      </c>
      <c r="B1313" s="2" t="s">
        <v>60</v>
      </c>
      <c r="C1313" s="2" t="s">
        <v>11</v>
      </c>
      <c r="D1313" s="2" t="s">
        <v>295</v>
      </c>
      <c r="E1313" s="2" t="s">
        <v>15</v>
      </c>
      <c r="F1313" s="2" t="s">
        <v>20</v>
      </c>
      <c r="G1313" s="2" t="s">
        <v>21</v>
      </c>
      <c r="H1313" s="3">
        <v>1480210</v>
      </c>
      <c r="I1313" s="4">
        <v>0.13100000000000001</v>
      </c>
    </row>
    <row r="1314" spans="1:9" x14ac:dyDescent="0.35">
      <c r="A1314" s="2" t="s">
        <v>9</v>
      </c>
      <c r="B1314" s="2" t="s">
        <v>60</v>
      </c>
      <c r="C1314" s="2" t="s">
        <v>11</v>
      </c>
      <c r="D1314" s="2" t="s">
        <v>295</v>
      </c>
      <c r="E1314" s="2" t="s">
        <v>17</v>
      </c>
      <c r="F1314" s="2" t="s">
        <v>20</v>
      </c>
      <c r="G1314" s="2" t="s">
        <v>21</v>
      </c>
      <c r="H1314" s="3">
        <v>0</v>
      </c>
      <c r="I1314" s="4">
        <v>0</v>
      </c>
    </row>
    <row r="1315" spans="1:9" x14ac:dyDescent="0.35">
      <c r="A1315" s="2" t="s">
        <v>9</v>
      </c>
      <c r="B1315" s="2" t="s">
        <v>60</v>
      </c>
      <c r="C1315" s="2" t="s">
        <v>11</v>
      </c>
      <c r="D1315" s="2" t="s">
        <v>295</v>
      </c>
      <c r="E1315" s="2" t="s">
        <v>18</v>
      </c>
      <c r="F1315" s="2" t="s">
        <v>20</v>
      </c>
      <c r="G1315" s="2" t="s">
        <v>21</v>
      </c>
      <c r="H1315" s="3">
        <v>3272280</v>
      </c>
      <c r="I1315" s="4">
        <v>0.28960000000000002</v>
      </c>
    </row>
    <row r="1316" spans="1:9" x14ac:dyDescent="0.35">
      <c r="A1316" s="2" t="s">
        <v>9</v>
      </c>
      <c r="B1316" s="2" t="s">
        <v>55</v>
      </c>
      <c r="C1316" s="2" t="s">
        <v>11</v>
      </c>
      <c r="D1316" s="2" t="s">
        <v>59</v>
      </c>
      <c r="E1316" s="2" t="s">
        <v>25</v>
      </c>
      <c r="F1316" s="2" t="s">
        <v>60</v>
      </c>
      <c r="G1316" s="2" t="s">
        <v>14</v>
      </c>
      <c r="H1316" s="3">
        <v>314583</v>
      </c>
      <c r="I1316" s="4">
        <v>0.40770000000000001</v>
      </c>
    </row>
    <row r="1317" spans="1:9" x14ac:dyDescent="0.35">
      <c r="A1317" s="2" t="s">
        <v>9</v>
      </c>
      <c r="B1317" s="2" t="s">
        <v>55</v>
      </c>
      <c r="C1317" s="2" t="s">
        <v>11</v>
      </c>
      <c r="D1317" s="2" t="s">
        <v>59</v>
      </c>
      <c r="E1317" s="2" t="s">
        <v>13</v>
      </c>
      <c r="F1317" s="2" t="s">
        <v>60</v>
      </c>
      <c r="G1317" s="2" t="s">
        <v>14</v>
      </c>
      <c r="H1317" s="3">
        <v>0</v>
      </c>
      <c r="I1317" s="4">
        <v>0</v>
      </c>
    </row>
    <row r="1318" spans="1:9" x14ac:dyDescent="0.35">
      <c r="A1318" s="2" t="s">
        <v>9</v>
      </c>
      <c r="B1318" s="2" t="s">
        <v>55</v>
      </c>
      <c r="C1318" s="2" t="s">
        <v>11</v>
      </c>
      <c r="D1318" s="2" t="s">
        <v>59</v>
      </c>
      <c r="E1318" s="2" t="s">
        <v>15</v>
      </c>
      <c r="F1318" s="2" t="s">
        <v>60</v>
      </c>
      <c r="G1318" s="2" t="s">
        <v>14</v>
      </c>
      <c r="H1318" s="3">
        <v>48985</v>
      </c>
      <c r="I1318" s="4">
        <v>6.3500000000000001E-2</v>
      </c>
    </row>
    <row r="1319" spans="1:9" x14ac:dyDescent="0.35">
      <c r="A1319" s="2" t="s">
        <v>9</v>
      </c>
      <c r="B1319" s="2" t="s">
        <v>55</v>
      </c>
      <c r="C1319" s="2" t="s">
        <v>11</v>
      </c>
      <c r="D1319" s="2" t="s">
        <v>59</v>
      </c>
      <c r="E1319" s="2" t="s">
        <v>17</v>
      </c>
      <c r="F1319" s="2" t="s">
        <v>60</v>
      </c>
      <c r="G1319" s="2" t="s">
        <v>14</v>
      </c>
      <c r="H1319" s="3">
        <v>0</v>
      </c>
      <c r="I1319" s="4">
        <v>0</v>
      </c>
    </row>
    <row r="1320" spans="1:9" x14ac:dyDescent="0.35">
      <c r="A1320" s="2" t="s">
        <v>9</v>
      </c>
      <c r="B1320" s="2" t="s">
        <v>55</v>
      </c>
      <c r="C1320" s="2" t="s">
        <v>11</v>
      </c>
      <c r="D1320" s="2" t="s">
        <v>59</v>
      </c>
      <c r="E1320" s="2" t="s">
        <v>18</v>
      </c>
      <c r="F1320" s="2" t="s">
        <v>60</v>
      </c>
      <c r="G1320" s="2" t="s">
        <v>14</v>
      </c>
      <c r="H1320" s="3">
        <v>270150</v>
      </c>
      <c r="I1320" s="4">
        <v>0.35020000000000001</v>
      </c>
    </row>
    <row r="1321" spans="1:9" x14ac:dyDescent="0.35">
      <c r="A1321" s="2" t="s">
        <v>9</v>
      </c>
      <c r="B1321" s="2" t="s">
        <v>60</v>
      </c>
      <c r="C1321" s="2" t="s">
        <v>11</v>
      </c>
      <c r="D1321" s="2" t="s">
        <v>59</v>
      </c>
      <c r="E1321" s="2" t="s">
        <v>25</v>
      </c>
      <c r="F1321" s="2" t="s">
        <v>60</v>
      </c>
      <c r="G1321" s="2" t="s">
        <v>14</v>
      </c>
      <c r="H1321" s="3">
        <v>1409403</v>
      </c>
      <c r="I1321" s="4">
        <v>0.40770000000000001</v>
      </c>
    </row>
    <row r="1322" spans="1:9" x14ac:dyDescent="0.35">
      <c r="A1322" s="2" t="s">
        <v>9</v>
      </c>
      <c r="B1322" s="2" t="s">
        <v>60</v>
      </c>
      <c r="C1322" s="2" t="s">
        <v>11</v>
      </c>
      <c r="D1322" s="2" t="s">
        <v>59</v>
      </c>
      <c r="E1322" s="2" t="s">
        <v>13</v>
      </c>
      <c r="F1322" s="2" t="s">
        <v>60</v>
      </c>
      <c r="G1322" s="2" t="s">
        <v>14</v>
      </c>
      <c r="H1322" s="3">
        <v>0</v>
      </c>
      <c r="I1322" s="4">
        <v>0</v>
      </c>
    </row>
    <row r="1323" spans="1:9" x14ac:dyDescent="0.35">
      <c r="A1323" s="2" t="s">
        <v>9</v>
      </c>
      <c r="B1323" s="2" t="s">
        <v>60</v>
      </c>
      <c r="C1323" s="2" t="s">
        <v>11</v>
      </c>
      <c r="D1323" s="2" t="s">
        <v>59</v>
      </c>
      <c r="E1323" s="2" t="s">
        <v>15</v>
      </c>
      <c r="F1323" s="2" t="s">
        <v>60</v>
      </c>
      <c r="G1323" s="2" t="s">
        <v>14</v>
      </c>
      <c r="H1323" s="3">
        <v>216285</v>
      </c>
      <c r="I1323" s="4">
        <v>6.3500000000000001E-2</v>
      </c>
    </row>
    <row r="1324" spans="1:9" x14ac:dyDescent="0.35">
      <c r="A1324" s="2" t="s">
        <v>9</v>
      </c>
      <c r="B1324" s="2" t="s">
        <v>60</v>
      </c>
      <c r="C1324" s="2" t="s">
        <v>11</v>
      </c>
      <c r="D1324" s="2" t="s">
        <v>59</v>
      </c>
      <c r="E1324" s="2" t="s">
        <v>17</v>
      </c>
      <c r="F1324" s="2" t="s">
        <v>60</v>
      </c>
      <c r="G1324" s="2" t="s">
        <v>14</v>
      </c>
      <c r="H1324" s="3">
        <v>0</v>
      </c>
      <c r="I1324" s="4">
        <v>0</v>
      </c>
    </row>
    <row r="1325" spans="1:9" x14ac:dyDescent="0.35">
      <c r="A1325" s="2" t="s">
        <v>9</v>
      </c>
      <c r="B1325" s="2" t="s">
        <v>60</v>
      </c>
      <c r="C1325" s="2" t="s">
        <v>11</v>
      </c>
      <c r="D1325" s="2" t="s">
        <v>59</v>
      </c>
      <c r="E1325" s="2" t="s">
        <v>18</v>
      </c>
      <c r="F1325" s="2" t="s">
        <v>60</v>
      </c>
      <c r="G1325" s="2" t="s">
        <v>14</v>
      </c>
      <c r="H1325" s="3">
        <v>1192804</v>
      </c>
      <c r="I1325" s="4">
        <v>0.35020000000000001</v>
      </c>
    </row>
    <row r="1326" spans="1:9" x14ac:dyDescent="0.35">
      <c r="A1326" s="2" t="s">
        <v>9</v>
      </c>
      <c r="B1326" s="2" t="s">
        <v>60</v>
      </c>
      <c r="C1326" s="2" t="s">
        <v>11</v>
      </c>
      <c r="D1326" s="2" t="s">
        <v>296</v>
      </c>
      <c r="E1326" s="2" t="s">
        <v>13</v>
      </c>
      <c r="F1326" s="2" t="s">
        <v>20</v>
      </c>
      <c r="G1326" s="2" t="s">
        <v>21</v>
      </c>
      <c r="H1326" s="3">
        <v>0</v>
      </c>
      <c r="I1326" s="4">
        <v>0</v>
      </c>
    </row>
    <row r="1327" spans="1:9" x14ac:dyDescent="0.35">
      <c r="A1327" s="2" t="s">
        <v>9</v>
      </c>
      <c r="B1327" s="2" t="s">
        <v>60</v>
      </c>
      <c r="C1327" s="2" t="s">
        <v>11</v>
      </c>
      <c r="D1327" s="2" t="s">
        <v>296</v>
      </c>
      <c r="E1327" s="2" t="s">
        <v>15</v>
      </c>
      <c r="F1327" s="2" t="s">
        <v>20</v>
      </c>
      <c r="G1327" s="2" t="s">
        <v>21</v>
      </c>
      <c r="H1327" s="3">
        <v>2801164</v>
      </c>
      <c r="I1327" s="4">
        <v>0.20399999999999999</v>
      </c>
    </row>
    <row r="1328" spans="1:9" x14ac:dyDescent="0.35">
      <c r="A1328" s="2" t="s">
        <v>9</v>
      </c>
      <c r="B1328" s="2" t="s">
        <v>60</v>
      </c>
      <c r="C1328" s="2" t="s">
        <v>11</v>
      </c>
      <c r="D1328" s="2" t="s">
        <v>296</v>
      </c>
      <c r="E1328" s="2" t="s">
        <v>16</v>
      </c>
      <c r="F1328" s="2" t="s">
        <v>20</v>
      </c>
      <c r="G1328" s="2" t="s">
        <v>21</v>
      </c>
      <c r="H1328" s="3">
        <v>0</v>
      </c>
      <c r="I1328" s="4">
        <v>0</v>
      </c>
    </row>
    <row r="1329" spans="1:9" x14ac:dyDescent="0.35">
      <c r="A1329" s="2" t="s">
        <v>9</v>
      </c>
      <c r="B1329" s="2" t="s">
        <v>60</v>
      </c>
      <c r="C1329" s="2" t="s">
        <v>11</v>
      </c>
      <c r="D1329" s="2" t="s">
        <v>296</v>
      </c>
      <c r="E1329" s="2" t="s">
        <v>17</v>
      </c>
      <c r="F1329" s="2" t="s">
        <v>20</v>
      </c>
      <c r="G1329" s="2" t="s">
        <v>21</v>
      </c>
      <c r="H1329" s="3">
        <v>0</v>
      </c>
      <c r="I1329" s="4">
        <v>0</v>
      </c>
    </row>
    <row r="1330" spans="1:9" x14ac:dyDescent="0.35">
      <c r="A1330" s="2" t="s">
        <v>9</v>
      </c>
      <c r="B1330" s="2" t="s">
        <v>60</v>
      </c>
      <c r="C1330" s="2" t="s">
        <v>11</v>
      </c>
      <c r="D1330" s="2" t="s">
        <v>296</v>
      </c>
      <c r="E1330" s="2" t="s">
        <v>18</v>
      </c>
      <c r="F1330" s="2" t="s">
        <v>20</v>
      </c>
      <c r="G1330" s="2" t="s">
        <v>21</v>
      </c>
      <c r="H1330" s="3">
        <v>5374391</v>
      </c>
      <c r="I1330" s="4">
        <v>0.39140000000000003</v>
      </c>
    </row>
    <row r="1331" spans="1:9" x14ac:dyDescent="0.35">
      <c r="A1331" s="2" t="s">
        <v>9</v>
      </c>
      <c r="B1331" s="2" t="s">
        <v>297</v>
      </c>
      <c r="C1331" s="2" t="s">
        <v>11</v>
      </c>
      <c r="D1331" s="2" t="s">
        <v>298</v>
      </c>
      <c r="E1331" s="2" t="s">
        <v>13</v>
      </c>
      <c r="F1331" s="2" t="s">
        <v>20</v>
      </c>
      <c r="G1331" s="2" t="s">
        <v>21</v>
      </c>
      <c r="H1331" s="3">
        <v>0</v>
      </c>
      <c r="I1331" s="4">
        <v>0</v>
      </c>
    </row>
    <row r="1332" spans="1:9" x14ac:dyDescent="0.35">
      <c r="A1332" s="2" t="s">
        <v>9</v>
      </c>
      <c r="B1332" s="2" t="s">
        <v>297</v>
      </c>
      <c r="C1332" s="2" t="s">
        <v>11</v>
      </c>
      <c r="D1332" s="2" t="s">
        <v>298</v>
      </c>
      <c r="E1332" s="2" t="s">
        <v>15</v>
      </c>
      <c r="F1332" s="2" t="s">
        <v>20</v>
      </c>
      <c r="G1332" s="2" t="s">
        <v>21</v>
      </c>
      <c r="H1332" s="3">
        <v>845636</v>
      </c>
      <c r="I1332" s="4">
        <v>0.23569999999999999</v>
      </c>
    </row>
    <row r="1333" spans="1:9" x14ac:dyDescent="0.35">
      <c r="A1333" s="2" t="s">
        <v>9</v>
      </c>
      <c r="B1333" s="2" t="s">
        <v>297</v>
      </c>
      <c r="C1333" s="2" t="s">
        <v>11</v>
      </c>
      <c r="D1333" s="2" t="s">
        <v>298</v>
      </c>
      <c r="E1333" s="2" t="s">
        <v>16</v>
      </c>
      <c r="F1333" s="2" t="s">
        <v>20</v>
      </c>
      <c r="G1333" s="2" t="s">
        <v>21</v>
      </c>
      <c r="H1333" s="3">
        <v>310342</v>
      </c>
      <c r="I1333" s="4">
        <v>8.6499999999999994E-2</v>
      </c>
    </row>
    <row r="1334" spans="1:9" x14ac:dyDescent="0.35">
      <c r="A1334" s="2" t="s">
        <v>9</v>
      </c>
      <c r="B1334" s="2" t="s">
        <v>297</v>
      </c>
      <c r="C1334" s="2" t="s">
        <v>11</v>
      </c>
      <c r="D1334" s="2" t="s">
        <v>298</v>
      </c>
      <c r="E1334" s="2" t="s">
        <v>18</v>
      </c>
      <c r="F1334" s="2" t="s">
        <v>20</v>
      </c>
      <c r="G1334" s="2" t="s">
        <v>21</v>
      </c>
      <c r="H1334" s="3">
        <v>2153018</v>
      </c>
      <c r="I1334" s="4">
        <v>0.60009999999999997</v>
      </c>
    </row>
    <row r="1335" spans="1:9" x14ac:dyDescent="0.35">
      <c r="A1335" s="2" t="s">
        <v>9</v>
      </c>
      <c r="B1335" s="2" t="s">
        <v>297</v>
      </c>
      <c r="C1335" s="2" t="s">
        <v>11</v>
      </c>
      <c r="D1335" s="2" t="s">
        <v>298</v>
      </c>
      <c r="E1335" s="2" t="s">
        <v>17</v>
      </c>
      <c r="F1335" s="2" t="s">
        <v>20</v>
      </c>
      <c r="G1335" s="2" t="s">
        <v>21</v>
      </c>
      <c r="H1335" s="3">
        <v>0</v>
      </c>
      <c r="I1335" s="4">
        <v>0</v>
      </c>
    </row>
    <row r="1336" spans="1:9" x14ac:dyDescent="0.35">
      <c r="A1336" s="2" t="s">
        <v>9</v>
      </c>
      <c r="B1336" s="2" t="s">
        <v>297</v>
      </c>
      <c r="C1336" s="2" t="s">
        <v>11</v>
      </c>
      <c r="D1336" s="2" t="s">
        <v>299</v>
      </c>
      <c r="E1336" s="2" t="s">
        <v>13</v>
      </c>
      <c r="F1336" s="2" t="s">
        <v>20</v>
      </c>
      <c r="G1336" s="2" t="s">
        <v>21</v>
      </c>
      <c r="H1336" s="3">
        <v>0</v>
      </c>
      <c r="I1336" s="4">
        <v>0</v>
      </c>
    </row>
    <row r="1337" spans="1:9" x14ac:dyDescent="0.35">
      <c r="A1337" s="2" t="s">
        <v>9</v>
      </c>
      <c r="B1337" s="2" t="s">
        <v>297</v>
      </c>
      <c r="C1337" s="2" t="s">
        <v>11</v>
      </c>
      <c r="D1337" s="2" t="s">
        <v>299</v>
      </c>
      <c r="E1337" s="2" t="s">
        <v>15</v>
      </c>
      <c r="F1337" s="2" t="s">
        <v>20</v>
      </c>
      <c r="G1337" s="2" t="s">
        <v>21</v>
      </c>
      <c r="H1337" s="3">
        <v>2466817</v>
      </c>
      <c r="I1337" s="4">
        <v>0.37630000000000002</v>
      </c>
    </row>
    <row r="1338" spans="1:9" x14ac:dyDescent="0.35">
      <c r="A1338" s="2" t="s">
        <v>9</v>
      </c>
      <c r="B1338" s="2" t="s">
        <v>297</v>
      </c>
      <c r="C1338" s="2" t="s">
        <v>11</v>
      </c>
      <c r="D1338" s="2" t="s">
        <v>299</v>
      </c>
      <c r="E1338" s="2" t="s">
        <v>16</v>
      </c>
      <c r="F1338" s="2" t="s">
        <v>20</v>
      </c>
      <c r="G1338" s="2" t="s">
        <v>21</v>
      </c>
      <c r="H1338" s="3">
        <v>0</v>
      </c>
      <c r="I1338" s="4">
        <v>0</v>
      </c>
    </row>
    <row r="1339" spans="1:9" x14ac:dyDescent="0.35">
      <c r="A1339" s="2" t="s">
        <v>9</v>
      </c>
      <c r="B1339" s="2" t="s">
        <v>297</v>
      </c>
      <c r="C1339" s="2" t="s">
        <v>11</v>
      </c>
      <c r="D1339" s="2" t="s">
        <v>299</v>
      </c>
      <c r="E1339" s="2" t="s">
        <v>18</v>
      </c>
      <c r="F1339" s="2" t="s">
        <v>20</v>
      </c>
      <c r="G1339" s="2" t="s">
        <v>21</v>
      </c>
      <c r="H1339" s="3">
        <v>4615039</v>
      </c>
      <c r="I1339" s="4">
        <v>0.70399999999999996</v>
      </c>
    </row>
    <row r="1340" spans="1:9" x14ac:dyDescent="0.35">
      <c r="A1340" s="2" t="s">
        <v>9</v>
      </c>
      <c r="B1340" s="2" t="s">
        <v>297</v>
      </c>
      <c r="C1340" s="2" t="s">
        <v>11</v>
      </c>
      <c r="D1340" s="2" t="s">
        <v>299</v>
      </c>
      <c r="E1340" s="2" t="s">
        <v>17</v>
      </c>
      <c r="F1340" s="2" t="s">
        <v>20</v>
      </c>
      <c r="G1340" s="2" t="s">
        <v>21</v>
      </c>
      <c r="H1340" s="3">
        <v>0</v>
      </c>
      <c r="I1340" s="4">
        <v>0</v>
      </c>
    </row>
    <row r="1341" spans="1:9" x14ac:dyDescent="0.35">
      <c r="A1341" s="2" t="s">
        <v>9</v>
      </c>
      <c r="B1341" s="2" t="s">
        <v>300</v>
      </c>
      <c r="C1341" s="2" t="s">
        <v>11</v>
      </c>
      <c r="D1341" s="2" t="s">
        <v>301</v>
      </c>
      <c r="E1341" s="2" t="s">
        <v>15</v>
      </c>
      <c r="F1341" s="2" t="s">
        <v>20</v>
      </c>
      <c r="G1341" s="2" t="s">
        <v>21</v>
      </c>
      <c r="H1341" s="3">
        <v>0</v>
      </c>
      <c r="I1341" s="4">
        <v>0</v>
      </c>
    </row>
    <row r="1342" spans="1:9" x14ac:dyDescent="0.35">
      <c r="A1342" s="2" t="s">
        <v>9</v>
      </c>
      <c r="B1342" s="2" t="s">
        <v>300</v>
      </c>
      <c r="C1342" s="2" t="s">
        <v>11</v>
      </c>
      <c r="D1342" s="2" t="s">
        <v>301</v>
      </c>
      <c r="E1342" s="2" t="s">
        <v>18</v>
      </c>
      <c r="F1342" s="2" t="s">
        <v>20</v>
      </c>
      <c r="G1342" s="2" t="s">
        <v>21</v>
      </c>
      <c r="H1342" s="3">
        <v>3351722</v>
      </c>
      <c r="I1342" s="4">
        <v>0.74609999999999999</v>
      </c>
    </row>
    <row r="1343" spans="1:9" x14ac:dyDescent="0.35">
      <c r="A1343" s="2" t="s">
        <v>9</v>
      </c>
      <c r="B1343" s="2" t="s">
        <v>300</v>
      </c>
      <c r="C1343" s="2" t="s">
        <v>11</v>
      </c>
      <c r="D1343" s="2" t="s">
        <v>301</v>
      </c>
      <c r="E1343" s="2" t="s">
        <v>17</v>
      </c>
      <c r="F1343" s="2" t="s">
        <v>20</v>
      </c>
      <c r="G1343" s="2" t="s">
        <v>21</v>
      </c>
      <c r="H1343" s="3">
        <v>0</v>
      </c>
      <c r="I1343" s="4">
        <v>0</v>
      </c>
    </row>
    <row r="1344" spans="1:9" x14ac:dyDescent="0.35">
      <c r="A1344" s="2" t="s">
        <v>9</v>
      </c>
      <c r="B1344" s="2" t="s">
        <v>378</v>
      </c>
      <c r="C1344" s="2" t="s">
        <v>11</v>
      </c>
      <c r="D1344" s="2" t="s">
        <v>379</v>
      </c>
      <c r="E1344" s="2" t="s">
        <v>15</v>
      </c>
      <c r="F1344" s="2" t="s">
        <v>20</v>
      </c>
      <c r="G1344" s="2" t="s">
        <v>21</v>
      </c>
      <c r="H1344" s="3">
        <v>9951047</v>
      </c>
      <c r="I1344" s="4">
        <v>0.43740000000000001</v>
      </c>
    </row>
    <row r="1345" spans="1:9" x14ac:dyDescent="0.35">
      <c r="A1345" s="2" t="s">
        <v>9</v>
      </c>
      <c r="B1345" s="2" t="s">
        <v>378</v>
      </c>
      <c r="C1345" s="2" t="s">
        <v>11</v>
      </c>
      <c r="D1345" s="2" t="s">
        <v>379</v>
      </c>
      <c r="E1345" s="2" t="s">
        <v>18</v>
      </c>
      <c r="F1345" s="2" t="s">
        <v>20</v>
      </c>
      <c r="G1345" s="2" t="s">
        <v>21</v>
      </c>
      <c r="H1345" s="3">
        <v>11921236</v>
      </c>
      <c r="I1345" s="4">
        <v>0.52400000000000002</v>
      </c>
    </row>
    <row r="1346" spans="1:9" x14ac:dyDescent="0.35">
      <c r="A1346" s="2" t="s">
        <v>9</v>
      </c>
      <c r="B1346" s="2" t="s">
        <v>378</v>
      </c>
      <c r="C1346" s="2" t="s">
        <v>11</v>
      </c>
      <c r="D1346" s="2" t="s">
        <v>379</v>
      </c>
      <c r="E1346" s="2" t="s">
        <v>17</v>
      </c>
      <c r="F1346" s="2" t="s">
        <v>20</v>
      </c>
      <c r="G1346" s="2" t="s">
        <v>21</v>
      </c>
      <c r="H1346" s="3">
        <v>0</v>
      </c>
      <c r="I1346" s="4">
        <v>0</v>
      </c>
    </row>
    <row r="1347" spans="1:9" x14ac:dyDescent="0.35">
      <c r="A1347" s="2" t="s">
        <v>9</v>
      </c>
      <c r="B1347" s="2" t="s">
        <v>378</v>
      </c>
      <c r="C1347" s="2" t="s">
        <v>11</v>
      </c>
      <c r="D1347" s="2" t="s">
        <v>380</v>
      </c>
      <c r="E1347" s="2" t="s">
        <v>13</v>
      </c>
      <c r="F1347" s="2" t="s">
        <v>20</v>
      </c>
      <c r="G1347" s="2" t="s">
        <v>21</v>
      </c>
      <c r="H1347" s="3">
        <v>0</v>
      </c>
      <c r="I1347" s="4">
        <v>0</v>
      </c>
    </row>
    <row r="1348" spans="1:9" x14ac:dyDescent="0.35">
      <c r="A1348" s="2" t="s">
        <v>9</v>
      </c>
      <c r="B1348" s="2" t="s">
        <v>378</v>
      </c>
      <c r="C1348" s="2" t="s">
        <v>11</v>
      </c>
      <c r="D1348" s="2" t="s">
        <v>380</v>
      </c>
      <c r="E1348" s="2" t="s">
        <v>15</v>
      </c>
      <c r="F1348" s="2" t="s">
        <v>20</v>
      </c>
      <c r="G1348" s="2" t="s">
        <v>21</v>
      </c>
      <c r="H1348" s="3">
        <v>18103259</v>
      </c>
      <c r="I1348" s="4">
        <v>0.40260000000000001</v>
      </c>
    </row>
    <row r="1349" spans="1:9" x14ac:dyDescent="0.35">
      <c r="A1349" s="2" t="s">
        <v>9</v>
      </c>
      <c r="B1349" s="2" t="s">
        <v>378</v>
      </c>
      <c r="C1349" s="2" t="s">
        <v>11</v>
      </c>
      <c r="D1349" s="2" t="s">
        <v>380</v>
      </c>
      <c r="E1349" s="2" t="s">
        <v>18</v>
      </c>
      <c r="F1349" s="2" t="s">
        <v>20</v>
      </c>
      <c r="G1349" s="2" t="s">
        <v>21</v>
      </c>
      <c r="H1349" s="3">
        <v>22064752</v>
      </c>
      <c r="I1349" s="4">
        <v>0.49070000000000003</v>
      </c>
    </row>
    <row r="1350" spans="1:9" x14ac:dyDescent="0.35">
      <c r="A1350" s="2" t="s">
        <v>9</v>
      </c>
      <c r="B1350" s="2" t="s">
        <v>378</v>
      </c>
      <c r="C1350" s="2" t="s">
        <v>11</v>
      </c>
      <c r="D1350" s="2" t="s">
        <v>380</v>
      </c>
      <c r="E1350" s="2" t="s">
        <v>17</v>
      </c>
      <c r="F1350" s="2" t="s">
        <v>20</v>
      </c>
      <c r="G1350" s="2" t="s">
        <v>21</v>
      </c>
      <c r="H1350" s="3">
        <v>0</v>
      </c>
      <c r="I1350" s="4">
        <v>0</v>
      </c>
    </row>
    <row r="1351" spans="1:9" x14ac:dyDescent="0.35">
      <c r="A1351" s="2" t="s">
        <v>9</v>
      </c>
      <c r="B1351" s="2" t="s">
        <v>378</v>
      </c>
      <c r="C1351" s="2" t="s">
        <v>11</v>
      </c>
      <c r="D1351" s="2" t="s">
        <v>381</v>
      </c>
      <c r="E1351" s="2" t="s">
        <v>13</v>
      </c>
      <c r="F1351" s="2" t="s">
        <v>20</v>
      </c>
      <c r="G1351" s="2" t="s">
        <v>21</v>
      </c>
      <c r="H1351" s="3">
        <v>0</v>
      </c>
      <c r="I1351" s="4">
        <v>0</v>
      </c>
    </row>
    <row r="1352" spans="1:9" x14ac:dyDescent="0.35">
      <c r="A1352" s="2" t="s">
        <v>9</v>
      </c>
      <c r="B1352" s="2" t="s">
        <v>378</v>
      </c>
      <c r="C1352" s="2" t="s">
        <v>11</v>
      </c>
      <c r="D1352" s="2" t="s">
        <v>381</v>
      </c>
      <c r="E1352" s="2" t="s">
        <v>15</v>
      </c>
      <c r="F1352" s="2" t="s">
        <v>20</v>
      </c>
      <c r="G1352" s="2" t="s">
        <v>21</v>
      </c>
      <c r="H1352" s="3">
        <v>5202204</v>
      </c>
      <c r="I1352" s="4">
        <v>0.53749999999999998</v>
      </c>
    </row>
    <row r="1353" spans="1:9" x14ac:dyDescent="0.35">
      <c r="A1353" s="2" t="s">
        <v>9</v>
      </c>
      <c r="B1353" s="2" t="s">
        <v>378</v>
      </c>
      <c r="C1353" s="2" t="s">
        <v>11</v>
      </c>
      <c r="D1353" s="2" t="s">
        <v>381</v>
      </c>
      <c r="E1353" s="2" t="s">
        <v>25</v>
      </c>
      <c r="F1353" s="2" t="s">
        <v>20</v>
      </c>
      <c r="G1353" s="2" t="s">
        <v>21</v>
      </c>
      <c r="H1353" s="3">
        <v>5409770</v>
      </c>
      <c r="I1353" s="4">
        <v>0.37</v>
      </c>
    </row>
    <row r="1354" spans="1:9" x14ac:dyDescent="0.35">
      <c r="A1354" s="2" t="s">
        <v>9</v>
      </c>
      <c r="B1354" s="2" t="s">
        <v>378</v>
      </c>
      <c r="C1354" s="2" t="s">
        <v>11</v>
      </c>
      <c r="D1354" s="2" t="s">
        <v>381</v>
      </c>
      <c r="E1354" s="2" t="s">
        <v>18</v>
      </c>
      <c r="F1354" s="2" t="s">
        <v>20</v>
      </c>
      <c r="G1354" s="2" t="s">
        <v>21</v>
      </c>
      <c r="H1354" s="3">
        <v>3562663</v>
      </c>
      <c r="I1354" s="4">
        <v>0.36809999999999998</v>
      </c>
    </row>
    <row r="1355" spans="1:9" x14ac:dyDescent="0.35">
      <c r="A1355" s="2" t="s">
        <v>9</v>
      </c>
      <c r="B1355" s="2" t="s">
        <v>378</v>
      </c>
      <c r="C1355" s="2" t="s">
        <v>11</v>
      </c>
      <c r="D1355" s="2" t="s">
        <v>381</v>
      </c>
      <c r="E1355" s="2" t="s">
        <v>17</v>
      </c>
      <c r="F1355" s="2" t="s">
        <v>20</v>
      </c>
      <c r="G1355" s="2" t="s">
        <v>21</v>
      </c>
      <c r="H1355" s="3">
        <v>0</v>
      </c>
      <c r="I1355" s="4">
        <v>0</v>
      </c>
    </row>
    <row r="1356" spans="1:9" x14ac:dyDescent="0.35">
      <c r="A1356" s="2" t="s">
        <v>9</v>
      </c>
      <c r="B1356" s="2" t="s">
        <v>302</v>
      </c>
      <c r="C1356" s="2" t="s">
        <v>11</v>
      </c>
      <c r="D1356" s="2" t="s">
        <v>303</v>
      </c>
      <c r="E1356" s="2" t="s">
        <v>15</v>
      </c>
      <c r="F1356" s="2" t="s">
        <v>20</v>
      </c>
      <c r="G1356" s="2" t="s">
        <v>21</v>
      </c>
      <c r="H1356" s="3">
        <v>1450587</v>
      </c>
      <c r="I1356" s="4">
        <v>0.43619999999999998</v>
      </c>
    </row>
    <row r="1357" spans="1:9" x14ac:dyDescent="0.35">
      <c r="A1357" s="2" t="s">
        <v>9</v>
      </c>
      <c r="B1357" s="2" t="s">
        <v>302</v>
      </c>
      <c r="C1357" s="2" t="s">
        <v>11</v>
      </c>
      <c r="D1357" s="2" t="s">
        <v>303</v>
      </c>
      <c r="E1357" s="2" t="s">
        <v>16</v>
      </c>
      <c r="F1357" s="2" t="s">
        <v>20</v>
      </c>
      <c r="G1357" s="2" t="s">
        <v>21</v>
      </c>
      <c r="H1357" s="3">
        <v>226135</v>
      </c>
      <c r="I1357" s="4">
        <v>6.8000000000000005E-2</v>
      </c>
    </row>
    <row r="1358" spans="1:9" x14ac:dyDescent="0.35">
      <c r="A1358" s="2" t="s">
        <v>9</v>
      </c>
      <c r="B1358" s="2" t="s">
        <v>302</v>
      </c>
      <c r="C1358" s="2" t="s">
        <v>11</v>
      </c>
      <c r="D1358" s="2" t="s">
        <v>303</v>
      </c>
      <c r="E1358" s="2" t="s">
        <v>17</v>
      </c>
      <c r="F1358" s="2" t="s">
        <v>20</v>
      </c>
      <c r="G1358" s="2" t="s">
        <v>21</v>
      </c>
      <c r="H1358" s="3">
        <v>0</v>
      </c>
      <c r="I1358" s="4">
        <v>0</v>
      </c>
    </row>
    <row r="1359" spans="1:9" x14ac:dyDescent="0.35">
      <c r="A1359" s="2" t="s">
        <v>9</v>
      </c>
      <c r="B1359" s="2" t="s">
        <v>302</v>
      </c>
      <c r="C1359" s="2" t="s">
        <v>11</v>
      </c>
      <c r="D1359" s="2" t="s">
        <v>303</v>
      </c>
      <c r="E1359" s="2" t="s">
        <v>18</v>
      </c>
      <c r="F1359" s="2" t="s">
        <v>20</v>
      </c>
      <c r="G1359" s="2" t="s">
        <v>21</v>
      </c>
      <c r="H1359" s="3">
        <v>1419993</v>
      </c>
      <c r="I1359" s="4">
        <v>0.42699999999999999</v>
      </c>
    </row>
    <row r="1360" spans="1:9" x14ac:dyDescent="0.35">
      <c r="A1360" s="2" t="s">
        <v>9</v>
      </c>
      <c r="B1360" s="2" t="s">
        <v>302</v>
      </c>
      <c r="C1360" s="2" t="s">
        <v>11</v>
      </c>
      <c r="D1360" s="2" t="s">
        <v>304</v>
      </c>
      <c r="E1360" s="2" t="s">
        <v>15</v>
      </c>
      <c r="F1360" s="2" t="s">
        <v>20</v>
      </c>
      <c r="G1360" s="2" t="s">
        <v>21</v>
      </c>
      <c r="H1360" s="3">
        <v>2544273</v>
      </c>
      <c r="I1360" s="4">
        <v>0.41220000000000001</v>
      </c>
    </row>
    <row r="1361" spans="1:9" x14ac:dyDescent="0.35">
      <c r="A1361" s="2" t="s">
        <v>9</v>
      </c>
      <c r="B1361" s="2" t="s">
        <v>302</v>
      </c>
      <c r="C1361" s="2" t="s">
        <v>11</v>
      </c>
      <c r="D1361" s="2" t="s">
        <v>304</v>
      </c>
      <c r="E1361" s="2" t="s">
        <v>17</v>
      </c>
      <c r="F1361" s="2" t="s">
        <v>20</v>
      </c>
      <c r="G1361" s="2" t="s">
        <v>21</v>
      </c>
      <c r="H1361" s="3">
        <v>0</v>
      </c>
      <c r="I1361" s="4">
        <v>0</v>
      </c>
    </row>
    <row r="1362" spans="1:9" x14ac:dyDescent="0.35">
      <c r="A1362" s="2" t="s">
        <v>9</v>
      </c>
      <c r="B1362" s="2" t="s">
        <v>302</v>
      </c>
      <c r="C1362" s="2" t="s">
        <v>11</v>
      </c>
      <c r="D1362" s="2" t="s">
        <v>304</v>
      </c>
      <c r="E1362" s="2" t="s">
        <v>18</v>
      </c>
      <c r="F1362" s="2" t="s">
        <v>20</v>
      </c>
      <c r="G1362" s="2" t="s">
        <v>21</v>
      </c>
      <c r="H1362" s="3">
        <v>3259040</v>
      </c>
      <c r="I1362" s="4">
        <v>0.52800000000000002</v>
      </c>
    </row>
    <row r="1363" spans="1:9" x14ac:dyDescent="0.35">
      <c r="A1363" s="2" t="s">
        <v>9</v>
      </c>
      <c r="B1363" s="2" t="s">
        <v>302</v>
      </c>
      <c r="C1363" s="2" t="s">
        <v>11</v>
      </c>
      <c r="D1363" s="2" t="s">
        <v>304</v>
      </c>
      <c r="E1363" s="2" t="s">
        <v>13</v>
      </c>
      <c r="F1363" s="2" t="s">
        <v>20</v>
      </c>
      <c r="G1363" s="2" t="s">
        <v>21</v>
      </c>
      <c r="H1363" s="3">
        <v>0</v>
      </c>
      <c r="I1363" s="4">
        <v>0</v>
      </c>
    </row>
    <row r="1364" spans="1:9" x14ac:dyDescent="0.35">
      <c r="A1364" s="2" t="s">
        <v>9</v>
      </c>
      <c r="B1364" s="2" t="s">
        <v>104</v>
      </c>
      <c r="C1364" s="2" t="s">
        <v>11</v>
      </c>
      <c r="D1364" s="2" t="s">
        <v>108</v>
      </c>
      <c r="E1364" s="2" t="s">
        <v>13</v>
      </c>
      <c r="F1364" s="2" t="s">
        <v>109</v>
      </c>
      <c r="G1364" s="2" t="s">
        <v>14</v>
      </c>
      <c r="H1364" s="3">
        <v>0</v>
      </c>
      <c r="I1364" s="4">
        <v>0</v>
      </c>
    </row>
    <row r="1365" spans="1:9" x14ac:dyDescent="0.35">
      <c r="A1365" s="2" t="s">
        <v>9</v>
      </c>
      <c r="B1365" s="2" t="s">
        <v>104</v>
      </c>
      <c r="C1365" s="2" t="s">
        <v>11</v>
      </c>
      <c r="D1365" s="2" t="s">
        <v>108</v>
      </c>
      <c r="E1365" s="2" t="s">
        <v>15</v>
      </c>
      <c r="F1365" s="2" t="s">
        <v>109</v>
      </c>
      <c r="G1365" s="2" t="s">
        <v>14</v>
      </c>
      <c r="H1365" s="3">
        <v>159398</v>
      </c>
      <c r="I1365" s="4">
        <v>0.4637</v>
      </c>
    </row>
    <row r="1366" spans="1:9" x14ac:dyDescent="0.35">
      <c r="A1366" s="2" t="s">
        <v>9</v>
      </c>
      <c r="B1366" s="2" t="s">
        <v>104</v>
      </c>
      <c r="C1366" s="2" t="s">
        <v>11</v>
      </c>
      <c r="D1366" s="2" t="s">
        <v>108</v>
      </c>
      <c r="E1366" s="2" t="s">
        <v>16</v>
      </c>
      <c r="F1366" s="2" t="s">
        <v>109</v>
      </c>
      <c r="G1366" s="2" t="s">
        <v>14</v>
      </c>
      <c r="H1366" s="3">
        <v>11722</v>
      </c>
      <c r="I1366" s="4">
        <v>3.4099999999999998E-2</v>
      </c>
    </row>
    <row r="1367" spans="1:9" x14ac:dyDescent="0.35">
      <c r="A1367" s="2" t="s">
        <v>9</v>
      </c>
      <c r="B1367" s="2" t="s">
        <v>104</v>
      </c>
      <c r="C1367" s="2" t="s">
        <v>11</v>
      </c>
      <c r="D1367" s="2" t="s">
        <v>108</v>
      </c>
      <c r="E1367" s="2" t="s">
        <v>17</v>
      </c>
      <c r="F1367" s="2" t="s">
        <v>109</v>
      </c>
      <c r="G1367" s="2" t="s">
        <v>14</v>
      </c>
      <c r="H1367" s="3">
        <v>0</v>
      </c>
      <c r="I1367" s="4">
        <v>0</v>
      </c>
    </row>
    <row r="1368" spans="1:9" x14ac:dyDescent="0.35">
      <c r="A1368" s="2" t="s">
        <v>9</v>
      </c>
      <c r="B1368" s="2" t="s">
        <v>104</v>
      </c>
      <c r="C1368" s="2" t="s">
        <v>11</v>
      </c>
      <c r="D1368" s="2" t="s">
        <v>108</v>
      </c>
      <c r="E1368" s="2" t="s">
        <v>18</v>
      </c>
      <c r="F1368" s="2" t="s">
        <v>109</v>
      </c>
      <c r="G1368" s="2" t="s">
        <v>14</v>
      </c>
      <c r="H1368" s="3">
        <v>221961</v>
      </c>
      <c r="I1368" s="4">
        <v>0.64570000000000005</v>
      </c>
    </row>
    <row r="1369" spans="1:9" x14ac:dyDescent="0.35">
      <c r="A1369" s="2" t="s">
        <v>9</v>
      </c>
      <c r="B1369" s="2" t="s">
        <v>109</v>
      </c>
      <c r="C1369" s="2" t="s">
        <v>11</v>
      </c>
      <c r="D1369" s="2" t="s">
        <v>108</v>
      </c>
      <c r="E1369" s="2" t="s">
        <v>13</v>
      </c>
      <c r="F1369" s="2" t="s">
        <v>109</v>
      </c>
      <c r="G1369" s="2" t="s">
        <v>14</v>
      </c>
      <c r="H1369" s="3">
        <v>0</v>
      </c>
      <c r="I1369" s="4">
        <v>0</v>
      </c>
    </row>
    <row r="1370" spans="1:9" x14ac:dyDescent="0.35">
      <c r="A1370" s="2" t="s">
        <v>9</v>
      </c>
      <c r="B1370" s="2" t="s">
        <v>109</v>
      </c>
      <c r="C1370" s="2" t="s">
        <v>11</v>
      </c>
      <c r="D1370" s="2" t="s">
        <v>108</v>
      </c>
      <c r="E1370" s="2" t="s">
        <v>15</v>
      </c>
      <c r="F1370" s="2" t="s">
        <v>109</v>
      </c>
      <c r="G1370" s="2" t="s">
        <v>14</v>
      </c>
      <c r="H1370" s="3">
        <v>1681275</v>
      </c>
      <c r="I1370" s="4">
        <v>0.4637</v>
      </c>
    </row>
    <row r="1371" spans="1:9" x14ac:dyDescent="0.35">
      <c r="A1371" s="2" t="s">
        <v>9</v>
      </c>
      <c r="B1371" s="2" t="s">
        <v>109</v>
      </c>
      <c r="C1371" s="2" t="s">
        <v>11</v>
      </c>
      <c r="D1371" s="2" t="s">
        <v>108</v>
      </c>
      <c r="E1371" s="2" t="s">
        <v>16</v>
      </c>
      <c r="F1371" s="2" t="s">
        <v>109</v>
      </c>
      <c r="G1371" s="2" t="s">
        <v>14</v>
      </c>
      <c r="H1371" s="3">
        <v>123639</v>
      </c>
      <c r="I1371" s="4">
        <v>3.4099999999999998E-2</v>
      </c>
    </row>
    <row r="1372" spans="1:9" x14ac:dyDescent="0.35">
      <c r="A1372" s="2" t="s">
        <v>9</v>
      </c>
      <c r="B1372" s="2" t="s">
        <v>109</v>
      </c>
      <c r="C1372" s="2" t="s">
        <v>11</v>
      </c>
      <c r="D1372" s="2" t="s">
        <v>108</v>
      </c>
      <c r="E1372" s="2" t="s">
        <v>18</v>
      </c>
      <c r="F1372" s="2" t="s">
        <v>109</v>
      </c>
      <c r="G1372" s="2" t="s">
        <v>14</v>
      </c>
      <c r="H1372" s="3">
        <v>2341167</v>
      </c>
      <c r="I1372" s="4">
        <v>0.64570000000000005</v>
      </c>
    </row>
    <row r="1373" spans="1:9" x14ac:dyDescent="0.35">
      <c r="A1373" s="2" t="s">
        <v>9</v>
      </c>
      <c r="B1373" s="2" t="s">
        <v>109</v>
      </c>
      <c r="C1373" s="2" t="s">
        <v>11</v>
      </c>
      <c r="D1373" s="2" t="s">
        <v>108</v>
      </c>
      <c r="E1373" s="2" t="s">
        <v>17</v>
      </c>
      <c r="F1373" s="2" t="s">
        <v>109</v>
      </c>
      <c r="G1373" s="2" t="s">
        <v>14</v>
      </c>
      <c r="H1373" s="3">
        <v>0</v>
      </c>
      <c r="I1373" s="4">
        <v>0</v>
      </c>
    </row>
    <row r="1374" spans="1:9" x14ac:dyDescent="0.35">
      <c r="A1374" s="2" t="s">
        <v>9</v>
      </c>
      <c r="B1374" s="2" t="s">
        <v>382</v>
      </c>
      <c r="C1374" s="2" t="s">
        <v>11</v>
      </c>
      <c r="D1374" s="2" t="s">
        <v>383</v>
      </c>
      <c r="E1374" s="2" t="s">
        <v>13</v>
      </c>
      <c r="F1374" s="2" t="s">
        <v>20</v>
      </c>
      <c r="G1374" s="2" t="s">
        <v>21</v>
      </c>
      <c r="H1374" s="3">
        <v>0</v>
      </c>
      <c r="I1374" s="4">
        <v>0</v>
      </c>
    </row>
    <row r="1375" spans="1:9" x14ac:dyDescent="0.35">
      <c r="A1375" s="2" t="s">
        <v>9</v>
      </c>
      <c r="B1375" s="2" t="s">
        <v>382</v>
      </c>
      <c r="C1375" s="2" t="s">
        <v>11</v>
      </c>
      <c r="D1375" s="2" t="s">
        <v>383</v>
      </c>
      <c r="E1375" s="2" t="s">
        <v>15</v>
      </c>
      <c r="F1375" s="2" t="s">
        <v>20</v>
      </c>
      <c r="G1375" s="2" t="s">
        <v>21</v>
      </c>
      <c r="H1375" s="3">
        <v>13601085</v>
      </c>
      <c r="I1375" s="4">
        <v>0.19259999999999999</v>
      </c>
    </row>
    <row r="1376" spans="1:9" x14ac:dyDescent="0.35">
      <c r="A1376" s="2" t="s">
        <v>9</v>
      </c>
      <c r="B1376" s="2" t="s">
        <v>382</v>
      </c>
      <c r="C1376" s="2" t="s">
        <v>11</v>
      </c>
      <c r="D1376" s="2" t="s">
        <v>383</v>
      </c>
      <c r="E1376" s="2" t="s">
        <v>51</v>
      </c>
      <c r="F1376" s="2" t="s">
        <v>20</v>
      </c>
      <c r="G1376" s="2" t="s">
        <v>21</v>
      </c>
      <c r="H1376" s="3">
        <v>11235372</v>
      </c>
      <c r="I1376" s="4">
        <v>0.15909999999999999</v>
      </c>
    </row>
    <row r="1377" spans="1:9" x14ac:dyDescent="0.35">
      <c r="A1377" s="2" t="s">
        <v>9</v>
      </c>
      <c r="B1377" s="2" t="s">
        <v>382</v>
      </c>
      <c r="C1377" s="2" t="s">
        <v>11</v>
      </c>
      <c r="D1377" s="2" t="s">
        <v>383</v>
      </c>
      <c r="E1377" s="2" t="s">
        <v>17</v>
      </c>
      <c r="F1377" s="2" t="s">
        <v>20</v>
      </c>
      <c r="G1377" s="2" t="s">
        <v>21</v>
      </c>
      <c r="H1377" s="3">
        <v>0</v>
      </c>
      <c r="I1377" s="4">
        <v>0</v>
      </c>
    </row>
    <row r="1378" spans="1:9" x14ac:dyDescent="0.35">
      <c r="A1378" s="2" t="s">
        <v>9</v>
      </c>
      <c r="B1378" s="2" t="s">
        <v>382</v>
      </c>
      <c r="C1378" s="2" t="s">
        <v>11</v>
      </c>
      <c r="D1378" s="2" t="s">
        <v>383</v>
      </c>
      <c r="E1378" s="2" t="s">
        <v>18</v>
      </c>
      <c r="F1378" s="2" t="s">
        <v>20</v>
      </c>
      <c r="G1378" s="2" t="s">
        <v>21</v>
      </c>
      <c r="H1378" s="3">
        <v>41685985</v>
      </c>
      <c r="I1378" s="4">
        <v>0.59030000000000005</v>
      </c>
    </row>
    <row r="1379" spans="1:9" x14ac:dyDescent="0.35">
      <c r="A1379" s="2" t="s">
        <v>9</v>
      </c>
      <c r="B1379" s="2" t="s">
        <v>305</v>
      </c>
      <c r="C1379" s="2" t="s">
        <v>11</v>
      </c>
      <c r="D1379" s="2" t="s">
        <v>306</v>
      </c>
      <c r="E1379" s="2" t="s">
        <v>13</v>
      </c>
      <c r="F1379" s="2" t="s">
        <v>20</v>
      </c>
      <c r="G1379" s="2" t="s">
        <v>21</v>
      </c>
      <c r="H1379" s="3">
        <v>0</v>
      </c>
      <c r="I1379" s="4">
        <v>0</v>
      </c>
    </row>
    <row r="1380" spans="1:9" x14ac:dyDescent="0.35">
      <c r="A1380" s="2" t="s">
        <v>9</v>
      </c>
      <c r="B1380" s="2" t="s">
        <v>305</v>
      </c>
      <c r="C1380" s="2" t="s">
        <v>11</v>
      </c>
      <c r="D1380" s="2" t="s">
        <v>306</v>
      </c>
      <c r="E1380" s="2" t="s">
        <v>15</v>
      </c>
      <c r="F1380" s="2" t="s">
        <v>20</v>
      </c>
      <c r="G1380" s="2" t="s">
        <v>21</v>
      </c>
      <c r="H1380" s="3">
        <v>1258561</v>
      </c>
      <c r="I1380" s="4">
        <v>0.34370000000000001</v>
      </c>
    </row>
    <row r="1381" spans="1:9" x14ac:dyDescent="0.35">
      <c r="A1381" s="2" t="s">
        <v>9</v>
      </c>
      <c r="B1381" s="2" t="s">
        <v>305</v>
      </c>
      <c r="C1381" s="2" t="s">
        <v>11</v>
      </c>
      <c r="D1381" s="2" t="s">
        <v>306</v>
      </c>
      <c r="E1381" s="2" t="s">
        <v>17</v>
      </c>
      <c r="F1381" s="2" t="s">
        <v>20</v>
      </c>
      <c r="G1381" s="2" t="s">
        <v>21</v>
      </c>
      <c r="H1381" s="3">
        <v>0</v>
      </c>
      <c r="I1381" s="4">
        <v>0</v>
      </c>
    </row>
    <row r="1382" spans="1:9" x14ac:dyDescent="0.35">
      <c r="A1382" s="2" t="s">
        <v>9</v>
      </c>
      <c r="B1382" s="2" t="s">
        <v>305</v>
      </c>
      <c r="C1382" s="2" t="s">
        <v>11</v>
      </c>
      <c r="D1382" s="2" t="s">
        <v>306</v>
      </c>
      <c r="E1382" s="2" t="s">
        <v>18</v>
      </c>
      <c r="F1382" s="2" t="s">
        <v>20</v>
      </c>
      <c r="G1382" s="2" t="s">
        <v>21</v>
      </c>
      <c r="H1382" s="3">
        <v>1839323</v>
      </c>
      <c r="I1382" s="4">
        <v>0.50229999999999997</v>
      </c>
    </row>
    <row r="1383" spans="1:9" x14ac:dyDescent="0.35">
      <c r="A1383" s="2" t="s">
        <v>9</v>
      </c>
      <c r="B1383" s="2" t="s">
        <v>305</v>
      </c>
      <c r="C1383" s="2" t="s">
        <v>11</v>
      </c>
      <c r="D1383" s="2" t="s">
        <v>307</v>
      </c>
      <c r="E1383" s="2" t="s">
        <v>15</v>
      </c>
      <c r="F1383" s="2" t="s">
        <v>20</v>
      </c>
      <c r="G1383" s="2" t="s">
        <v>21</v>
      </c>
      <c r="H1383" s="3">
        <v>1544104</v>
      </c>
      <c r="I1383" s="4">
        <v>0.36770000000000003</v>
      </c>
    </row>
    <row r="1384" spans="1:9" x14ac:dyDescent="0.35">
      <c r="A1384" s="2" t="s">
        <v>9</v>
      </c>
      <c r="B1384" s="2" t="s">
        <v>305</v>
      </c>
      <c r="C1384" s="2" t="s">
        <v>11</v>
      </c>
      <c r="D1384" s="2" t="s">
        <v>307</v>
      </c>
      <c r="E1384" s="2" t="s">
        <v>17</v>
      </c>
      <c r="F1384" s="2" t="s">
        <v>20</v>
      </c>
      <c r="G1384" s="2" t="s">
        <v>21</v>
      </c>
      <c r="H1384" s="3">
        <v>0</v>
      </c>
      <c r="I1384" s="4">
        <v>0</v>
      </c>
    </row>
    <row r="1385" spans="1:9" x14ac:dyDescent="0.35">
      <c r="A1385" s="2" t="s">
        <v>9</v>
      </c>
      <c r="B1385" s="2" t="s">
        <v>305</v>
      </c>
      <c r="C1385" s="2" t="s">
        <v>11</v>
      </c>
      <c r="D1385" s="2" t="s">
        <v>307</v>
      </c>
      <c r="E1385" s="2" t="s">
        <v>18</v>
      </c>
      <c r="F1385" s="2" t="s">
        <v>20</v>
      </c>
      <c r="G1385" s="2" t="s">
        <v>21</v>
      </c>
      <c r="H1385" s="3">
        <v>3271301</v>
      </c>
      <c r="I1385" s="4">
        <v>0.77900000000000003</v>
      </c>
    </row>
    <row r="1386" spans="1:9" x14ac:dyDescent="0.35">
      <c r="A1386" s="2" t="s">
        <v>9</v>
      </c>
      <c r="B1386" s="2" t="s">
        <v>384</v>
      </c>
      <c r="C1386" s="2" t="s">
        <v>11</v>
      </c>
      <c r="D1386" s="2" t="s">
        <v>385</v>
      </c>
      <c r="E1386" s="2" t="s">
        <v>25</v>
      </c>
      <c r="F1386" s="2" t="s">
        <v>20</v>
      </c>
      <c r="G1386" s="2" t="s">
        <v>21</v>
      </c>
      <c r="H1386" s="3">
        <v>6897228</v>
      </c>
      <c r="I1386" s="4">
        <v>0.1588</v>
      </c>
    </row>
    <row r="1387" spans="1:9" x14ac:dyDescent="0.35">
      <c r="A1387" s="2" t="s">
        <v>9</v>
      </c>
      <c r="B1387" s="2" t="s">
        <v>384</v>
      </c>
      <c r="C1387" s="2" t="s">
        <v>11</v>
      </c>
      <c r="D1387" s="2" t="s">
        <v>385</v>
      </c>
      <c r="E1387" s="2" t="s">
        <v>13</v>
      </c>
      <c r="F1387" s="2" t="s">
        <v>20</v>
      </c>
      <c r="G1387" s="2" t="s">
        <v>21</v>
      </c>
      <c r="H1387" s="3">
        <v>0</v>
      </c>
      <c r="I1387" s="4">
        <v>0</v>
      </c>
    </row>
    <row r="1388" spans="1:9" x14ac:dyDescent="0.35">
      <c r="A1388" s="2" t="s">
        <v>9</v>
      </c>
      <c r="B1388" s="2" t="s">
        <v>384</v>
      </c>
      <c r="C1388" s="2" t="s">
        <v>11</v>
      </c>
      <c r="D1388" s="2" t="s">
        <v>385</v>
      </c>
      <c r="E1388" s="2" t="s">
        <v>15</v>
      </c>
      <c r="F1388" s="2" t="s">
        <v>20</v>
      </c>
      <c r="G1388" s="2" t="s">
        <v>21</v>
      </c>
      <c r="H1388" s="3">
        <v>8891917</v>
      </c>
      <c r="I1388" s="4">
        <v>0.2195</v>
      </c>
    </row>
    <row r="1389" spans="1:9" x14ac:dyDescent="0.35">
      <c r="A1389" s="2" t="s">
        <v>9</v>
      </c>
      <c r="B1389" s="2" t="s">
        <v>384</v>
      </c>
      <c r="C1389" s="2" t="s">
        <v>11</v>
      </c>
      <c r="D1389" s="2" t="s">
        <v>385</v>
      </c>
      <c r="E1389" s="2" t="s">
        <v>17</v>
      </c>
      <c r="F1389" s="2" t="s">
        <v>20</v>
      </c>
      <c r="G1389" s="2" t="s">
        <v>21</v>
      </c>
      <c r="H1389" s="3">
        <v>0</v>
      </c>
      <c r="I1389" s="4">
        <v>0</v>
      </c>
    </row>
    <row r="1390" spans="1:9" x14ac:dyDescent="0.35">
      <c r="A1390" s="2" t="s">
        <v>9</v>
      </c>
      <c r="B1390" s="2" t="s">
        <v>384</v>
      </c>
      <c r="C1390" s="2" t="s">
        <v>11</v>
      </c>
      <c r="D1390" s="2" t="s">
        <v>385</v>
      </c>
      <c r="E1390" s="2" t="s">
        <v>18</v>
      </c>
      <c r="F1390" s="2" t="s">
        <v>20</v>
      </c>
      <c r="G1390" s="2" t="s">
        <v>21</v>
      </c>
      <c r="H1390" s="3">
        <v>22640968</v>
      </c>
      <c r="I1390" s="4">
        <v>0.55889999999999995</v>
      </c>
    </row>
    <row r="1391" spans="1:9" x14ac:dyDescent="0.35">
      <c r="A1391" s="2" t="s">
        <v>9</v>
      </c>
      <c r="B1391" s="2" t="s">
        <v>308</v>
      </c>
      <c r="C1391" s="2" t="s">
        <v>11</v>
      </c>
      <c r="D1391" s="2" t="s">
        <v>311</v>
      </c>
      <c r="E1391" s="2" t="s">
        <v>15</v>
      </c>
      <c r="F1391" s="2" t="s">
        <v>20</v>
      </c>
      <c r="G1391" s="2" t="s">
        <v>21</v>
      </c>
      <c r="H1391" s="3">
        <v>1714221</v>
      </c>
      <c r="I1391" s="4">
        <v>0.4284</v>
      </c>
    </row>
    <row r="1392" spans="1:9" x14ac:dyDescent="0.35">
      <c r="A1392" s="2" t="s">
        <v>9</v>
      </c>
      <c r="B1392" s="2" t="s">
        <v>308</v>
      </c>
      <c r="C1392" s="2" t="s">
        <v>11</v>
      </c>
      <c r="D1392" s="2" t="s">
        <v>311</v>
      </c>
      <c r="E1392" s="2" t="s">
        <v>16</v>
      </c>
      <c r="F1392" s="2" t="s">
        <v>20</v>
      </c>
      <c r="G1392" s="2" t="s">
        <v>21</v>
      </c>
      <c r="H1392" s="3">
        <v>43216</v>
      </c>
      <c r="I1392" s="4">
        <v>1.0800000000000001E-2</v>
      </c>
    </row>
    <row r="1393" spans="1:9" x14ac:dyDescent="0.35">
      <c r="A1393" s="2" t="s">
        <v>9</v>
      </c>
      <c r="B1393" s="2" t="s">
        <v>308</v>
      </c>
      <c r="C1393" s="2" t="s">
        <v>11</v>
      </c>
      <c r="D1393" s="2" t="s">
        <v>311</v>
      </c>
      <c r="E1393" s="2" t="s">
        <v>17</v>
      </c>
      <c r="F1393" s="2" t="s">
        <v>20</v>
      </c>
      <c r="G1393" s="2" t="s">
        <v>21</v>
      </c>
      <c r="H1393" s="3">
        <v>0</v>
      </c>
      <c r="I1393" s="4">
        <v>0</v>
      </c>
    </row>
    <row r="1394" spans="1:9" x14ac:dyDescent="0.35">
      <c r="A1394" s="2" t="s">
        <v>9</v>
      </c>
      <c r="B1394" s="2" t="s">
        <v>308</v>
      </c>
      <c r="C1394" s="2" t="s">
        <v>11</v>
      </c>
      <c r="D1394" s="2" t="s">
        <v>311</v>
      </c>
      <c r="E1394" s="2" t="s">
        <v>18</v>
      </c>
      <c r="F1394" s="2" t="s">
        <v>20</v>
      </c>
      <c r="G1394" s="2" t="s">
        <v>21</v>
      </c>
      <c r="H1394" s="3">
        <v>1985919</v>
      </c>
      <c r="I1394" s="4">
        <v>0.49630000000000002</v>
      </c>
    </row>
    <row r="1395" spans="1:9" x14ac:dyDescent="0.35">
      <c r="A1395" s="2" t="s">
        <v>9</v>
      </c>
      <c r="B1395" s="2" t="s">
        <v>308</v>
      </c>
      <c r="C1395" s="2" t="s">
        <v>11</v>
      </c>
      <c r="D1395" s="2" t="s">
        <v>309</v>
      </c>
      <c r="E1395" s="2" t="s">
        <v>13</v>
      </c>
      <c r="F1395" s="2" t="s">
        <v>20</v>
      </c>
      <c r="G1395" s="2" t="s">
        <v>21</v>
      </c>
      <c r="H1395" s="3">
        <v>0</v>
      </c>
      <c r="I1395" s="4">
        <v>0</v>
      </c>
    </row>
    <row r="1396" spans="1:9" x14ac:dyDescent="0.35">
      <c r="A1396" s="2" t="s">
        <v>9</v>
      </c>
      <c r="B1396" s="2" t="s">
        <v>308</v>
      </c>
      <c r="C1396" s="2" t="s">
        <v>11</v>
      </c>
      <c r="D1396" s="2" t="s">
        <v>309</v>
      </c>
      <c r="E1396" s="2" t="s">
        <v>15</v>
      </c>
      <c r="F1396" s="2" t="s">
        <v>20</v>
      </c>
      <c r="G1396" s="2" t="s">
        <v>21</v>
      </c>
      <c r="H1396" s="3">
        <v>2041617</v>
      </c>
      <c r="I1396" s="4">
        <v>0.28439999999999999</v>
      </c>
    </row>
    <row r="1397" spans="1:9" x14ac:dyDescent="0.35">
      <c r="A1397" s="2" t="s">
        <v>9</v>
      </c>
      <c r="B1397" s="2" t="s">
        <v>308</v>
      </c>
      <c r="C1397" s="2" t="s">
        <v>11</v>
      </c>
      <c r="D1397" s="2" t="s">
        <v>309</v>
      </c>
      <c r="E1397" s="2" t="s">
        <v>17</v>
      </c>
      <c r="F1397" s="2" t="s">
        <v>20</v>
      </c>
      <c r="G1397" s="2" t="s">
        <v>21</v>
      </c>
      <c r="H1397" s="3">
        <v>0</v>
      </c>
      <c r="I1397" s="4">
        <v>0</v>
      </c>
    </row>
    <row r="1398" spans="1:9" x14ac:dyDescent="0.35">
      <c r="A1398" s="2" t="s">
        <v>9</v>
      </c>
      <c r="B1398" s="2" t="s">
        <v>308</v>
      </c>
      <c r="C1398" s="2" t="s">
        <v>11</v>
      </c>
      <c r="D1398" s="2" t="s">
        <v>309</v>
      </c>
      <c r="E1398" s="2" t="s">
        <v>18</v>
      </c>
      <c r="F1398" s="2" t="s">
        <v>20</v>
      </c>
      <c r="G1398" s="2" t="s">
        <v>21</v>
      </c>
      <c r="H1398" s="3">
        <v>4058827</v>
      </c>
      <c r="I1398" s="4">
        <v>0.56540000000000001</v>
      </c>
    </row>
    <row r="1399" spans="1:9" x14ac:dyDescent="0.35">
      <c r="A1399" s="2" t="s">
        <v>9</v>
      </c>
      <c r="B1399" s="2" t="s">
        <v>308</v>
      </c>
      <c r="C1399" s="2" t="s">
        <v>11</v>
      </c>
      <c r="D1399" s="2" t="s">
        <v>310</v>
      </c>
      <c r="E1399" s="2" t="s">
        <v>15</v>
      </c>
      <c r="F1399" s="2" t="s">
        <v>20</v>
      </c>
      <c r="G1399" s="2" t="s">
        <v>21</v>
      </c>
      <c r="H1399" s="3">
        <v>1395188</v>
      </c>
      <c r="I1399" s="4">
        <v>0.67059999999999997</v>
      </c>
    </row>
    <row r="1400" spans="1:9" x14ac:dyDescent="0.35">
      <c r="A1400" s="2" t="s">
        <v>9</v>
      </c>
      <c r="B1400" s="2" t="s">
        <v>308</v>
      </c>
      <c r="C1400" s="2" t="s">
        <v>11</v>
      </c>
      <c r="D1400" s="2" t="s">
        <v>310</v>
      </c>
      <c r="E1400" s="2" t="s">
        <v>17</v>
      </c>
      <c r="F1400" s="2" t="s">
        <v>20</v>
      </c>
      <c r="G1400" s="2" t="s">
        <v>21</v>
      </c>
      <c r="H1400" s="3">
        <v>0</v>
      </c>
      <c r="I1400" s="4">
        <v>0</v>
      </c>
    </row>
    <row r="1401" spans="1:9" x14ac:dyDescent="0.35">
      <c r="A1401" s="2" t="s">
        <v>9</v>
      </c>
      <c r="B1401" s="2" t="s">
        <v>308</v>
      </c>
      <c r="C1401" s="2" t="s">
        <v>11</v>
      </c>
      <c r="D1401" s="2" t="s">
        <v>310</v>
      </c>
      <c r="E1401" s="2" t="s">
        <v>18</v>
      </c>
      <c r="F1401" s="2" t="s">
        <v>20</v>
      </c>
      <c r="G1401" s="2" t="s">
        <v>21</v>
      </c>
      <c r="H1401" s="3">
        <v>1606983</v>
      </c>
      <c r="I1401" s="4">
        <v>0.77239999999999998</v>
      </c>
    </row>
    <row r="1402" spans="1:9" x14ac:dyDescent="0.35">
      <c r="A1402" s="2" t="s">
        <v>9</v>
      </c>
      <c r="B1402" s="2" t="s">
        <v>312</v>
      </c>
      <c r="C1402" s="2" t="s">
        <v>11</v>
      </c>
      <c r="D1402" s="2" t="s">
        <v>313</v>
      </c>
      <c r="E1402" s="2" t="s">
        <v>13</v>
      </c>
      <c r="F1402" s="2" t="s">
        <v>20</v>
      </c>
      <c r="G1402" s="2" t="s">
        <v>21</v>
      </c>
      <c r="H1402" s="3">
        <v>0</v>
      </c>
      <c r="I1402" s="4">
        <v>0</v>
      </c>
    </row>
    <row r="1403" spans="1:9" x14ac:dyDescent="0.35">
      <c r="A1403" s="2" t="s">
        <v>9</v>
      </c>
      <c r="B1403" s="2" t="s">
        <v>312</v>
      </c>
      <c r="C1403" s="2" t="s">
        <v>11</v>
      </c>
      <c r="D1403" s="2" t="s">
        <v>313</v>
      </c>
      <c r="E1403" s="2" t="s">
        <v>15</v>
      </c>
      <c r="F1403" s="2" t="s">
        <v>20</v>
      </c>
      <c r="G1403" s="2" t="s">
        <v>21</v>
      </c>
      <c r="H1403" s="3">
        <v>1885291</v>
      </c>
      <c r="I1403" s="4">
        <v>0.38419999999999999</v>
      </c>
    </row>
    <row r="1404" spans="1:9" x14ac:dyDescent="0.35">
      <c r="A1404" s="2" t="s">
        <v>9</v>
      </c>
      <c r="B1404" s="2" t="s">
        <v>312</v>
      </c>
      <c r="C1404" s="2" t="s">
        <v>11</v>
      </c>
      <c r="D1404" s="2" t="s">
        <v>313</v>
      </c>
      <c r="E1404" s="2" t="s">
        <v>17</v>
      </c>
      <c r="F1404" s="2" t="s">
        <v>20</v>
      </c>
      <c r="G1404" s="2" t="s">
        <v>21</v>
      </c>
      <c r="H1404" s="3">
        <v>0</v>
      </c>
      <c r="I1404" s="4">
        <v>0</v>
      </c>
    </row>
    <row r="1405" spans="1:9" x14ac:dyDescent="0.35">
      <c r="A1405" s="2" t="s">
        <v>9</v>
      </c>
      <c r="B1405" s="2" t="s">
        <v>312</v>
      </c>
      <c r="C1405" s="2" t="s">
        <v>11</v>
      </c>
      <c r="D1405" s="2" t="s">
        <v>313</v>
      </c>
      <c r="E1405" s="2" t="s">
        <v>18</v>
      </c>
      <c r="F1405" s="2" t="s">
        <v>20</v>
      </c>
      <c r="G1405" s="2" t="s">
        <v>21</v>
      </c>
      <c r="H1405" s="3">
        <v>2554614</v>
      </c>
      <c r="I1405" s="4">
        <v>0.52059999999999995</v>
      </c>
    </row>
    <row r="1406" spans="1:9" x14ac:dyDescent="0.35">
      <c r="A1406" s="2" t="s">
        <v>9</v>
      </c>
      <c r="B1406" s="2" t="s">
        <v>314</v>
      </c>
      <c r="C1406" s="2" t="s">
        <v>11</v>
      </c>
      <c r="D1406" s="2" t="s">
        <v>315</v>
      </c>
      <c r="E1406" s="2" t="s">
        <v>13</v>
      </c>
      <c r="F1406" s="2" t="s">
        <v>20</v>
      </c>
      <c r="G1406" s="2" t="s">
        <v>21</v>
      </c>
      <c r="H1406" s="3">
        <v>0</v>
      </c>
      <c r="I1406" s="4">
        <v>0</v>
      </c>
    </row>
    <row r="1407" spans="1:9" x14ac:dyDescent="0.35">
      <c r="A1407" s="2" t="s">
        <v>9</v>
      </c>
      <c r="B1407" s="2" t="s">
        <v>314</v>
      </c>
      <c r="C1407" s="2" t="s">
        <v>11</v>
      </c>
      <c r="D1407" s="2" t="s">
        <v>315</v>
      </c>
      <c r="E1407" s="2" t="s">
        <v>15</v>
      </c>
      <c r="F1407" s="2" t="s">
        <v>20</v>
      </c>
      <c r="G1407" s="2" t="s">
        <v>21</v>
      </c>
      <c r="H1407" s="3">
        <v>5573117</v>
      </c>
      <c r="I1407" s="4">
        <v>0.17449999999999999</v>
      </c>
    </row>
    <row r="1408" spans="1:9" x14ac:dyDescent="0.35">
      <c r="A1408" s="2" t="s">
        <v>9</v>
      </c>
      <c r="B1408" s="2" t="s">
        <v>314</v>
      </c>
      <c r="C1408" s="2" t="s">
        <v>11</v>
      </c>
      <c r="D1408" s="2" t="s">
        <v>315</v>
      </c>
      <c r="E1408" s="2" t="s">
        <v>17</v>
      </c>
      <c r="F1408" s="2" t="s">
        <v>20</v>
      </c>
      <c r="G1408" s="2" t="s">
        <v>21</v>
      </c>
      <c r="H1408" s="3">
        <v>0</v>
      </c>
      <c r="I1408" s="4">
        <v>0</v>
      </c>
    </row>
    <row r="1409" spans="1:9" x14ac:dyDescent="0.35">
      <c r="A1409" s="2" t="s">
        <v>9</v>
      </c>
      <c r="B1409" s="2" t="s">
        <v>314</v>
      </c>
      <c r="C1409" s="2" t="s">
        <v>11</v>
      </c>
      <c r="D1409" s="2" t="s">
        <v>315</v>
      </c>
      <c r="E1409" s="2" t="s">
        <v>18</v>
      </c>
      <c r="F1409" s="2" t="s">
        <v>20</v>
      </c>
      <c r="G1409" s="2" t="s">
        <v>21</v>
      </c>
      <c r="H1409" s="3">
        <v>18364139</v>
      </c>
      <c r="I1409" s="4">
        <v>0.57499999999999996</v>
      </c>
    </row>
    <row r="1410" spans="1:9" x14ac:dyDescent="0.35">
      <c r="A1410" s="2" t="s">
        <v>9</v>
      </c>
      <c r="B1410" s="2" t="s">
        <v>316</v>
      </c>
      <c r="C1410" s="2" t="s">
        <v>11</v>
      </c>
      <c r="D1410" s="2" t="s">
        <v>317</v>
      </c>
      <c r="E1410" s="2" t="s">
        <v>13</v>
      </c>
      <c r="F1410" s="2" t="s">
        <v>20</v>
      </c>
      <c r="G1410" s="2" t="s">
        <v>21</v>
      </c>
      <c r="H1410" s="3">
        <v>0</v>
      </c>
      <c r="I1410" s="4">
        <v>0</v>
      </c>
    </row>
    <row r="1411" spans="1:9" x14ac:dyDescent="0.35">
      <c r="A1411" s="2" t="s">
        <v>9</v>
      </c>
      <c r="B1411" s="2" t="s">
        <v>316</v>
      </c>
      <c r="C1411" s="2" t="s">
        <v>11</v>
      </c>
      <c r="D1411" s="2" t="s">
        <v>317</v>
      </c>
      <c r="E1411" s="2" t="s">
        <v>15</v>
      </c>
      <c r="F1411" s="2" t="s">
        <v>20</v>
      </c>
      <c r="G1411" s="2" t="s">
        <v>21</v>
      </c>
      <c r="H1411" s="3">
        <v>1805621</v>
      </c>
      <c r="I1411" s="4">
        <v>0.41410000000000002</v>
      </c>
    </row>
    <row r="1412" spans="1:9" x14ac:dyDescent="0.35">
      <c r="A1412" s="2" t="s">
        <v>9</v>
      </c>
      <c r="B1412" s="2" t="s">
        <v>316</v>
      </c>
      <c r="C1412" s="2" t="s">
        <v>11</v>
      </c>
      <c r="D1412" s="2" t="s">
        <v>317</v>
      </c>
      <c r="E1412" s="2" t="s">
        <v>16</v>
      </c>
      <c r="F1412" s="2" t="s">
        <v>20</v>
      </c>
      <c r="G1412" s="2" t="s">
        <v>21</v>
      </c>
      <c r="H1412" s="3">
        <v>0</v>
      </c>
      <c r="I1412" s="4">
        <v>0</v>
      </c>
    </row>
    <row r="1413" spans="1:9" x14ac:dyDescent="0.35">
      <c r="A1413" s="2" t="s">
        <v>9</v>
      </c>
      <c r="B1413" s="2" t="s">
        <v>316</v>
      </c>
      <c r="C1413" s="2" t="s">
        <v>11</v>
      </c>
      <c r="D1413" s="2" t="s">
        <v>317</v>
      </c>
      <c r="E1413" s="2" t="s">
        <v>18</v>
      </c>
      <c r="F1413" s="2" t="s">
        <v>20</v>
      </c>
      <c r="G1413" s="2" t="s">
        <v>21</v>
      </c>
      <c r="H1413" s="3">
        <v>2706470</v>
      </c>
      <c r="I1413" s="4">
        <v>0.62070000000000003</v>
      </c>
    </row>
    <row r="1414" spans="1:9" x14ac:dyDescent="0.35">
      <c r="A1414" s="2" t="s">
        <v>9</v>
      </c>
      <c r="B1414" s="2" t="s">
        <v>316</v>
      </c>
      <c r="C1414" s="2" t="s">
        <v>11</v>
      </c>
      <c r="D1414" s="2" t="s">
        <v>317</v>
      </c>
      <c r="E1414" s="2" t="s">
        <v>17</v>
      </c>
      <c r="F1414" s="2" t="s">
        <v>20</v>
      </c>
      <c r="G1414" s="2" t="s">
        <v>21</v>
      </c>
      <c r="H1414" s="3">
        <v>0</v>
      </c>
      <c r="I1414" s="4">
        <v>0</v>
      </c>
    </row>
    <row r="1415" spans="1:9" x14ac:dyDescent="0.35">
      <c r="A1415" s="2" t="s">
        <v>9</v>
      </c>
      <c r="B1415" s="2" t="s">
        <v>316</v>
      </c>
      <c r="C1415" s="2" t="s">
        <v>11</v>
      </c>
      <c r="D1415" s="2" t="s">
        <v>318</v>
      </c>
      <c r="E1415" s="2" t="s">
        <v>13</v>
      </c>
      <c r="F1415" s="2" t="s">
        <v>20</v>
      </c>
      <c r="G1415" s="2" t="s">
        <v>21</v>
      </c>
      <c r="H1415" s="3">
        <v>0</v>
      </c>
      <c r="I1415" s="4">
        <v>0</v>
      </c>
    </row>
    <row r="1416" spans="1:9" x14ac:dyDescent="0.35">
      <c r="A1416" s="2" t="s">
        <v>9</v>
      </c>
      <c r="B1416" s="2" t="s">
        <v>316</v>
      </c>
      <c r="C1416" s="2" t="s">
        <v>11</v>
      </c>
      <c r="D1416" s="2" t="s">
        <v>318</v>
      </c>
      <c r="E1416" s="2" t="s">
        <v>15</v>
      </c>
      <c r="F1416" s="2" t="s">
        <v>20</v>
      </c>
      <c r="G1416" s="2" t="s">
        <v>21</v>
      </c>
      <c r="H1416" s="3">
        <v>1299898</v>
      </c>
      <c r="I1416" s="4">
        <v>0.4234</v>
      </c>
    </row>
    <row r="1417" spans="1:9" x14ac:dyDescent="0.35">
      <c r="A1417" s="2" t="s">
        <v>9</v>
      </c>
      <c r="B1417" s="2" t="s">
        <v>316</v>
      </c>
      <c r="C1417" s="2" t="s">
        <v>11</v>
      </c>
      <c r="D1417" s="2" t="s">
        <v>318</v>
      </c>
      <c r="E1417" s="2" t="s">
        <v>18</v>
      </c>
      <c r="F1417" s="2" t="s">
        <v>20</v>
      </c>
      <c r="G1417" s="2" t="s">
        <v>21</v>
      </c>
      <c r="H1417" s="3">
        <v>2038881</v>
      </c>
      <c r="I1417" s="4">
        <v>0.66410000000000002</v>
      </c>
    </row>
    <row r="1418" spans="1:9" x14ac:dyDescent="0.35">
      <c r="A1418" s="2" t="s">
        <v>9</v>
      </c>
      <c r="B1418" s="2" t="s">
        <v>316</v>
      </c>
      <c r="C1418" s="2" t="s">
        <v>11</v>
      </c>
      <c r="D1418" s="2" t="s">
        <v>318</v>
      </c>
      <c r="E1418" s="2" t="s">
        <v>17</v>
      </c>
      <c r="F1418" s="2" t="s">
        <v>20</v>
      </c>
      <c r="G1418" s="2" t="s">
        <v>21</v>
      </c>
      <c r="H1418" s="3">
        <v>0</v>
      </c>
      <c r="I1418" s="4">
        <v>0</v>
      </c>
    </row>
    <row r="1419" spans="1:9" x14ac:dyDescent="0.35">
      <c r="A1419" s="2" t="s">
        <v>9</v>
      </c>
      <c r="B1419" s="2" t="s">
        <v>316</v>
      </c>
      <c r="C1419" s="2" t="s">
        <v>11</v>
      </c>
      <c r="D1419" s="2" t="s">
        <v>319</v>
      </c>
      <c r="E1419" s="2" t="s">
        <v>13</v>
      </c>
      <c r="F1419" s="2" t="s">
        <v>20</v>
      </c>
      <c r="G1419" s="2" t="s">
        <v>21</v>
      </c>
      <c r="H1419" s="3">
        <v>0</v>
      </c>
      <c r="I1419" s="4">
        <v>0</v>
      </c>
    </row>
    <row r="1420" spans="1:9" x14ac:dyDescent="0.35">
      <c r="A1420" s="2" t="s">
        <v>9</v>
      </c>
      <c r="B1420" s="2" t="s">
        <v>316</v>
      </c>
      <c r="C1420" s="2" t="s">
        <v>11</v>
      </c>
      <c r="D1420" s="2" t="s">
        <v>319</v>
      </c>
      <c r="E1420" s="2" t="s">
        <v>15</v>
      </c>
      <c r="F1420" s="2" t="s">
        <v>20</v>
      </c>
      <c r="G1420" s="2" t="s">
        <v>21</v>
      </c>
      <c r="H1420" s="3">
        <v>822885</v>
      </c>
      <c r="I1420" s="4">
        <v>0.33800000000000002</v>
      </c>
    </row>
    <row r="1421" spans="1:9" x14ac:dyDescent="0.35">
      <c r="A1421" s="2" t="s">
        <v>9</v>
      </c>
      <c r="B1421" s="2" t="s">
        <v>316</v>
      </c>
      <c r="C1421" s="2" t="s">
        <v>11</v>
      </c>
      <c r="D1421" s="2" t="s">
        <v>319</v>
      </c>
      <c r="E1421" s="2" t="s">
        <v>16</v>
      </c>
      <c r="F1421" s="2" t="s">
        <v>20</v>
      </c>
      <c r="G1421" s="2" t="s">
        <v>21</v>
      </c>
      <c r="H1421" s="3">
        <v>0</v>
      </c>
      <c r="I1421" s="4">
        <v>0</v>
      </c>
    </row>
    <row r="1422" spans="1:9" x14ac:dyDescent="0.35">
      <c r="A1422" s="2" t="s">
        <v>9</v>
      </c>
      <c r="B1422" s="2" t="s">
        <v>316</v>
      </c>
      <c r="C1422" s="2" t="s">
        <v>11</v>
      </c>
      <c r="D1422" s="2" t="s">
        <v>319</v>
      </c>
      <c r="E1422" s="2" t="s">
        <v>18</v>
      </c>
      <c r="F1422" s="2" t="s">
        <v>20</v>
      </c>
      <c r="G1422" s="2" t="s">
        <v>21</v>
      </c>
      <c r="H1422" s="3">
        <v>1791845</v>
      </c>
      <c r="I1422" s="4">
        <v>0.73599999999999999</v>
      </c>
    </row>
    <row r="1423" spans="1:9" x14ac:dyDescent="0.35">
      <c r="A1423" s="2" t="s">
        <v>9</v>
      </c>
      <c r="B1423" s="2" t="s">
        <v>316</v>
      </c>
      <c r="C1423" s="2" t="s">
        <v>11</v>
      </c>
      <c r="D1423" s="2" t="s">
        <v>319</v>
      </c>
      <c r="E1423" s="2" t="s">
        <v>17</v>
      </c>
      <c r="F1423" s="2" t="s">
        <v>20</v>
      </c>
      <c r="G1423" s="2" t="s">
        <v>21</v>
      </c>
      <c r="H1423" s="3">
        <v>0</v>
      </c>
      <c r="I1423" s="4">
        <v>0</v>
      </c>
    </row>
    <row r="1424" spans="1:9" x14ac:dyDescent="0.35">
      <c r="A1424" s="2" t="s">
        <v>9</v>
      </c>
      <c r="B1424" s="2" t="s">
        <v>143</v>
      </c>
      <c r="C1424" s="2" t="s">
        <v>11</v>
      </c>
      <c r="D1424" s="2" t="s">
        <v>151</v>
      </c>
      <c r="E1424" s="2" t="s">
        <v>15</v>
      </c>
      <c r="F1424" s="2" t="s">
        <v>152</v>
      </c>
      <c r="G1424" s="2" t="s">
        <v>14</v>
      </c>
      <c r="H1424" s="3">
        <v>146918</v>
      </c>
      <c r="I1424" s="4">
        <v>0.45669999999999999</v>
      </c>
    </row>
    <row r="1425" spans="1:9" x14ac:dyDescent="0.35">
      <c r="A1425" s="2" t="s">
        <v>9</v>
      </c>
      <c r="B1425" s="2" t="s">
        <v>143</v>
      </c>
      <c r="C1425" s="2" t="s">
        <v>11</v>
      </c>
      <c r="D1425" s="2" t="s">
        <v>151</v>
      </c>
      <c r="E1425" s="2" t="s">
        <v>17</v>
      </c>
      <c r="F1425" s="2" t="s">
        <v>152</v>
      </c>
      <c r="G1425" s="2" t="s">
        <v>14</v>
      </c>
      <c r="H1425" s="3">
        <v>0</v>
      </c>
      <c r="I1425" s="4">
        <v>0</v>
      </c>
    </row>
    <row r="1426" spans="1:9" x14ac:dyDescent="0.35">
      <c r="A1426" s="2" t="s">
        <v>9</v>
      </c>
      <c r="B1426" s="2" t="s">
        <v>143</v>
      </c>
      <c r="C1426" s="2" t="s">
        <v>11</v>
      </c>
      <c r="D1426" s="2" t="s">
        <v>151</v>
      </c>
      <c r="E1426" s="2" t="s">
        <v>18</v>
      </c>
      <c r="F1426" s="2" t="s">
        <v>152</v>
      </c>
      <c r="G1426" s="2" t="s">
        <v>14</v>
      </c>
      <c r="H1426" s="3">
        <v>189382</v>
      </c>
      <c r="I1426" s="4">
        <v>0.5887</v>
      </c>
    </row>
    <row r="1427" spans="1:9" x14ac:dyDescent="0.35">
      <c r="A1427" s="2" t="s">
        <v>9</v>
      </c>
      <c r="B1427" s="2" t="s">
        <v>152</v>
      </c>
      <c r="C1427" s="2" t="s">
        <v>11</v>
      </c>
      <c r="D1427" s="2" t="s">
        <v>151</v>
      </c>
      <c r="E1427" s="2" t="s">
        <v>15</v>
      </c>
      <c r="F1427" s="2" t="s">
        <v>152</v>
      </c>
      <c r="G1427" s="2" t="s">
        <v>14</v>
      </c>
      <c r="H1427" s="3">
        <v>1152129</v>
      </c>
      <c r="I1427" s="4">
        <v>0.45669999999999999</v>
      </c>
    </row>
    <row r="1428" spans="1:9" x14ac:dyDescent="0.35">
      <c r="A1428" s="2" t="s">
        <v>9</v>
      </c>
      <c r="B1428" s="2" t="s">
        <v>152</v>
      </c>
      <c r="C1428" s="2" t="s">
        <v>11</v>
      </c>
      <c r="D1428" s="2" t="s">
        <v>151</v>
      </c>
      <c r="E1428" s="2" t="s">
        <v>17</v>
      </c>
      <c r="F1428" s="2" t="s">
        <v>152</v>
      </c>
      <c r="G1428" s="2" t="s">
        <v>14</v>
      </c>
      <c r="H1428" s="3">
        <v>0</v>
      </c>
      <c r="I1428" s="4">
        <v>0</v>
      </c>
    </row>
    <row r="1429" spans="1:9" x14ac:dyDescent="0.35">
      <c r="A1429" s="2" t="s">
        <v>9</v>
      </c>
      <c r="B1429" s="2" t="s">
        <v>152</v>
      </c>
      <c r="C1429" s="2" t="s">
        <v>11</v>
      </c>
      <c r="D1429" s="2" t="s">
        <v>151</v>
      </c>
      <c r="E1429" s="2" t="s">
        <v>18</v>
      </c>
      <c r="F1429" s="2" t="s">
        <v>152</v>
      </c>
      <c r="G1429" s="2" t="s">
        <v>14</v>
      </c>
      <c r="H1429" s="3">
        <v>1485129</v>
      </c>
      <c r="I1429" s="4">
        <v>0.5887</v>
      </c>
    </row>
    <row r="1430" spans="1:9" x14ac:dyDescent="0.35">
      <c r="A1430" s="2" t="s">
        <v>9</v>
      </c>
      <c r="B1430" s="2" t="s">
        <v>152</v>
      </c>
      <c r="C1430" s="2" t="s">
        <v>11</v>
      </c>
      <c r="D1430" s="2" t="s">
        <v>320</v>
      </c>
      <c r="E1430" s="2" t="s">
        <v>13</v>
      </c>
      <c r="F1430" s="2" t="s">
        <v>20</v>
      </c>
      <c r="G1430" s="2" t="s">
        <v>21</v>
      </c>
      <c r="H1430" s="3">
        <v>0</v>
      </c>
      <c r="I1430" s="4">
        <v>0</v>
      </c>
    </row>
    <row r="1431" spans="1:9" x14ac:dyDescent="0.35">
      <c r="A1431" s="2" t="s">
        <v>9</v>
      </c>
      <c r="B1431" s="2" t="s">
        <v>152</v>
      </c>
      <c r="C1431" s="2" t="s">
        <v>11</v>
      </c>
      <c r="D1431" s="2" t="s">
        <v>320</v>
      </c>
      <c r="E1431" s="2" t="s">
        <v>15</v>
      </c>
      <c r="F1431" s="2" t="s">
        <v>20</v>
      </c>
      <c r="G1431" s="2" t="s">
        <v>21</v>
      </c>
      <c r="H1431" s="3">
        <v>1188464</v>
      </c>
      <c r="I1431" s="4">
        <v>0.57520000000000004</v>
      </c>
    </row>
    <row r="1432" spans="1:9" x14ac:dyDescent="0.35">
      <c r="A1432" s="2" t="s">
        <v>9</v>
      </c>
      <c r="B1432" s="2" t="s">
        <v>152</v>
      </c>
      <c r="C1432" s="2" t="s">
        <v>11</v>
      </c>
      <c r="D1432" s="2" t="s">
        <v>320</v>
      </c>
      <c r="E1432" s="2" t="s">
        <v>16</v>
      </c>
      <c r="F1432" s="2" t="s">
        <v>20</v>
      </c>
      <c r="G1432" s="2" t="s">
        <v>21</v>
      </c>
      <c r="H1432" s="3">
        <v>0</v>
      </c>
      <c r="I1432" s="4">
        <v>0</v>
      </c>
    </row>
    <row r="1433" spans="1:9" x14ac:dyDescent="0.35">
      <c r="A1433" s="2" t="s">
        <v>9</v>
      </c>
      <c r="B1433" s="2" t="s">
        <v>152</v>
      </c>
      <c r="C1433" s="2" t="s">
        <v>11</v>
      </c>
      <c r="D1433" s="2" t="s">
        <v>320</v>
      </c>
      <c r="E1433" s="2" t="s">
        <v>17</v>
      </c>
      <c r="F1433" s="2" t="s">
        <v>20</v>
      </c>
      <c r="G1433" s="2" t="s">
        <v>21</v>
      </c>
      <c r="H1433" s="3">
        <v>0</v>
      </c>
      <c r="I1433" s="4">
        <v>0</v>
      </c>
    </row>
    <row r="1434" spans="1:9" x14ac:dyDescent="0.35">
      <c r="A1434" s="2" t="s">
        <v>9</v>
      </c>
      <c r="B1434" s="2" t="s">
        <v>152</v>
      </c>
      <c r="C1434" s="2" t="s">
        <v>11</v>
      </c>
      <c r="D1434" s="2" t="s">
        <v>320</v>
      </c>
      <c r="E1434" s="2" t="s">
        <v>18</v>
      </c>
      <c r="F1434" s="2" t="s">
        <v>20</v>
      </c>
      <c r="G1434" s="2" t="s">
        <v>21</v>
      </c>
      <c r="H1434" s="3">
        <v>1245077</v>
      </c>
      <c r="I1434" s="4">
        <v>0.60260000000000002</v>
      </c>
    </row>
    <row r="1435" spans="1:9" x14ac:dyDescent="0.35">
      <c r="A1435" s="2" t="s">
        <v>9</v>
      </c>
      <c r="B1435" s="2" t="s">
        <v>152</v>
      </c>
      <c r="C1435" s="2" t="s">
        <v>11</v>
      </c>
      <c r="D1435" s="2" t="s">
        <v>321</v>
      </c>
      <c r="E1435" s="2" t="s">
        <v>13</v>
      </c>
      <c r="F1435" s="2" t="s">
        <v>20</v>
      </c>
      <c r="G1435" s="2" t="s">
        <v>21</v>
      </c>
      <c r="H1435" s="3">
        <v>0</v>
      </c>
      <c r="I1435" s="4">
        <v>0</v>
      </c>
    </row>
    <row r="1436" spans="1:9" x14ac:dyDescent="0.35">
      <c r="A1436" s="2" t="s">
        <v>9</v>
      </c>
      <c r="B1436" s="2" t="s">
        <v>152</v>
      </c>
      <c r="C1436" s="2" t="s">
        <v>11</v>
      </c>
      <c r="D1436" s="2" t="s">
        <v>321</v>
      </c>
      <c r="E1436" s="2" t="s">
        <v>15</v>
      </c>
      <c r="F1436" s="2" t="s">
        <v>20</v>
      </c>
      <c r="G1436" s="2" t="s">
        <v>21</v>
      </c>
      <c r="H1436" s="3">
        <v>1772205</v>
      </c>
      <c r="I1436" s="4">
        <v>0.58330000000000004</v>
      </c>
    </row>
    <row r="1437" spans="1:9" x14ac:dyDescent="0.35">
      <c r="A1437" s="2" t="s">
        <v>9</v>
      </c>
      <c r="B1437" s="2" t="s">
        <v>152</v>
      </c>
      <c r="C1437" s="2" t="s">
        <v>11</v>
      </c>
      <c r="D1437" s="2" t="s">
        <v>321</v>
      </c>
      <c r="E1437" s="2" t="s">
        <v>16</v>
      </c>
      <c r="F1437" s="2" t="s">
        <v>20</v>
      </c>
      <c r="G1437" s="2" t="s">
        <v>21</v>
      </c>
      <c r="H1437" s="3">
        <v>0</v>
      </c>
      <c r="I1437" s="4">
        <v>0</v>
      </c>
    </row>
    <row r="1438" spans="1:9" x14ac:dyDescent="0.35">
      <c r="A1438" s="2" t="s">
        <v>9</v>
      </c>
      <c r="B1438" s="2" t="s">
        <v>152</v>
      </c>
      <c r="C1438" s="2" t="s">
        <v>11</v>
      </c>
      <c r="D1438" s="2" t="s">
        <v>321</v>
      </c>
      <c r="E1438" s="2" t="s">
        <v>17</v>
      </c>
      <c r="F1438" s="2" t="s">
        <v>20</v>
      </c>
      <c r="G1438" s="2" t="s">
        <v>21</v>
      </c>
      <c r="H1438" s="3">
        <v>0</v>
      </c>
      <c r="I1438" s="4">
        <v>0</v>
      </c>
    </row>
    <row r="1439" spans="1:9" x14ac:dyDescent="0.35">
      <c r="A1439" s="2" t="s">
        <v>9</v>
      </c>
      <c r="B1439" s="2" t="s">
        <v>152</v>
      </c>
      <c r="C1439" s="2" t="s">
        <v>11</v>
      </c>
      <c r="D1439" s="2" t="s">
        <v>321</v>
      </c>
      <c r="E1439" s="2" t="s">
        <v>18</v>
      </c>
      <c r="F1439" s="2" t="s">
        <v>20</v>
      </c>
      <c r="G1439" s="2" t="s">
        <v>21</v>
      </c>
      <c r="H1439" s="3">
        <v>2328507</v>
      </c>
      <c r="I1439" s="4">
        <v>0.76639999999999997</v>
      </c>
    </row>
    <row r="1440" spans="1:9" x14ac:dyDescent="0.35">
      <c r="A1440" s="2" t="s">
        <v>9</v>
      </c>
      <c r="B1440" s="2" t="s">
        <v>152</v>
      </c>
      <c r="C1440" s="2" t="s">
        <v>11</v>
      </c>
      <c r="D1440" s="2" t="s">
        <v>322</v>
      </c>
      <c r="E1440" s="2" t="s">
        <v>15</v>
      </c>
      <c r="F1440" s="2" t="s">
        <v>20</v>
      </c>
      <c r="G1440" s="2" t="s">
        <v>21</v>
      </c>
      <c r="H1440" s="3">
        <v>965903</v>
      </c>
      <c r="I1440" s="4">
        <v>0.41210000000000002</v>
      </c>
    </row>
    <row r="1441" spans="1:9" x14ac:dyDescent="0.35">
      <c r="A1441" s="2" t="s">
        <v>9</v>
      </c>
      <c r="B1441" s="2" t="s">
        <v>152</v>
      </c>
      <c r="C1441" s="2" t="s">
        <v>11</v>
      </c>
      <c r="D1441" s="2" t="s">
        <v>322</v>
      </c>
      <c r="E1441" s="2" t="s">
        <v>16</v>
      </c>
      <c r="F1441" s="2" t="s">
        <v>20</v>
      </c>
      <c r="G1441" s="2" t="s">
        <v>21</v>
      </c>
      <c r="H1441" s="3">
        <v>220322</v>
      </c>
      <c r="I1441" s="4">
        <v>9.4E-2</v>
      </c>
    </row>
    <row r="1442" spans="1:9" x14ac:dyDescent="0.35">
      <c r="A1442" s="2" t="s">
        <v>9</v>
      </c>
      <c r="B1442" s="2" t="s">
        <v>152</v>
      </c>
      <c r="C1442" s="2" t="s">
        <v>11</v>
      </c>
      <c r="D1442" s="2" t="s">
        <v>322</v>
      </c>
      <c r="E1442" s="2" t="s">
        <v>17</v>
      </c>
      <c r="F1442" s="2" t="s">
        <v>20</v>
      </c>
      <c r="G1442" s="2" t="s">
        <v>21</v>
      </c>
      <c r="H1442" s="3">
        <v>0</v>
      </c>
      <c r="I1442" s="4">
        <v>0</v>
      </c>
    </row>
    <row r="1443" spans="1:9" x14ac:dyDescent="0.35">
      <c r="A1443" s="2" t="s">
        <v>9</v>
      </c>
      <c r="B1443" s="2" t="s">
        <v>152</v>
      </c>
      <c r="C1443" s="2" t="s">
        <v>11</v>
      </c>
      <c r="D1443" s="2" t="s">
        <v>322</v>
      </c>
      <c r="E1443" s="2" t="s">
        <v>18</v>
      </c>
      <c r="F1443" s="2" t="s">
        <v>20</v>
      </c>
      <c r="G1443" s="2" t="s">
        <v>21</v>
      </c>
      <c r="H1443" s="3">
        <v>1468191</v>
      </c>
      <c r="I1443" s="4">
        <v>0.62639999999999996</v>
      </c>
    </row>
    <row r="1444" spans="1:9" x14ac:dyDescent="0.35">
      <c r="A1444" s="2" t="s">
        <v>9</v>
      </c>
      <c r="B1444" s="2" t="s">
        <v>152</v>
      </c>
      <c r="C1444" s="2" t="s">
        <v>11</v>
      </c>
      <c r="D1444" s="2" t="s">
        <v>323</v>
      </c>
      <c r="E1444" s="2" t="s">
        <v>13</v>
      </c>
      <c r="F1444" s="2" t="s">
        <v>20</v>
      </c>
      <c r="G1444" s="2" t="s">
        <v>21</v>
      </c>
      <c r="H1444" s="3">
        <v>0</v>
      </c>
      <c r="I1444" s="4">
        <v>0</v>
      </c>
    </row>
    <row r="1445" spans="1:9" x14ac:dyDescent="0.35">
      <c r="A1445" s="2" t="s">
        <v>9</v>
      </c>
      <c r="B1445" s="2" t="s">
        <v>152</v>
      </c>
      <c r="C1445" s="2" t="s">
        <v>11</v>
      </c>
      <c r="D1445" s="2" t="s">
        <v>323</v>
      </c>
      <c r="E1445" s="2" t="s">
        <v>15</v>
      </c>
      <c r="F1445" s="2" t="s">
        <v>20</v>
      </c>
      <c r="G1445" s="2" t="s">
        <v>21</v>
      </c>
      <c r="H1445" s="3">
        <v>1072641</v>
      </c>
      <c r="I1445" s="4">
        <v>7.3999999999999996E-2</v>
      </c>
    </row>
    <row r="1446" spans="1:9" x14ac:dyDescent="0.35">
      <c r="A1446" s="2" t="s">
        <v>9</v>
      </c>
      <c r="B1446" s="2" t="s">
        <v>152</v>
      </c>
      <c r="C1446" s="2" t="s">
        <v>11</v>
      </c>
      <c r="D1446" s="2" t="s">
        <v>323</v>
      </c>
      <c r="E1446" s="2" t="s">
        <v>16</v>
      </c>
      <c r="F1446" s="2" t="s">
        <v>20</v>
      </c>
      <c r="G1446" s="2" t="s">
        <v>21</v>
      </c>
      <c r="H1446" s="3">
        <v>462395</v>
      </c>
      <c r="I1446" s="4">
        <v>3.1899999999999998E-2</v>
      </c>
    </row>
    <row r="1447" spans="1:9" x14ac:dyDescent="0.35">
      <c r="A1447" s="2" t="s">
        <v>9</v>
      </c>
      <c r="B1447" s="2" t="s">
        <v>152</v>
      </c>
      <c r="C1447" s="2" t="s">
        <v>11</v>
      </c>
      <c r="D1447" s="2" t="s">
        <v>323</v>
      </c>
      <c r="E1447" s="2" t="s">
        <v>17</v>
      </c>
      <c r="F1447" s="2" t="s">
        <v>20</v>
      </c>
      <c r="G1447" s="2" t="s">
        <v>21</v>
      </c>
      <c r="H1447" s="3">
        <v>0</v>
      </c>
      <c r="I1447" s="4">
        <v>0</v>
      </c>
    </row>
    <row r="1448" spans="1:9" x14ac:dyDescent="0.35">
      <c r="A1448" s="2" t="s">
        <v>9</v>
      </c>
      <c r="B1448" s="2" t="s">
        <v>152</v>
      </c>
      <c r="C1448" s="2" t="s">
        <v>11</v>
      </c>
      <c r="D1448" s="2" t="s">
        <v>323</v>
      </c>
      <c r="E1448" s="2" t="s">
        <v>18</v>
      </c>
      <c r="F1448" s="2" t="s">
        <v>20</v>
      </c>
      <c r="G1448" s="2" t="s">
        <v>21</v>
      </c>
      <c r="H1448" s="3">
        <v>8102790</v>
      </c>
      <c r="I1448" s="4">
        <v>0.55900000000000005</v>
      </c>
    </row>
    <row r="1449" spans="1:9" x14ac:dyDescent="0.35">
      <c r="A1449" s="2" t="s">
        <v>9</v>
      </c>
      <c r="B1449" s="2" t="s">
        <v>324</v>
      </c>
      <c r="C1449" s="2" t="s">
        <v>11</v>
      </c>
      <c r="D1449" s="2" t="s">
        <v>325</v>
      </c>
      <c r="E1449" s="2" t="s">
        <v>25</v>
      </c>
      <c r="F1449" s="2" t="s">
        <v>20</v>
      </c>
      <c r="G1449" s="2" t="s">
        <v>21</v>
      </c>
      <c r="H1449" s="3">
        <v>431880</v>
      </c>
      <c r="I1449" s="4">
        <v>0.127</v>
      </c>
    </row>
    <row r="1450" spans="1:9" x14ac:dyDescent="0.35">
      <c r="A1450" s="2" t="s">
        <v>9</v>
      </c>
      <c r="B1450" s="2" t="s">
        <v>324</v>
      </c>
      <c r="C1450" s="2" t="s">
        <v>11</v>
      </c>
      <c r="D1450" s="2" t="s">
        <v>325</v>
      </c>
      <c r="E1450" s="2" t="s">
        <v>13</v>
      </c>
      <c r="F1450" s="2" t="s">
        <v>20</v>
      </c>
      <c r="G1450" s="2" t="s">
        <v>21</v>
      </c>
      <c r="H1450" s="3">
        <v>0</v>
      </c>
      <c r="I1450" s="4">
        <v>0</v>
      </c>
    </row>
    <row r="1451" spans="1:9" x14ac:dyDescent="0.35">
      <c r="A1451" s="2" t="s">
        <v>9</v>
      </c>
      <c r="B1451" s="2" t="s">
        <v>324</v>
      </c>
      <c r="C1451" s="2" t="s">
        <v>11</v>
      </c>
      <c r="D1451" s="2" t="s">
        <v>325</v>
      </c>
      <c r="E1451" s="2" t="s">
        <v>15</v>
      </c>
      <c r="F1451" s="2" t="s">
        <v>20</v>
      </c>
      <c r="G1451" s="2" t="s">
        <v>21</v>
      </c>
      <c r="H1451" s="3">
        <v>556683</v>
      </c>
      <c r="I1451" s="4">
        <v>0.16370000000000001</v>
      </c>
    </row>
    <row r="1452" spans="1:9" x14ac:dyDescent="0.35">
      <c r="A1452" s="2" t="s">
        <v>9</v>
      </c>
      <c r="B1452" s="2" t="s">
        <v>324</v>
      </c>
      <c r="C1452" s="2" t="s">
        <v>11</v>
      </c>
      <c r="D1452" s="2" t="s">
        <v>325</v>
      </c>
      <c r="E1452" s="2" t="s">
        <v>17</v>
      </c>
      <c r="F1452" s="2" t="s">
        <v>20</v>
      </c>
      <c r="G1452" s="2" t="s">
        <v>21</v>
      </c>
      <c r="H1452" s="3">
        <v>0</v>
      </c>
      <c r="I1452" s="4">
        <v>0</v>
      </c>
    </row>
    <row r="1453" spans="1:9" x14ac:dyDescent="0.35">
      <c r="A1453" s="2" t="s">
        <v>9</v>
      </c>
      <c r="B1453" s="2" t="s">
        <v>324</v>
      </c>
      <c r="C1453" s="2" t="s">
        <v>11</v>
      </c>
      <c r="D1453" s="2" t="s">
        <v>325</v>
      </c>
      <c r="E1453" s="2" t="s">
        <v>18</v>
      </c>
      <c r="F1453" s="2" t="s">
        <v>20</v>
      </c>
      <c r="G1453" s="2" t="s">
        <v>21</v>
      </c>
      <c r="H1453" s="3">
        <v>1582993</v>
      </c>
      <c r="I1453" s="4">
        <v>0.46550000000000002</v>
      </c>
    </row>
    <row r="1454" spans="1:9" x14ac:dyDescent="0.35">
      <c r="A1454" s="2" t="s">
        <v>9</v>
      </c>
      <c r="B1454" s="2" t="s">
        <v>324</v>
      </c>
      <c r="C1454" s="2" t="s">
        <v>11</v>
      </c>
      <c r="D1454" s="2" t="s">
        <v>326</v>
      </c>
      <c r="E1454" s="2" t="s">
        <v>13</v>
      </c>
      <c r="F1454" s="2" t="s">
        <v>20</v>
      </c>
      <c r="G1454" s="2" t="s">
        <v>21</v>
      </c>
      <c r="H1454" s="3">
        <v>0</v>
      </c>
      <c r="I1454" s="4">
        <v>0</v>
      </c>
    </row>
    <row r="1455" spans="1:9" x14ac:dyDescent="0.35">
      <c r="A1455" s="2" t="s">
        <v>9</v>
      </c>
      <c r="B1455" s="2" t="s">
        <v>324</v>
      </c>
      <c r="C1455" s="2" t="s">
        <v>11</v>
      </c>
      <c r="D1455" s="2" t="s">
        <v>326</v>
      </c>
      <c r="E1455" s="2" t="s">
        <v>15</v>
      </c>
      <c r="F1455" s="2" t="s">
        <v>20</v>
      </c>
      <c r="G1455" s="2" t="s">
        <v>21</v>
      </c>
      <c r="H1455" s="3">
        <v>1816261</v>
      </c>
      <c r="I1455" s="4">
        <v>0.22770000000000001</v>
      </c>
    </row>
    <row r="1456" spans="1:9" x14ac:dyDescent="0.35">
      <c r="A1456" s="2" t="s">
        <v>9</v>
      </c>
      <c r="B1456" s="2" t="s">
        <v>324</v>
      </c>
      <c r="C1456" s="2" t="s">
        <v>11</v>
      </c>
      <c r="D1456" s="2" t="s">
        <v>326</v>
      </c>
      <c r="E1456" s="2" t="s">
        <v>16</v>
      </c>
      <c r="F1456" s="2" t="s">
        <v>20</v>
      </c>
      <c r="G1456" s="2" t="s">
        <v>21</v>
      </c>
      <c r="H1456" s="3">
        <v>0</v>
      </c>
      <c r="I1456" s="4">
        <v>0</v>
      </c>
    </row>
    <row r="1457" spans="1:9" x14ac:dyDescent="0.35">
      <c r="A1457" s="2" t="s">
        <v>9</v>
      </c>
      <c r="B1457" s="2" t="s">
        <v>324</v>
      </c>
      <c r="C1457" s="2" t="s">
        <v>11</v>
      </c>
      <c r="D1457" s="2" t="s">
        <v>326</v>
      </c>
      <c r="E1457" s="2" t="s">
        <v>30</v>
      </c>
      <c r="F1457" s="2" t="s">
        <v>20</v>
      </c>
      <c r="G1457" s="2" t="s">
        <v>21</v>
      </c>
      <c r="H1457" s="3">
        <v>874154</v>
      </c>
      <c r="I1457" s="4">
        <v>0.109</v>
      </c>
    </row>
    <row r="1458" spans="1:9" x14ac:dyDescent="0.35">
      <c r="A1458" s="2" t="s">
        <v>9</v>
      </c>
      <c r="B1458" s="2" t="s">
        <v>324</v>
      </c>
      <c r="C1458" s="2" t="s">
        <v>11</v>
      </c>
      <c r="D1458" s="2" t="s">
        <v>326</v>
      </c>
      <c r="E1458" s="2" t="s">
        <v>17</v>
      </c>
      <c r="F1458" s="2" t="s">
        <v>20</v>
      </c>
      <c r="G1458" s="2" t="s">
        <v>21</v>
      </c>
      <c r="H1458" s="3">
        <v>0</v>
      </c>
      <c r="I1458" s="4">
        <v>0</v>
      </c>
    </row>
    <row r="1459" spans="1:9" x14ac:dyDescent="0.35">
      <c r="A1459" s="2" t="s">
        <v>9</v>
      </c>
      <c r="B1459" s="2" t="s">
        <v>324</v>
      </c>
      <c r="C1459" s="2" t="s">
        <v>11</v>
      </c>
      <c r="D1459" s="2" t="s">
        <v>326</v>
      </c>
      <c r="E1459" s="2" t="s">
        <v>18</v>
      </c>
      <c r="F1459" s="2" t="s">
        <v>20</v>
      </c>
      <c r="G1459" s="2" t="s">
        <v>21</v>
      </c>
      <c r="H1459" s="3">
        <v>4064053</v>
      </c>
      <c r="I1459" s="4">
        <v>0.50949999999999995</v>
      </c>
    </row>
    <row r="1460" spans="1:9" x14ac:dyDescent="0.35">
      <c r="A1460" s="2" t="s">
        <v>9</v>
      </c>
      <c r="B1460" s="2" t="s">
        <v>324</v>
      </c>
      <c r="C1460" s="2" t="s">
        <v>11</v>
      </c>
      <c r="D1460" s="2" t="s">
        <v>327</v>
      </c>
      <c r="E1460" s="2" t="s">
        <v>13</v>
      </c>
      <c r="F1460" s="2" t="s">
        <v>20</v>
      </c>
      <c r="G1460" s="2" t="s">
        <v>21</v>
      </c>
      <c r="H1460" s="3">
        <v>0</v>
      </c>
      <c r="I1460" s="4">
        <v>0</v>
      </c>
    </row>
    <row r="1461" spans="1:9" x14ac:dyDescent="0.35">
      <c r="A1461" s="2" t="s">
        <v>9</v>
      </c>
      <c r="B1461" s="2" t="s">
        <v>324</v>
      </c>
      <c r="C1461" s="2" t="s">
        <v>11</v>
      </c>
      <c r="D1461" s="2" t="s">
        <v>327</v>
      </c>
      <c r="E1461" s="2" t="s">
        <v>15</v>
      </c>
      <c r="F1461" s="2" t="s">
        <v>20</v>
      </c>
      <c r="G1461" s="2" t="s">
        <v>21</v>
      </c>
      <c r="H1461" s="3">
        <v>2101720</v>
      </c>
      <c r="I1461" s="4">
        <v>0.46589999999999998</v>
      </c>
    </row>
    <row r="1462" spans="1:9" x14ac:dyDescent="0.35">
      <c r="A1462" s="2" t="s">
        <v>9</v>
      </c>
      <c r="B1462" s="2" t="s">
        <v>324</v>
      </c>
      <c r="C1462" s="2" t="s">
        <v>11</v>
      </c>
      <c r="D1462" s="2" t="s">
        <v>327</v>
      </c>
      <c r="E1462" s="2" t="s">
        <v>17</v>
      </c>
      <c r="F1462" s="2" t="s">
        <v>20</v>
      </c>
      <c r="G1462" s="2" t="s">
        <v>21</v>
      </c>
      <c r="H1462" s="3">
        <v>0</v>
      </c>
      <c r="I1462" s="4">
        <v>0</v>
      </c>
    </row>
    <row r="1463" spans="1:9" x14ac:dyDescent="0.35">
      <c r="A1463" s="2" t="s">
        <v>9</v>
      </c>
      <c r="B1463" s="2" t="s">
        <v>324</v>
      </c>
      <c r="C1463" s="2" t="s">
        <v>11</v>
      </c>
      <c r="D1463" s="2" t="s">
        <v>327</v>
      </c>
      <c r="E1463" s="2" t="s">
        <v>18</v>
      </c>
      <c r="F1463" s="2" t="s">
        <v>20</v>
      </c>
      <c r="G1463" s="2" t="s">
        <v>21</v>
      </c>
      <c r="H1463" s="3">
        <v>2378701</v>
      </c>
      <c r="I1463" s="4">
        <v>0.52729999999999999</v>
      </c>
    </row>
    <row r="1464" spans="1:9" x14ac:dyDescent="0.35">
      <c r="A1464" s="2" t="s">
        <v>9</v>
      </c>
      <c r="B1464" s="2" t="s">
        <v>77</v>
      </c>
      <c r="C1464" s="2" t="s">
        <v>11</v>
      </c>
      <c r="D1464" s="2" t="s">
        <v>328</v>
      </c>
      <c r="E1464" s="2" t="s">
        <v>13</v>
      </c>
      <c r="F1464" s="2" t="s">
        <v>20</v>
      </c>
      <c r="G1464" s="2" t="s">
        <v>21</v>
      </c>
      <c r="H1464" s="3">
        <v>0</v>
      </c>
      <c r="I1464" s="4">
        <v>0</v>
      </c>
    </row>
    <row r="1465" spans="1:9" x14ac:dyDescent="0.35">
      <c r="A1465" s="2" t="s">
        <v>9</v>
      </c>
      <c r="B1465" s="2" t="s">
        <v>77</v>
      </c>
      <c r="C1465" s="2" t="s">
        <v>11</v>
      </c>
      <c r="D1465" s="2" t="s">
        <v>328</v>
      </c>
      <c r="E1465" s="2" t="s">
        <v>15</v>
      </c>
      <c r="F1465" s="2" t="s">
        <v>20</v>
      </c>
      <c r="G1465" s="2" t="s">
        <v>21</v>
      </c>
      <c r="H1465" s="3">
        <v>1368961</v>
      </c>
      <c r="I1465" s="4">
        <v>0.2586</v>
      </c>
    </row>
    <row r="1466" spans="1:9" x14ac:dyDescent="0.35">
      <c r="A1466" s="2" t="s">
        <v>9</v>
      </c>
      <c r="B1466" s="2" t="s">
        <v>77</v>
      </c>
      <c r="C1466" s="2" t="s">
        <v>11</v>
      </c>
      <c r="D1466" s="2" t="s">
        <v>328</v>
      </c>
      <c r="E1466" s="2" t="s">
        <v>18</v>
      </c>
      <c r="F1466" s="2" t="s">
        <v>20</v>
      </c>
      <c r="G1466" s="2" t="s">
        <v>21</v>
      </c>
      <c r="H1466" s="3">
        <v>2265191</v>
      </c>
      <c r="I1466" s="4">
        <v>0.4279</v>
      </c>
    </row>
    <row r="1467" spans="1:9" x14ac:dyDescent="0.35">
      <c r="A1467" s="2" t="s">
        <v>9</v>
      </c>
      <c r="B1467" s="2" t="s">
        <v>77</v>
      </c>
      <c r="C1467" s="2" t="s">
        <v>11</v>
      </c>
      <c r="D1467" s="2" t="s">
        <v>328</v>
      </c>
      <c r="E1467" s="2" t="s">
        <v>17</v>
      </c>
      <c r="F1467" s="2" t="s">
        <v>20</v>
      </c>
      <c r="G1467" s="2" t="s">
        <v>21</v>
      </c>
      <c r="H1467" s="3">
        <v>0</v>
      </c>
      <c r="I1467" s="4">
        <v>0</v>
      </c>
    </row>
    <row r="1468" spans="1:9" x14ac:dyDescent="0.35">
      <c r="A1468" s="2" t="s">
        <v>9</v>
      </c>
      <c r="B1468" s="2" t="s">
        <v>77</v>
      </c>
      <c r="C1468" s="2" t="s">
        <v>11</v>
      </c>
      <c r="D1468" s="2" t="s">
        <v>389</v>
      </c>
      <c r="E1468" s="2" t="s">
        <v>25</v>
      </c>
      <c r="F1468" s="2" t="s">
        <v>20</v>
      </c>
      <c r="G1468" s="2" t="s">
        <v>21</v>
      </c>
      <c r="H1468" s="3">
        <v>823826</v>
      </c>
      <c r="I1468" s="4">
        <v>0.1986</v>
      </c>
    </row>
    <row r="1469" spans="1:9" x14ac:dyDescent="0.35">
      <c r="A1469" s="2" t="s">
        <v>9</v>
      </c>
      <c r="B1469" s="2" t="s">
        <v>77</v>
      </c>
      <c r="C1469" s="2" t="s">
        <v>11</v>
      </c>
      <c r="D1469" s="2" t="s">
        <v>389</v>
      </c>
      <c r="E1469" s="2" t="s">
        <v>13</v>
      </c>
      <c r="F1469" s="2" t="s">
        <v>20</v>
      </c>
      <c r="G1469" s="2" t="s">
        <v>21</v>
      </c>
      <c r="H1469" s="3">
        <v>0</v>
      </c>
      <c r="I1469" s="4">
        <v>0</v>
      </c>
    </row>
    <row r="1470" spans="1:9" x14ac:dyDescent="0.35">
      <c r="A1470" s="2" t="s">
        <v>9</v>
      </c>
      <c r="B1470" s="2" t="s">
        <v>77</v>
      </c>
      <c r="C1470" s="2" t="s">
        <v>11</v>
      </c>
      <c r="D1470" s="2" t="s">
        <v>389</v>
      </c>
      <c r="E1470" s="2" t="s">
        <v>15</v>
      </c>
      <c r="F1470" s="2" t="s">
        <v>20</v>
      </c>
      <c r="G1470" s="2" t="s">
        <v>21</v>
      </c>
      <c r="H1470" s="3">
        <v>613097</v>
      </c>
      <c r="I1470" s="4">
        <v>0.14810000000000001</v>
      </c>
    </row>
    <row r="1471" spans="1:9" x14ac:dyDescent="0.35">
      <c r="A1471" s="2" t="s">
        <v>9</v>
      </c>
      <c r="B1471" s="2" t="s">
        <v>77</v>
      </c>
      <c r="C1471" s="2" t="s">
        <v>11</v>
      </c>
      <c r="D1471" s="2" t="s">
        <v>389</v>
      </c>
      <c r="E1471" s="2" t="s">
        <v>18</v>
      </c>
      <c r="F1471" s="2" t="s">
        <v>20</v>
      </c>
      <c r="G1471" s="2" t="s">
        <v>21</v>
      </c>
      <c r="H1471" s="3">
        <v>1402547</v>
      </c>
      <c r="I1471" s="4">
        <v>0.33879999999999999</v>
      </c>
    </row>
    <row r="1472" spans="1:9" x14ac:dyDescent="0.35">
      <c r="A1472" s="2" t="s">
        <v>9</v>
      </c>
      <c r="B1472" s="2" t="s">
        <v>77</v>
      </c>
      <c r="C1472" s="2" t="s">
        <v>11</v>
      </c>
      <c r="D1472" s="2" t="s">
        <v>389</v>
      </c>
      <c r="E1472" s="2" t="s">
        <v>17</v>
      </c>
      <c r="F1472" s="2" t="s">
        <v>20</v>
      </c>
      <c r="G1472" s="2" t="s">
        <v>21</v>
      </c>
      <c r="H1472" s="3">
        <v>0</v>
      </c>
      <c r="I1472" s="4">
        <v>0</v>
      </c>
    </row>
    <row r="1473" spans="1:9" x14ac:dyDescent="0.35">
      <c r="A1473" s="2" t="s">
        <v>9</v>
      </c>
      <c r="B1473" s="2" t="s">
        <v>72</v>
      </c>
      <c r="C1473" s="2" t="s">
        <v>11</v>
      </c>
      <c r="D1473" s="2" t="s">
        <v>76</v>
      </c>
      <c r="E1473" s="2" t="s">
        <v>25</v>
      </c>
      <c r="F1473" s="2" t="s">
        <v>77</v>
      </c>
      <c r="G1473" s="2" t="s">
        <v>14</v>
      </c>
      <c r="H1473" s="3">
        <v>173812</v>
      </c>
      <c r="I1473" s="4">
        <v>0.2727</v>
      </c>
    </row>
    <row r="1474" spans="1:9" x14ac:dyDescent="0.35">
      <c r="A1474" s="2" t="s">
        <v>9</v>
      </c>
      <c r="B1474" s="2" t="s">
        <v>72</v>
      </c>
      <c r="C1474" s="2" t="s">
        <v>11</v>
      </c>
      <c r="D1474" s="2" t="s">
        <v>76</v>
      </c>
      <c r="E1474" s="2" t="s">
        <v>13</v>
      </c>
      <c r="F1474" s="2" t="s">
        <v>77</v>
      </c>
      <c r="G1474" s="2" t="s">
        <v>14</v>
      </c>
      <c r="H1474" s="3">
        <v>0</v>
      </c>
      <c r="I1474" s="4">
        <v>0</v>
      </c>
    </row>
    <row r="1475" spans="1:9" x14ac:dyDescent="0.35">
      <c r="A1475" s="2" t="s">
        <v>9</v>
      </c>
      <c r="B1475" s="2" t="s">
        <v>72</v>
      </c>
      <c r="C1475" s="2" t="s">
        <v>11</v>
      </c>
      <c r="D1475" s="2" t="s">
        <v>76</v>
      </c>
      <c r="E1475" s="2" t="s">
        <v>15</v>
      </c>
      <c r="F1475" s="2" t="s">
        <v>77</v>
      </c>
      <c r="G1475" s="2" t="s">
        <v>14</v>
      </c>
      <c r="H1475" s="3">
        <v>44616</v>
      </c>
      <c r="I1475" s="4">
        <v>7.0000000000000007E-2</v>
      </c>
    </row>
    <row r="1476" spans="1:9" x14ac:dyDescent="0.35">
      <c r="A1476" s="2" t="s">
        <v>9</v>
      </c>
      <c r="B1476" s="2" t="s">
        <v>72</v>
      </c>
      <c r="C1476" s="2" t="s">
        <v>11</v>
      </c>
      <c r="D1476" s="2" t="s">
        <v>76</v>
      </c>
      <c r="E1476" s="2" t="s">
        <v>17</v>
      </c>
      <c r="F1476" s="2" t="s">
        <v>77</v>
      </c>
      <c r="G1476" s="2" t="s">
        <v>14</v>
      </c>
      <c r="H1476" s="3">
        <v>0</v>
      </c>
      <c r="I1476" s="4">
        <v>0</v>
      </c>
    </row>
    <row r="1477" spans="1:9" x14ac:dyDescent="0.35">
      <c r="A1477" s="2" t="s">
        <v>9</v>
      </c>
      <c r="B1477" s="2" t="s">
        <v>72</v>
      </c>
      <c r="C1477" s="2" t="s">
        <v>11</v>
      </c>
      <c r="D1477" s="2" t="s">
        <v>76</v>
      </c>
      <c r="E1477" s="2" t="s">
        <v>18</v>
      </c>
      <c r="F1477" s="2" t="s">
        <v>77</v>
      </c>
      <c r="G1477" s="2" t="s">
        <v>14</v>
      </c>
      <c r="H1477" s="3">
        <v>251190</v>
      </c>
      <c r="I1477" s="4">
        <v>0.39410000000000001</v>
      </c>
    </row>
    <row r="1478" spans="1:9" x14ac:dyDescent="0.35">
      <c r="A1478" s="2" t="s">
        <v>9</v>
      </c>
      <c r="B1478" s="2" t="s">
        <v>162</v>
      </c>
      <c r="C1478" s="2" t="s">
        <v>11</v>
      </c>
      <c r="D1478" s="2" t="s">
        <v>76</v>
      </c>
      <c r="E1478" s="2" t="s">
        <v>25</v>
      </c>
      <c r="F1478" s="2" t="s">
        <v>77</v>
      </c>
      <c r="G1478" s="2" t="s">
        <v>14</v>
      </c>
      <c r="H1478" s="3">
        <v>811110</v>
      </c>
      <c r="I1478" s="4">
        <v>0.2727</v>
      </c>
    </row>
    <row r="1479" spans="1:9" x14ac:dyDescent="0.35">
      <c r="A1479" s="2" t="s">
        <v>9</v>
      </c>
      <c r="B1479" s="2" t="s">
        <v>162</v>
      </c>
      <c r="C1479" s="2" t="s">
        <v>11</v>
      </c>
      <c r="D1479" s="2" t="s">
        <v>76</v>
      </c>
      <c r="E1479" s="2" t="s">
        <v>13</v>
      </c>
      <c r="F1479" s="2" t="s">
        <v>77</v>
      </c>
      <c r="G1479" s="2" t="s">
        <v>14</v>
      </c>
      <c r="H1479" s="3">
        <v>0</v>
      </c>
      <c r="I1479" s="4">
        <v>0</v>
      </c>
    </row>
    <row r="1480" spans="1:9" x14ac:dyDescent="0.35">
      <c r="A1480" s="2" t="s">
        <v>9</v>
      </c>
      <c r="B1480" s="2" t="s">
        <v>162</v>
      </c>
      <c r="C1480" s="2" t="s">
        <v>11</v>
      </c>
      <c r="D1480" s="2" t="s">
        <v>76</v>
      </c>
      <c r="E1480" s="2" t="s">
        <v>15</v>
      </c>
      <c r="F1480" s="2" t="s">
        <v>77</v>
      </c>
      <c r="G1480" s="2" t="s">
        <v>14</v>
      </c>
      <c r="H1480" s="3">
        <v>151988</v>
      </c>
      <c r="I1480" s="4">
        <v>7.0000000000000007E-2</v>
      </c>
    </row>
    <row r="1481" spans="1:9" x14ac:dyDescent="0.35">
      <c r="A1481" s="2" t="s">
        <v>9</v>
      </c>
      <c r="B1481" s="2" t="s">
        <v>162</v>
      </c>
      <c r="C1481" s="2" t="s">
        <v>11</v>
      </c>
      <c r="D1481" s="2" t="s">
        <v>76</v>
      </c>
      <c r="E1481" s="2" t="s">
        <v>17</v>
      </c>
      <c r="F1481" s="2" t="s">
        <v>77</v>
      </c>
      <c r="G1481" s="2" t="s">
        <v>14</v>
      </c>
      <c r="H1481" s="3">
        <v>0</v>
      </c>
      <c r="I1481" s="4">
        <v>0</v>
      </c>
    </row>
    <row r="1482" spans="1:9" x14ac:dyDescent="0.35">
      <c r="A1482" s="2" t="s">
        <v>9</v>
      </c>
      <c r="B1482" s="2" t="s">
        <v>162</v>
      </c>
      <c r="C1482" s="2" t="s">
        <v>11</v>
      </c>
      <c r="D1482" s="2" t="s">
        <v>76</v>
      </c>
      <c r="E1482" s="2" t="s">
        <v>18</v>
      </c>
      <c r="F1482" s="2" t="s">
        <v>77</v>
      </c>
      <c r="G1482" s="2" t="s">
        <v>14</v>
      </c>
      <c r="H1482" s="3">
        <v>855694</v>
      </c>
      <c r="I1482" s="4">
        <v>0.39410000000000001</v>
      </c>
    </row>
    <row r="1483" spans="1:9" x14ac:dyDescent="0.35">
      <c r="A1483" s="2" t="s">
        <v>9</v>
      </c>
      <c r="B1483" s="2" t="s">
        <v>77</v>
      </c>
      <c r="C1483" s="2" t="s">
        <v>11</v>
      </c>
      <c r="D1483" s="2" t="s">
        <v>76</v>
      </c>
      <c r="E1483" s="2" t="s">
        <v>13</v>
      </c>
      <c r="F1483" s="2" t="s">
        <v>77</v>
      </c>
      <c r="G1483" s="2" t="s">
        <v>14</v>
      </c>
      <c r="H1483" s="3">
        <v>0</v>
      </c>
      <c r="I1483" s="4">
        <v>0</v>
      </c>
    </row>
    <row r="1484" spans="1:9" x14ac:dyDescent="0.35">
      <c r="A1484" s="2" t="s">
        <v>9</v>
      </c>
      <c r="B1484" s="2" t="s">
        <v>77</v>
      </c>
      <c r="C1484" s="2" t="s">
        <v>11</v>
      </c>
      <c r="D1484" s="2" t="s">
        <v>76</v>
      </c>
      <c r="E1484" s="2" t="s">
        <v>15</v>
      </c>
      <c r="F1484" s="2" t="s">
        <v>77</v>
      </c>
      <c r="G1484" s="2" t="s">
        <v>14</v>
      </c>
      <c r="H1484" s="3">
        <v>264196</v>
      </c>
      <c r="I1484" s="4">
        <v>7.0000000000000007E-2</v>
      </c>
    </row>
    <row r="1485" spans="1:9" x14ac:dyDescent="0.35">
      <c r="A1485" s="2" t="s">
        <v>9</v>
      </c>
      <c r="B1485" s="2" t="s">
        <v>77</v>
      </c>
      <c r="C1485" s="2" t="s">
        <v>11</v>
      </c>
      <c r="D1485" s="2" t="s">
        <v>76</v>
      </c>
      <c r="E1485" s="2" t="s">
        <v>25</v>
      </c>
      <c r="F1485" s="2" t="s">
        <v>77</v>
      </c>
      <c r="G1485" s="2" t="s">
        <v>14</v>
      </c>
      <c r="H1485" s="3">
        <v>1031665</v>
      </c>
      <c r="I1485" s="4">
        <v>0.2727</v>
      </c>
    </row>
    <row r="1486" spans="1:9" x14ac:dyDescent="0.35">
      <c r="A1486" s="2" t="s">
        <v>9</v>
      </c>
      <c r="B1486" s="2" t="s">
        <v>77</v>
      </c>
      <c r="C1486" s="2" t="s">
        <v>11</v>
      </c>
      <c r="D1486" s="2" t="s">
        <v>76</v>
      </c>
      <c r="E1486" s="2" t="s">
        <v>18</v>
      </c>
      <c r="F1486" s="2" t="s">
        <v>77</v>
      </c>
      <c r="G1486" s="2" t="s">
        <v>14</v>
      </c>
      <c r="H1486" s="3">
        <v>1487421</v>
      </c>
      <c r="I1486" s="4">
        <v>0.39410000000000001</v>
      </c>
    </row>
    <row r="1487" spans="1:9" x14ac:dyDescent="0.35">
      <c r="A1487" s="2" t="s">
        <v>9</v>
      </c>
      <c r="B1487" s="2" t="s">
        <v>77</v>
      </c>
      <c r="C1487" s="2" t="s">
        <v>11</v>
      </c>
      <c r="D1487" s="2" t="s">
        <v>76</v>
      </c>
      <c r="E1487" s="2" t="s">
        <v>17</v>
      </c>
      <c r="F1487" s="2" t="s">
        <v>77</v>
      </c>
      <c r="G1487" s="2" t="s">
        <v>14</v>
      </c>
      <c r="H1487" s="3">
        <v>0</v>
      </c>
      <c r="I1487" s="4">
        <v>0</v>
      </c>
    </row>
    <row r="1488" spans="1:9" x14ac:dyDescent="0.35">
      <c r="A1488" s="2" t="s">
        <v>9</v>
      </c>
      <c r="B1488" s="2" t="s">
        <v>134</v>
      </c>
      <c r="C1488" s="2" t="s">
        <v>11</v>
      </c>
      <c r="D1488" s="2" t="s">
        <v>153</v>
      </c>
      <c r="E1488" s="2" t="s">
        <v>13</v>
      </c>
      <c r="F1488" s="2" t="s">
        <v>77</v>
      </c>
      <c r="G1488" s="2" t="s">
        <v>14</v>
      </c>
      <c r="H1488" s="3">
        <v>0</v>
      </c>
      <c r="I1488" s="4">
        <v>0</v>
      </c>
    </row>
    <row r="1489" spans="1:9" x14ac:dyDescent="0.35">
      <c r="A1489" s="2" t="s">
        <v>9</v>
      </c>
      <c r="B1489" s="2" t="s">
        <v>134</v>
      </c>
      <c r="C1489" s="2" t="s">
        <v>11</v>
      </c>
      <c r="D1489" s="2" t="s">
        <v>153</v>
      </c>
      <c r="E1489" s="2" t="s">
        <v>15</v>
      </c>
      <c r="F1489" s="2" t="s">
        <v>77</v>
      </c>
      <c r="G1489" s="2" t="s">
        <v>14</v>
      </c>
      <c r="H1489" s="3">
        <v>502784</v>
      </c>
      <c r="I1489" s="4">
        <v>0.18529999999999999</v>
      </c>
    </row>
    <row r="1490" spans="1:9" x14ac:dyDescent="0.35">
      <c r="A1490" s="2" t="s">
        <v>9</v>
      </c>
      <c r="B1490" s="2" t="s">
        <v>134</v>
      </c>
      <c r="C1490" s="2" t="s">
        <v>11</v>
      </c>
      <c r="D1490" s="2" t="s">
        <v>153</v>
      </c>
      <c r="E1490" s="2" t="s">
        <v>17</v>
      </c>
      <c r="F1490" s="2" t="s">
        <v>77</v>
      </c>
      <c r="G1490" s="2" t="s">
        <v>14</v>
      </c>
      <c r="H1490" s="3">
        <v>0</v>
      </c>
      <c r="I1490" s="4">
        <v>0</v>
      </c>
    </row>
    <row r="1491" spans="1:9" x14ac:dyDescent="0.35">
      <c r="A1491" s="2" t="s">
        <v>9</v>
      </c>
      <c r="B1491" s="2" t="s">
        <v>134</v>
      </c>
      <c r="C1491" s="2" t="s">
        <v>11</v>
      </c>
      <c r="D1491" s="2" t="s">
        <v>153</v>
      </c>
      <c r="E1491" s="2" t="s">
        <v>18</v>
      </c>
      <c r="F1491" s="2" t="s">
        <v>77</v>
      </c>
      <c r="G1491" s="2" t="s">
        <v>14</v>
      </c>
      <c r="H1491" s="3">
        <v>1221009</v>
      </c>
      <c r="I1491" s="4">
        <v>0.45</v>
      </c>
    </row>
    <row r="1492" spans="1:9" x14ac:dyDescent="0.35">
      <c r="A1492" s="2" t="s">
        <v>9</v>
      </c>
      <c r="B1492" s="2" t="s">
        <v>77</v>
      </c>
      <c r="C1492" s="2" t="s">
        <v>11</v>
      </c>
      <c r="D1492" s="2" t="s">
        <v>153</v>
      </c>
      <c r="E1492" s="2" t="s">
        <v>18</v>
      </c>
      <c r="F1492" s="2" t="s">
        <v>77</v>
      </c>
      <c r="G1492" s="2" t="s">
        <v>14</v>
      </c>
      <c r="H1492" s="3">
        <v>3517714</v>
      </c>
      <c r="I1492" s="4">
        <v>0.45</v>
      </c>
    </row>
    <row r="1493" spans="1:9" x14ac:dyDescent="0.35">
      <c r="A1493" s="2" t="s">
        <v>9</v>
      </c>
      <c r="B1493" s="2" t="s">
        <v>77</v>
      </c>
      <c r="C1493" s="2" t="s">
        <v>11</v>
      </c>
      <c r="D1493" s="2" t="s">
        <v>153</v>
      </c>
      <c r="E1493" s="2" t="s">
        <v>17</v>
      </c>
      <c r="F1493" s="2" t="s">
        <v>77</v>
      </c>
      <c r="G1493" s="2" t="s">
        <v>14</v>
      </c>
      <c r="H1493" s="3">
        <v>0</v>
      </c>
      <c r="I1493" s="4">
        <v>0</v>
      </c>
    </row>
    <row r="1494" spans="1:9" x14ac:dyDescent="0.35">
      <c r="A1494" s="2" t="s">
        <v>9</v>
      </c>
      <c r="B1494" s="2" t="s">
        <v>77</v>
      </c>
      <c r="C1494" s="2" t="s">
        <v>11</v>
      </c>
      <c r="D1494" s="2" t="s">
        <v>153</v>
      </c>
      <c r="E1494" s="2" t="s">
        <v>13</v>
      </c>
      <c r="F1494" s="2" t="s">
        <v>77</v>
      </c>
      <c r="G1494" s="2" t="s">
        <v>14</v>
      </c>
      <c r="H1494" s="3">
        <v>0</v>
      </c>
      <c r="I1494" s="4">
        <v>0</v>
      </c>
    </row>
    <row r="1495" spans="1:9" x14ac:dyDescent="0.35">
      <c r="A1495" s="2" t="s">
        <v>9</v>
      </c>
      <c r="B1495" s="2" t="s">
        <v>77</v>
      </c>
      <c r="C1495" s="2" t="s">
        <v>11</v>
      </c>
      <c r="D1495" s="2" t="s">
        <v>153</v>
      </c>
      <c r="E1495" s="2" t="s">
        <v>15</v>
      </c>
      <c r="F1495" s="2" t="s">
        <v>77</v>
      </c>
      <c r="G1495" s="2" t="s">
        <v>14</v>
      </c>
      <c r="H1495" s="3">
        <v>1448516</v>
      </c>
      <c r="I1495" s="4">
        <v>0.18529999999999999</v>
      </c>
    </row>
    <row r="1496" spans="1:9" s="14" customFormat="1" x14ac:dyDescent="0.35">
      <c r="A1496" s="15" t="s">
        <v>9</v>
      </c>
      <c r="B1496" s="15" t="s">
        <v>225</v>
      </c>
      <c r="C1496" s="15" t="s">
        <v>11</v>
      </c>
      <c r="D1496" s="15" t="s">
        <v>229</v>
      </c>
      <c r="E1496" s="15" t="s">
        <v>25</v>
      </c>
      <c r="F1496" s="15" t="s">
        <v>230</v>
      </c>
      <c r="G1496" s="15" t="s">
        <v>14</v>
      </c>
      <c r="H1496" s="16">
        <v>363232</v>
      </c>
      <c r="I1496" s="17">
        <v>0.33</v>
      </c>
    </row>
    <row r="1497" spans="1:9" s="14" customFormat="1" x14ac:dyDescent="0.35">
      <c r="A1497" s="15" t="s">
        <v>9</v>
      </c>
      <c r="B1497" s="15" t="s">
        <v>225</v>
      </c>
      <c r="C1497" s="15" t="s">
        <v>11</v>
      </c>
      <c r="D1497" s="15" t="s">
        <v>229</v>
      </c>
      <c r="E1497" s="15" t="s">
        <v>13</v>
      </c>
      <c r="F1497" s="15" t="s">
        <v>230</v>
      </c>
      <c r="G1497" s="15" t="s">
        <v>14</v>
      </c>
      <c r="H1497" s="16">
        <v>0</v>
      </c>
      <c r="I1497" s="17">
        <v>0</v>
      </c>
    </row>
    <row r="1498" spans="1:9" s="14" customFormat="1" x14ac:dyDescent="0.35">
      <c r="A1498" s="15" t="s">
        <v>9</v>
      </c>
      <c r="B1498" s="15" t="s">
        <v>225</v>
      </c>
      <c r="C1498" s="15" t="s">
        <v>11</v>
      </c>
      <c r="D1498" s="15" t="s">
        <v>229</v>
      </c>
      <c r="E1498" s="15" t="s">
        <v>15</v>
      </c>
      <c r="F1498" s="15" t="s">
        <v>230</v>
      </c>
      <c r="G1498" s="15" t="s">
        <v>14</v>
      </c>
      <c r="H1498" s="16">
        <v>347272</v>
      </c>
      <c r="I1498" s="17">
        <v>0.3155</v>
      </c>
    </row>
    <row r="1499" spans="1:9" s="14" customFormat="1" x14ac:dyDescent="0.35">
      <c r="A1499" s="15" t="s">
        <v>9</v>
      </c>
      <c r="B1499" s="15" t="s">
        <v>225</v>
      </c>
      <c r="C1499" s="15" t="s">
        <v>11</v>
      </c>
      <c r="D1499" s="15" t="s">
        <v>229</v>
      </c>
      <c r="E1499" s="15" t="s">
        <v>17</v>
      </c>
      <c r="F1499" s="15" t="s">
        <v>230</v>
      </c>
      <c r="G1499" s="15" t="s">
        <v>14</v>
      </c>
      <c r="H1499" s="16">
        <v>0</v>
      </c>
      <c r="I1499" s="17">
        <v>0</v>
      </c>
    </row>
    <row r="1500" spans="1:9" s="14" customFormat="1" x14ac:dyDescent="0.35">
      <c r="A1500" s="15" t="s">
        <v>9</v>
      </c>
      <c r="B1500" s="15" t="s">
        <v>225</v>
      </c>
      <c r="C1500" s="15" t="s">
        <v>11</v>
      </c>
      <c r="D1500" s="15" t="s">
        <v>229</v>
      </c>
      <c r="E1500" s="15" t="s">
        <v>18</v>
      </c>
      <c r="F1500" s="15" t="s">
        <v>230</v>
      </c>
      <c r="G1500" s="15" t="s">
        <v>14</v>
      </c>
      <c r="H1500" s="16">
        <v>566533</v>
      </c>
      <c r="I1500" s="17">
        <v>0.51470000000000005</v>
      </c>
    </row>
    <row r="1501" spans="1:9" s="14" customFormat="1" x14ac:dyDescent="0.35">
      <c r="A1501" s="15" t="s">
        <v>9</v>
      </c>
      <c r="B1501" s="15" t="s">
        <v>230</v>
      </c>
      <c r="C1501" s="15" t="s">
        <v>11</v>
      </c>
      <c r="D1501" s="15" t="s">
        <v>229</v>
      </c>
      <c r="E1501" s="15" t="s">
        <v>25</v>
      </c>
      <c r="F1501" s="15" t="s">
        <v>230</v>
      </c>
      <c r="G1501" s="15" t="s">
        <v>14</v>
      </c>
      <c r="H1501" s="16">
        <v>722814</v>
      </c>
      <c r="I1501" s="17">
        <v>0.33</v>
      </c>
    </row>
    <row r="1502" spans="1:9" s="14" customFormat="1" x14ac:dyDescent="0.35">
      <c r="A1502" s="15" t="s">
        <v>9</v>
      </c>
      <c r="B1502" s="15" t="s">
        <v>230</v>
      </c>
      <c r="C1502" s="15" t="s">
        <v>11</v>
      </c>
      <c r="D1502" s="15" t="s">
        <v>229</v>
      </c>
      <c r="E1502" s="15" t="s">
        <v>13</v>
      </c>
      <c r="F1502" s="15" t="s">
        <v>230</v>
      </c>
      <c r="G1502" s="15" t="s">
        <v>14</v>
      </c>
      <c r="H1502" s="16">
        <v>0</v>
      </c>
      <c r="I1502" s="17">
        <v>0</v>
      </c>
    </row>
    <row r="1503" spans="1:9" s="14" customFormat="1" x14ac:dyDescent="0.35">
      <c r="A1503" s="15" t="s">
        <v>9</v>
      </c>
      <c r="B1503" s="15" t="s">
        <v>230</v>
      </c>
      <c r="C1503" s="15" t="s">
        <v>11</v>
      </c>
      <c r="D1503" s="15" t="s">
        <v>229</v>
      </c>
      <c r="E1503" s="15" t="s">
        <v>15</v>
      </c>
      <c r="F1503" s="15" t="s">
        <v>230</v>
      </c>
      <c r="G1503" s="15" t="s">
        <v>14</v>
      </c>
      <c r="H1503" s="16">
        <v>691054</v>
      </c>
      <c r="I1503" s="17">
        <v>0.3155</v>
      </c>
    </row>
    <row r="1504" spans="1:9" s="14" customFormat="1" x14ac:dyDescent="0.35">
      <c r="A1504" s="15" t="s">
        <v>9</v>
      </c>
      <c r="B1504" s="15" t="s">
        <v>230</v>
      </c>
      <c r="C1504" s="15" t="s">
        <v>11</v>
      </c>
      <c r="D1504" s="15" t="s">
        <v>229</v>
      </c>
      <c r="E1504" s="15" t="s">
        <v>17</v>
      </c>
      <c r="F1504" s="15" t="s">
        <v>230</v>
      </c>
      <c r="G1504" s="15" t="s">
        <v>14</v>
      </c>
      <c r="H1504" s="16">
        <v>0</v>
      </c>
      <c r="I1504" s="17">
        <v>0</v>
      </c>
    </row>
    <row r="1505" spans="1:9" s="14" customFormat="1" x14ac:dyDescent="0.35">
      <c r="A1505" s="15" t="s">
        <v>9</v>
      </c>
      <c r="B1505" s="15" t="s">
        <v>230</v>
      </c>
      <c r="C1505" s="15" t="s">
        <v>11</v>
      </c>
      <c r="D1505" s="15" t="s">
        <v>229</v>
      </c>
      <c r="E1505" s="15" t="s">
        <v>18</v>
      </c>
      <c r="F1505" s="15" t="s">
        <v>230</v>
      </c>
      <c r="G1505" s="15" t="s">
        <v>14</v>
      </c>
      <c r="H1505" s="16">
        <v>1127371</v>
      </c>
      <c r="I1505" s="17">
        <v>0.51470000000000005</v>
      </c>
    </row>
    <row r="1506" spans="1:9" x14ac:dyDescent="0.35">
      <c r="A1506" s="2" t="s">
        <v>9</v>
      </c>
      <c r="B1506" s="2" t="s">
        <v>230</v>
      </c>
      <c r="C1506" s="2" t="s">
        <v>11</v>
      </c>
      <c r="D1506" s="2" t="s">
        <v>329</v>
      </c>
      <c r="E1506" s="2" t="s">
        <v>13</v>
      </c>
      <c r="F1506" s="2" t="s">
        <v>20</v>
      </c>
      <c r="G1506" s="2" t="s">
        <v>21</v>
      </c>
      <c r="H1506" s="3">
        <v>0</v>
      </c>
      <c r="I1506" s="4">
        <v>0</v>
      </c>
    </row>
    <row r="1507" spans="1:9" x14ac:dyDescent="0.35">
      <c r="A1507" s="2" t="s">
        <v>9</v>
      </c>
      <c r="B1507" s="2" t="s">
        <v>230</v>
      </c>
      <c r="C1507" s="2" t="s">
        <v>11</v>
      </c>
      <c r="D1507" s="2" t="s">
        <v>329</v>
      </c>
      <c r="E1507" s="2" t="s">
        <v>15</v>
      </c>
      <c r="F1507" s="2" t="s">
        <v>20</v>
      </c>
      <c r="G1507" s="2" t="s">
        <v>21</v>
      </c>
      <c r="H1507" s="3">
        <v>3597219</v>
      </c>
      <c r="I1507" s="4">
        <v>0.30520000000000003</v>
      </c>
    </row>
    <row r="1508" spans="1:9" x14ac:dyDescent="0.35">
      <c r="A1508" s="2" t="s">
        <v>9</v>
      </c>
      <c r="B1508" s="2" t="s">
        <v>230</v>
      </c>
      <c r="C1508" s="2" t="s">
        <v>11</v>
      </c>
      <c r="D1508" s="2" t="s">
        <v>329</v>
      </c>
      <c r="E1508" s="2" t="s">
        <v>16</v>
      </c>
      <c r="F1508" s="2" t="s">
        <v>20</v>
      </c>
      <c r="G1508" s="2" t="s">
        <v>21</v>
      </c>
      <c r="H1508" s="3">
        <v>229835</v>
      </c>
      <c r="I1508" s="4">
        <v>1.95E-2</v>
      </c>
    </row>
    <row r="1509" spans="1:9" x14ac:dyDescent="0.35">
      <c r="A1509" s="2" t="s">
        <v>9</v>
      </c>
      <c r="B1509" s="2" t="s">
        <v>230</v>
      </c>
      <c r="C1509" s="2" t="s">
        <v>11</v>
      </c>
      <c r="D1509" s="2" t="s">
        <v>329</v>
      </c>
      <c r="E1509" s="2" t="s">
        <v>30</v>
      </c>
      <c r="F1509" s="2" t="s">
        <v>20</v>
      </c>
      <c r="G1509" s="2" t="s">
        <v>21</v>
      </c>
      <c r="H1509" s="3">
        <v>3237828</v>
      </c>
      <c r="I1509" s="4">
        <v>0.2104</v>
      </c>
    </row>
    <row r="1510" spans="1:9" x14ac:dyDescent="0.35">
      <c r="A1510" s="2" t="s">
        <v>9</v>
      </c>
      <c r="B1510" s="2" t="s">
        <v>230</v>
      </c>
      <c r="C1510" s="2" t="s">
        <v>11</v>
      </c>
      <c r="D1510" s="2" t="s">
        <v>329</v>
      </c>
      <c r="E1510" s="2" t="s">
        <v>17</v>
      </c>
      <c r="F1510" s="2" t="s">
        <v>20</v>
      </c>
      <c r="G1510" s="2" t="s">
        <v>21</v>
      </c>
      <c r="H1510" s="3">
        <v>0</v>
      </c>
      <c r="I1510" s="4">
        <v>0</v>
      </c>
    </row>
    <row r="1511" spans="1:9" x14ac:dyDescent="0.35">
      <c r="A1511" s="2" t="s">
        <v>9</v>
      </c>
      <c r="B1511" s="2" t="s">
        <v>230</v>
      </c>
      <c r="C1511" s="2" t="s">
        <v>11</v>
      </c>
      <c r="D1511" s="2" t="s">
        <v>329</v>
      </c>
      <c r="E1511" s="2" t="s">
        <v>18</v>
      </c>
      <c r="F1511" s="2" t="s">
        <v>20</v>
      </c>
      <c r="G1511" s="2" t="s">
        <v>21</v>
      </c>
      <c r="H1511" s="3">
        <v>5537266</v>
      </c>
      <c r="I1511" s="4">
        <v>0.4698</v>
      </c>
    </row>
  </sheetData>
  <sortState ref="A2:I1511">
    <sortCondition ref="D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82"/>
  <sheetViews>
    <sheetView topLeftCell="K1" zoomScale="60" zoomScaleNormal="60" workbookViewId="0">
      <selection activeCell="R12" sqref="R12"/>
    </sheetView>
  </sheetViews>
  <sheetFormatPr defaultRowHeight="14.5" x14ac:dyDescent="0.35"/>
  <cols>
    <col min="1" max="1" width="9.81640625" bestFit="1" customWidth="1"/>
    <col min="2" max="2" width="7.7265625" bestFit="1" customWidth="1"/>
    <col min="3" max="3" width="141.81640625" bestFit="1" customWidth="1"/>
    <col min="4" max="4" width="19.81640625" style="6" customWidth="1"/>
    <col min="5" max="5" width="20.453125" style="6" customWidth="1"/>
    <col min="6" max="6" width="20.54296875" style="6" customWidth="1"/>
    <col min="7" max="8" width="22.54296875" style="6" customWidth="1"/>
    <col min="9" max="9" width="9.1796875" customWidth="1"/>
    <col min="10" max="10" width="9.81640625" bestFit="1" customWidth="1"/>
    <col min="11" max="11" width="7.7265625" bestFit="1" customWidth="1"/>
    <col min="12" max="12" width="108.453125" bestFit="1" customWidth="1"/>
    <col min="13" max="13" width="19.81640625" bestFit="1" customWidth="1"/>
    <col min="14" max="14" width="18.453125" bestFit="1" customWidth="1"/>
    <col min="15" max="15" width="16.54296875" bestFit="1" customWidth="1"/>
    <col min="16" max="16" width="18" bestFit="1" customWidth="1"/>
  </cols>
  <sheetData>
    <row r="1" spans="1:17" x14ac:dyDescent="0.35">
      <c r="A1" t="str">
        <f>Main!A12</f>
        <v/>
      </c>
    </row>
    <row r="2" spans="1:17" x14ac:dyDescent="0.35">
      <c r="A2">
        <f>COUNTIF(A5:A2982,A1)</f>
        <v>0</v>
      </c>
    </row>
    <row r="3" spans="1:17" x14ac:dyDescent="0.35">
      <c r="M3" s="6">
        <f>SUM(M5:M51)</f>
        <v>0</v>
      </c>
      <c r="P3" s="6">
        <f>SUM(P5:P51)</f>
        <v>0</v>
      </c>
      <c r="Q3" s="41" t="e">
        <f>+P3/M3</f>
        <v>#DIV/0!</v>
      </c>
    </row>
    <row r="4" spans="1:17" x14ac:dyDescent="0.35">
      <c r="A4" t="s">
        <v>729</v>
      </c>
      <c r="B4" t="s">
        <v>409</v>
      </c>
      <c r="C4" t="s">
        <v>1026</v>
      </c>
      <c r="D4" s="6" t="s">
        <v>1027</v>
      </c>
      <c r="E4" s="6" t="s">
        <v>1028</v>
      </c>
      <c r="F4" s="6" t="s">
        <v>1029</v>
      </c>
      <c r="G4" s="6" t="s">
        <v>1030</v>
      </c>
      <c r="H4" s="6" t="s">
        <v>1031</v>
      </c>
      <c r="J4" t="s">
        <v>729</v>
      </c>
      <c r="K4" t="s">
        <v>409</v>
      </c>
      <c r="L4" t="s">
        <v>1026</v>
      </c>
      <c r="M4" s="6" t="s">
        <v>1027</v>
      </c>
      <c r="N4" s="6" t="s">
        <v>3368</v>
      </c>
      <c r="O4" s="6" t="s">
        <v>3366</v>
      </c>
      <c r="P4" s="6" t="s">
        <v>4671</v>
      </c>
    </row>
    <row r="5" spans="1:17" x14ac:dyDescent="0.35">
      <c r="A5" t="s">
        <v>730</v>
      </c>
      <c r="B5" t="s">
        <v>15</v>
      </c>
      <c r="C5" t="s">
        <v>1033</v>
      </c>
      <c r="D5" s="6">
        <v>1000</v>
      </c>
      <c r="E5" s="6">
        <v>0</v>
      </c>
      <c r="F5" s="6">
        <v>150</v>
      </c>
      <c r="G5" s="6">
        <v>1000</v>
      </c>
      <c r="H5" s="6">
        <v>0</v>
      </c>
      <c r="J5" t="str">
        <f t="array" ref="J5">IF(ROWS(J$5:J5)&gt;$A$2,"",INDEX(A$5:H$3000,SMALL(IF($A$5:$A$3000=$A$1,ROW($A$5:$A$3000)-ROW($A$5)+1),ROWS(J$5:J5)),COLUMNS($A5:$A5)))</f>
        <v/>
      </c>
      <c r="K5" t="str">
        <f t="array" ref="K5">IF(ROWS(K$5:K5)&gt;$A$2,"",INDEX(B$5:I$3000,SMALL(IF($A$5:$A$3000=$A$1,ROW($A$5:$A$3000)-ROW($A$5)+1),ROWS(K$5:K5)),COLUMNS($A5:$A5)))</f>
        <v/>
      </c>
      <c r="L5" t="str">
        <f t="array" ref="L5">IF(ROWS(L$5:L5)&gt;$A$2,"",INDEX(C$5:J$3000,SMALL(IF($A$5:$A$3000=$A$1,ROW($A$5:$A$3000)-ROW($A$5)+1),ROWS(L$5:L5)),COLUMNS($A5:$A5)))</f>
        <v/>
      </c>
      <c r="M5" t="str">
        <f t="array" ref="M5">IF(ROWS(M$5:M5)&gt;$A$2,"",INDEX(D$5:K$3000,SMALL(IF($A$5:$A$3000=$A$1,ROW($A$5:$A$3000)-ROW($A$5)+1),ROWS(M$5:M5)),COLUMNS($A5:$A5)))</f>
        <v/>
      </c>
      <c r="N5">
        <f>Main!J20</f>
        <v>0</v>
      </c>
      <c r="O5" t="str">
        <f>IF(K5="0187","YES",IF(K5="0287","YES",""))</f>
        <v/>
      </c>
      <c r="P5">
        <f>IF(AND(N5="YES",O5=""),M5,0)</f>
        <v>0</v>
      </c>
    </row>
    <row r="6" spans="1:17" x14ac:dyDescent="0.35">
      <c r="A6" t="s">
        <v>730</v>
      </c>
      <c r="B6" t="s">
        <v>15</v>
      </c>
      <c r="C6" t="s">
        <v>1034</v>
      </c>
      <c r="D6" s="6">
        <v>350</v>
      </c>
      <c r="E6" s="6">
        <v>0</v>
      </c>
      <c r="F6" s="6">
        <v>52.5</v>
      </c>
      <c r="G6" s="6">
        <v>175</v>
      </c>
      <c r="H6" s="6">
        <v>175</v>
      </c>
      <c r="J6" t="str">
        <f t="array" ref="J6">IF(ROWS(J$5:J6)&gt;$A$2,"",INDEX(A$5:H$3000,SMALL(IF($A$5:$A$3000=$A$1,ROW($A$5:$A$3000)-ROW($A$5)+1),ROWS(J$5:J6)),COLUMNS($A6:$A6)))</f>
        <v/>
      </c>
      <c r="K6" t="str">
        <f t="array" ref="K6">IF(ROWS(K$5:K6)&gt;$A$2,"",INDEX(B$5:I$3000,SMALL(IF($A$5:$A$3000=$A$1,ROW($A$5:$A$3000)-ROW($A$5)+1),ROWS(K$5:K6)),COLUMNS($A6:$A6)))</f>
        <v/>
      </c>
      <c r="L6" t="str">
        <f t="array" ref="L6">IF(ROWS(L$5:L6)&gt;$A$2,"",INDEX(C$5:J$3000,SMALL(IF($A$5:$A$3000=$A$1,ROW($A$5:$A$3000)-ROW($A$5)+1),ROWS(L$5:L6)),COLUMNS($A6:$A6)))</f>
        <v/>
      </c>
      <c r="M6" t="str">
        <f t="array" ref="M6">IF(ROWS(M$5:M6)&gt;$A$2,"",INDEX(D$5:K$3000,SMALL(IF($A$5:$A$3000=$A$1,ROW($A$5:$A$3000)-ROW($A$5)+1),ROWS(M$5:M6)),COLUMNS($A6:$A6)))</f>
        <v/>
      </c>
      <c r="N6">
        <f>Main!J21</f>
        <v>0</v>
      </c>
      <c r="O6" t="str">
        <f t="shared" ref="O6:O46" si="0">IF(K6="0187","YES",IF(K6="0287","YES",""))</f>
        <v/>
      </c>
      <c r="P6">
        <f t="shared" ref="P6:P51" si="1">IF(AND(N6="YES",O6=""),M6,0)</f>
        <v>0</v>
      </c>
    </row>
    <row r="7" spans="1:17" x14ac:dyDescent="0.35">
      <c r="A7" t="s">
        <v>730</v>
      </c>
      <c r="B7" t="s">
        <v>15</v>
      </c>
      <c r="C7" t="s">
        <v>1035</v>
      </c>
      <c r="D7" s="6">
        <v>1000</v>
      </c>
      <c r="E7" s="6">
        <v>0</v>
      </c>
      <c r="F7" s="6">
        <v>150</v>
      </c>
      <c r="G7" s="6">
        <v>1000</v>
      </c>
      <c r="H7" s="6">
        <v>0</v>
      </c>
      <c r="J7" t="str">
        <f t="array" ref="J7">IF(ROWS(J$5:J7)&gt;$A$2,"",INDEX(A$5:H$3000,SMALL(IF($A$5:$A$3000=$A$1,ROW($A$5:$A$3000)-ROW($A$5)+1),ROWS(J$5:J7)),COLUMNS($A7:$A7)))</f>
        <v/>
      </c>
      <c r="K7" t="str">
        <f t="array" ref="K7">IF(ROWS(K$5:K7)&gt;$A$2,"",INDEX(B$5:I$3000,SMALL(IF($A$5:$A$3000=$A$1,ROW($A$5:$A$3000)-ROW($A$5)+1),ROWS(K$5:K7)),COLUMNS($A7:$A7)))</f>
        <v/>
      </c>
      <c r="L7" t="str">
        <f t="array" ref="L7">IF(ROWS(L$5:L7)&gt;$A$2,"",INDEX(C$5:J$3000,SMALL(IF($A$5:$A$3000=$A$1,ROW($A$5:$A$3000)-ROW($A$5)+1),ROWS(L$5:L7)),COLUMNS($A7:$A7)))</f>
        <v/>
      </c>
      <c r="M7" t="str">
        <f t="array" ref="M7">IF(ROWS(M$5:M7)&gt;$A$2,"",INDEX(D$5:K$3000,SMALL(IF($A$5:$A$3000=$A$1,ROW($A$5:$A$3000)-ROW($A$5)+1),ROWS(M$5:M7)),COLUMNS($A7:$A7)))</f>
        <v/>
      </c>
      <c r="N7">
        <f>Main!J22</f>
        <v>0</v>
      </c>
      <c r="O7" t="str">
        <f t="shared" si="0"/>
        <v/>
      </c>
      <c r="P7">
        <f t="shared" si="1"/>
        <v>0</v>
      </c>
    </row>
    <row r="8" spans="1:17" x14ac:dyDescent="0.35">
      <c r="A8" t="s">
        <v>730</v>
      </c>
      <c r="B8" t="s">
        <v>15</v>
      </c>
      <c r="C8" t="s">
        <v>1604</v>
      </c>
      <c r="D8" s="6">
        <v>712400</v>
      </c>
      <c r="E8" s="6">
        <v>356200</v>
      </c>
      <c r="F8" s="6">
        <v>106860</v>
      </c>
      <c r="G8" s="6">
        <v>356200</v>
      </c>
      <c r="H8" s="6">
        <v>356200</v>
      </c>
      <c r="J8" t="str">
        <f t="array" ref="J8">IF(ROWS(J$5:J8)&gt;$A$2,"",INDEX(A$5:H$3000,SMALL(IF($A$5:$A$3000=$A$1,ROW($A$5:$A$3000)-ROW($A$5)+1),ROWS(J$5:J8)),COLUMNS($A8:$A8)))</f>
        <v/>
      </c>
      <c r="K8" t="str">
        <f t="array" ref="K8">IF(ROWS(K$5:K8)&gt;$A$2,"",INDEX(B$5:I$3000,SMALL(IF($A$5:$A$3000=$A$1,ROW($A$5:$A$3000)-ROW($A$5)+1),ROWS(K$5:K8)),COLUMNS($A8:$A8)))</f>
        <v/>
      </c>
      <c r="L8" t="str">
        <f t="array" ref="L8">IF(ROWS(L$5:L8)&gt;$A$2,"",INDEX(C$5:J$3000,SMALL(IF($A$5:$A$3000=$A$1,ROW($A$5:$A$3000)-ROW($A$5)+1),ROWS(L$5:L8)),COLUMNS($A8:$A8)))</f>
        <v/>
      </c>
      <c r="M8" t="str">
        <f t="array" ref="M8">IF(ROWS(M$5:M8)&gt;$A$2,"",INDEX(D$5:K$3000,SMALL(IF($A$5:$A$3000=$A$1,ROW($A$5:$A$3000)-ROW($A$5)+1),ROWS(M$5:M8)),COLUMNS($A8:$A8)))</f>
        <v/>
      </c>
      <c r="N8">
        <f>Main!J23</f>
        <v>0</v>
      </c>
      <c r="O8" t="str">
        <f t="shared" si="0"/>
        <v/>
      </c>
      <c r="P8">
        <f t="shared" si="1"/>
        <v>0</v>
      </c>
    </row>
    <row r="9" spans="1:17" x14ac:dyDescent="0.35">
      <c r="A9" t="s">
        <v>730</v>
      </c>
      <c r="B9" t="s">
        <v>15</v>
      </c>
      <c r="C9" t="s">
        <v>1763</v>
      </c>
      <c r="D9" s="6">
        <v>1145811</v>
      </c>
      <c r="E9" s="6">
        <v>1112930</v>
      </c>
      <c r="F9" s="6">
        <v>32881</v>
      </c>
      <c r="G9" s="6">
        <v>32881</v>
      </c>
      <c r="H9" s="6">
        <v>1112930</v>
      </c>
      <c r="J9" t="str">
        <f t="array" ref="J9">IF(ROWS(J$5:J9)&gt;$A$2,"",INDEX(A$5:H$3000,SMALL(IF($A$5:$A$3000=$A$1,ROW($A$5:$A$3000)-ROW($A$5)+1),ROWS(J$5:J9)),COLUMNS($A9:$A9)))</f>
        <v/>
      </c>
      <c r="K9" t="str">
        <f t="array" ref="K9">IF(ROWS(K$5:K9)&gt;$A$2,"",INDEX(B$5:I$3000,SMALL(IF($A$5:$A$3000=$A$1,ROW($A$5:$A$3000)-ROW($A$5)+1),ROWS(K$5:K9)),COLUMNS($A9:$A9)))</f>
        <v/>
      </c>
      <c r="L9" t="str">
        <f t="array" ref="L9">IF(ROWS(L$5:L9)&gt;$A$2,"",INDEX(C$5:J$3000,SMALL(IF($A$5:$A$3000=$A$1,ROW($A$5:$A$3000)-ROW($A$5)+1),ROWS(L$5:L9)),COLUMNS($A9:$A9)))</f>
        <v/>
      </c>
      <c r="M9" t="str">
        <f t="array" ref="M9">IF(ROWS(M$5:M9)&gt;$A$2,"",INDEX(D$5:K$3000,SMALL(IF($A$5:$A$3000=$A$1,ROW($A$5:$A$3000)-ROW($A$5)+1),ROWS(M$5:M9)),COLUMNS($A9:$A9)))</f>
        <v/>
      </c>
      <c r="N9">
        <f>Main!J24</f>
        <v>0</v>
      </c>
      <c r="O9" t="str">
        <f t="shared" si="0"/>
        <v/>
      </c>
      <c r="P9">
        <f t="shared" si="1"/>
        <v>0</v>
      </c>
    </row>
    <row r="10" spans="1:17" x14ac:dyDescent="0.35">
      <c r="A10" t="s">
        <v>730</v>
      </c>
      <c r="B10" t="s">
        <v>15</v>
      </c>
      <c r="C10" t="s">
        <v>2160</v>
      </c>
      <c r="D10" s="6">
        <v>203950</v>
      </c>
      <c r="E10" s="6">
        <v>103375</v>
      </c>
      <c r="F10" s="6">
        <v>32850</v>
      </c>
      <c r="G10" s="6">
        <v>110175</v>
      </c>
      <c r="H10" s="6">
        <v>108825</v>
      </c>
      <c r="J10" t="str">
        <f t="array" ref="J10">IF(ROWS(J$5:J10)&gt;$A$2,"",INDEX(A$5:H$3000,SMALL(IF($A$5:$A$3000=$A$1,ROW($A$5:$A$3000)-ROW($A$5)+1),ROWS(J$5:J10)),COLUMNS($A10:$A10)))</f>
        <v/>
      </c>
      <c r="K10" t="str">
        <f t="array" ref="K10">IF(ROWS(K$5:K10)&gt;$A$2,"",INDEX(B$5:I$3000,SMALL(IF($A$5:$A$3000=$A$1,ROW($A$5:$A$3000)-ROW($A$5)+1),ROWS(K$5:K10)),COLUMNS($A10:$A10)))</f>
        <v/>
      </c>
      <c r="L10" t="str">
        <f t="array" ref="L10">IF(ROWS(L$5:L10)&gt;$A$2,"",INDEX(C$5:J$3000,SMALL(IF($A$5:$A$3000=$A$1,ROW($A$5:$A$3000)-ROW($A$5)+1),ROWS(L$5:L10)),COLUMNS($A10:$A10)))</f>
        <v/>
      </c>
      <c r="M10" t="str">
        <f t="array" ref="M10">IF(ROWS(M$5:M10)&gt;$A$2,"",INDEX(D$5:K$3000,SMALL(IF($A$5:$A$3000=$A$1,ROW($A$5:$A$3000)-ROW($A$5)+1),ROWS(M$5:M10)),COLUMNS($A10:$A10)))</f>
        <v/>
      </c>
      <c r="N10">
        <f>Main!J25</f>
        <v>0</v>
      </c>
      <c r="O10" t="str">
        <f t="shared" si="0"/>
        <v/>
      </c>
      <c r="P10">
        <f t="shared" si="1"/>
        <v>0</v>
      </c>
    </row>
    <row r="11" spans="1:17" x14ac:dyDescent="0.35">
      <c r="A11" t="s">
        <v>730</v>
      </c>
      <c r="B11" t="s">
        <v>15</v>
      </c>
      <c r="C11" t="s">
        <v>1092</v>
      </c>
      <c r="D11" s="6">
        <v>98042</v>
      </c>
      <c r="E11" s="6">
        <v>0</v>
      </c>
      <c r="F11" s="6">
        <v>0</v>
      </c>
      <c r="G11" s="6">
        <v>0</v>
      </c>
      <c r="H11" s="6">
        <v>0</v>
      </c>
      <c r="J11" t="str">
        <f t="array" ref="J11">IF(ROWS(J$5:J11)&gt;$A$2,"",INDEX(A$5:H$3000,SMALL(IF($A$5:$A$3000=$A$1,ROW($A$5:$A$3000)-ROW($A$5)+1),ROWS(J$5:J11)),COLUMNS($A11:$A11)))</f>
        <v/>
      </c>
      <c r="K11" t="str">
        <f t="array" ref="K11">IF(ROWS(K$5:K11)&gt;$A$2,"",INDEX(B$5:I$3000,SMALL(IF($A$5:$A$3000=$A$1,ROW($A$5:$A$3000)-ROW($A$5)+1),ROWS(K$5:K11)),COLUMNS($A11:$A11)))</f>
        <v/>
      </c>
      <c r="L11" t="str">
        <f t="array" ref="L11">IF(ROWS(L$5:L11)&gt;$A$2,"",INDEX(C$5:J$3000,SMALL(IF($A$5:$A$3000=$A$1,ROW($A$5:$A$3000)-ROW($A$5)+1),ROWS(L$5:L11)),COLUMNS($A11:$A11)))</f>
        <v/>
      </c>
      <c r="M11" t="str">
        <f t="array" ref="M11">IF(ROWS(M$5:M11)&gt;$A$2,"",INDEX(D$5:K$3000,SMALL(IF($A$5:$A$3000=$A$1,ROW($A$5:$A$3000)-ROW($A$5)+1),ROWS(M$5:M11)),COLUMNS($A11:$A11)))</f>
        <v/>
      </c>
      <c r="N11">
        <f>Main!J26</f>
        <v>0</v>
      </c>
      <c r="O11" t="str">
        <f t="shared" si="0"/>
        <v/>
      </c>
      <c r="P11">
        <f t="shared" si="1"/>
        <v>0</v>
      </c>
    </row>
    <row r="12" spans="1:17" x14ac:dyDescent="0.35">
      <c r="A12" t="s">
        <v>730</v>
      </c>
      <c r="B12" t="s">
        <v>15</v>
      </c>
      <c r="C12" t="s">
        <v>2592</v>
      </c>
      <c r="D12" s="6">
        <v>9958</v>
      </c>
      <c r="E12" s="6">
        <v>12364</v>
      </c>
      <c r="F12" s="6">
        <v>0</v>
      </c>
      <c r="G12" s="6">
        <v>0</v>
      </c>
      <c r="H12" s="6">
        <v>0</v>
      </c>
      <c r="J12" t="str">
        <f t="array" ref="J12">IF(ROWS(J$5:J12)&gt;$A$2,"",INDEX(A$5:H$3000,SMALL(IF($A$5:$A$3000=$A$1,ROW($A$5:$A$3000)-ROW($A$5)+1),ROWS(J$5:J12)),COLUMNS($A12:$A12)))</f>
        <v/>
      </c>
      <c r="K12" t="str">
        <f t="array" ref="K12">IF(ROWS(K$5:K12)&gt;$A$2,"",INDEX(B$5:I$3000,SMALL(IF($A$5:$A$3000=$A$1,ROW($A$5:$A$3000)-ROW($A$5)+1),ROWS(K$5:K12)),COLUMNS($A12:$A12)))</f>
        <v/>
      </c>
      <c r="L12" t="str">
        <f t="array" ref="L12">IF(ROWS(L$5:L12)&gt;$A$2,"",INDEX(C$5:J$3000,SMALL(IF($A$5:$A$3000=$A$1,ROW($A$5:$A$3000)-ROW($A$5)+1),ROWS(L$5:L12)),COLUMNS($A12:$A12)))</f>
        <v/>
      </c>
      <c r="M12" t="str">
        <f t="array" ref="M12">IF(ROWS(M$5:M12)&gt;$A$2,"",INDEX(D$5:K$3000,SMALL(IF($A$5:$A$3000=$A$1,ROW($A$5:$A$3000)-ROW($A$5)+1),ROWS(M$5:M12)),COLUMNS($A12:$A12)))</f>
        <v/>
      </c>
      <c r="N12">
        <f>Main!J27</f>
        <v>0</v>
      </c>
      <c r="O12" t="str">
        <f t="shared" si="0"/>
        <v/>
      </c>
      <c r="P12">
        <f t="shared" si="1"/>
        <v>0</v>
      </c>
    </row>
    <row r="13" spans="1:17" x14ac:dyDescent="0.35">
      <c r="A13" t="s">
        <v>731</v>
      </c>
      <c r="B13" t="s">
        <v>15</v>
      </c>
      <c r="C13" t="s">
        <v>1102</v>
      </c>
      <c r="D13" s="6">
        <v>1325000</v>
      </c>
      <c r="E13" s="6">
        <v>1290000</v>
      </c>
      <c r="F13" s="6">
        <v>0</v>
      </c>
      <c r="G13" s="6">
        <v>0</v>
      </c>
      <c r="H13" s="6">
        <v>0</v>
      </c>
      <c r="J13" t="str">
        <f t="array" ref="J13">IF(ROWS(J$5:J13)&gt;$A$2,"",INDEX(A$5:H$3000,SMALL(IF($A$5:$A$3000=$A$1,ROW($A$5:$A$3000)-ROW($A$5)+1),ROWS(J$5:J13)),COLUMNS($A13:$A13)))</f>
        <v/>
      </c>
      <c r="K13" t="str">
        <f t="array" ref="K13">IF(ROWS(K$5:K13)&gt;$A$2,"",INDEX(B$5:I$3000,SMALL(IF($A$5:$A$3000=$A$1,ROW($A$5:$A$3000)-ROW($A$5)+1),ROWS(K$5:K13)),COLUMNS($A13:$A13)))</f>
        <v/>
      </c>
      <c r="L13" t="str">
        <f t="array" ref="L13">IF(ROWS(L$5:L13)&gt;$A$2,"",INDEX(C$5:J$3000,SMALL(IF($A$5:$A$3000=$A$1,ROW($A$5:$A$3000)-ROW($A$5)+1),ROWS(L$5:L13)),COLUMNS($A13:$A13)))</f>
        <v/>
      </c>
      <c r="M13" t="str">
        <f t="array" ref="M13">IF(ROWS(M$5:M13)&gt;$A$2,"",INDEX(D$5:K$3000,SMALL(IF($A$5:$A$3000=$A$1,ROW($A$5:$A$3000)-ROW($A$5)+1),ROWS(M$5:M13)),COLUMNS($A13:$A13)))</f>
        <v/>
      </c>
      <c r="N13">
        <f>Main!J28</f>
        <v>0</v>
      </c>
      <c r="O13" t="str">
        <f t="shared" si="0"/>
        <v/>
      </c>
      <c r="P13">
        <f t="shared" si="1"/>
        <v>0</v>
      </c>
    </row>
    <row r="14" spans="1:17" x14ac:dyDescent="0.35">
      <c r="A14" t="s">
        <v>731</v>
      </c>
      <c r="B14" t="s">
        <v>15</v>
      </c>
      <c r="C14" t="s">
        <v>2339</v>
      </c>
      <c r="D14" s="6">
        <v>645500</v>
      </c>
      <c r="E14" s="6">
        <v>322250</v>
      </c>
      <c r="F14" s="6">
        <v>323250</v>
      </c>
      <c r="G14" s="6">
        <v>323250</v>
      </c>
      <c r="H14" s="6">
        <v>324250</v>
      </c>
      <c r="J14" t="str">
        <f t="array" ref="J14">IF(ROWS(J$5:J14)&gt;$A$2,"",INDEX(A$5:H$3000,SMALL(IF($A$5:$A$3000=$A$1,ROW($A$5:$A$3000)-ROW($A$5)+1),ROWS(J$5:J14)),COLUMNS($A14:$A14)))</f>
        <v/>
      </c>
      <c r="K14" t="str">
        <f t="array" ref="K14">IF(ROWS(K$5:K14)&gt;$A$2,"",INDEX(B$5:I$3000,SMALL(IF($A$5:$A$3000=$A$1,ROW($A$5:$A$3000)-ROW($A$5)+1),ROWS(K$5:K14)),COLUMNS($A14:$A14)))</f>
        <v/>
      </c>
      <c r="L14" t="str">
        <f t="array" ref="L14">IF(ROWS(L$5:L14)&gt;$A$2,"",INDEX(C$5:J$3000,SMALL(IF($A$5:$A$3000=$A$1,ROW($A$5:$A$3000)-ROW($A$5)+1),ROWS(L$5:L14)),COLUMNS($A14:$A14)))</f>
        <v/>
      </c>
      <c r="M14" t="str">
        <f t="array" ref="M14">IF(ROWS(M$5:M14)&gt;$A$2,"",INDEX(D$5:K$3000,SMALL(IF($A$5:$A$3000=$A$1,ROW($A$5:$A$3000)-ROW($A$5)+1),ROWS(M$5:M14)),COLUMNS($A14:$A14)))</f>
        <v/>
      </c>
      <c r="N14">
        <f>Main!J29</f>
        <v>0</v>
      </c>
      <c r="O14" t="str">
        <f t="shared" si="0"/>
        <v/>
      </c>
      <c r="P14">
        <f t="shared" si="1"/>
        <v>0</v>
      </c>
    </row>
    <row r="15" spans="1:17" x14ac:dyDescent="0.35">
      <c r="A15" t="s">
        <v>731</v>
      </c>
      <c r="B15" t="s">
        <v>15</v>
      </c>
      <c r="C15" t="s">
        <v>2592</v>
      </c>
      <c r="D15" s="6">
        <v>90258</v>
      </c>
      <c r="E15" s="6">
        <v>104291</v>
      </c>
      <c r="F15" s="6">
        <v>0</v>
      </c>
      <c r="G15" s="6">
        <v>0</v>
      </c>
      <c r="H15" s="6">
        <v>0</v>
      </c>
      <c r="J15" t="str">
        <f t="array" ref="J15">IF(ROWS(J$5:J15)&gt;$A$2,"",INDEX(A$5:H$3000,SMALL(IF($A$5:$A$3000=$A$1,ROW($A$5:$A$3000)-ROW($A$5)+1),ROWS(J$5:J15)),COLUMNS($A15:$A15)))</f>
        <v/>
      </c>
      <c r="K15" t="str">
        <f t="array" ref="K15">IF(ROWS(K$5:K15)&gt;$A$2,"",INDEX(B$5:I$3000,SMALL(IF($A$5:$A$3000=$A$1,ROW($A$5:$A$3000)-ROW($A$5)+1),ROWS(K$5:K15)),COLUMNS($A15:$A15)))</f>
        <v/>
      </c>
      <c r="L15" t="str">
        <f t="array" ref="L15">IF(ROWS(L$5:L15)&gt;$A$2,"",INDEX(C$5:J$3000,SMALL(IF($A$5:$A$3000=$A$1,ROW($A$5:$A$3000)-ROW($A$5)+1),ROWS(L$5:L15)),COLUMNS($A15:$A15)))</f>
        <v/>
      </c>
      <c r="M15" t="str">
        <f t="array" ref="M15">IF(ROWS(M$5:M15)&gt;$A$2,"",INDEX(D$5:K$3000,SMALL(IF($A$5:$A$3000=$A$1,ROW($A$5:$A$3000)-ROW($A$5)+1),ROWS(M$5:M15)),COLUMNS($A15:$A15)))</f>
        <v/>
      </c>
      <c r="N15">
        <f>Main!J30</f>
        <v>0</v>
      </c>
      <c r="O15" t="str">
        <f t="shared" si="0"/>
        <v/>
      </c>
      <c r="P15">
        <f t="shared" si="1"/>
        <v>0</v>
      </c>
    </row>
    <row r="16" spans="1:17" x14ac:dyDescent="0.35">
      <c r="A16" t="s">
        <v>731</v>
      </c>
      <c r="B16" t="s">
        <v>15</v>
      </c>
      <c r="C16" t="s">
        <v>2594</v>
      </c>
      <c r="D16" s="6">
        <v>3000</v>
      </c>
      <c r="E16" s="6">
        <v>1500</v>
      </c>
      <c r="F16" s="6">
        <v>0</v>
      </c>
      <c r="G16" s="6">
        <v>0</v>
      </c>
      <c r="H16" s="6">
        <v>0</v>
      </c>
      <c r="J16" t="str">
        <f t="array" ref="J16">IF(ROWS(J$5:J16)&gt;$A$2,"",INDEX(A$5:H$3000,SMALL(IF($A$5:$A$3000=$A$1,ROW($A$5:$A$3000)-ROW($A$5)+1),ROWS(J$5:J16)),COLUMNS($A16:$A16)))</f>
        <v/>
      </c>
      <c r="K16" t="str">
        <f t="array" ref="K16">IF(ROWS(K$5:K16)&gt;$A$2,"",INDEX(B$5:I$3000,SMALL(IF($A$5:$A$3000=$A$1,ROW($A$5:$A$3000)-ROW($A$5)+1),ROWS(K$5:K16)),COLUMNS($A16:$A16)))</f>
        <v/>
      </c>
      <c r="L16" t="str">
        <f t="array" ref="L16">IF(ROWS(L$5:L16)&gt;$A$2,"",INDEX(C$5:J$3000,SMALL(IF($A$5:$A$3000=$A$1,ROW($A$5:$A$3000)-ROW($A$5)+1),ROWS(L$5:L16)),COLUMNS($A16:$A16)))</f>
        <v/>
      </c>
      <c r="M16" t="str">
        <f t="array" ref="M16">IF(ROWS(M$5:M16)&gt;$A$2,"",INDEX(D$5:K$3000,SMALL(IF($A$5:$A$3000=$A$1,ROW($A$5:$A$3000)-ROW($A$5)+1),ROWS(M$5:M16)),COLUMNS($A16:$A16)))</f>
        <v/>
      </c>
      <c r="N16">
        <f>Main!J31</f>
        <v>0</v>
      </c>
      <c r="O16" t="str">
        <f t="shared" si="0"/>
        <v/>
      </c>
      <c r="P16">
        <f t="shared" si="1"/>
        <v>0</v>
      </c>
    </row>
    <row r="17" spans="1:16" x14ac:dyDescent="0.35">
      <c r="A17" t="s">
        <v>731</v>
      </c>
      <c r="B17" t="s">
        <v>15</v>
      </c>
      <c r="C17" t="s">
        <v>2888</v>
      </c>
      <c r="D17" s="6">
        <v>179500</v>
      </c>
      <c r="E17" s="6">
        <v>0</v>
      </c>
      <c r="F17" s="6">
        <v>53850</v>
      </c>
      <c r="G17" s="6">
        <v>179500</v>
      </c>
      <c r="H17" s="6">
        <v>179500</v>
      </c>
      <c r="J17" t="str">
        <f t="array" ref="J17">IF(ROWS(J$5:J17)&gt;$A$2,"",INDEX(A$5:H$3000,SMALL(IF($A$5:$A$3000=$A$1,ROW($A$5:$A$3000)-ROW($A$5)+1),ROWS(J$5:J17)),COLUMNS($A17:$A17)))</f>
        <v/>
      </c>
      <c r="K17" t="str">
        <f t="array" ref="K17">IF(ROWS(K$5:K17)&gt;$A$2,"",INDEX(B$5:I$3000,SMALL(IF($A$5:$A$3000=$A$1,ROW($A$5:$A$3000)-ROW($A$5)+1),ROWS(K$5:K17)),COLUMNS($A17:$A17)))</f>
        <v/>
      </c>
      <c r="L17" t="str">
        <f t="array" ref="L17">IF(ROWS(L$5:L17)&gt;$A$2,"",INDEX(C$5:J$3000,SMALL(IF($A$5:$A$3000=$A$1,ROW($A$5:$A$3000)-ROW($A$5)+1),ROWS(L$5:L17)),COLUMNS($A17:$A17)))</f>
        <v/>
      </c>
      <c r="M17" t="str">
        <f t="array" ref="M17">IF(ROWS(M$5:M17)&gt;$A$2,"",INDEX(D$5:K$3000,SMALL(IF($A$5:$A$3000=$A$1,ROW($A$5:$A$3000)-ROW($A$5)+1),ROWS(M$5:M17)),COLUMNS($A17:$A17)))</f>
        <v/>
      </c>
      <c r="N17">
        <f>Main!J32</f>
        <v>0</v>
      </c>
      <c r="O17" t="str">
        <f t="shared" si="0"/>
        <v/>
      </c>
      <c r="P17">
        <f t="shared" si="1"/>
        <v>0</v>
      </c>
    </row>
    <row r="18" spans="1:16" x14ac:dyDescent="0.35">
      <c r="A18" t="s">
        <v>731</v>
      </c>
      <c r="B18" t="s">
        <v>15</v>
      </c>
      <c r="C18" t="s">
        <v>2889</v>
      </c>
      <c r="D18" s="6">
        <v>1134500</v>
      </c>
      <c r="E18" s="6">
        <v>0</v>
      </c>
      <c r="F18" s="6">
        <v>340200</v>
      </c>
      <c r="G18" s="6">
        <v>1134500</v>
      </c>
      <c r="H18" s="6">
        <v>1133500</v>
      </c>
      <c r="J18" t="str">
        <f t="array" ref="J18">IF(ROWS(J$5:J18)&gt;$A$2,"",INDEX(A$5:H$3000,SMALL(IF($A$5:$A$3000=$A$1,ROW($A$5:$A$3000)-ROW($A$5)+1),ROWS(J$5:J18)),COLUMNS($A18:$A18)))</f>
        <v/>
      </c>
      <c r="K18" t="str">
        <f t="array" ref="K18">IF(ROWS(K$5:K18)&gt;$A$2,"",INDEX(B$5:I$3000,SMALL(IF($A$5:$A$3000=$A$1,ROW($A$5:$A$3000)-ROW($A$5)+1),ROWS(K$5:K18)),COLUMNS($A18:$A18)))</f>
        <v/>
      </c>
      <c r="L18" t="str">
        <f t="array" ref="L18">IF(ROWS(L$5:L18)&gt;$A$2,"",INDEX(C$5:J$3000,SMALL(IF($A$5:$A$3000=$A$1,ROW($A$5:$A$3000)-ROW($A$5)+1),ROWS(L$5:L18)),COLUMNS($A18:$A18)))</f>
        <v/>
      </c>
      <c r="M18" t="str">
        <f t="array" ref="M18">IF(ROWS(M$5:M18)&gt;$A$2,"",INDEX(D$5:K$3000,SMALL(IF($A$5:$A$3000=$A$1,ROW($A$5:$A$3000)-ROW($A$5)+1),ROWS(M$5:M18)),COLUMNS($A18:$A18)))</f>
        <v/>
      </c>
      <c r="N18">
        <f>Main!J33</f>
        <v>0</v>
      </c>
      <c r="O18" t="str">
        <f t="shared" si="0"/>
        <v/>
      </c>
      <c r="P18">
        <f t="shared" si="1"/>
        <v>0</v>
      </c>
    </row>
    <row r="19" spans="1:16" x14ac:dyDescent="0.35">
      <c r="A19" t="s">
        <v>731</v>
      </c>
      <c r="B19" t="s">
        <v>16</v>
      </c>
      <c r="C19" t="s">
        <v>1504</v>
      </c>
      <c r="D19" s="6">
        <v>636298</v>
      </c>
      <c r="E19" s="6">
        <v>310419</v>
      </c>
      <c r="F19" s="6">
        <v>320475</v>
      </c>
      <c r="G19" s="6">
        <v>325150</v>
      </c>
      <c r="H19" s="6">
        <v>315800</v>
      </c>
      <c r="J19" t="str">
        <f t="array" ref="J19">IF(ROWS(J$5:J19)&gt;$A$2,"",INDEX(A$5:H$3000,SMALL(IF($A$5:$A$3000=$A$1,ROW($A$5:$A$3000)-ROW($A$5)+1),ROWS(J$5:J19)),COLUMNS($A19:$A19)))</f>
        <v/>
      </c>
      <c r="K19" t="str">
        <f t="array" ref="K19">IF(ROWS(K$5:K19)&gt;$A$2,"",INDEX(B$5:I$3000,SMALL(IF($A$5:$A$3000=$A$1,ROW($A$5:$A$3000)-ROW($A$5)+1),ROWS(K$5:K19)),COLUMNS($A19:$A19)))</f>
        <v/>
      </c>
      <c r="L19" t="str">
        <f t="array" ref="L19">IF(ROWS(L$5:L19)&gt;$A$2,"",INDEX(C$5:J$3000,SMALL(IF($A$5:$A$3000=$A$1,ROW($A$5:$A$3000)-ROW($A$5)+1),ROWS(L$5:L19)),COLUMNS($A19:$A19)))</f>
        <v/>
      </c>
      <c r="M19" t="str">
        <f t="array" ref="M19">IF(ROWS(M$5:M19)&gt;$A$2,"",INDEX(D$5:K$3000,SMALL(IF($A$5:$A$3000=$A$1,ROW($A$5:$A$3000)-ROW($A$5)+1),ROWS(M$5:M19)),COLUMNS($A19:$A19)))</f>
        <v/>
      </c>
      <c r="N19">
        <f>Main!J34</f>
        <v>0</v>
      </c>
      <c r="O19" t="str">
        <f t="shared" si="0"/>
        <v/>
      </c>
      <c r="P19">
        <f t="shared" si="1"/>
        <v>0</v>
      </c>
    </row>
    <row r="20" spans="1:16" x14ac:dyDescent="0.35">
      <c r="A20" t="s">
        <v>732</v>
      </c>
      <c r="B20" t="s">
        <v>15</v>
      </c>
      <c r="C20" t="s">
        <v>1724</v>
      </c>
      <c r="D20" s="6">
        <v>1652000</v>
      </c>
      <c r="E20" s="6">
        <v>830500</v>
      </c>
      <c r="F20" s="6">
        <v>825500</v>
      </c>
      <c r="G20" s="6">
        <v>828000</v>
      </c>
      <c r="H20" s="6">
        <v>823000</v>
      </c>
      <c r="J20" t="str">
        <f t="array" ref="J20">IF(ROWS(J$5:J20)&gt;$A$2,"",INDEX(A$5:H$3000,SMALL(IF($A$5:$A$3000=$A$1,ROW($A$5:$A$3000)-ROW($A$5)+1),ROWS(J$5:J20)),COLUMNS($A20:$A20)))</f>
        <v/>
      </c>
      <c r="K20" t="str">
        <f t="array" ref="K20">IF(ROWS(K$5:K20)&gt;$A$2,"",INDEX(B$5:I$3000,SMALL(IF($A$5:$A$3000=$A$1,ROW($A$5:$A$3000)-ROW($A$5)+1),ROWS(K$5:K20)),COLUMNS($A20:$A20)))</f>
        <v/>
      </c>
      <c r="L20" t="str">
        <f t="array" ref="L20">IF(ROWS(L$5:L20)&gt;$A$2,"",INDEX(C$5:J$3000,SMALL(IF($A$5:$A$3000=$A$1,ROW($A$5:$A$3000)-ROW($A$5)+1),ROWS(L$5:L20)),COLUMNS($A20:$A20)))</f>
        <v/>
      </c>
      <c r="M20" t="str">
        <f t="array" ref="M20">IF(ROWS(M$5:M20)&gt;$A$2,"",INDEX(D$5:K$3000,SMALL(IF($A$5:$A$3000=$A$1,ROW($A$5:$A$3000)-ROW($A$5)+1),ROWS(M$5:M20)),COLUMNS($A20:$A20)))</f>
        <v/>
      </c>
      <c r="N20">
        <f>Main!J35</f>
        <v>0</v>
      </c>
      <c r="O20" t="str">
        <f t="shared" si="0"/>
        <v/>
      </c>
      <c r="P20">
        <f t="shared" si="1"/>
        <v>0</v>
      </c>
    </row>
    <row r="21" spans="1:16" x14ac:dyDescent="0.35">
      <c r="A21" t="s">
        <v>732</v>
      </c>
      <c r="B21" t="s">
        <v>15</v>
      </c>
      <c r="C21" t="s">
        <v>1092</v>
      </c>
      <c r="D21" s="6">
        <v>300000</v>
      </c>
      <c r="E21" s="6">
        <v>0</v>
      </c>
      <c r="F21" s="6">
        <v>0</v>
      </c>
      <c r="G21" s="6">
        <v>0</v>
      </c>
      <c r="H21" s="6">
        <v>0</v>
      </c>
      <c r="J21" t="str">
        <f t="array" ref="J21">IF(ROWS(J$5:J21)&gt;$A$2,"",INDEX(A$5:H$3000,SMALL(IF($A$5:$A$3000=$A$1,ROW($A$5:$A$3000)-ROW($A$5)+1),ROWS(J$5:J21)),COLUMNS($A21:$A21)))</f>
        <v/>
      </c>
      <c r="K21" t="str">
        <f t="array" ref="K21">IF(ROWS(K$5:K21)&gt;$A$2,"",INDEX(B$5:I$3000,SMALL(IF($A$5:$A$3000=$A$1,ROW($A$5:$A$3000)-ROW($A$5)+1),ROWS(K$5:K21)),COLUMNS($A21:$A21)))</f>
        <v/>
      </c>
      <c r="L21" t="str">
        <f t="array" ref="L21">IF(ROWS(L$5:L21)&gt;$A$2,"",INDEX(C$5:J$3000,SMALL(IF($A$5:$A$3000=$A$1,ROW($A$5:$A$3000)-ROW($A$5)+1),ROWS(L$5:L21)),COLUMNS($A21:$A21)))</f>
        <v/>
      </c>
      <c r="M21" t="str">
        <f t="array" ref="M21">IF(ROWS(M$5:M21)&gt;$A$2,"",INDEX(D$5:K$3000,SMALL(IF($A$5:$A$3000=$A$1,ROW($A$5:$A$3000)-ROW($A$5)+1),ROWS(M$5:M21)),COLUMNS($A21:$A21)))</f>
        <v/>
      </c>
      <c r="N21">
        <f>Main!J36</f>
        <v>0</v>
      </c>
      <c r="O21" t="str">
        <f t="shared" si="0"/>
        <v/>
      </c>
      <c r="P21">
        <f t="shared" si="1"/>
        <v>0</v>
      </c>
    </row>
    <row r="22" spans="1:16" x14ac:dyDescent="0.35">
      <c r="A22" t="s">
        <v>732</v>
      </c>
      <c r="B22" t="s">
        <v>15</v>
      </c>
      <c r="C22" t="s">
        <v>2592</v>
      </c>
      <c r="D22" s="6">
        <v>11634</v>
      </c>
      <c r="E22" s="6">
        <v>0</v>
      </c>
      <c r="F22" s="6">
        <v>0</v>
      </c>
      <c r="G22" s="6">
        <v>0</v>
      </c>
      <c r="H22" s="6">
        <v>0</v>
      </c>
      <c r="J22" t="str">
        <f t="array" ref="J22">IF(ROWS(J$5:J22)&gt;$A$2,"",INDEX(A$5:H$3000,SMALL(IF($A$5:$A$3000=$A$1,ROW($A$5:$A$3000)-ROW($A$5)+1),ROWS(J$5:J22)),COLUMNS($A22:$A22)))</f>
        <v/>
      </c>
      <c r="K22" t="str">
        <f t="array" ref="K22">IF(ROWS(K$5:K22)&gt;$A$2,"",INDEX(B$5:I$3000,SMALL(IF($A$5:$A$3000=$A$1,ROW($A$5:$A$3000)-ROW($A$5)+1),ROWS(K$5:K22)),COLUMNS($A22:$A22)))</f>
        <v/>
      </c>
      <c r="L22" t="str">
        <f t="array" ref="L22">IF(ROWS(L$5:L22)&gt;$A$2,"",INDEX(C$5:J$3000,SMALL(IF($A$5:$A$3000=$A$1,ROW($A$5:$A$3000)-ROW($A$5)+1),ROWS(L$5:L22)),COLUMNS($A22:$A22)))</f>
        <v/>
      </c>
      <c r="M22" t="str">
        <f t="array" ref="M22">IF(ROWS(M$5:M22)&gt;$A$2,"",INDEX(D$5:K$3000,SMALL(IF($A$5:$A$3000=$A$1,ROW($A$5:$A$3000)-ROW($A$5)+1),ROWS(M$5:M22)),COLUMNS($A22:$A22)))</f>
        <v/>
      </c>
      <c r="N22">
        <f>Main!J37</f>
        <v>0</v>
      </c>
      <c r="O22" t="str">
        <f t="shared" si="0"/>
        <v/>
      </c>
      <c r="P22">
        <f t="shared" si="1"/>
        <v>0</v>
      </c>
    </row>
    <row r="23" spans="1:16" x14ac:dyDescent="0.35">
      <c r="A23" t="s">
        <v>733</v>
      </c>
      <c r="B23" t="s">
        <v>15</v>
      </c>
      <c r="C23" t="s">
        <v>1301</v>
      </c>
      <c r="D23" s="6">
        <v>0</v>
      </c>
      <c r="E23" s="6">
        <v>459500</v>
      </c>
      <c r="F23" s="6">
        <v>0</v>
      </c>
      <c r="G23" s="6">
        <v>0</v>
      </c>
      <c r="H23" s="6">
        <v>0</v>
      </c>
      <c r="J23" t="str">
        <f t="array" ref="J23">IF(ROWS(J$5:J23)&gt;$A$2,"",INDEX(A$5:H$3000,SMALL(IF($A$5:$A$3000=$A$1,ROW($A$5:$A$3000)-ROW($A$5)+1),ROWS(J$5:J23)),COLUMNS($A23:$A23)))</f>
        <v/>
      </c>
      <c r="K23" t="str">
        <f t="array" ref="K23">IF(ROWS(K$5:K23)&gt;$A$2,"",INDEX(B$5:I$3000,SMALL(IF($A$5:$A$3000=$A$1,ROW($A$5:$A$3000)-ROW($A$5)+1),ROWS(K$5:K23)),COLUMNS($A23:$A23)))</f>
        <v/>
      </c>
      <c r="L23" t="str">
        <f t="array" ref="L23">IF(ROWS(L$5:L23)&gt;$A$2,"",INDEX(C$5:J$3000,SMALL(IF($A$5:$A$3000=$A$1,ROW($A$5:$A$3000)-ROW($A$5)+1),ROWS(L$5:L23)),COLUMNS($A23:$A23)))</f>
        <v/>
      </c>
      <c r="M23" t="str">
        <f t="array" ref="M23">IF(ROWS(M$5:M23)&gt;$A$2,"",INDEX(D$5:K$3000,SMALL(IF($A$5:$A$3000=$A$1,ROW($A$5:$A$3000)-ROW($A$5)+1),ROWS(M$5:M23)),COLUMNS($A23:$A23)))</f>
        <v/>
      </c>
      <c r="N23">
        <f>Main!J38</f>
        <v>0</v>
      </c>
      <c r="O23" t="str">
        <f t="shared" si="0"/>
        <v/>
      </c>
      <c r="P23">
        <f t="shared" si="1"/>
        <v>0</v>
      </c>
    </row>
    <row r="24" spans="1:16" x14ac:dyDescent="0.35">
      <c r="A24" t="s">
        <v>733</v>
      </c>
      <c r="B24" t="s">
        <v>15</v>
      </c>
      <c r="C24" t="s">
        <v>1336</v>
      </c>
      <c r="D24" s="6">
        <v>0</v>
      </c>
      <c r="E24" s="6">
        <v>454500</v>
      </c>
      <c r="F24" s="6">
        <v>0</v>
      </c>
      <c r="G24" s="6">
        <v>0</v>
      </c>
      <c r="H24" s="6">
        <v>0</v>
      </c>
      <c r="J24" t="str">
        <f t="array" ref="J24">IF(ROWS(J$5:J24)&gt;$A$2,"",INDEX(A$5:H$3000,SMALL(IF($A$5:$A$3000=$A$1,ROW($A$5:$A$3000)-ROW($A$5)+1),ROWS(J$5:J24)),COLUMNS($A24:$A24)))</f>
        <v/>
      </c>
      <c r="K24" t="str">
        <f t="array" ref="K24">IF(ROWS(K$5:K24)&gt;$A$2,"",INDEX(B$5:I$3000,SMALL(IF($A$5:$A$3000=$A$1,ROW($A$5:$A$3000)-ROW($A$5)+1),ROWS(K$5:K24)),COLUMNS($A24:$A24)))</f>
        <v/>
      </c>
      <c r="L24" t="str">
        <f t="array" ref="L24">IF(ROWS(L$5:L24)&gt;$A$2,"",INDEX(C$5:J$3000,SMALL(IF($A$5:$A$3000=$A$1,ROW($A$5:$A$3000)-ROW($A$5)+1),ROWS(L$5:L24)),COLUMNS($A24:$A24)))</f>
        <v/>
      </c>
      <c r="M24" t="str">
        <f t="array" ref="M24">IF(ROWS(M$5:M24)&gt;$A$2,"",INDEX(D$5:K$3000,SMALL(IF($A$5:$A$3000=$A$1,ROW($A$5:$A$3000)-ROW($A$5)+1),ROWS(M$5:M24)),COLUMNS($A24:$A24)))</f>
        <v/>
      </c>
      <c r="N24">
        <f>Main!J39</f>
        <v>0</v>
      </c>
      <c r="O24" t="str">
        <f t="shared" si="0"/>
        <v/>
      </c>
      <c r="P24">
        <f t="shared" si="1"/>
        <v>0</v>
      </c>
    </row>
    <row r="25" spans="1:16" x14ac:dyDescent="0.35">
      <c r="A25" t="s">
        <v>733</v>
      </c>
      <c r="B25" t="s">
        <v>15</v>
      </c>
      <c r="C25" t="s">
        <v>1439</v>
      </c>
      <c r="D25" s="6">
        <v>0</v>
      </c>
      <c r="E25" s="6">
        <v>1004950</v>
      </c>
      <c r="F25" s="6">
        <v>0</v>
      </c>
      <c r="G25" s="6">
        <v>0</v>
      </c>
      <c r="H25" s="6">
        <v>0</v>
      </c>
      <c r="J25" t="str">
        <f t="array" ref="J25">IF(ROWS(J$5:J25)&gt;$A$2,"",INDEX(A$5:H$3000,SMALL(IF($A$5:$A$3000=$A$1,ROW($A$5:$A$3000)-ROW($A$5)+1),ROWS(J$5:J25)),COLUMNS($A25:$A25)))</f>
        <v/>
      </c>
      <c r="K25" t="str">
        <f t="array" ref="K25">IF(ROWS(K$5:K25)&gt;$A$2,"",INDEX(B$5:I$3000,SMALL(IF($A$5:$A$3000=$A$1,ROW($A$5:$A$3000)-ROW($A$5)+1),ROWS(K$5:K25)),COLUMNS($A25:$A25)))</f>
        <v/>
      </c>
      <c r="L25" t="str">
        <f t="array" ref="L25">IF(ROWS(L$5:L25)&gt;$A$2,"",INDEX(C$5:J$3000,SMALL(IF($A$5:$A$3000=$A$1,ROW($A$5:$A$3000)-ROW($A$5)+1),ROWS(L$5:L25)),COLUMNS($A25:$A25)))</f>
        <v/>
      </c>
      <c r="M25" t="str">
        <f t="array" ref="M25">IF(ROWS(M$5:M25)&gt;$A$2,"",INDEX(D$5:K$3000,SMALL(IF($A$5:$A$3000=$A$1,ROW($A$5:$A$3000)-ROW($A$5)+1),ROWS(M$5:M25)),COLUMNS($A25:$A25)))</f>
        <v/>
      </c>
      <c r="N25">
        <f>Main!J40</f>
        <v>0</v>
      </c>
      <c r="O25" t="str">
        <f t="shared" si="0"/>
        <v/>
      </c>
      <c r="P25">
        <f t="shared" si="1"/>
        <v>0</v>
      </c>
    </row>
    <row r="26" spans="1:16" x14ac:dyDescent="0.35">
      <c r="A26" t="s">
        <v>733</v>
      </c>
      <c r="B26" t="s">
        <v>15</v>
      </c>
      <c r="C26" t="s">
        <v>1506</v>
      </c>
      <c r="D26" s="6">
        <v>0</v>
      </c>
      <c r="E26" s="6">
        <v>2575783</v>
      </c>
      <c r="F26" s="6">
        <v>0</v>
      </c>
      <c r="G26" s="6">
        <v>0</v>
      </c>
      <c r="H26" s="6">
        <v>0</v>
      </c>
      <c r="J26" t="str">
        <f t="array" ref="J26">IF(ROWS(J$5:J26)&gt;$A$2,"",INDEX(A$5:H$3000,SMALL(IF($A$5:$A$3000=$A$1,ROW($A$5:$A$3000)-ROW($A$5)+1),ROWS(J$5:J26)),COLUMNS($A26:$A26)))</f>
        <v/>
      </c>
      <c r="K26" t="str">
        <f t="array" ref="K26">IF(ROWS(K$5:K26)&gt;$A$2,"",INDEX(B$5:I$3000,SMALL(IF($A$5:$A$3000=$A$1,ROW($A$5:$A$3000)-ROW($A$5)+1),ROWS(K$5:K26)),COLUMNS($A26:$A26)))</f>
        <v/>
      </c>
      <c r="L26" t="str">
        <f t="array" ref="L26">IF(ROWS(L$5:L26)&gt;$A$2,"",INDEX(C$5:J$3000,SMALL(IF($A$5:$A$3000=$A$1,ROW($A$5:$A$3000)-ROW($A$5)+1),ROWS(L$5:L26)),COLUMNS($A26:$A26)))</f>
        <v/>
      </c>
      <c r="M26" t="str">
        <f t="array" ref="M26">IF(ROWS(M$5:M26)&gt;$A$2,"",INDEX(D$5:K$3000,SMALL(IF($A$5:$A$3000=$A$1,ROW($A$5:$A$3000)-ROW($A$5)+1),ROWS(M$5:M26)),COLUMNS($A26:$A26)))</f>
        <v/>
      </c>
      <c r="N26">
        <f>Main!J41</f>
        <v>0</v>
      </c>
      <c r="O26" t="str">
        <f t="shared" si="0"/>
        <v/>
      </c>
      <c r="P26">
        <f t="shared" si="1"/>
        <v>0</v>
      </c>
    </row>
    <row r="27" spans="1:16" x14ac:dyDescent="0.35">
      <c r="A27" t="s">
        <v>733</v>
      </c>
      <c r="B27" t="s">
        <v>15</v>
      </c>
      <c r="C27" t="s">
        <v>1754</v>
      </c>
      <c r="D27" s="6">
        <v>4202000</v>
      </c>
      <c r="E27" s="6">
        <v>201000</v>
      </c>
      <c r="F27" s="6">
        <v>69000</v>
      </c>
      <c r="G27" s="6">
        <v>230000</v>
      </c>
      <c r="H27" s="6">
        <v>230000</v>
      </c>
      <c r="J27" t="str">
        <f t="array" ref="J27">IF(ROWS(J$5:J27)&gt;$A$2,"",INDEX(A$5:H$3000,SMALL(IF($A$5:$A$3000=$A$1,ROW($A$5:$A$3000)-ROW($A$5)+1),ROWS(J$5:J27)),COLUMNS($A27:$A27)))</f>
        <v/>
      </c>
      <c r="K27" t="str">
        <f t="array" ref="K27">IF(ROWS(K$5:K27)&gt;$A$2,"",INDEX(B$5:I$3000,SMALL(IF($A$5:$A$3000=$A$1,ROW($A$5:$A$3000)-ROW($A$5)+1),ROWS(K$5:K27)),COLUMNS($A27:$A27)))</f>
        <v/>
      </c>
      <c r="L27" t="str">
        <f t="array" ref="L27">IF(ROWS(L$5:L27)&gt;$A$2,"",INDEX(C$5:J$3000,SMALL(IF($A$5:$A$3000=$A$1,ROW($A$5:$A$3000)-ROW($A$5)+1),ROWS(L$5:L27)),COLUMNS($A27:$A27)))</f>
        <v/>
      </c>
      <c r="M27" t="str">
        <f t="array" ref="M27">IF(ROWS(M$5:M27)&gt;$A$2,"",INDEX(D$5:K$3000,SMALL(IF($A$5:$A$3000=$A$1,ROW($A$5:$A$3000)-ROW($A$5)+1),ROWS(M$5:M27)),COLUMNS($A27:$A27)))</f>
        <v/>
      </c>
      <c r="N27">
        <f>Main!J42</f>
        <v>0</v>
      </c>
      <c r="O27" t="str">
        <f t="shared" si="0"/>
        <v/>
      </c>
      <c r="P27">
        <f t="shared" si="1"/>
        <v>0</v>
      </c>
    </row>
    <row r="28" spans="1:16" x14ac:dyDescent="0.35">
      <c r="A28" t="s">
        <v>733</v>
      </c>
      <c r="B28" t="s">
        <v>15</v>
      </c>
      <c r="C28" t="s">
        <v>1915</v>
      </c>
      <c r="D28" s="6">
        <v>5010550</v>
      </c>
      <c r="E28" s="6">
        <v>73500</v>
      </c>
      <c r="F28" s="6">
        <v>0</v>
      </c>
      <c r="G28" s="6">
        <v>0</v>
      </c>
      <c r="H28" s="6">
        <v>0</v>
      </c>
      <c r="J28" t="str">
        <f t="array" ref="J28">IF(ROWS(J$5:J28)&gt;$A$2,"",INDEX(A$5:H$3000,SMALL(IF($A$5:$A$3000=$A$1,ROW($A$5:$A$3000)-ROW($A$5)+1),ROWS(J$5:J28)),COLUMNS($A28:$A28)))</f>
        <v/>
      </c>
      <c r="K28" t="str">
        <f t="array" ref="K28">IF(ROWS(K$5:K28)&gt;$A$2,"",INDEX(B$5:I$3000,SMALL(IF($A$5:$A$3000=$A$1,ROW($A$5:$A$3000)-ROW($A$5)+1),ROWS(K$5:K28)),COLUMNS($A28:$A28)))</f>
        <v/>
      </c>
      <c r="L28" t="str">
        <f t="array" ref="L28">IF(ROWS(L$5:L28)&gt;$A$2,"",INDEX(C$5:J$3000,SMALL(IF($A$5:$A$3000=$A$1,ROW($A$5:$A$3000)-ROW($A$5)+1),ROWS(L$5:L28)),COLUMNS($A28:$A28)))</f>
        <v/>
      </c>
      <c r="M28" t="str">
        <f t="array" ref="M28">IF(ROWS(M$5:M28)&gt;$A$2,"",INDEX(D$5:K$3000,SMALL(IF($A$5:$A$3000=$A$1,ROW($A$5:$A$3000)-ROW($A$5)+1),ROWS(M$5:M28)),COLUMNS($A28:$A28)))</f>
        <v/>
      </c>
      <c r="N28">
        <f>Main!J43</f>
        <v>0</v>
      </c>
      <c r="O28" t="str">
        <f t="shared" si="0"/>
        <v/>
      </c>
      <c r="P28">
        <f t="shared" si="1"/>
        <v>0</v>
      </c>
    </row>
    <row r="29" spans="1:16" x14ac:dyDescent="0.35">
      <c r="A29" t="s">
        <v>733</v>
      </c>
      <c r="B29" t="s">
        <v>15</v>
      </c>
      <c r="C29" t="s">
        <v>2087</v>
      </c>
      <c r="D29" s="6">
        <v>0</v>
      </c>
      <c r="E29" s="6">
        <v>328500</v>
      </c>
      <c r="F29" s="6">
        <v>0</v>
      </c>
      <c r="G29" s="6">
        <v>0</v>
      </c>
      <c r="H29" s="6">
        <v>0</v>
      </c>
      <c r="J29" t="str">
        <f t="array" ref="J29">IF(ROWS(J$5:J29)&gt;$A$2,"",INDEX(A$5:H$3000,SMALL(IF($A$5:$A$3000=$A$1,ROW($A$5:$A$3000)-ROW($A$5)+1),ROWS(J$5:J29)),COLUMNS($A29:$A29)))</f>
        <v/>
      </c>
      <c r="K29" t="str">
        <f t="array" ref="K29">IF(ROWS(K$5:K29)&gt;$A$2,"",INDEX(B$5:I$3000,SMALL(IF($A$5:$A$3000=$A$1,ROW($A$5:$A$3000)-ROW($A$5)+1),ROWS(K$5:K29)),COLUMNS($A29:$A29)))</f>
        <v/>
      </c>
      <c r="L29" t="str">
        <f t="array" ref="L29">IF(ROWS(L$5:L29)&gt;$A$2,"",INDEX(C$5:J$3000,SMALL(IF($A$5:$A$3000=$A$1,ROW($A$5:$A$3000)-ROW($A$5)+1),ROWS(L$5:L29)),COLUMNS($A29:$A29)))</f>
        <v/>
      </c>
      <c r="M29" t="str">
        <f t="array" ref="M29">IF(ROWS(M$5:M29)&gt;$A$2,"",INDEX(D$5:K$3000,SMALL(IF($A$5:$A$3000=$A$1,ROW($A$5:$A$3000)-ROW($A$5)+1),ROWS(M$5:M29)),COLUMNS($A29:$A29)))</f>
        <v/>
      </c>
      <c r="N29">
        <f>Main!J44</f>
        <v>0</v>
      </c>
      <c r="O29" t="str">
        <f t="shared" si="0"/>
        <v/>
      </c>
      <c r="P29">
        <f t="shared" si="1"/>
        <v>0</v>
      </c>
    </row>
    <row r="30" spans="1:16" x14ac:dyDescent="0.35">
      <c r="A30" t="s">
        <v>733</v>
      </c>
      <c r="B30" t="s">
        <v>15</v>
      </c>
      <c r="C30" t="s">
        <v>2272</v>
      </c>
      <c r="D30" s="6">
        <v>0</v>
      </c>
      <c r="E30" s="6">
        <v>439500</v>
      </c>
      <c r="F30" s="6">
        <v>0</v>
      </c>
      <c r="G30" s="6">
        <v>0</v>
      </c>
      <c r="H30" s="6">
        <v>0</v>
      </c>
      <c r="J30" t="str">
        <f t="array" ref="J30">IF(ROWS(J$5:J30)&gt;$A$2,"",INDEX(A$5:H$3000,SMALL(IF($A$5:$A$3000=$A$1,ROW($A$5:$A$3000)-ROW($A$5)+1),ROWS(J$5:J30)),COLUMNS($A30:$A30)))</f>
        <v/>
      </c>
      <c r="K30" t="str">
        <f t="array" ref="K30">IF(ROWS(K$5:K30)&gt;$A$2,"",INDEX(B$5:I$3000,SMALL(IF($A$5:$A$3000=$A$1,ROW($A$5:$A$3000)-ROW($A$5)+1),ROWS(K$5:K30)),COLUMNS($A30:$A30)))</f>
        <v/>
      </c>
      <c r="L30" t="str">
        <f t="array" ref="L30">IF(ROWS(L$5:L30)&gt;$A$2,"",INDEX(C$5:J$3000,SMALL(IF($A$5:$A$3000=$A$1,ROW($A$5:$A$3000)-ROW($A$5)+1),ROWS(L$5:L30)),COLUMNS($A30:$A30)))</f>
        <v/>
      </c>
      <c r="M30" t="str">
        <f t="array" ref="M30">IF(ROWS(M$5:M30)&gt;$A$2,"",INDEX(D$5:K$3000,SMALL(IF($A$5:$A$3000=$A$1,ROW($A$5:$A$3000)-ROW($A$5)+1),ROWS(M$5:M30)),COLUMNS($A30:$A30)))</f>
        <v/>
      </c>
      <c r="N30">
        <f>Main!J45</f>
        <v>0</v>
      </c>
      <c r="O30" t="str">
        <f t="shared" si="0"/>
        <v/>
      </c>
      <c r="P30">
        <f t="shared" si="1"/>
        <v>0</v>
      </c>
    </row>
    <row r="31" spans="1:16" x14ac:dyDescent="0.35">
      <c r="A31" t="s">
        <v>733</v>
      </c>
      <c r="B31" t="s">
        <v>15</v>
      </c>
      <c r="C31" t="s">
        <v>2560</v>
      </c>
      <c r="D31" s="6">
        <v>0</v>
      </c>
      <c r="E31" s="6">
        <v>328500</v>
      </c>
      <c r="F31" s="6">
        <v>0</v>
      </c>
      <c r="G31" s="6">
        <v>0</v>
      </c>
      <c r="H31" s="6">
        <v>0</v>
      </c>
      <c r="J31" t="str">
        <f t="array" ref="J31">IF(ROWS(J$5:J31)&gt;$A$2,"",INDEX(A$5:H$3000,SMALL(IF($A$5:$A$3000=$A$1,ROW($A$5:$A$3000)-ROW($A$5)+1),ROWS(J$5:J31)),COLUMNS($A31:$A31)))</f>
        <v/>
      </c>
      <c r="K31" t="str">
        <f t="array" ref="K31">IF(ROWS(K$5:K31)&gt;$A$2,"",INDEX(B$5:I$3000,SMALL(IF($A$5:$A$3000=$A$1,ROW($A$5:$A$3000)-ROW($A$5)+1),ROWS(K$5:K31)),COLUMNS($A31:$A31)))</f>
        <v/>
      </c>
      <c r="L31" t="str">
        <f t="array" ref="L31">IF(ROWS(L$5:L31)&gt;$A$2,"",INDEX(C$5:J$3000,SMALL(IF($A$5:$A$3000=$A$1,ROW($A$5:$A$3000)-ROW($A$5)+1),ROWS(L$5:L31)),COLUMNS($A31:$A31)))</f>
        <v/>
      </c>
      <c r="M31" t="str">
        <f t="array" ref="M31">IF(ROWS(M$5:M31)&gt;$A$2,"",INDEX(D$5:K$3000,SMALL(IF($A$5:$A$3000=$A$1,ROW($A$5:$A$3000)-ROW($A$5)+1),ROWS(M$5:M31)),COLUMNS($A31:$A31)))</f>
        <v/>
      </c>
      <c r="N31">
        <f>Main!J46</f>
        <v>0</v>
      </c>
      <c r="O31" t="str">
        <f t="shared" si="0"/>
        <v/>
      </c>
      <c r="P31">
        <f t="shared" si="1"/>
        <v>0</v>
      </c>
    </row>
    <row r="32" spans="1:16" x14ac:dyDescent="0.35">
      <c r="A32" t="s">
        <v>733</v>
      </c>
      <c r="B32" t="s">
        <v>15</v>
      </c>
      <c r="C32" t="s">
        <v>2595</v>
      </c>
      <c r="D32" s="6">
        <v>2125</v>
      </c>
      <c r="E32" s="6">
        <v>1925</v>
      </c>
      <c r="F32" s="6">
        <v>318.75</v>
      </c>
      <c r="G32" s="6">
        <v>875</v>
      </c>
      <c r="H32" s="6">
        <v>1250</v>
      </c>
      <c r="J32" t="str">
        <f t="array" ref="J32">IF(ROWS(J$5:J32)&gt;$A$2,"",INDEX(A$5:H$3000,SMALL(IF($A$5:$A$3000=$A$1,ROW($A$5:$A$3000)-ROW($A$5)+1),ROWS(J$5:J32)),COLUMNS($A32:$A32)))</f>
        <v/>
      </c>
      <c r="K32" t="str">
        <f t="array" ref="K32">IF(ROWS(K$5:K32)&gt;$A$2,"",INDEX(B$5:I$3000,SMALL(IF($A$5:$A$3000=$A$1,ROW($A$5:$A$3000)-ROW($A$5)+1),ROWS(K$5:K32)),COLUMNS($A32:$A32)))</f>
        <v/>
      </c>
      <c r="L32" t="str">
        <f t="array" ref="L32">IF(ROWS(L$5:L32)&gt;$A$2,"",INDEX(C$5:J$3000,SMALL(IF($A$5:$A$3000=$A$1,ROW($A$5:$A$3000)-ROW($A$5)+1),ROWS(L$5:L32)),COLUMNS($A32:$A32)))</f>
        <v/>
      </c>
      <c r="M32" t="str">
        <f t="array" ref="M32">IF(ROWS(M$5:M32)&gt;$A$2,"",INDEX(D$5:K$3000,SMALL(IF($A$5:$A$3000=$A$1,ROW($A$5:$A$3000)-ROW($A$5)+1),ROWS(M$5:M32)),COLUMNS($A32:$A32)))</f>
        <v/>
      </c>
      <c r="N32">
        <f>Main!J47</f>
        <v>0</v>
      </c>
      <c r="O32" t="str">
        <f t="shared" si="0"/>
        <v/>
      </c>
      <c r="P32">
        <f t="shared" si="1"/>
        <v>0</v>
      </c>
    </row>
    <row r="33" spans="1:16" x14ac:dyDescent="0.35">
      <c r="A33" t="s">
        <v>733</v>
      </c>
      <c r="B33" t="s">
        <v>15</v>
      </c>
      <c r="C33" t="s">
        <v>2750</v>
      </c>
      <c r="D33" s="6">
        <v>1373067</v>
      </c>
      <c r="E33" s="6">
        <v>0</v>
      </c>
      <c r="F33" s="6">
        <v>110415</v>
      </c>
      <c r="G33" s="6">
        <v>367500</v>
      </c>
      <c r="H33" s="6">
        <v>368600</v>
      </c>
      <c r="J33" t="str">
        <f t="array" ref="J33">IF(ROWS(J$5:J33)&gt;$A$2,"",INDEX(A$5:H$3000,SMALL(IF($A$5:$A$3000=$A$1,ROW($A$5:$A$3000)-ROW($A$5)+1),ROWS(J$5:J33)),COLUMNS($A33:$A33)))</f>
        <v/>
      </c>
      <c r="K33" t="str">
        <f t="array" ref="K33">IF(ROWS(K$5:K33)&gt;$A$2,"",INDEX(B$5:I$3000,SMALL(IF($A$5:$A$3000=$A$1,ROW($A$5:$A$3000)-ROW($A$5)+1),ROWS(K$5:K33)),COLUMNS($A33:$A33)))</f>
        <v/>
      </c>
      <c r="L33" t="str">
        <f t="array" ref="L33">IF(ROWS(L$5:L33)&gt;$A$2,"",INDEX(C$5:J$3000,SMALL(IF($A$5:$A$3000=$A$1,ROW($A$5:$A$3000)-ROW($A$5)+1),ROWS(L$5:L33)),COLUMNS($A33:$A33)))</f>
        <v/>
      </c>
      <c r="M33" t="str">
        <f t="array" ref="M33">IF(ROWS(M$5:M33)&gt;$A$2,"",INDEX(D$5:K$3000,SMALL(IF($A$5:$A$3000=$A$1,ROW($A$5:$A$3000)-ROW($A$5)+1),ROWS(M$5:M33)),COLUMNS($A33:$A33)))</f>
        <v/>
      </c>
      <c r="N33">
        <f>Main!J48</f>
        <v>0</v>
      </c>
      <c r="O33" t="str">
        <f t="shared" si="0"/>
        <v/>
      </c>
      <c r="P33">
        <f t="shared" si="1"/>
        <v>0</v>
      </c>
    </row>
    <row r="34" spans="1:16" x14ac:dyDescent="0.35">
      <c r="A34" t="s">
        <v>733</v>
      </c>
      <c r="B34" t="s">
        <v>15</v>
      </c>
      <c r="C34" t="s">
        <v>2871</v>
      </c>
      <c r="D34" s="6">
        <v>1350716</v>
      </c>
      <c r="E34" s="6">
        <v>0</v>
      </c>
      <c r="F34" s="6">
        <v>233977.5</v>
      </c>
      <c r="G34" s="6">
        <v>778500</v>
      </c>
      <c r="H34" s="6">
        <v>781350</v>
      </c>
      <c r="J34" t="str">
        <f t="array" ref="J34">IF(ROWS(J$5:J34)&gt;$A$2,"",INDEX(A$5:H$3000,SMALL(IF($A$5:$A$3000=$A$1,ROW($A$5:$A$3000)-ROW($A$5)+1),ROWS(J$5:J34)),COLUMNS($A34:$A34)))</f>
        <v/>
      </c>
      <c r="K34" t="str">
        <f t="array" ref="K34">IF(ROWS(K$5:K34)&gt;$A$2,"",INDEX(B$5:I$3000,SMALL(IF($A$5:$A$3000=$A$1,ROW($A$5:$A$3000)-ROW($A$5)+1),ROWS(K$5:K34)),COLUMNS($A34:$A34)))</f>
        <v/>
      </c>
      <c r="L34" t="str">
        <f t="array" ref="L34">IF(ROWS(L$5:L34)&gt;$A$2,"",INDEX(C$5:J$3000,SMALL(IF($A$5:$A$3000=$A$1,ROW($A$5:$A$3000)-ROW($A$5)+1),ROWS(L$5:L34)),COLUMNS($A34:$A34)))</f>
        <v/>
      </c>
      <c r="M34" t="str">
        <f t="array" ref="M34">IF(ROWS(M$5:M34)&gt;$A$2,"",INDEX(D$5:K$3000,SMALL(IF($A$5:$A$3000=$A$1,ROW($A$5:$A$3000)-ROW($A$5)+1),ROWS(M$5:M34)),COLUMNS($A34:$A34)))</f>
        <v/>
      </c>
      <c r="N34">
        <f>Main!J49</f>
        <v>0</v>
      </c>
      <c r="O34" t="str">
        <f t="shared" si="0"/>
        <v/>
      </c>
      <c r="P34">
        <f t="shared" si="1"/>
        <v>0</v>
      </c>
    </row>
    <row r="35" spans="1:16" x14ac:dyDescent="0.35">
      <c r="A35" t="s">
        <v>734</v>
      </c>
      <c r="B35" t="s">
        <v>30</v>
      </c>
      <c r="C35" t="s">
        <v>2686</v>
      </c>
      <c r="D35" s="6">
        <v>2450000</v>
      </c>
      <c r="E35" s="6">
        <v>346500</v>
      </c>
      <c r="F35" s="6">
        <v>397350</v>
      </c>
      <c r="G35" s="6">
        <v>1324500</v>
      </c>
      <c r="H35" s="6">
        <v>1324500</v>
      </c>
      <c r="J35" t="str">
        <f t="array" ref="J35">IF(ROWS(J$5:J35)&gt;$A$2,"",INDEX(A$5:H$3000,SMALL(IF($A$5:$A$3000=$A$1,ROW($A$5:$A$3000)-ROW($A$5)+1),ROWS(J$5:J35)),COLUMNS($A35:$A35)))</f>
        <v/>
      </c>
      <c r="K35" t="str">
        <f t="array" ref="K35">IF(ROWS(K$5:K35)&gt;$A$2,"",INDEX(B$5:I$3000,SMALL(IF($A$5:$A$3000=$A$1,ROW($A$5:$A$3000)-ROW($A$5)+1),ROWS(K$5:K35)),COLUMNS($A35:$A35)))</f>
        <v/>
      </c>
      <c r="L35" t="str">
        <f t="array" ref="L35">IF(ROWS(L$5:L35)&gt;$A$2,"",INDEX(C$5:J$3000,SMALL(IF($A$5:$A$3000=$A$1,ROW($A$5:$A$3000)-ROW($A$5)+1),ROWS(L$5:L35)),COLUMNS($A35:$A35)))</f>
        <v/>
      </c>
      <c r="M35" t="str">
        <f t="array" ref="M35">IF(ROWS(M$5:M35)&gt;$A$2,"",INDEX(D$5:K$3000,SMALL(IF($A$5:$A$3000=$A$1,ROW($A$5:$A$3000)-ROW($A$5)+1),ROWS(M$5:M35)),COLUMNS($A35:$A35)))</f>
        <v/>
      </c>
      <c r="N35">
        <f>Main!J50</f>
        <v>0</v>
      </c>
      <c r="O35" t="str">
        <f t="shared" si="0"/>
        <v/>
      </c>
      <c r="P35">
        <f t="shared" si="1"/>
        <v>0</v>
      </c>
    </row>
    <row r="36" spans="1:16" x14ac:dyDescent="0.35">
      <c r="A36" t="s">
        <v>734</v>
      </c>
      <c r="B36" t="s">
        <v>15</v>
      </c>
      <c r="C36" t="s">
        <v>1415</v>
      </c>
      <c r="D36" s="6">
        <v>2901000</v>
      </c>
      <c r="E36" s="6">
        <v>1450000</v>
      </c>
      <c r="F36" s="6">
        <v>1449000</v>
      </c>
      <c r="G36" s="6">
        <v>1451000</v>
      </c>
      <c r="H36" s="6">
        <v>1447000</v>
      </c>
      <c r="J36" t="str">
        <f t="array" ref="J36">IF(ROWS(J$5:J36)&gt;$A$2,"",INDEX(A$5:H$3000,SMALL(IF($A$5:$A$3000=$A$1,ROW($A$5:$A$3000)-ROW($A$5)+1),ROWS(J$5:J36)),COLUMNS($A36:$A36)))</f>
        <v/>
      </c>
      <c r="K36" t="str">
        <f t="array" ref="K36">IF(ROWS(K$5:K36)&gt;$A$2,"",INDEX(B$5:I$3000,SMALL(IF($A$5:$A$3000=$A$1,ROW($A$5:$A$3000)-ROW($A$5)+1),ROWS(K$5:K36)),COLUMNS($A36:$A36)))</f>
        <v/>
      </c>
      <c r="L36" t="str">
        <f t="array" ref="L36">IF(ROWS(L$5:L36)&gt;$A$2,"",INDEX(C$5:J$3000,SMALL(IF($A$5:$A$3000=$A$1,ROW($A$5:$A$3000)-ROW($A$5)+1),ROWS(L$5:L36)),COLUMNS($A36:$A36)))</f>
        <v/>
      </c>
      <c r="M36" t="str">
        <f t="array" ref="M36">IF(ROWS(M$5:M36)&gt;$A$2,"",INDEX(D$5:K$3000,SMALL(IF($A$5:$A$3000=$A$1,ROW($A$5:$A$3000)-ROW($A$5)+1),ROWS(M$5:M36)),COLUMNS($A36:$A36)))</f>
        <v/>
      </c>
      <c r="N36">
        <f>Main!J51</f>
        <v>0</v>
      </c>
      <c r="O36" t="str">
        <f t="shared" si="0"/>
        <v/>
      </c>
      <c r="P36">
        <f t="shared" si="1"/>
        <v>0</v>
      </c>
    </row>
    <row r="37" spans="1:16" x14ac:dyDescent="0.35">
      <c r="A37" t="s">
        <v>734</v>
      </c>
      <c r="B37" t="s">
        <v>15</v>
      </c>
      <c r="C37" t="s">
        <v>1865</v>
      </c>
      <c r="D37" s="6">
        <v>0</v>
      </c>
      <c r="E37" s="6">
        <v>338350</v>
      </c>
      <c r="F37" s="6">
        <v>0</v>
      </c>
      <c r="G37" s="6">
        <v>0</v>
      </c>
      <c r="H37" s="6">
        <v>0</v>
      </c>
      <c r="J37" t="str">
        <f t="array" ref="J37">IF(ROWS(J$5:J37)&gt;$A$2,"",INDEX(A$5:H$3000,SMALL(IF($A$5:$A$3000=$A$1,ROW($A$5:$A$3000)-ROW($A$5)+1),ROWS(J$5:J37)),COLUMNS($A37:$A37)))</f>
        <v/>
      </c>
      <c r="K37" t="str">
        <f t="array" ref="K37">IF(ROWS(K$5:K37)&gt;$A$2,"",INDEX(B$5:I$3000,SMALL(IF($A$5:$A$3000=$A$1,ROW($A$5:$A$3000)-ROW($A$5)+1),ROWS(K$5:K37)),COLUMNS($A37:$A37)))</f>
        <v/>
      </c>
      <c r="L37" t="str">
        <f t="array" ref="L37">IF(ROWS(L$5:L37)&gt;$A$2,"",INDEX(C$5:J$3000,SMALL(IF($A$5:$A$3000=$A$1,ROW($A$5:$A$3000)-ROW($A$5)+1),ROWS(L$5:L37)),COLUMNS($A37:$A37)))</f>
        <v/>
      </c>
      <c r="M37" t="str">
        <f t="array" ref="M37">IF(ROWS(M$5:M37)&gt;$A$2,"",INDEX(D$5:K$3000,SMALL(IF($A$5:$A$3000=$A$1,ROW($A$5:$A$3000)-ROW($A$5)+1),ROWS(M$5:M37)),COLUMNS($A37:$A37)))</f>
        <v/>
      </c>
      <c r="N37">
        <f>Main!J52</f>
        <v>0</v>
      </c>
      <c r="O37" t="str">
        <f t="shared" si="0"/>
        <v/>
      </c>
      <c r="P37">
        <f t="shared" si="1"/>
        <v>0</v>
      </c>
    </row>
    <row r="38" spans="1:16" x14ac:dyDescent="0.35">
      <c r="A38" t="s">
        <v>734</v>
      </c>
      <c r="B38" t="s">
        <v>15</v>
      </c>
      <c r="C38" t="s">
        <v>1890</v>
      </c>
      <c r="D38" s="6">
        <v>2590000</v>
      </c>
      <c r="E38" s="6">
        <v>1842500</v>
      </c>
      <c r="F38" s="6">
        <v>740000</v>
      </c>
      <c r="G38" s="6">
        <v>740000</v>
      </c>
      <c r="H38" s="6">
        <v>740000</v>
      </c>
      <c r="J38" t="str">
        <f t="array" ref="J38">IF(ROWS(J$5:J38)&gt;$A$2,"",INDEX(A$5:H$3000,SMALL(IF($A$5:$A$3000=$A$1,ROW($A$5:$A$3000)-ROW($A$5)+1),ROWS(J$5:J38)),COLUMNS($A38:$A38)))</f>
        <v/>
      </c>
      <c r="K38" t="str">
        <f t="array" ref="K38">IF(ROWS(K$5:K38)&gt;$A$2,"",INDEX(B$5:I$3000,SMALL(IF($A$5:$A$3000=$A$1,ROW($A$5:$A$3000)-ROW($A$5)+1),ROWS(K$5:K38)),COLUMNS($A38:$A38)))</f>
        <v/>
      </c>
      <c r="L38" t="str">
        <f t="array" ref="L38">IF(ROWS(L$5:L38)&gt;$A$2,"",INDEX(C$5:J$3000,SMALL(IF($A$5:$A$3000=$A$1,ROW($A$5:$A$3000)-ROW($A$5)+1),ROWS(L$5:L38)),COLUMNS($A38:$A38)))</f>
        <v/>
      </c>
      <c r="M38" t="str">
        <f t="array" ref="M38">IF(ROWS(M$5:M38)&gt;$A$2,"",INDEX(D$5:K$3000,SMALL(IF($A$5:$A$3000=$A$1,ROW($A$5:$A$3000)-ROW($A$5)+1),ROWS(M$5:M38)),COLUMNS($A38:$A38)))</f>
        <v/>
      </c>
      <c r="N38">
        <f>Main!J53</f>
        <v>0</v>
      </c>
      <c r="O38" t="str">
        <f t="shared" si="0"/>
        <v/>
      </c>
      <c r="P38">
        <f t="shared" si="1"/>
        <v>0</v>
      </c>
    </row>
    <row r="39" spans="1:16" x14ac:dyDescent="0.35">
      <c r="A39" t="s">
        <v>734</v>
      </c>
      <c r="B39" t="s">
        <v>15</v>
      </c>
      <c r="C39" t="s">
        <v>2515</v>
      </c>
      <c r="D39" s="6">
        <v>6014000</v>
      </c>
      <c r="E39" s="6">
        <v>3005000</v>
      </c>
      <c r="F39" s="6">
        <v>3014500</v>
      </c>
      <c r="G39" s="6">
        <v>3014500</v>
      </c>
      <c r="H39" s="6">
        <v>3014500</v>
      </c>
      <c r="J39" t="str">
        <f t="array" ref="J39">IF(ROWS(J$5:J39)&gt;$A$2,"",INDEX(A$5:H$3000,SMALL(IF($A$5:$A$3000=$A$1,ROW($A$5:$A$3000)-ROW($A$5)+1),ROWS(J$5:J39)),COLUMNS($A39:$A39)))</f>
        <v/>
      </c>
      <c r="K39" t="str">
        <f t="array" ref="K39">IF(ROWS(K$5:K39)&gt;$A$2,"",INDEX(B$5:I$3000,SMALL(IF($A$5:$A$3000=$A$1,ROW($A$5:$A$3000)-ROW($A$5)+1),ROWS(K$5:K39)),COLUMNS($A39:$A39)))</f>
        <v/>
      </c>
      <c r="L39" t="str">
        <f t="array" ref="L39">IF(ROWS(L$5:L39)&gt;$A$2,"",INDEX(C$5:J$3000,SMALL(IF($A$5:$A$3000=$A$1,ROW($A$5:$A$3000)-ROW($A$5)+1),ROWS(L$5:L39)),COLUMNS($A39:$A39)))</f>
        <v/>
      </c>
      <c r="M39" t="str">
        <f t="array" ref="M39">IF(ROWS(M$5:M39)&gt;$A$2,"",INDEX(D$5:K$3000,SMALL(IF($A$5:$A$3000=$A$1,ROW($A$5:$A$3000)-ROW($A$5)+1),ROWS(M$5:M39)),COLUMNS($A39:$A39)))</f>
        <v/>
      </c>
      <c r="N39">
        <f>Main!J54</f>
        <v>0</v>
      </c>
      <c r="O39" t="str">
        <f t="shared" si="0"/>
        <v/>
      </c>
      <c r="P39">
        <f t="shared" si="1"/>
        <v>0</v>
      </c>
    </row>
    <row r="40" spans="1:16" x14ac:dyDescent="0.35">
      <c r="A40" t="s">
        <v>734</v>
      </c>
      <c r="B40" t="s">
        <v>15</v>
      </c>
      <c r="C40" t="s">
        <v>1060</v>
      </c>
      <c r="D40" s="6">
        <v>250000</v>
      </c>
      <c r="E40" s="6">
        <v>0</v>
      </c>
      <c r="F40" s="6">
        <v>0</v>
      </c>
      <c r="G40" s="6">
        <v>0</v>
      </c>
      <c r="H40" s="6">
        <v>0</v>
      </c>
      <c r="J40" t="str">
        <f t="array" ref="J40">IF(ROWS(J$5:J40)&gt;$A$2,"",INDEX(A$5:H$3000,SMALL(IF($A$5:$A$3000=$A$1,ROW($A$5:$A$3000)-ROW($A$5)+1),ROWS(J$5:J40)),COLUMNS($A40:$A40)))</f>
        <v/>
      </c>
      <c r="K40" t="str">
        <f t="array" ref="K40">IF(ROWS(K$5:K40)&gt;$A$2,"",INDEX(B$5:I$3000,SMALL(IF($A$5:$A$3000=$A$1,ROW($A$5:$A$3000)-ROW($A$5)+1),ROWS(K$5:K40)),COLUMNS($A40:$A40)))</f>
        <v/>
      </c>
      <c r="L40" t="str">
        <f t="array" ref="L40">IF(ROWS(L$5:L40)&gt;$A$2,"",INDEX(C$5:J$3000,SMALL(IF($A$5:$A$3000=$A$1,ROW($A$5:$A$3000)-ROW($A$5)+1),ROWS(L$5:L40)),COLUMNS($A40:$A40)))</f>
        <v/>
      </c>
      <c r="M40" t="str">
        <f t="array" ref="M40">IF(ROWS(M$5:M40)&gt;$A$2,"",INDEX(D$5:K$3000,SMALL(IF($A$5:$A$3000=$A$1,ROW($A$5:$A$3000)-ROW($A$5)+1),ROWS(M$5:M40)),COLUMNS($A40:$A40)))</f>
        <v/>
      </c>
      <c r="N40">
        <f>Main!J55</f>
        <v>0</v>
      </c>
      <c r="O40" t="str">
        <f t="shared" si="0"/>
        <v/>
      </c>
      <c r="P40">
        <f t="shared" si="1"/>
        <v>0</v>
      </c>
    </row>
    <row r="41" spans="1:16" x14ac:dyDescent="0.35">
      <c r="A41" t="s">
        <v>734</v>
      </c>
      <c r="B41" t="s">
        <v>15</v>
      </c>
      <c r="C41" t="s">
        <v>2592</v>
      </c>
      <c r="D41" s="6">
        <v>19660</v>
      </c>
      <c r="E41" s="6">
        <v>0</v>
      </c>
      <c r="F41" s="6">
        <v>0</v>
      </c>
      <c r="G41" s="6">
        <v>0</v>
      </c>
      <c r="H41" s="6">
        <v>0</v>
      </c>
      <c r="J41" t="str">
        <f t="array" ref="J41">IF(ROWS(J$5:J41)&gt;$A$2,"",INDEX(A$5:H$3000,SMALL(IF($A$5:$A$3000=$A$1,ROW($A$5:$A$3000)-ROW($A$5)+1),ROWS(J$5:J41)),COLUMNS($A41:$A41)))</f>
        <v/>
      </c>
      <c r="K41" t="str">
        <f t="array" ref="K41">IF(ROWS(K$5:K41)&gt;$A$2,"",INDEX(B$5:I$3000,SMALL(IF($A$5:$A$3000=$A$1,ROW($A$5:$A$3000)-ROW($A$5)+1),ROWS(K$5:K41)),COLUMNS($A41:$A41)))</f>
        <v/>
      </c>
      <c r="L41" t="str">
        <f t="array" ref="L41">IF(ROWS(L$5:L41)&gt;$A$2,"",INDEX(C$5:J$3000,SMALL(IF($A$5:$A$3000=$A$1,ROW($A$5:$A$3000)-ROW($A$5)+1),ROWS(L$5:L41)),COLUMNS($A41:$A41)))</f>
        <v/>
      </c>
      <c r="M41" t="str">
        <f t="array" ref="M41">IF(ROWS(M$5:M41)&gt;$A$2,"",INDEX(D$5:K$3000,SMALL(IF($A$5:$A$3000=$A$1,ROW($A$5:$A$3000)-ROW($A$5)+1),ROWS(M$5:M41)),COLUMNS($A41:$A41)))</f>
        <v/>
      </c>
      <c r="N41">
        <f>Main!J56</f>
        <v>0</v>
      </c>
      <c r="O41" t="str">
        <f t="shared" si="0"/>
        <v/>
      </c>
      <c r="P41">
        <f t="shared" si="1"/>
        <v>0</v>
      </c>
    </row>
    <row r="42" spans="1:16" x14ac:dyDescent="0.35">
      <c r="A42" t="s">
        <v>734</v>
      </c>
      <c r="B42" t="s">
        <v>15</v>
      </c>
      <c r="C42" t="s">
        <v>2876</v>
      </c>
      <c r="D42" s="6">
        <v>2640207</v>
      </c>
      <c r="E42" s="6">
        <v>0</v>
      </c>
      <c r="F42" s="6">
        <v>0</v>
      </c>
      <c r="G42" s="6">
        <v>0</v>
      </c>
      <c r="H42" s="6">
        <v>0</v>
      </c>
      <c r="J42" t="str">
        <f t="array" ref="J42">IF(ROWS(J$5:J42)&gt;$A$2,"",INDEX(A$5:H$3000,SMALL(IF($A$5:$A$3000=$A$1,ROW($A$5:$A$3000)-ROW($A$5)+1),ROWS(J$5:J42)),COLUMNS($A42:$A42)))</f>
        <v/>
      </c>
      <c r="K42" t="str">
        <f t="array" ref="K42">IF(ROWS(K$5:K42)&gt;$A$2,"",INDEX(B$5:I$3000,SMALL(IF($A$5:$A$3000=$A$1,ROW($A$5:$A$3000)-ROW($A$5)+1),ROWS(K$5:K42)),COLUMNS($A42:$A42)))</f>
        <v/>
      </c>
      <c r="L42" t="str">
        <f t="array" ref="L42">IF(ROWS(L$5:L42)&gt;$A$2,"",INDEX(C$5:J$3000,SMALL(IF($A$5:$A$3000=$A$1,ROW($A$5:$A$3000)-ROW($A$5)+1),ROWS(L$5:L42)),COLUMNS($A42:$A42)))</f>
        <v/>
      </c>
      <c r="M42" t="str">
        <f t="array" ref="M42">IF(ROWS(M$5:M42)&gt;$A$2,"",INDEX(D$5:K$3000,SMALL(IF($A$5:$A$3000=$A$1,ROW($A$5:$A$3000)-ROW($A$5)+1),ROWS(M$5:M42)),COLUMNS($A42:$A42)))</f>
        <v/>
      </c>
      <c r="N42">
        <f>Main!J57</f>
        <v>0</v>
      </c>
      <c r="O42" t="str">
        <f t="shared" si="0"/>
        <v/>
      </c>
      <c r="P42">
        <f t="shared" si="1"/>
        <v>0</v>
      </c>
    </row>
    <row r="43" spans="1:16" x14ac:dyDescent="0.35">
      <c r="A43" t="s">
        <v>735</v>
      </c>
      <c r="B43" t="s">
        <v>30</v>
      </c>
      <c r="C43" t="s">
        <v>1151</v>
      </c>
      <c r="D43" s="6">
        <v>296000</v>
      </c>
      <c r="E43" s="6">
        <v>148000</v>
      </c>
      <c r="F43" s="6">
        <v>44400</v>
      </c>
      <c r="G43" s="6">
        <v>148000</v>
      </c>
      <c r="H43" s="6">
        <v>148000</v>
      </c>
      <c r="J43" t="str">
        <f t="array" ref="J43">IF(ROWS(J$5:J43)&gt;$A$2,"",INDEX(A$5:H$3000,SMALL(IF($A$5:$A$3000=$A$1,ROW($A$5:$A$3000)-ROW($A$5)+1),ROWS(J$5:J43)),COLUMNS($A43:$A43)))</f>
        <v/>
      </c>
      <c r="K43" t="str">
        <f t="array" ref="K43">IF(ROWS(K$5:K43)&gt;$A$2,"",INDEX(B$5:I$3000,SMALL(IF($A$5:$A$3000=$A$1,ROW($A$5:$A$3000)-ROW($A$5)+1),ROWS(K$5:K43)),COLUMNS($A43:$A43)))</f>
        <v/>
      </c>
      <c r="L43" t="str">
        <f t="array" ref="L43">IF(ROWS(L$5:L43)&gt;$A$2,"",INDEX(C$5:J$3000,SMALL(IF($A$5:$A$3000=$A$1,ROW($A$5:$A$3000)-ROW($A$5)+1),ROWS(L$5:L43)),COLUMNS($A43:$A43)))</f>
        <v/>
      </c>
      <c r="M43" t="str">
        <f t="array" ref="M43">IF(ROWS(M$5:M43)&gt;$A$2,"",INDEX(D$5:K$3000,SMALL(IF($A$5:$A$3000=$A$1,ROW($A$5:$A$3000)-ROW($A$5)+1),ROWS(M$5:M43)),COLUMNS($A43:$A43)))</f>
        <v/>
      </c>
      <c r="N43">
        <f>Main!J58</f>
        <v>0</v>
      </c>
      <c r="O43" t="str">
        <f t="shared" si="0"/>
        <v/>
      </c>
      <c r="P43">
        <f t="shared" si="1"/>
        <v>0</v>
      </c>
    </row>
    <row r="44" spans="1:16" x14ac:dyDescent="0.35">
      <c r="A44" t="s">
        <v>735</v>
      </c>
      <c r="B44" t="s">
        <v>30</v>
      </c>
      <c r="C44" t="s">
        <v>1581</v>
      </c>
      <c r="D44" s="6">
        <v>2936000</v>
      </c>
      <c r="E44" s="6">
        <v>1465500</v>
      </c>
      <c r="F44" s="6">
        <v>1467000</v>
      </c>
      <c r="G44" s="6">
        <v>1467000</v>
      </c>
      <c r="H44" s="6">
        <v>1467000</v>
      </c>
      <c r="J44" t="str">
        <f t="array" ref="J44">IF(ROWS(J$5:J44)&gt;$A$2,"",INDEX(A$5:H$3000,SMALL(IF($A$5:$A$3000=$A$1,ROW($A$5:$A$3000)-ROW($A$5)+1),ROWS(J$5:J44)),COLUMNS($A44:$A44)))</f>
        <v/>
      </c>
      <c r="K44" t="str">
        <f t="array" ref="K44">IF(ROWS(K$5:K44)&gt;$A$2,"",INDEX(B$5:I$3000,SMALL(IF($A$5:$A$3000=$A$1,ROW($A$5:$A$3000)-ROW($A$5)+1),ROWS(K$5:K44)),COLUMNS($A44:$A44)))</f>
        <v/>
      </c>
      <c r="L44" t="str">
        <f t="array" ref="L44">IF(ROWS(L$5:L44)&gt;$A$2,"",INDEX(C$5:J$3000,SMALL(IF($A$5:$A$3000=$A$1,ROW($A$5:$A$3000)-ROW($A$5)+1),ROWS(L$5:L44)),COLUMNS($A44:$A44)))</f>
        <v/>
      </c>
      <c r="M44" t="str">
        <f t="array" ref="M44">IF(ROWS(M$5:M44)&gt;$A$2,"",INDEX(D$5:K$3000,SMALL(IF($A$5:$A$3000=$A$1,ROW($A$5:$A$3000)-ROW($A$5)+1),ROWS(M$5:M44)),COLUMNS($A44:$A44)))</f>
        <v/>
      </c>
      <c r="N44">
        <f>Main!J59</f>
        <v>0</v>
      </c>
      <c r="O44" t="str">
        <f t="shared" si="0"/>
        <v/>
      </c>
      <c r="P44">
        <f t="shared" si="1"/>
        <v>0</v>
      </c>
    </row>
    <row r="45" spans="1:16" x14ac:dyDescent="0.35">
      <c r="A45" t="s">
        <v>735</v>
      </c>
      <c r="B45" t="s">
        <v>30</v>
      </c>
      <c r="C45" t="s">
        <v>1871</v>
      </c>
      <c r="D45" s="6">
        <v>4523000</v>
      </c>
      <c r="E45" s="6">
        <v>2262500</v>
      </c>
      <c r="F45" s="6">
        <v>2263000</v>
      </c>
      <c r="G45" s="6">
        <v>2263000</v>
      </c>
      <c r="H45" s="6">
        <v>2263000</v>
      </c>
      <c r="J45" t="str">
        <f t="array" ref="J45">IF(ROWS(J$5:J45)&gt;$A$2,"",INDEX(A$5:H$3000,SMALL(IF($A$5:$A$3000=$A$1,ROW($A$5:$A$3000)-ROW($A$5)+1),ROWS(J$5:J45)),COLUMNS($A45:$A45)))</f>
        <v/>
      </c>
      <c r="K45" t="str">
        <f t="array" ref="K45">IF(ROWS(K$5:K45)&gt;$A$2,"",INDEX(B$5:I$3000,SMALL(IF($A$5:$A$3000=$A$1,ROW($A$5:$A$3000)-ROW($A$5)+1),ROWS(K$5:K45)),COLUMNS($A45:$A45)))</f>
        <v/>
      </c>
      <c r="L45" t="str">
        <f t="array" ref="L45">IF(ROWS(L$5:L45)&gt;$A$2,"",INDEX(C$5:J$3000,SMALL(IF($A$5:$A$3000=$A$1,ROW($A$5:$A$3000)-ROW($A$5)+1),ROWS(L$5:L45)),COLUMNS($A45:$A45)))</f>
        <v/>
      </c>
      <c r="M45" t="str">
        <f t="array" ref="M45">IF(ROWS(M$5:M45)&gt;$A$2,"",INDEX(D$5:K$3000,SMALL(IF($A$5:$A$3000=$A$1,ROW($A$5:$A$3000)-ROW($A$5)+1),ROWS(M$5:M45)),COLUMNS($A45:$A45)))</f>
        <v/>
      </c>
      <c r="N45">
        <f>Main!J60</f>
        <v>0</v>
      </c>
      <c r="O45" t="str">
        <f t="shared" si="0"/>
        <v/>
      </c>
      <c r="P45">
        <f t="shared" si="1"/>
        <v>0</v>
      </c>
    </row>
    <row r="46" spans="1:16" x14ac:dyDescent="0.35">
      <c r="A46" t="s">
        <v>735</v>
      </c>
      <c r="B46" t="s">
        <v>30</v>
      </c>
      <c r="C46" t="s">
        <v>2352</v>
      </c>
      <c r="D46" s="6">
        <v>78000</v>
      </c>
      <c r="E46" s="6">
        <v>39000</v>
      </c>
      <c r="F46" s="6">
        <v>11700</v>
      </c>
      <c r="G46" s="6">
        <v>39000</v>
      </c>
      <c r="H46" s="6">
        <v>39000</v>
      </c>
      <c r="J46" t="str">
        <f t="array" ref="J46">IF(ROWS(J$5:J46)&gt;$A$2,"",INDEX(A$5:H$3000,SMALL(IF($A$5:$A$3000=$A$1,ROW($A$5:$A$3000)-ROW($A$5)+1),ROWS(J$5:J46)),COLUMNS($A46:$A46)))</f>
        <v/>
      </c>
      <c r="K46" t="str">
        <f t="array" ref="K46">IF(ROWS(K$5:K46)&gt;$A$2,"",INDEX(B$5:I$3000,SMALL(IF($A$5:$A$3000=$A$1,ROW($A$5:$A$3000)-ROW($A$5)+1),ROWS(K$5:K46)),COLUMNS($A46:$A46)))</f>
        <v/>
      </c>
      <c r="L46" t="str">
        <f t="array" ref="L46">IF(ROWS(L$5:L46)&gt;$A$2,"",INDEX(C$5:J$3000,SMALL(IF($A$5:$A$3000=$A$1,ROW($A$5:$A$3000)-ROW($A$5)+1),ROWS(L$5:L46)),COLUMNS($A46:$A46)))</f>
        <v/>
      </c>
      <c r="M46" t="str">
        <f t="array" ref="M46">IF(ROWS(M$5:M46)&gt;$A$2,"",INDEX(D$5:K$3000,SMALL(IF($A$5:$A$3000=$A$1,ROW($A$5:$A$3000)-ROW($A$5)+1),ROWS(M$5:M46)),COLUMNS($A46:$A46)))</f>
        <v/>
      </c>
      <c r="N46">
        <f>Main!J61</f>
        <v>0</v>
      </c>
      <c r="O46" t="str">
        <f t="shared" si="0"/>
        <v/>
      </c>
      <c r="P46">
        <f t="shared" si="1"/>
        <v>0</v>
      </c>
    </row>
    <row r="47" spans="1:16" x14ac:dyDescent="0.35">
      <c r="A47" t="s">
        <v>735</v>
      </c>
      <c r="B47" t="s">
        <v>30</v>
      </c>
      <c r="C47" t="s">
        <v>2402</v>
      </c>
      <c r="D47" s="6">
        <v>3236000</v>
      </c>
      <c r="E47" s="6">
        <v>2303500</v>
      </c>
      <c r="F47" s="6">
        <v>455100</v>
      </c>
      <c r="G47" s="6">
        <v>1517000</v>
      </c>
      <c r="H47" s="6">
        <v>1517000</v>
      </c>
      <c r="J47" t="str">
        <f t="array" ref="J47">IF(ROWS(J$5:J47)&gt;$A$2,"",INDEX(A$5:H$3000,SMALL(IF($A$5:$A$3000=$A$1,ROW($A$5:$A$3000)-ROW($A$5)+1),ROWS(J$5:J47)),COLUMNS($A47:$A47)))</f>
        <v/>
      </c>
      <c r="K47" t="str">
        <f t="array" ref="K47">IF(ROWS(K$5:K47)&gt;$A$2,"",INDEX(B$5:I$3000,SMALL(IF($A$5:$A$3000=$A$1,ROW($A$5:$A$3000)-ROW($A$5)+1),ROWS(K$5:K47)),COLUMNS($A47:$A47)))</f>
        <v/>
      </c>
      <c r="L47" t="str">
        <f t="array" ref="L47">IF(ROWS(L$5:L47)&gt;$A$2,"",INDEX(C$5:J$3000,SMALL(IF($A$5:$A$3000=$A$1,ROW($A$5:$A$3000)-ROW($A$5)+1),ROWS(L$5:L47)),COLUMNS($A47:$A47)))</f>
        <v/>
      </c>
      <c r="M47" t="str">
        <f t="array" ref="M47">IF(ROWS(M$5:M47)&gt;$A$2,"",INDEX(D$5:K$3000,SMALL(IF($A$5:$A$3000=$A$1,ROW($A$5:$A$3000)-ROW($A$5)+1),ROWS(M$5:M47)),COLUMNS($A47:$A47)))</f>
        <v/>
      </c>
      <c r="P47">
        <f t="shared" si="1"/>
        <v>0</v>
      </c>
    </row>
    <row r="48" spans="1:16" x14ac:dyDescent="0.35">
      <c r="A48" t="s">
        <v>735</v>
      </c>
      <c r="B48" t="s">
        <v>30</v>
      </c>
      <c r="C48" t="s">
        <v>2429</v>
      </c>
      <c r="D48" s="6">
        <v>3469000</v>
      </c>
      <c r="E48" s="6">
        <v>2191500</v>
      </c>
      <c r="F48" s="6">
        <v>472800</v>
      </c>
      <c r="G48" s="6">
        <v>1576000</v>
      </c>
      <c r="H48" s="6">
        <v>1576000</v>
      </c>
      <c r="J48" t="str">
        <f t="array" ref="J48">IF(ROWS(J$5:J48)&gt;$A$2,"",INDEX(A$5:H$3000,SMALL(IF($A$5:$A$3000=$A$1,ROW($A$5:$A$3000)-ROW($A$5)+1),ROWS(J$5:J48)),COLUMNS($A48:$A48)))</f>
        <v/>
      </c>
      <c r="K48" t="str">
        <f t="array" ref="K48">IF(ROWS(K$5:K48)&gt;$A$2,"",INDEX(B$5:I$3000,SMALL(IF($A$5:$A$3000=$A$1,ROW($A$5:$A$3000)-ROW($A$5)+1),ROWS(K$5:K48)),COLUMNS($A48:$A48)))</f>
        <v/>
      </c>
      <c r="L48" t="str">
        <f t="array" ref="L48">IF(ROWS(L$5:L48)&gt;$A$2,"",INDEX(C$5:J$3000,SMALL(IF($A$5:$A$3000=$A$1,ROW($A$5:$A$3000)-ROW($A$5)+1),ROWS(L$5:L48)),COLUMNS($A48:$A48)))</f>
        <v/>
      </c>
      <c r="M48" t="str">
        <f t="array" ref="M48">IF(ROWS(M$5:M48)&gt;$A$2,"",INDEX(D$5:K$3000,SMALL(IF($A$5:$A$3000=$A$1,ROW($A$5:$A$3000)-ROW($A$5)+1),ROWS(M$5:M48)),COLUMNS($A48:$A48)))</f>
        <v/>
      </c>
      <c r="P48">
        <f t="shared" si="1"/>
        <v>0</v>
      </c>
    </row>
    <row r="49" spans="1:16" x14ac:dyDescent="0.35">
      <c r="A49" t="s">
        <v>735</v>
      </c>
      <c r="B49" t="s">
        <v>30</v>
      </c>
      <c r="C49" t="s">
        <v>2525</v>
      </c>
      <c r="D49" s="6">
        <v>722000</v>
      </c>
      <c r="E49" s="6">
        <v>359500</v>
      </c>
      <c r="F49" s="6">
        <v>108750</v>
      </c>
      <c r="G49" s="6">
        <v>362500</v>
      </c>
      <c r="H49" s="6">
        <v>362500</v>
      </c>
      <c r="J49" t="str">
        <f t="array" ref="J49">IF(ROWS(J$5:J49)&gt;$A$2,"",INDEX(A$5:H$3000,SMALL(IF($A$5:$A$3000=$A$1,ROW($A$5:$A$3000)-ROW($A$5)+1),ROWS(J$5:J49)),COLUMNS($A49:$A49)))</f>
        <v/>
      </c>
      <c r="K49" t="str">
        <f t="array" ref="K49">IF(ROWS(K$5:K49)&gt;$A$2,"",INDEX(B$5:I$3000,SMALL(IF($A$5:$A$3000=$A$1,ROW($A$5:$A$3000)-ROW($A$5)+1),ROWS(K$5:K49)),COLUMNS($A49:$A49)))</f>
        <v/>
      </c>
      <c r="L49" t="str">
        <f t="array" ref="L49">IF(ROWS(L$5:L49)&gt;$A$2,"",INDEX(C$5:J$3000,SMALL(IF($A$5:$A$3000=$A$1,ROW($A$5:$A$3000)-ROW($A$5)+1),ROWS(L$5:L49)),COLUMNS($A49:$A49)))</f>
        <v/>
      </c>
      <c r="M49" t="str">
        <f t="array" ref="M49">IF(ROWS(M$5:M49)&gt;$A$2,"",INDEX(D$5:K$3000,SMALL(IF($A$5:$A$3000=$A$1,ROW($A$5:$A$3000)-ROW($A$5)+1),ROWS(M$5:M49)),COLUMNS($A49:$A49)))</f>
        <v/>
      </c>
      <c r="P49">
        <f t="shared" si="1"/>
        <v>0</v>
      </c>
    </row>
    <row r="50" spans="1:16" x14ac:dyDescent="0.35">
      <c r="A50" t="s">
        <v>735</v>
      </c>
      <c r="B50" t="s">
        <v>30</v>
      </c>
      <c r="C50" t="s">
        <v>2626</v>
      </c>
      <c r="D50" s="6">
        <v>1447000</v>
      </c>
      <c r="E50" s="6">
        <v>0</v>
      </c>
      <c r="F50" s="6">
        <v>291600</v>
      </c>
      <c r="G50" s="6">
        <v>972000</v>
      </c>
      <c r="H50" s="6">
        <v>972000</v>
      </c>
      <c r="J50" t="str">
        <f t="array" ref="J50">IF(ROWS(J$5:J50)&gt;$A$2,"",INDEX(A$5:H$3000,SMALL(IF($A$5:$A$3000=$A$1,ROW($A$5:$A$3000)-ROW($A$5)+1),ROWS(J$5:J50)),COLUMNS($A50:$A50)))</f>
        <v/>
      </c>
      <c r="K50" t="str">
        <f t="array" ref="K50">IF(ROWS(K$5:K50)&gt;$A$2,"",INDEX(B$5:I$3000,SMALL(IF($A$5:$A$3000=$A$1,ROW($A$5:$A$3000)-ROW($A$5)+1),ROWS(K$5:K50)),COLUMNS($A50:$A50)))</f>
        <v/>
      </c>
      <c r="L50" t="str">
        <f t="array" ref="L50">IF(ROWS(L$5:L50)&gt;$A$2,"",INDEX(C$5:J$3000,SMALL(IF($A$5:$A$3000=$A$1,ROW($A$5:$A$3000)-ROW($A$5)+1),ROWS(L$5:L50)),COLUMNS($A50:$A50)))</f>
        <v/>
      </c>
      <c r="M50" t="str">
        <f t="array" ref="M50">IF(ROWS(M$5:M50)&gt;$A$2,"",INDEX(D$5:K$3000,SMALL(IF($A$5:$A$3000=$A$1,ROW($A$5:$A$3000)-ROW($A$5)+1),ROWS(M$5:M50)),COLUMNS($A50:$A50)))</f>
        <v/>
      </c>
      <c r="P50">
        <f t="shared" si="1"/>
        <v>0</v>
      </c>
    </row>
    <row r="51" spans="1:16" x14ac:dyDescent="0.35">
      <c r="A51" t="s">
        <v>735</v>
      </c>
      <c r="B51" t="s">
        <v>15</v>
      </c>
      <c r="C51" t="s">
        <v>1083</v>
      </c>
      <c r="D51" s="6">
        <v>666595</v>
      </c>
      <c r="E51" s="6">
        <v>0</v>
      </c>
      <c r="F51" s="6">
        <v>98986.5</v>
      </c>
      <c r="G51" s="6">
        <v>330766</v>
      </c>
      <c r="H51" s="6">
        <v>329144</v>
      </c>
      <c r="J51" t="str">
        <f t="array" ref="J51">IF(ROWS(J$5:J51)&gt;$A$2,"",INDEX(A$5:H$3000,SMALL(IF($A$5:$A$3000=$A$1,ROW($A$5:$A$3000)-ROW($A$5)+1),ROWS(J$5:J51)),COLUMNS($A51:$A51)))</f>
        <v/>
      </c>
      <c r="K51" t="str">
        <f t="array" ref="K51">IF(ROWS(K$5:K51)&gt;$A$2,"",INDEX(B$5:I$3000,SMALL(IF($A$5:$A$3000=$A$1,ROW($A$5:$A$3000)-ROW($A$5)+1),ROWS(K$5:K51)),COLUMNS($A51:$A51)))</f>
        <v/>
      </c>
      <c r="L51" t="str">
        <f t="array" ref="L51">IF(ROWS(L$5:L51)&gt;$A$2,"",INDEX(C$5:J$3000,SMALL(IF($A$5:$A$3000=$A$1,ROW($A$5:$A$3000)-ROW($A$5)+1),ROWS(L$5:L51)),COLUMNS($A51:$A51)))</f>
        <v/>
      </c>
      <c r="M51" t="str">
        <f t="array" ref="M51">IF(ROWS(M$5:M51)&gt;$A$2,"",INDEX(D$5:K$3000,SMALL(IF($A$5:$A$3000=$A$1,ROW($A$5:$A$3000)-ROW($A$5)+1),ROWS(M$5:M51)),COLUMNS($A51:$A51)))</f>
        <v/>
      </c>
      <c r="P51">
        <f t="shared" si="1"/>
        <v>0</v>
      </c>
    </row>
    <row r="52" spans="1:16" x14ac:dyDescent="0.35">
      <c r="A52" t="s">
        <v>735</v>
      </c>
      <c r="B52" t="s">
        <v>15</v>
      </c>
      <c r="C52" t="s">
        <v>1142</v>
      </c>
      <c r="D52" s="6">
        <v>651011</v>
      </c>
      <c r="E52" s="6">
        <v>327929</v>
      </c>
      <c r="F52" s="6">
        <v>0</v>
      </c>
      <c r="G52" s="6">
        <v>0</v>
      </c>
      <c r="H52" s="6">
        <v>0</v>
      </c>
    </row>
    <row r="53" spans="1:16" x14ac:dyDescent="0.35">
      <c r="A53" t="s">
        <v>735</v>
      </c>
      <c r="B53" t="s">
        <v>15</v>
      </c>
      <c r="C53" t="s">
        <v>1153</v>
      </c>
      <c r="D53" s="6">
        <v>152950</v>
      </c>
      <c r="E53" s="6">
        <v>147770</v>
      </c>
      <c r="F53" s="6">
        <v>5180</v>
      </c>
      <c r="G53" s="6">
        <v>5180</v>
      </c>
      <c r="H53" s="6">
        <v>145180</v>
      </c>
    </row>
    <row r="54" spans="1:16" x14ac:dyDescent="0.35">
      <c r="A54" t="s">
        <v>735</v>
      </c>
      <c r="B54" t="s">
        <v>15</v>
      </c>
      <c r="C54" t="s">
        <v>1236</v>
      </c>
      <c r="D54" s="6">
        <v>643587</v>
      </c>
      <c r="E54" s="6">
        <v>324189</v>
      </c>
      <c r="F54" s="6">
        <v>0</v>
      </c>
      <c r="G54" s="6">
        <v>0</v>
      </c>
      <c r="H54" s="6">
        <v>0</v>
      </c>
    </row>
    <row r="55" spans="1:16" x14ac:dyDescent="0.35">
      <c r="A55" t="s">
        <v>735</v>
      </c>
      <c r="B55" t="s">
        <v>15</v>
      </c>
      <c r="C55" t="s">
        <v>1729</v>
      </c>
      <c r="D55" s="6">
        <v>0</v>
      </c>
      <c r="E55" s="6">
        <v>326625</v>
      </c>
      <c r="F55" s="6">
        <v>0</v>
      </c>
      <c r="G55" s="6">
        <v>0</v>
      </c>
      <c r="H55" s="6">
        <v>0</v>
      </c>
    </row>
    <row r="56" spans="1:16" x14ac:dyDescent="0.35">
      <c r="A56" t="s">
        <v>735</v>
      </c>
      <c r="B56" t="s">
        <v>15</v>
      </c>
      <c r="C56" t="s">
        <v>1751</v>
      </c>
      <c r="D56" s="6">
        <v>658245</v>
      </c>
      <c r="E56" s="6">
        <v>331549</v>
      </c>
      <c r="F56" s="6">
        <v>97766.55</v>
      </c>
      <c r="G56" s="6">
        <v>326697</v>
      </c>
      <c r="H56" s="6">
        <v>325080</v>
      </c>
    </row>
    <row r="57" spans="1:16" x14ac:dyDescent="0.35">
      <c r="A57" t="s">
        <v>735</v>
      </c>
      <c r="B57" t="s">
        <v>15</v>
      </c>
      <c r="C57" t="s">
        <v>1927</v>
      </c>
      <c r="D57" s="6">
        <v>0</v>
      </c>
      <c r="E57" s="6">
        <v>295239</v>
      </c>
      <c r="F57" s="6">
        <v>0</v>
      </c>
      <c r="G57" s="6">
        <v>0</v>
      </c>
      <c r="H57" s="6">
        <v>0</v>
      </c>
    </row>
    <row r="58" spans="1:16" x14ac:dyDescent="0.35">
      <c r="A58" t="s">
        <v>735</v>
      </c>
      <c r="B58" t="s">
        <v>15</v>
      </c>
      <c r="C58" t="s">
        <v>1941</v>
      </c>
      <c r="D58" s="6">
        <v>0</v>
      </c>
      <c r="E58" s="6">
        <v>322893</v>
      </c>
      <c r="F58" s="6">
        <v>0</v>
      </c>
      <c r="G58" s="6">
        <v>0</v>
      </c>
      <c r="H58" s="6">
        <v>0</v>
      </c>
    </row>
    <row r="59" spans="1:16" x14ac:dyDescent="0.35">
      <c r="A59" t="s">
        <v>735</v>
      </c>
      <c r="B59" t="s">
        <v>15</v>
      </c>
      <c r="C59" t="s">
        <v>2439</v>
      </c>
      <c r="D59" s="6">
        <v>554000</v>
      </c>
      <c r="E59" s="6">
        <v>540125</v>
      </c>
      <c r="F59" s="6">
        <v>13500</v>
      </c>
      <c r="G59" s="6">
        <v>13500</v>
      </c>
      <c r="H59" s="6">
        <v>513500</v>
      </c>
    </row>
    <row r="60" spans="1:16" x14ac:dyDescent="0.35">
      <c r="A60" t="s">
        <v>735</v>
      </c>
      <c r="B60" t="s">
        <v>15</v>
      </c>
      <c r="C60" t="s">
        <v>2592</v>
      </c>
      <c r="D60" s="6">
        <v>116707</v>
      </c>
      <c r="E60" s="6">
        <v>267604</v>
      </c>
      <c r="F60" s="6">
        <v>0</v>
      </c>
      <c r="G60" s="6">
        <v>0</v>
      </c>
      <c r="H60" s="6">
        <v>0</v>
      </c>
    </row>
    <row r="61" spans="1:16" x14ac:dyDescent="0.35">
      <c r="A61" t="s">
        <v>735</v>
      </c>
      <c r="B61" t="s">
        <v>15</v>
      </c>
      <c r="C61" t="s">
        <v>1092</v>
      </c>
      <c r="D61" s="6">
        <v>50000</v>
      </c>
      <c r="E61" s="6">
        <v>0</v>
      </c>
      <c r="F61" s="6">
        <v>0</v>
      </c>
      <c r="G61" s="6">
        <v>0</v>
      </c>
      <c r="H61" s="6">
        <v>0</v>
      </c>
    </row>
    <row r="62" spans="1:16" x14ac:dyDescent="0.35">
      <c r="A62" t="s">
        <v>735</v>
      </c>
      <c r="B62" t="s">
        <v>15</v>
      </c>
      <c r="C62" t="s">
        <v>2596</v>
      </c>
      <c r="D62" s="6">
        <v>3470334</v>
      </c>
      <c r="E62" s="6">
        <v>0</v>
      </c>
      <c r="F62" s="6">
        <v>769485</v>
      </c>
      <c r="G62" s="6">
        <v>2564600</v>
      </c>
      <c r="H62" s="6">
        <v>2565300</v>
      </c>
    </row>
    <row r="63" spans="1:16" x14ac:dyDescent="0.35">
      <c r="A63" t="s">
        <v>735</v>
      </c>
      <c r="B63" t="s">
        <v>15</v>
      </c>
      <c r="C63" t="s">
        <v>2735</v>
      </c>
      <c r="D63" s="6">
        <v>657393</v>
      </c>
      <c r="E63" s="6">
        <v>331119</v>
      </c>
      <c r="F63" s="6">
        <v>97639.65</v>
      </c>
      <c r="G63" s="6">
        <v>326273</v>
      </c>
      <c r="H63" s="6">
        <v>324658</v>
      </c>
    </row>
    <row r="64" spans="1:16" x14ac:dyDescent="0.35">
      <c r="A64" t="s">
        <v>735</v>
      </c>
      <c r="B64" t="s">
        <v>15</v>
      </c>
      <c r="C64" t="s">
        <v>2814</v>
      </c>
      <c r="D64" s="6">
        <v>594999</v>
      </c>
      <c r="E64" s="6">
        <v>0</v>
      </c>
      <c r="F64" s="6">
        <v>0</v>
      </c>
      <c r="G64" s="6">
        <v>0</v>
      </c>
      <c r="H64" s="6">
        <v>0</v>
      </c>
    </row>
    <row r="65" spans="1:8" x14ac:dyDescent="0.35">
      <c r="A65" t="s">
        <v>735</v>
      </c>
      <c r="B65" t="s">
        <v>15</v>
      </c>
      <c r="C65" t="s">
        <v>2815</v>
      </c>
      <c r="D65" s="6">
        <v>676965</v>
      </c>
      <c r="E65" s="6">
        <v>0</v>
      </c>
      <c r="F65" s="6">
        <v>98758.2</v>
      </c>
      <c r="G65" s="6">
        <v>330003</v>
      </c>
      <c r="H65" s="6">
        <v>328385</v>
      </c>
    </row>
    <row r="66" spans="1:8" x14ac:dyDescent="0.35">
      <c r="A66" t="s">
        <v>735</v>
      </c>
      <c r="B66" t="s">
        <v>16</v>
      </c>
      <c r="C66" t="s">
        <v>1668</v>
      </c>
      <c r="D66" s="6">
        <v>3519955</v>
      </c>
      <c r="E66" s="6">
        <v>1759782</v>
      </c>
      <c r="F66" s="6">
        <v>1761403</v>
      </c>
      <c r="G66" s="6">
        <v>1761403</v>
      </c>
      <c r="H66" s="6">
        <v>1762456</v>
      </c>
    </row>
    <row r="67" spans="1:8" x14ac:dyDescent="0.35">
      <c r="A67" t="s">
        <v>736</v>
      </c>
      <c r="B67" t="s">
        <v>15</v>
      </c>
      <c r="C67" t="s">
        <v>1586</v>
      </c>
      <c r="D67" s="6">
        <v>1590000</v>
      </c>
      <c r="E67" s="6">
        <v>770000</v>
      </c>
      <c r="F67" s="6">
        <v>633000</v>
      </c>
      <c r="G67" s="6">
        <v>633000</v>
      </c>
      <c r="H67" s="6">
        <v>633000</v>
      </c>
    </row>
    <row r="68" spans="1:8" x14ac:dyDescent="0.35">
      <c r="A68" t="s">
        <v>736</v>
      </c>
      <c r="B68" t="s">
        <v>15</v>
      </c>
      <c r="C68" t="s">
        <v>2265</v>
      </c>
      <c r="D68" s="6">
        <v>1001500</v>
      </c>
      <c r="E68" s="6">
        <v>1001500</v>
      </c>
      <c r="F68" s="6">
        <v>0</v>
      </c>
      <c r="G68" s="6">
        <v>0</v>
      </c>
      <c r="H68" s="6">
        <v>0</v>
      </c>
    </row>
    <row r="69" spans="1:8" x14ac:dyDescent="0.35">
      <c r="A69" t="s">
        <v>736</v>
      </c>
      <c r="B69" t="s">
        <v>15</v>
      </c>
      <c r="C69" t="s">
        <v>2367</v>
      </c>
      <c r="D69" s="6">
        <v>4806000</v>
      </c>
      <c r="E69" s="6">
        <v>1881500</v>
      </c>
      <c r="F69" s="6">
        <v>806250</v>
      </c>
      <c r="G69" s="6">
        <v>2687500</v>
      </c>
      <c r="H69" s="6">
        <v>2687500</v>
      </c>
    </row>
    <row r="70" spans="1:8" x14ac:dyDescent="0.35">
      <c r="A70" t="s">
        <v>736</v>
      </c>
      <c r="B70" t="s">
        <v>15</v>
      </c>
      <c r="C70" t="s">
        <v>2481</v>
      </c>
      <c r="D70" s="6">
        <v>620000</v>
      </c>
      <c r="E70" s="6">
        <v>310000</v>
      </c>
      <c r="F70" s="6">
        <v>487000</v>
      </c>
      <c r="G70" s="6">
        <v>487000</v>
      </c>
      <c r="H70" s="6">
        <v>487000</v>
      </c>
    </row>
    <row r="71" spans="1:8" x14ac:dyDescent="0.35">
      <c r="A71" t="s">
        <v>736</v>
      </c>
      <c r="B71" t="s">
        <v>15</v>
      </c>
      <c r="C71" t="s">
        <v>1092</v>
      </c>
      <c r="D71" s="6">
        <v>50000</v>
      </c>
      <c r="E71" s="6">
        <v>0</v>
      </c>
      <c r="F71" s="6">
        <v>0</v>
      </c>
      <c r="G71" s="6">
        <v>0</v>
      </c>
      <c r="H71" s="6">
        <v>0</v>
      </c>
    </row>
    <row r="72" spans="1:8" x14ac:dyDescent="0.35">
      <c r="A72" t="s">
        <v>736</v>
      </c>
      <c r="B72" t="s">
        <v>15</v>
      </c>
      <c r="C72" t="s">
        <v>2592</v>
      </c>
      <c r="D72" s="6">
        <v>250718</v>
      </c>
      <c r="E72" s="6">
        <v>0</v>
      </c>
      <c r="F72" s="6">
        <v>0</v>
      </c>
      <c r="G72" s="6">
        <v>0</v>
      </c>
      <c r="H72" s="6">
        <v>0</v>
      </c>
    </row>
    <row r="73" spans="1:8" x14ac:dyDescent="0.35">
      <c r="A73" t="s">
        <v>736</v>
      </c>
      <c r="B73" t="s">
        <v>16</v>
      </c>
      <c r="C73" t="s">
        <v>1396</v>
      </c>
      <c r="D73" s="6">
        <v>721579</v>
      </c>
      <c r="E73" s="6">
        <v>365768</v>
      </c>
      <c r="F73" s="6">
        <v>364744.5</v>
      </c>
      <c r="G73" s="6">
        <v>365256</v>
      </c>
      <c r="H73" s="6">
        <v>364233</v>
      </c>
    </row>
    <row r="74" spans="1:8" x14ac:dyDescent="0.35">
      <c r="A74" t="s">
        <v>737</v>
      </c>
      <c r="B74" t="s">
        <v>51</v>
      </c>
      <c r="C74" t="s">
        <v>2005</v>
      </c>
      <c r="D74" s="6">
        <v>0</v>
      </c>
      <c r="E74" s="6">
        <v>3935000</v>
      </c>
      <c r="F74" s="6">
        <v>0</v>
      </c>
      <c r="G74" s="6">
        <v>0</v>
      </c>
      <c r="H74" s="6">
        <v>0</v>
      </c>
    </row>
    <row r="75" spans="1:8" x14ac:dyDescent="0.35">
      <c r="A75" t="s">
        <v>737</v>
      </c>
      <c r="B75" t="s">
        <v>51</v>
      </c>
      <c r="C75" t="s">
        <v>2366</v>
      </c>
      <c r="D75" s="6">
        <v>6270000</v>
      </c>
      <c r="E75" s="6">
        <v>0</v>
      </c>
      <c r="F75" s="6">
        <v>3140000</v>
      </c>
      <c r="G75" s="6">
        <v>3140000</v>
      </c>
      <c r="H75" s="6">
        <v>3140000</v>
      </c>
    </row>
    <row r="76" spans="1:8" x14ac:dyDescent="0.35">
      <c r="A76" t="s">
        <v>737</v>
      </c>
      <c r="B76" t="s">
        <v>51</v>
      </c>
      <c r="C76" t="s">
        <v>1032</v>
      </c>
      <c r="D76" s="6">
        <v>1100</v>
      </c>
      <c r="E76" s="6">
        <v>0</v>
      </c>
      <c r="F76" s="6">
        <v>0</v>
      </c>
      <c r="G76" s="6">
        <v>0</v>
      </c>
      <c r="H76" s="6">
        <v>1100</v>
      </c>
    </row>
    <row r="77" spans="1:8" x14ac:dyDescent="0.35">
      <c r="A77" t="s">
        <v>737</v>
      </c>
      <c r="B77" t="s">
        <v>15</v>
      </c>
      <c r="C77" t="s">
        <v>1440</v>
      </c>
      <c r="D77" s="6">
        <v>1541000</v>
      </c>
      <c r="E77" s="6">
        <v>0</v>
      </c>
      <c r="F77" s="6">
        <v>219150</v>
      </c>
      <c r="G77" s="6">
        <v>730000</v>
      </c>
      <c r="H77" s="6">
        <v>731000</v>
      </c>
    </row>
    <row r="78" spans="1:8" x14ac:dyDescent="0.35">
      <c r="A78" t="s">
        <v>737</v>
      </c>
      <c r="B78" t="s">
        <v>15</v>
      </c>
      <c r="C78" t="s">
        <v>1463</v>
      </c>
      <c r="D78" s="6">
        <v>2001000</v>
      </c>
      <c r="E78" s="6">
        <v>1001000</v>
      </c>
      <c r="F78" s="6">
        <v>1000000</v>
      </c>
      <c r="G78" s="6">
        <v>1000000</v>
      </c>
      <c r="H78" s="6">
        <v>1001000</v>
      </c>
    </row>
    <row r="79" spans="1:8" x14ac:dyDescent="0.35">
      <c r="A79" t="s">
        <v>737</v>
      </c>
      <c r="B79" t="s">
        <v>15</v>
      </c>
      <c r="C79" t="s">
        <v>1787</v>
      </c>
      <c r="D79" s="6">
        <v>362888</v>
      </c>
      <c r="E79" s="6">
        <v>178419</v>
      </c>
      <c r="F79" s="6">
        <v>183719</v>
      </c>
      <c r="G79" s="6">
        <v>184419</v>
      </c>
      <c r="H79" s="6">
        <v>183019</v>
      </c>
    </row>
    <row r="80" spans="1:8" x14ac:dyDescent="0.35">
      <c r="A80" t="s">
        <v>737</v>
      </c>
      <c r="B80" t="s">
        <v>15</v>
      </c>
      <c r="C80" t="s">
        <v>1997</v>
      </c>
      <c r="D80" s="6">
        <v>0</v>
      </c>
      <c r="E80" s="6">
        <v>0</v>
      </c>
      <c r="F80" s="6">
        <v>0</v>
      </c>
      <c r="G80" s="6">
        <v>0</v>
      </c>
      <c r="H80" s="6">
        <v>0</v>
      </c>
    </row>
    <row r="81" spans="1:8" x14ac:dyDescent="0.35">
      <c r="A81" t="s">
        <v>737</v>
      </c>
      <c r="B81" t="s">
        <v>15</v>
      </c>
      <c r="C81" t="s">
        <v>2003</v>
      </c>
      <c r="D81" s="6">
        <v>2493000</v>
      </c>
      <c r="E81" s="6">
        <v>1245000</v>
      </c>
      <c r="F81" s="6">
        <v>1244500</v>
      </c>
      <c r="G81" s="6">
        <v>1244500</v>
      </c>
      <c r="H81" s="6">
        <v>1244500</v>
      </c>
    </row>
    <row r="82" spans="1:8" x14ac:dyDescent="0.35">
      <c r="A82" t="s">
        <v>737</v>
      </c>
      <c r="B82" t="s">
        <v>15</v>
      </c>
      <c r="C82" t="s">
        <v>2056</v>
      </c>
      <c r="D82" s="6">
        <v>0</v>
      </c>
      <c r="E82" s="6">
        <v>212248</v>
      </c>
      <c r="F82" s="6">
        <v>0</v>
      </c>
      <c r="G82" s="6">
        <v>0</v>
      </c>
      <c r="H82" s="6">
        <v>0</v>
      </c>
    </row>
    <row r="83" spans="1:8" x14ac:dyDescent="0.35">
      <c r="A83" t="s">
        <v>737</v>
      </c>
      <c r="B83" t="s">
        <v>15</v>
      </c>
      <c r="C83" t="s">
        <v>2060</v>
      </c>
      <c r="D83" s="6">
        <v>1146350</v>
      </c>
      <c r="E83" s="6">
        <v>572000</v>
      </c>
      <c r="F83" s="6">
        <v>172556.25</v>
      </c>
      <c r="G83" s="6">
        <v>574125</v>
      </c>
      <c r="H83" s="6">
        <v>576250</v>
      </c>
    </row>
    <row r="84" spans="1:8" x14ac:dyDescent="0.35">
      <c r="A84" t="s">
        <v>737</v>
      </c>
      <c r="B84" t="s">
        <v>15</v>
      </c>
      <c r="C84" t="s">
        <v>2111</v>
      </c>
      <c r="D84" s="6">
        <v>0</v>
      </c>
      <c r="E84" s="6">
        <v>242750</v>
      </c>
      <c r="F84" s="6">
        <v>0</v>
      </c>
      <c r="G84" s="6">
        <v>0</v>
      </c>
      <c r="H84" s="6">
        <v>0</v>
      </c>
    </row>
    <row r="85" spans="1:8" x14ac:dyDescent="0.35">
      <c r="A85" t="s">
        <v>737</v>
      </c>
      <c r="B85" t="s">
        <v>15</v>
      </c>
      <c r="C85" t="s">
        <v>2122</v>
      </c>
      <c r="D85" s="6">
        <v>102850</v>
      </c>
      <c r="E85" s="6">
        <v>51250</v>
      </c>
      <c r="F85" s="6">
        <v>51425</v>
      </c>
      <c r="G85" s="6">
        <v>51600</v>
      </c>
      <c r="H85" s="6">
        <v>51250</v>
      </c>
    </row>
    <row r="86" spans="1:8" x14ac:dyDescent="0.35">
      <c r="A86" t="s">
        <v>737</v>
      </c>
      <c r="B86" t="s">
        <v>15</v>
      </c>
      <c r="C86" t="s">
        <v>2411</v>
      </c>
      <c r="D86" s="6">
        <v>1450000</v>
      </c>
      <c r="E86" s="6">
        <v>726000</v>
      </c>
      <c r="F86" s="6">
        <v>728500</v>
      </c>
      <c r="G86" s="6">
        <v>728500</v>
      </c>
      <c r="H86" s="6">
        <v>728500</v>
      </c>
    </row>
    <row r="87" spans="1:8" x14ac:dyDescent="0.35">
      <c r="A87" t="s">
        <v>737</v>
      </c>
      <c r="B87" t="s">
        <v>15</v>
      </c>
      <c r="C87" t="s">
        <v>1092</v>
      </c>
      <c r="D87" s="6">
        <v>1000000</v>
      </c>
      <c r="E87" s="6">
        <v>602112</v>
      </c>
      <c r="F87" s="6">
        <v>0</v>
      </c>
      <c r="G87" s="6">
        <v>0</v>
      </c>
      <c r="H87" s="6">
        <v>0</v>
      </c>
    </row>
    <row r="88" spans="1:8" x14ac:dyDescent="0.35">
      <c r="A88" t="s">
        <v>737</v>
      </c>
      <c r="B88" t="s">
        <v>15</v>
      </c>
      <c r="C88" t="s">
        <v>2592</v>
      </c>
      <c r="D88" s="6">
        <v>271064</v>
      </c>
      <c r="E88" s="6">
        <v>182647</v>
      </c>
      <c r="F88" s="6">
        <v>0</v>
      </c>
      <c r="G88" s="6">
        <v>0</v>
      </c>
      <c r="H88" s="6">
        <v>0</v>
      </c>
    </row>
    <row r="89" spans="1:8" x14ac:dyDescent="0.35">
      <c r="A89" t="s">
        <v>737</v>
      </c>
      <c r="B89" t="s">
        <v>15</v>
      </c>
      <c r="C89" t="s">
        <v>2598</v>
      </c>
      <c r="D89" s="6">
        <v>962887</v>
      </c>
      <c r="E89" s="6">
        <v>0</v>
      </c>
      <c r="F89" s="6">
        <v>0</v>
      </c>
      <c r="G89" s="6">
        <v>0</v>
      </c>
      <c r="H89" s="6">
        <v>0</v>
      </c>
    </row>
    <row r="90" spans="1:8" x14ac:dyDescent="0.35">
      <c r="A90" t="s">
        <v>737</v>
      </c>
      <c r="B90" t="s">
        <v>15</v>
      </c>
      <c r="C90" t="s">
        <v>1032</v>
      </c>
      <c r="D90" s="6">
        <v>1500</v>
      </c>
      <c r="E90" s="6">
        <v>1000</v>
      </c>
      <c r="F90" s="6">
        <v>0</v>
      </c>
      <c r="G90" s="6">
        <v>0</v>
      </c>
      <c r="H90" s="6">
        <v>1400</v>
      </c>
    </row>
    <row r="91" spans="1:8" x14ac:dyDescent="0.35">
      <c r="A91" t="s">
        <v>737</v>
      </c>
      <c r="B91" t="s">
        <v>15</v>
      </c>
      <c r="C91" t="s">
        <v>2706</v>
      </c>
      <c r="D91" s="6">
        <v>596375</v>
      </c>
      <c r="E91" s="6">
        <v>458075</v>
      </c>
      <c r="F91" s="6">
        <v>88897.5</v>
      </c>
      <c r="G91" s="6">
        <v>295550</v>
      </c>
      <c r="H91" s="6">
        <v>297100</v>
      </c>
    </row>
    <row r="92" spans="1:8" x14ac:dyDescent="0.35">
      <c r="A92" t="s">
        <v>737</v>
      </c>
      <c r="B92" t="s">
        <v>15</v>
      </c>
      <c r="C92" t="s">
        <v>2925</v>
      </c>
      <c r="D92" s="6">
        <v>464281</v>
      </c>
      <c r="E92" s="6">
        <v>0</v>
      </c>
      <c r="F92" s="6">
        <v>90427.5</v>
      </c>
      <c r="G92" s="6">
        <v>300200</v>
      </c>
      <c r="H92" s="6">
        <v>302650</v>
      </c>
    </row>
    <row r="93" spans="1:8" x14ac:dyDescent="0.35">
      <c r="A93" t="s">
        <v>737</v>
      </c>
      <c r="B93" t="s">
        <v>16</v>
      </c>
      <c r="C93" t="s">
        <v>1109</v>
      </c>
      <c r="D93" s="6">
        <v>315843</v>
      </c>
      <c r="E93" s="6">
        <v>160801</v>
      </c>
      <c r="F93" s="6">
        <v>154667</v>
      </c>
      <c r="G93" s="6">
        <v>154667</v>
      </c>
      <c r="H93" s="6">
        <v>157371</v>
      </c>
    </row>
    <row r="94" spans="1:8" x14ac:dyDescent="0.35">
      <c r="A94" t="s">
        <v>738</v>
      </c>
      <c r="B94" t="s">
        <v>51</v>
      </c>
      <c r="C94" t="s">
        <v>1248</v>
      </c>
      <c r="D94" s="6">
        <v>0</v>
      </c>
      <c r="E94" s="6">
        <v>0</v>
      </c>
      <c r="F94" s="6">
        <v>0</v>
      </c>
      <c r="G94" s="6">
        <v>0</v>
      </c>
      <c r="H94" s="6">
        <v>0</v>
      </c>
    </row>
    <row r="95" spans="1:8" x14ac:dyDescent="0.35">
      <c r="A95" t="s">
        <v>738</v>
      </c>
      <c r="B95" t="s">
        <v>51</v>
      </c>
      <c r="C95" t="s">
        <v>2158</v>
      </c>
      <c r="D95" s="6">
        <v>1520000</v>
      </c>
      <c r="E95" s="6">
        <v>760000</v>
      </c>
      <c r="F95" s="6">
        <v>760000</v>
      </c>
      <c r="G95" s="6">
        <v>760000</v>
      </c>
      <c r="H95" s="6">
        <v>760000</v>
      </c>
    </row>
    <row r="96" spans="1:8" x14ac:dyDescent="0.35">
      <c r="A96" t="s">
        <v>738</v>
      </c>
      <c r="B96" t="s">
        <v>15</v>
      </c>
      <c r="C96" t="s">
        <v>1309</v>
      </c>
      <c r="D96" s="6">
        <v>0</v>
      </c>
      <c r="E96" s="6">
        <v>13819</v>
      </c>
      <c r="F96" s="6">
        <v>0</v>
      </c>
      <c r="G96" s="6">
        <v>0</v>
      </c>
      <c r="H96" s="6">
        <v>0</v>
      </c>
    </row>
    <row r="97" spans="1:8" x14ac:dyDescent="0.35">
      <c r="A97" t="s">
        <v>738</v>
      </c>
      <c r="B97" t="s">
        <v>15</v>
      </c>
      <c r="C97" t="s">
        <v>1289</v>
      </c>
      <c r="D97" s="6">
        <v>0</v>
      </c>
      <c r="E97" s="6">
        <v>0</v>
      </c>
      <c r="F97" s="6">
        <v>0</v>
      </c>
      <c r="G97" s="6">
        <v>0</v>
      </c>
      <c r="H97" s="6">
        <v>0</v>
      </c>
    </row>
    <row r="98" spans="1:8" x14ac:dyDescent="0.35">
      <c r="A98" t="s">
        <v>738</v>
      </c>
      <c r="B98" t="s">
        <v>15</v>
      </c>
      <c r="C98" t="s">
        <v>2107</v>
      </c>
      <c r="D98" s="6">
        <v>29202</v>
      </c>
      <c r="E98" s="6">
        <v>14709</v>
      </c>
      <c r="F98" s="6">
        <v>4337.25</v>
      </c>
      <c r="G98" s="6">
        <v>14493</v>
      </c>
      <c r="H98" s="6">
        <v>14422</v>
      </c>
    </row>
    <row r="99" spans="1:8" x14ac:dyDescent="0.35">
      <c r="A99" t="s">
        <v>738</v>
      </c>
      <c r="B99" t="s">
        <v>15</v>
      </c>
      <c r="C99" t="s">
        <v>2587</v>
      </c>
      <c r="D99" s="6">
        <v>28277</v>
      </c>
      <c r="E99" s="6">
        <v>14244</v>
      </c>
      <c r="F99" s="6">
        <v>0</v>
      </c>
      <c r="G99" s="6">
        <v>0</v>
      </c>
      <c r="H99" s="6">
        <v>0</v>
      </c>
    </row>
    <row r="100" spans="1:8" x14ac:dyDescent="0.35">
      <c r="A100" t="s">
        <v>738</v>
      </c>
      <c r="B100" t="s">
        <v>15</v>
      </c>
      <c r="C100" t="s">
        <v>2597</v>
      </c>
      <c r="D100" s="6">
        <v>0</v>
      </c>
      <c r="E100" s="6">
        <v>0</v>
      </c>
      <c r="F100" s="6">
        <v>0</v>
      </c>
      <c r="G100" s="6">
        <v>0</v>
      </c>
      <c r="H100" s="6">
        <v>0</v>
      </c>
    </row>
    <row r="101" spans="1:8" x14ac:dyDescent="0.35">
      <c r="A101" t="s">
        <v>738</v>
      </c>
      <c r="B101" t="s">
        <v>15</v>
      </c>
      <c r="C101" t="s">
        <v>2751</v>
      </c>
      <c r="D101" s="6">
        <v>263200</v>
      </c>
      <c r="E101" s="6">
        <v>118671</v>
      </c>
      <c r="F101" s="6">
        <v>40125</v>
      </c>
      <c r="G101" s="6">
        <v>133750</v>
      </c>
      <c r="H101" s="6">
        <v>133750</v>
      </c>
    </row>
    <row r="102" spans="1:8" x14ac:dyDescent="0.35">
      <c r="A102" t="s">
        <v>738</v>
      </c>
      <c r="B102" t="s">
        <v>15</v>
      </c>
      <c r="C102" t="s">
        <v>2752</v>
      </c>
      <c r="D102" s="6">
        <v>30320</v>
      </c>
      <c r="E102" s="6">
        <v>0</v>
      </c>
      <c r="F102" s="6">
        <v>4441.3500000000004</v>
      </c>
      <c r="G102" s="6">
        <v>14841</v>
      </c>
      <c r="H102" s="6">
        <v>14768</v>
      </c>
    </row>
    <row r="103" spans="1:8" x14ac:dyDescent="0.35">
      <c r="A103" t="s">
        <v>738</v>
      </c>
      <c r="B103" t="s">
        <v>15</v>
      </c>
      <c r="C103" t="s">
        <v>2592</v>
      </c>
      <c r="D103" s="6">
        <v>0</v>
      </c>
      <c r="E103" s="6">
        <v>0</v>
      </c>
      <c r="F103" s="6">
        <v>0</v>
      </c>
      <c r="G103" s="6">
        <v>0</v>
      </c>
      <c r="H103" s="6">
        <v>0</v>
      </c>
    </row>
    <row r="104" spans="1:8" x14ac:dyDescent="0.35">
      <c r="A104" t="s">
        <v>739</v>
      </c>
      <c r="B104" t="s">
        <v>15</v>
      </c>
      <c r="C104" t="s">
        <v>1222</v>
      </c>
      <c r="D104" s="6">
        <v>0</v>
      </c>
      <c r="E104" s="6">
        <v>0</v>
      </c>
      <c r="F104" s="6">
        <v>0</v>
      </c>
      <c r="G104" s="6">
        <v>0</v>
      </c>
      <c r="H104" s="6">
        <v>0</v>
      </c>
    </row>
    <row r="105" spans="1:8" x14ac:dyDescent="0.35">
      <c r="A105" t="s">
        <v>739</v>
      </c>
      <c r="B105" t="s">
        <v>15</v>
      </c>
      <c r="C105" t="s">
        <v>1468</v>
      </c>
      <c r="D105" s="6">
        <v>260400</v>
      </c>
      <c r="E105" s="6">
        <v>130200</v>
      </c>
      <c r="F105" s="6">
        <v>39060</v>
      </c>
      <c r="G105" s="6">
        <v>130200</v>
      </c>
      <c r="H105" s="6">
        <v>130200</v>
      </c>
    </row>
    <row r="106" spans="1:8" x14ac:dyDescent="0.35">
      <c r="A106" t="s">
        <v>739</v>
      </c>
      <c r="B106" t="s">
        <v>15</v>
      </c>
      <c r="C106" t="s">
        <v>2465</v>
      </c>
      <c r="D106" s="6">
        <v>2225250</v>
      </c>
      <c r="E106" s="6">
        <v>1113625</v>
      </c>
      <c r="F106" s="6">
        <v>1110625</v>
      </c>
      <c r="G106" s="6">
        <v>1110625</v>
      </c>
      <c r="H106" s="6">
        <v>1110625</v>
      </c>
    </row>
    <row r="107" spans="1:8" x14ac:dyDescent="0.35">
      <c r="A107" t="s">
        <v>739</v>
      </c>
      <c r="B107" t="s">
        <v>15</v>
      </c>
      <c r="C107" t="s">
        <v>1092</v>
      </c>
      <c r="D107" s="6">
        <v>150000</v>
      </c>
      <c r="E107" s="6">
        <v>0</v>
      </c>
      <c r="F107" s="6">
        <v>0</v>
      </c>
      <c r="G107" s="6">
        <v>0</v>
      </c>
      <c r="H107" s="6">
        <v>0</v>
      </c>
    </row>
    <row r="108" spans="1:8" x14ac:dyDescent="0.35">
      <c r="A108" t="s">
        <v>739</v>
      </c>
      <c r="B108" t="s">
        <v>15</v>
      </c>
      <c r="C108" t="s">
        <v>2592</v>
      </c>
      <c r="D108" s="6">
        <v>51535</v>
      </c>
      <c r="E108" s="6">
        <v>0</v>
      </c>
      <c r="F108" s="6">
        <v>0</v>
      </c>
      <c r="G108" s="6">
        <v>0</v>
      </c>
      <c r="H108" s="6">
        <v>0</v>
      </c>
    </row>
    <row r="109" spans="1:8" x14ac:dyDescent="0.35">
      <c r="A109" t="s">
        <v>739</v>
      </c>
      <c r="B109" t="s">
        <v>15</v>
      </c>
      <c r="C109" t="s">
        <v>1032</v>
      </c>
      <c r="D109" s="6">
        <v>0</v>
      </c>
      <c r="E109" s="6">
        <v>0</v>
      </c>
      <c r="F109" s="6">
        <v>0</v>
      </c>
      <c r="G109" s="6">
        <v>0</v>
      </c>
      <c r="H109" s="6">
        <v>0</v>
      </c>
    </row>
    <row r="110" spans="1:8" x14ac:dyDescent="0.35">
      <c r="A110" t="s">
        <v>739</v>
      </c>
      <c r="B110" t="s">
        <v>16</v>
      </c>
      <c r="C110" t="s">
        <v>1155</v>
      </c>
      <c r="D110" s="6">
        <v>99868</v>
      </c>
      <c r="E110" s="6">
        <v>46884</v>
      </c>
      <c r="F110" s="6">
        <v>47126</v>
      </c>
      <c r="G110" s="6">
        <v>47828</v>
      </c>
      <c r="H110" s="6">
        <v>46424</v>
      </c>
    </row>
    <row r="111" spans="1:8" x14ac:dyDescent="0.35">
      <c r="A111" t="s">
        <v>739</v>
      </c>
      <c r="B111" t="s">
        <v>16</v>
      </c>
      <c r="C111" t="s">
        <v>1367</v>
      </c>
      <c r="D111" s="6">
        <v>153556</v>
      </c>
      <c r="E111" s="6">
        <v>74818</v>
      </c>
      <c r="F111" s="6">
        <v>73586</v>
      </c>
      <c r="G111" s="6">
        <v>73586</v>
      </c>
      <c r="H111" s="6">
        <v>76458</v>
      </c>
    </row>
    <row r="112" spans="1:8" x14ac:dyDescent="0.35">
      <c r="A112" t="s">
        <v>739</v>
      </c>
      <c r="B112" t="s">
        <v>16</v>
      </c>
      <c r="C112" t="s">
        <v>1032</v>
      </c>
      <c r="D112" s="6">
        <v>0</v>
      </c>
      <c r="E112" s="6">
        <v>0</v>
      </c>
      <c r="F112" s="6">
        <v>0</v>
      </c>
      <c r="G112" s="6">
        <v>0</v>
      </c>
      <c r="H112" s="6">
        <v>0</v>
      </c>
    </row>
    <row r="113" spans="1:8" x14ac:dyDescent="0.35">
      <c r="A113" t="s">
        <v>740</v>
      </c>
      <c r="B113" t="s">
        <v>15</v>
      </c>
      <c r="C113" t="s">
        <v>1327</v>
      </c>
      <c r="D113" s="6">
        <v>0</v>
      </c>
      <c r="E113" s="6">
        <v>0</v>
      </c>
      <c r="F113" s="6">
        <v>0</v>
      </c>
      <c r="G113" s="6">
        <v>0</v>
      </c>
      <c r="H113" s="6">
        <v>0</v>
      </c>
    </row>
    <row r="114" spans="1:8" x14ac:dyDescent="0.35">
      <c r="A114" t="s">
        <v>740</v>
      </c>
      <c r="B114" t="s">
        <v>15</v>
      </c>
      <c r="C114" t="s">
        <v>2231</v>
      </c>
      <c r="D114" s="6">
        <v>1917000</v>
      </c>
      <c r="E114" s="6">
        <v>959000</v>
      </c>
      <c r="F114" s="6">
        <v>288150</v>
      </c>
      <c r="G114" s="6">
        <v>960500</v>
      </c>
      <c r="H114" s="6">
        <v>960500</v>
      </c>
    </row>
    <row r="115" spans="1:8" x14ac:dyDescent="0.35">
      <c r="A115" t="s">
        <v>740</v>
      </c>
      <c r="B115" t="s">
        <v>15</v>
      </c>
      <c r="C115" t="s">
        <v>2592</v>
      </c>
      <c r="D115" s="6">
        <v>0</v>
      </c>
      <c r="E115" s="6">
        <v>0</v>
      </c>
      <c r="F115" s="6">
        <v>0</v>
      </c>
      <c r="G115" s="6">
        <v>0</v>
      </c>
      <c r="H115" s="6">
        <v>0</v>
      </c>
    </row>
    <row r="116" spans="1:8" x14ac:dyDescent="0.35">
      <c r="A116" t="s">
        <v>740</v>
      </c>
      <c r="B116" t="s">
        <v>15</v>
      </c>
      <c r="C116" t="s">
        <v>2656</v>
      </c>
      <c r="D116" s="6">
        <v>447000</v>
      </c>
      <c r="E116" s="6">
        <v>224000</v>
      </c>
      <c r="F116" s="6">
        <v>67500</v>
      </c>
      <c r="G116" s="6">
        <v>225000</v>
      </c>
      <c r="H116" s="6">
        <v>225000</v>
      </c>
    </row>
    <row r="117" spans="1:8" x14ac:dyDescent="0.35">
      <c r="A117" t="s">
        <v>740</v>
      </c>
      <c r="B117" t="s">
        <v>15</v>
      </c>
      <c r="C117" t="s">
        <v>2607</v>
      </c>
      <c r="D117" s="6">
        <v>102510</v>
      </c>
      <c r="E117" s="6">
        <v>0</v>
      </c>
      <c r="F117" s="6">
        <v>15056.25</v>
      </c>
      <c r="G117" s="6">
        <v>50225</v>
      </c>
      <c r="H117" s="6">
        <v>50150</v>
      </c>
    </row>
    <row r="118" spans="1:8" x14ac:dyDescent="0.35">
      <c r="A118" t="s">
        <v>741</v>
      </c>
      <c r="B118" t="s">
        <v>15</v>
      </c>
      <c r="C118" t="s">
        <v>1084</v>
      </c>
      <c r="D118" s="6">
        <v>0</v>
      </c>
      <c r="E118" s="6">
        <v>0</v>
      </c>
      <c r="F118" s="6">
        <v>5385.45</v>
      </c>
      <c r="G118" s="6">
        <v>18556</v>
      </c>
      <c r="H118" s="6">
        <v>17347</v>
      </c>
    </row>
    <row r="119" spans="1:8" x14ac:dyDescent="0.35">
      <c r="A119" t="s">
        <v>741</v>
      </c>
      <c r="B119" t="s">
        <v>15</v>
      </c>
      <c r="C119" t="s">
        <v>1195</v>
      </c>
      <c r="D119" s="6">
        <v>34025</v>
      </c>
      <c r="E119" s="6">
        <v>17138</v>
      </c>
      <c r="F119" s="6">
        <v>5046.1499999999996</v>
      </c>
      <c r="G119" s="6">
        <v>16837</v>
      </c>
      <c r="H119" s="6">
        <v>16804</v>
      </c>
    </row>
    <row r="120" spans="1:8" x14ac:dyDescent="0.35">
      <c r="A120" t="s">
        <v>741</v>
      </c>
      <c r="B120" t="s">
        <v>15</v>
      </c>
      <c r="C120" t="s">
        <v>1365</v>
      </c>
      <c r="D120" s="6">
        <v>31998</v>
      </c>
      <c r="E120" s="6">
        <v>16118</v>
      </c>
      <c r="F120" s="6">
        <v>0</v>
      </c>
      <c r="G120" s="6">
        <v>0</v>
      </c>
      <c r="H120" s="6">
        <v>0</v>
      </c>
    </row>
    <row r="121" spans="1:8" x14ac:dyDescent="0.35">
      <c r="A121" t="s">
        <v>741</v>
      </c>
      <c r="B121" t="s">
        <v>15</v>
      </c>
      <c r="C121" t="s">
        <v>1402</v>
      </c>
      <c r="D121" s="6">
        <v>0</v>
      </c>
      <c r="E121" s="6">
        <v>270500</v>
      </c>
      <c r="F121" s="6">
        <v>0</v>
      </c>
      <c r="G121" s="6">
        <v>0</v>
      </c>
      <c r="H121" s="6">
        <v>0</v>
      </c>
    </row>
    <row r="122" spans="1:8" x14ac:dyDescent="0.35">
      <c r="A122" t="s">
        <v>741</v>
      </c>
      <c r="B122" t="s">
        <v>15</v>
      </c>
      <c r="C122" t="s">
        <v>1723</v>
      </c>
      <c r="D122" s="6">
        <v>31998</v>
      </c>
      <c r="E122" s="6">
        <v>16118</v>
      </c>
      <c r="F122" s="6">
        <v>0</v>
      </c>
      <c r="G122" s="6">
        <v>0</v>
      </c>
      <c r="H122" s="6">
        <v>0</v>
      </c>
    </row>
    <row r="123" spans="1:8" x14ac:dyDescent="0.35">
      <c r="A123" t="s">
        <v>741</v>
      </c>
      <c r="B123" t="s">
        <v>15</v>
      </c>
      <c r="C123" t="s">
        <v>1953</v>
      </c>
      <c r="D123" s="6">
        <v>13583</v>
      </c>
      <c r="E123" s="6">
        <v>6840</v>
      </c>
      <c r="F123" s="6">
        <v>2017.8</v>
      </c>
      <c r="G123" s="6">
        <v>6742</v>
      </c>
      <c r="H123" s="6">
        <v>6710</v>
      </c>
    </row>
    <row r="124" spans="1:8" x14ac:dyDescent="0.35">
      <c r="A124" t="s">
        <v>741</v>
      </c>
      <c r="B124" t="s">
        <v>15</v>
      </c>
      <c r="C124" t="s">
        <v>1245</v>
      </c>
      <c r="D124" s="6">
        <v>364600</v>
      </c>
      <c r="E124" s="6">
        <v>364400</v>
      </c>
      <c r="F124" s="6">
        <v>54517.5</v>
      </c>
      <c r="G124" s="6">
        <v>182550</v>
      </c>
      <c r="H124" s="6">
        <v>180900</v>
      </c>
    </row>
    <row r="125" spans="1:8" x14ac:dyDescent="0.35">
      <c r="A125" t="s">
        <v>741</v>
      </c>
      <c r="B125" t="s">
        <v>15</v>
      </c>
      <c r="C125" t="s">
        <v>1125</v>
      </c>
      <c r="D125" s="6">
        <v>3084000</v>
      </c>
      <c r="E125" s="6">
        <v>1395500</v>
      </c>
      <c r="F125" s="6">
        <v>1560000</v>
      </c>
      <c r="G125" s="6">
        <v>1560000</v>
      </c>
      <c r="H125" s="6">
        <v>1560000</v>
      </c>
    </row>
    <row r="126" spans="1:8" x14ac:dyDescent="0.35">
      <c r="A126" t="s">
        <v>741</v>
      </c>
      <c r="B126" t="s">
        <v>15</v>
      </c>
      <c r="C126" t="s">
        <v>1092</v>
      </c>
      <c r="D126" s="6">
        <v>5000</v>
      </c>
      <c r="E126" s="6">
        <v>0</v>
      </c>
      <c r="F126" s="6">
        <v>0</v>
      </c>
      <c r="G126" s="6">
        <v>0</v>
      </c>
      <c r="H126" s="6">
        <v>0</v>
      </c>
    </row>
    <row r="127" spans="1:8" x14ac:dyDescent="0.35">
      <c r="A127" t="s">
        <v>741</v>
      </c>
      <c r="B127" t="s">
        <v>15</v>
      </c>
      <c r="C127" t="s">
        <v>2592</v>
      </c>
      <c r="D127" s="6">
        <v>23969</v>
      </c>
      <c r="E127" s="6">
        <v>22955</v>
      </c>
      <c r="F127" s="6">
        <v>0</v>
      </c>
      <c r="G127" s="6">
        <v>0</v>
      </c>
      <c r="H127" s="6">
        <v>0</v>
      </c>
    </row>
    <row r="128" spans="1:8" x14ac:dyDescent="0.35">
      <c r="A128" t="s">
        <v>741</v>
      </c>
      <c r="B128" t="s">
        <v>15</v>
      </c>
      <c r="C128" t="s">
        <v>2650</v>
      </c>
      <c r="D128" s="6">
        <v>251000</v>
      </c>
      <c r="E128" s="6">
        <v>0</v>
      </c>
      <c r="F128" s="6">
        <v>40800</v>
      </c>
      <c r="G128" s="6">
        <v>136000</v>
      </c>
      <c r="H128" s="6">
        <v>136000</v>
      </c>
    </row>
    <row r="129" spans="1:8" x14ac:dyDescent="0.35">
      <c r="A129" t="s">
        <v>741</v>
      </c>
      <c r="B129" t="s">
        <v>15</v>
      </c>
      <c r="C129" t="s">
        <v>2774</v>
      </c>
      <c r="D129" s="6">
        <v>34220</v>
      </c>
      <c r="E129" s="6">
        <v>0</v>
      </c>
      <c r="F129" s="6">
        <v>5166.75</v>
      </c>
      <c r="G129" s="6">
        <v>17264</v>
      </c>
      <c r="H129" s="6">
        <v>17181</v>
      </c>
    </row>
    <row r="130" spans="1:8" x14ac:dyDescent="0.35">
      <c r="A130" t="s">
        <v>742</v>
      </c>
      <c r="B130" t="s">
        <v>15</v>
      </c>
      <c r="C130" t="s">
        <v>1286</v>
      </c>
      <c r="D130" s="6">
        <v>595100</v>
      </c>
      <c r="E130" s="6">
        <v>296850</v>
      </c>
      <c r="F130" s="6">
        <v>48720</v>
      </c>
      <c r="G130" s="6">
        <v>163200</v>
      </c>
      <c r="H130" s="6">
        <v>161600</v>
      </c>
    </row>
    <row r="131" spans="1:8" x14ac:dyDescent="0.35">
      <c r="A131" t="s">
        <v>742</v>
      </c>
      <c r="B131" t="s">
        <v>15</v>
      </c>
      <c r="C131" t="s">
        <v>1765</v>
      </c>
      <c r="D131" s="6">
        <v>0</v>
      </c>
      <c r="E131" s="6">
        <v>1695000</v>
      </c>
      <c r="F131" s="6">
        <v>0</v>
      </c>
      <c r="G131" s="6">
        <v>0</v>
      </c>
      <c r="H131" s="6">
        <v>0</v>
      </c>
    </row>
    <row r="132" spans="1:8" x14ac:dyDescent="0.35">
      <c r="A132" t="s">
        <v>742</v>
      </c>
      <c r="B132" t="s">
        <v>15</v>
      </c>
      <c r="C132" t="s">
        <v>1804</v>
      </c>
      <c r="D132" s="6">
        <v>2210000</v>
      </c>
      <c r="E132" s="6">
        <v>1105000</v>
      </c>
      <c r="F132" s="6">
        <v>1105000</v>
      </c>
      <c r="G132" s="6">
        <v>1105000</v>
      </c>
      <c r="H132" s="6">
        <v>1105000</v>
      </c>
    </row>
    <row r="133" spans="1:8" x14ac:dyDescent="0.35">
      <c r="A133" t="s">
        <v>742</v>
      </c>
      <c r="B133" t="s">
        <v>15</v>
      </c>
      <c r="C133" t="s">
        <v>1968</v>
      </c>
      <c r="D133" s="6">
        <v>3390000</v>
      </c>
      <c r="E133" s="6">
        <v>0</v>
      </c>
      <c r="F133" s="6">
        <v>1695000</v>
      </c>
      <c r="G133" s="6">
        <v>1695000</v>
      </c>
      <c r="H133" s="6">
        <v>1695000</v>
      </c>
    </row>
    <row r="134" spans="1:8" x14ac:dyDescent="0.35">
      <c r="A134" t="s">
        <v>742</v>
      </c>
      <c r="B134" t="s">
        <v>15</v>
      </c>
      <c r="C134" t="s">
        <v>2132</v>
      </c>
      <c r="D134" s="6">
        <v>1074375</v>
      </c>
      <c r="E134" s="6">
        <v>529950</v>
      </c>
      <c r="F134" s="6">
        <v>240206.25</v>
      </c>
      <c r="G134" s="6">
        <v>801350</v>
      </c>
      <c r="H134" s="6">
        <v>800025</v>
      </c>
    </row>
    <row r="135" spans="1:8" x14ac:dyDescent="0.35">
      <c r="A135" t="s">
        <v>742</v>
      </c>
      <c r="B135" t="s">
        <v>15</v>
      </c>
      <c r="C135" t="s">
        <v>2211</v>
      </c>
      <c r="D135" s="6">
        <v>10484000</v>
      </c>
      <c r="E135" s="6">
        <v>5240000</v>
      </c>
      <c r="F135" s="6">
        <v>5241500</v>
      </c>
      <c r="G135" s="6">
        <v>5241500</v>
      </c>
      <c r="H135" s="6">
        <v>5243000</v>
      </c>
    </row>
    <row r="136" spans="1:8" x14ac:dyDescent="0.35">
      <c r="A136" t="s">
        <v>742</v>
      </c>
      <c r="B136" t="s">
        <v>15</v>
      </c>
      <c r="C136" t="s">
        <v>2216</v>
      </c>
      <c r="D136" s="6">
        <v>542750</v>
      </c>
      <c r="E136" s="6">
        <v>278250</v>
      </c>
      <c r="F136" s="6">
        <v>81401.25</v>
      </c>
      <c r="G136" s="6">
        <v>270750</v>
      </c>
      <c r="H136" s="6">
        <v>271925</v>
      </c>
    </row>
    <row r="137" spans="1:8" x14ac:dyDescent="0.35">
      <c r="A137" t="s">
        <v>742</v>
      </c>
      <c r="B137" t="s">
        <v>15</v>
      </c>
      <c r="C137" t="s">
        <v>2228</v>
      </c>
      <c r="D137" s="6">
        <v>597425</v>
      </c>
      <c r="E137" s="6">
        <v>297550</v>
      </c>
      <c r="F137" s="6">
        <v>48318.75</v>
      </c>
      <c r="G137" s="6">
        <v>159725</v>
      </c>
      <c r="H137" s="6">
        <v>162400</v>
      </c>
    </row>
    <row r="138" spans="1:8" x14ac:dyDescent="0.35">
      <c r="A138" t="s">
        <v>742</v>
      </c>
      <c r="B138" t="s">
        <v>15</v>
      </c>
      <c r="C138" t="s">
        <v>2386</v>
      </c>
      <c r="D138" s="6">
        <v>33000</v>
      </c>
      <c r="E138" s="6">
        <v>16500</v>
      </c>
      <c r="F138" s="6">
        <v>16500</v>
      </c>
      <c r="G138" s="6">
        <v>16500</v>
      </c>
      <c r="H138" s="6">
        <v>16500</v>
      </c>
    </row>
    <row r="139" spans="1:8" x14ac:dyDescent="0.35">
      <c r="A139" t="s">
        <v>742</v>
      </c>
      <c r="B139" t="s">
        <v>15</v>
      </c>
      <c r="C139" t="s">
        <v>2458</v>
      </c>
      <c r="D139" s="6">
        <v>3608000</v>
      </c>
      <c r="E139" s="6">
        <v>1804000</v>
      </c>
      <c r="F139" s="6">
        <v>1804000</v>
      </c>
      <c r="G139" s="6">
        <v>1804000</v>
      </c>
      <c r="H139" s="6">
        <v>1804000</v>
      </c>
    </row>
    <row r="140" spans="1:8" x14ac:dyDescent="0.35">
      <c r="A140" t="s">
        <v>742</v>
      </c>
      <c r="B140" t="s">
        <v>15</v>
      </c>
      <c r="C140" t="s">
        <v>1092</v>
      </c>
      <c r="D140" s="6">
        <v>0</v>
      </c>
      <c r="E140" s="6">
        <v>0</v>
      </c>
      <c r="F140" s="6">
        <v>0</v>
      </c>
      <c r="G140" s="6">
        <v>0</v>
      </c>
      <c r="H140" s="6">
        <v>0</v>
      </c>
    </row>
    <row r="141" spans="1:8" x14ac:dyDescent="0.35">
      <c r="A141" t="s">
        <v>742</v>
      </c>
      <c r="B141" t="s">
        <v>15</v>
      </c>
      <c r="C141" t="s">
        <v>2592</v>
      </c>
      <c r="D141" s="6">
        <v>43602</v>
      </c>
      <c r="E141" s="6">
        <v>43582</v>
      </c>
      <c r="F141" s="6">
        <v>0</v>
      </c>
      <c r="G141" s="6">
        <v>0</v>
      </c>
      <c r="H141" s="6">
        <v>0</v>
      </c>
    </row>
    <row r="142" spans="1:8" x14ac:dyDescent="0.35">
      <c r="A142" t="s">
        <v>742</v>
      </c>
      <c r="B142" t="s">
        <v>16</v>
      </c>
      <c r="C142" t="s">
        <v>2543</v>
      </c>
      <c r="D142" s="6">
        <v>651729</v>
      </c>
      <c r="E142" s="6">
        <v>326484</v>
      </c>
      <c r="F142" s="6">
        <v>325179</v>
      </c>
      <c r="G142" s="6">
        <v>325179</v>
      </c>
      <c r="H142" s="6">
        <v>331322</v>
      </c>
    </row>
    <row r="143" spans="1:8" x14ac:dyDescent="0.35">
      <c r="A143" t="s">
        <v>743</v>
      </c>
      <c r="B143" t="s">
        <v>30</v>
      </c>
      <c r="C143" t="s">
        <v>1545</v>
      </c>
      <c r="D143" s="6">
        <v>5375000</v>
      </c>
      <c r="E143" s="6">
        <v>2685000</v>
      </c>
      <c r="F143" s="6">
        <v>3756500</v>
      </c>
      <c r="G143" s="6">
        <v>3756500</v>
      </c>
      <c r="H143" s="6">
        <v>3756500</v>
      </c>
    </row>
    <row r="144" spans="1:8" x14ac:dyDescent="0.35">
      <c r="A144" t="s">
        <v>743</v>
      </c>
      <c r="B144" t="s">
        <v>15</v>
      </c>
      <c r="C144" t="s">
        <v>1121</v>
      </c>
      <c r="D144" s="6">
        <v>528400</v>
      </c>
      <c r="E144" s="6">
        <v>0</v>
      </c>
      <c r="F144" s="6">
        <v>81457.5</v>
      </c>
      <c r="G144" s="6">
        <v>270350</v>
      </c>
      <c r="H144" s="6">
        <v>272700</v>
      </c>
    </row>
    <row r="145" spans="1:8" x14ac:dyDescent="0.35">
      <c r="A145" t="s">
        <v>743</v>
      </c>
      <c r="B145" t="s">
        <v>15</v>
      </c>
      <c r="C145" t="s">
        <v>1178</v>
      </c>
      <c r="D145" s="6">
        <v>0</v>
      </c>
      <c r="E145" s="6">
        <v>267650</v>
      </c>
      <c r="F145" s="6">
        <v>0</v>
      </c>
      <c r="G145" s="6">
        <v>0</v>
      </c>
      <c r="H145" s="6">
        <v>0</v>
      </c>
    </row>
    <row r="146" spans="1:8" x14ac:dyDescent="0.35">
      <c r="A146" t="s">
        <v>743</v>
      </c>
      <c r="B146" t="s">
        <v>15</v>
      </c>
      <c r="C146" t="s">
        <v>1338</v>
      </c>
      <c r="D146" s="6">
        <v>2138000</v>
      </c>
      <c r="E146" s="6">
        <v>1071000</v>
      </c>
      <c r="F146" s="6">
        <v>0</v>
      </c>
      <c r="G146" s="6">
        <v>0</v>
      </c>
      <c r="H146" s="6">
        <v>0</v>
      </c>
    </row>
    <row r="147" spans="1:8" x14ac:dyDescent="0.35">
      <c r="A147" t="s">
        <v>743</v>
      </c>
      <c r="B147" t="s">
        <v>15</v>
      </c>
      <c r="C147" t="s">
        <v>1767</v>
      </c>
      <c r="D147" s="6">
        <v>0</v>
      </c>
      <c r="E147" s="6">
        <v>173262</v>
      </c>
      <c r="F147" s="6">
        <v>0</v>
      </c>
      <c r="G147" s="6">
        <v>0</v>
      </c>
      <c r="H147" s="6">
        <v>0</v>
      </c>
    </row>
    <row r="148" spans="1:8" x14ac:dyDescent="0.35">
      <c r="A148" t="s">
        <v>743</v>
      </c>
      <c r="B148" t="s">
        <v>15</v>
      </c>
      <c r="C148" t="s">
        <v>2592</v>
      </c>
      <c r="D148" s="6">
        <v>164214</v>
      </c>
      <c r="E148" s="6">
        <v>0</v>
      </c>
      <c r="F148" s="6">
        <v>0</v>
      </c>
      <c r="G148" s="6">
        <v>0</v>
      </c>
      <c r="H148" s="6">
        <v>0</v>
      </c>
    </row>
    <row r="149" spans="1:8" x14ac:dyDescent="0.35">
      <c r="A149" t="s">
        <v>743</v>
      </c>
      <c r="B149" t="s">
        <v>15</v>
      </c>
      <c r="C149" t="s">
        <v>1092</v>
      </c>
      <c r="D149" s="6">
        <v>250000</v>
      </c>
      <c r="E149" s="6">
        <v>0</v>
      </c>
      <c r="F149" s="6">
        <v>0</v>
      </c>
      <c r="G149" s="6">
        <v>0</v>
      </c>
      <c r="H149" s="6">
        <v>0</v>
      </c>
    </row>
    <row r="150" spans="1:8" x14ac:dyDescent="0.35">
      <c r="A150" t="s">
        <v>743</v>
      </c>
      <c r="B150" t="s">
        <v>15</v>
      </c>
      <c r="C150" t="s">
        <v>2654</v>
      </c>
      <c r="D150" s="6">
        <v>347526</v>
      </c>
      <c r="E150" s="6">
        <v>0</v>
      </c>
      <c r="F150" s="6">
        <v>0</v>
      </c>
      <c r="G150" s="6">
        <v>0</v>
      </c>
      <c r="H150" s="6">
        <v>0</v>
      </c>
    </row>
    <row r="151" spans="1:8" x14ac:dyDescent="0.35">
      <c r="A151" t="s">
        <v>743</v>
      </c>
      <c r="B151" t="s">
        <v>15</v>
      </c>
      <c r="C151" t="s">
        <v>2655</v>
      </c>
      <c r="D151" s="6">
        <v>348336</v>
      </c>
      <c r="E151" s="6">
        <v>0</v>
      </c>
      <c r="F151" s="6">
        <v>0</v>
      </c>
      <c r="G151" s="6">
        <v>0</v>
      </c>
      <c r="H151" s="6">
        <v>0</v>
      </c>
    </row>
    <row r="152" spans="1:8" x14ac:dyDescent="0.35">
      <c r="A152" t="s">
        <v>743</v>
      </c>
      <c r="B152" t="s">
        <v>15</v>
      </c>
      <c r="C152" t="s">
        <v>1175</v>
      </c>
      <c r="D152" s="6">
        <v>1333700</v>
      </c>
      <c r="E152" s="6">
        <v>662881</v>
      </c>
      <c r="F152" s="6">
        <v>200617.5</v>
      </c>
      <c r="G152" s="6">
        <v>670569</v>
      </c>
      <c r="H152" s="6">
        <v>666881</v>
      </c>
    </row>
    <row r="153" spans="1:8" x14ac:dyDescent="0.35">
      <c r="A153" t="s">
        <v>743</v>
      </c>
      <c r="B153" t="s">
        <v>16</v>
      </c>
      <c r="C153" t="s">
        <v>1986</v>
      </c>
      <c r="D153" s="6">
        <v>0</v>
      </c>
      <c r="E153" s="6">
        <v>9367</v>
      </c>
      <c r="F153" s="6">
        <v>0</v>
      </c>
      <c r="G153" s="6">
        <v>0</v>
      </c>
      <c r="H153" s="6">
        <v>0</v>
      </c>
    </row>
    <row r="154" spans="1:8" x14ac:dyDescent="0.35">
      <c r="A154" t="s">
        <v>744</v>
      </c>
      <c r="B154" t="s">
        <v>15</v>
      </c>
      <c r="C154" t="s">
        <v>1326</v>
      </c>
      <c r="D154" s="6">
        <v>39430</v>
      </c>
      <c r="E154" s="6">
        <v>19860</v>
      </c>
      <c r="F154" s="6">
        <v>5856.75</v>
      </c>
      <c r="G154" s="6">
        <v>19571</v>
      </c>
      <c r="H154" s="6">
        <v>19474</v>
      </c>
    </row>
    <row r="155" spans="1:8" x14ac:dyDescent="0.35">
      <c r="A155" t="s">
        <v>744</v>
      </c>
      <c r="B155" t="s">
        <v>15</v>
      </c>
      <c r="C155" t="s">
        <v>1599</v>
      </c>
      <c r="D155" s="6">
        <v>135350</v>
      </c>
      <c r="E155" s="6">
        <v>68650</v>
      </c>
      <c r="F155" s="6">
        <v>20662.5</v>
      </c>
      <c r="G155" s="6">
        <v>66700</v>
      </c>
      <c r="H155" s="6">
        <v>71050</v>
      </c>
    </row>
    <row r="156" spans="1:8" x14ac:dyDescent="0.35">
      <c r="A156" t="s">
        <v>744</v>
      </c>
      <c r="B156" t="s">
        <v>15</v>
      </c>
      <c r="C156" t="s">
        <v>1722</v>
      </c>
      <c r="D156" s="6">
        <v>264450</v>
      </c>
      <c r="E156" s="6">
        <v>131700</v>
      </c>
      <c r="F156" s="6">
        <v>39705</v>
      </c>
      <c r="G156" s="6">
        <v>132700</v>
      </c>
      <c r="H156" s="6">
        <v>132000</v>
      </c>
    </row>
    <row r="157" spans="1:8" x14ac:dyDescent="0.35">
      <c r="A157" t="s">
        <v>744</v>
      </c>
      <c r="B157" t="s">
        <v>15</v>
      </c>
      <c r="C157" t="s">
        <v>1241</v>
      </c>
      <c r="D157" s="6">
        <v>0</v>
      </c>
      <c r="E157" s="6">
        <v>247700</v>
      </c>
      <c r="F157" s="6">
        <v>0</v>
      </c>
      <c r="G157" s="6">
        <v>0</v>
      </c>
      <c r="H157" s="6">
        <v>0</v>
      </c>
    </row>
    <row r="158" spans="1:8" x14ac:dyDescent="0.35">
      <c r="A158" t="s">
        <v>744</v>
      </c>
      <c r="B158" t="s">
        <v>15</v>
      </c>
      <c r="C158" t="s">
        <v>2264</v>
      </c>
      <c r="D158" s="6">
        <v>501176</v>
      </c>
      <c r="E158" s="6">
        <v>250338</v>
      </c>
      <c r="F158" s="6">
        <v>75003.899999999994</v>
      </c>
      <c r="G158" s="6">
        <v>250788</v>
      </c>
      <c r="H158" s="6">
        <v>249238</v>
      </c>
    </row>
    <row r="159" spans="1:8" x14ac:dyDescent="0.35">
      <c r="A159" t="s">
        <v>744</v>
      </c>
      <c r="B159" t="s">
        <v>15</v>
      </c>
      <c r="C159" t="s">
        <v>2105</v>
      </c>
      <c r="D159" s="6">
        <v>2136000</v>
      </c>
      <c r="E159" s="6">
        <v>842000</v>
      </c>
      <c r="F159" s="6">
        <v>0</v>
      </c>
      <c r="G159" s="6">
        <v>0</v>
      </c>
      <c r="H159" s="6">
        <v>0</v>
      </c>
    </row>
    <row r="160" spans="1:8" x14ac:dyDescent="0.35">
      <c r="A160" t="s">
        <v>744</v>
      </c>
      <c r="B160" t="s">
        <v>15</v>
      </c>
      <c r="C160" t="s">
        <v>1175</v>
      </c>
      <c r="D160" s="6">
        <v>747175</v>
      </c>
      <c r="E160" s="6">
        <v>348538</v>
      </c>
      <c r="F160" s="6">
        <v>262968.75</v>
      </c>
      <c r="G160" s="6">
        <v>873337</v>
      </c>
      <c r="H160" s="6">
        <v>879788</v>
      </c>
    </row>
    <row r="161" spans="1:8" x14ac:dyDescent="0.35">
      <c r="A161" t="s">
        <v>744</v>
      </c>
      <c r="B161" t="s">
        <v>15</v>
      </c>
      <c r="C161" t="s">
        <v>1537</v>
      </c>
      <c r="D161" s="6">
        <v>162682</v>
      </c>
      <c r="E161" s="6">
        <v>155142</v>
      </c>
      <c r="F161" s="6">
        <v>5522</v>
      </c>
      <c r="G161" s="6">
        <v>5522</v>
      </c>
      <c r="H161" s="6">
        <v>157522</v>
      </c>
    </row>
    <row r="162" spans="1:8" x14ac:dyDescent="0.35">
      <c r="A162" t="s">
        <v>744</v>
      </c>
      <c r="B162" t="s">
        <v>15</v>
      </c>
      <c r="C162" t="s">
        <v>2592</v>
      </c>
      <c r="D162" s="6">
        <v>6547</v>
      </c>
      <c r="E162" s="6">
        <v>0</v>
      </c>
      <c r="F162" s="6">
        <v>0</v>
      </c>
      <c r="G162" s="6">
        <v>0</v>
      </c>
      <c r="H162" s="6">
        <v>0</v>
      </c>
    </row>
    <row r="163" spans="1:8" x14ac:dyDescent="0.35">
      <c r="A163" t="s">
        <v>744</v>
      </c>
      <c r="B163" t="s">
        <v>15</v>
      </c>
      <c r="C163" t="s">
        <v>1032</v>
      </c>
      <c r="D163" s="6">
        <v>10000</v>
      </c>
      <c r="E163" s="6">
        <v>0</v>
      </c>
      <c r="F163" s="6">
        <v>0</v>
      </c>
      <c r="G163" s="6">
        <v>0</v>
      </c>
      <c r="H163" s="6">
        <v>0</v>
      </c>
    </row>
    <row r="164" spans="1:8" x14ac:dyDescent="0.35">
      <c r="A164" t="s">
        <v>745</v>
      </c>
      <c r="B164" t="s">
        <v>15</v>
      </c>
      <c r="C164" t="s">
        <v>1199</v>
      </c>
      <c r="D164" s="6">
        <v>698000</v>
      </c>
      <c r="E164" s="6">
        <v>350500</v>
      </c>
      <c r="F164" s="6">
        <v>348000</v>
      </c>
      <c r="G164" s="6">
        <v>348000</v>
      </c>
      <c r="H164" s="6">
        <v>348000</v>
      </c>
    </row>
    <row r="165" spans="1:8" x14ac:dyDescent="0.35">
      <c r="A165" t="s">
        <v>745</v>
      </c>
      <c r="B165" t="s">
        <v>15</v>
      </c>
      <c r="C165" t="s">
        <v>1121</v>
      </c>
      <c r="D165" s="6">
        <v>340850</v>
      </c>
      <c r="E165" s="6">
        <v>167700</v>
      </c>
      <c r="F165" s="6">
        <v>51690</v>
      </c>
      <c r="G165" s="6">
        <v>173100</v>
      </c>
      <c r="H165" s="6">
        <v>171500</v>
      </c>
    </row>
    <row r="166" spans="1:8" x14ac:dyDescent="0.35">
      <c r="A166" t="s">
        <v>745</v>
      </c>
      <c r="B166" t="s">
        <v>15</v>
      </c>
      <c r="C166" t="s">
        <v>2592</v>
      </c>
      <c r="D166" s="6">
        <v>15427</v>
      </c>
      <c r="E166" s="6">
        <v>0</v>
      </c>
      <c r="F166" s="6">
        <v>0</v>
      </c>
      <c r="G166" s="6">
        <v>0</v>
      </c>
      <c r="H166" s="6">
        <v>0</v>
      </c>
    </row>
    <row r="167" spans="1:8" x14ac:dyDescent="0.35">
      <c r="A167" t="s">
        <v>745</v>
      </c>
      <c r="B167" t="s">
        <v>15</v>
      </c>
      <c r="C167" t="s">
        <v>1092</v>
      </c>
      <c r="D167" s="6">
        <v>10000</v>
      </c>
      <c r="E167" s="6">
        <v>0</v>
      </c>
      <c r="F167" s="6">
        <v>0</v>
      </c>
      <c r="G167" s="6">
        <v>0</v>
      </c>
      <c r="H167" s="6">
        <v>0</v>
      </c>
    </row>
    <row r="168" spans="1:8" x14ac:dyDescent="0.35">
      <c r="A168" t="s">
        <v>745</v>
      </c>
      <c r="B168" t="s">
        <v>15</v>
      </c>
      <c r="C168" t="s">
        <v>1032</v>
      </c>
      <c r="D168" s="6">
        <v>11350</v>
      </c>
      <c r="E168" s="6">
        <v>750</v>
      </c>
      <c r="F168" s="6">
        <v>112.5</v>
      </c>
      <c r="G168" s="6">
        <v>750</v>
      </c>
      <c r="H168" s="6">
        <v>0</v>
      </c>
    </row>
    <row r="169" spans="1:8" x14ac:dyDescent="0.35">
      <c r="A169" t="s">
        <v>746</v>
      </c>
      <c r="B169" t="s">
        <v>15</v>
      </c>
      <c r="C169" t="s">
        <v>1032</v>
      </c>
      <c r="D169" s="6">
        <v>10600</v>
      </c>
      <c r="E169" s="6">
        <v>9850</v>
      </c>
      <c r="F169" s="6">
        <v>0</v>
      </c>
      <c r="G169" s="6">
        <v>0</v>
      </c>
      <c r="H169" s="6">
        <v>11350</v>
      </c>
    </row>
    <row r="170" spans="1:8" x14ac:dyDescent="0.35">
      <c r="A170" t="s">
        <v>746</v>
      </c>
      <c r="B170" t="s">
        <v>15</v>
      </c>
      <c r="C170" t="s">
        <v>1047</v>
      </c>
      <c r="D170" s="6">
        <v>15000</v>
      </c>
      <c r="E170" s="6">
        <v>12600</v>
      </c>
      <c r="F170" s="6">
        <v>0</v>
      </c>
      <c r="G170" s="6">
        <v>0</v>
      </c>
      <c r="H170" s="6">
        <v>0</v>
      </c>
    </row>
    <row r="171" spans="1:8" x14ac:dyDescent="0.35">
      <c r="A171" t="s">
        <v>746</v>
      </c>
      <c r="B171" t="s">
        <v>15</v>
      </c>
      <c r="C171" t="s">
        <v>1419</v>
      </c>
      <c r="D171" s="6">
        <v>120000</v>
      </c>
      <c r="E171" s="6">
        <v>120000</v>
      </c>
      <c r="F171" s="6">
        <v>60000</v>
      </c>
      <c r="G171" s="6">
        <v>60000</v>
      </c>
      <c r="H171" s="6">
        <v>60000</v>
      </c>
    </row>
    <row r="172" spans="1:8" x14ac:dyDescent="0.35">
      <c r="A172" t="s">
        <v>746</v>
      </c>
      <c r="B172" t="s">
        <v>15</v>
      </c>
      <c r="C172" t="s">
        <v>1121</v>
      </c>
      <c r="D172" s="6">
        <v>0</v>
      </c>
      <c r="E172" s="6">
        <v>293578</v>
      </c>
      <c r="F172" s="6">
        <v>0</v>
      </c>
      <c r="G172" s="6">
        <v>0</v>
      </c>
      <c r="H172" s="6">
        <v>0</v>
      </c>
    </row>
    <row r="173" spans="1:8" x14ac:dyDescent="0.35">
      <c r="A173" t="s">
        <v>746</v>
      </c>
      <c r="B173" t="s">
        <v>15</v>
      </c>
      <c r="C173" t="s">
        <v>2112</v>
      </c>
      <c r="D173" s="6">
        <v>288000</v>
      </c>
      <c r="E173" s="6">
        <v>288000</v>
      </c>
      <c r="F173" s="6">
        <v>144000</v>
      </c>
      <c r="G173" s="6">
        <v>144000</v>
      </c>
      <c r="H173" s="6">
        <v>144000</v>
      </c>
    </row>
    <row r="174" spans="1:8" x14ac:dyDescent="0.35">
      <c r="A174" t="s">
        <v>746</v>
      </c>
      <c r="B174" t="s">
        <v>15</v>
      </c>
      <c r="C174" t="s">
        <v>2592</v>
      </c>
      <c r="D174" s="6">
        <v>42049</v>
      </c>
      <c r="E174" s="6">
        <v>0</v>
      </c>
      <c r="F174" s="6">
        <v>0</v>
      </c>
      <c r="G174" s="6">
        <v>0</v>
      </c>
      <c r="H174" s="6">
        <v>0</v>
      </c>
    </row>
    <row r="175" spans="1:8" x14ac:dyDescent="0.35">
      <c r="A175" t="s">
        <v>746</v>
      </c>
      <c r="B175" t="s">
        <v>15</v>
      </c>
      <c r="C175" t="s">
        <v>1175</v>
      </c>
      <c r="D175" s="6">
        <v>274050</v>
      </c>
      <c r="E175" s="6">
        <v>377150</v>
      </c>
      <c r="F175" s="6">
        <v>0</v>
      </c>
      <c r="G175" s="6">
        <v>0</v>
      </c>
      <c r="H175" s="6">
        <v>0</v>
      </c>
    </row>
    <row r="176" spans="1:8" x14ac:dyDescent="0.35">
      <c r="A176" t="s">
        <v>746</v>
      </c>
      <c r="B176" t="s">
        <v>15</v>
      </c>
      <c r="C176" t="s">
        <v>1037</v>
      </c>
      <c r="D176" s="6">
        <v>1044799</v>
      </c>
      <c r="E176" s="6">
        <v>0</v>
      </c>
      <c r="F176" s="6">
        <v>70481.25</v>
      </c>
      <c r="G176" s="6">
        <v>236750</v>
      </c>
      <c r="H176" s="6">
        <v>233125</v>
      </c>
    </row>
    <row r="177" spans="1:8" x14ac:dyDescent="0.35">
      <c r="A177" t="s">
        <v>746</v>
      </c>
      <c r="B177" t="s">
        <v>16</v>
      </c>
      <c r="C177" t="s">
        <v>1908</v>
      </c>
      <c r="D177" s="6">
        <v>185563</v>
      </c>
      <c r="E177" s="6">
        <v>93260</v>
      </c>
      <c r="F177" s="6">
        <v>92147</v>
      </c>
      <c r="G177" s="6">
        <v>92147</v>
      </c>
      <c r="H177" s="6">
        <v>95006</v>
      </c>
    </row>
    <row r="178" spans="1:8" x14ac:dyDescent="0.35">
      <c r="A178" t="s">
        <v>747</v>
      </c>
      <c r="B178" t="s">
        <v>15</v>
      </c>
      <c r="C178" t="s">
        <v>1272</v>
      </c>
      <c r="D178" s="6">
        <v>197000</v>
      </c>
      <c r="E178" s="6">
        <v>94500</v>
      </c>
      <c r="F178" s="6">
        <v>32250</v>
      </c>
      <c r="G178" s="6">
        <v>107500</v>
      </c>
      <c r="H178" s="6">
        <v>107500</v>
      </c>
    </row>
    <row r="179" spans="1:8" x14ac:dyDescent="0.35">
      <c r="A179" t="s">
        <v>747</v>
      </c>
      <c r="B179" t="s">
        <v>15</v>
      </c>
      <c r="C179" t="s">
        <v>1223</v>
      </c>
      <c r="D179" s="6">
        <v>80000</v>
      </c>
      <c r="E179" s="6">
        <v>40500</v>
      </c>
      <c r="F179" s="6">
        <v>12000</v>
      </c>
      <c r="G179" s="6">
        <v>40000</v>
      </c>
      <c r="H179" s="6">
        <v>40000</v>
      </c>
    </row>
    <row r="180" spans="1:8" x14ac:dyDescent="0.35">
      <c r="A180" t="s">
        <v>747</v>
      </c>
      <c r="B180" t="s">
        <v>15</v>
      </c>
      <c r="C180" t="s">
        <v>2311</v>
      </c>
      <c r="D180" s="6">
        <v>396913</v>
      </c>
      <c r="E180" s="6">
        <v>203725</v>
      </c>
      <c r="F180" s="6">
        <v>191431.5</v>
      </c>
      <c r="G180" s="6">
        <v>193188</v>
      </c>
      <c r="H180" s="6">
        <v>189675</v>
      </c>
    </row>
    <row r="181" spans="1:8" x14ac:dyDescent="0.35">
      <c r="A181" t="s">
        <v>747</v>
      </c>
      <c r="B181" t="s">
        <v>15</v>
      </c>
      <c r="C181" t="s">
        <v>2592</v>
      </c>
      <c r="D181" s="6">
        <v>39930</v>
      </c>
      <c r="E181" s="6">
        <v>35531</v>
      </c>
      <c r="F181" s="6">
        <v>0</v>
      </c>
      <c r="G181" s="6">
        <v>0</v>
      </c>
      <c r="H181" s="6">
        <v>0</v>
      </c>
    </row>
    <row r="182" spans="1:8" x14ac:dyDescent="0.35">
      <c r="A182" t="s">
        <v>747</v>
      </c>
      <c r="B182" t="s">
        <v>15</v>
      </c>
      <c r="C182" t="s">
        <v>1092</v>
      </c>
      <c r="D182" s="6">
        <v>50000</v>
      </c>
      <c r="E182" s="6">
        <v>0</v>
      </c>
      <c r="F182" s="6">
        <v>0</v>
      </c>
      <c r="G182" s="6">
        <v>0</v>
      </c>
      <c r="H182" s="6">
        <v>0</v>
      </c>
    </row>
    <row r="183" spans="1:8" x14ac:dyDescent="0.35">
      <c r="A183" t="s">
        <v>747</v>
      </c>
      <c r="B183" t="s">
        <v>16</v>
      </c>
      <c r="C183" t="s">
        <v>1971</v>
      </c>
      <c r="D183" s="6">
        <v>154289</v>
      </c>
      <c r="E183" s="6">
        <v>79624</v>
      </c>
      <c r="F183" s="6">
        <v>78764.5</v>
      </c>
      <c r="G183" s="6">
        <v>79666</v>
      </c>
      <c r="H183" s="6">
        <v>77863</v>
      </c>
    </row>
    <row r="184" spans="1:8" x14ac:dyDescent="0.35">
      <c r="A184" t="s">
        <v>748</v>
      </c>
      <c r="B184" t="s">
        <v>15</v>
      </c>
      <c r="C184" t="s">
        <v>1401</v>
      </c>
      <c r="D184" s="6">
        <v>374000</v>
      </c>
      <c r="E184" s="6">
        <v>188500</v>
      </c>
      <c r="F184" s="6">
        <v>55800</v>
      </c>
      <c r="G184" s="6">
        <v>186000</v>
      </c>
      <c r="H184" s="6">
        <v>186000</v>
      </c>
    </row>
    <row r="185" spans="1:8" x14ac:dyDescent="0.35">
      <c r="A185" t="s">
        <v>748</v>
      </c>
      <c r="B185" t="s">
        <v>15</v>
      </c>
      <c r="C185" t="s">
        <v>1619</v>
      </c>
      <c r="D185" s="6">
        <v>52800</v>
      </c>
      <c r="E185" s="6">
        <v>26475</v>
      </c>
      <c r="F185" s="6">
        <v>169080</v>
      </c>
      <c r="G185" s="6">
        <v>566325</v>
      </c>
      <c r="H185" s="6">
        <v>560875</v>
      </c>
    </row>
    <row r="186" spans="1:8" x14ac:dyDescent="0.35">
      <c r="A186" t="s">
        <v>748</v>
      </c>
      <c r="B186" t="s">
        <v>15</v>
      </c>
      <c r="C186" t="s">
        <v>2039</v>
      </c>
      <c r="D186" s="6">
        <v>1072000</v>
      </c>
      <c r="E186" s="6">
        <v>536000</v>
      </c>
      <c r="F186" s="6">
        <v>0</v>
      </c>
      <c r="G186" s="6">
        <v>0</v>
      </c>
      <c r="H186" s="6">
        <v>0</v>
      </c>
    </row>
    <row r="187" spans="1:8" x14ac:dyDescent="0.35">
      <c r="A187" t="s">
        <v>748</v>
      </c>
      <c r="B187" t="s">
        <v>15</v>
      </c>
      <c r="C187" t="s">
        <v>2592</v>
      </c>
      <c r="D187" s="6">
        <v>56342</v>
      </c>
      <c r="E187" s="6">
        <v>14109</v>
      </c>
      <c r="F187" s="6">
        <v>0</v>
      </c>
      <c r="G187" s="6">
        <v>0</v>
      </c>
      <c r="H187" s="6">
        <v>0</v>
      </c>
    </row>
    <row r="188" spans="1:8" x14ac:dyDescent="0.35">
      <c r="A188" t="s">
        <v>749</v>
      </c>
      <c r="B188" t="s">
        <v>15</v>
      </c>
      <c r="C188" t="s">
        <v>1293</v>
      </c>
      <c r="D188" s="6">
        <v>460000</v>
      </c>
      <c r="E188" s="6">
        <v>230500</v>
      </c>
      <c r="F188" s="6">
        <v>68850</v>
      </c>
      <c r="G188" s="6">
        <v>229500</v>
      </c>
      <c r="H188" s="6">
        <v>229500</v>
      </c>
    </row>
    <row r="189" spans="1:8" x14ac:dyDescent="0.35">
      <c r="A189" t="s">
        <v>749</v>
      </c>
      <c r="B189" t="s">
        <v>15</v>
      </c>
      <c r="C189" t="s">
        <v>1121</v>
      </c>
      <c r="D189" s="6">
        <v>451700</v>
      </c>
      <c r="E189" s="6">
        <v>221600</v>
      </c>
      <c r="F189" s="6">
        <v>0</v>
      </c>
      <c r="G189" s="6">
        <v>0</v>
      </c>
      <c r="H189" s="6">
        <v>0</v>
      </c>
    </row>
    <row r="190" spans="1:8" x14ac:dyDescent="0.35">
      <c r="A190" t="s">
        <v>749</v>
      </c>
      <c r="B190" t="s">
        <v>15</v>
      </c>
      <c r="C190" t="s">
        <v>2256</v>
      </c>
      <c r="D190" s="6">
        <v>2150</v>
      </c>
      <c r="E190" s="6">
        <v>1075</v>
      </c>
      <c r="F190" s="6">
        <v>1075</v>
      </c>
      <c r="G190" s="6">
        <v>1075</v>
      </c>
      <c r="H190" s="6">
        <v>1075</v>
      </c>
    </row>
    <row r="191" spans="1:8" x14ac:dyDescent="0.35">
      <c r="A191" t="s">
        <v>749</v>
      </c>
      <c r="B191" t="s">
        <v>15</v>
      </c>
      <c r="C191" t="s">
        <v>2435</v>
      </c>
      <c r="D191" s="6">
        <v>3162000</v>
      </c>
      <c r="E191" s="6">
        <v>1582000</v>
      </c>
      <c r="F191" s="6">
        <v>1582000</v>
      </c>
      <c r="G191" s="6">
        <v>1582000</v>
      </c>
      <c r="H191" s="6">
        <v>1582000</v>
      </c>
    </row>
    <row r="192" spans="1:8" x14ac:dyDescent="0.35">
      <c r="A192" t="s">
        <v>749</v>
      </c>
      <c r="B192" t="s">
        <v>15</v>
      </c>
      <c r="C192" t="s">
        <v>1092</v>
      </c>
      <c r="D192" s="6">
        <v>163750</v>
      </c>
      <c r="E192" s="6">
        <v>43050</v>
      </c>
      <c r="F192" s="6">
        <v>0</v>
      </c>
      <c r="G192" s="6">
        <v>0</v>
      </c>
      <c r="H192" s="6">
        <v>0</v>
      </c>
    </row>
    <row r="193" spans="1:8" x14ac:dyDescent="0.35">
      <c r="A193" t="s">
        <v>749</v>
      </c>
      <c r="B193" t="s">
        <v>15</v>
      </c>
      <c r="C193" t="s">
        <v>2592</v>
      </c>
      <c r="D193" s="6">
        <v>205508</v>
      </c>
      <c r="E193" s="6">
        <v>136267</v>
      </c>
      <c r="F193" s="6">
        <v>0</v>
      </c>
      <c r="G193" s="6">
        <v>0</v>
      </c>
      <c r="H193" s="6">
        <v>0</v>
      </c>
    </row>
    <row r="194" spans="1:8" x14ac:dyDescent="0.35">
      <c r="A194" t="s">
        <v>749</v>
      </c>
      <c r="B194" t="s">
        <v>15</v>
      </c>
      <c r="C194" t="s">
        <v>1037</v>
      </c>
      <c r="D194" s="6">
        <v>503045</v>
      </c>
      <c r="E194" s="6">
        <v>0</v>
      </c>
      <c r="F194" s="6">
        <v>143242.5</v>
      </c>
      <c r="G194" s="6">
        <v>474400</v>
      </c>
      <c r="H194" s="6">
        <v>480550</v>
      </c>
    </row>
    <row r="195" spans="1:8" x14ac:dyDescent="0.35">
      <c r="A195" t="s">
        <v>749</v>
      </c>
      <c r="B195" t="s">
        <v>15</v>
      </c>
      <c r="C195" t="s">
        <v>2723</v>
      </c>
      <c r="D195" s="6">
        <v>0</v>
      </c>
      <c r="E195" s="6">
        <v>263250</v>
      </c>
      <c r="F195" s="6">
        <v>0</v>
      </c>
      <c r="G195" s="6">
        <v>0</v>
      </c>
      <c r="H195" s="6">
        <v>0</v>
      </c>
    </row>
    <row r="196" spans="1:8" x14ac:dyDescent="0.35">
      <c r="A196" t="s">
        <v>749</v>
      </c>
      <c r="B196" t="s">
        <v>16</v>
      </c>
      <c r="C196" t="s">
        <v>1925</v>
      </c>
      <c r="D196" s="6">
        <v>0</v>
      </c>
      <c r="E196" s="6">
        <v>227275</v>
      </c>
      <c r="F196" s="6">
        <v>0</v>
      </c>
      <c r="G196" s="6">
        <v>0</v>
      </c>
      <c r="H196" s="6">
        <v>0</v>
      </c>
    </row>
    <row r="197" spans="1:8" x14ac:dyDescent="0.35">
      <c r="A197" t="s">
        <v>750</v>
      </c>
      <c r="B197" t="s">
        <v>15</v>
      </c>
      <c r="C197" t="s">
        <v>1548</v>
      </c>
      <c r="D197" s="6">
        <v>88725</v>
      </c>
      <c r="E197" s="6">
        <v>44693</v>
      </c>
      <c r="F197" s="6">
        <v>0</v>
      </c>
      <c r="G197" s="6">
        <v>0</v>
      </c>
      <c r="H197" s="6">
        <v>0</v>
      </c>
    </row>
    <row r="198" spans="1:8" x14ac:dyDescent="0.35">
      <c r="A198" t="s">
        <v>750</v>
      </c>
      <c r="B198" t="s">
        <v>15</v>
      </c>
      <c r="C198" t="s">
        <v>1796</v>
      </c>
      <c r="D198" s="6">
        <v>0</v>
      </c>
      <c r="E198" s="6">
        <v>42508</v>
      </c>
      <c r="F198" s="6">
        <v>0</v>
      </c>
      <c r="G198" s="6">
        <v>0</v>
      </c>
      <c r="H198" s="6">
        <v>0</v>
      </c>
    </row>
    <row r="199" spans="1:8" x14ac:dyDescent="0.35">
      <c r="A199" t="s">
        <v>750</v>
      </c>
      <c r="B199" t="s">
        <v>15</v>
      </c>
      <c r="C199" t="s">
        <v>2038</v>
      </c>
      <c r="D199" s="6">
        <v>4320000</v>
      </c>
      <c r="E199" s="6">
        <v>2145000</v>
      </c>
      <c r="F199" s="6">
        <v>2175000</v>
      </c>
      <c r="G199" s="6">
        <v>2175000</v>
      </c>
      <c r="H199" s="6">
        <v>2202000</v>
      </c>
    </row>
    <row r="200" spans="1:8" x14ac:dyDescent="0.35">
      <c r="A200" t="s">
        <v>750</v>
      </c>
      <c r="B200" t="s">
        <v>15</v>
      </c>
      <c r="C200" t="s">
        <v>2150</v>
      </c>
      <c r="D200" s="6">
        <v>88725</v>
      </c>
      <c r="E200" s="6">
        <v>44693</v>
      </c>
      <c r="F200" s="6">
        <v>0</v>
      </c>
      <c r="G200" s="6">
        <v>0</v>
      </c>
      <c r="H200" s="6">
        <v>0</v>
      </c>
    </row>
    <row r="201" spans="1:8" x14ac:dyDescent="0.35">
      <c r="A201" t="s">
        <v>750</v>
      </c>
      <c r="B201" t="s">
        <v>15</v>
      </c>
      <c r="C201" t="s">
        <v>2375</v>
      </c>
      <c r="D201" s="6">
        <v>91419</v>
      </c>
      <c r="E201" s="6">
        <v>46046</v>
      </c>
      <c r="F201" s="6">
        <v>13578</v>
      </c>
      <c r="G201" s="6">
        <v>45372</v>
      </c>
      <c r="H201" s="6">
        <v>45148</v>
      </c>
    </row>
    <row r="202" spans="1:8" x14ac:dyDescent="0.35">
      <c r="A202" t="s">
        <v>750</v>
      </c>
      <c r="B202" t="s">
        <v>15</v>
      </c>
      <c r="C202" t="s">
        <v>2489</v>
      </c>
      <c r="D202" s="6">
        <v>2080000</v>
      </c>
      <c r="E202" s="6">
        <v>1040000</v>
      </c>
      <c r="F202" s="6">
        <v>1040000</v>
      </c>
      <c r="G202" s="6">
        <v>1040000</v>
      </c>
      <c r="H202" s="6">
        <v>1040000</v>
      </c>
    </row>
    <row r="203" spans="1:8" x14ac:dyDescent="0.35">
      <c r="A203" t="s">
        <v>750</v>
      </c>
      <c r="B203" t="s">
        <v>15</v>
      </c>
      <c r="C203" t="s">
        <v>2592</v>
      </c>
      <c r="D203" s="6">
        <v>26805</v>
      </c>
      <c r="E203" s="6">
        <v>28971</v>
      </c>
      <c r="F203" s="6">
        <v>0</v>
      </c>
      <c r="G203" s="6">
        <v>0</v>
      </c>
      <c r="H203" s="6">
        <v>0</v>
      </c>
    </row>
    <row r="204" spans="1:8" x14ac:dyDescent="0.35">
      <c r="A204" t="s">
        <v>750</v>
      </c>
      <c r="B204" t="s">
        <v>15</v>
      </c>
      <c r="C204" t="s">
        <v>1092</v>
      </c>
      <c r="D204" s="6">
        <v>99999</v>
      </c>
      <c r="E204" s="6">
        <v>0</v>
      </c>
      <c r="F204" s="6">
        <v>0</v>
      </c>
      <c r="G204" s="6">
        <v>0</v>
      </c>
      <c r="H204" s="6">
        <v>0</v>
      </c>
    </row>
    <row r="205" spans="1:8" x14ac:dyDescent="0.35">
      <c r="A205" t="s">
        <v>750</v>
      </c>
      <c r="B205" t="s">
        <v>15</v>
      </c>
      <c r="C205" t="s">
        <v>2597</v>
      </c>
      <c r="D205" s="6">
        <v>0</v>
      </c>
      <c r="E205" s="6">
        <v>0</v>
      </c>
      <c r="F205" s="6">
        <v>0</v>
      </c>
      <c r="G205" s="6">
        <v>0</v>
      </c>
      <c r="H205" s="6">
        <v>0</v>
      </c>
    </row>
    <row r="206" spans="1:8" x14ac:dyDescent="0.35">
      <c r="A206" t="s">
        <v>750</v>
      </c>
      <c r="B206" t="s">
        <v>15</v>
      </c>
      <c r="C206" t="s">
        <v>1032</v>
      </c>
      <c r="D206" s="6">
        <v>10000</v>
      </c>
      <c r="E206" s="6">
        <v>10000</v>
      </c>
      <c r="F206" s="6">
        <v>0</v>
      </c>
      <c r="G206" s="6">
        <v>0</v>
      </c>
      <c r="H206" s="6">
        <v>0</v>
      </c>
    </row>
    <row r="207" spans="1:8" x14ac:dyDescent="0.35">
      <c r="A207" t="s">
        <v>750</v>
      </c>
      <c r="B207" t="s">
        <v>15</v>
      </c>
      <c r="C207" t="s">
        <v>2703</v>
      </c>
      <c r="D207" s="6">
        <v>96781</v>
      </c>
      <c r="E207" s="6">
        <v>48740</v>
      </c>
      <c r="F207" s="6">
        <v>14377.05</v>
      </c>
      <c r="G207" s="6">
        <v>48040</v>
      </c>
      <c r="H207" s="6">
        <v>47807</v>
      </c>
    </row>
    <row r="208" spans="1:8" x14ac:dyDescent="0.35">
      <c r="A208" t="s">
        <v>750</v>
      </c>
      <c r="B208" t="s">
        <v>15</v>
      </c>
      <c r="C208" t="s">
        <v>2704</v>
      </c>
      <c r="D208" s="6">
        <v>41500</v>
      </c>
      <c r="E208" s="6">
        <v>20900</v>
      </c>
      <c r="F208" s="6">
        <v>6165</v>
      </c>
      <c r="G208" s="6">
        <v>20600</v>
      </c>
      <c r="H208" s="6">
        <v>20500</v>
      </c>
    </row>
    <row r="209" spans="1:8" x14ac:dyDescent="0.35">
      <c r="A209" t="s">
        <v>750</v>
      </c>
      <c r="B209" t="s">
        <v>15</v>
      </c>
      <c r="C209" t="s">
        <v>2705</v>
      </c>
      <c r="D209" s="6">
        <v>97640</v>
      </c>
      <c r="E209" s="6">
        <v>51493</v>
      </c>
      <c r="F209" s="6">
        <v>14505.6</v>
      </c>
      <c r="G209" s="6">
        <v>48469</v>
      </c>
      <c r="H209" s="6">
        <v>48235</v>
      </c>
    </row>
    <row r="210" spans="1:8" x14ac:dyDescent="0.35">
      <c r="A210" t="s">
        <v>750</v>
      </c>
      <c r="B210" t="s">
        <v>15</v>
      </c>
      <c r="C210" t="s">
        <v>2898</v>
      </c>
      <c r="D210" s="6">
        <v>205000</v>
      </c>
      <c r="E210" s="6">
        <v>0</v>
      </c>
      <c r="F210" s="6">
        <v>33450</v>
      </c>
      <c r="G210" s="6">
        <v>111000</v>
      </c>
      <c r="H210" s="6">
        <v>112000</v>
      </c>
    </row>
    <row r="211" spans="1:8" x14ac:dyDescent="0.35">
      <c r="A211" t="s">
        <v>750</v>
      </c>
      <c r="B211" t="s">
        <v>15</v>
      </c>
      <c r="C211" t="s">
        <v>2899</v>
      </c>
      <c r="D211" s="6">
        <v>325000</v>
      </c>
      <c r="E211" s="6">
        <v>0</v>
      </c>
      <c r="F211" s="6">
        <v>53250</v>
      </c>
      <c r="G211" s="6">
        <v>177000</v>
      </c>
      <c r="H211" s="6">
        <v>178000</v>
      </c>
    </row>
    <row r="212" spans="1:8" x14ac:dyDescent="0.35">
      <c r="A212" t="s">
        <v>750</v>
      </c>
      <c r="B212" t="s">
        <v>15</v>
      </c>
      <c r="C212" t="s">
        <v>2954</v>
      </c>
      <c r="D212" s="6">
        <v>56004</v>
      </c>
      <c r="E212" s="6">
        <v>0</v>
      </c>
      <c r="F212" s="6">
        <v>8316.6</v>
      </c>
      <c r="G212" s="6">
        <v>27789</v>
      </c>
      <c r="H212" s="6">
        <v>27655</v>
      </c>
    </row>
    <row r="213" spans="1:8" x14ac:dyDescent="0.35">
      <c r="A213" t="s">
        <v>750</v>
      </c>
      <c r="B213" t="s">
        <v>16</v>
      </c>
      <c r="C213" t="s">
        <v>1329</v>
      </c>
      <c r="D213" s="6">
        <v>0</v>
      </c>
      <c r="E213" s="6">
        <v>0</v>
      </c>
      <c r="F213" s="6">
        <v>0</v>
      </c>
      <c r="G213" s="6">
        <v>0</v>
      </c>
      <c r="H213" s="6">
        <v>0</v>
      </c>
    </row>
    <row r="214" spans="1:8" x14ac:dyDescent="0.35">
      <c r="A214" t="s">
        <v>750</v>
      </c>
      <c r="B214" t="s">
        <v>16</v>
      </c>
      <c r="C214" t="s">
        <v>2254</v>
      </c>
      <c r="D214" s="6">
        <v>579814</v>
      </c>
      <c r="E214" s="6">
        <v>292621</v>
      </c>
      <c r="F214" s="6">
        <v>291725</v>
      </c>
      <c r="G214" s="6">
        <v>291725</v>
      </c>
      <c r="H214" s="6">
        <v>292521</v>
      </c>
    </row>
    <row r="215" spans="1:8" x14ac:dyDescent="0.35">
      <c r="A215" t="s">
        <v>751</v>
      </c>
      <c r="B215" t="s">
        <v>15</v>
      </c>
      <c r="C215" t="s">
        <v>1610</v>
      </c>
      <c r="D215" s="6">
        <v>121650</v>
      </c>
      <c r="E215" s="6">
        <v>61725</v>
      </c>
      <c r="F215" s="6">
        <v>55350</v>
      </c>
      <c r="G215" s="6">
        <v>184925</v>
      </c>
      <c r="H215" s="6">
        <v>184075</v>
      </c>
    </row>
    <row r="216" spans="1:8" x14ac:dyDescent="0.35">
      <c r="A216" t="s">
        <v>751</v>
      </c>
      <c r="B216" t="s">
        <v>15</v>
      </c>
      <c r="C216" t="s">
        <v>1840</v>
      </c>
      <c r="D216" s="6">
        <v>362000</v>
      </c>
      <c r="E216" s="6">
        <v>181000</v>
      </c>
      <c r="F216" s="6">
        <v>0</v>
      </c>
      <c r="G216" s="6">
        <v>0</v>
      </c>
      <c r="H216" s="6">
        <v>0</v>
      </c>
    </row>
    <row r="217" spans="1:8" x14ac:dyDescent="0.35">
      <c r="A217" t="s">
        <v>751</v>
      </c>
      <c r="B217" t="s">
        <v>15</v>
      </c>
      <c r="C217" t="s">
        <v>1879</v>
      </c>
      <c r="D217" s="6">
        <v>345000</v>
      </c>
      <c r="E217" s="6">
        <v>221000</v>
      </c>
      <c r="F217" s="6">
        <v>0</v>
      </c>
      <c r="G217" s="6">
        <v>0</v>
      </c>
      <c r="H217" s="6">
        <v>0</v>
      </c>
    </row>
    <row r="218" spans="1:8" x14ac:dyDescent="0.35">
      <c r="A218" t="s">
        <v>751</v>
      </c>
      <c r="B218" t="s">
        <v>15</v>
      </c>
      <c r="C218" t="s">
        <v>1935</v>
      </c>
      <c r="D218" s="6">
        <v>847000</v>
      </c>
      <c r="E218" s="6">
        <v>420000</v>
      </c>
      <c r="F218" s="6">
        <v>425500</v>
      </c>
      <c r="G218" s="6">
        <v>425500</v>
      </c>
      <c r="H218" s="6">
        <v>425500</v>
      </c>
    </row>
    <row r="219" spans="1:8" x14ac:dyDescent="0.35">
      <c r="A219" t="s">
        <v>751</v>
      </c>
      <c r="B219" t="s">
        <v>15</v>
      </c>
      <c r="C219" t="s">
        <v>2081</v>
      </c>
      <c r="D219" s="6">
        <v>439000</v>
      </c>
      <c r="E219" s="6">
        <v>278000</v>
      </c>
      <c r="F219" s="6">
        <v>0</v>
      </c>
      <c r="G219" s="6">
        <v>0</v>
      </c>
      <c r="H219" s="6">
        <v>0</v>
      </c>
    </row>
    <row r="220" spans="1:8" x14ac:dyDescent="0.35">
      <c r="A220" t="s">
        <v>751</v>
      </c>
      <c r="B220" t="s">
        <v>15</v>
      </c>
      <c r="C220" t="s">
        <v>2181</v>
      </c>
      <c r="D220" s="6">
        <v>63000</v>
      </c>
      <c r="E220" s="6">
        <v>31500</v>
      </c>
      <c r="F220" s="6">
        <v>54900</v>
      </c>
      <c r="G220" s="6">
        <v>183000</v>
      </c>
      <c r="H220" s="6">
        <v>183000</v>
      </c>
    </row>
    <row r="221" spans="1:8" x14ac:dyDescent="0.35">
      <c r="A221" t="s">
        <v>751</v>
      </c>
      <c r="B221" t="s">
        <v>15</v>
      </c>
      <c r="C221" t="s">
        <v>2417</v>
      </c>
      <c r="D221" s="6">
        <v>365000</v>
      </c>
      <c r="E221" s="6">
        <v>229000</v>
      </c>
      <c r="F221" s="6">
        <v>0</v>
      </c>
      <c r="G221" s="6">
        <v>0</v>
      </c>
      <c r="H221" s="6">
        <v>0</v>
      </c>
    </row>
    <row r="222" spans="1:8" x14ac:dyDescent="0.35">
      <c r="A222" t="s">
        <v>751</v>
      </c>
      <c r="B222" t="s">
        <v>15</v>
      </c>
      <c r="C222" t="s">
        <v>2592</v>
      </c>
      <c r="D222" s="6">
        <v>34768</v>
      </c>
      <c r="E222" s="6">
        <v>26954</v>
      </c>
      <c r="F222" s="6">
        <v>0</v>
      </c>
      <c r="G222" s="6">
        <v>0</v>
      </c>
      <c r="H222" s="6">
        <v>0</v>
      </c>
    </row>
    <row r="223" spans="1:8" x14ac:dyDescent="0.35">
      <c r="A223" t="s">
        <v>751</v>
      </c>
      <c r="B223" t="s">
        <v>15</v>
      </c>
      <c r="C223" t="s">
        <v>1092</v>
      </c>
      <c r="D223" s="6">
        <v>0</v>
      </c>
      <c r="E223" s="6">
        <v>0</v>
      </c>
      <c r="F223" s="6">
        <v>0</v>
      </c>
      <c r="G223" s="6">
        <v>0</v>
      </c>
      <c r="H223" s="6">
        <v>0</v>
      </c>
    </row>
    <row r="224" spans="1:8" x14ac:dyDescent="0.35">
      <c r="A224" t="s">
        <v>751</v>
      </c>
      <c r="B224" t="s">
        <v>15</v>
      </c>
      <c r="C224" t="s">
        <v>1032</v>
      </c>
      <c r="D224" s="6">
        <v>4500</v>
      </c>
      <c r="E224" s="6">
        <v>4500</v>
      </c>
      <c r="F224" s="6">
        <v>675</v>
      </c>
      <c r="G224" s="6">
        <v>2000</v>
      </c>
      <c r="H224" s="6">
        <v>2500</v>
      </c>
    </row>
    <row r="225" spans="1:8" x14ac:dyDescent="0.35">
      <c r="A225" t="s">
        <v>751</v>
      </c>
      <c r="B225" t="s">
        <v>15</v>
      </c>
      <c r="C225" t="s">
        <v>2597</v>
      </c>
      <c r="D225" s="6">
        <v>0</v>
      </c>
      <c r="E225" s="6">
        <v>0</v>
      </c>
      <c r="F225" s="6">
        <v>0</v>
      </c>
      <c r="G225" s="6">
        <v>0</v>
      </c>
      <c r="H225" s="6">
        <v>0</v>
      </c>
    </row>
    <row r="226" spans="1:8" x14ac:dyDescent="0.35">
      <c r="A226" t="s">
        <v>751</v>
      </c>
      <c r="B226" t="s">
        <v>15</v>
      </c>
      <c r="C226" t="s">
        <v>2792</v>
      </c>
      <c r="D226" s="6">
        <v>299000</v>
      </c>
      <c r="E226" s="6">
        <v>0</v>
      </c>
      <c r="F226" s="6">
        <v>120750</v>
      </c>
      <c r="G226" s="6">
        <v>402500</v>
      </c>
      <c r="H226" s="6">
        <v>402500</v>
      </c>
    </row>
    <row r="227" spans="1:8" x14ac:dyDescent="0.35">
      <c r="A227" t="s">
        <v>752</v>
      </c>
      <c r="B227" t="s">
        <v>15</v>
      </c>
      <c r="C227" t="s">
        <v>1038</v>
      </c>
      <c r="D227" s="6">
        <v>0</v>
      </c>
      <c r="E227" s="6">
        <v>0</v>
      </c>
      <c r="F227" s="6">
        <v>184500</v>
      </c>
      <c r="G227" s="6">
        <v>615000</v>
      </c>
      <c r="H227" s="6">
        <v>615000</v>
      </c>
    </row>
    <row r="228" spans="1:8" x14ac:dyDescent="0.35">
      <c r="A228" t="s">
        <v>752</v>
      </c>
      <c r="B228" t="s">
        <v>15</v>
      </c>
      <c r="C228" t="s">
        <v>1265</v>
      </c>
      <c r="D228" s="6">
        <v>209890</v>
      </c>
      <c r="E228" s="6">
        <v>105703</v>
      </c>
      <c r="F228" s="6">
        <v>31179.9</v>
      </c>
      <c r="G228" s="6">
        <v>104186</v>
      </c>
      <c r="H228" s="6">
        <v>103680</v>
      </c>
    </row>
    <row r="229" spans="1:8" x14ac:dyDescent="0.35">
      <c r="A229" t="s">
        <v>752</v>
      </c>
      <c r="B229" t="s">
        <v>15</v>
      </c>
      <c r="C229" t="s">
        <v>1375</v>
      </c>
      <c r="D229" s="6">
        <v>140912</v>
      </c>
      <c r="E229" s="6">
        <v>71786</v>
      </c>
      <c r="F229" s="6">
        <v>69016</v>
      </c>
      <c r="G229" s="6">
        <v>71126</v>
      </c>
      <c r="H229" s="6">
        <v>66906</v>
      </c>
    </row>
    <row r="230" spans="1:8" x14ac:dyDescent="0.35">
      <c r="A230" t="s">
        <v>752</v>
      </c>
      <c r="B230" t="s">
        <v>15</v>
      </c>
      <c r="C230" t="s">
        <v>1399</v>
      </c>
      <c r="D230" s="6">
        <v>98354</v>
      </c>
      <c r="E230" s="6">
        <v>98844</v>
      </c>
      <c r="F230" s="6">
        <v>0</v>
      </c>
      <c r="G230" s="6">
        <v>0</v>
      </c>
      <c r="H230" s="6">
        <v>0</v>
      </c>
    </row>
    <row r="231" spans="1:8" x14ac:dyDescent="0.35">
      <c r="A231" t="s">
        <v>752</v>
      </c>
      <c r="B231" t="s">
        <v>15</v>
      </c>
      <c r="C231" t="s">
        <v>1560</v>
      </c>
      <c r="D231" s="6">
        <v>990000</v>
      </c>
      <c r="E231" s="6">
        <v>495000</v>
      </c>
      <c r="F231" s="6">
        <v>0</v>
      </c>
      <c r="G231" s="6">
        <v>0</v>
      </c>
      <c r="H231" s="6">
        <v>0</v>
      </c>
    </row>
    <row r="232" spans="1:8" x14ac:dyDescent="0.35">
      <c r="A232" t="s">
        <v>752</v>
      </c>
      <c r="B232" t="s">
        <v>15</v>
      </c>
      <c r="C232" t="s">
        <v>1622</v>
      </c>
      <c r="D232" s="6">
        <v>141382</v>
      </c>
      <c r="E232" s="6">
        <v>71743</v>
      </c>
      <c r="F232" s="6">
        <v>69183</v>
      </c>
      <c r="G232" s="6">
        <v>69560</v>
      </c>
      <c r="H232" s="6">
        <v>68806</v>
      </c>
    </row>
    <row r="233" spans="1:8" x14ac:dyDescent="0.35">
      <c r="A233" t="s">
        <v>752</v>
      </c>
      <c r="B233" t="s">
        <v>15</v>
      </c>
      <c r="C233" t="s">
        <v>1633</v>
      </c>
      <c r="D233" s="6">
        <v>3760375</v>
      </c>
      <c r="E233" s="6">
        <v>1879375</v>
      </c>
      <c r="F233" s="6">
        <v>1879375</v>
      </c>
      <c r="G233" s="6">
        <v>1879375</v>
      </c>
      <c r="H233" s="6">
        <v>1881125</v>
      </c>
    </row>
    <row r="234" spans="1:8" x14ac:dyDescent="0.35">
      <c r="A234" t="s">
        <v>752</v>
      </c>
      <c r="B234" t="s">
        <v>15</v>
      </c>
      <c r="C234" t="s">
        <v>1657</v>
      </c>
      <c r="D234" s="6">
        <v>2688625</v>
      </c>
      <c r="E234" s="6">
        <v>1346125</v>
      </c>
      <c r="F234" s="6">
        <v>1343250</v>
      </c>
      <c r="G234" s="6">
        <v>1344125</v>
      </c>
      <c r="H234" s="6">
        <v>1342375</v>
      </c>
    </row>
    <row r="235" spans="1:8" x14ac:dyDescent="0.35">
      <c r="A235" t="s">
        <v>752</v>
      </c>
      <c r="B235" t="s">
        <v>15</v>
      </c>
      <c r="C235" t="s">
        <v>1805</v>
      </c>
      <c r="D235" s="6">
        <v>190696</v>
      </c>
      <c r="E235" s="6">
        <v>97938</v>
      </c>
      <c r="F235" s="6">
        <v>94086.5</v>
      </c>
      <c r="G235" s="6">
        <v>97618</v>
      </c>
      <c r="H235" s="6">
        <v>90555</v>
      </c>
    </row>
    <row r="236" spans="1:8" x14ac:dyDescent="0.35">
      <c r="A236" t="s">
        <v>752</v>
      </c>
      <c r="B236" t="s">
        <v>15</v>
      </c>
      <c r="C236" t="s">
        <v>1881</v>
      </c>
      <c r="D236" s="6">
        <v>210967</v>
      </c>
      <c r="E236" s="6">
        <v>106253</v>
      </c>
      <c r="F236" s="6">
        <v>31336.95</v>
      </c>
      <c r="G236" s="6">
        <v>104713</v>
      </c>
      <c r="H236" s="6">
        <v>104200</v>
      </c>
    </row>
    <row r="237" spans="1:8" x14ac:dyDescent="0.35">
      <c r="A237" t="s">
        <v>752</v>
      </c>
      <c r="B237" t="s">
        <v>15</v>
      </c>
      <c r="C237" t="s">
        <v>1914</v>
      </c>
      <c r="D237" s="6">
        <v>1535500</v>
      </c>
      <c r="E237" s="6">
        <v>767750</v>
      </c>
      <c r="F237" s="6">
        <v>231075</v>
      </c>
      <c r="G237" s="6">
        <v>774000</v>
      </c>
      <c r="H237" s="6">
        <v>766500</v>
      </c>
    </row>
    <row r="238" spans="1:8" x14ac:dyDescent="0.35">
      <c r="A238" t="s">
        <v>752</v>
      </c>
      <c r="B238" t="s">
        <v>15</v>
      </c>
      <c r="C238" t="s">
        <v>1939</v>
      </c>
      <c r="D238" s="6">
        <v>1108000</v>
      </c>
      <c r="E238" s="6">
        <v>0</v>
      </c>
      <c r="F238" s="6">
        <v>167400</v>
      </c>
      <c r="G238" s="6">
        <v>558000</v>
      </c>
      <c r="H238" s="6">
        <v>558000</v>
      </c>
    </row>
    <row r="239" spans="1:8" x14ac:dyDescent="0.35">
      <c r="A239" t="s">
        <v>752</v>
      </c>
      <c r="B239" t="s">
        <v>15</v>
      </c>
      <c r="C239" t="s">
        <v>1999</v>
      </c>
      <c r="D239" s="6">
        <v>577000</v>
      </c>
      <c r="E239" s="6">
        <v>285000</v>
      </c>
      <c r="F239" s="6">
        <v>85950</v>
      </c>
      <c r="G239" s="6">
        <v>286000</v>
      </c>
      <c r="H239" s="6">
        <v>287000</v>
      </c>
    </row>
    <row r="240" spans="1:8" x14ac:dyDescent="0.35">
      <c r="A240" t="s">
        <v>752</v>
      </c>
      <c r="B240" t="s">
        <v>15</v>
      </c>
      <c r="C240" t="s">
        <v>2113</v>
      </c>
      <c r="D240" s="6">
        <v>137519</v>
      </c>
      <c r="E240" s="6">
        <v>69620</v>
      </c>
      <c r="F240" s="6">
        <v>67899</v>
      </c>
      <c r="G240" s="6">
        <v>67899</v>
      </c>
      <c r="H240" s="6">
        <v>72325</v>
      </c>
    </row>
    <row r="241" spans="1:8" x14ac:dyDescent="0.35">
      <c r="A241" t="s">
        <v>752</v>
      </c>
      <c r="B241" t="s">
        <v>15</v>
      </c>
      <c r="C241" t="s">
        <v>2124</v>
      </c>
      <c r="D241" s="6">
        <v>198820</v>
      </c>
      <c r="E241" s="6">
        <v>100150</v>
      </c>
      <c r="F241" s="6">
        <v>0</v>
      </c>
      <c r="G241" s="6">
        <v>0</v>
      </c>
      <c r="H241" s="6">
        <v>0</v>
      </c>
    </row>
    <row r="242" spans="1:8" x14ac:dyDescent="0.35">
      <c r="A242" t="s">
        <v>752</v>
      </c>
      <c r="B242" t="s">
        <v>15</v>
      </c>
      <c r="C242" t="s">
        <v>2156</v>
      </c>
      <c r="D242" s="6">
        <v>72113</v>
      </c>
      <c r="E242" s="6">
        <v>37125</v>
      </c>
      <c r="F242" s="6">
        <v>34631.5</v>
      </c>
      <c r="G242" s="6">
        <v>34988</v>
      </c>
      <c r="H242" s="6">
        <v>34275</v>
      </c>
    </row>
    <row r="243" spans="1:8" x14ac:dyDescent="0.35">
      <c r="A243" t="s">
        <v>752</v>
      </c>
      <c r="B243" t="s">
        <v>15</v>
      </c>
      <c r="C243" t="s">
        <v>2166</v>
      </c>
      <c r="D243" s="6">
        <v>0</v>
      </c>
      <c r="E243" s="6">
        <v>584000</v>
      </c>
      <c r="F243" s="6">
        <v>0</v>
      </c>
      <c r="G243" s="6">
        <v>0</v>
      </c>
      <c r="H243" s="6">
        <v>0</v>
      </c>
    </row>
    <row r="244" spans="1:8" x14ac:dyDescent="0.35">
      <c r="A244" t="s">
        <v>752</v>
      </c>
      <c r="B244" t="s">
        <v>15</v>
      </c>
      <c r="C244" t="s">
        <v>2345</v>
      </c>
      <c r="D244" s="6">
        <v>208448</v>
      </c>
      <c r="E244" s="6">
        <v>104988</v>
      </c>
      <c r="F244" s="6">
        <v>30961.5</v>
      </c>
      <c r="G244" s="6">
        <v>103460</v>
      </c>
      <c r="H244" s="6">
        <v>102950</v>
      </c>
    </row>
    <row r="245" spans="1:8" x14ac:dyDescent="0.35">
      <c r="A245" t="s">
        <v>752</v>
      </c>
      <c r="B245" t="s">
        <v>15</v>
      </c>
      <c r="C245" t="s">
        <v>2379</v>
      </c>
      <c r="D245" s="6">
        <v>197198</v>
      </c>
      <c r="E245" s="6">
        <v>99333</v>
      </c>
      <c r="F245" s="6">
        <v>0</v>
      </c>
      <c r="G245" s="6">
        <v>0</v>
      </c>
      <c r="H245" s="6">
        <v>0</v>
      </c>
    </row>
    <row r="246" spans="1:8" x14ac:dyDescent="0.35">
      <c r="A246" t="s">
        <v>752</v>
      </c>
      <c r="B246" t="s">
        <v>15</v>
      </c>
      <c r="C246" t="s">
        <v>2444</v>
      </c>
      <c r="D246" s="6">
        <v>113010</v>
      </c>
      <c r="E246" s="6">
        <v>56914</v>
      </c>
      <c r="F246" s="6">
        <v>16788.150000000001</v>
      </c>
      <c r="G246" s="6">
        <v>56097</v>
      </c>
      <c r="H246" s="6">
        <v>55824</v>
      </c>
    </row>
    <row r="247" spans="1:8" x14ac:dyDescent="0.35">
      <c r="A247" t="s">
        <v>752</v>
      </c>
      <c r="B247" t="s">
        <v>15</v>
      </c>
      <c r="C247" t="s">
        <v>2535</v>
      </c>
      <c r="D247" s="6">
        <v>118569</v>
      </c>
      <c r="E247" s="6">
        <v>59594</v>
      </c>
      <c r="F247" s="6">
        <v>58872</v>
      </c>
      <c r="G247" s="6">
        <v>58975</v>
      </c>
      <c r="H247" s="6">
        <v>58769</v>
      </c>
    </row>
    <row r="248" spans="1:8" x14ac:dyDescent="0.35">
      <c r="A248" t="s">
        <v>752</v>
      </c>
      <c r="B248" t="s">
        <v>15</v>
      </c>
      <c r="C248" t="s">
        <v>1092</v>
      </c>
      <c r="D248" s="6">
        <v>300000</v>
      </c>
      <c r="E248" s="6">
        <v>299161</v>
      </c>
      <c r="F248" s="6">
        <v>0</v>
      </c>
      <c r="G248" s="6">
        <v>0</v>
      </c>
      <c r="H248" s="6">
        <v>0</v>
      </c>
    </row>
    <row r="249" spans="1:8" x14ac:dyDescent="0.35">
      <c r="A249" t="s">
        <v>752</v>
      </c>
      <c r="B249" t="s">
        <v>15</v>
      </c>
      <c r="C249" t="s">
        <v>2592</v>
      </c>
      <c r="D249" s="6">
        <v>89642</v>
      </c>
      <c r="E249" s="6">
        <v>0</v>
      </c>
      <c r="F249" s="6">
        <v>0</v>
      </c>
      <c r="G249" s="6">
        <v>0</v>
      </c>
      <c r="H249" s="6">
        <v>0</v>
      </c>
    </row>
    <row r="250" spans="1:8" x14ac:dyDescent="0.35">
      <c r="A250" t="s">
        <v>752</v>
      </c>
      <c r="B250" t="s">
        <v>15</v>
      </c>
      <c r="C250" t="s">
        <v>1032</v>
      </c>
      <c r="D250" s="6">
        <v>15000</v>
      </c>
      <c r="E250" s="6">
        <v>7500</v>
      </c>
      <c r="F250" s="6">
        <v>7500</v>
      </c>
      <c r="G250" s="6">
        <v>7500</v>
      </c>
      <c r="H250" s="6">
        <v>7500</v>
      </c>
    </row>
    <row r="251" spans="1:8" x14ac:dyDescent="0.35">
      <c r="A251" t="s">
        <v>752</v>
      </c>
      <c r="B251" t="s">
        <v>15</v>
      </c>
      <c r="C251" t="s">
        <v>2896</v>
      </c>
      <c r="D251" s="6">
        <v>218447</v>
      </c>
      <c r="E251" s="6">
        <v>0</v>
      </c>
      <c r="F251" s="6">
        <v>31290</v>
      </c>
      <c r="G251" s="6">
        <v>104551</v>
      </c>
      <c r="H251" s="6">
        <v>104049</v>
      </c>
    </row>
    <row r="252" spans="1:8" x14ac:dyDescent="0.35">
      <c r="A252" t="s">
        <v>752</v>
      </c>
      <c r="B252" t="s">
        <v>15</v>
      </c>
      <c r="C252" t="s">
        <v>2897</v>
      </c>
      <c r="D252" s="6">
        <v>44083</v>
      </c>
      <c r="E252" s="6">
        <v>0</v>
      </c>
      <c r="F252" s="6">
        <v>6426.75</v>
      </c>
      <c r="G252" s="6">
        <v>21474</v>
      </c>
      <c r="H252" s="6">
        <v>21371</v>
      </c>
    </row>
    <row r="253" spans="1:8" x14ac:dyDescent="0.35">
      <c r="A253" t="s">
        <v>752</v>
      </c>
      <c r="B253" t="s">
        <v>16</v>
      </c>
      <c r="C253" t="s">
        <v>1662</v>
      </c>
      <c r="D253" s="6">
        <v>1264177</v>
      </c>
      <c r="E253" s="6">
        <v>640395</v>
      </c>
      <c r="F253" s="6">
        <v>632120.5</v>
      </c>
      <c r="G253" s="6">
        <v>633063</v>
      </c>
      <c r="H253" s="6">
        <v>631178</v>
      </c>
    </row>
    <row r="254" spans="1:8" x14ac:dyDescent="0.35">
      <c r="A254" t="s">
        <v>752</v>
      </c>
      <c r="B254" t="s">
        <v>16</v>
      </c>
      <c r="C254" t="s">
        <v>1032</v>
      </c>
      <c r="D254" s="6">
        <v>0</v>
      </c>
      <c r="E254" s="6">
        <v>0</v>
      </c>
      <c r="F254" s="6">
        <v>0</v>
      </c>
      <c r="G254" s="6">
        <v>0</v>
      </c>
      <c r="H254" s="6">
        <v>0</v>
      </c>
    </row>
    <row r="255" spans="1:8" x14ac:dyDescent="0.35">
      <c r="A255" t="s">
        <v>753</v>
      </c>
      <c r="B255" t="s">
        <v>15</v>
      </c>
      <c r="C255" t="s">
        <v>1223</v>
      </c>
      <c r="D255" s="6">
        <v>3099000</v>
      </c>
      <c r="E255" s="6">
        <v>1547500</v>
      </c>
      <c r="F255" s="6">
        <v>464700</v>
      </c>
      <c r="G255" s="6">
        <v>1549000</v>
      </c>
      <c r="H255" s="6">
        <v>1549000</v>
      </c>
    </row>
    <row r="256" spans="1:8" x14ac:dyDescent="0.35">
      <c r="A256" t="s">
        <v>753</v>
      </c>
      <c r="B256" t="s">
        <v>15</v>
      </c>
      <c r="C256" t="s">
        <v>1401</v>
      </c>
      <c r="D256" s="6">
        <v>228000</v>
      </c>
      <c r="E256" s="6">
        <v>228000</v>
      </c>
      <c r="F256" s="6">
        <v>34200</v>
      </c>
      <c r="G256" s="6">
        <v>114000</v>
      </c>
      <c r="H256" s="6">
        <v>114000</v>
      </c>
    </row>
    <row r="257" spans="1:8" x14ac:dyDescent="0.35">
      <c r="A257" t="s">
        <v>753</v>
      </c>
      <c r="B257" t="s">
        <v>15</v>
      </c>
      <c r="C257" t="s">
        <v>2592</v>
      </c>
      <c r="D257" s="6">
        <v>22399</v>
      </c>
      <c r="E257" s="6">
        <v>27627</v>
      </c>
      <c r="F257" s="6">
        <v>0</v>
      </c>
      <c r="G257" s="6">
        <v>0</v>
      </c>
      <c r="H257" s="6">
        <v>0</v>
      </c>
    </row>
    <row r="258" spans="1:8" x14ac:dyDescent="0.35">
      <c r="A258" t="s">
        <v>806</v>
      </c>
      <c r="B258" t="s">
        <v>15</v>
      </c>
      <c r="C258" t="s">
        <v>1164</v>
      </c>
      <c r="D258" s="6">
        <v>175000</v>
      </c>
      <c r="E258" s="6">
        <v>86500</v>
      </c>
      <c r="F258" s="6">
        <v>26250</v>
      </c>
      <c r="G258" s="6">
        <v>87500</v>
      </c>
      <c r="H258" s="6">
        <v>87500</v>
      </c>
    </row>
    <row r="259" spans="1:8" x14ac:dyDescent="0.35">
      <c r="A259" t="s">
        <v>806</v>
      </c>
      <c r="B259" t="s">
        <v>15</v>
      </c>
      <c r="C259" t="s">
        <v>1827</v>
      </c>
      <c r="D259" s="6">
        <v>88500</v>
      </c>
      <c r="E259" s="6">
        <v>44250</v>
      </c>
      <c r="F259" s="6">
        <v>44250</v>
      </c>
      <c r="G259" s="6">
        <v>44250</v>
      </c>
      <c r="H259" s="6">
        <v>44250</v>
      </c>
    </row>
    <row r="260" spans="1:8" x14ac:dyDescent="0.35">
      <c r="A260" t="s">
        <v>806</v>
      </c>
      <c r="B260" t="s">
        <v>15</v>
      </c>
      <c r="C260" t="s">
        <v>2267</v>
      </c>
      <c r="D260" s="6">
        <v>258000</v>
      </c>
      <c r="E260" s="6">
        <v>126000</v>
      </c>
      <c r="F260" s="6">
        <v>38850</v>
      </c>
      <c r="G260" s="6">
        <v>129500</v>
      </c>
      <c r="H260" s="6">
        <v>129500</v>
      </c>
    </row>
    <row r="261" spans="1:8" x14ac:dyDescent="0.35">
      <c r="A261" t="s">
        <v>806</v>
      </c>
      <c r="B261" t="s">
        <v>15</v>
      </c>
      <c r="C261" t="s">
        <v>2533</v>
      </c>
      <c r="D261" s="6">
        <v>87943</v>
      </c>
      <c r="E261" s="6">
        <v>45080</v>
      </c>
      <c r="F261" s="6">
        <v>42493.5</v>
      </c>
      <c r="G261" s="6">
        <v>42863</v>
      </c>
      <c r="H261" s="6">
        <v>42124</v>
      </c>
    </row>
    <row r="262" spans="1:8" x14ac:dyDescent="0.35">
      <c r="A262" t="s">
        <v>806</v>
      </c>
      <c r="B262" t="s">
        <v>15</v>
      </c>
      <c r="C262" t="s">
        <v>2592</v>
      </c>
      <c r="D262" s="6">
        <v>9869</v>
      </c>
      <c r="E262" s="6">
        <v>0</v>
      </c>
      <c r="F262" s="6">
        <v>0</v>
      </c>
      <c r="G262" s="6">
        <v>0</v>
      </c>
      <c r="H262" s="6">
        <v>0</v>
      </c>
    </row>
    <row r="263" spans="1:8" x14ac:dyDescent="0.35">
      <c r="A263" t="s">
        <v>806</v>
      </c>
      <c r="B263" t="s">
        <v>16</v>
      </c>
      <c r="C263" t="s">
        <v>2378</v>
      </c>
      <c r="D263" s="6">
        <v>172627</v>
      </c>
      <c r="E263" s="6">
        <v>86293</v>
      </c>
      <c r="F263" s="6">
        <v>85282.5</v>
      </c>
      <c r="G263" s="6">
        <v>86184</v>
      </c>
      <c r="H263" s="6">
        <v>84381</v>
      </c>
    </row>
    <row r="264" spans="1:8" x14ac:dyDescent="0.35">
      <c r="A264" t="s">
        <v>754</v>
      </c>
      <c r="B264" t="s">
        <v>15</v>
      </c>
      <c r="C264" t="s">
        <v>2902</v>
      </c>
      <c r="D264" s="6">
        <v>1038000</v>
      </c>
      <c r="E264" s="6">
        <v>519000</v>
      </c>
      <c r="F264" s="6">
        <v>519000</v>
      </c>
      <c r="G264" s="6">
        <v>519000</v>
      </c>
      <c r="H264" s="6">
        <v>519000</v>
      </c>
    </row>
    <row r="265" spans="1:8" x14ac:dyDescent="0.35">
      <c r="A265" t="s">
        <v>754</v>
      </c>
      <c r="B265" t="s">
        <v>15</v>
      </c>
      <c r="C265" t="s">
        <v>1245</v>
      </c>
      <c r="D265" s="6">
        <v>308629</v>
      </c>
      <c r="E265" s="6">
        <v>0</v>
      </c>
      <c r="F265" s="6">
        <v>46337.4</v>
      </c>
      <c r="G265" s="6">
        <v>155074</v>
      </c>
      <c r="H265" s="6">
        <v>153842</v>
      </c>
    </row>
    <row r="266" spans="1:8" x14ac:dyDescent="0.35">
      <c r="A266" t="s">
        <v>754</v>
      </c>
      <c r="B266" t="s">
        <v>15</v>
      </c>
      <c r="C266" t="s">
        <v>1037</v>
      </c>
      <c r="D266" s="6">
        <v>186502</v>
      </c>
      <c r="E266" s="6">
        <v>0</v>
      </c>
      <c r="F266" s="6">
        <v>25847.1</v>
      </c>
      <c r="G266" s="6">
        <v>86681</v>
      </c>
      <c r="H266" s="6">
        <v>85633</v>
      </c>
    </row>
    <row r="267" spans="1:8" x14ac:dyDescent="0.35">
      <c r="A267" t="s">
        <v>754</v>
      </c>
      <c r="B267" t="s">
        <v>15</v>
      </c>
      <c r="C267" t="s">
        <v>2592</v>
      </c>
      <c r="D267" s="6">
        <v>34644</v>
      </c>
      <c r="E267" s="6">
        <v>0</v>
      </c>
      <c r="F267" s="6">
        <v>0</v>
      </c>
      <c r="G267" s="6">
        <v>0</v>
      </c>
      <c r="H267" s="6">
        <v>0</v>
      </c>
    </row>
    <row r="268" spans="1:8" x14ac:dyDescent="0.35">
      <c r="A268" t="s">
        <v>754</v>
      </c>
      <c r="B268" t="s">
        <v>15</v>
      </c>
      <c r="C268" t="s">
        <v>1032</v>
      </c>
      <c r="D268" s="6">
        <v>2200</v>
      </c>
      <c r="E268" s="6">
        <v>4900</v>
      </c>
      <c r="F268" s="6">
        <v>0</v>
      </c>
      <c r="G268" s="6">
        <v>0</v>
      </c>
      <c r="H268" s="6">
        <v>2950</v>
      </c>
    </row>
    <row r="269" spans="1:8" x14ac:dyDescent="0.35">
      <c r="A269" t="s">
        <v>754</v>
      </c>
      <c r="B269" t="s">
        <v>16</v>
      </c>
      <c r="C269" t="s">
        <v>2145</v>
      </c>
      <c r="D269" s="6">
        <v>93952</v>
      </c>
      <c r="E269" s="6">
        <v>0</v>
      </c>
      <c r="F269" s="6">
        <v>46951</v>
      </c>
      <c r="G269" s="6">
        <v>47601</v>
      </c>
      <c r="H269" s="6">
        <v>46301</v>
      </c>
    </row>
    <row r="270" spans="1:8" x14ac:dyDescent="0.35">
      <c r="A270" t="s">
        <v>755</v>
      </c>
      <c r="B270" t="s">
        <v>15</v>
      </c>
      <c r="C270" t="s">
        <v>1139</v>
      </c>
      <c r="D270" s="6">
        <v>149000</v>
      </c>
      <c r="E270" s="6">
        <v>71000</v>
      </c>
      <c r="F270" s="6">
        <v>37500</v>
      </c>
      <c r="G270" s="6">
        <v>75000</v>
      </c>
      <c r="H270" s="6">
        <v>0</v>
      </c>
    </row>
    <row r="271" spans="1:8" x14ac:dyDescent="0.35">
      <c r="A271" t="s">
        <v>755</v>
      </c>
      <c r="B271" t="s">
        <v>15</v>
      </c>
      <c r="C271" t="s">
        <v>1147</v>
      </c>
      <c r="D271" s="6">
        <v>688000</v>
      </c>
      <c r="E271" s="6">
        <v>349000</v>
      </c>
      <c r="F271" s="6">
        <v>114300</v>
      </c>
      <c r="G271" s="6">
        <v>381000</v>
      </c>
      <c r="H271" s="6">
        <v>381000</v>
      </c>
    </row>
    <row r="272" spans="1:8" x14ac:dyDescent="0.35">
      <c r="A272" t="s">
        <v>755</v>
      </c>
      <c r="B272" t="s">
        <v>15</v>
      </c>
      <c r="C272" t="s">
        <v>1223</v>
      </c>
      <c r="D272" s="6">
        <v>688000</v>
      </c>
      <c r="E272" s="6">
        <v>343000</v>
      </c>
      <c r="F272" s="6">
        <v>103950</v>
      </c>
      <c r="G272" s="6">
        <v>346500</v>
      </c>
      <c r="H272" s="6">
        <v>346500</v>
      </c>
    </row>
    <row r="273" spans="1:8" x14ac:dyDescent="0.35">
      <c r="A273" t="s">
        <v>755</v>
      </c>
      <c r="B273" t="s">
        <v>15</v>
      </c>
      <c r="C273" t="s">
        <v>2592</v>
      </c>
      <c r="D273" s="6">
        <v>36168</v>
      </c>
      <c r="E273" s="6">
        <v>0</v>
      </c>
      <c r="F273" s="6">
        <v>0</v>
      </c>
      <c r="G273" s="6">
        <v>0</v>
      </c>
      <c r="H273" s="6">
        <v>0</v>
      </c>
    </row>
    <row r="274" spans="1:8" x14ac:dyDescent="0.35">
      <c r="A274" t="s">
        <v>755</v>
      </c>
      <c r="B274" t="s">
        <v>16</v>
      </c>
      <c r="C274" t="s">
        <v>1385</v>
      </c>
      <c r="D274" s="6">
        <v>322312</v>
      </c>
      <c r="E274" s="6">
        <v>15500</v>
      </c>
      <c r="F274" s="6">
        <v>162406</v>
      </c>
      <c r="G274" s="6">
        <v>316812</v>
      </c>
      <c r="H274" s="6">
        <v>8000</v>
      </c>
    </row>
    <row r="275" spans="1:8" x14ac:dyDescent="0.35">
      <c r="A275" t="s">
        <v>755</v>
      </c>
      <c r="B275" t="s">
        <v>16</v>
      </c>
      <c r="C275" t="s">
        <v>2597</v>
      </c>
      <c r="D275" s="6">
        <v>0</v>
      </c>
      <c r="E275" s="6">
        <v>0</v>
      </c>
      <c r="F275" s="6">
        <v>0</v>
      </c>
      <c r="G275" s="6">
        <v>0</v>
      </c>
      <c r="H275" s="6">
        <v>0</v>
      </c>
    </row>
    <row r="276" spans="1:8" x14ac:dyDescent="0.35">
      <c r="A276" t="s">
        <v>755</v>
      </c>
      <c r="B276" t="s">
        <v>16</v>
      </c>
      <c r="C276" t="s">
        <v>1032</v>
      </c>
      <c r="D276" s="6">
        <v>0</v>
      </c>
      <c r="E276" s="6">
        <v>0</v>
      </c>
      <c r="F276" s="6">
        <v>0</v>
      </c>
      <c r="G276" s="6">
        <v>0</v>
      </c>
      <c r="H276" s="6">
        <v>0</v>
      </c>
    </row>
    <row r="277" spans="1:8" x14ac:dyDescent="0.35">
      <c r="A277" t="s">
        <v>756</v>
      </c>
      <c r="B277" t="s">
        <v>30</v>
      </c>
      <c r="C277" t="s">
        <v>1223</v>
      </c>
      <c r="D277" s="6">
        <v>708000</v>
      </c>
      <c r="E277" s="6">
        <v>356000</v>
      </c>
      <c r="F277" s="6">
        <v>105600</v>
      </c>
      <c r="G277" s="6">
        <v>352000</v>
      </c>
      <c r="H277" s="6">
        <v>352000</v>
      </c>
    </row>
    <row r="278" spans="1:8" x14ac:dyDescent="0.35">
      <c r="A278" t="s">
        <v>756</v>
      </c>
      <c r="B278" t="s">
        <v>30</v>
      </c>
      <c r="C278" t="s">
        <v>1272</v>
      </c>
      <c r="D278" s="6">
        <v>1471000</v>
      </c>
      <c r="E278" s="6">
        <v>734500</v>
      </c>
      <c r="F278" s="6">
        <v>220800</v>
      </c>
      <c r="G278" s="6">
        <v>736000</v>
      </c>
      <c r="H278" s="6">
        <v>736000</v>
      </c>
    </row>
    <row r="279" spans="1:8" x14ac:dyDescent="0.35">
      <c r="A279" t="s">
        <v>756</v>
      </c>
      <c r="B279" t="s">
        <v>15</v>
      </c>
      <c r="C279" t="s">
        <v>1527</v>
      </c>
      <c r="D279" s="6">
        <v>394425</v>
      </c>
      <c r="E279" s="6">
        <v>202950</v>
      </c>
      <c r="F279" s="6">
        <v>189562.5</v>
      </c>
      <c r="G279" s="6">
        <v>191475</v>
      </c>
      <c r="H279" s="6">
        <v>187650</v>
      </c>
    </row>
    <row r="280" spans="1:8" x14ac:dyDescent="0.35">
      <c r="A280" t="s">
        <v>756</v>
      </c>
      <c r="B280" t="s">
        <v>15</v>
      </c>
      <c r="C280" t="s">
        <v>2123</v>
      </c>
      <c r="D280" s="6">
        <v>3115000</v>
      </c>
      <c r="E280" s="6">
        <v>1552500</v>
      </c>
      <c r="F280" s="6">
        <v>1561000</v>
      </c>
      <c r="G280" s="6">
        <v>1561000</v>
      </c>
      <c r="H280" s="6">
        <v>1561000</v>
      </c>
    </row>
    <row r="281" spans="1:8" x14ac:dyDescent="0.35">
      <c r="A281" t="s">
        <v>756</v>
      </c>
      <c r="B281" t="s">
        <v>15</v>
      </c>
      <c r="C281" t="s">
        <v>2592</v>
      </c>
      <c r="D281" s="6">
        <v>42212</v>
      </c>
      <c r="E281" s="6">
        <v>0</v>
      </c>
      <c r="F281" s="6">
        <v>0</v>
      </c>
      <c r="G281" s="6">
        <v>0</v>
      </c>
      <c r="H281" s="6">
        <v>0</v>
      </c>
    </row>
    <row r="282" spans="1:8" x14ac:dyDescent="0.35">
      <c r="A282" t="s">
        <v>756</v>
      </c>
      <c r="B282" t="s">
        <v>16</v>
      </c>
      <c r="C282" t="s">
        <v>1916</v>
      </c>
      <c r="D282" s="6">
        <v>362267</v>
      </c>
      <c r="E282" s="6">
        <v>179182</v>
      </c>
      <c r="F282" s="6">
        <v>182808</v>
      </c>
      <c r="G282" s="6">
        <v>182808</v>
      </c>
      <c r="H282" s="6">
        <v>185448</v>
      </c>
    </row>
    <row r="283" spans="1:8" x14ac:dyDescent="0.35">
      <c r="A283" t="s">
        <v>757</v>
      </c>
      <c r="B283" t="s">
        <v>15</v>
      </c>
      <c r="C283" t="s">
        <v>1032</v>
      </c>
      <c r="D283" s="6">
        <v>1500</v>
      </c>
      <c r="E283" s="6">
        <v>2500</v>
      </c>
      <c r="F283" s="6">
        <v>570</v>
      </c>
      <c r="G283" s="6">
        <v>2300</v>
      </c>
      <c r="H283" s="6">
        <v>1500</v>
      </c>
    </row>
    <row r="284" spans="1:8" x14ac:dyDescent="0.35">
      <c r="A284" t="s">
        <v>757</v>
      </c>
      <c r="B284" t="s">
        <v>15</v>
      </c>
      <c r="C284" t="s">
        <v>2021</v>
      </c>
      <c r="D284" s="6">
        <v>706000</v>
      </c>
      <c r="E284" s="6">
        <v>250000</v>
      </c>
      <c r="F284" s="6">
        <v>121950</v>
      </c>
      <c r="G284" s="6">
        <v>406500</v>
      </c>
      <c r="H284" s="6">
        <v>406500</v>
      </c>
    </row>
    <row r="285" spans="1:8" x14ac:dyDescent="0.35">
      <c r="A285" t="s">
        <v>757</v>
      </c>
      <c r="B285" t="s">
        <v>15</v>
      </c>
      <c r="C285" t="s">
        <v>2410</v>
      </c>
      <c r="D285" s="6">
        <v>255534</v>
      </c>
      <c r="E285" s="6">
        <v>255533</v>
      </c>
      <c r="F285" s="6">
        <v>127767</v>
      </c>
      <c r="G285" s="6">
        <v>127767</v>
      </c>
      <c r="H285" s="6">
        <v>127767</v>
      </c>
    </row>
    <row r="286" spans="1:8" x14ac:dyDescent="0.35">
      <c r="A286" t="s">
        <v>757</v>
      </c>
      <c r="B286" t="s">
        <v>15</v>
      </c>
      <c r="C286" t="s">
        <v>1092</v>
      </c>
      <c r="D286" s="6">
        <v>3499</v>
      </c>
      <c r="E286" s="6">
        <v>0</v>
      </c>
      <c r="F286" s="6">
        <v>0</v>
      </c>
      <c r="G286" s="6">
        <v>0</v>
      </c>
      <c r="H286" s="6">
        <v>0</v>
      </c>
    </row>
    <row r="287" spans="1:8" x14ac:dyDescent="0.35">
      <c r="A287" t="s">
        <v>757</v>
      </c>
      <c r="B287" t="s">
        <v>15</v>
      </c>
      <c r="C287" t="s">
        <v>2592</v>
      </c>
      <c r="D287" s="6">
        <v>2252</v>
      </c>
      <c r="E287" s="6">
        <v>0</v>
      </c>
      <c r="F287" s="6">
        <v>0</v>
      </c>
      <c r="G287" s="6">
        <v>0</v>
      </c>
      <c r="H287" s="6">
        <v>0</v>
      </c>
    </row>
    <row r="288" spans="1:8" x14ac:dyDescent="0.35">
      <c r="A288" t="s">
        <v>757</v>
      </c>
      <c r="B288" t="s">
        <v>15</v>
      </c>
      <c r="C288" t="s">
        <v>1207</v>
      </c>
      <c r="D288" s="6">
        <v>481215</v>
      </c>
      <c r="E288" s="6">
        <v>389405</v>
      </c>
      <c r="F288" s="6">
        <v>0</v>
      </c>
      <c r="G288" s="6">
        <v>0</v>
      </c>
      <c r="H288" s="6">
        <v>0</v>
      </c>
    </row>
    <row r="289" spans="1:8" x14ac:dyDescent="0.35">
      <c r="A289" t="s">
        <v>758</v>
      </c>
      <c r="B289" t="s">
        <v>15</v>
      </c>
      <c r="C289" t="s">
        <v>1502</v>
      </c>
      <c r="D289" s="6">
        <v>196350</v>
      </c>
      <c r="E289" s="6">
        <v>101010</v>
      </c>
      <c r="F289" s="6">
        <v>94395</v>
      </c>
      <c r="G289" s="6">
        <v>95340</v>
      </c>
      <c r="H289" s="6">
        <v>93450</v>
      </c>
    </row>
    <row r="290" spans="1:8" x14ac:dyDescent="0.35">
      <c r="A290" t="s">
        <v>758</v>
      </c>
      <c r="B290" t="s">
        <v>15</v>
      </c>
      <c r="C290" t="s">
        <v>2239</v>
      </c>
      <c r="D290" s="6">
        <v>97029</v>
      </c>
      <c r="E290" s="6">
        <v>49943</v>
      </c>
      <c r="F290" s="6">
        <v>46610</v>
      </c>
      <c r="G290" s="6">
        <v>47086</v>
      </c>
      <c r="H290" s="6">
        <v>46134</v>
      </c>
    </row>
    <row r="291" spans="1:8" x14ac:dyDescent="0.35">
      <c r="A291" t="s">
        <v>758</v>
      </c>
      <c r="B291" t="s">
        <v>15</v>
      </c>
      <c r="C291" t="s">
        <v>1372</v>
      </c>
      <c r="D291" s="6">
        <v>961000</v>
      </c>
      <c r="E291" s="6">
        <v>479000</v>
      </c>
      <c r="F291" s="6">
        <v>484000</v>
      </c>
      <c r="G291" s="6">
        <v>484000</v>
      </c>
      <c r="H291" s="6">
        <v>484000</v>
      </c>
    </row>
    <row r="292" spans="1:8" x14ac:dyDescent="0.35">
      <c r="A292" t="s">
        <v>758</v>
      </c>
      <c r="B292" t="s">
        <v>15</v>
      </c>
      <c r="C292" t="s">
        <v>2377</v>
      </c>
      <c r="D292" s="6">
        <v>114854</v>
      </c>
      <c r="E292" s="6">
        <v>57427</v>
      </c>
      <c r="F292" s="6">
        <v>0</v>
      </c>
      <c r="G292" s="6">
        <v>0</v>
      </c>
      <c r="H292" s="6">
        <v>0</v>
      </c>
    </row>
    <row r="293" spans="1:8" x14ac:dyDescent="0.35">
      <c r="A293" t="s">
        <v>758</v>
      </c>
      <c r="B293" t="s">
        <v>15</v>
      </c>
      <c r="C293" t="s">
        <v>2399</v>
      </c>
      <c r="D293" s="6">
        <v>58013</v>
      </c>
      <c r="E293" s="6">
        <v>29738</v>
      </c>
      <c r="F293" s="6">
        <v>28031.5</v>
      </c>
      <c r="G293" s="6">
        <v>28275</v>
      </c>
      <c r="H293" s="6">
        <v>27788</v>
      </c>
    </row>
    <row r="294" spans="1:8" x14ac:dyDescent="0.35">
      <c r="A294" t="s">
        <v>758</v>
      </c>
      <c r="B294" t="s">
        <v>15</v>
      </c>
      <c r="C294" t="s">
        <v>1092</v>
      </c>
      <c r="D294" s="6">
        <v>0</v>
      </c>
      <c r="E294" s="6">
        <v>0</v>
      </c>
      <c r="F294" s="6">
        <v>0</v>
      </c>
      <c r="G294" s="6">
        <v>0</v>
      </c>
      <c r="H294" s="6">
        <v>0</v>
      </c>
    </row>
    <row r="295" spans="1:8" x14ac:dyDescent="0.35">
      <c r="A295" t="s">
        <v>758</v>
      </c>
      <c r="B295" t="s">
        <v>15</v>
      </c>
      <c r="C295" t="s">
        <v>2592</v>
      </c>
      <c r="D295" s="6">
        <v>0</v>
      </c>
      <c r="E295" s="6">
        <v>0</v>
      </c>
      <c r="F295" s="6">
        <v>0</v>
      </c>
      <c r="G295" s="6">
        <v>0</v>
      </c>
      <c r="H295" s="6">
        <v>0</v>
      </c>
    </row>
    <row r="296" spans="1:8" x14ac:dyDescent="0.35">
      <c r="A296" t="s">
        <v>758</v>
      </c>
      <c r="B296" t="s">
        <v>15</v>
      </c>
      <c r="C296" t="s">
        <v>2600</v>
      </c>
      <c r="D296" s="6">
        <v>5000</v>
      </c>
      <c r="E296" s="6">
        <v>2500</v>
      </c>
      <c r="F296" s="6">
        <v>2500</v>
      </c>
      <c r="G296" s="6">
        <v>2500</v>
      </c>
      <c r="H296" s="6">
        <v>2500</v>
      </c>
    </row>
    <row r="297" spans="1:8" x14ac:dyDescent="0.35">
      <c r="A297" t="s">
        <v>758</v>
      </c>
      <c r="B297" t="s">
        <v>16</v>
      </c>
      <c r="C297" t="s">
        <v>1949</v>
      </c>
      <c r="D297" s="6">
        <v>407418</v>
      </c>
      <c r="E297" s="6">
        <v>204848</v>
      </c>
      <c r="F297" s="6">
        <v>202269</v>
      </c>
      <c r="G297" s="6">
        <v>202269</v>
      </c>
      <c r="H297" s="6">
        <v>206109</v>
      </c>
    </row>
    <row r="298" spans="1:8" x14ac:dyDescent="0.35">
      <c r="A298" t="s">
        <v>759</v>
      </c>
      <c r="B298" t="s">
        <v>15</v>
      </c>
      <c r="C298" t="s">
        <v>1525</v>
      </c>
      <c r="D298" s="6">
        <v>160750</v>
      </c>
      <c r="E298" s="6">
        <v>80750</v>
      </c>
      <c r="F298" s="6">
        <v>80000</v>
      </c>
      <c r="G298" s="6">
        <v>80000</v>
      </c>
      <c r="H298" s="6">
        <v>80750</v>
      </c>
    </row>
    <row r="299" spans="1:8" x14ac:dyDescent="0.35">
      <c r="A299" t="s">
        <v>759</v>
      </c>
      <c r="B299" t="s">
        <v>15</v>
      </c>
      <c r="C299" t="s">
        <v>2428</v>
      </c>
      <c r="D299" s="6">
        <v>189000</v>
      </c>
      <c r="E299" s="6">
        <v>92500</v>
      </c>
      <c r="F299" s="6">
        <v>27300</v>
      </c>
      <c r="G299" s="6">
        <v>91000</v>
      </c>
      <c r="H299" s="6">
        <v>91000</v>
      </c>
    </row>
    <row r="300" spans="1:8" x14ac:dyDescent="0.35">
      <c r="A300" t="s">
        <v>759</v>
      </c>
      <c r="B300" t="s">
        <v>15</v>
      </c>
      <c r="C300" t="s">
        <v>2592</v>
      </c>
      <c r="D300" s="6">
        <v>8885</v>
      </c>
      <c r="E300" s="6">
        <v>7780</v>
      </c>
      <c r="F300" s="6">
        <v>0</v>
      </c>
      <c r="G300" s="6">
        <v>0</v>
      </c>
      <c r="H300" s="6">
        <v>0</v>
      </c>
    </row>
    <row r="301" spans="1:8" x14ac:dyDescent="0.35">
      <c r="A301" t="s">
        <v>759</v>
      </c>
      <c r="B301" t="s">
        <v>15</v>
      </c>
      <c r="C301" t="s">
        <v>1092</v>
      </c>
      <c r="D301" s="6">
        <v>0</v>
      </c>
      <c r="E301" s="6">
        <v>0</v>
      </c>
      <c r="F301" s="6">
        <v>0</v>
      </c>
      <c r="G301" s="6">
        <v>0</v>
      </c>
      <c r="H301" s="6">
        <v>0</v>
      </c>
    </row>
    <row r="302" spans="1:8" x14ac:dyDescent="0.35">
      <c r="A302" t="s">
        <v>759</v>
      </c>
      <c r="B302" t="s">
        <v>15</v>
      </c>
      <c r="C302" t="s">
        <v>1233</v>
      </c>
      <c r="D302" s="6">
        <v>502000</v>
      </c>
      <c r="E302" s="6">
        <v>258000</v>
      </c>
      <c r="F302" s="6">
        <v>75750</v>
      </c>
      <c r="G302" s="6">
        <v>252500</v>
      </c>
      <c r="H302" s="6">
        <v>252500</v>
      </c>
    </row>
    <row r="303" spans="1:8" x14ac:dyDescent="0.35">
      <c r="A303" t="s">
        <v>759</v>
      </c>
      <c r="B303" t="s">
        <v>15</v>
      </c>
      <c r="C303" t="s">
        <v>2609</v>
      </c>
      <c r="D303" s="6">
        <v>226350</v>
      </c>
      <c r="E303" s="6">
        <v>0</v>
      </c>
      <c r="F303" s="6">
        <v>34417.5</v>
      </c>
      <c r="G303" s="6">
        <v>113050</v>
      </c>
      <c r="H303" s="6">
        <v>116400</v>
      </c>
    </row>
    <row r="304" spans="1:8" x14ac:dyDescent="0.35">
      <c r="A304" t="s">
        <v>759</v>
      </c>
      <c r="B304" t="s">
        <v>16</v>
      </c>
      <c r="C304" t="s">
        <v>2791</v>
      </c>
      <c r="D304" s="6">
        <v>0</v>
      </c>
      <c r="E304" s="6">
        <v>118457</v>
      </c>
      <c r="F304" s="6">
        <v>0</v>
      </c>
      <c r="G304" s="6">
        <v>0</v>
      </c>
      <c r="H304" s="6">
        <v>0</v>
      </c>
    </row>
    <row r="305" spans="1:8" x14ac:dyDescent="0.35">
      <c r="A305" t="s">
        <v>760</v>
      </c>
      <c r="B305" t="s">
        <v>15</v>
      </c>
      <c r="C305" t="s">
        <v>2405</v>
      </c>
      <c r="D305" s="6">
        <v>1169000</v>
      </c>
      <c r="E305" s="6">
        <v>609000</v>
      </c>
      <c r="F305" s="6">
        <v>0</v>
      </c>
      <c r="G305" s="6">
        <v>0</v>
      </c>
      <c r="H305" s="6">
        <v>0</v>
      </c>
    </row>
    <row r="306" spans="1:8" x14ac:dyDescent="0.35">
      <c r="A306" t="s">
        <v>760</v>
      </c>
      <c r="B306" t="s">
        <v>15</v>
      </c>
      <c r="C306" t="s">
        <v>2592</v>
      </c>
      <c r="D306" s="6">
        <v>0</v>
      </c>
      <c r="E306" s="6">
        <v>0</v>
      </c>
      <c r="F306" s="6">
        <v>0</v>
      </c>
      <c r="G306" s="6">
        <v>0</v>
      </c>
      <c r="H306" s="6">
        <v>0</v>
      </c>
    </row>
    <row r="307" spans="1:8" x14ac:dyDescent="0.35">
      <c r="A307" t="s">
        <v>760</v>
      </c>
      <c r="B307" t="s">
        <v>15</v>
      </c>
      <c r="C307" t="s">
        <v>2609</v>
      </c>
      <c r="D307" s="6">
        <v>438642</v>
      </c>
      <c r="E307" s="6">
        <v>0</v>
      </c>
      <c r="F307" s="6">
        <v>105180</v>
      </c>
      <c r="G307" s="6">
        <v>352050</v>
      </c>
      <c r="H307" s="6">
        <v>349150</v>
      </c>
    </row>
    <row r="308" spans="1:8" x14ac:dyDescent="0.35">
      <c r="A308" t="s">
        <v>761</v>
      </c>
      <c r="B308" t="s">
        <v>15</v>
      </c>
      <c r="C308" t="s">
        <v>1445</v>
      </c>
      <c r="D308" s="6">
        <v>1348000</v>
      </c>
      <c r="E308" s="6">
        <v>674000</v>
      </c>
      <c r="F308" s="6">
        <v>674000</v>
      </c>
      <c r="G308" s="6">
        <v>674000</v>
      </c>
      <c r="H308" s="6">
        <v>674000</v>
      </c>
    </row>
    <row r="309" spans="1:8" x14ac:dyDescent="0.35">
      <c r="A309" t="s">
        <v>761</v>
      </c>
      <c r="B309" t="s">
        <v>15</v>
      </c>
      <c r="C309" t="s">
        <v>1245</v>
      </c>
      <c r="D309" s="6">
        <v>236661</v>
      </c>
      <c r="E309" s="6">
        <v>84995</v>
      </c>
      <c r="F309" s="6">
        <v>75787.5</v>
      </c>
      <c r="G309" s="6">
        <v>251261</v>
      </c>
      <c r="H309" s="6">
        <v>253989</v>
      </c>
    </row>
    <row r="310" spans="1:8" x14ac:dyDescent="0.35">
      <c r="A310" t="s">
        <v>761</v>
      </c>
      <c r="B310" t="s">
        <v>15</v>
      </c>
      <c r="C310" t="s">
        <v>1863</v>
      </c>
      <c r="D310" s="6">
        <v>260000</v>
      </c>
      <c r="E310" s="6">
        <v>260000</v>
      </c>
      <c r="F310" s="6">
        <v>0</v>
      </c>
      <c r="G310" s="6">
        <v>0</v>
      </c>
      <c r="H310" s="6">
        <v>0</v>
      </c>
    </row>
    <row r="311" spans="1:8" x14ac:dyDescent="0.35">
      <c r="A311" t="s">
        <v>761</v>
      </c>
      <c r="B311" t="s">
        <v>15</v>
      </c>
      <c r="C311" t="s">
        <v>2020</v>
      </c>
      <c r="D311" s="6">
        <v>254000</v>
      </c>
      <c r="E311" s="6">
        <v>127000</v>
      </c>
      <c r="F311" s="6">
        <v>127000</v>
      </c>
      <c r="G311" s="6">
        <v>127000</v>
      </c>
      <c r="H311" s="6">
        <v>127000</v>
      </c>
    </row>
    <row r="312" spans="1:8" x14ac:dyDescent="0.35">
      <c r="A312" t="s">
        <v>761</v>
      </c>
      <c r="B312" t="s">
        <v>15</v>
      </c>
      <c r="C312" t="s">
        <v>2263</v>
      </c>
      <c r="D312" s="6">
        <v>231000</v>
      </c>
      <c r="E312" s="6">
        <v>114500</v>
      </c>
      <c r="F312" s="6">
        <v>115500</v>
      </c>
      <c r="G312" s="6">
        <v>115500</v>
      </c>
      <c r="H312" s="6">
        <v>115500</v>
      </c>
    </row>
    <row r="313" spans="1:8" x14ac:dyDescent="0.35">
      <c r="A313" t="s">
        <v>761</v>
      </c>
      <c r="B313" t="s">
        <v>15</v>
      </c>
      <c r="C313" t="s">
        <v>1363</v>
      </c>
      <c r="D313" s="6">
        <v>52000</v>
      </c>
      <c r="E313" s="6">
        <v>26000</v>
      </c>
      <c r="F313" s="6">
        <v>7800</v>
      </c>
      <c r="G313" s="6">
        <v>26000</v>
      </c>
      <c r="H313" s="6">
        <v>26000</v>
      </c>
    </row>
    <row r="314" spans="1:8" x14ac:dyDescent="0.35">
      <c r="A314" t="s">
        <v>761</v>
      </c>
      <c r="B314" t="s">
        <v>15</v>
      </c>
      <c r="C314" t="s">
        <v>1092</v>
      </c>
      <c r="D314" s="6">
        <v>225000</v>
      </c>
      <c r="E314" s="6">
        <v>107109</v>
      </c>
      <c r="F314" s="6">
        <v>0</v>
      </c>
      <c r="G314" s="6">
        <v>0</v>
      </c>
      <c r="H314" s="6">
        <v>0</v>
      </c>
    </row>
    <row r="315" spans="1:8" x14ac:dyDescent="0.35">
      <c r="A315" t="s">
        <v>761</v>
      </c>
      <c r="B315" t="s">
        <v>15</v>
      </c>
      <c r="C315" t="s">
        <v>2592</v>
      </c>
      <c r="D315" s="6">
        <v>77302</v>
      </c>
      <c r="E315" s="6">
        <v>243246</v>
      </c>
      <c r="F315" s="6">
        <v>0</v>
      </c>
      <c r="G315" s="6">
        <v>0</v>
      </c>
      <c r="H315" s="6">
        <v>0</v>
      </c>
    </row>
    <row r="316" spans="1:8" x14ac:dyDescent="0.35">
      <c r="A316" t="s">
        <v>761</v>
      </c>
      <c r="B316" t="s">
        <v>15</v>
      </c>
      <c r="C316" t="s">
        <v>1037</v>
      </c>
      <c r="D316" s="6">
        <v>183789</v>
      </c>
      <c r="E316" s="6">
        <v>0</v>
      </c>
      <c r="F316" s="6">
        <v>21382.5</v>
      </c>
      <c r="G316" s="6">
        <v>69200</v>
      </c>
      <c r="H316" s="6">
        <v>73350</v>
      </c>
    </row>
    <row r="317" spans="1:8" x14ac:dyDescent="0.35">
      <c r="A317" t="s">
        <v>761</v>
      </c>
      <c r="B317" t="s">
        <v>16</v>
      </c>
      <c r="C317" t="s">
        <v>1656</v>
      </c>
      <c r="D317" s="6">
        <v>0</v>
      </c>
      <c r="E317" s="6">
        <v>636805</v>
      </c>
      <c r="F317" s="6">
        <v>0</v>
      </c>
      <c r="G317" s="6">
        <v>0</v>
      </c>
      <c r="H317" s="6">
        <v>0</v>
      </c>
    </row>
    <row r="318" spans="1:8" x14ac:dyDescent="0.35">
      <c r="A318" t="s">
        <v>762</v>
      </c>
      <c r="B318" t="s">
        <v>15</v>
      </c>
      <c r="C318" t="s">
        <v>1413</v>
      </c>
      <c r="D318" s="6">
        <v>73368</v>
      </c>
      <c r="E318" s="6">
        <v>0</v>
      </c>
      <c r="F318" s="6">
        <v>10893.75</v>
      </c>
      <c r="G318" s="6">
        <v>36400</v>
      </c>
      <c r="H318" s="6">
        <v>36225</v>
      </c>
    </row>
    <row r="319" spans="1:8" x14ac:dyDescent="0.35">
      <c r="A319" t="s">
        <v>762</v>
      </c>
      <c r="B319" t="s">
        <v>15</v>
      </c>
      <c r="C319" t="s">
        <v>1748</v>
      </c>
      <c r="D319" s="6">
        <v>3066000</v>
      </c>
      <c r="E319" s="6">
        <v>1533000</v>
      </c>
      <c r="F319" s="6">
        <v>0</v>
      </c>
      <c r="G319" s="6">
        <v>0</v>
      </c>
      <c r="H319" s="6">
        <v>0</v>
      </c>
    </row>
    <row r="320" spans="1:8" x14ac:dyDescent="0.35">
      <c r="A320" t="s">
        <v>762</v>
      </c>
      <c r="B320" t="s">
        <v>15</v>
      </c>
      <c r="C320" t="s">
        <v>2188</v>
      </c>
      <c r="D320" s="6">
        <v>9758</v>
      </c>
      <c r="E320" s="6">
        <v>4879</v>
      </c>
      <c r="F320" s="6">
        <v>2439.5</v>
      </c>
      <c r="G320" s="6">
        <v>4879</v>
      </c>
      <c r="H320" s="6">
        <v>0</v>
      </c>
    </row>
    <row r="321" spans="1:8" x14ac:dyDescent="0.35">
      <c r="A321" t="s">
        <v>762</v>
      </c>
      <c r="B321" t="s">
        <v>15</v>
      </c>
      <c r="C321" t="s">
        <v>2299</v>
      </c>
      <c r="D321" s="6">
        <v>51875</v>
      </c>
      <c r="E321" s="6">
        <v>26125</v>
      </c>
      <c r="F321" s="6">
        <v>7706.25</v>
      </c>
      <c r="G321" s="6">
        <v>25750</v>
      </c>
      <c r="H321" s="6">
        <v>25625</v>
      </c>
    </row>
    <row r="322" spans="1:8" x14ac:dyDescent="0.35">
      <c r="A322" t="s">
        <v>762</v>
      </c>
      <c r="B322" t="s">
        <v>15</v>
      </c>
      <c r="C322" t="s">
        <v>2358</v>
      </c>
      <c r="D322" s="6">
        <v>3255000</v>
      </c>
      <c r="E322" s="6">
        <v>1627500</v>
      </c>
      <c r="F322" s="6">
        <v>1721500</v>
      </c>
      <c r="G322" s="6">
        <v>1721500</v>
      </c>
      <c r="H322" s="6">
        <v>1721500</v>
      </c>
    </row>
    <row r="323" spans="1:8" x14ac:dyDescent="0.35">
      <c r="A323" t="s">
        <v>762</v>
      </c>
      <c r="B323" t="s">
        <v>15</v>
      </c>
      <c r="C323" t="s">
        <v>1048</v>
      </c>
      <c r="D323" s="6">
        <v>483060</v>
      </c>
      <c r="E323" s="6">
        <v>241530</v>
      </c>
      <c r="F323" s="6">
        <v>120765</v>
      </c>
      <c r="G323" s="6">
        <v>241530</v>
      </c>
      <c r="H323" s="6">
        <v>0</v>
      </c>
    </row>
    <row r="324" spans="1:8" x14ac:dyDescent="0.35">
      <c r="A324" t="s">
        <v>762</v>
      </c>
      <c r="B324" t="s">
        <v>15</v>
      </c>
      <c r="C324" t="s">
        <v>1092</v>
      </c>
      <c r="D324" s="6">
        <v>0</v>
      </c>
      <c r="E324" s="6">
        <v>0</v>
      </c>
      <c r="F324" s="6">
        <v>0</v>
      </c>
      <c r="G324" s="6">
        <v>0</v>
      </c>
      <c r="H324" s="6">
        <v>0</v>
      </c>
    </row>
    <row r="325" spans="1:8" x14ac:dyDescent="0.35">
      <c r="A325" t="s">
        <v>762</v>
      </c>
      <c r="B325" t="s">
        <v>15</v>
      </c>
      <c r="C325" t="s">
        <v>2592</v>
      </c>
      <c r="D325" s="6">
        <v>56700</v>
      </c>
      <c r="E325" s="6">
        <v>0</v>
      </c>
      <c r="F325" s="6">
        <v>0</v>
      </c>
      <c r="G325" s="6">
        <v>0</v>
      </c>
      <c r="H325" s="6">
        <v>0</v>
      </c>
    </row>
    <row r="326" spans="1:8" x14ac:dyDescent="0.35">
      <c r="A326" t="s">
        <v>762</v>
      </c>
      <c r="B326" t="s">
        <v>15</v>
      </c>
      <c r="C326" t="s">
        <v>1032</v>
      </c>
      <c r="D326" s="6">
        <v>0</v>
      </c>
      <c r="E326" s="6">
        <v>0</v>
      </c>
      <c r="F326" s="6">
        <v>0</v>
      </c>
      <c r="G326" s="6">
        <v>0</v>
      </c>
      <c r="H326" s="6">
        <v>0</v>
      </c>
    </row>
    <row r="327" spans="1:8" x14ac:dyDescent="0.35">
      <c r="A327" t="s">
        <v>762</v>
      </c>
      <c r="B327" t="s">
        <v>15</v>
      </c>
      <c r="C327" t="s">
        <v>2901</v>
      </c>
      <c r="D327" s="6">
        <v>19233</v>
      </c>
      <c r="E327" s="6">
        <v>9687</v>
      </c>
      <c r="F327" s="6">
        <v>2856.75</v>
      </c>
      <c r="G327" s="6">
        <v>9546</v>
      </c>
      <c r="H327" s="6">
        <v>9499</v>
      </c>
    </row>
    <row r="328" spans="1:8" x14ac:dyDescent="0.35">
      <c r="A328" t="s">
        <v>762</v>
      </c>
      <c r="B328" t="s">
        <v>16</v>
      </c>
      <c r="C328" t="s">
        <v>2418</v>
      </c>
      <c r="D328" s="6">
        <v>1073823</v>
      </c>
      <c r="E328" s="6">
        <v>539044</v>
      </c>
      <c r="F328" s="6">
        <v>537846.5</v>
      </c>
      <c r="G328" s="6">
        <v>539067</v>
      </c>
      <c r="H328" s="6">
        <v>536626</v>
      </c>
    </row>
    <row r="329" spans="1:8" x14ac:dyDescent="0.35">
      <c r="A329" t="s">
        <v>763</v>
      </c>
      <c r="B329" t="s">
        <v>15</v>
      </c>
      <c r="C329" t="s">
        <v>1176</v>
      </c>
      <c r="D329" s="6">
        <v>180600</v>
      </c>
      <c r="E329" s="6">
        <v>90700</v>
      </c>
      <c r="F329" s="6">
        <v>27090</v>
      </c>
      <c r="G329" s="6">
        <v>89900</v>
      </c>
      <c r="H329" s="6">
        <v>90700</v>
      </c>
    </row>
    <row r="330" spans="1:8" x14ac:dyDescent="0.35">
      <c r="A330" t="s">
        <v>763</v>
      </c>
      <c r="B330" t="s">
        <v>15</v>
      </c>
      <c r="C330" t="s">
        <v>2246</v>
      </c>
      <c r="D330" s="6">
        <v>695084</v>
      </c>
      <c r="E330" s="6">
        <v>356159</v>
      </c>
      <c r="F330" s="6">
        <v>336053</v>
      </c>
      <c r="G330" s="6">
        <v>338925</v>
      </c>
      <c r="H330" s="6">
        <v>333181</v>
      </c>
    </row>
    <row r="331" spans="1:8" x14ac:dyDescent="0.35">
      <c r="A331" t="s">
        <v>763</v>
      </c>
      <c r="B331" t="s">
        <v>15</v>
      </c>
      <c r="C331" t="s">
        <v>1230</v>
      </c>
      <c r="D331" s="6">
        <v>133000</v>
      </c>
      <c r="E331" s="6">
        <v>66000</v>
      </c>
      <c r="F331" s="6">
        <v>19950</v>
      </c>
      <c r="G331" s="6">
        <v>67000</v>
      </c>
      <c r="H331" s="6">
        <v>66000</v>
      </c>
    </row>
    <row r="332" spans="1:8" x14ac:dyDescent="0.35">
      <c r="A332" t="s">
        <v>763</v>
      </c>
      <c r="B332" t="s">
        <v>15</v>
      </c>
      <c r="C332" t="s">
        <v>2516</v>
      </c>
      <c r="D332" s="6">
        <v>3371000</v>
      </c>
      <c r="E332" s="6">
        <v>1687000</v>
      </c>
      <c r="F332" s="6">
        <v>1684000</v>
      </c>
      <c r="G332" s="6">
        <v>1684000</v>
      </c>
      <c r="H332" s="6">
        <v>1686000</v>
      </c>
    </row>
    <row r="333" spans="1:8" x14ac:dyDescent="0.35">
      <c r="A333" t="s">
        <v>763</v>
      </c>
      <c r="B333" t="s">
        <v>15</v>
      </c>
      <c r="C333" t="s">
        <v>1092</v>
      </c>
      <c r="D333" s="6">
        <v>100000</v>
      </c>
      <c r="E333" s="6">
        <v>0</v>
      </c>
      <c r="F333" s="6">
        <v>0</v>
      </c>
      <c r="G333" s="6">
        <v>0</v>
      </c>
      <c r="H333" s="6">
        <v>0</v>
      </c>
    </row>
    <row r="334" spans="1:8" x14ac:dyDescent="0.35">
      <c r="A334" t="s">
        <v>763</v>
      </c>
      <c r="B334" t="s">
        <v>16</v>
      </c>
      <c r="C334" t="s">
        <v>1158</v>
      </c>
      <c r="D334" s="6">
        <v>110790</v>
      </c>
      <c r="E334" s="6">
        <v>108724</v>
      </c>
      <c r="F334" s="6">
        <v>0</v>
      </c>
      <c r="G334" s="6">
        <v>0</v>
      </c>
      <c r="H334" s="6">
        <v>0</v>
      </c>
    </row>
    <row r="335" spans="1:8" x14ac:dyDescent="0.35">
      <c r="A335" t="s">
        <v>763</v>
      </c>
      <c r="B335" t="s">
        <v>16</v>
      </c>
      <c r="C335" t="s">
        <v>1032</v>
      </c>
      <c r="D335" s="6">
        <v>0</v>
      </c>
      <c r="E335" s="6">
        <v>0</v>
      </c>
      <c r="F335" s="6">
        <v>0</v>
      </c>
      <c r="G335" s="6">
        <v>0</v>
      </c>
      <c r="H335" s="6">
        <v>0</v>
      </c>
    </row>
    <row r="336" spans="1:8" x14ac:dyDescent="0.35">
      <c r="A336" t="s">
        <v>764</v>
      </c>
      <c r="B336" t="s">
        <v>15</v>
      </c>
      <c r="C336" t="s">
        <v>1312</v>
      </c>
      <c r="D336" s="6">
        <v>1708000</v>
      </c>
      <c r="E336" s="6">
        <v>858000</v>
      </c>
      <c r="F336" s="6">
        <v>860000</v>
      </c>
      <c r="G336" s="6">
        <v>860000</v>
      </c>
      <c r="H336" s="6">
        <v>860000</v>
      </c>
    </row>
    <row r="337" spans="1:8" x14ac:dyDescent="0.35">
      <c r="A337" t="s">
        <v>764</v>
      </c>
      <c r="B337" t="s">
        <v>15</v>
      </c>
      <c r="C337" t="s">
        <v>1786</v>
      </c>
      <c r="D337" s="6">
        <v>986600</v>
      </c>
      <c r="E337" s="6">
        <v>491800</v>
      </c>
      <c r="F337" s="6">
        <v>148076.25</v>
      </c>
      <c r="G337" s="6">
        <v>494775</v>
      </c>
      <c r="H337" s="6">
        <v>492400</v>
      </c>
    </row>
    <row r="338" spans="1:8" x14ac:dyDescent="0.35">
      <c r="A338" t="s">
        <v>764</v>
      </c>
      <c r="B338" t="s">
        <v>15</v>
      </c>
      <c r="C338" t="s">
        <v>1032</v>
      </c>
      <c r="D338" s="6">
        <v>0</v>
      </c>
      <c r="E338" s="6">
        <v>0</v>
      </c>
      <c r="F338" s="6">
        <v>0</v>
      </c>
      <c r="G338" s="6">
        <v>0</v>
      </c>
      <c r="H338" s="6">
        <v>0</v>
      </c>
    </row>
    <row r="339" spans="1:8" x14ac:dyDescent="0.35">
      <c r="A339" t="s">
        <v>765</v>
      </c>
      <c r="B339" t="s">
        <v>15</v>
      </c>
      <c r="C339" t="s">
        <v>1161</v>
      </c>
      <c r="D339" s="6">
        <v>594000</v>
      </c>
      <c r="E339" s="6">
        <v>297000</v>
      </c>
      <c r="F339" s="6">
        <v>297000</v>
      </c>
      <c r="G339" s="6">
        <v>297000</v>
      </c>
      <c r="H339" s="6">
        <v>297000</v>
      </c>
    </row>
    <row r="340" spans="1:8" x14ac:dyDescent="0.35">
      <c r="A340" t="s">
        <v>765</v>
      </c>
      <c r="B340" t="s">
        <v>15</v>
      </c>
      <c r="C340" t="s">
        <v>1354</v>
      </c>
      <c r="D340" s="6">
        <v>75000</v>
      </c>
      <c r="E340" s="6">
        <v>37500</v>
      </c>
      <c r="F340" s="6">
        <v>37500</v>
      </c>
      <c r="G340" s="6">
        <v>37500</v>
      </c>
      <c r="H340" s="6">
        <v>37500</v>
      </c>
    </row>
    <row r="341" spans="1:8" x14ac:dyDescent="0.35">
      <c r="A341" t="s">
        <v>765</v>
      </c>
      <c r="B341" t="s">
        <v>15</v>
      </c>
      <c r="C341" t="s">
        <v>1536</v>
      </c>
      <c r="D341" s="6">
        <v>75000</v>
      </c>
      <c r="E341" s="6">
        <v>37500</v>
      </c>
      <c r="F341" s="6">
        <v>37500</v>
      </c>
      <c r="G341" s="6">
        <v>37500</v>
      </c>
      <c r="H341" s="6">
        <v>37500</v>
      </c>
    </row>
    <row r="342" spans="1:8" x14ac:dyDescent="0.35">
      <c r="A342" t="s">
        <v>765</v>
      </c>
      <c r="B342" t="s">
        <v>15</v>
      </c>
      <c r="C342" t="s">
        <v>1845</v>
      </c>
      <c r="D342" s="6">
        <v>320600</v>
      </c>
      <c r="E342" s="6">
        <v>160300</v>
      </c>
      <c r="F342" s="6">
        <v>160300</v>
      </c>
      <c r="G342" s="6">
        <v>160300</v>
      </c>
      <c r="H342" s="6">
        <v>160300</v>
      </c>
    </row>
    <row r="343" spans="1:8" x14ac:dyDescent="0.35">
      <c r="A343" t="s">
        <v>765</v>
      </c>
      <c r="B343" t="s">
        <v>15</v>
      </c>
      <c r="C343" t="s">
        <v>2191</v>
      </c>
      <c r="D343" s="6">
        <v>594000</v>
      </c>
      <c r="E343" s="6">
        <v>297000</v>
      </c>
      <c r="F343" s="6">
        <v>297000</v>
      </c>
      <c r="G343" s="6">
        <v>297000</v>
      </c>
      <c r="H343" s="6">
        <v>297000</v>
      </c>
    </row>
    <row r="344" spans="1:8" x14ac:dyDescent="0.35">
      <c r="A344" t="s">
        <v>765</v>
      </c>
      <c r="B344" t="s">
        <v>15</v>
      </c>
      <c r="C344" t="s">
        <v>2396</v>
      </c>
      <c r="D344" s="6">
        <v>78000</v>
      </c>
      <c r="E344" s="6">
        <v>39000</v>
      </c>
      <c r="F344" s="6">
        <v>39000</v>
      </c>
      <c r="G344" s="6">
        <v>39000</v>
      </c>
      <c r="H344" s="6">
        <v>39000</v>
      </c>
    </row>
    <row r="345" spans="1:8" x14ac:dyDescent="0.35">
      <c r="A345" t="s">
        <v>765</v>
      </c>
      <c r="B345" t="s">
        <v>15</v>
      </c>
      <c r="C345" t="s">
        <v>2463</v>
      </c>
      <c r="D345" s="6">
        <v>266000</v>
      </c>
      <c r="E345" s="6">
        <v>133000</v>
      </c>
      <c r="F345" s="6">
        <v>133000</v>
      </c>
      <c r="G345" s="6">
        <v>133000</v>
      </c>
      <c r="H345" s="6">
        <v>133000</v>
      </c>
    </row>
    <row r="346" spans="1:8" x14ac:dyDescent="0.35">
      <c r="A346" t="s">
        <v>765</v>
      </c>
      <c r="B346" t="s">
        <v>15</v>
      </c>
      <c r="C346" t="s">
        <v>2549</v>
      </c>
      <c r="D346" s="6">
        <v>78000</v>
      </c>
      <c r="E346" s="6">
        <v>39000</v>
      </c>
      <c r="F346" s="6">
        <v>39000</v>
      </c>
      <c r="G346" s="6">
        <v>39000</v>
      </c>
      <c r="H346" s="6">
        <v>39000</v>
      </c>
    </row>
    <row r="347" spans="1:8" x14ac:dyDescent="0.35">
      <c r="A347" t="s">
        <v>765</v>
      </c>
      <c r="B347" t="s">
        <v>15</v>
      </c>
      <c r="C347" t="s">
        <v>2592</v>
      </c>
      <c r="D347" s="6">
        <v>95774</v>
      </c>
      <c r="E347" s="6">
        <v>97568</v>
      </c>
      <c r="F347" s="6">
        <v>0</v>
      </c>
      <c r="G347" s="6">
        <v>0</v>
      </c>
      <c r="H347" s="6">
        <v>0</v>
      </c>
    </row>
    <row r="348" spans="1:8" x14ac:dyDescent="0.35">
      <c r="A348" t="s">
        <v>765</v>
      </c>
      <c r="B348" t="s">
        <v>15</v>
      </c>
      <c r="C348" t="s">
        <v>1092</v>
      </c>
      <c r="D348" s="6">
        <v>100000</v>
      </c>
      <c r="E348" s="6">
        <v>0</v>
      </c>
      <c r="F348" s="6">
        <v>0</v>
      </c>
      <c r="G348" s="6">
        <v>0</v>
      </c>
      <c r="H348" s="6">
        <v>0</v>
      </c>
    </row>
    <row r="349" spans="1:8" x14ac:dyDescent="0.35">
      <c r="A349" t="s">
        <v>765</v>
      </c>
      <c r="B349" t="s">
        <v>15</v>
      </c>
      <c r="C349" t="s">
        <v>2769</v>
      </c>
      <c r="D349" s="6">
        <v>1325000</v>
      </c>
      <c r="E349" s="6">
        <v>0</v>
      </c>
      <c r="F349" s="6">
        <v>213750</v>
      </c>
      <c r="G349" s="6">
        <v>712500</v>
      </c>
      <c r="H349" s="6">
        <v>712500</v>
      </c>
    </row>
    <row r="350" spans="1:8" x14ac:dyDescent="0.35">
      <c r="A350" t="s">
        <v>765</v>
      </c>
      <c r="B350" t="s">
        <v>16</v>
      </c>
      <c r="C350" t="s">
        <v>2230</v>
      </c>
      <c r="D350" s="6">
        <v>218343</v>
      </c>
      <c r="E350" s="6">
        <v>107685</v>
      </c>
      <c r="F350" s="6">
        <v>109119</v>
      </c>
      <c r="G350" s="6">
        <v>110439</v>
      </c>
      <c r="H350" s="6">
        <v>107798</v>
      </c>
    </row>
    <row r="351" spans="1:8" x14ac:dyDescent="0.35">
      <c r="A351" t="s">
        <v>766</v>
      </c>
      <c r="B351" t="s">
        <v>15</v>
      </c>
      <c r="C351" t="s">
        <v>1223</v>
      </c>
      <c r="D351" s="6">
        <v>376000</v>
      </c>
      <c r="E351" s="6">
        <v>189500</v>
      </c>
      <c r="F351" s="6">
        <v>110400</v>
      </c>
      <c r="G351" s="6">
        <v>368000</v>
      </c>
      <c r="H351" s="6">
        <v>368000</v>
      </c>
    </row>
    <row r="352" spans="1:8" x14ac:dyDescent="0.35">
      <c r="A352" t="s">
        <v>766</v>
      </c>
      <c r="B352" t="s">
        <v>15</v>
      </c>
      <c r="C352" t="s">
        <v>1895</v>
      </c>
      <c r="D352" s="6">
        <v>1593000</v>
      </c>
      <c r="E352" s="6">
        <v>796500</v>
      </c>
      <c r="F352" s="6">
        <v>796500</v>
      </c>
      <c r="G352" s="6">
        <v>796500</v>
      </c>
      <c r="H352" s="6">
        <v>800500</v>
      </c>
    </row>
    <row r="353" spans="1:8" x14ac:dyDescent="0.35">
      <c r="A353" t="s">
        <v>766</v>
      </c>
      <c r="B353" t="s">
        <v>15</v>
      </c>
      <c r="C353" t="s">
        <v>2536</v>
      </c>
      <c r="D353" s="6">
        <v>287500</v>
      </c>
      <c r="E353" s="6">
        <v>146100</v>
      </c>
      <c r="F353" s="6">
        <v>70950</v>
      </c>
      <c r="G353" s="6">
        <v>141400</v>
      </c>
      <c r="H353" s="6">
        <v>500</v>
      </c>
    </row>
    <row r="354" spans="1:8" x14ac:dyDescent="0.35">
      <c r="A354" t="s">
        <v>766</v>
      </c>
      <c r="B354" t="s">
        <v>15</v>
      </c>
      <c r="C354" t="s">
        <v>1178</v>
      </c>
      <c r="D354" s="6">
        <v>574710</v>
      </c>
      <c r="E354" s="6">
        <v>285655</v>
      </c>
      <c r="F354" s="6">
        <v>53782.5</v>
      </c>
      <c r="G354" s="6">
        <v>358550</v>
      </c>
      <c r="H354" s="6">
        <v>0</v>
      </c>
    </row>
    <row r="355" spans="1:8" x14ac:dyDescent="0.35">
      <c r="A355" t="s">
        <v>766</v>
      </c>
      <c r="B355" t="s">
        <v>15</v>
      </c>
      <c r="C355" t="s">
        <v>2592</v>
      </c>
      <c r="D355" s="6">
        <v>99435</v>
      </c>
      <c r="E355" s="6">
        <v>44377</v>
      </c>
      <c r="F355" s="6">
        <v>0</v>
      </c>
      <c r="G355" s="6">
        <v>0</v>
      </c>
      <c r="H355" s="6">
        <v>0</v>
      </c>
    </row>
    <row r="356" spans="1:8" x14ac:dyDescent="0.35">
      <c r="A356" t="s">
        <v>767</v>
      </c>
      <c r="B356" t="s">
        <v>15</v>
      </c>
      <c r="C356" t="s">
        <v>1867</v>
      </c>
      <c r="D356" s="6">
        <v>2495500</v>
      </c>
      <c r="E356" s="6">
        <v>0</v>
      </c>
      <c r="F356" s="6">
        <v>226800</v>
      </c>
      <c r="G356" s="6">
        <v>1248000</v>
      </c>
      <c r="H356" s="6">
        <v>264000</v>
      </c>
    </row>
    <row r="357" spans="1:8" x14ac:dyDescent="0.35">
      <c r="A357" t="s">
        <v>767</v>
      </c>
      <c r="B357" t="s">
        <v>15</v>
      </c>
      <c r="C357" t="s">
        <v>2592</v>
      </c>
      <c r="D357" s="6">
        <v>18732</v>
      </c>
      <c r="E357" s="6">
        <v>9663</v>
      </c>
      <c r="F357" s="6">
        <v>0</v>
      </c>
      <c r="G357" s="6">
        <v>0</v>
      </c>
      <c r="H357" s="6">
        <v>0</v>
      </c>
    </row>
    <row r="358" spans="1:8" x14ac:dyDescent="0.35">
      <c r="A358" t="s">
        <v>767</v>
      </c>
      <c r="B358" t="s">
        <v>15</v>
      </c>
      <c r="C358" t="s">
        <v>1092</v>
      </c>
      <c r="D358" s="6">
        <v>65000</v>
      </c>
      <c r="E358" s="6">
        <v>55164</v>
      </c>
      <c r="F358" s="6">
        <v>0</v>
      </c>
      <c r="G358" s="6">
        <v>0</v>
      </c>
      <c r="H358" s="6">
        <v>0</v>
      </c>
    </row>
    <row r="359" spans="1:8" x14ac:dyDescent="0.35">
      <c r="A359" t="s">
        <v>767</v>
      </c>
      <c r="B359" t="s">
        <v>15</v>
      </c>
      <c r="C359" t="s">
        <v>2854</v>
      </c>
      <c r="D359" s="6">
        <v>165666</v>
      </c>
      <c r="E359" s="6">
        <v>82833</v>
      </c>
      <c r="F359" s="6">
        <v>24849.9</v>
      </c>
      <c r="G359" s="6">
        <v>82833</v>
      </c>
      <c r="H359" s="6">
        <v>82833</v>
      </c>
    </row>
    <row r="360" spans="1:8" x14ac:dyDescent="0.35">
      <c r="A360" t="s">
        <v>768</v>
      </c>
      <c r="B360" t="s">
        <v>15</v>
      </c>
      <c r="C360" t="s">
        <v>1039</v>
      </c>
      <c r="D360" s="6">
        <v>700</v>
      </c>
      <c r="E360" s="6">
        <v>700</v>
      </c>
      <c r="F360" s="6">
        <v>0</v>
      </c>
      <c r="G360" s="6">
        <v>0</v>
      </c>
      <c r="H360" s="6">
        <v>0</v>
      </c>
    </row>
    <row r="361" spans="1:8" x14ac:dyDescent="0.35">
      <c r="A361" t="s">
        <v>768</v>
      </c>
      <c r="B361" t="s">
        <v>15</v>
      </c>
      <c r="C361" t="s">
        <v>1691</v>
      </c>
      <c r="D361" s="6">
        <v>211000</v>
      </c>
      <c r="E361" s="6">
        <v>105500</v>
      </c>
      <c r="F361" s="6">
        <v>0</v>
      </c>
      <c r="G361" s="6">
        <v>0</v>
      </c>
      <c r="H361" s="6">
        <v>0</v>
      </c>
    </row>
    <row r="362" spans="1:8" x14ac:dyDescent="0.35">
      <c r="A362" t="s">
        <v>768</v>
      </c>
      <c r="B362" t="s">
        <v>15</v>
      </c>
      <c r="C362" t="s">
        <v>1809</v>
      </c>
      <c r="D362" s="6">
        <v>1880000</v>
      </c>
      <c r="E362" s="6">
        <v>353500</v>
      </c>
      <c r="F362" s="6">
        <v>0</v>
      </c>
      <c r="G362" s="6">
        <v>0</v>
      </c>
      <c r="H362" s="6">
        <v>0</v>
      </c>
    </row>
    <row r="363" spans="1:8" x14ac:dyDescent="0.35">
      <c r="A363" t="s">
        <v>768</v>
      </c>
      <c r="B363" t="s">
        <v>15</v>
      </c>
      <c r="C363" t="s">
        <v>1962</v>
      </c>
      <c r="D363" s="6">
        <v>0</v>
      </c>
      <c r="E363" s="6">
        <v>585000</v>
      </c>
      <c r="F363" s="6">
        <v>0</v>
      </c>
      <c r="G363" s="6">
        <v>0</v>
      </c>
      <c r="H363" s="6">
        <v>0</v>
      </c>
    </row>
    <row r="364" spans="1:8" x14ac:dyDescent="0.35">
      <c r="A364" t="s">
        <v>768</v>
      </c>
      <c r="B364" t="s">
        <v>15</v>
      </c>
      <c r="C364" t="s">
        <v>1987</v>
      </c>
      <c r="D364" s="6">
        <v>128250</v>
      </c>
      <c r="E364" s="6">
        <v>52125</v>
      </c>
      <c r="F364" s="6">
        <v>41125</v>
      </c>
      <c r="G364" s="6">
        <v>41125</v>
      </c>
      <c r="H364" s="6">
        <v>41125</v>
      </c>
    </row>
    <row r="365" spans="1:8" x14ac:dyDescent="0.35">
      <c r="A365" t="s">
        <v>768</v>
      </c>
      <c r="B365" t="s">
        <v>15</v>
      </c>
      <c r="C365" t="s">
        <v>2447</v>
      </c>
      <c r="D365" s="6">
        <v>129500</v>
      </c>
      <c r="E365" s="6">
        <v>52750</v>
      </c>
      <c r="F365" s="6">
        <v>41750</v>
      </c>
      <c r="G365" s="6">
        <v>41750</v>
      </c>
      <c r="H365" s="6">
        <v>41750</v>
      </c>
    </row>
    <row r="366" spans="1:8" x14ac:dyDescent="0.35">
      <c r="A366" t="s">
        <v>768</v>
      </c>
      <c r="B366" t="s">
        <v>15</v>
      </c>
      <c r="C366" t="s">
        <v>1092</v>
      </c>
      <c r="D366" s="6">
        <v>40000</v>
      </c>
      <c r="E366" s="6">
        <v>0</v>
      </c>
      <c r="F366" s="6">
        <v>0</v>
      </c>
      <c r="G366" s="6">
        <v>0</v>
      </c>
      <c r="H366" s="6">
        <v>0</v>
      </c>
    </row>
    <row r="367" spans="1:8" x14ac:dyDescent="0.35">
      <c r="A367" t="s">
        <v>768</v>
      </c>
      <c r="B367" t="s">
        <v>15</v>
      </c>
      <c r="C367" t="s">
        <v>2592</v>
      </c>
      <c r="D367" s="6">
        <v>45120</v>
      </c>
      <c r="E367" s="6">
        <v>0</v>
      </c>
      <c r="F367" s="6">
        <v>0</v>
      </c>
      <c r="G367" s="6">
        <v>0</v>
      </c>
      <c r="H367" s="6">
        <v>0</v>
      </c>
    </row>
    <row r="368" spans="1:8" x14ac:dyDescent="0.35">
      <c r="A368" t="s">
        <v>768</v>
      </c>
      <c r="B368" t="s">
        <v>15</v>
      </c>
      <c r="C368" t="s">
        <v>2601</v>
      </c>
      <c r="D368" s="6">
        <v>22767</v>
      </c>
      <c r="E368" s="6">
        <v>11561</v>
      </c>
      <c r="F368" s="6">
        <v>0</v>
      </c>
      <c r="G368" s="6">
        <v>0</v>
      </c>
      <c r="H368" s="6">
        <v>0</v>
      </c>
    </row>
    <row r="369" spans="1:8" x14ac:dyDescent="0.35">
      <c r="A369" t="s">
        <v>768</v>
      </c>
      <c r="B369" t="s">
        <v>15</v>
      </c>
      <c r="C369" t="s">
        <v>2689</v>
      </c>
      <c r="D369" s="6">
        <v>0</v>
      </c>
      <c r="E369" s="6">
        <v>0</v>
      </c>
      <c r="F369" s="6">
        <v>1075500</v>
      </c>
      <c r="G369" s="6">
        <v>1075500</v>
      </c>
      <c r="H369" s="6">
        <v>1086000</v>
      </c>
    </row>
    <row r="370" spans="1:8" x14ac:dyDescent="0.35">
      <c r="A370" t="s">
        <v>768</v>
      </c>
      <c r="B370" t="s">
        <v>15</v>
      </c>
      <c r="C370" t="s">
        <v>2877</v>
      </c>
      <c r="D370" s="6">
        <v>79000</v>
      </c>
      <c r="E370" s="6">
        <v>0</v>
      </c>
      <c r="F370" s="6">
        <v>38400</v>
      </c>
      <c r="G370" s="6">
        <v>128000</v>
      </c>
      <c r="H370" s="6">
        <v>128000</v>
      </c>
    </row>
    <row r="371" spans="1:8" x14ac:dyDescent="0.35">
      <c r="A371" t="s">
        <v>769</v>
      </c>
      <c r="B371" t="s">
        <v>15</v>
      </c>
      <c r="C371" t="s">
        <v>1040</v>
      </c>
      <c r="D371" s="6">
        <v>750</v>
      </c>
      <c r="E371" s="6">
        <v>0</v>
      </c>
      <c r="F371" s="6">
        <v>0</v>
      </c>
      <c r="G371" s="6">
        <v>0</v>
      </c>
      <c r="H371" s="6">
        <v>750</v>
      </c>
    </row>
    <row r="372" spans="1:8" x14ac:dyDescent="0.35">
      <c r="A372" t="s">
        <v>769</v>
      </c>
      <c r="B372" t="s">
        <v>15</v>
      </c>
      <c r="C372" t="s">
        <v>1163</v>
      </c>
      <c r="D372" s="6">
        <v>0</v>
      </c>
      <c r="E372" s="6">
        <v>400575</v>
      </c>
      <c r="F372" s="6">
        <v>0</v>
      </c>
      <c r="G372" s="6">
        <v>0</v>
      </c>
      <c r="H372" s="6">
        <v>0</v>
      </c>
    </row>
    <row r="373" spans="1:8" x14ac:dyDescent="0.35">
      <c r="A373" t="s">
        <v>769</v>
      </c>
      <c r="B373" t="s">
        <v>15</v>
      </c>
      <c r="C373" t="s">
        <v>1220</v>
      </c>
      <c r="D373" s="6">
        <v>2260000</v>
      </c>
      <c r="E373" s="6">
        <v>1130000</v>
      </c>
      <c r="F373" s="6">
        <v>320100</v>
      </c>
      <c r="G373" s="6">
        <v>1067000</v>
      </c>
      <c r="H373" s="6">
        <v>1067000</v>
      </c>
    </row>
    <row r="374" spans="1:8" x14ac:dyDescent="0.35">
      <c r="A374" t="s">
        <v>769</v>
      </c>
      <c r="B374" t="s">
        <v>15</v>
      </c>
      <c r="C374" t="s">
        <v>2176</v>
      </c>
      <c r="D374" s="6">
        <v>1200000</v>
      </c>
      <c r="E374" s="6">
        <v>494000</v>
      </c>
      <c r="F374" s="6">
        <v>595000</v>
      </c>
      <c r="G374" s="6">
        <v>595000</v>
      </c>
      <c r="H374" s="6">
        <v>598000</v>
      </c>
    </row>
    <row r="375" spans="1:8" x14ac:dyDescent="0.35">
      <c r="A375" t="s">
        <v>769</v>
      </c>
      <c r="B375" t="s">
        <v>15</v>
      </c>
      <c r="C375" t="s">
        <v>2446</v>
      </c>
      <c r="D375" s="6">
        <v>402000</v>
      </c>
      <c r="E375" s="6">
        <v>200000</v>
      </c>
      <c r="F375" s="6">
        <v>60300</v>
      </c>
      <c r="G375" s="6">
        <v>201000</v>
      </c>
      <c r="H375" s="6">
        <v>201000</v>
      </c>
    </row>
    <row r="376" spans="1:8" x14ac:dyDescent="0.35">
      <c r="A376" t="s">
        <v>769</v>
      </c>
      <c r="B376" t="s">
        <v>15</v>
      </c>
      <c r="C376" t="s">
        <v>2592</v>
      </c>
      <c r="D376" s="6">
        <v>100455</v>
      </c>
      <c r="E376" s="6">
        <v>72723</v>
      </c>
      <c r="F376" s="6">
        <v>0</v>
      </c>
      <c r="G376" s="6">
        <v>0</v>
      </c>
      <c r="H376" s="6">
        <v>0</v>
      </c>
    </row>
    <row r="377" spans="1:8" x14ac:dyDescent="0.35">
      <c r="A377" t="s">
        <v>769</v>
      </c>
      <c r="B377" t="s">
        <v>15</v>
      </c>
      <c r="C377" t="s">
        <v>2602</v>
      </c>
      <c r="D377" s="6">
        <v>1232179</v>
      </c>
      <c r="E377" s="6">
        <v>0</v>
      </c>
      <c r="F377" s="6">
        <v>295998.75</v>
      </c>
      <c r="G377" s="6">
        <v>988525</v>
      </c>
      <c r="H377" s="6">
        <v>984800</v>
      </c>
    </row>
    <row r="378" spans="1:8" x14ac:dyDescent="0.35">
      <c r="A378" t="s">
        <v>769</v>
      </c>
      <c r="B378" t="s">
        <v>15</v>
      </c>
      <c r="C378" t="s">
        <v>2712</v>
      </c>
      <c r="D378" s="6">
        <v>0</v>
      </c>
      <c r="E378" s="6">
        <v>592313</v>
      </c>
      <c r="F378" s="6">
        <v>0</v>
      </c>
      <c r="G378" s="6">
        <v>0</v>
      </c>
      <c r="H378" s="6">
        <v>0</v>
      </c>
    </row>
    <row r="379" spans="1:8" x14ac:dyDescent="0.35">
      <c r="A379" t="s">
        <v>770</v>
      </c>
      <c r="B379" t="s">
        <v>15</v>
      </c>
      <c r="C379" t="s">
        <v>1233</v>
      </c>
      <c r="D379" s="6">
        <v>388000</v>
      </c>
      <c r="E379" s="6">
        <v>195000</v>
      </c>
      <c r="F379" s="6">
        <v>58200</v>
      </c>
      <c r="G379" s="6">
        <v>194000</v>
      </c>
      <c r="H379" s="6">
        <v>194000</v>
      </c>
    </row>
    <row r="380" spans="1:8" x14ac:dyDescent="0.35">
      <c r="A380" t="s">
        <v>770</v>
      </c>
      <c r="B380" t="s">
        <v>15</v>
      </c>
      <c r="C380" t="s">
        <v>1176</v>
      </c>
      <c r="D380" s="6">
        <v>1412000</v>
      </c>
      <c r="E380" s="6">
        <v>130500</v>
      </c>
      <c r="F380" s="6">
        <v>211350</v>
      </c>
      <c r="G380" s="6">
        <v>704500</v>
      </c>
      <c r="H380" s="6">
        <v>704500</v>
      </c>
    </row>
    <row r="381" spans="1:8" x14ac:dyDescent="0.35">
      <c r="A381" t="s">
        <v>770</v>
      </c>
      <c r="B381" t="s">
        <v>15</v>
      </c>
      <c r="C381" t="s">
        <v>2577</v>
      </c>
      <c r="D381" s="6">
        <v>0</v>
      </c>
      <c r="E381" s="6">
        <v>754500</v>
      </c>
      <c r="F381" s="6">
        <v>0</v>
      </c>
      <c r="G381" s="6">
        <v>0</v>
      </c>
      <c r="H381" s="6">
        <v>0</v>
      </c>
    </row>
    <row r="382" spans="1:8" x14ac:dyDescent="0.35">
      <c r="A382" t="s">
        <v>770</v>
      </c>
      <c r="B382" t="s">
        <v>15</v>
      </c>
      <c r="C382" t="s">
        <v>1092</v>
      </c>
      <c r="D382" s="6">
        <v>150000</v>
      </c>
      <c r="E382" s="6">
        <v>0</v>
      </c>
      <c r="F382" s="6">
        <v>0</v>
      </c>
      <c r="G382" s="6">
        <v>0</v>
      </c>
      <c r="H382" s="6">
        <v>0</v>
      </c>
    </row>
    <row r="383" spans="1:8" x14ac:dyDescent="0.35">
      <c r="A383" t="s">
        <v>770</v>
      </c>
      <c r="B383" t="s">
        <v>15</v>
      </c>
      <c r="C383" t="s">
        <v>2592</v>
      </c>
      <c r="D383" s="6">
        <v>68968</v>
      </c>
      <c r="E383" s="6">
        <v>0</v>
      </c>
      <c r="F383" s="6">
        <v>0</v>
      </c>
      <c r="G383" s="6">
        <v>0</v>
      </c>
      <c r="H383" s="6">
        <v>0</v>
      </c>
    </row>
    <row r="384" spans="1:8" x14ac:dyDescent="0.35">
      <c r="A384" t="s">
        <v>770</v>
      </c>
      <c r="B384" t="s">
        <v>16</v>
      </c>
      <c r="C384" t="s">
        <v>1812</v>
      </c>
      <c r="D384" s="6">
        <v>386842</v>
      </c>
      <c r="E384" s="6">
        <v>192329</v>
      </c>
      <c r="F384" s="6">
        <v>194080</v>
      </c>
      <c r="G384" s="6">
        <v>194080</v>
      </c>
      <c r="H384" s="6">
        <v>194303</v>
      </c>
    </row>
    <row r="385" spans="1:8" x14ac:dyDescent="0.35">
      <c r="A385" t="s">
        <v>771</v>
      </c>
      <c r="B385" t="s">
        <v>15</v>
      </c>
      <c r="C385" t="s">
        <v>1398</v>
      </c>
      <c r="D385" s="6">
        <v>146010</v>
      </c>
      <c r="E385" s="6">
        <v>74153</v>
      </c>
      <c r="F385" s="6">
        <v>71475.5</v>
      </c>
      <c r="G385" s="6">
        <v>71858</v>
      </c>
      <c r="H385" s="6">
        <v>71093</v>
      </c>
    </row>
    <row r="386" spans="1:8" x14ac:dyDescent="0.35">
      <c r="A386" t="s">
        <v>771</v>
      </c>
      <c r="B386" t="s">
        <v>15</v>
      </c>
      <c r="C386" t="s">
        <v>1806</v>
      </c>
      <c r="D386" s="6">
        <v>598500</v>
      </c>
      <c r="E386" s="6">
        <v>298500</v>
      </c>
      <c r="F386" s="6">
        <v>299000</v>
      </c>
      <c r="G386" s="6">
        <v>300000</v>
      </c>
      <c r="H386" s="6">
        <v>298000</v>
      </c>
    </row>
    <row r="387" spans="1:8" x14ac:dyDescent="0.35">
      <c r="A387" t="s">
        <v>771</v>
      </c>
      <c r="B387" t="s">
        <v>15</v>
      </c>
      <c r="C387" t="s">
        <v>1092</v>
      </c>
      <c r="D387" s="6">
        <v>40000</v>
      </c>
      <c r="E387" s="6">
        <v>0</v>
      </c>
      <c r="F387" s="6">
        <v>0</v>
      </c>
      <c r="G387" s="6">
        <v>0</v>
      </c>
      <c r="H387" s="6">
        <v>0</v>
      </c>
    </row>
    <row r="388" spans="1:8" x14ac:dyDescent="0.35">
      <c r="A388" t="s">
        <v>771</v>
      </c>
      <c r="B388" t="s">
        <v>15</v>
      </c>
      <c r="C388" t="s">
        <v>2592</v>
      </c>
      <c r="D388" s="6">
        <v>35631</v>
      </c>
      <c r="E388" s="6">
        <v>0</v>
      </c>
      <c r="F388" s="6">
        <v>0</v>
      </c>
      <c r="G388" s="6">
        <v>0</v>
      </c>
      <c r="H388" s="6">
        <v>0</v>
      </c>
    </row>
    <row r="389" spans="1:8" x14ac:dyDescent="0.35">
      <c r="A389" t="s">
        <v>771</v>
      </c>
      <c r="B389" t="s">
        <v>15</v>
      </c>
      <c r="C389" t="s">
        <v>1079</v>
      </c>
      <c r="D389" s="6">
        <v>317000</v>
      </c>
      <c r="E389" s="6">
        <v>276000</v>
      </c>
      <c r="F389" s="6">
        <v>47850</v>
      </c>
      <c r="G389" s="6">
        <v>159500</v>
      </c>
      <c r="H389" s="6">
        <v>159500</v>
      </c>
    </row>
    <row r="390" spans="1:8" x14ac:dyDescent="0.35">
      <c r="A390" t="s">
        <v>772</v>
      </c>
      <c r="B390" t="s">
        <v>15</v>
      </c>
      <c r="C390" t="s">
        <v>1335</v>
      </c>
      <c r="D390" s="6">
        <v>196000</v>
      </c>
      <c r="E390" s="6">
        <v>98000</v>
      </c>
      <c r="F390" s="6">
        <v>94000</v>
      </c>
      <c r="G390" s="6">
        <v>94000</v>
      </c>
      <c r="H390" s="6">
        <v>94000</v>
      </c>
    </row>
    <row r="391" spans="1:8" x14ac:dyDescent="0.35">
      <c r="A391" t="s">
        <v>772</v>
      </c>
      <c r="B391" t="s">
        <v>15</v>
      </c>
      <c r="C391" t="s">
        <v>2287</v>
      </c>
      <c r="D391" s="6">
        <v>450000</v>
      </c>
      <c r="E391" s="6">
        <v>223500</v>
      </c>
      <c r="F391" s="6">
        <v>46200</v>
      </c>
      <c r="G391" s="6">
        <v>154000</v>
      </c>
      <c r="H391" s="6">
        <v>154000</v>
      </c>
    </row>
    <row r="392" spans="1:8" x14ac:dyDescent="0.35">
      <c r="A392" t="s">
        <v>772</v>
      </c>
      <c r="B392" t="s">
        <v>15</v>
      </c>
      <c r="C392" t="s">
        <v>2592</v>
      </c>
      <c r="D392" s="6">
        <v>34186</v>
      </c>
      <c r="E392" s="6">
        <v>32554</v>
      </c>
      <c r="F392" s="6">
        <v>0</v>
      </c>
      <c r="G392" s="6">
        <v>0</v>
      </c>
      <c r="H392" s="6">
        <v>0</v>
      </c>
    </row>
    <row r="393" spans="1:8" x14ac:dyDescent="0.35">
      <c r="A393" t="s">
        <v>772</v>
      </c>
      <c r="B393" t="s">
        <v>15</v>
      </c>
      <c r="C393" t="s">
        <v>1092</v>
      </c>
      <c r="D393" s="6">
        <v>25000</v>
      </c>
      <c r="E393" s="6">
        <v>0</v>
      </c>
      <c r="F393" s="6">
        <v>0</v>
      </c>
      <c r="G393" s="6">
        <v>0</v>
      </c>
      <c r="H393" s="6">
        <v>0</v>
      </c>
    </row>
    <row r="394" spans="1:8" x14ac:dyDescent="0.35">
      <c r="A394" t="s">
        <v>772</v>
      </c>
      <c r="B394" t="s">
        <v>16</v>
      </c>
      <c r="C394" t="s">
        <v>2500</v>
      </c>
      <c r="D394" s="6">
        <v>310688</v>
      </c>
      <c r="E394" s="6">
        <v>157743</v>
      </c>
      <c r="F394" s="6">
        <v>155943.5</v>
      </c>
      <c r="G394" s="6">
        <v>157750</v>
      </c>
      <c r="H394" s="6">
        <v>154137</v>
      </c>
    </row>
    <row r="395" spans="1:8" x14ac:dyDescent="0.35">
      <c r="A395" t="s">
        <v>773</v>
      </c>
      <c r="B395" t="s">
        <v>15</v>
      </c>
      <c r="C395" t="s">
        <v>1944</v>
      </c>
      <c r="D395" s="6">
        <v>172193</v>
      </c>
      <c r="E395" s="6">
        <v>82150</v>
      </c>
      <c r="F395" s="6">
        <v>0</v>
      </c>
      <c r="G395" s="6">
        <v>0</v>
      </c>
      <c r="H395" s="6">
        <v>0</v>
      </c>
    </row>
    <row r="396" spans="1:8" x14ac:dyDescent="0.35">
      <c r="A396" t="s">
        <v>773</v>
      </c>
      <c r="B396" t="s">
        <v>15</v>
      </c>
      <c r="C396" t="s">
        <v>2356</v>
      </c>
      <c r="D396" s="6">
        <v>0</v>
      </c>
      <c r="E396" s="6">
        <v>11352</v>
      </c>
      <c r="F396" s="6">
        <v>0</v>
      </c>
      <c r="G396" s="6">
        <v>0</v>
      </c>
      <c r="H396" s="6">
        <v>0</v>
      </c>
    </row>
    <row r="397" spans="1:8" x14ac:dyDescent="0.35">
      <c r="A397" t="s">
        <v>773</v>
      </c>
      <c r="B397" t="s">
        <v>15</v>
      </c>
      <c r="C397" t="s">
        <v>2454</v>
      </c>
      <c r="D397" s="6">
        <v>421384</v>
      </c>
      <c r="E397" s="6">
        <v>215942</v>
      </c>
      <c r="F397" s="6">
        <v>203692</v>
      </c>
      <c r="G397" s="6">
        <v>205442</v>
      </c>
      <c r="H397" s="6">
        <v>201942</v>
      </c>
    </row>
    <row r="398" spans="1:8" x14ac:dyDescent="0.35">
      <c r="A398" t="s">
        <v>773</v>
      </c>
      <c r="B398" t="s">
        <v>15</v>
      </c>
      <c r="C398" t="s">
        <v>1092</v>
      </c>
      <c r="D398" s="6">
        <v>50000</v>
      </c>
      <c r="E398" s="6">
        <v>0</v>
      </c>
      <c r="F398" s="6">
        <v>0</v>
      </c>
      <c r="G398" s="6">
        <v>0</v>
      </c>
      <c r="H398" s="6">
        <v>0</v>
      </c>
    </row>
    <row r="399" spans="1:8" x14ac:dyDescent="0.35">
      <c r="A399" t="s">
        <v>773</v>
      </c>
      <c r="B399" t="s">
        <v>15</v>
      </c>
      <c r="C399" t="s">
        <v>2592</v>
      </c>
      <c r="D399" s="6">
        <v>13907</v>
      </c>
      <c r="E399" s="6">
        <v>0</v>
      </c>
      <c r="F399" s="6">
        <v>0</v>
      </c>
      <c r="G399" s="6">
        <v>0</v>
      </c>
      <c r="H399" s="6">
        <v>0</v>
      </c>
    </row>
    <row r="400" spans="1:8" x14ac:dyDescent="0.35">
      <c r="A400" t="s">
        <v>773</v>
      </c>
      <c r="B400" t="s">
        <v>15</v>
      </c>
      <c r="C400" t="s">
        <v>2631</v>
      </c>
      <c r="D400" s="6">
        <v>21120</v>
      </c>
      <c r="E400" s="6">
        <v>0</v>
      </c>
      <c r="F400" s="6">
        <v>0</v>
      </c>
      <c r="G400" s="6">
        <v>0</v>
      </c>
      <c r="H400" s="6">
        <v>0</v>
      </c>
    </row>
    <row r="401" spans="1:8" x14ac:dyDescent="0.35">
      <c r="A401" t="s">
        <v>774</v>
      </c>
      <c r="B401" t="s">
        <v>15</v>
      </c>
      <c r="C401" t="s">
        <v>1036</v>
      </c>
      <c r="D401" s="6">
        <v>41390</v>
      </c>
      <c r="E401" s="6">
        <v>0</v>
      </c>
      <c r="F401" s="6">
        <v>6233.1</v>
      </c>
      <c r="G401" s="6">
        <v>20828</v>
      </c>
      <c r="H401" s="6">
        <v>20726</v>
      </c>
    </row>
    <row r="402" spans="1:8" x14ac:dyDescent="0.35">
      <c r="A402" t="s">
        <v>774</v>
      </c>
      <c r="B402" t="s">
        <v>15</v>
      </c>
      <c r="C402" t="s">
        <v>1131</v>
      </c>
      <c r="D402" s="6">
        <v>208150</v>
      </c>
      <c r="E402" s="6">
        <v>207075</v>
      </c>
      <c r="F402" s="6">
        <v>1075</v>
      </c>
      <c r="G402" s="6">
        <v>1075</v>
      </c>
      <c r="H402" s="6">
        <v>205575</v>
      </c>
    </row>
    <row r="403" spans="1:8" x14ac:dyDescent="0.35">
      <c r="A403" t="s">
        <v>774</v>
      </c>
      <c r="B403" t="s">
        <v>15</v>
      </c>
      <c r="C403" t="s">
        <v>1138</v>
      </c>
      <c r="D403" s="6">
        <v>0</v>
      </c>
      <c r="E403" s="6">
        <v>0</v>
      </c>
      <c r="F403" s="6">
        <v>0</v>
      </c>
      <c r="G403" s="6">
        <v>0</v>
      </c>
      <c r="H403" s="6">
        <v>0</v>
      </c>
    </row>
    <row r="404" spans="1:8" x14ac:dyDescent="0.35">
      <c r="A404" t="s">
        <v>774</v>
      </c>
      <c r="B404" t="s">
        <v>15</v>
      </c>
      <c r="C404" t="s">
        <v>1148</v>
      </c>
      <c r="D404" s="6">
        <v>0</v>
      </c>
      <c r="E404" s="6">
        <v>0</v>
      </c>
      <c r="F404" s="6">
        <v>0</v>
      </c>
      <c r="G404" s="6">
        <v>0</v>
      </c>
      <c r="H404" s="6">
        <v>0</v>
      </c>
    </row>
    <row r="405" spans="1:8" x14ac:dyDescent="0.35">
      <c r="A405" t="s">
        <v>774</v>
      </c>
      <c r="B405" t="s">
        <v>15</v>
      </c>
      <c r="C405" t="s">
        <v>1269</v>
      </c>
      <c r="D405" s="6">
        <v>44040</v>
      </c>
      <c r="E405" s="6">
        <v>22184</v>
      </c>
      <c r="F405" s="6">
        <v>0</v>
      </c>
      <c r="G405" s="6">
        <v>0</v>
      </c>
      <c r="H405" s="6">
        <v>0</v>
      </c>
    </row>
    <row r="406" spans="1:8" x14ac:dyDescent="0.35">
      <c r="A406" t="s">
        <v>774</v>
      </c>
      <c r="B406" t="s">
        <v>15</v>
      </c>
      <c r="C406" t="s">
        <v>1316</v>
      </c>
      <c r="D406" s="6">
        <v>43845</v>
      </c>
      <c r="E406" s="6">
        <v>22084</v>
      </c>
      <c r="F406" s="6">
        <v>6512.55</v>
      </c>
      <c r="G406" s="6">
        <v>21762</v>
      </c>
      <c r="H406" s="6">
        <v>21655</v>
      </c>
    </row>
    <row r="407" spans="1:8" x14ac:dyDescent="0.35">
      <c r="A407" t="s">
        <v>774</v>
      </c>
      <c r="B407" t="s">
        <v>15</v>
      </c>
      <c r="C407" t="s">
        <v>1595</v>
      </c>
      <c r="D407" s="6">
        <v>142000</v>
      </c>
      <c r="E407" s="6">
        <v>72000</v>
      </c>
      <c r="F407" s="6">
        <v>70000</v>
      </c>
      <c r="G407" s="6">
        <v>70000</v>
      </c>
      <c r="H407" s="6">
        <v>70000</v>
      </c>
    </row>
    <row r="408" spans="1:8" x14ac:dyDescent="0.35">
      <c r="A408" t="s">
        <v>774</v>
      </c>
      <c r="B408" t="s">
        <v>15</v>
      </c>
      <c r="C408" t="s">
        <v>1617</v>
      </c>
      <c r="D408" s="6">
        <v>46493</v>
      </c>
      <c r="E408" s="6">
        <v>23419</v>
      </c>
      <c r="F408" s="6">
        <v>3461.1</v>
      </c>
      <c r="G408" s="6">
        <v>23074</v>
      </c>
      <c r="H408" s="6">
        <v>0</v>
      </c>
    </row>
    <row r="409" spans="1:8" x14ac:dyDescent="0.35">
      <c r="A409" t="s">
        <v>774</v>
      </c>
      <c r="B409" t="s">
        <v>15</v>
      </c>
      <c r="C409" t="s">
        <v>1811</v>
      </c>
      <c r="D409" s="6">
        <v>31207</v>
      </c>
      <c r="E409" s="6">
        <v>15717</v>
      </c>
      <c r="F409" s="6">
        <v>4635.3</v>
      </c>
      <c r="G409" s="6">
        <v>15489</v>
      </c>
      <c r="H409" s="6">
        <v>15413</v>
      </c>
    </row>
    <row r="410" spans="1:8" x14ac:dyDescent="0.35">
      <c r="A410" t="s">
        <v>774</v>
      </c>
      <c r="B410" t="s">
        <v>15</v>
      </c>
      <c r="C410" t="s">
        <v>1911</v>
      </c>
      <c r="D410" s="6">
        <v>162500</v>
      </c>
      <c r="E410" s="6">
        <v>155125</v>
      </c>
      <c r="F410" s="6">
        <v>4375</v>
      </c>
      <c r="G410" s="6">
        <v>4375</v>
      </c>
      <c r="H410" s="6">
        <v>158125</v>
      </c>
    </row>
    <row r="411" spans="1:8" x14ac:dyDescent="0.35">
      <c r="A411" t="s">
        <v>774</v>
      </c>
      <c r="B411" t="s">
        <v>15</v>
      </c>
      <c r="C411" t="s">
        <v>2247</v>
      </c>
      <c r="D411" s="6">
        <v>46882</v>
      </c>
      <c r="E411" s="6">
        <v>23613</v>
      </c>
      <c r="F411" s="6">
        <v>6963.45</v>
      </c>
      <c r="G411" s="6">
        <v>23269</v>
      </c>
      <c r="H411" s="6">
        <v>23154</v>
      </c>
    </row>
    <row r="412" spans="1:8" x14ac:dyDescent="0.35">
      <c r="A412" t="s">
        <v>774</v>
      </c>
      <c r="B412" t="s">
        <v>15</v>
      </c>
      <c r="C412" t="s">
        <v>2306</v>
      </c>
      <c r="D412" s="6">
        <v>0</v>
      </c>
      <c r="E412" s="6">
        <v>21708</v>
      </c>
      <c r="F412" s="6">
        <v>0</v>
      </c>
      <c r="G412" s="6">
        <v>0</v>
      </c>
      <c r="H412" s="6">
        <v>0</v>
      </c>
    </row>
    <row r="413" spans="1:8" x14ac:dyDescent="0.35">
      <c r="A413" t="s">
        <v>774</v>
      </c>
      <c r="B413" t="s">
        <v>15</v>
      </c>
      <c r="C413" t="s">
        <v>2319</v>
      </c>
      <c r="D413" s="6">
        <v>275063</v>
      </c>
      <c r="E413" s="6">
        <v>140063</v>
      </c>
      <c r="F413" s="6">
        <v>0</v>
      </c>
      <c r="G413" s="6">
        <v>0</v>
      </c>
      <c r="H413" s="6">
        <v>0</v>
      </c>
    </row>
    <row r="414" spans="1:8" x14ac:dyDescent="0.35">
      <c r="A414" t="s">
        <v>774</v>
      </c>
      <c r="B414" t="s">
        <v>15</v>
      </c>
      <c r="C414" t="s">
        <v>2482</v>
      </c>
      <c r="D414" s="6">
        <v>21483</v>
      </c>
      <c r="E414" s="6">
        <v>21590</v>
      </c>
      <c r="F414" s="6">
        <v>0</v>
      </c>
      <c r="G414" s="6">
        <v>0</v>
      </c>
      <c r="H414" s="6">
        <v>0</v>
      </c>
    </row>
    <row r="415" spans="1:8" x14ac:dyDescent="0.35">
      <c r="A415" t="s">
        <v>774</v>
      </c>
      <c r="B415" t="s">
        <v>15</v>
      </c>
      <c r="C415" t="s">
        <v>1092</v>
      </c>
      <c r="D415" s="6">
        <v>0</v>
      </c>
      <c r="E415" s="6">
        <v>0</v>
      </c>
      <c r="F415" s="6">
        <v>0</v>
      </c>
      <c r="G415" s="6">
        <v>0</v>
      </c>
      <c r="H415" s="6">
        <v>0</v>
      </c>
    </row>
    <row r="416" spans="1:8" x14ac:dyDescent="0.35">
      <c r="A416" t="s">
        <v>774</v>
      </c>
      <c r="B416" t="s">
        <v>15</v>
      </c>
      <c r="C416" t="s">
        <v>2592</v>
      </c>
      <c r="D416" s="6">
        <v>77602</v>
      </c>
      <c r="E416" s="6">
        <v>87813</v>
      </c>
      <c r="F416" s="6">
        <v>0</v>
      </c>
      <c r="G416" s="6">
        <v>0</v>
      </c>
      <c r="H416" s="6">
        <v>0</v>
      </c>
    </row>
    <row r="417" spans="1:8" x14ac:dyDescent="0.35">
      <c r="A417" t="s">
        <v>774</v>
      </c>
      <c r="B417" t="s">
        <v>15</v>
      </c>
      <c r="C417" t="s">
        <v>1032</v>
      </c>
      <c r="D417" s="6">
        <v>0</v>
      </c>
      <c r="E417" s="6">
        <v>0</v>
      </c>
      <c r="F417" s="6">
        <v>10000</v>
      </c>
      <c r="G417" s="6">
        <v>10000</v>
      </c>
      <c r="H417" s="6">
        <v>10000</v>
      </c>
    </row>
    <row r="418" spans="1:8" x14ac:dyDescent="0.35">
      <c r="A418" t="s">
        <v>774</v>
      </c>
      <c r="B418" t="s">
        <v>15</v>
      </c>
      <c r="C418" t="s">
        <v>2636</v>
      </c>
      <c r="D418" s="6">
        <v>262000</v>
      </c>
      <c r="E418" s="6">
        <v>0</v>
      </c>
      <c r="F418" s="6">
        <v>94200</v>
      </c>
      <c r="G418" s="6">
        <v>314000</v>
      </c>
      <c r="H418" s="6">
        <v>314000</v>
      </c>
    </row>
    <row r="419" spans="1:8" x14ac:dyDescent="0.35">
      <c r="A419" t="s">
        <v>774</v>
      </c>
      <c r="B419" t="s">
        <v>15</v>
      </c>
      <c r="C419" t="s">
        <v>1233</v>
      </c>
      <c r="D419" s="6">
        <v>371000</v>
      </c>
      <c r="E419" s="6">
        <v>162500</v>
      </c>
      <c r="F419" s="6">
        <v>55500</v>
      </c>
      <c r="G419" s="6">
        <v>185000</v>
      </c>
      <c r="H419" s="6">
        <v>185000</v>
      </c>
    </row>
    <row r="420" spans="1:8" x14ac:dyDescent="0.35">
      <c r="A420" t="s">
        <v>774</v>
      </c>
      <c r="B420" t="s">
        <v>15</v>
      </c>
      <c r="C420" t="s">
        <v>2691</v>
      </c>
      <c r="D420" s="6">
        <v>47507</v>
      </c>
      <c r="E420" s="6">
        <v>23928</v>
      </c>
      <c r="F420" s="6">
        <v>7055.85</v>
      </c>
      <c r="G420" s="6">
        <v>23578</v>
      </c>
      <c r="H420" s="6">
        <v>23461</v>
      </c>
    </row>
    <row r="421" spans="1:8" x14ac:dyDescent="0.35">
      <c r="A421" t="s">
        <v>774</v>
      </c>
      <c r="B421" t="s">
        <v>15</v>
      </c>
      <c r="C421" t="s">
        <v>2692</v>
      </c>
      <c r="D421" s="6">
        <v>86825</v>
      </c>
      <c r="E421" s="6">
        <v>43732</v>
      </c>
      <c r="F421" s="6">
        <v>12895.65</v>
      </c>
      <c r="G421" s="6">
        <v>43092</v>
      </c>
      <c r="H421" s="6">
        <v>42879</v>
      </c>
    </row>
    <row r="422" spans="1:8" x14ac:dyDescent="0.35">
      <c r="A422" t="s">
        <v>775</v>
      </c>
      <c r="B422" t="s">
        <v>15</v>
      </c>
      <c r="C422" t="s">
        <v>1176</v>
      </c>
      <c r="D422" s="6">
        <v>192000</v>
      </c>
      <c r="E422" s="6">
        <v>259500</v>
      </c>
      <c r="F422" s="6">
        <v>0</v>
      </c>
      <c r="G422" s="6">
        <v>0</v>
      </c>
      <c r="H422" s="6">
        <v>0</v>
      </c>
    </row>
    <row r="423" spans="1:8" x14ac:dyDescent="0.35">
      <c r="A423" t="s">
        <v>775</v>
      </c>
      <c r="B423" t="s">
        <v>15</v>
      </c>
      <c r="C423" t="s">
        <v>1212</v>
      </c>
      <c r="D423" s="6">
        <v>695000</v>
      </c>
      <c r="E423" s="6">
        <v>350500</v>
      </c>
      <c r="F423" s="6">
        <v>352000</v>
      </c>
      <c r="G423" s="6">
        <v>352000</v>
      </c>
      <c r="H423" s="6">
        <v>352000</v>
      </c>
    </row>
    <row r="424" spans="1:8" x14ac:dyDescent="0.35">
      <c r="A424" t="s">
        <v>775</v>
      </c>
      <c r="B424" t="s">
        <v>15</v>
      </c>
      <c r="C424" t="s">
        <v>2592</v>
      </c>
      <c r="D424" s="6">
        <v>11644</v>
      </c>
      <c r="E424" s="6">
        <v>13367</v>
      </c>
      <c r="F424" s="6">
        <v>0</v>
      </c>
      <c r="G424" s="6">
        <v>0</v>
      </c>
      <c r="H424" s="6">
        <v>0</v>
      </c>
    </row>
    <row r="425" spans="1:8" x14ac:dyDescent="0.35">
      <c r="A425" t="s">
        <v>775</v>
      </c>
      <c r="B425" t="s">
        <v>15</v>
      </c>
      <c r="C425" t="s">
        <v>1092</v>
      </c>
      <c r="D425" s="6">
        <v>0</v>
      </c>
      <c r="E425" s="6">
        <v>0</v>
      </c>
      <c r="F425" s="6">
        <v>0</v>
      </c>
      <c r="G425" s="6">
        <v>0</v>
      </c>
      <c r="H425" s="6">
        <v>0</v>
      </c>
    </row>
    <row r="426" spans="1:8" x14ac:dyDescent="0.35">
      <c r="A426" t="s">
        <v>775</v>
      </c>
      <c r="B426" t="s">
        <v>15</v>
      </c>
      <c r="C426" t="s">
        <v>1032</v>
      </c>
      <c r="D426" s="6">
        <v>2200</v>
      </c>
      <c r="E426" s="6">
        <v>1100</v>
      </c>
      <c r="F426" s="6">
        <v>330</v>
      </c>
      <c r="G426" s="6">
        <v>1100</v>
      </c>
      <c r="H426" s="6">
        <v>1100</v>
      </c>
    </row>
    <row r="427" spans="1:8" x14ac:dyDescent="0.35">
      <c r="A427" t="s">
        <v>775</v>
      </c>
      <c r="B427" t="s">
        <v>15</v>
      </c>
      <c r="C427" t="s">
        <v>1037</v>
      </c>
      <c r="D427" s="6">
        <v>329939</v>
      </c>
      <c r="E427" s="6">
        <v>0</v>
      </c>
      <c r="F427" s="6">
        <v>76875</v>
      </c>
      <c r="G427" s="6">
        <v>255425</v>
      </c>
      <c r="H427" s="6">
        <v>257075</v>
      </c>
    </row>
    <row r="428" spans="1:8" x14ac:dyDescent="0.35">
      <c r="A428" t="s">
        <v>776</v>
      </c>
      <c r="B428" t="s">
        <v>15</v>
      </c>
      <c r="C428" t="s">
        <v>1157</v>
      </c>
      <c r="D428" s="6">
        <v>565000</v>
      </c>
      <c r="E428" s="6">
        <v>282500</v>
      </c>
      <c r="F428" s="6">
        <v>282500</v>
      </c>
      <c r="G428" s="6">
        <v>282500</v>
      </c>
      <c r="H428" s="6">
        <v>282500</v>
      </c>
    </row>
    <row r="429" spans="1:8" x14ac:dyDescent="0.35">
      <c r="A429" t="s">
        <v>776</v>
      </c>
      <c r="B429" t="s">
        <v>15</v>
      </c>
      <c r="C429" t="s">
        <v>1906</v>
      </c>
      <c r="D429" s="6">
        <v>158000</v>
      </c>
      <c r="E429" s="6">
        <v>79000</v>
      </c>
      <c r="F429" s="6">
        <v>79000</v>
      </c>
      <c r="G429" s="6">
        <v>79000</v>
      </c>
      <c r="H429" s="6">
        <v>79000</v>
      </c>
    </row>
    <row r="430" spans="1:8" x14ac:dyDescent="0.35">
      <c r="A430" t="s">
        <v>776</v>
      </c>
      <c r="B430" t="s">
        <v>15</v>
      </c>
      <c r="C430" t="s">
        <v>2041</v>
      </c>
      <c r="D430" s="6">
        <v>3350000</v>
      </c>
      <c r="E430" s="6">
        <v>1672500</v>
      </c>
      <c r="F430" s="6">
        <v>1674000</v>
      </c>
      <c r="G430" s="6">
        <v>1674000</v>
      </c>
      <c r="H430" s="6">
        <v>1674000</v>
      </c>
    </row>
    <row r="431" spans="1:8" x14ac:dyDescent="0.35">
      <c r="A431" t="s">
        <v>776</v>
      </c>
      <c r="B431" t="s">
        <v>15</v>
      </c>
      <c r="C431" t="s">
        <v>1944</v>
      </c>
      <c r="D431" s="6">
        <v>659438</v>
      </c>
      <c r="E431" s="6">
        <v>327819</v>
      </c>
      <c r="F431" s="6">
        <v>331569</v>
      </c>
      <c r="G431" s="6">
        <v>331569</v>
      </c>
      <c r="H431" s="6">
        <v>334150</v>
      </c>
    </row>
    <row r="432" spans="1:8" x14ac:dyDescent="0.35">
      <c r="A432" t="s">
        <v>776</v>
      </c>
      <c r="B432" t="s">
        <v>15</v>
      </c>
      <c r="C432" t="s">
        <v>1092</v>
      </c>
      <c r="D432" s="6">
        <v>250000</v>
      </c>
      <c r="E432" s="6">
        <v>0</v>
      </c>
      <c r="F432" s="6">
        <v>0</v>
      </c>
      <c r="G432" s="6">
        <v>0</v>
      </c>
      <c r="H432" s="6">
        <v>0</v>
      </c>
    </row>
    <row r="433" spans="1:8" x14ac:dyDescent="0.35">
      <c r="A433" t="s">
        <v>776</v>
      </c>
      <c r="B433" t="s">
        <v>15</v>
      </c>
      <c r="C433" t="s">
        <v>2592</v>
      </c>
      <c r="D433" s="6">
        <v>1324431</v>
      </c>
      <c r="E433" s="6">
        <v>0</v>
      </c>
      <c r="F433" s="6">
        <v>0</v>
      </c>
      <c r="G433" s="6">
        <v>0</v>
      </c>
      <c r="H433" s="6">
        <v>0</v>
      </c>
    </row>
    <row r="434" spans="1:8" x14ac:dyDescent="0.35">
      <c r="A434" t="s">
        <v>777</v>
      </c>
      <c r="B434" t="s">
        <v>15</v>
      </c>
      <c r="C434" t="s">
        <v>1275</v>
      </c>
      <c r="D434" s="6">
        <v>0</v>
      </c>
      <c r="E434" s="6">
        <v>12228</v>
      </c>
      <c r="F434" s="6">
        <v>0</v>
      </c>
      <c r="G434" s="6">
        <v>0</v>
      </c>
      <c r="H434" s="6">
        <v>0</v>
      </c>
    </row>
    <row r="435" spans="1:8" x14ac:dyDescent="0.35">
      <c r="A435" t="s">
        <v>777</v>
      </c>
      <c r="B435" t="s">
        <v>15</v>
      </c>
      <c r="C435" t="s">
        <v>1048</v>
      </c>
      <c r="D435" s="6">
        <v>0</v>
      </c>
      <c r="E435" s="6">
        <v>10147</v>
      </c>
      <c r="F435" s="6">
        <v>0</v>
      </c>
      <c r="G435" s="6">
        <v>0</v>
      </c>
      <c r="H435" s="6">
        <v>0</v>
      </c>
    </row>
    <row r="436" spans="1:8" x14ac:dyDescent="0.35">
      <c r="A436" t="s">
        <v>777</v>
      </c>
      <c r="B436" t="s">
        <v>15</v>
      </c>
      <c r="C436" t="s">
        <v>1919</v>
      </c>
      <c r="D436" s="6">
        <v>0</v>
      </c>
      <c r="E436" s="6">
        <v>286710</v>
      </c>
      <c r="F436" s="6">
        <v>0</v>
      </c>
      <c r="G436" s="6">
        <v>0</v>
      </c>
      <c r="H436" s="6">
        <v>0</v>
      </c>
    </row>
    <row r="437" spans="1:8" x14ac:dyDescent="0.35">
      <c r="A437" t="s">
        <v>777</v>
      </c>
      <c r="B437" t="s">
        <v>15</v>
      </c>
      <c r="C437" t="s">
        <v>2223</v>
      </c>
      <c r="D437" s="6">
        <v>500000</v>
      </c>
      <c r="E437" s="6">
        <v>34000</v>
      </c>
      <c r="F437" s="6">
        <v>74400</v>
      </c>
      <c r="G437" s="6">
        <v>248000</v>
      </c>
      <c r="H437" s="6">
        <v>248000</v>
      </c>
    </row>
    <row r="438" spans="1:8" x14ac:dyDescent="0.35">
      <c r="A438" t="s">
        <v>777</v>
      </c>
      <c r="B438" t="s">
        <v>15</v>
      </c>
      <c r="C438" t="s">
        <v>1092</v>
      </c>
      <c r="D438" s="6">
        <v>25000</v>
      </c>
      <c r="E438" s="6">
        <v>0</v>
      </c>
      <c r="F438" s="6">
        <v>0</v>
      </c>
      <c r="G438" s="6">
        <v>0</v>
      </c>
      <c r="H438" s="6">
        <v>0</v>
      </c>
    </row>
    <row r="439" spans="1:8" x14ac:dyDescent="0.35">
      <c r="A439" t="s">
        <v>777</v>
      </c>
      <c r="B439" t="s">
        <v>15</v>
      </c>
      <c r="C439" t="s">
        <v>2592</v>
      </c>
      <c r="D439" s="6">
        <v>6075</v>
      </c>
      <c r="E439" s="6">
        <v>6202</v>
      </c>
      <c r="F439" s="6">
        <v>0</v>
      </c>
      <c r="G439" s="6">
        <v>0</v>
      </c>
      <c r="H439" s="6">
        <v>0</v>
      </c>
    </row>
    <row r="440" spans="1:8" x14ac:dyDescent="0.35">
      <c r="A440" t="s">
        <v>777</v>
      </c>
      <c r="B440" t="s">
        <v>15</v>
      </c>
      <c r="C440" t="s">
        <v>1032</v>
      </c>
      <c r="D440" s="6">
        <v>2500</v>
      </c>
      <c r="E440" s="6">
        <v>500</v>
      </c>
      <c r="F440" s="6">
        <v>0</v>
      </c>
      <c r="G440" s="6">
        <v>0</v>
      </c>
      <c r="H440" s="6">
        <v>0</v>
      </c>
    </row>
    <row r="441" spans="1:8" x14ac:dyDescent="0.35">
      <c r="A441" t="s">
        <v>777</v>
      </c>
      <c r="B441" t="s">
        <v>15</v>
      </c>
      <c r="C441" t="s">
        <v>1077</v>
      </c>
      <c r="D441" s="6">
        <v>223000</v>
      </c>
      <c r="E441" s="6">
        <v>0</v>
      </c>
      <c r="F441" s="6">
        <v>24600</v>
      </c>
      <c r="G441" s="6">
        <v>82000</v>
      </c>
      <c r="H441" s="6">
        <v>82000</v>
      </c>
    </row>
    <row r="442" spans="1:8" x14ac:dyDescent="0.35">
      <c r="A442" t="s">
        <v>777</v>
      </c>
      <c r="B442" t="s">
        <v>16</v>
      </c>
      <c r="C442" t="s">
        <v>2507</v>
      </c>
      <c r="D442" s="6">
        <v>346781</v>
      </c>
      <c r="E442" s="6">
        <v>175603</v>
      </c>
      <c r="F442" s="6">
        <v>171028</v>
      </c>
      <c r="G442" s="6">
        <v>171028</v>
      </c>
      <c r="H442" s="6">
        <v>174115</v>
      </c>
    </row>
    <row r="443" spans="1:8" x14ac:dyDescent="0.35">
      <c r="A443" t="s">
        <v>777</v>
      </c>
      <c r="B443" t="s">
        <v>16</v>
      </c>
      <c r="C443" t="s">
        <v>1032</v>
      </c>
      <c r="D443" s="6">
        <v>1500</v>
      </c>
      <c r="E443" s="6">
        <v>0</v>
      </c>
      <c r="F443" s="6">
        <v>750</v>
      </c>
      <c r="G443" s="6">
        <v>1500</v>
      </c>
      <c r="H443" s="6">
        <v>0</v>
      </c>
    </row>
    <row r="444" spans="1:8" x14ac:dyDescent="0.35">
      <c r="A444" t="s">
        <v>778</v>
      </c>
      <c r="B444" t="s">
        <v>15</v>
      </c>
      <c r="C444" t="s">
        <v>1042</v>
      </c>
      <c r="D444" s="6">
        <v>15791</v>
      </c>
      <c r="E444" s="6">
        <v>0</v>
      </c>
      <c r="F444" s="6">
        <v>2306.25</v>
      </c>
      <c r="G444" s="6">
        <v>7706</v>
      </c>
      <c r="H444" s="6">
        <v>7669</v>
      </c>
    </row>
    <row r="445" spans="1:8" x14ac:dyDescent="0.35">
      <c r="A445" t="s">
        <v>778</v>
      </c>
      <c r="B445" t="s">
        <v>15</v>
      </c>
      <c r="C445" t="s">
        <v>1995</v>
      </c>
      <c r="D445" s="6">
        <v>315000</v>
      </c>
      <c r="E445" s="6">
        <v>319000</v>
      </c>
      <c r="F445" s="6">
        <v>0</v>
      </c>
      <c r="G445" s="6">
        <v>0</v>
      </c>
      <c r="H445" s="6">
        <v>0</v>
      </c>
    </row>
    <row r="446" spans="1:8" x14ac:dyDescent="0.35">
      <c r="A446" t="s">
        <v>778</v>
      </c>
      <c r="B446" t="s">
        <v>15</v>
      </c>
      <c r="C446" t="s">
        <v>2030</v>
      </c>
      <c r="D446" s="6">
        <v>938598</v>
      </c>
      <c r="E446" s="6">
        <v>394770</v>
      </c>
      <c r="F446" s="6">
        <v>543989</v>
      </c>
      <c r="G446" s="6">
        <v>543989</v>
      </c>
      <c r="H446" s="6">
        <v>708813</v>
      </c>
    </row>
    <row r="447" spans="1:8" x14ac:dyDescent="0.35">
      <c r="A447" t="s">
        <v>778</v>
      </c>
      <c r="B447" t="s">
        <v>15</v>
      </c>
      <c r="C447" t="s">
        <v>1230</v>
      </c>
      <c r="D447" s="6">
        <v>189500</v>
      </c>
      <c r="E447" s="6">
        <v>95000</v>
      </c>
      <c r="F447" s="6">
        <v>28350</v>
      </c>
      <c r="G447" s="6">
        <v>94500</v>
      </c>
      <c r="H447" s="6">
        <v>94500</v>
      </c>
    </row>
    <row r="448" spans="1:8" x14ac:dyDescent="0.35">
      <c r="A448" t="s">
        <v>778</v>
      </c>
      <c r="B448" t="s">
        <v>15</v>
      </c>
      <c r="C448" t="s">
        <v>1092</v>
      </c>
      <c r="D448" s="6">
        <v>50000</v>
      </c>
      <c r="E448" s="6">
        <v>0</v>
      </c>
      <c r="F448" s="6">
        <v>0</v>
      </c>
      <c r="G448" s="6">
        <v>0</v>
      </c>
      <c r="H448" s="6">
        <v>0</v>
      </c>
    </row>
    <row r="449" spans="1:8" x14ac:dyDescent="0.35">
      <c r="A449" t="s">
        <v>778</v>
      </c>
      <c r="B449" t="s">
        <v>15</v>
      </c>
      <c r="C449" t="s">
        <v>2592</v>
      </c>
      <c r="D449" s="6">
        <v>17745</v>
      </c>
      <c r="E449" s="6">
        <v>0</v>
      </c>
      <c r="F449" s="6">
        <v>0</v>
      </c>
      <c r="G449" s="6">
        <v>0</v>
      </c>
      <c r="H449" s="6">
        <v>0</v>
      </c>
    </row>
    <row r="450" spans="1:8" x14ac:dyDescent="0.35">
      <c r="A450" t="s">
        <v>778</v>
      </c>
      <c r="B450" t="s">
        <v>15</v>
      </c>
      <c r="C450" t="s">
        <v>1032</v>
      </c>
      <c r="D450" s="6">
        <v>10000</v>
      </c>
      <c r="E450" s="6">
        <v>8750</v>
      </c>
      <c r="F450" s="6">
        <v>5000</v>
      </c>
      <c r="G450" s="6">
        <v>5000</v>
      </c>
      <c r="H450" s="6">
        <v>5000</v>
      </c>
    </row>
    <row r="451" spans="1:8" x14ac:dyDescent="0.35">
      <c r="A451" t="s">
        <v>778</v>
      </c>
      <c r="B451" t="s">
        <v>15</v>
      </c>
      <c r="C451" t="s">
        <v>2649</v>
      </c>
      <c r="D451" s="6">
        <v>19289</v>
      </c>
      <c r="E451" s="6">
        <v>0</v>
      </c>
      <c r="F451" s="6">
        <v>2812.5</v>
      </c>
      <c r="G451" s="6">
        <v>9398</v>
      </c>
      <c r="H451" s="6">
        <v>9352</v>
      </c>
    </row>
    <row r="452" spans="1:8" x14ac:dyDescent="0.35">
      <c r="A452" t="s">
        <v>778</v>
      </c>
      <c r="B452" t="s">
        <v>16</v>
      </c>
      <c r="C452" t="s">
        <v>1889</v>
      </c>
      <c r="D452" s="6">
        <v>352402</v>
      </c>
      <c r="E452" s="6">
        <v>173230</v>
      </c>
      <c r="F452" s="6">
        <v>178099</v>
      </c>
      <c r="G452" s="6">
        <v>179011</v>
      </c>
      <c r="H452" s="6">
        <v>177187</v>
      </c>
    </row>
    <row r="453" spans="1:8" x14ac:dyDescent="0.35">
      <c r="A453" t="s">
        <v>778</v>
      </c>
      <c r="B453" t="s">
        <v>16</v>
      </c>
      <c r="C453" t="s">
        <v>1032</v>
      </c>
      <c r="D453" s="6">
        <v>750</v>
      </c>
      <c r="E453" s="6">
        <v>5</v>
      </c>
      <c r="F453" s="6">
        <v>375</v>
      </c>
      <c r="G453" s="6">
        <v>750</v>
      </c>
      <c r="H453" s="6">
        <v>0</v>
      </c>
    </row>
    <row r="454" spans="1:8" x14ac:dyDescent="0.35">
      <c r="A454" t="s">
        <v>779</v>
      </c>
      <c r="B454" t="s">
        <v>30</v>
      </c>
      <c r="C454" t="s">
        <v>1665</v>
      </c>
      <c r="D454" s="6">
        <v>108600</v>
      </c>
      <c r="E454" s="6">
        <v>54300</v>
      </c>
      <c r="F454" s="6">
        <v>54300</v>
      </c>
      <c r="G454" s="6">
        <v>54300</v>
      </c>
      <c r="H454" s="6">
        <v>54300</v>
      </c>
    </row>
    <row r="455" spans="1:8" x14ac:dyDescent="0.35">
      <c r="A455" t="s">
        <v>779</v>
      </c>
      <c r="B455" t="s">
        <v>30</v>
      </c>
      <c r="C455" t="s">
        <v>1672</v>
      </c>
      <c r="D455" s="6">
        <v>690673</v>
      </c>
      <c r="E455" s="6">
        <v>352289</v>
      </c>
      <c r="F455" s="6">
        <v>336065.5</v>
      </c>
      <c r="G455" s="6">
        <v>338383</v>
      </c>
      <c r="H455" s="6">
        <v>333748</v>
      </c>
    </row>
    <row r="456" spans="1:8" x14ac:dyDescent="0.35">
      <c r="A456" t="s">
        <v>779</v>
      </c>
      <c r="B456" t="s">
        <v>30</v>
      </c>
      <c r="C456" t="s">
        <v>2250</v>
      </c>
      <c r="D456" s="6">
        <v>54436</v>
      </c>
      <c r="E456" s="6">
        <v>28468</v>
      </c>
      <c r="F456" s="6">
        <v>25968</v>
      </c>
      <c r="G456" s="6">
        <v>25968</v>
      </c>
      <c r="H456" s="6">
        <v>28468</v>
      </c>
    </row>
    <row r="457" spans="1:8" x14ac:dyDescent="0.35">
      <c r="A457" t="s">
        <v>779</v>
      </c>
      <c r="B457" t="s">
        <v>30</v>
      </c>
      <c r="C457" t="s">
        <v>2281</v>
      </c>
      <c r="D457" s="6">
        <v>1971891</v>
      </c>
      <c r="E457" s="6">
        <v>1010543</v>
      </c>
      <c r="F457" s="6">
        <v>945674.5</v>
      </c>
      <c r="G457" s="6">
        <v>954685</v>
      </c>
      <c r="H457" s="6">
        <v>936664</v>
      </c>
    </row>
    <row r="458" spans="1:8" x14ac:dyDescent="0.35">
      <c r="A458" t="s">
        <v>779</v>
      </c>
      <c r="B458" t="s">
        <v>15</v>
      </c>
      <c r="C458" t="s">
        <v>1092</v>
      </c>
      <c r="D458" s="6">
        <v>0</v>
      </c>
      <c r="E458" s="6">
        <v>0</v>
      </c>
      <c r="F458" s="6">
        <v>0</v>
      </c>
      <c r="G458" s="6">
        <v>0</v>
      </c>
      <c r="H458" s="6">
        <v>0</v>
      </c>
    </row>
    <row r="459" spans="1:8" x14ac:dyDescent="0.35">
      <c r="A459" t="s">
        <v>779</v>
      </c>
      <c r="B459" t="s">
        <v>15</v>
      </c>
      <c r="C459" t="s">
        <v>2592</v>
      </c>
      <c r="D459" s="6">
        <v>27657</v>
      </c>
      <c r="E459" s="6">
        <v>0</v>
      </c>
      <c r="F459" s="6">
        <v>0</v>
      </c>
      <c r="G459" s="6">
        <v>0</v>
      </c>
      <c r="H459" s="6">
        <v>0</v>
      </c>
    </row>
    <row r="460" spans="1:8" x14ac:dyDescent="0.35">
      <c r="A460" t="s">
        <v>779</v>
      </c>
      <c r="B460" t="s">
        <v>16</v>
      </c>
      <c r="C460" t="s">
        <v>2064</v>
      </c>
      <c r="D460" s="6">
        <v>348112</v>
      </c>
      <c r="E460" s="6">
        <v>172439</v>
      </c>
      <c r="F460" s="6">
        <v>175356</v>
      </c>
      <c r="G460" s="6">
        <v>175356</v>
      </c>
      <c r="H460" s="6">
        <v>176021</v>
      </c>
    </row>
    <row r="461" spans="1:8" x14ac:dyDescent="0.35">
      <c r="A461" t="s">
        <v>780</v>
      </c>
      <c r="B461" t="s">
        <v>15</v>
      </c>
      <c r="C461" t="s">
        <v>1575</v>
      </c>
      <c r="D461" s="6">
        <v>1353750</v>
      </c>
      <c r="E461" s="6">
        <v>676875</v>
      </c>
      <c r="F461" s="6">
        <v>203062.5</v>
      </c>
      <c r="G461" s="6">
        <v>676875</v>
      </c>
      <c r="H461" s="6">
        <v>676875</v>
      </c>
    </row>
    <row r="462" spans="1:8" x14ac:dyDescent="0.35">
      <c r="A462" t="s">
        <v>780</v>
      </c>
      <c r="B462" t="s">
        <v>15</v>
      </c>
      <c r="C462" t="s">
        <v>1587</v>
      </c>
      <c r="D462" s="6">
        <v>56250</v>
      </c>
      <c r="E462" s="6">
        <v>28875</v>
      </c>
      <c r="F462" s="6">
        <v>8437.5</v>
      </c>
      <c r="G462" s="6">
        <v>27375</v>
      </c>
      <c r="H462" s="6">
        <v>28875</v>
      </c>
    </row>
    <row r="463" spans="1:8" x14ac:dyDescent="0.35">
      <c r="A463" t="s">
        <v>780</v>
      </c>
      <c r="B463" t="s">
        <v>15</v>
      </c>
      <c r="C463" t="s">
        <v>1741</v>
      </c>
      <c r="D463" s="6">
        <v>3100000</v>
      </c>
      <c r="E463" s="6">
        <v>1550000</v>
      </c>
      <c r="F463" s="6">
        <v>1350000</v>
      </c>
      <c r="G463" s="6">
        <v>1350000</v>
      </c>
      <c r="H463" s="6">
        <v>1350000</v>
      </c>
    </row>
    <row r="464" spans="1:8" x14ac:dyDescent="0.35">
      <c r="A464" t="s">
        <v>780</v>
      </c>
      <c r="B464" t="s">
        <v>15</v>
      </c>
      <c r="C464" t="s">
        <v>1803</v>
      </c>
      <c r="D464" s="6">
        <v>64000</v>
      </c>
      <c r="E464" s="6">
        <v>32000</v>
      </c>
      <c r="F464" s="6">
        <v>9600</v>
      </c>
      <c r="G464" s="6">
        <v>32000</v>
      </c>
      <c r="H464" s="6">
        <v>32000</v>
      </c>
    </row>
    <row r="465" spans="1:8" x14ac:dyDescent="0.35">
      <c r="A465" t="s">
        <v>780</v>
      </c>
      <c r="B465" t="s">
        <v>15</v>
      </c>
      <c r="C465" t="s">
        <v>2245</v>
      </c>
      <c r="D465" s="6">
        <v>3200638</v>
      </c>
      <c r="E465" s="6">
        <v>1600017</v>
      </c>
      <c r="F465" s="6">
        <v>1798693</v>
      </c>
      <c r="G465" s="6">
        <v>1798693</v>
      </c>
      <c r="H465" s="6">
        <v>1798693</v>
      </c>
    </row>
    <row r="466" spans="1:8" x14ac:dyDescent="0.35">
      <c r="A466" t="s">
        <v>780</v>
      </c>
      <c r="B466" t="s">
        <v>15</v>
      </c>
      <c r="C466" t="s">
        <v>2592</v>
      </c>
      <c r="D466" s="6">
        <v>81065</v>
      </c>
      <c r="E466" s="6">
        <v>0</v>
      </c>
      <c r="F466" s="6">
        <v>0</v>
      </c>
      <c r="G466" s="6">
        <v>0</v>
      </c>
      <c r="H466" s="6">
        <v>0</v>
      </c>
    </row>
    <row r="467" spans="1:8" x14ac:dyDescent="0.35">
      <c r="A467" t="s">
        <v>780</v>
      </c>
      <c r="B467" t="s">
        <v>15</v>
      </c>
      <c r="C467" t="s">
        <v>1092</v>
      </c>
      <c r="D467" s="6">
        <v>400000</v>
      </c>
      <c r="E467" s="6">
        <v>0</v>
      </c>
      <c r="F467" s="6">
        <v>0</v>
      </c>
      <c r="G467" s="6">
        <v>0</v>
      </c>
      <c r="H467" s="6">
        <v>0</v>
      </c>
    </row>
    <row r="468" spans="1:8" x14ac:dyDescent="0.35">
      <c r="A468" t="s">
        <v>780</v>
      </c>
      <c r="B468" t="s">
        <v>15</v>
      </c>
      <c r="C468" t="s">
        <v>1032</v>
      </c>
      <c r="D468" s="6">
        <v>12000</v>
      </c>
      <c r="E468" s="6">
        <v>10700</v>
      </c>
      <c r="F468" s="6">
        <v>0</v>
      </c>
      <c r="G468" s="6">
        <v>0</v>
      </c>
      <c r="H468" s="6">
        <v>0</v>
      </c>
    </row>
    <row r="469" spans="1:8" x14ac:dyDescent="0.35">
      <c r="A469" t="s">
        <v>780</v>
      </c>
      <c r="B469" t="s">
        <v>15</v>
      </c>
      <c r="C469" t="s">
        <v>2623</v>
      </c>
      <c r="D469" s="6">
        <v>347000</v>
      </c>
      <c r="E469" s="6">
        <v>0</v>
      </c>
      <c r="F469" s="6">
        <v>67500</v>
      </c>
      <c r="G469" s="6">
        <v>225000</v>
      </c>
      <c r="H469" s="6">
        <v>225000</v>
      </c>
    </row>
    <row r="470" spans="1:8" x14ac:dyDescent="0.35">
      <c r="A470" t="s">
        <v>780</v>
      </c>
      <c r="B470" t="s">
        <v>16</v>
      </c>
      <c r="C470" t="s">
        <v>1158</v>
      </c>
      <c r="D470" s="6">
        <v>0</v>
      </c>
      <c r="E470" s="6">
        <v>548461</v>
      </c>
      <c r="F470" s="6">
        <v>0</v>
      </c>
      <c r="G470" s="6">
        <v>0</v>
      </c>
      <c r="H470" s="6">
        <v>0</v>
      </c>
    </row>
    <row r="471" spans="1:8" x14ac:dyDescent="0.35">
      <c r="A471" t="s">
        <v>780</v>
      </c>
      <c r="B471" t="s">
        <v>16</v>
      </c>
      <c r="C471" t="s">
        <v>1032</v>
      </c>
      <c r="D471" s="6">
        <v>0</v>
      </c>
      <c r="E471" s="6">
        <v>3000</v>
      </c>
      <c r="F471" s="6">
        <v>0</v>
      </c>
      <c r="G471" s="6">
        <v>0</v>
      </c>
      <c r="H471" s="6">
        <v>0</v>
      </c>
    </row>
    <row r="472" spans="1:8" x14ac:dyDescent="0.35">
      <c r="A472" t="s">
        <v>781</v>
      </c>
      <c r="B472" t="s">
        <v>15</v>
      </c>
      <c r="C472" t="s">
        <v>1037</v>
      </c>
      <c r="D472" s="6">
        <v>696964</v>
      </c>
      <c r="E472" s="6">
        <v>0</v>
      </c>
      <c r="F472" s="6">
        <v>77692.5</v>
      </c>
      <c r="G472" s="6">
        <v>260150</v>
      </c>
      <c r="H472" s="6">
        <v>257800</v>
      </c>
    </row>
    <row r="473" spans="1:8" x14ac:dyDescent="0.35">
      <c r="A473" t="s">
        <v>781</v>
      </c>
      <c r="B473" t="s">
        <v>15</v>
      </c>
      <c r="C473" t="s">
        <v>1176</v>
      </c>
      <c r="D473" s="6">
        <v>278000</v>
      </c>
      <c r="E473" s="6">
        <v>117000</v>
      </c>
      <c r="F473" s="6">
        <v>48900</v>
      </c>
      <c r="G473" s="6">
        <v>163000</v>
      </c>
      <c r="H473" s="6">
        <v>163000</v>
      </c>
    </row>
    <row r="474" spans="1:8" x14ac:dyDescent="0.35">
      <c r="A474" t="s">
        <v>781</v>
      </c>
      <c r="B474" t="s">
        <v>15</v>
      </c>
      <c r="C474" t="s">
        <v>1332</v>
      </c>
      <c r="D474" s="6">
        <v>437000</v>
      </c>
      <c r="E474" s="6">
        <v>195000</v>
      </c>
      <c r="F474" s="6">
        <v>79050</v>
      </c>
      <c r="G474" s="6">
        <v>263500</v>
      </c>
      <c r="H474" s="6">
        <v>263500</v>
      </c>
    </row>
    <row r="475" spans="1:8" x14ac:dyDescent="0.35">
      <c r="A475" t="s">
        <v>781</v>
      </c>
      <c r="B475" t="s">
        <v>15</v>
      </c>
      <c r="C475" t="s">
        <v>1479</v>
      </c>
      <c r="D475" s="6">
        <v>1740000</v>
      </c>
      <c r="E475" s="6">
        <v>866500</v>
      </c>
      <c r="F475" s="6">
        <v>996500</v>
      </c>
      <c r="G475" s="6">
        <v>996500</v>
      </c>
      <c r="H475" s="6">
        <v>996500</v>
      </c>
    </row>
    <row r="476" spans="1:8" x14ac:dyDescent="0.35">
      <c r="A476" t="s">
        <v>781</v>
      </c>
      <c r="B476" t="s">
        <v>15</v>
      </c>
      <c r="C476" t="s">
        <v>2049</v>
      </c>
      <c r="D476" s="6">
        <v>406215</v>
      </c>
      <c r="E476" s="6">
        <v>133806</v>
      </c>
      <c r="F476" s="6">
        <v>0</v>
      </c>
      <c r="G476" s="6">
        <v>0</v>
      </c>
      <c r="H476" s="6">
        <v>0</v>
      </c>
    </row>
    <row r="477" spans="1:8" x14ac:dyDescent="0.35">
      <c r="A477" t="s">
        <v>781</v>
      </c>
      <c r="B477" t="s">
        <v>15</v>
      </c>
      <c r="C477" t="s">
        <v>2183</v>
      </c>
      <c r="D477" s="6">
        <v>44417</v>
      </c>
      <c r="E477" s="6">
        <v>22369</v>
      </c>
      <c r="F477" s="6">
        <v>6598.35</v>
      </c>
      <c r="G477" s="6">
        <v>22048</v>
      </c>
      <c r="H477" s="6">
        <v>21941</v>
      </c>
    </row>
    <row r="478" spans="1:8" x14ac:dyDescent="0.35">
      <c r="A478" t="s">
        <v>781</v>
      </c>
      <c r="B478" t="s">
        <v>15</v>
      </c>
      <c r="C478" t="s">
        <v>1121</v>
      </c>
      <c r="D478" s="6">
        <v>532939</v>
      </c>
      <c r="E478" s="6">
        <v>262085</v>
      </c>
      <c r="F478" s="6">
        <v>79994.7</v>
      </c>
      <c r="G478" s="6">
        <v>265449</v>
      </c>
      <c r="H478" s="6">
        <v>267849</v>
      </c>
    </row>
    <row r="479" spans="1:8" x14ac:dyDescent="0.35">
      <c r="A479" t="s">
        <v>781</v>
      </c>
      <c r="B479" t="s">
        <v>15</v>
      </c>
      <c r="C479" t="s">
        <v>1092</v>
      </c>
      <c r="D479" s="6">
        <v>40000</v>
      </c>
      <c r="E479" s="6">
        <v>0</v>
      </c>
      <c r="F479" s="6">
        <v>0</v>
      </c>
      <c r="G479" s="6">
        <v>0</v>
      </c>
      <c r="H479" s="6">
        <v>0</v>
      </c>
    </row>
    <row r="480" spans="1:8" x14ac:dyDescent="0.35">
      <c r="A480" t="s">
        <v>781</v>
      </c>
      <c r="B480" t="s">
        <v>15</v>
      </c>
      <c r="C480" t="s">
        <v>2592</v>
      </c>
      <c r="D480" s="6">
        <v>26134</v>
      </c>
      <c r="E480" s="6">
        <v>0</v>
      </c>
      <c r="F480" s="6">
        <v>0</v>
      </c>
      <c r="G480" s="6">
        <v>0</v>
      </c>
      <c r="H480" s="6">
        <v>0</v>
      </c>
    </row>
    <row r="481" spans="1:8" x14ac:dyDescent="0.35">
      <c r="A481" t="s">
        <v>781</v>
      </c>
      <c r="B481" t="s">
        <v>15</v>
      </c>
      <c r="C481" t="s">
        <v>2813</v>
      </c>
      <c r="D481" s="6">
        <v>54893</v>
      </c>
      <c r="E481" s="6">
        <v>0</v>
      </c>
      <c r="F481" s="6">
        <v>8292.4500000000007</v>
      </c>
      <c r="G481" s="6">
        <v>27709</v>
      </c>
      <c r="H481" s="6">
        <v>27574</v>
      </c>
    </row>
    <row r="482" spans="1:8" x14ac:dyDescent="0.35">
      <c r="A482" t="s">
        <v>782</v>
      </c>
      <c r="B482" t="s">
        <v>15</v>
      </c>
      <c r="C482" t="s">
        <v>1371</v>
      </c>
      <c r="D482" s="6">
        <v>746450</v>
      </c>
      <c r="E482" s="6">
        <v>386600</v>
      </c>
      <c r="F482" s="6">
        <v>0</v>
      </c>
      <c r="G482" s="6">
        <v>0</v>
      </c>
      <c r="H482" s="6">
        <v>0</v>
      </c>
    </row>
    <row r="483" spans="1:8" x14ac:dyDescent="0.35">
      <c r="A483" t="s">
        <v>782</v>
      </c>
      <c r="B483" t="s">
        <v>15</v>
      </c>
      <c r="C483" t="s">
        <v>1212</v>
      </c>
      <c r="D483" s="6">
        <v>2855000</v>
      </c>
      <c r="E483" s="6">
        <v>1430000</v>
      </c>
      <c r="F483" s="6">
        <v>1420500</v>
      </c>
      <c r="G483" s="6">
        <v>1420500</v>
      </c>
      <c r="H483" s="6">
        <v>1420500</v>
      </c>
    </row>
    <row r="484" spans="1:8" x14ac:dyDescent="0.35">
      <c r="A484" t="s">
        <v>782</v>
      </c>
      <c r="B484" t="s">
        <v>15</v>
      </c>
      <c r="C484" t="s">
        <v>2592</v>
      </c>
      <c r="D484" s="6">
        <v>42400</v>
      </c>
      <c r="E484" s="6">
        <v>23659</v>
      </c>
      <c r="F484" s="6">
        <v>0</v>
      </c>
      <c r="G484" s="6">
        <v>0</v>
      </c>
      <c r="H484" s="6">
        <v>0</v>
      </c>
    </row>
    <row r="485" spans="1:8" x14ac:dyDescent="0.35">
      <c r="A485" t="s">
        <v>782</v>
      </c>
      <c r="B485" t="s">
        <v>15</v>
      </c>
      <c r="C485" t="s">
        <v>1092</v>
      </c>
      <c r="D485" s="6">
        <v>9000</v>
      </c>
      <c r="E485" s="6">
        <v>9142</v>
      </c>
      <c r="F485" s="6">
        <v>0</v>
      </c>
      <c r="G485" s="6">
        <v>0</v>
      </c>
      <c r="H485" s="6">
        <v>0</v>
      </c>
    </row>
    <row r="486" spans="1:8" x14ac:dyDescent="0.35">
      <c r="A486" t="s">
        <v>782</v>
      </c>
      <c r="B486" t="s">
        <v>15</v>
      </c>
      <c r="C486" t="s">
        <v>1032</v>
      </c>
      <c r="D486" s="6">
        <v>0</v>
      </c>
      <c r="E486" s="6">
        <v>1500</v>
      </c>
      <c r="F486" s="6">
        <v>0</v>
      </c>
      <c r="G486" s="6">
        <v>0</v>
      </c>
      <c r="H486" s="6">
        <v>0</v>
      </c>
    </row>
    <row r="487" spans="1:8" x14ac:dyDescent="0.35">
      <c r="A487" t="s">
        <v>782</v>
      </c>
      <c r="B487" t="s">
        <v>15</v>
      </c>
      <c r="C487" t="s">
        <v>1037</v>
      </c>
      <c r="D487" s="6">
        <v>542862</v>
      </c>
      <c r="E487" s="6">
        <v>0</v>
      </c>
      <c r="F487" s="6">
        <v>216727.5</v>
      </c>
      <c r="G487" s="6">
        <v>723200</v>
      </c>
      <c r="H487" s="6">
        <v>721650</v>
      </c>
    </row>
    <row r="488" spans="1:8" x14ac:dyDescent="0.35">
      <c r="A488" t="s">
        <v>782</v>
      </c>
      <c r="B488" t="s">
        <v>15</v>
      </c>
      <c r="C488" t="s">
        <v>1233</v>
      </c>
      <c r="D488" s="6">
        <v>191000</v>
      </c>
      <c r="E488" s="6">
        <v>95500</v>
      </c>
      <c r="F488" s="6">
        <v>28650</v>
      </c>
      <c r="G488" s="6">
        <v>95500</v>
      </c>
      <c r="H488" s="6">
        <v>95500</v>
      </c>
    </row>
    <row r="489" spans="1:8" x14ac:dyDescent="0.35">
      <c r="A489" t="s">
        <v>782</v>
      </c>
      <c r="B489" t="s">
        <v>16</v>
      </c>
      <c r="C489" t="s">
        <v>1217</v>
      </c>
      <c r="D489" s="6">
        <v>0</v>
      </c>
      <c r="E489" s="6">
        <v>94330</v>
      </c>
      <c r="F489" s="6">
        <v>0</v>
      </c>
      <c r="G489" s="6">
        <v>0</v>
      </c>
      <c r="H489" s="6">
        <v>0</v>
      </c>
    </row>
    <row r="490" spans="1:8" x14ac:dyDescent="0.35">
      <c r="A490" t="s">
        <v>783</v>
      </c>
      <c r="B490" t="s">
        <v>15</v>
      </c>
      <c r="C490" t="s">
        <v>1032</v>
      </c>
      <c r="D490" s="6">
        <v>0</v>
      </c>
      <c r="E490" s="6">
        <v>2600</v>
      </c>
      <c r="F490" s="6">
        <v>0</v>
      </c>
      <c r="G490" s="6">
        <v>0</v>
      </c>
      <c r="H490" s="6">
        <v>0</v>
      </c>
    </row>
    <row r="491" spans="1:8" x14ac:dyDescent="0.35">
      <c r="A491" t="s">
        <v>783</v>
      </c>
      <c r="B491" t="s">
        <v>15</v>
      </c>
      <c r="C491" t="s">
        <v>1233</v>
      </c>
      <c r="D491" s="6">
        <v>861000</v>
      </c>
      <c r="E491" s="6">
        <v>559500</v>
      </c>
      <c r="F491" s="6">
        <v>129150</v>
      </c>
      <c r="G491" s="6">
        <v>430500</v>
      </c>
      <c r="H491" s="6">
        <v>430500</v>
      </c>
    </row>
    <row r="492" spans="1:8" x14ac:dyDescent="0.35">
      <c r="A492" t="s">
        <v>783</v>
      </c>
      <c r="B492" t="s">
        <v>15</v>
      </c>
      <c r="C492" t="s">
        <v>1212</v>
      </c>
      <c r="D492" s="6">
        <v>586000</v>
      </c>
      <c r="E492" s="6">
        <v>293500</v>
      </c>
      <c r="F492" s="6">
        <v>0</v>
      </c>
      <c r="G492" s="6">
        <v>0</v>
      </c>
      <c r="H492" s="6">
        <v>0</v>
      </c>
    </row>
    <row r="493" spans="1:8" x14ac:dyDescent="0.35">
      <c r="A493" t="s">
        <v>783</v>
      </c>
      <c r="B493" t="s">
        <v>15</v>
      </c>
      <c r="C493" t="s">
        <v>1125</v>
      </c>
      <c r="D493" s="6">
        <v>5695000</v>
      </c>
      <c r="E493" s="6">
        <v>2847500</v>
      </c>
      <c r="F493" s="6">
        <v>2845000</v>
      </c>
      <c r="G493" s="6">
        <v>2845000</v>
      </c>
      <c r="H493" s="6">
        <v>2845000</v>
      </c>
    </row>
    <row r="494" spans="1:8" x14ac:dyDescent="0.35">
      <c r="A494" t="s">
        <v>783</v>
      </c>
      <c r="B494" t="s">
        <v>15</v>
      </c>
      <c r="C494" t="s">
        <v>1121</v>
      </c>
      <c r="D494" s="6">
        <v>664850</v>
      </c>
      <c r="E494" s="6">
        <v>329750</v>
      </c>
      <c r="F494" s="6">
        <v>0</v>
      </c>
      <c r="G494" s="6">
        <v>0</v>
      </c>
      <c r="H494" s="6">
        <v>0</v>
      </c>
    </row>
    <row r="495" spans="1:8" x14ac:dyDescent="0.35">
      <c r="A495" t="s">
        <v>783</v>
      </c>
      <c r="B495" t="s">
        <v>15</v>
      </c>
      <c r="C495" t="s">
        <v>2592</v>
      </c>
      <c r="D495" s="6">
        <v>189910</v>
      </c>
      <c r="E495" s="6">
        <v>75000</v>
      </c>
      <c r="F495" s="6">
        <v>0</v>
      </c>
      <c r="G495" s="6">
        <v>0</v>
      </c>
      <c r="H495" s="6">
        <v>0</v>
      </c>
    </row>
    <row r="496" spans="1:8" x14ac:dyDescent="0.35">
      <c r="A496" t="s">
        <v>783</v>
      </c>
      <c r="B496" t="s">
        <v>15</v>
      </c>
      <c r="C496" t="s">
        <v>1092</v>
      </c>
      <c r="D496" s="6">
        <v>0</v>
      </c>
      <c r="E496" s="6">
        <v>0</v>
      </c>
      <c r="F496" s="6">
        <v>0</v>
      </c>
      <c r="G496" s="6">
        <v>0</v>
      </c>
      <c r="H496" s="6">
        <v>0</v>
      </c>
    </row>
    <row r="497" spans="1:8" x14ac:dyDescent="0.35">
      <c r="A497" t="s">
        <v>783</v>
      </c>
      <c r="B497" t="s">
        <v>15</v>
      </c>
      <c r="C497" t="s">
        <v>2597</v>
      </c>
      <c r="D497" s="6">
        <v>0</v>
      </c>
      <c r="E497" s="6">
        <v>0</v>
      </c>
      <c r="F497" s="6">
        <v>0</v>
      </c>
      <c r="G497" s="6">
        <v>0</v>
      </c>
      <c r="H497" s="6">
        <v>0</v>
      </c>
    </row>
    <row r="498" spans="1:8" x14ac:dyDescent="0.35">
      <c r="A498" t="s">
        <v>783</v>
      </c>
      <c r="B498" t="s">
        <v>15</v>
      </c>
      <c r="C498" t="s">
        <v>2872</v>
      </c>
      <c r="D498" s="6">
        <v>708000</v>
      </c>
      <c r="E498" s="6">
        <v>866000</v>
      </c>
      <c r="F498" s="6">
        <v>105600</v>
      </c>
      <c r="G498" s="6">
        <v>352000</v>
      </c>
      <c r="H498" s="6">
        <v>352000</v>
      </c>
    </row>
    <row r="499" spans="1:8" x14ac:dyDescent="0.35">
      <c r="A499" t="s">
        <v>783</v>
      </c>
      <c r="B499" t="s">
        <v>15</v>
      </c>
      <c r="C499" t="s">
        <v>2650</v>
      </c>
      <c r="D499" s="6">
        <v>1047000</v>
      </c>
      <c r="E499" s="6">
        <v>0</v>
      </c>
      <c r="F499" s="6">
        <v>202200</v>
      </c>
      <c r="G499" s="6">
        <v>674000</v>
      </c>
      <c r="H499" s="6">
        <v>674000</v>
      </c>
    </row>
    <row r="500" spans="1:8" x14ac:dyDescent="0.35">
      <c r="A500" t="s">
        <v>783</v>
      </c>
      <c r="B500" t="s">
        <v>16</v>
      </c>
      <c r="C500" t="s">
        <v>1654</v>
      </c>
      <c r="D500" s="6">
        <v>357226</v>
      </c>
      <c r="E500" s="6">
        <v>178913</v>
      </c>
      <c r="F500" s="6">
        <v>177693</v>
      </c>
      <c r="G500" s="6">
        <v>178001</v>
      </c>
      <c r="H500" s="6">
        <v>177385</v>
      </c>
    </row>
    <row r="501" spans="1:8" x14ac:dyDescent="0.35">
      <c r="A501" t="s">
        <v>784</v>
      </c>
      <c r="B501" t="s">
        <v>15</v>
      </c>
      <c r="C501" t="s">
        <v>1849</v>
      </c>
      <c r="D501" s="6">
        <v>4430000</v>
      </c>
      <c r="E501" s="6">
        <v>2214000</v>
      </c>
      <c r="F501" s="6">
        <v>2214000</v>
      </c>
      <c r="G501" s="6">
        <v>2214000</v>
      </c>
      <c r="H501" s="6">
        <v>2214000</v>
      </c>
    </row>
    <row r="502" spans="1:8" x14ac:dyDescent="0.35">
      <c r="A502" t="s">
        <v>784</v>
      </c>
      <c r="B502" t="s">
        <v>15</v>
      </c>
      <c r="C502" t="s">
        <v>1892</v>
      </c>
      <c r="D502" s="6">
        <v>0</v>
      </c>
      <c r="E502" s="6">
        <v>790000</v>
      </c>
      <c r="F502" s="6">
        <v>0</v>
      </c>
      <c r="G502" s="6">
        <v>0</v>
      </c>
      <c r="H502" s="6">
        <v>0</v>
      </c>
    </row>
    <row r="503" spans="1:8" x14ac:dyDescent="0.35">
      <c r="A503" t="s">
        <v>784</v>
      </c>
      <c r="B503" t="s">
        <v>15</v>
      </c>
      <c r="C503" t="s">
        <v>1032</v>
      </c>
      <c r="D503" s="6">
        <v>4000</v>
      </c>
      <c r="E503" s="6">
        <v>0</v>
      </c>
      <c r="F503" s="6">
        <v>1250</v>
      </c>
      <c r="G503" s="6">
        <v>2500</v>
      </c>
      <c r="H503" s="6">
        <v>0</v>
      </c>
    </row>
    <row r="504" spans="1:8" x14ac:dyDescent="0.35">
      <c r="A504" t="s">
        <v>784</v>
      </c>
      <c r="B504" t="s">
        <v>15</v>
      </c>
      <c r="C504" t="s">
        <v>2740</v>
      </c>
      <c r="D504" s="6">
        <v>1482700</v>
      </c>
      <c r="E504" s="6">
        <v>1853825</v>
      </c>
      <c r="F504" s="6">
        <v>0</v>
      </c>
      <c r="G504" s="6">
        <v>0</v>
      </c>
      <c r="H504" s="6">
        <v>0</v>
      </c>
    </row>
    <row r="505" spans="1:8" x14ac:dyDescent="0.35">
      <c r="A505" t="s">
        <v>784</v>
      </c>
      <c r="B505" t="s">
        <v>15</v>
      </c>
      <c r="C505" t="s">
        <v>2741</v>
      </c>
      <c r="D505" s="6">
        <v>1208000</v>
      </c>
      <c r="E505" s="6">
        <v>601000</v>
      </c>
      <c r="F505" s="6">
        <v>601000</v>
      </c>
      <c r="G505" s="6">
        <v>601000</v>
      </c>
      <c r="H505" s="6">
        <v>607000</v>
      </c>
    </row>
    <row r="506" spans="1:8" x14ac:dyDescent="0.35">
      <c r="A506" t="s">
        <v>784</v>
      </c>
      <c r="B506" t="s">
        <v>15</v>
      </c>
      <c r="C506" t="s">
        <v>2789</v>
      </c>
      <c r="D506" s="6">
        <v>4652000</v>
      </c>
      <c r="E506" s="6">
        <v>0</v>
      </c>
      <c r="F506" s="6">
        <v>544200</v>
      </c>
      <c r="G506" s="6">
        <v>1814000</v>
      </c>
      <c r="H506" s="6">
        <v>1814000</v>
      </c>
    </row>
    <row r="507" spans="1:8" x14ac:dyDescent="0.35">
      <c r="A507" t="s">
        <v>785</v>
      </c>
      <c r="B507" t="s">
        <v>15</v>
      </c>
      <c r="C507" t="s">
        <v>1114</v>
      </c>
      <c r="D507" s="6">
        <v>1801000</v>
      </c>
      <c r="E507" s="6">
        <v>770500</v>
      </c>
      <c r="F507" s="6">
        <v>322800</v>
      </c>
      <c r="G507" s="6">
        <v>1076000</v>
      </c>
      <c r="H507" s="6">
        <v>1076000</v>
      </c>
    </row>
    <row r="508" spans="1:8" x14ac:dyDescent="0.35">
      <c r="A508" t="s">
        <v>785</v>
      </c>
      <c r="B508" t="s">
        <v>15</v>
      </c>
      <c r="C508" t="s">
        <v>1455</v>
      </c>
      <c r="D508" s="6">
        <v>0</v>
      </c>
      <c r="E508" s="6">
        <v>381000</v>
      </c>
      <c r="F508" s="6">
        <v>0</v>
      </c>
      <c r="G508" s="6">
        <v>0</v>
      </c>
      <c r="H508" s="6">
        <v>0</v>
      </c>
    </row>
    <row r="509" spans="1:8" x14ac:dyDescent="0.35">
      <c r="A509" t="s">
        <v>785</v>
      </c>
      <c r="B509" t="s">
        <v>15</v>
      </c>
      <c r="C509" t="s">
        <v>2261</v>
      </c>
      <c r="D509" s="6">
        <v>136072</v>
      </c>
      <c r="E509" s="6">
        <v>70590</v>
      </c>
      <c r="F509" s="6">
        <v>0</v>
      </c>
      <c r="G509" s="6">
        <v>0</v>
      </c>
      <c r="H509" s="6">
        <v>0</v>
      </c>
    </row>
    <row r="510" spans="1:8" x14ac:dyDescent="0.35">
      <c r="A510" t="s">
        <v>785</v>
      </c>
      <c r="B510" t="s">
        <v>15</v>
      </c>
      <c r="C510" t="s">
        <v>2274</v>
      </c>
      <c r="D510" s="6">
        <v>0</v>
      </c>
      <c r="E510" s="6">
        <v>908000</v>
      </c>
      <c r="F510" s="6">
        <v>0</v>
      </c>
      <c r="G510" s="6">
        <v>0</v>
      </c>
      <c r="H510" s="6">
        <v>0</v>
      </c>
    </row>
    <row r="511" spans="1:8" x14ac:dyDescent="0.35">
      <c r="A511" t="s">
        <v>785</v>
      </c>
      <c r="B511" t="s">
        <v>15</v>
      </c>
      <c r="C511" t="s">
        <v>1230</v>
      </c>
      <c r="D511" s="6">
        <v>798000</v>
      </c>
      <c r="E511" s="6">
        <v>217500</v>
      </c>
      <c r="F511" s="6">
        <v>120300</v>
      </c>
      <c r="G511" s="6">
        <v>401000</v>
      </c>
      <c r="H511" s="6">
        <v>401000</v>
      </c>
    </row>
    <row r="512" spans="1:8" x14ac:dyDescent="0.35">
      <c r="A512" t="s">
        <v>785</v>
      </c>
      <c r="B512" t="s">
        <v>15</v>
      </c>
      <c r="C512" t="s">
        <v>1092</v>
      </c>
      <c r="D512" s="6">
        <v>200000</v>
      </c>
      <c r="E512" s="6">
        <v>0</v>
      </c>
      <c r="F512" s="6">
        <v>0</v>
      </c>
      <c r="G512" s="6">
        <v>0</v>
      </c>
      <c r="H512" s="6">
        <v>0</v>
      </c>
    </row>
    <row r="513" spans="1:8" x14ac:dyDescent="0.35">
      <c r="A513" t="s">
        <v>785</v>
      </c>
      <c r="B513" t="s">
        <v>15</v>
      </c>
      <c r="C513" t="s">
        <v>2592</v>
      </c>
      <c r="D513" s="6">
        <v>41000</v>
      </c>
      <c r="E513" s="6">
        <v>28125</v>
      </c>
      <c r="F513" s="6">
        <v>0</v>
      </c>
      <c r="G513" s="6">
        <v>0</v>
      </c>
      <c r="H513" s="6">
        <v>0</v>
      </c>
    </row>
    <row r="514" spans="1:8" x14ac:dyDescent="0.35">
      <c r="A514" t="s">
        <v>785</v>
      </c>
      <c r="B514" t="s">
        <v>15</v>
      </c>
      <c r="C514" t="s">
        <v>1037</v>
      </c>
      <c r="D514" s="6">
        <v>66975</v>
      </c>
      <c r="E514" s="6">
        <v>0</v>
      </c>
      <c r="F514" s="6">
        <v>144712.5</v>
      </c>
      <c r="G514" s="6">
        <v>479950</v>
      </c>
      <c r="H514" s="6">
        <v>484800</v>
      </c>
    </row>
    <row r="515" spans="1:8" x14ac:dyDescent="0.35">
      <c r="A515" t="s">
        <v>785</v>
      </c>
      <c r="B515" t="s">
        <v>15</v>
      </c>
      <c r="C515" t="s">
        <v>1175</v>
      </c>
      <c r="D515" s="6">
        <v>2920975</v>
      </c>
      <c r="E515" s="6">
        <v>559900</v>
      </c>
      <c r="F515" s="6">
        <v>180832.5</v>
      </c>
      <c r="G515" s="6">
        <v>602125</v>
      </c>
      <c r="H515" s="6">
        <v>603425</v>
      </c>
    </row>
    <row r="516" spans="1:8" x14ac:dyDescent="0.35">
      <c r="A516" t="s">
        <v>786</v>
      </c>
      <c r="B516" t="s">
        <v>30</v>
      </c>
      <c r="C516" t="s">
        <v>1361</v>
      </c>
      <c r="D516" s="6">
        <v>691000</v>
      </c>
      <c r="E516" s="6">
        <v>347500</v>
      </c>
      <c r="F516" s="6">
        <v>103950</v>
      </c>
      <c r="G516" s="6">
        <v>346500</v>
      </c>
      <c r="H516" s="6">
        <v>346500</v>
      </c>
    </row>
    <row r="517" spans="1:8" x14ac:dyDescent="0.35">
      <c r="A517" t="s">
        <v>786</v>
      </c>
      <c r="B517" t="s">
        <v>30</v>
      </c>
      <c r="C517" t="s">
        <v>1869</v>
      </c>
      <c r="D517" s="6">
        <v>685000</v>
      </c>
      <c r="E517" s="6">
        <v>344500</v>
      </c>
      <c r="F517" s="6">
        <v>102900</v>
      </c>
      <c r="G517" s="6">
        <v>343000</v>
      </c>
      <c r="H517" s="6">
        <v>343000</v>
      </c>
    </row>
    <row r="518" spans="1:8" x14ac:dyDescent="0.35">
      <c r="A518" t="s">
        <v>786</v>
      </c>
      <c r="B518" t="s">
        <v>15</v>
      </c>
      <c r="C518" t="s">
        <v>1304</v>
      </c>
      <c r="D518" s="6">
        <v>924000</v>
      </c>
      <c r="E518" s="6">
        <v>456000</v>
      </c>
      <c r="F518" s="6">
        <v>470500</v>
      </c>
      <c r="G518" s="6">
        <v>472000</v>
      </c>
      <c r="H518" s="6">
        <v>469000</v>
      </c>
    </row>
    <row r="519" spans="1:8" x14ac:dyDescent="0.35">
      <c r="A519" t="s">
        <v>786</v>
      </c>
      <c r="B519" t="s">
        <v>15</v>
      </c>
      <c r="C519" t="s">
        <v>1474</v>
      </c>
      <c r="D519" s="6">
        <v>440000</v>
      </c>
      <c r="E519" s="6">
        <v>216000</v>
      </c>
      <c r="F519" s="6">
        <v>222500</v>
      </c>
      <c r="G519" s="6">
        <v>224000</v>
      </c>
      <c r="H519" s="6">
        <v>221000</v>
      </c>
    </row>
    <row r="520" spans="1:8" x14ac:dyDescent="0.35">
      <c r="A520" t="s">
        <v>786</v>
      </c>
      <c r="B520" t="s">
        <v>15</v>
      </c>
      <c r="C520" t="s">
        <v>1630</v>
      </c>
      <c r="D520" s="6">
        <v>258365</v>
      </c>
      <c r="E520" s="6">
        <v>130125</v>
      </c>
      <c r="F520" s="6">
        <v>38377.65</v>
      </c>
      <c r="G520" s="6">
        <v>128240</v>
      </c>
      <c r="H520" s="6">
        <v>127611</v>
      </c>
    </row>
    <row r="521" spans="1:8" x14ac:dyDescent="0.35">
      <c r="A521" t="s">
        <v>786</v>
      </c>
      <c r="B521" t="s">
        <v>15</v>
      </c>
      <c r="C521" t="s">
        <v>1674</v>
      </c>
      <c r="D521" s="6">
        <v>0</v>
      </c>
      <c r="E521" s="6">
        <v>26294</v>
      </c>
      <c r="F521" s="6">
        <v>0</v>
      </c>
      <c r="G521" s="6">
        <v>0</v>
      </c>
      <c r="H521" s="6">
        <v>0</v>
      </c>
    </row>
    <row r="522" spans="1:8" x14ac:dyDescent="0.35">
      <c r="A522" t="s">
        <v>786</v>
      </c>
      <c r="B522" t="s">
        <v>15</v>
      </c>
      <c r="C522" t="s">
        <v>1832</v>
      </c>
      <c r="D522" s="6">
        <v>648000</v>
      </c>
      <c r="E522" s="6">
        <v>324000</v>
      </c>
      <c r="F522" s="6">
        <v>317500</v>
      </c>
      <c r="G522" s="6">
        <v>319000</v>
      </c>
      <c r="H522" s="6">
        <v>316000</v>
      </c>
    </row>
    <row r="523" spans="1:8" x14ac:dyDescent="0.35">
      <c r="A523" t="s">
        <v>786</v>
      </c>
      <c r="B523" t="s">
        <v>15</v>
      </c>
      <c r="C523" t="s">
        <v>1401</v>
      </c>
      <c r="D523" s="6">
        <v>0</v>
      </c>
      <c r="E523" s="6">
        <v>514000</v>
      </c>
      <c r="F523" s="6">
        <v>0</v>
      </c>
      <c r="G523" s="6">
        <v>0</v>
      </c>
      <c r="H523" s="6">
        <v>0</v>
      </c>
    </row>
    <row r="524" spans="1:8" x14ac:dyDescent="0.35">
      <c r="A524" t="s">
        <v>786</v>
      </c>
      <c r="B524" t="s">
        <v>15</v>
      </c>
      <c r="C524" t="s">
        <v>2012</v>
      </c>
      <c r="D524" s="6">
        <v>1226000</v>
      </c>
      <c r="E524" s="6">
        <v>614500</v>
      </c>
      <c r="F524" s="6">
        <v>305750</v>
      </c>
      <c r="G524" s="6">
        <v>611500</v>
      </c>
      <c r="H524" s="6">
        <v>0</v>
      </c>
    </row>
    <row r="525" spans="1:8" x14ac:dyDescent="0.35">
      <c r="A525" t="s">
        <v>786</v>
      </c>
      <c r="B525" t="s">
        <v>15</v>
      </c>
      <c r="C525" t="s">
        <v>1223</v>
      </c>
      <c r="D525" s="6">
        <v>62000</v>
      </c>
      <c r="E525" s="6">
        <v>31000</v>
      </c>
      <c r="F525" s="6">
        <v>25650</v>
      </c>
      <c r="G525" s="6">
        <v>85500</v>
      </c>
      <c r="H525" s="6">
        <v>85500</v>
      </c>
    </row>
    <row r="526" spans="1:8" x14ac:dyDescent="0.35">
      <c r="A526" t="s">
        <v>786</v>
      </c>
      <c r="B526" t="s">
        <v>15</v>
      </c>
      <c r="C526" t="s">
        <v>2131</v>
      </c>
      <c r="D526" s="6">
        <v>74584</v>
      </c>
      <c r="E526" s="6">
        <v>37564</v>
      </c>
      <c r="F526" s="6">
        <v>11078.7</v>
      </c>
      <c r="G526" s="6">
        <v>37020</v>
      </c>
      <c r="H526" s="6">
        <v>36838</v>
      </c>
    </row>
    <row r="527" spans="1:8" x14ac:dyDescent="0.35">
      <c r="A527" t="s">
        <v>786</v>
      </c>
      <c r="B527" t="s">
        <v>15</v>
      </c>
      <c r="C527" t="s">
        <v>2341</v>
      </c>
      <c r="D527" s="6">
        <v>1303000</v>
      </c>
      <c r="E527" s="6">
        <v>646000</v>
      </c>
      <c r="F527" s="6">
        <v>656000</v>
      </c>
      <c r="G527" s="6">
        <v>656000</v>
      </c>
      <c r="H527" s="6">
        <v>669000</v>
      </c>
    </row>
    <row r="528" spans="1:8" x14ac:dyDescent="0.35">
      <c r="A528" t="s">
        <v>786</v>
      </c>
      <c r="B528" t="s">
        <v>15</v>
      </c>
      <c r="C528" t="s">
        <v>2384</v>
      </c>
      <c r="D528" s="6">
        <v>556250</v>
      </c>
      <c r="E528" s="6">
        <v>559500</v>
      </c>
      <c r="F528" s="6">
        <v>0</v>
      </c>
      <c r="G528" s="6">
        <v>0</v>
      </c>
      <c r="H528" s="6">
        <v>0</v>
      </c>
    </row>
    <row r="529" spans="1:8" x14ac:dyDescent="0.35">
      <c r="A529" t="s">
        <v>786</v>
      </c>
      <c r="B529" t="s">
        <v>15</v>
      </c>
      <c r="C529" t="s">
        <v>2472</v>
      </c>
      <c r="D529" s="6">
        <v>74074</v>
      </c>
      <c r="E529" s="6">
        <v>37310</v>
      </c>
      <c r="F529" s="6">
        <v>11001.9</v>
      </c>
      <c r="G529" s="6">
        <v>36764</v>
      </c>
      <c r="H529" s="6">
        <v>36582</v>
      </c>
    </row>
    <row r="530" spans="1:8" x14ac:dyDescent="0.35">
      <c r="A530" t="s">
        <v>786</v>
      </c>
      <c r="B530" t="s">
        <v>15</v>
      </c>
      <c r="C530" t="s">
        <v>2501</v>
      </c>
      <c r="D530" s="6">
        <v>263657</v>
      </c>
      <c r="E530" s="6">
        <v>132791</v>
      </c>
      <c r="F530" s="6">
        <v>39163.65</v>
      </c>
      <c r="G530" s="6">
        <v>130866</v>
      </c>
      <c r="H530" s="6">
        <v>130225</v>
      </c>
    </row>
    <row r="531" spans="1:8" x14ac:dyDescent="0.35">
      <c r="A531" t="s">
        <v>786</v>
      </c>
      <c r="B531" t="s">
        <v>15</v>
      </c>
      <c r="C531" t="s">
        <v>2592</v>
      </c>
      <c r="D531" s="6">
        <v>4763</v>
      </c>
      <c r="E531" s="6">
        <v>0</v>
      </c>
      <c r="F531" s="6">
        <v>0</v>
      </c>
      <c r="G531" s="6">
        <v>0</v>
      </c>
      <c r="H531" s="6">
        <v>0</v>
      </c>
    </row>
    <row r="532" spans="1:8" x14ac:dyDescent="0.35">
      <c r="A532" t="s">
        <v>786</v>
      </c>
      <c r="B532" t="s">
        <v>15</v>
      </c>
      <c r="C532" t="s">
        <v>1092</v>
      </c>
      <c r="D532" s="6">
        <v>300000</v>
      </c>
      <c r="E532" s="6">
        <v>0</v>
      </c>
      <c r="F532" s="6">
        <v>0</v>
      </c>
      <c r="G532" s="6">
        <v>0</v>
      </c>
      <c r="H532" s="6">
        <v>0</v>
      </c>
    </row>
    <row r="533" spans="1:8" x14ac:dyDescent="0.35">
      <c r="A533" t="s">
        <v>786</v>
      </c>
      <c r="B533" t="s">
        <v>15</v>
      </c>
      <c r="C533" t="s">
        <v>2603</v>
      </c>
      <c r="D533" s="6">
        <v>250699</v>
      </c>
      <c r="E533" s="6">
        <v>0</v>
      </c>
      <c r="F533" s="6">
        <v>37983.449999999997</v>
      </c>
      <c r="G533" s="6">
        <v>126917</v>
      </c>
      <c r="H533" s="6">
        <v>126306</v>
      </c>
    </row>
    <row r="534" spans="1:8" x14ac:dyDescent="0.35">
      <c r="A534" t="s">
        <v>786</v>
      </c>
      <c r="B534" t="s">
        <v>15</v>
      </c>
      <c r="C534" t="s">
        <v>2744</v>
      </c>
      <c r="D534" s="6">
        <v>322653</v>
      </c>
      <c r="E534" s="6">
        <v>162504</v>
      </c>
      <c r="F534" s="6">
        <v>47926.95</v>
      </c>
      <c r="G534" s="6">
        <v>160149</v>
      </c>
      <c r="H534" s="6">
        <v>159364</v>
      </c>
    </row>
    <row r="535" spans="1:8" x14ac:dyDescent="0.35">
      <c r="A535" t="s">
        <v>786</v>
      </c>
      <c r="B535" t="s">
        <v>15</v>
      </c>
      <c r="C535" t="s">
        <v>2291</v>
      </c>
      <c r="D535" s="6">
        <v>356000</v>
      </c>
      <c r="E535" s="6">
        <v>177500</v>
      </c>
      <c r="F535" s="6">
        <v>117750</v>
      </c>
      <c r="G535" s="6">
        <v>392500</v>
      </c>
      <c r="H535" s="6">
        <v>392500</v>
      </c>
    </row>
    <row r="536" spans="1:8" x14ac:dyDescent="0.35">
      <c r="A536" t="s">
        <v>786</v>
      </c>
      <c r="B536" t="s">
        <v>15</v>
      </c>
      <c r="C536" t="s">
        <v>2693</v>
      </c>
      <c r="D536" s="6">
        <v>364000</v>
      </c>
      <c r="E536" s="6">
        <v>184500</v>
      </c>
      <c r="F536" s="6">
        <v>54600</v>
      </c>
      <c r="G536" s="6">
        <v>182000</v>
      </c>
      <c r="H536" s="6">
        <v>182000</v>
      </c>
    </row>
    <row r="537" spans="1:8" x14ac:dyDescent="0.35">
      <c r="A537" t="s">
        <v>786</v>
      </c>
      <c r="B537" t="s">
        <v>15</v>
      </c>
      <c r="C537" t="s">
        <v>2745</v>
      </c>
      <c r="D537" s="6">
        <v>62438</v>
      </c>
      <c r="E537" s="6">
        <v>31445</v>
      </c>
      <c r="F537" s="6">
        <v>9275.5499999999993</v>
      </c>
      <c r="G537" s="6">
        <v>30994</v>
      </c>
      <c r="H537" s="6">
        <v>30843</v>
      </c>
    </row>
    <row r="538" spans="1:8" x14ac:dyDescent="0.35">
      <c r="A538" t="s">
        <v>786</v>
      </c>
      <c r="B538" t="s">
        <v>15</v>
      </c>
      <c r="C538" t="s">
        <v>2746</v>
      </c>
      <c r="D538" s="6">
        <v>331478</v>
      </c>
      <c r="E538" s="6">
        <v>0</v>
      </c>
      <c r="F538" s="6">
        <v>48436.5</v>
      </c>
      <c r="G538" s="6">
        <v>161848</v>
      </c>
      <c r="H538" s="6">
        <v>161062</v>
      </c>
    </row>
    <row r="539" spans="1:8" x14ac:dyDescent="0.35">
      <c r="A539" t="s">
        <v>786</v>
      </c>
      <c r="B539" t="s">
        <v>15</v>
      </c>
      <c r="C539" t="s">
        <v>1041</v>
      </c>
      <c r="D539" s="6">
        <v>1248000</v>
      </c>
      <c r="E539" s="6">
        <v>0</v>
      </c>
      <c r="F539" s="6">
        <v>44250</v>
      </c>
      <c r="G539" s="6">
        <v>147500</v>
      </c>
      <c r="H539" s="6">
        <v>147500</v>
      </c>
    </row>
    <row r="540" spans="1:8" x14ac:dyDescent="0.35">
      <c r="A540" t="s">
        <v>786</v>
      </c>
      <c r="B540" t="s">
        <v>15</v>
      </c>
      <c r="C540" t="s">
        <v>2955</v>
      </c>
      <c r="D540" s="6">
        <v>324017</v>
      </c>
      <c r="E540" s="6">
        <v>0</v>
      </c>
      <c r="F540" s="6">
        <v>48116.25</v>
      </c>
      <c r="G540" s="6">
        <v>160778</v>
      </c>
      <c r="H540" s="6">
        <v>159997</v>
      </c>
    </row>
    <row r="541" spans="1:8" x14ac:dyDescent="0.35">
      <c r="A541" t="s">
        <v>786</v>
      </c>
      <c r="B541" t="s">
        <v>15</v>
      </c>
      <c r="C541" t="s">
        <v>2956</v>
      </c>
      <c r="D541" s="6">
        <v>64836</v>
      </c>
      <c r="E541" s="6">
        <v>0</v>
      </c>
      <c r="F541" s="6">
        <v>9628.2000000000007</v>
      </c>
      <c r="G541" s="6">
        <v>32172</v>
      </c>
      <c r="H541" s="6">
        <v>32016</v>
      </c>
    </row>
    <row r="542" spans="1:8" x14ac:dyDescent="0.35">
      <c r="A542" t="s">
        <v>786</v>
      </c>
      <c r="B542" t="s">
        <v>16</v>
      </c>
      <c r="C542" t="s">
        <v>1430</v>
      </c>
      <c r="D542" s="6">
        <v>0</v>
      </c>
      <c r="E542" s="6">
        <v>0</v>
      </c>
      <c r="F542" s="6">
        <v>0</v>
      </c>
      <c r="G542" s="6">
        <v>0</v>
      </c>
      <c r="H542" s="6">
        <v>0</v>
      </c>
    </row>
    <row r="543" spans="1:8" x14ac:dyDescent="0.35">
      <c r="A543" t="s">
        <v>786</v>
      </c>
      <c r="B543" t="s">
        <v>16</v>
      </c>
      <c r="C543" t="s">
        <v>2511</v>
      </c>
      <c r="D543" s="6">
        <v>3044114</v>
      </c>
      <c r="E543" s="6">
        <v>1513652</v>
      </c>
      <c r="F543" s="6">
        <v>1523695</v>
      </c>
      <c r="G543" s="6">
        <v>1523695</v>
      </c>
      <c r="H543" s="6">
        <v>1526820</v>
      </c>
    </row>
    <row r="544" spans="1:8" x14ac:dyDescent="0.35">
      <c r="A544" t="s">
        <v>787</v>
      </c>
      <c r="B544" t="s">
        <v>30</v>
      </c>
      <c r="C544" t="s">
        <v>1453</v>
      </c>
      <c r="D544" s="6">
        <v>1265000</v>
      </c>
      <c r="E544" s="6">
        <v>635000</v>
      </c>
      <c r="F544" s="6">
        <v>633500</v>
      </c>
      <c r="G544" s="6">
        <v>633500</v>
      </c>
      <c r="H544" s="6">
        <v>633500</v>
      </c>
    </row>
    <row r="545" spans="1:8" x14ac:dyDescent="0.35">
      <c r="A545" t="s">
        <v>787</v>
      </c>
      <c r="B545" t="s">
        <v>30</v>
      </c>
      <c r="C545" t="s">
        <v>2816</v>
      </c>
      <c r="D545" s="6">
        <v>2053000</v>
      </c>
      <c r="E545" s="6">
        <v>0</v>
      </c>
      <c r="F545" s="6">
        <v>255450</v>
      </c>
      <c r="G545" s="6">
        <v>619000</v>
      </c>
      <c r="H545" s="6">
        <v>1084000</v>
      </c>
    </row>
    <row r="546" spans="1:8" x14ac:dyDescent="0.35">
      <c r="A546" t="s">
        <v>787</v>
      </c>
      <c r="B546" t="s">
        <v>15</v>
      </c>
      <c r="C546" t="s">
        <v>1188</v>
      </c>
      <c r="D546" s="6">
        <v>0</v>
      </c>
      <c r="E546" s="6">
        <v>50250</v>
      </c>
      <c r="F546" s="6">
        <v>0</v>
      </c>
      <c r="G546" s="6">
        <v>0</v>
      </c>
      <c r="H546" s="6">
        <v>0</v>
      </c>
    </row>
    <row r="547" spans="1:8" x14ac:dyDescent="0.35">
      <c r="A547" t="s">
        <v>787</v>
      </c>
      <c r="B547" t="s">
        <v>15</v>
      </c>
      <c r="C547" t="s">
        <v>1274</v>
      </c>
      <c r="D547" s="6">
        <v>102750</v>
      </c>
      <c r="E547" s="6">
        <v>51750</v>
      </c>
      <c r="F547" s="6">
        <v>15262.5</v>
      </c>
      <c r="G547" s="6">
        <v>51000</v>
      </c>
      <c r="H547" s="6">
        <v>50750</v>
      </c>
    </row>
    <row r="548" spans="1:8" x14ac:dyDescent="0.35">
      <c r="A548" t="s">
        <v>787</v>
      </c>
      <c r="B548" t="s">
        <v>15</v>
      </c>
      <c r="C548" t="s">
        <v>1406</v>
      </c>
      <c r="D548" s="6">
        <v>100750</v>
      </c>
      <c r="E548" s="6">
        <v>50750</v>
      </c>
      <c r="F548" s="6">
        <v>0</v>
      </c>
      <c r="G548" s="6">
        <v>0</v>
      </c>
      <c r="H548" s="6">
        <v>0</v>
      </c>
    </row>
    <row r="549" spans="1:8" x14ac:dyDescent="0.35">
      <c r="A549" t="s">
        <v>787</v>
      </c>
      <c r="B549" t="s">
        <v>15</v>
      </c>
      <c r="C549" t="s">
        <v>1611</v>
      </c>
      <c r="D549" s="6">
        <v>102250</v>
      </c>
      <c r="E549" s="6">
        <v>51500</v>
      </c>
      <c r="F549" s="6">
        <v>15187.5</v>
      </c>
      <c r="G549" s="6">
        <v>50750</v>
      </c>
      <c r="H549" s="6">
        <v>50500</v>
      </c>
    </row>
    <row r="550" spans="1:8" x14ac:dyDescent="0.35">
      <c r="A550" t="s">
        <v>787</v>
      </c>
      <c r="B550" t="s">
        <v>15</v>
      </c>
      <c r="C550" t="s">
        <v>1771</v>
      </c>
      <c r="D550" s="6">
        <v>3702000</v>
      </c>
      <c r="E550" s="6">
        <v>1851000</v>
      </c>
      <c r="F550" s="6">
        <v>1851000</v>
      </c>
      <c r="G550" s="6">
        <v>1851000</v>
      </c>
      <c r="H550" s="6">
        <v>1851000</v>
      </c>
    </row>
    <row r="551" spans="1:8" x14ac:dyDescent="0.35">
      <c r="A551" t="s">
        <v>787</v>
      </c>
      <c r="B551" t="s">
        <v>15</v>
      </c>
      <c r="C551" t="s">
        <v>1838</v>
      </c>
      <c r="D551" s="6">
        <v>2050350</v>
      </c>
      <c r="E551" s="6">
        <v>0</v>
      </c>
      <c r="F551" s="6">
        <v>0</v>
      </c>
      <c r="G551" s="6">
        <v>0</v>
      </c>
      <c r="H551" s="6">
        <v>0</v>
      </c>
    </row>
    <row r="552" spans="1:8" x14ac:dyDescent="0.35">
      <c r="A552" t="s">
        <v>787</v>
      </c>
      <c r="B552" t="s">
        <v>15</v>
      </c>
      <c r="C552" t="s">
        <v>1977</v>
      </c>
      <c r="D552" s="6">
        <v>98534</v>
      </c>
      <c r="E552" s="6">
        <v>49633</v>
      </c>
      <c r="F552" s="6">
        <v>0</v>
      </c>
      <c r="G552" s="6">
        <v>0</v>
      </c>
      <c r="H552" s="6">
        <v>0</v>
      </c>
    </row>
    <row r="553" spans="1:8" x14ac:dyDescent="0.35">
      <c r="A553" t="s">
        <v>787</v>
      </c>
      <c r="B553" t="s">
        <v>15</v>
      </c>
      <c r="C553" t="s">
        <v>2368</v>
      </c>
      <c r="D553" s="6">
        <v>0</v>
      </c>
      <c r="E553" s="6">
        <v>50250</v>
      </c>
      <c r="F553" s="6">
        <v>0</v>
      </c>
      <c r="G553" s="6">
        <v>0</v>
      </c>
      <c r="H553" s="6">
        <v>0</v>
      </c>
    </row>
    <row r="554" spans="1:8" x14ac:dyDescent="0.35">
      <c r="A554" t="s">
        <v>787</v>
      </c>
      <c r="B554" t="s">
        <v>15</v>
      </c>
      <c r="C554" t="s">
        <v>2412</v>
      </c>
      <c r="D554" s="6">
        <v>103750</v>
      </c>
      <c r="E554" s="6">
        <v>52250</v>
      </c>
      <c r="F554" s="6">
        <v>15412.5</v>
      </c>
      <c r="G554" s="6">
        <v>51500</v>
      </c>
      <c r="H554" s="6">
        <v>51250</v>
      </c>
    </row>
    <row r="555" spans="1:8" x14ac:dyDescent="0.35">
      <c r="A555" t="s">
        <v>787</v>
      </c>
      <c r="B555" t="s">
        <v>15</v>
      </c>
      <c r="C555" t="s">
        <v>2484</v>
      </c>
      <c r="D555" s="6">
        <v>101750</v>
      </c>
      <c r="E555" s="6">
        <v>51250</v>
      </c>
      <c r="F555" s="6">
        <v>15112.5</v>
      </c>
      <c r="G555" s="6">
        <v>50500</v>
      </c>
      <c r="H555" s="6">
        <v>50250</v>
      </c>
    </row>
    <row r="556" spans="1:8" x14ac:dyDescent="0.35">
      <c r="A556" t="s">
        <v>787</v>
      </c>
      <c r="B556" t="s">
        <v>15</v>
      </c>
      <c r="C556" t="s">
        <v>2487</v>
      </c>
      <c r="D556" s="6">
        <v>102750</v>
      </c>
      <c r="E556" s="6">
        <v>51750</v>
      </c>
      <c r="F556" s="6">
        <v>15262.5</v>
      </c>
      <c r="G556" s="6">
        <v>51000</v>
      </c>
      <c r="H556" s="6">
        <v>50750</v>
      </c>
    </row>
    <row r="557" spans="1:8" x14ac:dyDescent="0.35">
      <c r="A557" t="s">
        <v>787</v>
      </c>
      <c r="B557" t="s">
        <v>15</v>
      </c>
      <c r="C557" t="s">
        <v>2592</v>
      </c>
      <c r="D557" s="6">
        <v>469568</v>
      </c>
      <c r="E557" s="6">
        <v>383139</v>
      </c>
      <c r="F557" s="6">
        <v>0</v>
      </c>
      <c r="G557" s="6">
        <v>0</v>
      </c>
      <c r="H557" s="6">
        <v>0</v>
      </c>
    </row>
    <row r="558" spans="1:8" x14ac:dyDescent="0.35">
      <c r="A558" t="s">
        <v>787</v>
      </c>
      <c r="B558" t="s">
        <v>15</v>
      </c>
      <c r="C558" t="s">
        <v>1092</v>
      </c>
      <c r="D558" s="6">
        <v>50000</v>
      </c>
      <c r="E558" s="6">
        <v>0</v>
      </c>
      <c r="F558" s="6">
        <v>0</v>
      </c>
      <c r="G558" s="6">
        <v>0</v>
      </c>
      <c r="H558" s="6">
        <v>0</v>
      </c>
    </row>
    <row r="559" spans="1:8" x14ac:dyDescent="0.35">
      <c r="A559" t="s">
        <v>787</v>
      </c>
      <c r="B559" t="s">
        <v>15</v>
      </c>
      <c r="C559" t="s">
        <v>1032</v>
      </c>
      <c r="D559" s="6">
        <v>7000</v>
      </c>
      <c r="E559" s="6">
        <v>2000</v>
      </c>
      <c r="F559" s="6">
        <v>1050</v>
      </c>
      <c r="G559" s="6">
        <v>3000</v>
      </c>
      <c r="H559" s="6">
        <v>4000</v>
      </c>
    </row>
    <row r="560" spans="1:8" x14ac:dyDescent="0.35">
      <c r="A560" t="s">
        <v>787</v>
      </c>
      <c r="B560" t="s">
        <v>15</v>
      </c>
      <c r="C560" t="s">
        <v>2644</v>
      </c>
      <c r="D560" s="6">
        <v>626283</v>
      </c>
      <c r="E560" s="6">
        <v>0</v>
      </c>
      <c r="F560" s="6">
        <v>317557.5</v>
      </c>
      <c r="G560" s="6">
        <v>1061100</v>
      </c>
      <c r="H560" s="6">
        <v>1055950</v>
      </c>
    </row>
    <row r="561" spans="1:8" x14ac:dyDescent="0.35">
      <c r="A561" t="s">
        <v>788</v>
      </c>
      <c r="B561" t="s">
        <v>15</v>
      </c>
      <c r="C561" t="s">
        <v>1121</v>
      </c>
      <c r="D561" s="6">
        <v>554150</v>
      </c>
      <c r="E561" s="6">
        <v>0</v>
      </c>
      <c r="F561" s="6">
        <v>102465</v>
      </c>
      <c r="G561" s="6">
        <v>300500</v>
      </c>
      <c r="H561" s="6">
        <v>382600</v>
      </c>
    </row>
    <row r="562" spans="1:8" x14ac:dyDescent="0.35">
      <c r="A562" t="s">
        <v>788</v>
      </c>
      <c r="B562" t="s">
        <v>15</v>
      </c>
      <c r="C562" t="s">
        <v>1319</v>
      </c>
      <c r="D562" s="6">
        <v>159753</v>
      </c>
      <c r="E562" s="6">
        <v>112500</v>
      </c>
      <c r="F562" s="6">
        <v>0</v>
      </c>
      <c r="G562" s="6">
        <v>0</v>
      </c>
      <c r="H562" s="6">
        <v>0</v>
      </c>
    </row>
    <row r="563" spans="1:8" x14ac:dyDescent="0.35">
      <c r="A563" t="s">
        <v>788</v>
      </c>
      <c r="B563" t="s">
        <v>15</v>
      </c>
      <c r="C563" t="s">
        <v>1933</v>
      </c>
      <c r="D563" s="6">
        <v>1067000</v>
      </c>
      <c r="E563" s="6">
        <v>535500</v>
      </c>
      <c r="F563" s="6">
        <v>533500</v>
      </c>
      <c r="G563" s="6">
        <v>533500</v>
      </c>
      <c r="H563" s="6">
        <v>533500</v>
      </c>
    </row>
    <row r="564" spans="1:8" x14ac:dyDescent="0.35">
      <c r="A564" t="s">
        <v>788</v>
      </c>
      <c r="B564" t="s">
        <v>15</v>
      </c>
      <c r="C564" t="s">
        <v>2554</v>
      </c>
      <c r="D564" s="6">
        <v>0</v>
      </c>
      <c r="E564" s="6">
        <v>14833</v>
      </c>
      <c r="F564" s="6">
        <v>0</v>
      </c>
      <c r="G564" s="6">
        <v>0</v>
      </c>
      <c r="H564" s="6">
        <v>0</v>
      </c>
    </row>
    <row r="565" spans="1:8" x14ac:dyDescent="0.35">
      <c r="A565" t="s">
        <v>788</v>
      </c>
      <c r="B565" t="s">
        <v>15</v>
      </c>
      <c r="C565" t="s">
        <v>2592</v>
      </c>
      <c r="D565" s="6">
        <v>107482</v>
      </c>
      <c r="E565" s="6">
        <v>0</v>
      </c>
      <c r="F565" s="6">
        <v>0</v>
      </c>
      <c r="G565" s="6">
        <v>0</v>
      </c>
      <c r="H565" s="6">
        <v>0</v>
      </c>
    </row>
    <row r="566" spans="1:8" x14ac:dyDescent="0.35">
      <c r="A566" t="s">
        <v>788</v>
      </c>
      <c r="B566" t="s">
        <v>15</v>
      </c>
      <c r="C566" t="s">
        <v>1092</v>
      </c>
      <c r="D566" s="6">
        <v>8000</v>
      </c>
      <c r="E566" s="6">
        <v>0</v>
      </c>
      <c r="F566" s="6">
        <v>0</v>
      </c>
      <c r="G566" s="6">
        <v>0</v>
      </c>
      <c r="H566" s="6">
        <v>0</v>
      </c>
    </row>
    <row r="567" spans="1:8" x14ac:dyDescent="0.35">
      <c r="A567" t="s">
        <v>788</v>
      </c>
      <c r="B567" t="s">
        <v>15</v>
      </c>
      <c r="C567" t="s">
        <v>1032</v>
      </c>
      <c r="D567" s="6">
        <v>2500</v>
      </c>
      <c r="E567" s="6">
        <v>2500</v>
      </c>
      <c r="F567" s="6">
        <v>1250</v>
      </c>
      <c r="G567" s="6">
        <v>2500</v>
      </c>
      <c r="H567" s="6">
        <v>0</v>
      </c>
    </row>
    <row r="568" spans="1:8" x14ac:dyDescent="0.35">
      <c r="A568" t="s">
        <v>789</v>
      </c>
      <c r="B568" t="s">
        <v>30</v>
      </c>
      <c r="C568" t="s">
        <v>1568</v>
      </c>
      <c r="D568" s="6">
        <v>0</v>
      </c>
      <c r="E568" s="6">
        <v>0</v>
      </c>
      <c r="F568" s="6">
        <v>0</v>
      </c>
      <c r="G568" s="6">
        <v>0</v>
      </c>
      <c r="H568" s="6">
        <v>0</v>
      </c>
    </row>
    <row r="569" spans="1:8" x14ac:dyDescent="0.35">
      <c r="A569" t="s">
        <v>789</v>
      </c>
      <c r="B569" t="s">
        <v>30</v>
      </c>
      <c r="C569" t="s">
        <v>2856</v>
      </c>
      <c r="D569" s="6">
        <v>6611000</v>
      </c>
      <c r="E569" s="6">
        <v>3306500</v>
      </c>
      <c r="F569" s="6">
        <v>992100</v>
      </c>
      <c r="G569" s="6">
        <v>3307000</v>
      </c>
      <c r="H569" s="6">
        <v>3307000</v>
      </c>
    </row>
    <row r="570" spans="1:8" x14ac:dyDescent="0.35">
      <c r="A570" t="s">
        <v>789</v>
      </c>
      <c r="B570" t="s">
        <v>15</v>
      </c>
      <c r="C570" t="s">
        <v>2040</v>
      </c>
      <c r="D570" s="6">
        <v>4716000</v>
      </c>
      <c r="E570" s="6">
        <v>2362000</v>
      </c>
      <c r="F570" s="6">
        <v>2358000</v>
      </c>
      <c r="G570" s="6">
        <v>2358000</v>
      </c>
      <c r="H570" s="6">
        <v>2358000</v>
      </c>
    </row>
    <row r="571" spans="1:8" x14ac:dyDescent="0.35">
      <c r="A571" t="s">
        <v>789</v>
      </c>
      <c r="B571" t="s">
        <v>15</v>
      </c>
      <c r="C571" t="s">
        <v>2108</v>
      </c>
      <c r="D571" s="6">
        <v>5716000</v>
      </c>
      <c r="E571" s="6">
        <v>2856500</v>
      </c>
      <c r="F571" s="6">
        <v>2858000</v>
      </c>
      <c r="G571" s="6">
        <v>2858000</v>
      </c>
      <c r="H571" s="6">
        <v>2858000</v>
      </c>
    </row>
    <row r="572" spans="1:8" x14ac:dyDescent="0.35">
      <c r="A572" t="s">
        <v>789</v>
      </c>
      <c r="B572" t="s">
        <v>15</v>
      </c>
      <c r="C572" t="s">
        <v>2592</v>
      </c>
      <c r="D572" s="6">
        <v>168617</v>
      </c>
      <c r="E572" s="6">
        <v>0</v>
      </c>
      <c r="F572" s="6">
        <v>0</v>
      </c>
      <c r="G572" s="6">
        <v>0</v>
      </c>
      <c r="H572" s="6">
        <v>0</v>
      </c>
    </row>
    <row r="573" spans="1:8" x14ac:dyDescent="0.35">
      <c r="A573" t="s">
        <v>789</v>
      </c>
      <c r="B573" t="s">
        <v>15</v>
      </c>
      <c r="C573" t="s">
        <v>1092</v>
      </c>
      <c r="D573" s="6">
        <v>250000</v>
      </c>
      <c r="E573" s="6">
        <v>0</v>
      </c>
      <c r="F573" s="6">
        <v>0</v>
      </c>
      <c r="G573" s="6">
        <v>0</v>
      </c>
      <c r="H573" s="6">
        <v>0</v>
      </c>
    </row>
    <row r="574" spans="1:8" x14ac:dyDescent="0.35">
      <c r="A574" t="s">
        <v>789</v>
      </c>
      <c r="B574" t="s">
        <v>15</v>
      </c>
      <c r="C574" t="s">
        <v>1032</v>
      </c>
      <c r="D574" s="6">
        <v>10000</v>
      </c>
      <c r="E574" s="6">
        <v>10000</v>
      </c>
      <c r="F574" s="6">
        <v>5000</v>
      </c>
      <c r="G574" s="6">
        <v>5000</v>
      </c>
      <c r="H574" s="6">
        <v>5000</v>
      </c>
    </row>
    <row r="575" spans="1:8" x14ac:dyDescent="0.35">
      <c r="A575" t="s">
        <v>789</v>
      </c>
      <c r="B575" t="s">
        <v>15</v>
      </c>
      <c r="C575" t="s">
        <v>2696</v>
      </c>
      <c r="D575" s="6">
        <v>253000</v>
      </c>
      <c r="E575" s="6">
        <v>126500</v>
      </c>
      <c r="F575" s="6">
        <v>37950</v>
      </c>
      <c r="G575" s="6">
        <v>126500</v>
      </c>
      <c r="H575" s="6">
        <v>126500</v>
      </c>
    </row>
    <row r="576" spans="1:8" x14ac:dyDescent="0.35">
      <c r="A576" t="s">
        <v>790</v>
      </c>
      <c r="B576" t="s">
        <v>15</v>
      </c>
      <c r="C576" t="s">
        <v>1111</v>
      </c>
      <c r="D576" s="6">
        <v>375000</v>
      </c>
      <c r="E576" s="6">
        <v>375000</v>
      </c>
      <c r="F576" s="6">
        <v>0</v>
      </c>
      <c r="G576" s="6">
        <v>0</v>
      </c>
      <c r="H576" s="6">
        <v>0</v>
      </c>
    </row>
    <row r="577" spans="1:8" x14ac:dyDescent="0.35">
      <c r="A577" t="s">
        <v>790</v>
      </c>
      <c r="B577" t="s">
        <v>15</v>
      </c>
      <c r="C577" t="s">
        <v>1645</v>
      </c>
      <c r="D577" s="6">
        <v>440000</v>
      </c>
      <c r="E577" s="6">
        <v>31000</v>
      </c>
      <c r="F577" s="6">
        <v>120900</v>
      </c>
      <c r="G577" s="6">
        <v>403000</v>
      </c>
      <c r="H577" s="6">
        <v>403000</v>
      </c>
    </row>
    <row r="578" spans="1:8" x14ac:dyDescent="0.35">
      <c r="A578" t="s">
        <v>790</v>
      </c>
      <c r="B578" t="s">
        <v>15</v>
      </c>
      <c r="C578" t="s">
        <v>1758</v>
      </c>
      <c r="D578" s="6">
        <v>349000</v>
      </c>
      <c r="E578" s="6">
        <v>173500</v>
      </c>
      <c r="F578" s="6">
        <v>174500</v>
      </c>
      <c r="G578" s="6">
        <v>174500</v>
      </c>
      <c r="H578" s="6">
        <v>174500</v>
      </c>
    </row>
    <row r="579" spans="1:8" x14ac:dyDescent="0.35">
      <c r="A579" t="s">
        <v>790</v>
      </c>
      <c r="B579" t="s">
        <v>15</v>
      </c>
      <c r="C579" t="s">
        <v>2569</v>
      </c>
      <c r="D579" s="6">
        <v>160452</v>
      </c>
      <c r="E579" s="6">
        <v>152000</v>
      </c>
      <c r="F579" s="6">
        <v>5425</v>
      </c>
      <c r="G579" s="6">
        <v>5425</v>
      </c>
      <c r="H579" s="6">
        <v>154425</v>
      </c>
    </row>
    <row r="580" spans="1:8" x14ac:dyDescent="0.35">
      <c r="A580" t="s">
        <v>790</v>
      </c>
      <c r="B580" t="s">
        <v>15</v>
      </c>
      <c r="C580" t="s">
        <v>2592</v>
      </c>
      <c r="D580" s="6">
        <v>7124</v>
      </c>
      <c r="E580" s="6">
        <v>0</v>
      </c>
      <c r="F580" s="6">
        <v>0</v>
      </c>
      <c r="G580" s="6">
        <v>0</v>
      </c>
      <c r="H580" s="6">
        <v>0</v>
      </c>
    </row>
    <row r="581" spans="1:8" x14ac:dyDescent="0.35">
      <c r="A581" t="s">
        <v>791</v>
      </c>
      <c r="B581" t="s">
        <v>15</v>
      </c>
      <c r="C581" t="s">
        <v>1175</v>
      </c>
      <c r="D581" s="6">
        <v>209051</v>
      </c>
      <c r="E581" s="6">
        <v>103713</v>
      </c>
      <c r="F581" s="6">
        <v>36513.9</v>
      </c>
      <c r="G581" s="6">
        <v>120038</v>
      </c>
      <c r="H581" s="6">
        <v>123388</v>
      </c>
    </row>
    <row r="582" spans="1:8" x14ac:dyDescent="0.35">
      <c r="A582" t="s">
        <v>791</v>
      </c>
      <c r="B582" t="s">
        <v>15</v>
      </c>
      <c r="C582" t="s">
        <v>1479</v>
      </c>
      <c r="D582" s="6">
        <v>617000</v>
      </c>
      <c r="E582" s="6">
        <v>308500</v>
      </c>
      <c r="F582" s="6">
        <v>308000</v>
      </c>
      <c r="G582" s="6">
        <v>308000</v>
      </c>
      <c r="H582" s="6">
        <v>308000</v>
      </c>
    </row>
    <row r="583" spans="1:8" x14ac:dyDescent="0.35">
      <c r="A583" t="s">
        <v>791</v>
      </c>
      <c r="B583" t="s">
        <v>15</v>
      </c>
      <c r="C583" t="s">
        <v>1571</v>
      </c>
      <c r="D583" s="6">
        <v>74712.5</v>
      </c>
      <c r="E583" s="6">
        <v>38162.5</v>
      </c>
      <c r="F583" s="6">
        <v>36281.25</v>
      </c>
      <c r="G583" s="6">
        <v>36550</v>
      </c>
      <c r="H583" s="6">
        <v>36012.5</v>
      </c>
    </row>
    <row r="584" spans="1:8" x14ac:dyDescent="0.35">
      <c r="A584" t="s">
        <v>791</v>
      </c>
      <c r="B584" t="s">
        <v>15</v>
      </c>
      <c r="C584" t="s">
        <v>2592</v>
      </c>
      <c r="D584" s="6">
        <v>9224</v>
      </c>
      <c r="E584" s="6">
        <v>17122</v>
      </c>
      <c r="F584" s="6">
        <v>0</v>
      </c>
      <c r="G584" s="6">
        <v>0</v>
      </c>
      <c r="H584" s="6">
        <v>0</v>
      </c>
    </row>
    <row r="585" spans="1:8" x14ac:dyDescent="0.35">
      <c r="A585" t="s">
        <v>791</v>
      </c>
      <c r="B585" t="s">
        <v>15</v>
      </c>
      <c r="C585" t="s">
        <v>1032</v>
      </c>
      <c r="D585" s="6">
        <v>2500</v>
      </c>
      <c r="E585" s="6">
        <v>1664</v>
      </c>
      <c r="F585" s="6">
        <v>2500</v>
      </c>
      <c r="G585" s="6">
        <v>2500</v>
      </c>
      <c r="H585" s="6">
        <v>2500</v>
      </c>
    </row>
    <row r="586" spans="1:8" x14ac:dyDescent="0.35">
      <c r="A586" t="s">
        <v>791</v>
      </c>
      <c r="B586" t="s">
        <v>15</v>
      </c>
      <c r="C586" t="s">
        <v>1038</v>
      </c>
      <c r="D586" s="6">
        <v>219000</v>
      </c>
      <c r="E586" s="6">
        <v>0</v>
      </c>
      <c r="F586" s="6">
        <v>27600</v>
      </c>
      <c r="G586" s="6">
        <v>92000</v>
      </c>
      <c r="H586" s="6">
        <v>92000</v>
      </c>
    </row>
    <row r="587" spans="1:8" x14ac:dyDescent="0.35">
      <c r="A587" t="s">
        <v>792</v>
      </c>
      <c r="B587" t="s">
        <v>15</v>
      </c>
      <c r="C587" t="s">
        <v>1181</v>
      </c>
      <c r="D587" s="6">
        <v>186000</v>
      </c>
      <c r="E587" s="6">
        <v>93000</v>
      </c>
      <c r="F587" s="6">
        <v>93000</v>
      </c>
      <c r="G587" s="6">
        <v>93000</v>
      </c>
      <c r="H587" s="6">
        <v>394000</v>
      </c>
    </row>
    <row r="588" spans="1:8" x14ac:dyDescent="0.35">
      <c r="A588" t="s">
        <v>792</v>
      </c>
      <c r="B588" t="s">
        <v>15</v>
      </c>
      <c r="C588" t="s">
        <v>1121</v>
      </c>
      <c r="D588" s="6">
        <v>154388</v>
      </c>
      <c r="E588" s="6">
        <v>77981</v>
      </c>
      <c r="F588" s="6">
        <v>22793.25</v>
      </c>
      <c r="G588" s="6">
        <v>76302</v>
      </c>
      <c r="H588" s="6">
        <v>75653</v>
      </c>
    </row>
    <row r="589" spans="1:8" x14ac:dyDescent="0.35">
      <c r="A589" t="s">
        <v>792</v>
      </c>
      <c r="B589" t="s">
        <v>15</v>
      </c>
      <c r="C589" t="s">
        <v>2342</v>
      </c>
      <c r="D589" s="6">
        <v>516000</v>
      </c>
      <c r="E589" s="6">
        <v>256500</v>
      </c>
      <c r="F589" s="6">
        <v>129750</v>
      </c>
      <c r="G589" s="6">
        <v>259500</v>
      </c>
      <c r="H589" s="6">
        <v>0</v>
      </c>
    </row>
    <row r="590" spans="1:8" x14ac:dyDescent="0.35">
      <c r="A590" t="s">
        <v>792</v>
      </c>
      <c r="B590" t="s">
        <v>15</v>
      </c>
      <c r="C590" t="s">
        <v>1092</v>
      </c>
      <c r="D590" s="6">
        <v>50000</v>
      </c>
      <c r="E590" s="6">
        <v>0</v>
      </c>
      <c r="F590" s="6">
        <v>0</v>
      </c>
      <c r="G590" s="6">
        <v>0</v>
      </c>
      <c r="H590" s="6">
        <v>0</v>
      </c>
    </row>
    <row r="591" spans="1:8" x14ac:dyDescent="0.35">
      <c r="A591" t="s">
        <v>792</v>
      </c>
      <c r="B591" t="s">
        <v>15</v>
      </c>
      <c r="C591" t="s">
        <v>2592</v>
      </c>
      <c r="D591" s="6">
        <v>8250</v>
      </c>
      <c r="E591" s="6">
        <v>0</v>
      </c>
      <c r="F591" s="6">
        <v>0</v>
      </c>
      <c r="G591" s="6">
        <v>0</v>
      </c>
      <c r="H591" s="6">
        <v>0</v>
      </c>
    </row>
    <row r="592" spans="1:8" x14ac:dyDescent="0.35">
      <c r="A592" t="s">
        <v>792</v>
      </c>
      <c r="B592" t="s">
        <v>15</v>
      </c>
      <c r="C592" t="s">
        <v>1032</v>
      </c>
      <c r="D592" s="6">
        <v>1400</v>
      </c>
      <c r="E592" s="6">
        <v>0</v>
      </c>
      <c r="F592" s="6">
        <v>700</v>
      </c>
      <c r="G592" s="6">
        <v>1400</v>
      </c>
      <c r="H592" s="6">
        <v>0</v>
      </c>
    </row>
    <row r="593" spans="1:8" x14ac:dyDescent="0.35">
      <c r="A593" t="s">
        <v>792</v>
      </c>
      <c r="B593" t="s">
        <v>15</v>
      </c>
      <c r="C593" t="s">
        <v>2597</v>
      </c>
      <c r="D593" s="6">
        <v>0</v>
      </c>
      <c r="E593" s="6">
        <v>0</v>
      </c>
      <c r="F593" s="6">
        <v>0</v>
      </c>
      <c r="G593" s="6">
        <v>0</v>
      </c>
      <c r="H593" s="6">
        <v>0</v>
      </c>
    </row>
    <row r="594" spans="1:8" x14ac:dyDescent="0.35">
      <c r="A594" t="s">
        <v>793</v>
      </c>
      <c r="B594" t="s">
        <v>15</v>
      </c>
      <c r="C594" t="s">
        <v>1351</v>
      </c>
      <c r="D594" s="6">
        <v>560200</v>
      </c>
      <c r="E594" s="6">
        <v>430775</v>
      </c>
      <c r="F594" s="6">
        <v>60825</v>
      </c>
      <c r="G594" s="6">
        <v>60825</v>
      </c>
      <c r="H594" s="6">
        <v>61075</v>
      </c>
    </row>
    <row r="595" spans="1:8" x14ac:dyDescent="0.35">
      <c r="A595" t="s">
        <v>793</v>
      </c>
      <c r="B595" t="s">
        <v>15</v>
      </c>
      <c r="C595" t="s">
        <v>1454</v>
      </c>
      <c r="D595" s="6">
        <v>218000</v>
      </c>
      <c r="E595" s="6">
        <v>31500</v>
      </c>
      <c r="F595" s="6">
        <v>172000</v>
      </c>
      <c r="G595" s="6">
        <v>172000</v>
      </c>
      <c r="H595" s="6">
        <v>172000</v>
      </c>
    </row>
    <row r="596" spans="1:8" x14ac:dyDescent="0.35">
      <c r="A596" t="s">
        <v>793</v>
      </c>
      <c r="B596" t="s">
        <v>15</v>
      </c>
      <c r="C596" t="s">
        <v>1710</v>
      </c>
      <c r="D596" s="6">
        <v>322750</v>
      </c>
      <c r="E596" s="6">
        <v>154750</v>
      </c>
      <c r="F596" s="6">
        <v>160500</v>
      </c>
      <c r="G596" s="6">
        <v>160500</v>
      </c>
      <c r="H596" s="6">
        <v>161250</v>
      </c>
    </row>
    <row r="597" spans="1:8" x14ac:dyDescent="0.35">
      <c r="A597" t="s">
        <v>793</v>
      </c>
      <c r="B597" t="s">
        <v>15</v>
      </c>
      <c r="C597" t="s">
        <v>1903</v>
      </c>
      <c r="D597" s="6">
        <v>217350</v>
      </c>
      <c r="E597" s="6">
        <v>111090</v>
      </c>
      <c r="F597" s="6">
        <v>105455</v>
      </c>
      <c r="G597" s="6">
        <v>106260</v>
      </c>
      <c r="H597" s="6">
        <v>104650</v>
      </c>
    </row>
    <row r="598" spans="1:8" x14ac:dyDescent="0.35">
      <c r="A598" t="s">
        <v>793</v>
      </c>
      <c r="B598" t="s">
        <v>15</v>
      </c>
      <c r="C598" t="s">
        <v>2232</v>
      </c>
      <c r="D598" s="6">
        <v>210150</v>
      </c>
      <c r="E598" s="6">
        <v>101288</v>
      </c>
      <c r="F598" s="6">
        <v>103575</v>
      </c>
      <c r="G598" s="6">
        <v>103825</v>
      </c>
      <c r="H598" s="6">
        <v>103325</v>
      </c>
    </row>
    <row r="599" spans="1:8" x14ac:dyDescent="0.35">
      <c r="A599" t="s">
        <v>793</v>
      </c>
      <c r="B599" t="s">
        <v>15</v>
      </c>
      <c r="C599" t="s">
        <v>2643</v>
      </c>
      <c r="D599" s="6">
        <v>21202</v>
      </c>
      <c r="E599" s="6">
        <v>0</v>
      </c>
      <c r="F599" s="6">
        <v>3262.5</v>
      </c>
      <c r="G599" s="6">
        <v>10900</v>
      </c>
      <c r="H599" s="6">
        <v>10850</v>
      </c>
    </row>
    <row r="600" spans="1:8" x14ac:dyDescent="0.35">
      <c r="A600" t="s">
        <v>793</v>
      </c>
      <c r="B600" t="s">
        <v>15</v>
      </c>
      <c r="C600" t="s">
        <v>1092</v>
      </c>
      <c r="D600" s="6">
        <v>50000</v>
      </c>
      <c r="E600" s="6">
        <v>0</v>
      </c>
      <c r="F600" s="6">
        <v>0</v>
      </c>
      <c r="G600" s="6">
        <v>0</v>
      </c>
      <c r="H600" s="6">
        <v>0</v>
      </c>
    </row>
    <row r="601" spans="1:8" x14ac:dyDescent="0.35">
      <c r="A601" t="s">
        <v>793</v>
      </c>
      <c r="B601" t="s">
        <v>15</v>
      </c>
      <c r="C601" t="s">
        <v>2592</v>
      </c>
      <c r="D601" s="6">
        <v>2360</v>
      </c>
      <c r="E601" s="6">
        <v>0</v>
      </c>
      <c r="F601" s="6">
        <v>0</v>
      </c>
      <c r="G601" s="6">
        <v>0</v>
      </c>
      <c r="H601" s="6">
        <v>0</v>
      </c>
    </row>
    <row r="602" spans="1:8" x14ac:dyDescent="0.35">
      <c r="A602" t="s">
        <v>794</v>
      </c>
      <c r="B602" t="s">
        <v>15</v>
      </c>
      <c r="C602" t="s">
        <v>1199</v>
      </c>
      <c r="D602" s="6">
        <v>693000</v>
      </c>
      <c r="E602" s="6">
        <v>346500</v>
      </c>
      <c r="F602" s="6">
        <v>103650</v>
      </c>
      <c r="G602" s="6">
        <v>346000</v>
      </c>
      <c r="H602" s="6">
        <v>345000</v>
      </c>
    </row>
    <row r="603" spans="1:8" x14ac:dyDescent="0.35">
      <c r="A603" t="s">
        <v>794</v>
      </c>
      <c r="B603" t="s">
        <v>15</v>
      </c>
      <c r="C603" t="s">
        <v>2074</v>
      </c>
      <c r="D603" s="6">
        <v>0</v>
      </c>
      <c r="E603" s="6">
        <v>228000</v>
      </c>
      <c r="F603" s="6">
        <v>0</v>
      </c>
      <c r="G603" s="6">
        <v>0</v>
      </c>
      <c r="H603" s="6">
        <v>0</v>
      </c>
    </row>
    <row r="604" spans="1:8" x14ac:dyDescent="0.35">
      <c r="A604" t="s">
        <v>794</v>
      </c>
      <c r="B604" t="s">
        <v>15</v>
      </c>
      <c r="C604" t="s">
        <v>2234</v>
      </c>
      <c r="D604" s="6">
        <v>367675</v>
      </c>
      <c r="E604" s="6">
        <v>191578</v>
      </c>
      <c r="F604" s="6">
        <v>176006</v>
      </c>
      <c r="G604" s="6">
        <v>176006</v>
      </c>
      <c r="H604" s="6">
        <v>177506</v>
      </c>
    </row>
    <row r="605" spans="1:8" x14ac:dyDescent="0.35">
      <c r="A605" t="s">
        <v>794</v>
      </c>
      <c r="B605" t="s">
        <v>15</v>
      </c>
      <c r="C605" t="s">
        <v>2470</v>
      </c>
      <c r="D605" s="6">
        <v>724000</v>
      </c>
      <c r="E605" s="6">
        <v>361500</v>
      </c>
      <c r="F605" s="6">
        <v>108600</v>
      </c>
      <c r="G605" s="6">
        <v>362000</v>
      </c>
      <c r="H605" s="6">
        <v>362000</v>
      </c>
    </row>
    <row r="606" spans="1:8" x14ac:dyDescent="0.35">
      <c r="A606" t="s">
        <v>794</v>
      </c>
      <c r="B606" t="s">
        <v>15</v>
      </c>
      <c r="C606" t="s">
        <v>2256</v>
      </c>
      <c r="D606" s="6">
        <v>916435</v>
      </c>
      <c r="E606" s="6">
        <v>46551</v>
      </c>
      <c r="F606" s="6">
        <v>43685</v>
      </c>
      <c r="G606" s="6">
        <v>43685</v>
      </c>
      <c r="H606" s="6">
        <v>826199</v>
      </c>
    </row>
    <row r="607" spans="1:8" x14ac:dyDescent="0.35">
      <c r="A607" t="s">
        <v>794</v>
      </c>
      <c r="B607" t="s">
        <v>15</v>
      </c>
      <c r="C607" t="s">
        <v>2592</v>
      </c>
      <c r="D607" s="6">
        <v>44569</v>
      </c>
      <c r="E607" s="6">
        <v>59974</v>
      </c>
      <c r="F607" s="6">
        <v>0</v>
      </c>
      <c r="G607" s="6">
        <v>0</v>
      </c>
      <c r="H607" s="6">
        <v>0</v>
      </c>
    </row>
    <row r="608" spans="1:8" x14ac:dyDescent="0.35">
      <c r="A608" t="s">
        <v>794</v>
      </c>
      <c r="B608" t="s">
        <v>15</v>
      </c>
      <c r="C608" t="s">
        <v>1032</v>
      </c>
      <c r="D608" s="6">
        <v>12000</v>
      </c>
      <c r="E608" s="6">
        <v>6000</v>
      </c>
      <c r="F608" s="6">
        <v>1800</v>
      </c>
      <c r="G608" s="6">
        <v>6000</v>
      </c>
      <c r="H608" s="6">
        <v>6000</v>
      </c>
    </row>
    <row r="609" spans="1:8" x14ac:dyDescent="0.35">
      <c r="A609" t="s">
        <v>794</v>
      </c>
      <c r="B609" t="s">
        <v>15</v>
      </c>
      <c r="C609" t="s">
        <v>1607</v>
      </c>
      <c r="D609" s="6">
        <v>496000</v>
      </c>
      <c r="E609" s="6">
        <v>496000</v>
      </c>
      <c r="F609" s="6">
        <v>62850</v>
      </c>
      <c r="G609" s="6">
        <v>209500</v>
      </c>
      <c r="H609" s="6">
        <v>209500</v>
      </c>
    </row>
    <row r="610" spans="1:8" x14ac:dyDescent="0.35">
      <c r="A610" t="s">
        <v>795</v>
      </c>
      <c r="B610" t="s">
        <v>15</v>
      </c>
      <c r="C610" t="s">
        <v>1793</v>
      </c>
      <c r="D610" s="6">
        <v>145000</v>
      </c>
      <c r="E610" s="6">
        <v>73500</v>
      </c>
      <c r="F610" s="6">
        <v>29550</v>
      </c>
      <c r="G610" s="6">
        <v>98500</v>
      </c>
      <c r="H610" s="6">
        <v>98500</v>
      </c>
    </row>
    <row r="611" spans="1:8" x14ac:dyDescent="0.35">
      <c r="A611" t="s">
        <v>795</v>
      </c>
      <c r="B611" t="s">
        <v>15</v>
      </c>
      <c r="C611" t="s">
        <v>2149</v>
      </c>
      <c r="D611" s="6">
        <v>279000</v>
      </c>
      <c r="E611" s="6">
        <v>137500</v>
      </c>
      <c r="F611" s="6">
        <v>0</v>
      </c>
      <c r="G611" s="6">
        <v>0</v>
      </c>
      <c r="H611" s="6">
        <v>0</v>
      </c>
    </row>
    <row r="612" spans="1:8" x14ac:dyDescent="0.35">
      <c r="A612" t="s">
        <v>795</v>
      </c>
      <c r="B612" t="s">
        <v>15</v>
      </c>
      <c r="C612" t="s">
        <v>2592</v>
      </c>
      <c r="D612" s="6">
        <v>8351</v>
      </c>
      <c r="E612" s="6">
        <v>0</v>
      </c>
      <c r="F612" s="6">
        <v>0</v>
      </c>
      <c r="G612" s="6">
        <v>0</v>
      </c>
      <c r="H612" s="6">
        <v>0</v>
      </c>
    </row>
    <row r="613" spans="1:8" x14ac:dyDescent="0.35">
      <c r="A613" t="s">
        <v>796</v>
      </c>
      <c r="B613" t="s">
        <v>15</v>
      </c>
      <c r="C613" t="s">
        <v>1727</v>
      </c>
      <c r="D613" s="6">
        <v>298139</v>
      </c>
      <c r="E613" s="6">
        <v>153407</v>
      </c>
      <c r="F613" s="6">
        <v>143287.5</v>
      </c>
      <c r="G613" s="6">
        <v>144733</v>
      </c>
      <c r="H613" s="6">
        <v>141842</v>
      </c>
    </row>
    <row r="614" spans="1:8" x14ac:dyDescent="0.35">
      <c r="A614" t="s">
        <v>796</v>
      </c>
      <c r="B614" t="s">
        <v>15</v>
      </c>
      <c r="C614" t="s">
        <v>1092</v>
      </c>
      <c r="D614" s="6">
        <v>25000</v>
      </c>
      <c r="E614" s="6">
        <v>0</v>
      </c>
      <c r="F614" s="6">
        <v>0</v>
      </c>
      <c r="G614" s="6">
        <v>0</v>
      </c>
      <c r="H614" s="6">
        <v>0</v>
      </c>
    </row>
    <row r="615" spans="1:8" x14ac:dyDescent="0.35">
      <c r="A615" t="s">
        <v>796</v>
      </c>
      <c r="B615" t="s">
        <v>15</v>
      </c>
      <c r="C615" t="s">
        <v>2592</v>
      </c>
      <c r="D615" s="6">
        <v>22829</v>
      </c>
      <c r="E615" s="6">
        <v>20840</v>
      </c>
      <c r="F615" s="6">
        <v>0</v>
      </c>
      <c r="G615" s="6">
        <v>0</v>
      </c>
      <c r="H615" s="6">
        <v>0</v>
      </c>
    </row>
    <row r="616" spans="1:8" x14ac:dyDescent="0.35">
      <c r="A616" t="s">
        <v>796</v>
      </c>
      <c r="B616" t="s">
        <v>15</v>
      </c>
      <c r="C616" t="s">
        <v>1032</v>
      </c>
      <c r="D616" s="6">
        <v>61</v>
      </c>
      <c r="E616" s="6">
        <v>7</v>
      </c>
      <c r="F616" s="6">
        <v>0</v>
      </c>
      <c r="G616" s="6">
        <v>0</v>
      </c>
      <c r="H616" s="6">
        <v>0</v>
      </c>
    </row>
    <row r="617" spans="1:8" x14ac:dyDescent="0.35">
      <c r="A617" t="s">
        <v>796</v>
      </c>
      <c r="B617" t="s">
        <v>16</v>
      </c>
      <c r="C617" t="s">
        <v>2301</v>
      </c>
      <c r="D617" s="6">
        <v>0</v>
      </c>
      <c r="E617" s="6">
        <v>84389</v>
      </c>
      <c r="F617" s="6">
        <v>0</v>
      </c>
      <c r="G617" s="6">
        <v>0</v>
      </c>
      <c r="H617" s="6">
        <v>0</v>
      </c>
    </row>
    <row r="618" spans="1:8" x14ac:dyDescent="0.35">
      <c r="A618" t="s">
        <v>796</v>
      </c>
      <c r="B618" t="s">
        <v>16</v>
      </c>
      <c r="C618" t="s">
        <v>2597</v>
      </c>
      <c r="D618" s="6">
        <v>0</v>
      </c>
      <c r="E618" s="6">
        <v>0</v>
      </c>
      <c r="F618" s="6">
        <v>0</v>
      </c>
      <c r="G618" s="6">
        <v>0</v>
      </c>
      <c r="H618" s="6">
        <v>0</v>
      </c>
    </row>
    <row r="619" spans="1:8" x14ac:dyDescent="0.35">
      <c r="A619" t="s">
        <v>797</v>
      </c>
      <c r="B619" t="s">
        <v>15</v>
      </c>
      <c r="C619" t="s">
        <v>1041</v>
      </c>
      <c r="D619" s="6">
        <v>627000</v>
      </c>
      <c r="E619" s="6">
        <v>0</v>
      </c>
      <c r="F619" s="6">
        <v>87600</v>
      </c>
      <c r="G619" s="6">
        <v>292000</v>
      </c>
      <c r="H619" s="6">
        <v>292000</v>
      </c>
    </row>
    <row r="620" spans="1:8" x14ac:dyDescent="0.35">
      <c r="A620" t="s">
        <v>797</v>
      </c>
      <c r="B620" t="s">
        <v>15</v>
      </c>
      <c r="C620" t="s">
        <v>1135</v>
      </c>
      <c r="D620" s="6">
        <v>94000</v>
      </c>
      <c r="E620" s="6">
        <v>48000</v>
      </c>
      <c r="F620" s="6">
        <v>13950</v>
      </c>
      <c r="G620" s="6">
        <v>46500</v>
      </c>
      <c r="H620" s="6">
        <v>46500</v>
      </c>
    </row>
    <row r="621" spans="1:8" x14ac:dyDescent="0.35">
      <c r="A621" t="s">
        <v>797</v>
      </c>
      <c r="B621" t="s">
        <v>15</v>
      </c>
      <c r="C621" t="s">
        <v>1273</v>
      </c>
      <c r="D621" s="6">
        <v>89000</v>
      </c>
      <c r="E621" s="6">
        <v>39500</v>
      </c>
      <c r="F621" s="6">
        <v>57150</v>
      </c>
      <c r="G621" s="6">
        <v>190500</v>
      </c>
      <c r="H621" s="6">
        <v>190500</v>
      </c>
    </row>
    <row r="622" spans="1:8" x14ac:dyDescent="0.35">
      <c r="A622" t="s">
        <v>797</v>
      </c>
      <c r="B622" t="s">
        <v>15</v>
      </c>
      <c r="C622" t="s">
        <v>1663</v>
      </c>
      <c r="D622" s="6">
        <v>314000</v>
      </c>
      <c r="E622" s="6">
        <v>155000</v>
      </c>
      <c r="F622" s="6">
        <v>0</v>
      </c>
      <c r="G622" s="6">
        <v>0</v>
      </c>
      <c r="H622" s="6">
        <v>0</v>
      </c>
    </row>
    <row r="623" spans="1:8" x14ac:dyDescent="0.35">
      <c r="A623" t="s">
        <v>797</v>
      </c>
      <c r="B623" t="s">
        <v>15</v>
      </c>
      <c r="C623" t="s">
        <v>2170</v>
      </c>
      <c r="D623" s="6">
        <v>0</v>
      </c>
      <c r="E623" s="6">
        <v>1889000</v>
      </c>
      <c r="F623" s="6">
        <v>0</v>
      </c>
      <c r="G623" s="6">
        <v>0</v>
      </c>
      <c r="H623" s="6">
        <v>0</v>
      </c>
    </row>
    <row r="624" spans="1:8" x14ac:dyDescent="0.35">
      <c r="A624" t="s">
        <v>797</v>
      </c>
      <c r="B624" t="s">
        <v>15</v>
      </c>
      <c r="C624" t="s">
        <v>1352</v>
      </c>
      <c r="D624" s="6">
        <v>0</v>
      </c>
      <c r="E624" s="6">
        <v>288300</v>
      </c>
      <c r="F624" s="6">
        <v>0</v>
      </c>
      <c r="G624" s="6">
        <v>0</v>
      </c>
      <c r="H624" s="6">
        <v>0</v>
      </c>
    </row>
    <row r="625" spans="1:8" x14ac:dyDescent="0.35">
      <c r="A625" t="s">
        <v>797</v>
      </c>
      <c r="B625" t="s">
        <v>15</v>
      </c>
      <c r="C625" t="s">
        <v>2592</v>
      </c>
      <c r="D625" s="6">
        <v>0</v>
      </c>
      <c r="E625" s="6">
        <v>0</v>
      </c>
      <c r="F625" s="6">
        <v>0</v>
      </c>
      <c r="G625" s="6">
        <v>0</v>
      </c>
      <c r="H625" s="6">
        <v>0</v>
      </c>
    </row>
    <row r="626" spans="1:8" x14ac:dyDescent="0.35">
      <c r="A626" t="s">
        <v>797</v>
      </c>
      <c r="B626" t="s">
        <v>15</v>
      </c>
      <c r="C626" t="s">
        <v>1092</v>
      </c>
      <c r="D626" s="6">
        <v>400000</v>
      </c>
      <c r="E626" s="6">
        <v>0</v>
      </c>
      <c r="F626" s="6">
        <v>0</v>
      </c>
      <c r="G626" s="6">
        <v>0</v>
      </c>
      <c r="H626" s="6">
        <v>0</v>
      </c>
    </row>
    <row r="627" spans="1:8" x14ac:dyDescent="0.35">
      <c r="A627" t="s">
        <v>797</v>
      </c>
      <c r="B627" t="s">
        <v>15</v>
      </c>
      <c r="C627" t="s">
        <v>1032</v>
      </c>
      <c r="D627" s="6">
        <v>120</v>
      </c>
      <c r="E627" s="6">
        <v>9</v>
      </c>
      <c r="F627" s="6">
        <v>0</v>
      </c>
      <c r="G627" s="6">
        <v>0</v>
      </c>
      <c r="H627" s="6">
        <v>0</v>
      </c>
    </row>
    <row r="628" spans="1:8" x14ac:dyDescent="0.35">
      <c r="A628" t="s">
        <v>797</v>
      </c>
      <c r="B628" t="s">
        <v>15</v>
      </c>
      <c r="C628" t="s">
        <v>2634</v>
      </c>
      <c r="D628" s="6">
        <v>2380000</v>
      </c>
      <c r="E628" s="6">
        <v>0</v>
      </c>
      <c r="F628" s="6">
        <v>1191000</v>
      </c>
      <c r="G628" s="6">
        <v>1191000</v>
      </c>
      <c r="H628" s="6">
        <v>1191000</v>
      </c>
    </row>
    <row r="629" spans="1:8" x14ac:dyDescent="0.35">
      <c r="A629" t="s">
        <v>797</v>
      </c>
      <c r="B629" t="s">
        <v>15</v>
      </c>
      <c r="C629" t="s">
        <v>2793</v>
      </c>
      <c r="D629" s="6">
        <v>1396000</v>
      </c>
      <c r="E629" s="6">
        <v>0</v>
      </c>
      <c r="F629" s="6">
        <v>209700</v>
      </c>
      <c r="G629" s="6">
        <v>699000</v>
      </c>
      <c r="H629" s="6">
        <v>699000</v>
      </c>
    </row>
    <row r="630" spans="1:8" x14ac:dyDescent="0.35">
      <c r="A630" t="s">
        <v>797</v>
      </c>
      <c r="B630" t="s">
        <v>16</v>
      </c>
      <c r="C630" t="s">
        <v>2494</v>
      </c>
      <c r="D630" s="6">
        <v>464818</v>
      </c>
      <c r="E630" s="6">
        <v>231303</v>
      </c>
      <c r="F630" s="6">
        <v>232321</v>
      </c>
      <c r="G630" s="6">
        <v>233062</v>
      </c>
      <c r="H630" s="6">
        <v>231580</v>
      </c>
    </row>
    <row r="631" spans="1:8" x14ac:dyDescent="0.35">
      <c r="A631" t="s">
        <v>798</v>
      </c>
      <c r="B631" t="s">
        <v>15</v>
      </c>
      <c r="C631" t="s">
        <v>1125</v>
      </c>
      <c r="D631" s="6">
        <v>2716000</v>
      </c>
      <c r="E631" s="6">
        <v>1358500</v>
      </c>
      <c r="F631" s="6">
        <v>1359500</v>
      </c>
      <c r="G631" s="6">
        <v>1359500</v>
      </c>
      <c r="H631" s="6">
        <v>1359500</v>
      </c>
    </row>
    <row r="632" spans="1:8" x14ac:dyDescent="0.35">
      <c r="A632" t="s">
        <v>798</v>
      </c>
      <c r="B632" t="s">
        <v>15</v>
      </c>
      <c r="C632" t="s">
        <v>1178</v>
      </c>
      <c r="D632" s="6">
        <v>237350</v>
      </c>
      <c r="E632" s="6">
        <v>240200</v>
      </c>
      <c r="F632" s="6">
        <v>0</v>
      </c>
      <c r="G632" s="6">
        <v>0</v>
      </c>
      <c r="H632" s="6">
        <v>0</v>
      </c>
    </row>
    <row r="633" spans="1:8" x14ac:dyDescent="0.35">
      <c r="A633" t="s">
        <v>798</v>
      </c>
      <c r="B633" t="s">
        <v>15</v>
      </c>
      <c r="C633" t="s">
        <v>1092</v>
      </c>
      <c r="D633" s="6">
        <v>50000</v>
      </c>
      <c r="E633" s="6">
        <v>0</v>
      </c>
      <c r="F633" s="6">
        <v>0</v>
      </c>
      <c r="G633" s="6">
        <v>0</v>
      </c>
      <c r="H633" s="6">
        <v>0</v>
      </c>
    </row>
    <row r="634" spans="1:8" x14ac:dyDescent="0.35">
      <c r="A634" t="s">
        <v>798</v>
      </c>
      <c r="B634" t="s">
        <v>15</v>
      </c>
      <c r="C634" t="s">
        <v>2592</v>
      </c>
      <c r="D634" s="6">
        <v>184209</v>
      </c>
      <c r="E634" s="6">
        <v>0</v>
      </c>
      <c r="F634" s="6">
        <v>0</v>
      </c>
      <c r="G634" s="6">
        <v>0</v>
      </c>
      <c r="H634" s="6">
        <v>0</v>
      </c>
    </row>
    <row r="635" spans="1:8" x14ac:dyDescent="0.35">
      <c r="A635" t="s">
        <v>799</v>
      </c>
      <c r="B635" t="s">
        <v>15</v>
      </c>
      <c r="C635" t="s">
        <v>1170</v>
      </c>
      <c r="D635" s="6">
        <v>135810</v>
      </c>
      <c r="E635" s="6">
        <v>68391</v>
      </c>
      <c r="F635" s="6">
        <v>67257</v>
      </c>
      <c r="G635" s="6">
        <v>67419</v>
      </c>
      <c r="H635" s="6">
        <v>67095</v>
      </c>
    </row>
    <row r="636" spans="1:8" x14ac:dyDescent="0.35">
      <c r="A636" t="s">
        <v>799</v>
      </c>
      <c r="B636" t="s">
        <v>15</v>
      </c>
      <c r="C636" t="s">
        <v>1769</v>
      </c>
      <c r="D636" s="6">
        <v>280000</v>
      </c>
      <c r="E636" s="6">
        <v>140500</v>
      </c>
      <c r="F636" s="6">
        <v>111500</v>
      </c>
      <c r="G636" s="6">
        <v>111500</v>
      </c>
      <c r="H636" s="6">
        <v>111500</v>
      </c>
    </row>
    <row r="637" spans="1:8" x14ac:dyDescent="0.35">
      <c r="A637" t="s">
        <v>799</v>
      </c>
      <c r="B637" t="s">
        <v>15</v>
      </c>
      <c r="C637" t="s">
        <v>1884</v>
      </c>
      <c r="D637" s="6">
        <v>473000</v>
      </c>
      <c r="E637" s="6">
        <v>236500</v>
      </c>
      <c r="F637" s="6">
        <v>236500</v>
      </c>
      <c r="G637" s="6">
        <v>236500</v>
      </c>
      <c r="H637" s="6">
        <v>236500</v>
      </c>
    </row>
    <row r="638" spans="1:8" x14ac:dyDescent="0.35">
      <c r="A638" t="s">
        <v>799</v>
      </c>
      <c r="B638" t="s">
        <v>15</v>
      </c>
      <c r="C638" t="s">
        <v>2592</v>
      </c>
      <c r="D638" s="6">
        <v>27702</v>
      </c>
      <c r="E638" s="6">
        <v>15210</v>
      </c>
      <c r="F638" s="6">
        <v>0</v>
      </c>
      <c r="G638" s="6">
        <v>0</v>
      </c>
      <c r="H638" s="6">
        <v>0</v>
      </c>
    </row>
    <row r="639" spans="1:8" x14ac:dyDescent="0.35">
      <c r="A639" t="s">
        <v>799</v>
      </c>
      <c r="B639" t="s">
        <v>15</v>
      </c>
      <c r="C639" t="s">
        <v>1092</v>
      </c>
      <c r="D639" s="6">
        <v>110000</v>
      </c>
      <c r="E639" s="6">
        <v>0</v>
      </c>
      <c r="F639" s="6">
        <v>0</v>
      </c>
      <c r="G639" s="6">
        <v>0</v>
      </c>
      <c r="H639" s="6">
        <v>0</v>
      </c>
    </row>
    <row r="640" spans="1:8" x14ac:dyDescent="0.35">
      <c r="A640" t="s">
        <v>800</v>
      </c>
      <c r="B640" t="s">
        <v>15</v>
      </c>
      <c r="C640" t="s">
        <v>1285</v>
      </c>
      <c r="D640" s="6">
        <v>138000</v>
      </c>
      <c r="E640" s="6">
        <v>70000</v>
      </c>
      <c r="F640" s="6">
        <v>20550</v>
      </c>
      <c r="G640" s="6">
        <v>68500</v>
      </c>
      <c r="H640" s="6">
        <v>68500</v>
      </c>
    </row>
    <row r="641" spans="1:8" x14ac:dyDescent="0.35">
      <c r="A641" t="s">
        <v>800</v>
      </c>
      <c r="B641" t="s">
        <v>15</v>
      </c>
      <c r="C641" t="s">
        <v>1494</v>
      </c>
      <c r="D641" s="6">
        <v>151000</v>
      </c>
      <c r="E641" s="6">
        <v>74500</v>
      </c>
      <c r="F641" s="6">
        <v>74000</v>
      </c>
      <c r="G641" s="6">
        <v>74000</v>
      </c>
      <c r="H641" s="6">
        <v>74000</v>
      </c>
    </row>
    <row r="642" spans="1:8" x14ac:dyDescent="0.35">
      <c r="A642" t="s">
        <v>800</v>
      </c>
      <c r="B642" t="s">
        <v>15</v>
      </c>
      <c r="C642" t="s">
        <v>1563</v>
      </c>
      <c r="D642" s="6">
        <v>142000</v>
      </c>
      <c r="E642" s="6">
        <v>67000</v>
      </c>
      <c r="F642" s="6">
        <v>70000</v>
      </c>
      <c r="G642" s="6">
        <v>70000</v>
      </c>
      <c r="H642" s="6">
        <v>70000</v>
      </c>
    </row>
    <row r="643" spans="1:8" x14ac:dyDescent="0.35">
      <c r="A643" t="s">
        <v>800</v>
      </c>
      <c r="B643" t="s">
        <v>15</v>
      </c>
      <c r="C643" t="s">
        <v>1728</v>
      </c>
      <c r="D643" s="6">
        <v>144000</v>
      </c>
      <c r="E643" s="6">
        <v>68000</v>
      </c>
      <c r="F643" s="6">
        <v>71000</v>
      </c>
      <c r="G643" s="6">
        <v>71000</v>
      </c>
      <c r="H643" s="6">
        <v>71000</v>
      </c>
    </row>
    <row r="644" spans="1:8" x14ac:dyDescent="0.35">
      <c r="A644" t="s">
        <v>800</v>
      </c>
      <c r="B644" t="s">
        <v>15</v>
      </c>
      <c r="C644" t="s">
        <v>2036</v>
      </c>
      <c r="D644" s="6">
        <v>354000</v>
      </c>
      <c r="E644" s="6">
        <v>178000</v>
      </c>
      <c r="F644" s="6">
        <v>55200</v>
      </c>
      <c r="G644" s="6">
        <v>182500</v>
      </c>
      <c r="H644" s="6">
        <v>185500</v>
      </c>
    </row>
    <row r="645" spans="1:8" x14ac:dyDescent="0.35">
      <c r="A645" t="s">
        <v>800</v>
      </c>
      <c r="B645" t="s">
        <v>15</v>
      </c>
      <c r="C645" t="s">
        <v>2317</v>
      </c>
      <c r="D645" s="6">
        <v>148000</v>
      </c>
      <c r="E645" s="6">
        <v>75000</v>
      </c>
      <c r="F645" s="6">
        <v>72500</v>
      </c>
      <c r="G645" s="6">
        <v>72500</v>
      </c>
      <c r="H645" s="6">
        <v>72500</v>
      </c>
    </row>
    <row r="646" spans="1:8" x14ac:dyDescent="0.35">
      <c r="A646" t="s">
        <v>800</v>
      </c>
      <c r="B646" t="s">
        <v>15</v>
      </c>
      <c r="C646" t="s">
        <v>2575</v>
      </c>
      <c r="D646" s="6">
        <v>148000</v>
      </c>
      <c r="E646" s="6">
        <v>75000</v>
      </c>
      <c r="F646" s="6">
        <v>73000</v>
      </c>
      <c r="G646" s="6">
        <v>73000</v>
      </c>
      <c r="H646" s="6">
        <v>73000</v>
      </c>
    </row>
    <row r="647" spans="1:8" x14ac:dyDescent="0.35">
      <c r="A647" t="s">
        <v>800</v>
      </c>
      <c r="B647" t="s">
        <v>15</v>
      </c>
      <c r="C647" t="s">
        <v>1092</v>
      </c>
      <c r="D647" s="6">
        <v>7515</v>
      </c>
      <c r="E647" s="6">
        <v>0</v>
      </c>
      <c r="F647" s="6">
        <v>0</v>
      </c>
      <c r="G647" s="6">
        <v>0</v>
      </c>
      <c r="H647" s="6">
        <v>0</v>
      </c>
    </row>
    <row r="648" spans="1:8" x14ac:dyDescent="0.35">
      <c r="A648" t="s">
        <v>800</v>
      </c>
      <c r="B648" t="s">
        <v>15</v>
      </c>
      <c r="C648" t="s">
        <v>2592</v>
      </c>
      <c r="D648" s="6">
        <v>1278</v>
      </c>
      <c r="E648" s="6">
        <v>28691</v>
      </c>
      <c r="F648" s="6">
        <v>0</v>
      </c>
      <c r="G648" s="6">
        <v>0</v>
      </c>
      <c r="H648" s="6">
        <v>0</v>
      </c>
    </row>
    <row r="649" spans="1:8" x14ac:dyDescent="0.35">
      <c r="A649" t="s">
        <v>800</v>
      </c>
      <c r="B649" t="s">
        <v>16</v>
      </c>
      <c r="C649" t="s">
        <v>2520</v>
      </c>
      <c r="D649" s="6">
        <v>328056</v>
      </c>
      <c r="E649" s="6">
        <v>163158</v>
      </c>
      <c r="F649" s="6">
        <v>85781.5</v>
      </c>
      <c r="G649" s="6">
        <v>159586</v>
      </c>
      <c r="H649" s="6">
        <v>11977</v>
      </c>
    </row>
    <row r="650" spans="1:8" x14ac:dyDescent="0.35">
      <c r="A650" t="s">
        <v>801</v>
      </c>
      <c r="B650" t="s">
        <v>15</v>
      </c>
      <c r="C650" t="s">
        <v>1176</v>
      </c>
      <c r="D650" s="6">
        <v>462000</v>
      </c>
      <c r="E650" s="6">
        <v>230000</v>
      </c>
      <c r="F650" s="6">
        <v>69600</v>
      </c>
      <c r="G650" s="6">
        <v>232000</v>
      </c>
      <c r="H650" s="6">
        <v>232000</v>
      </c>
    </row>
    <row r="651" spans="1:8" x14ac:dyDescent="0.35">
      <c r="A651" t="s">
        <v>801</v>
      </c>
      <c r="B651" t="s">
        <v>15</v>
      </c>
      <c r="C651" t="s">
        <v>1592</v>
      </c>
      <c r="D651" s="6">
        <v>0</v>
      </c>
      <c r="E651" s="6">
        <v>102000</v>
      </c>
      <c r="F651" s="6">
        <v>0</v>
      </c>
      <c r="G651" s="6">
        <v>0</v>
      </c>
      <c r="H651" s="6">
        <v>0</v>
      </c>
    </row>
    <row r="652" spans="1:8" x14ac:dyDescent="0.35">
      <c r="A652" t="s">
        <v>801</v>
      </c>
      <c r="B652" t="s">
        <v>15</v>
      </c>
      <c r="C652" t="s">
        <v>2235</v>
      </c>
      <c r="D652" s="6">
        <v>381568</v>
      </c>
      <c r="E652" s="6">
        <v>190784</v>
      </c>
      <c r="F652" s="6">
        <v>190784</v>
      </c>
      <c r="G652" s="6">
        <v>190784</v>
      </c>
      <c r="H652" s="6">
        <v>190784</v>
      </c>
    </row>
    <row r="653" spans="1:8" x14ac:dyDescent="0.35">
      <c r="A653" t="s">
        <v>801</v>
      </c>
      <c r="B653" t="s">
        <v>15</v>
      </c>
      <c r="C653" t="s">
        <v>2275</v>
      </c>
      <c r="D653" s="6">
        <v>268207</v>
      </c>
      <c r="E653" s="6">
        <v>81827</v>
      </c>
      <c r="F653" s="6">
        <v>131191</v>
      </c>
      <c r="G653" s="6">
        <v>131292</v>
      </c>
      <c r="H653" s="6">
        <v>131090</v>
      </c>
    </row>
    <row r="654" spans="1:8" x14ac:dyDescent="0.35">
      <c r="A654" t="s">
        <v>801</v>
      </c>
      <c r="B654" t="s">
        <v>15</v>
      </c>
      <c r="C654" t="s">
        <v>2571</v>
      </c>
      <c r="D654" s="6">
        <v>449400</v>
      </c>
      <c r="E654" s="6">
        <v>224700</v>
      </c>
      <c r="F654" s="6">
        <v>224700</v>
      </c>
      <c r="G654" s="6">
        <v>224700</v>
      </c>
      <c r="H654" s="6">
        <v>224700</v>
      </c>
    </row>
    <row r="655" spans="1:8" x14ac:dyDescent="0.35">
      <c r="A655" t="s">
        <v>801</v>
      </c>
      <c r="B655" t="s">
        <v>15</v>
      </c>
      <c r="C655" t="s">
        <v>2592</v>
      </c>
      <c r="D655" s="6">
        <v>27904</v>
      </c>
      <c r="E655" s="6">
        <v>0</v>
      </c>
      <c r="F655" s="6">
        <v>0</v>
      </c>
      <c r="G655" s="6">
        <v>0</v>
      </c>
      <c r="H655" s="6">
        <v>0</v>
      </c>
    </row>
    <row r="656" spans="1:8" x14ac:dyDescent="0.35">
      <c r="A656" t="s">
        <v>802</v>
      </c>
      <c r="B656" t="s">
        <v>15</v>
      </c>
      <c r="C656" t="s">
        <v>1320</v>
      </c>
      <c r="D656" s="6">
        <v>1256000</v>
      </c>
      <c r="E656" s="6">
        <v>634500</v>
      </c>
      <c r="F656" s="6">
        <v>627500</v>
      </c>
      <c r="G656" s="6">
        <v>627500</v>
      </c>
      <c r="H656" s="6">
        <v>627500</v>
      </c>
    </row>
    <row r="657" spans="1:8" x14ac:dyDescent="0.35">
      <c r="A657" t="s">
        <v>802</v>
      </c>
      <c r="B657" t="s">
        <v>15</v>
      </c>
      <c r="C657" t="s">
        <v>1909</v>
      </c>
      <c r="D657" s="6">
        <v>330000</v>
      </c>
      <c r="E657" s="6">
        <v>177000</v>
      </c>
      <c r="F657" s="6">
        <v>0</v>
      </c>
      <c r="G657" s="6">
        <v>0</v>
      </c>
      <c r="H657" s="6">
        <v>0</v>
      </c>
    </row>
    <row r="658" spans="1:8" x14ac:dyDescent="0.35">
      <c r="A658" t="s">
        <v>802</v>
      </c>
      <c r="B658" t="s">
        <v>15</v>
      </c>
      <c r="C658" t="s">
        <v>2592</v>
      </c>
      <c r="D658" s="6">
        <v>55997</v>
      </c>
      <c r="E658" s="6">
        <v>0</v>
      </c>
      <c r="F658" s="6">
        <v>0</v>
      </c>
      <c r="G658" s="6">
        <v>0</v>
      </c>
      <c r="H658" s="6">
        <v>0</v>
      </c>
    </row>
    <row r="659" spans="1:8" x14ac:dyDescent="0.35">
      <c r="A659" t="s">
        <v>802</v>
      </c>
      <c r="B659" t="s">
        <v>15</v>
      </c>
      <c r="C659" t="s">
        <v>1092</v>
      </c>
      <c r="D659" s="6">
        <v>10000</v>
      </c>
      <c r="E659" s="6">
        <v>0</v>
      </c>
      <c r="F659" s="6">
        <v>0</v>
      </c>
      <c r="G659" s="6">
        <v>0</v>
      </c>
      <c r="H659" s="6">
        <v>0</v>
      </c>
    </row>
    <row r="660" spans="1:8" x14ac:dyDescent="0.35">
      <c r="A660" t="s">
        <v>802</v>
      </c>
      <c r="B660" t="s">
        <v>16</v>
      </c>
      <c r="C660" t="s">
        <v>2527</v>
      </c>
      <c r="D660" s="6">
        <v>1281086</v>
      </c>
      <c r="E660" s="6">
        <v>640649</v>
      </c>
      <c r="F660" s="6">
        <v>639415</v>
      </c>
      <c r="G660" s="6">
        <v>639415</v>
      </c>
      <c r="H660" s="6">
        <v>639829</v>
      </c>
    </row>
    <row r="661" spans="1:8" x14ac:dyDescent="0.35">
      <c r="A661" t="s">
        <v>913</v>
      </c>
      <c r="B661" t="s">
        <v>15</v>
      </c>
      <c r="C661" t="s">
        <v>1159</v>
      </c>
      <c r="D661" s="6">
        <v>41000</v>
      </c>
      <c r="E661" s="6">
        <v>21000</v>
      </c>
      <c r="F661" s="6">
        <v>19833.5</v>
      </c>
      <c r="G661" s="6">
        <v>20000</v>
      </c>
      <c r="H661" s="6">
        <v>19667</v>
      </c>
    </row>
    <row r="662" spans="1:8" x14ac:dyDescent="0.35">
      <c r="A662" t="s">
        <v>913</v>
      </c>
      <c r="B662" t="s">
        <v>15</v>
      </c>
      <c r="C662" t="s">
        <v>1168</v>
      </c>
      <c r="D662" s="6">
        <v>64145</v>
      </c>
      <c r="E662" s="6">
        <v>32677</v>
      </c>
      <c r="F662" s="6">
        <v>9379.65</v>
      </c>
      <c r="G662" s="6">
        <v>31467</v>
      </c>
      <c r="H662" s="6">
        <v>31064</v>
      </c>
    </row>
    <row r="663" spans="1:8" x14ac:dyDescent="0.35">
      <c r="A663" t="s">
        <v>913</v>
      </c>
      <c r="B663" t="s">
        <v>15</v>
      </c>
      <c r="C663" t="s">
        <v>1203</v>
      </c>
      <c r="D663" s="6">
        <v>923000</v>
      </c>
      <c r="E663" s="6">
        <v>461500</v>
      </c>
      <c r="F663" s="6">
        <v>157650</v>
      </c>
      <c r="G663" s="6">
        <v>525500</v>
      </c>
      <c r="H663" s="6">
        <v>525500</v>
      </c>
    </row>
    <row r="664" spans="1:8" x14ac:dyDescent="0.35">
      <c r="A664" t="s">
        <v>913</v>
      </c>
      <c r="B664" t="s">
        <v>15</v>
      </c>
      <c r="C664" t="s">
        <v>1307</v>
      </c>
      <c r="D664" s="6">
        <v>15657</v>
      </c>
      <c r="E664" s="6">
        <v>15735</v>
      </c>
      <c r="F664" s="6">
        <v>0</v>
      </c>
      <c r="G664" s="6">
        <v>0</v>
      </c>
      <c r="H664" s="6">
        <v>0</v>
      </c>
    </row>
    <row r="665" spans="1:8" x14ac:dyDescent="0.35">
      <c r="A665" t="s">
        <v>913</v>
      </c>
      <c r="B665" t="s">
        <v>15</v>
      </c>
      <c r="C665" t="s">
        <v>1450</v>
      </c>
      <c r="D665" s="6">
        <v>163000</v>
      </c>
      <c r="E665" s="6">
        <v>83000</v>
      </c>
      <c r="F665" s="6">
        <v>23850</v>
      </c>
      <c r="G665" s="6">
        <v>80000</v>
      </c>
      <c r="H665" s="6">
        <v>79000</v>
      </c>
    </row>
    <row r="666" spans="1:8" x14ac:dyDescent="0.35">
      <c r="A666" t="s">
        <v>913</v>
      </c>
      <c r="B666" t="s">
        <v>15</v>
      </c>
      <c r="C666" t="s">
        <v>1456</v>
      </c>
      <c r="D666" s="6">
        <v>41948</v>
      </c>
      <c r="E666" s="6">
        <v>21462</v>
      </c>
      <c r="F666" s="6">
        <v>20323.5</v>
      </c>
      <c r="G666" s="6">
        <v>20486</v>
      </c>
      <c r="H666" s="6">
        <v>20161</v>
      </c>
    </row>
    <row r="667" spans="1:8" x14ac:dyDescent="0.35">
      <c r="A667" t="s">
        <v>913</v>
      </c>
      <c r="B667" t="s">
        <v>15</v>
      </c>
      <c r="C667" t="s">
        <v>1491</v>
      </c>
      <c r="D667" s="6">
        <v>163000</v>
      </c>
      <c r="E667" s="6">
        <v>83000</v>
      </c>
      <c r="F667" s="6">
        <v>23850</v>
      </c>
      <c r="G667" s="6">
        <v>80000</v>
      </c>
      <c r="H667" s="6">
        <v>79000</v>
      </c>
    </row>
    <row r="668" spans="1:8" x14ac:dyDescent="0.35">
      <c r="A668" t="s">
        <v>913</v>
      </c>
      <c r="B668" t="s">
        <v>15</v>
      </c>
      <c r="C668" t="s">
        <v>1503</v>
      </c>
      <c r="D668" s="6">
        <v>86108</v>
      </c>
      <c r="E668" s="6">
        <v>43809</v>
      </c>
      <c r="F668" s="6">
        <v>12614.1</v>
      </c>
      <c r="G668" s="6">
        <v>42299</v>
      </c>
      <c r="H668" s="6">
        <v>41795</v>
      </c>
    </row>
    <row r="669" spans="1:8" x14ac:dyDescent="0.35">
      <c r="A669" t="s">
        <v>913</v>
      </c>
      <c r="B669" t="s">
        <v>15</v>
      </c>
      <c r="C669" t="s">
        <v>1551</v>
      </c>
      <c r="D669" s="6">
        <v>0</v>
      </c>
      <c r="E669" s="6">
        <v>10140</v>
      </c>
      <c r="F669" s="6">
        <v>0</v>
      </c>
      <c r="G669" s="6">
        <v>0</v>
      </c>
      <c r="H669" s="6">
        <v>0</v>
      </c>
    </row>
    <row r="670" spans="1:8" x14ac:dyDescent="0.35">
      <c r="A670" t="s">
        <v>913</v>
      </c>
      <c r="B670" t="s">
        <v>15</v>
      </c>
      <c r="C670" t="s">
        <v>1566</v>
      </c>
      <c r="D670" s="6">
        <v>158998</v>
      </c>
      <c r="E670" s="6">
        <v>80999</v>
      </c>
      <c r="F670" s="6">
        <v>23249.7</v>
      </c>
      <c r="G670" s="6">
        <v>77999</v>
      </c>
      <c r="H670" s="6">
        <v>76999</v>
      </c>
    </row>
    <row r="671" spans="1:8" x14ac:dyDescent="0.35">
      <c r="A671" t="s">
        <v>913</v>
      </c>
      <c r="B671" t="s">
        <v>15</v>
      </c>
      <c r="C671" t="s">
        <v>1738</v>
      </c>
      <c r="D671" s="6">
        <v>172659</v>
      </c>
      <c r="E671" s="6">
        <v>87809</v>
      </c>
      <c r="F671" s="6">
        <v>25306.95</v>
      </c>
      <c r="G671" s="6">
        <v>84850</v>
      </c>
      <c r="H671" s="6">
        <v>83863</v>
      </c>
    </row>
    <row r="672" spans="1:8" x14ac:dyDescent="0.35">
      <c r="A672" t="s">
        <v>913</v>
      </c>
      <c r="B672" t="s">
        <v>15</v>
      </c>
      <c r="C672" t="s">
        <v>1747</v>
      </c>
      <c r="D672" s="6">
        <v>208000</v>
      </c>
      <c r="E672" s="6">
        <v>103000</v>
      </c>
      <c r="F672" s="6">
        <v>104500</v>
      </c>
      <c r="G672" s="6">
        <v>104500</v>
      </c>
      <c r="H672" s="6">
        <v>104500</v>
      </c>
    </row>
    <row r="673" spans="1:8" x14ac:dyDescent="0.35">
      <c r="A673" t="s">
        <v>913</v>
      </c>
      <c r="B673" t="s">
        <v>15</v>
      </c>
      <c r="C673" t="s">
        <v>1762</v>
      </c>
      <c r="D673" s="6">
        <v>167000</v>
      </c>
      <c r="E673" s="6">
        <v>85000</v>
      </c>
      <c r="F673" s="6">
        <v>24450</v>
      </c>
      <c r="G673" s="6">
        <v>82000</v>
      </c>
      <c r="H673" s="6">
        <v>81000</v>
      </c>
    </row>
    <row r="674" spans="1:8" x14ac:dyDescent="0.35">
      <c r="A674" t="s">
        <v>913</v>
      </c>
      <c r="B674" t="s">
        <v>15</v>
      </c>
      <c r="C674" t="s">
        <v>2028</v>
      </c>
      <c r="D674" s="6">
        <v>32104</v>
      </c>
      <c r="E674" s="6">
        <v>16172</v>
      </c>
      <c r="F674" s="6">
        <v>0</v>
      </c>
      <c r="G674" s="6">
        <v>0</v>
      </c>
      <c r="H674" s="6">
        <v>0</v>
      </c>
    </row>
    <row r="675" spans="1:8" x14ac:dyDescent="0.35">
      <c r="A675" t="s">
        <v>913</v>
      </c>
      <c r="B675" t="s">
        <v>15</v>
      </c>
      <c r="C675" t="s">
        <v>2139</v>
      </c>
      <c r="D675" s="6">
        <v>0</v>
      </c>
      <c r="E675" s="6">
        <v>15039</v>
      </c>
      <c r="F675" s="6">
        <v>0</v>
      </c>
      <c r="G675" s="6">
        <v>0</v>
      </c>
      <c r="H675" s="6">
        <v>0</v>
      </c>
    </row>
    <row r="676" spans="1:8" x14ac:dyDescent="0.35">
      <c r="A676" t="s">
        <v>913</v>
      </c>
      <c r="B676" t="s">
        <v>15</v>
      </c>
      <c r="C676" t="s">
        <v>2142</v>
      </c>
      <c r="D676" s="6">
        <v>34962</v>
      </c>
      <c r="E676" s="6">
        <v>17608</v>
      </c>
      <c r="F676" s="6">
        <v>5193.45</v>
      </c>
      <c r="G676" s="6">
        <v>17354</v>
      </c>
      <c r="H676" s="6">
        <v>17269</v>
      </c>
    </row>
    <row r="677" spans="1:8" x14ac:dyDescent="0.35">
      <c r="A677" t="s">
        <v>913</v>
      </c>
      <c r="B677" t="s">
        <v>15</v>
      </c>
      <c r="C677" t="s">
        <v>1944</v>
      </c>
      <c r="D677" s="6">
        <v>408650</v>
      </c>
      <c r="E677" s="6">
        <v>175050</v>
      </c>
      <c r="F677" s="6">
        <v>49665</v>
      </c>
      <c r="G677" s="6">
        <v>163250</v>
      </c>
      <c r="H677" s="6">
        <v>167850</v>
      </c>
    </row>
    <row r="678" spans="1:8" x14ac:dyDescent="0.35">
      <c r="A678" t="s">
        <v>913</v>
      </c>
      <c r="B678" t="s">
        <v>15</v>
      </c>
      <c r="C678" t="s">
        <v>2252</v>
      </c>
      <c r="D678" s="6">
        <v>0</v>
      </c>
      <c r="E678" s="6">
        <v>7098</v>
      </c>
      <c r="F678" s="6">
        <v>0</v>
      </c>
      <c r="G678" s="6">
        <v>0</v>
      </c>
      <c r="H678" s="6">
        <v>0</v>
      </c>
    </row>
    <row r="679" spans="1:8" x14ac:dyDescent="0.35">
      <c r="A679" t="s">
        <v>913</v>
      </c>
      <c r="B679" t="s">
        <v>15</v>
      </c>
      <c r="C679" t="s">
        <v>2260</v>
      </c>
      <c r="D679" s="6">
        <v>131501</v>
      </c>
      <c r="E679" s="6">
        <v>66932</v>
      </c>
      <c r="F679" s="6">
        <v>19252.8</v>
      </c>
      <c r="G679" s="6">
        <v>64570</v>
      </c>
      <c r="H679" s="6">
        <v>63782</v>
      </c>
    </row>
    <row r="680" spans="1:8" x14ac:dyDescent="0.35">
      <c r="A680" t="s">
        <v>913</v>
      </c>
      <c r="B680" t="s">
        <v>15</v>
      </c>
      <c r="C680" t="s">
        <v>2305</v>
      </c>
      <c r="D680" s="6">
        <v>9523</v>
      </c>
      <c r="E680" s="6">
        <v>4796</v>
      </c>
      <c r="F680" s="6">
        <v>1414.65</v>
      </c>
      <c r="G680" s="6">
        <v>4727</v>
      </c>
      <c r="H680" s="6">
        <v>4704</v>
      </c>
    </row>
    <row r="681" spans="1:8" x14ac:dyDescent="0.35">
      <c r="A681" t="s">
        <v>913</v>
      </c>
      <c r="B681" t="s">
        <v>15</v>
      </c>
      <c r="C681" t="s">
        <v>2309</v>
      </c>
      <c r="D681" s="6">
        <v>55500</v>
      </c>
      <c r="E681" s="6">
        <v>28500</v>
      </c>
      <c r="F681" s="6">
        <v>26750</v>
      </c>
      <c r="G681" s="6">
        <v>27000</v>
      </c>
      <c r="H681" s="6">
        <v>26500</v>
      </c>
    </row>
    <row r="682" spans="1:8" x14ac:dyDescent="0.35">
      <c r="A682" t="s">
        <v>913</v>
      </c>
      <c r="B682" t="s">
        <v>15</v>
      </c>
      <c r="C682" t="s">
        <v>2451</v>
      </c>
      <c r="D682" s="6">
        <v>55421</v>
      </c>
      <c r="E682" s="6">
        <v>28240</v>
      </c>
      <c r="F682" s="6">
        <v>27004.5</v>
      </c>
      <c r="G682" s="6">
        <v>27181</v>
      </c>
      <c r="H682" s="6">
        <v>26828</v>
      </c>
    </row>
    <row r="683" spans="1:8" x14ac:dyDescent="0.35">
      <c r="A683" t="s">
        <v>913</v>
      </c>
      <c r="B683" t="s">
        <v>15</v>
      </c>
      <c r="C683" t="s">
        <v>2592</v>
      </c>
      <c r="D683" s="6">
        <v>17976</v>
      </c>
      <c r="E683" s="6">
        <v>0</v>
      </c>
      <c r="F683" s="6">
        <v>0</v>
      </c>
      <c r="G683" s="6">
        <v>0</v>
      </c>
      <c r="H683" s="6">
        <v>0</v>
      </c>
    </row>
    <row r="684" spans="1:8" x14ac:dyDescent="0.35">
      <c r="A684" t="s">
        <v>913</v>
      </c>
      <c r="B684" t="s">
        <v>15</v>
      </c>
      <c r="C684" t="s">
        <v>1092</v>
      </c>
      <c r="D684" s="6">
        <v>200000</v>
      </c>
      <c r="E684" s="6">
        <v>0</v>
      </c>
      <c r="F684" s="6">
        <v>0</v>
      </c>
      <c r="G684" s="6">
        <v>0</v>
      </c>
      <c r="H684" s="6">
        <v>0</v>
      </c>
    </row>
    <row r="685" spans="1:8" x14ac:dyDescent="0.35">
      <c r="A685" t="s">
        <v>913</v>
      </c>
      <c r="B685" t="s">
        <v>15</v>
      </c>
      <c r="C685" t="s">
        <v>2597</v>
      </c>
      <c r="D685" s="6">
        <v>0</v>
      </c>
      <c r="E685" s="6">
        <v>0</v>
      </c>
      <c r="F685" s="6">
        <v>0</v>
      </c>
      <c r="G685" s="6">
        <v>0</v>
      </c>
      <c r="H685" s="6">
        <v>0</v>
      </c>
    </row>
    <row r="686" spans="1:8" x14ac:dyDescent="0.35">
      <c r="A686" t="s">
        <v>913</v>
      </c>
      <c r="B686" t="s">
        <v>15</v>
      </c>
      <c r="C686" t="s">
        <v>1032</v>
      </c>
      <c r="D686" s="6">
        <v>13535</v>
      </c>
      <c r="E686" s="6">
        <v>13535</v>
      </c>
      <c r="F686" s="6">
        <v>0</v>
      </c>
      <c r="G686" s="6">
        <v>0</v>
      </c>
      <c r="H686" s="6">
        <v>13535</v>
      </c>
    </row>
    <row r="687" spans="1:8" x14ac:dyDescent="0.35">
      <c r="A687" t="s">
        <v>913</v>
      </c>
      <c r="B687" t="s">
        <v>15</v>
      </c>
      <c r="C687" t="s">
        <v>2707</v>
      </c>
      <c r="D687" s="6">
        <v>10965</v>
      </c>
      <c r="E687" s="6">
        <v>5522</v>
      </c>
      <c r="F687" s="6">
        <v>1629</v>
      </c>
      <c r="G687" s="6">
        <v>5443</v>
      </c>
      <c r="H687" s="6">
        <v>5417</v>
      </c>
    </row>
    <row r="688" spans="1:8" x14ac:dyDescent="0.35">
      <c r="A688" t="s">
        <v>913</v>
      </c>
      <c r="B688" t="s">
        <v>15</v>
      </c>
      <c r="C688" t="s">
        <v>2708</v>
      </c>
      <c r="D688" s="6">
        <v>103470</v>
      </c>
      <c r="E688" s="6">
        <v>103274</v>
      </c>
      <c r="F688" s="6">
        <v>15169.8</v>
      </c>
      <c r="G688" s="6">
        <v>50858</v>
      </c>
      <c r="H688" s="6">
        <v>50274</v>
      </c>
    </row>
    <row r="689" spans="1:8" x14ac:dyDescent="0.35">
      <c r="A689" t="s">
        <v>913</v>
      </c>
      <c r="B689" t="s">
        <v>15</v>
      </c>
      <c r="C689" t="s">
        <v>2709</v>
      </c>
      <c r="D689" s="6">
        <v>37012</v>
      </c>
      <c r="E689" s="6">
        <v>0</v>
      </c>
      <c r="F689" s="6">
        <v>5341.5</v>
      </c>
      <c r="G689" s="6">
        <v>17848</v>
      </c>
      <c r="H689" s="6">
        <v>17762</v>
      </c>
    </row>
    <row r="690" spans="1:8" x14ac:dyDescent="0.35">
      <c r="A690" t="s">
        <v>913</v>
      </c>
      <c r="B690" t="s">
        <v>15</v>
      </c>
      <c r="C690" t="s">
        <v>2710</v>
      </c>
      <c r="D690" s="6">
        <v>11397</v>
      </c>
      <c r="E690" s="6">
        <v>0</v>
      </c>
      <c r="F690" s="6">
        <v>1658.25</v>
      </c>
      <c r="G690" s="6">
        <v>5541</v>
      </c>
      <c r="H690" s="6">
        <v>5514</v>
      </c>
    </row>
    <row r="691" spans="1:8" x14ac:dyDescent="0.35">
      <c r="A691" t="s">
        <v>913</v>
      </c>
      <c r="B691" t="s">
        <v>15</v>
      </c>
      <c r="C691" t="s">
        <v>2711</v>
      </c>
      <c r="D691" s="6">
        <v>36739</v>
      </c>
      <c r="E691" s="6">
        <v>0</v>
      </c>
      <c r="F691" s="6">
        <v>5298.15</v>
      </c>
      <c r="G691" s="6">
        <v>17703</v>
      </c>
      <c r="H691" s="6">
        <v>17618</v>
      </c>
    </row>
    <row r="692" spans="1:8" x14ac:dyDescent="0.35">
      <c r="A692" t="s">
        <v>803</v>
      </c>
      <c r="B692" t="s">
        <v>15</v>
      </c>
      <c r="C692" t="s">
        <v>1187</v>
      </c>
      <c r="D692" s="6">
        <v>401600</v>
      </c>
      <c r="E692" s="6">
        <v>197000</v>
      </c>
      <c r="F692" s="6">
        <v>157450</v>
      </c>
      <c r="G692" s="6">
        <v>194900</v>
      </c>
      <c r="H692" s="6">
        <v>120000</v>
      </c>
    </row>
    <row r="693" spans="1:8" x14ac:dyDescent="0.35">
      <c r="A693" t="s">
        <v>803</v>
      </c>
      <c r="B693" t="s">
        <v>15</v>
      </c>
      <c r="C693" t="s">
        <v>2468</v>
      </c>
      <c r="D693" s="6">
        <v>416400</v>
      </c>
      <c r="E693" s="6">
        <v>206500</v>
      </c>
      <c r="F693" s="6">
        <v>74050</v>
      </c>
      <c r="G693" s="6">
        <v>148100</v>
      </c>
      <c r="H693" s="6">
        <v>0</v>
      </c>
    </row>
    <row r="694" spans="1:8" x14ac:dyDescent="0.35">
      <c r="A694" t="s">
        <v>803</v>
      </c>
      <c r="B694" t="s">
        <v>15</v>
      </c>
      <c r="C694" t="s">
        <v>1092</v>
      </c>
      <c r="D694" s="6">
        <v>0</v>
      </c>
      <c r="E694" s="6">
        <v>0</v>
      </c>
      <c r="F694" s="6">
        <v>0</v>
      </c>
      <c r="G694" s="6">
        <v>0</v>
      </c>
      <c r="H694" s="6">
        <v>0</v>
      </c>
    </row>
    <row r="695" spans="1:8" x14ac:dyDescent="0.35">
      <c r="A695" t="s">
        <v>803</v>
      </c>
      <c r="B695" t="s">
        <v>16</v>
      </c>
      <c r="C695" t="s">
        <v>1740</v>
      </c>
      <c r="D695" s="6">
        <v>0</v>
      </c>
      <c r="E695" s="6">
        <v>86839</v>
      </c>
      <c r="F695" s="6">
        <v>0</v>
      </c>
      <c r="G695" s="6">
        <v>0</v>
      </c>
      <c r="H695" s="6">
        <v>0</v>
      </c>
    </row>
    <row r="696" spans="1:8" x14ac:dyDescent="0.35">
      <c r="A696" t="s">
        <v>804</v>
      </c>
      <c r="B696" t="s">
        <v>15</v>
      </c>
      <c r="C696" t="s">
        <v>1380</v>
      </c>
      <c r="D696" s="6">
        <v>130200</v>
      </c>
      <c r="E696" s="6">
        <v>66960</v>
      </c>
      <c r="F696" s="6">
        <v>31620</v>
      </c>
      <c r="G696" s="6">
        <v>63240</v>
      </c>
      <c r="H696" s="6">
        <v>0</v>
      </c>
    </row>
    <row r="697" spans="1:8" x14ac:dyDescent="0.35">
      <c r="A697" t="s">
        <v>804</v>
      </c>
      <c r="B697" t="s">
        <v>15</v>
      </c>
      <c r="C697" t="s">
        <v>1623</v>
      </c>
      <c r="D697" s="6">
        <v>550800</v>
      </c>
      <c r="E697" s="6">
        <v>280800</v>
      </c>
      <c r="F697" s="6">
        <v>268200</v>
      </c>
      <c r="G697" s="6">
        <v>270000</v>
      </c>
      <c r="H697" s="6">
        <v>266400</v>
      </c>
    </row>
    <row r="698" spans="1:8" x14ac:dyDescent="0.35">
      <c r="A698" t="s">
        <v>804</v>
      </c>
      <c r="B698" t="s">
        <v>15</v>
      </c>
      <c r="C698" t="s">
        <v>2296</v>
      </c>
      <c r="D698" s="6">
        <v>508000</v>
      </c>
      <c r="E698" s="6">
        <v>254000</v>
      </c>
      <c r="F698" s="6">
        <v>254000</v>
      </c>
      <c r="G698" s="6">
        <v>254000</v>
      </c>
      <c r="H698" s="6">
        <v>254000</v>
      </c>
    </row>
    <row r="699" spans="1:8" x14ac:dyDescent="0.35">
      <c r="A699" t="s">
        <v>804</v>
      </c>
      <c r="B699" t="s">
        <v>15</v>
      </c>
      <c r="C699" t="s">
        <v>2300</v>
      </c>
      <c r="D699" s="6">
        <v>122693</v>
      </c>
      <c r="E699" s="6">
        <v>62843</v>
      </c>
      <c r="F699" s="6">
        <v>59351.5</v>
      </c>
      <c r="G699" s="6">
        <v>59850</v>
      </c>
      <c r="H699" s="6">
        <v>58853</v>
      </c>
    </row>
    <row r="700" spans="1:8" x14ac:dyDescent="0.35">
      <c r="A700" t="s">
        <v>804</v>
      </c>
      <c r="B700" t="s">
        <v>15</v>
      </c>
      <c r="C700" t="s">
        <v>1092</v>
      </c>
      <c r="D700" s="6">
        <v>15000</v>
      </c>
      <c r="E700" s="6">
        <v>0</v>
      </c>
      <c r="F700" s="6">
        <v>0</v>
      </c>
      <c r="G700" s="6">
        <v>0</v>
      </c>
      <c r="H700" s="6">
        <v>0</v>
      </c>
    </row>
    <row r="701" spans="1:8" x14ac:dyDescent="0.35">
      <c r="A701" t="s">
        <v>804</v>
      </c>
      <c r="B701" t="s">
        <v>15</v>
      </c>
      <c r="C701" t="s">
        <v>2592</v>
      </c>
      <c r="D701" s="6">
        <v>6243</v>
      </c>
      <c r="E701" s="6">
        <v>0</v>
      </c>
      <c r="F701" s="6">
        <v>0</v>
      </c>
      <c r="G701" s="6">
        <v>0</v>
      </c>
      <c r="H701" s="6">
        <v>0</v>
      </c>
    </row>
    <row r="702" spans="1:8" x14ac:dyDescent="0.35">
      <c r="A702" t="s">
        <v>804</v>
      </c>
      <c r="B702" t="s">
        <v>15</v>
      </c>
      <c r="C702" t="s">
        <v>1032</v>
      </c>
      <c r="D702" s="6">
        <v>0</v>
      </c>
      <c r="E702" s="6">
        <v>0</v>
      </c>
      <c r="F702" s="6">
        <v>0</v>
      </c>
      <c r="G702" s="6">
        <v>0</v>
      </c>
      <c r="H702" s="6">
        <v>0</v>
      </c>
    </row>
    <row r="703" spans="1:8" x14ac:dyDescent="0.35">
      <c r="A703" t="s">
        <v>804</v>
      </c>
      <c r="B703" t="s">
        <v>15</v>
      </c>
      <c r="C703" t="s">
        <v>2597</v>
      </c>
      <c r="D703" s="6">
        <v>0</v>
      </c>
      <c r="E703" s="6">
        <v>0</v>
      </c>
      <c r="F703" s="6">
        <v>0</v>
      </c>
      <c r="G703" s="6">
        <v>0</v>
      </c>
      <c r="H703" s="6">
        <v>0</v>
      </c>
    </row>
    <row r="704" spans="1:8" x14ac:dyDescent="0.35">
      <c r="A704" t="s">
        <v>805</v>
      </c>
      <c r="B704" t="s">
        <v>15</v>
      </c>
      <c r="C704" t="s">
        <v>1204</v>
      </c>
      <c r="D704" s="6">
        <v>55000</v>
      </c>
      <c r="E704" s="6">
        <v>30000</v>
      </c>
      <c r="F704" s="6">
        <v>8250</v>
      </c>
      <c r="G704" s="6">
        <v>30000</v>
      </c>
      <c r="H704" s="6">
        <v>25000</v>
      </c>
    </row>
    <row r="705" spans="1:8" x14ac:dyDescent="0.35">
      <c r="A705" t="s">
        <v>805</v>
      </c>
      <c r="B705" t="s">
        <v>15</v>
      </c>
      <c r="C705" t="s">
        <v>1305</v>
      </c>
      <c r="D705" s="6">
        <v>142800</v>
      </c>
      <c r="E705" s="6">
        <v>71550</v>
      </c>
      <c r="F705" s="6">
        <v>256900</v>
      </c>
      <c r="G705" s="6">
        <v>261350</v>
      </c>
      <c r="H705" s="6">
        <v>252450</v>
      </c>
    </row>
    <row r="706" spans="1:8" x14ac:dyDescent="0.35">
      <c r="A706" t="s">
        <v>805</v>
      </c>
      <c r="B706" t="s">
        <v>15</v>
      </c>
      <c r="C706" t="s">
        <v>1353</v>
      </c>
      <c r="D706" s="6">
        <v>84000</v>
      </c>
      <c r="E706" s="6">
        <v>42000</v>
      </c>
      <c r="F706" s="6">
        <v>12450</v>
      </c>
      <c r="G706" s="6">
        <v>41500</v>
      </c>
      <c r="H706" s="6">
        <v>41500</v>
      </c>
    </row>
    <row r="707" spans="1:8" x14ac:dyDescent="0.35">
      <c r="A707" t="s">
        <v>805</v>
      </c>
      <c r="B707" t="s">
        <v>15</v>
      </c>
      <c r="C707" t="s">
        <v>1743</v>
      </c>
      <c r="D707" s="6">
        <v>74800</v>
      </c>
      <c r="E707" s="6">
        <v>37000</v>
      </c>
      <c r="F707" s="6">
        <v>39400</v>
      </c>
      <c r="G707" s="6">
        <v>42800</v>
      </c>
      <c r="H707" s="6">
        <v>36000</v>
      </c>
    </row>
    <row r="708" spans="1:8" x14ac:dyDescent="0.35">
      <c r="A708" t="s">
        <v>805</v>
      </c>
      <c r="B708" t="s">
        <v>15</v>
      </c>
      <c r="C708" t="s">
        <v>1875</v>
      </c>
      <c r="D708" s="6">
        <v>152800</v>
      </c>
      <c r="E708" s="6">
        <v>67000</v>
      </c>
      <c r="F708" s="6">
        <v>79900</v>
      </c>
      <c r="G708" s="6">
        <v>80800</v>
      </c>
      <c r="H708" s="6">
        <v>79000</v>
      </c>
    </row>
    <row r="709" spans="1:8" x14ac:dyDescent="0.35">
      <c r="A709" t="s">
        <v>805</v>
      </c>
      <c r="B709" t="s">
        <v>15</v>
      </c>
      <c r="C709" t="s">
        <v>2082</v>
      </c>
      <c r="D709" s="6">
        <v>177420</v>
      </c>
      <c r="E709" s="6">
        <v>87830</v>
      </c>
      <c r="F709" s="6">
        <v>25944.9</v>
      </c>
      <c r="G709" s="6">
        <v>84523</v>
      </c>
      <c r="H709" s="6">
        <v>88443</v>
      </c>
    </row>
    <row r="710" spans="1:8" x14ac:dyDescent="0.35">
      <c r="A710" t="s">
        <v>805</v>
      </c>
      <c r="B710" t="s">
        <v>15</v>
      </c>
      <c r="C710" t="s">
        <v>2241</v>
      </c>
      <c r="D710" s="6">
        <v>93800</v>
      </c>
      <c r="E710" s="6">
        <v>46600</v>
      </c>
      <c r="F710" s="6">
        <v>222150</v>
      </c>
      <c r="G710" s="6">
        <v>222150</v>
      </c>
      <c r="H710" s="6">
        <v>323650</v>
      </c>
    </row>
    <row r="711" spans="1:8" x14ac:dyDescent="0.35">
      <c r="A711" t="s">
        <v>805</v>
      </c>
      <c r="B711" t="s">
        <v>15</v>
      </c>
      <c r="C711" t="s">
        <v>2294</v>
      </c>
      <c r="D711" s="6">
        <v>76000</v>
      </c>
      <c r="E711" s="6">
        <v>39000</v>
      </c>
      <c r="F711" s="6">
        <v>11400</v>
      </c>
      <c r="G711" s="6">
        <v>38000</v>
      </c>
      <c r="H711" s="6">
        <v>38000</v>
      </c>
    </row>
    <row r="712" spans="1:8" x14ac:dyDescent="0.35">
      <c r="A712" t="s">
        <v>805</v>
      </c>
      <c r="B712" t="s">
        <v>15</v>
      </c>
      <c r="C712" t="s">
        <v>2457</v>
      </c>
      <c r="D712" s="6">
        <v>835000</v>
      </c>
      <c r="E712" s="6">
        <v>420000</v>
      </c>
      <c r="F712" s="6">
        <v>0</v>
      </c>
      <c r="G712" s="6">
        <v>0</v>
      </c>
      <c r="H712" s="6">
        <v>0</v>
      </c>
    </row>
    <row r="713" spans="1:8" x14ac:dyDescent="0.35">
      <c r="A713" t="s">
        <v>805</v>
      </c>
      <c r="B713" t="s">
        <v>15</v>
      </c>
      <c r="C713" t="s">
        <v>1092</v>
      </c>
      <c r="D713" s="6">
        <v>70000</v>
      </c>
      <c r="E713" s="6">
        <v>0</v>
      </c>
      <c r="F713" s="6">
        <v>0</v>
      </c>
      <c r="G713" s="6">
        <v>0</v>
      </c>
      <c r="H713" s="6">
        <v>0</v>
      </c>
    </row>
    <row r="714" spans="1:8" x14ac:dyDescent="0.35">
      <c r="A714" t="s">
        <v>805</v>
      </c>
      <c r="B714" t="s">
        <v>15</v>
      </c>
      <c r="C714" t="s">
        <v>2592</v>
      </c>
      <c r="D714" s="6">
        <v>27072</v>
      </c>
      <c r="E714" s="6">
        <v>17862</v>
      </c>
      <c r="F714" s="6">
        <v>0</v>
      </c>
      <c r="G714" s="6">
        <v>0</v>
      </c>
      <c r="H714" s="6">
        <v>0</v>
      </c>
    </row>
    <row r="715" spans="1:8" x14ac:dyDescent="0.35">
      <c r="A715" t="s">
        <v>805</v>
      </c>
      <c r="B715" t="s">
        <v>15</v>
      </c>
      <c r="C715" t="s">
        <v>2905</v>
      </c>
      <c r="D715" s="6">
        <v>413227</v>
      </c>
      <c r="E715" s="6">
        <v>0</v>
      </c>
      <c r="F715" s="6">
        <v>0</v>
      </c>
      <c r="G715" s="6">
        <v>0</v>
      </c>
      <c r="H715" s="6">
        <v>0</v>
      </c>
    </row>
    <row r="716" spans="1:8" x14ac:dyDescent="0.35">
      <c r="A716" t="s">
        <v>805</v>
      </c>
      <c r="B716" t="s">
        <v>16</v>
      </c>
      <c r="C716" t="s">
        <v>1143</v>
      </c>
      <c r="D716" s="6">
        <v>107993</v>
      </c>
      <c r="E716" s="6">
        <v>121247</v>
      </c>
      <c r="F716" s="6">
        <v>0</v>
      </c>
      <c r="G716" s="6">
        <v>0</v>
      </c>
      <c r="H716" s="6">
        <v>0</v>
      </c>
    </row>
    <row r="717" spans="1:8" x14ac:dyDescent="0.35">
      <c r="A717" t="s">
        <v>807</v>
      </c>
      <c r="B717" t="s">
        <v>15</v>
      </c>
      <c r="C717" t="s">
        <v>2568</v>
      </c>
      <c r="D717" s="6">
        <v>160000</v>
      </c>
      <c r="E717" s="6">
        <v>80000</v>
      </c>
      <c r="F717" s="6">
        <v>80000</v>
      </c>
      <c r="G717" s="6">
        <v>80000</v>
      </c>
      <c r="H717" s="6">
        <v>80000</v>
      </c>
    </row>
    <row r="718" spans="1:8" x14ac:dyDescent="0.35">
      <c r="A718" t="s">
        <v>807</v>
      </c>
      <c r="B718" t="s">
        <v>15</v>
      </c>
      <c r="C718" t="s">
        <v>1092</v>
      </c>
      <c r="D718" s="6">
        <v>10000</v>
      </c>
      <c r="E718" s="6">
        <v>0</v>
      </c>
      <c r="F718" s="6">
        <v>0</v>
      </c>
      <c r="G718" s="6">
        <v>0</v>
      </c>
      <c r="H718" s="6">
        <v>0</v>
      </c>
    </row>
    <row r="719" spans="1:8" x14ac:dyDescent="0.35">
      <c r="A719" t="s">
        <v>807</v>
      </c>
      <c r="B719" t="s">
        <v>15</v>
      </c>
      <c r="C719" t="s">
        <v>2592</v>
      </c>
      <c r="D719" s="6">
        <v>6127</v>
      </c>
      <c r="E719" s="6">
        <v>0</v>
      </c>
      <c r="F719" s="6">
        <v>0</v>
      </c>
      <c r="G719" s="6">
        <v>0</v>
      </c>
      <c r="H719" s="6">
        <v>0</v>
      </c>
    </row>
    <row r="720" spans="1:8" x14ac:dyDescent="0.35">
      <c r="A720" t="s">
        <v>807</v>
      </c>
      <c r="B720" t="s">
        <v>15</v>
      </c>
      <c r="C720" t="s">
        <v>1032</v>
      </c>
      <c r="D720" s="6">
        <v>2733</v>
      </c>
      <c r="E720" s="6">
        <v>2733</v>
      </c>
      <c r="F720" s="6">
        <v>1150</v>
      </c>
      <c r="G720" s="6">
        <v>1150</v>
      </c>
      <c r="H720" s="6">
        <v>1150</v>
      </c>
    </row>
    <row r="721" spans="1:8" x14ac:dyDescent="0.35">
      <c r="A721" t="s">
        <v>807</v>
      </c>
      <c r="B721" t="s">
        <v>16</v>
      </c>
      <c r="C721" t="s">
        <v>1711</v>
      </c>
      <c r="D721" s="6">
        <v>276805</v>
      </c>
      <c r="E721" s="6">
        <v>142213</v>
      </c>
      <c r="F721" s="6">
        <v>0</v>
      </c>
      <c r="G721" s="6">
        <v>0</v>
      </c>
      <c r="H721" s="6">
        <v>0</v>
      </c>
    </row>
    <row r="722" spans="1:8" x14ac:dyDescent="0.35">
      <c r="A722" t="s">
        <v>808</v>
      </c>
      <c r="B722" t="s">
        <v>30</v>
      </c>
      <c r="C722" t="s">
        <v>1577</v>
      </c>
      <c r="D722" s="6">
        <v>2020000</v>
      </c>
      <c r="E722" s="6">
        <v>1010000</v>
      </c>
      <c r="F722" s="6">
        <v>1010000</v>
      </c>
      <c r="G722" s="6">
        <v>1010000</v>
      </c>
      <c r="H722" s="6">
        <v>1010000</v>
      </c>
    </row>
    <row r="723" spans="1:8" x14ac:dyDescent="0.35">
      <c r="A723" t="s">
        <v>808</v>
      </c>
      <c r="B723" t="s">
        <v>30</v>
      </c>
      <c r="C723" t="s">
        <v>1627</v>
      </c>
      <c r="D723" s="6">
        <v>3480000</v>
      </c>
      <c r="E723" s="6">
        <v>1740000</v>
      </c>
      <c r="F723" s="6">
        <v>1740000</v>
      </c>
      <c r="G723" s="6">
        <v>1740000</v>
      </c>
      <c r="H723" s="6">
        <v>1740000</v>
      </c>
    </row>
    <row r="724" spans="1:8" x14ac:dyDescent="0.35">
      <c r="A724" t="s">
        <v>808</v>
      </c>
      <c r="B724" t="s">
        <v>30</v>
      </c>
      <c r="C724" t="s">
        <v>2052</v>
      </c>
      <c r="D724" s="6">
        <v>1690000</v>
      </c>
      <c r="E724" s="6">
        <v>845000</v>
      </c>
      <c r="F724" s="6">
        <v>253500</v>
      </c>
      <c r="G724" s="6">
        <v>845000</v>
      </c>
      <c r="H724" s="6">
        <v>845000</v>
      </c>
    </row>
    <row r="725" spans="1:8" x14ac:dyDescent="0.35">
      <c r="A725" t="s">
        <v>808</v>
      </c>
      <c r="B725" t="s">
        <v>30</v>
      </c>
      <c r="C725" t="s">
        <v>2128</v>
      </c>
      <c r="D725" s="6">
        <v>2022000</v>
      </c>
      <c r="E725" s="6">
        <v>1011000</v>
      </c>
      <c r="F725" s="6">
        <v>1011000</v>
      </c>
      <c r="G725" s="6">
        <v>1011000</v>
      </c>
      <c r="H725" s="6">
        <v>1011000</v>
      </c>
    </row>
    <row r="726" spans="1:8" x14ac:dyDescent="0.35">
      <c r="A726" t="s">
        <v>808</v>
      </c>
      <c r="B726" t="s">
        <v>30</v>
      </c>
      <c r="C726" t="s">
        <v>2558</v>
      </c>
      <c r="D726" s="6">
        <v>2050000</v>
      </c>
      <c r="E726" s="6">
        <v>1025000</v>
      </c>
      <c r="F726" s="6">
        <v>307500</v>
      </c>
      <c r="G726" s="6">
        <v>1025000</v>
      </c>
      <c r="H726" s="6">
        <v>1025000</v>
      </c>
    </row>
    <row r="727" spans="1:8" x14ac:dyDescent="0.35">
      <c r="A727" t="s">
        <v>808</v>
      </c>
      <c r="B727" t="s">
        <v>30</v>
      </c>
      <c r="C727" t="s">
        <v>1147</v>
      </c>
      <c r="D727" s="6">
        <v>1730000</v>
      </c>
      <c r="E727" s="6">
        <v>1115000</v>
      </c>
      <c r="F727" s="6">
        <v>259500</v>
      </c>
      <c r="G727" s="6">
        <v>865000</v>
      </c>
      <c r="H727" s="6">
        <v>865000</v>
      </c>
    </row>
    <row r="728" spans="1:8" x14ac:dyDescent="0.35">
      <c r="A728" t="s">
        <v>808</v>
      </c>
      <c r="B728" t="s">
        <v>15</v>
      </c>
      <c r="C728" t="s">
        <v>1227</v>
      </c>
      <c r="D728" s="6">
        <v>2150000</v>
      </c>
      <c r="E728" s="6">
        <v>1075000</v>
      </c>
      <c r="F728" s="6">
        <v>1075000</v>
      </c>
      <c r="G728" s="6">
        <v>1075000</v>
      </c>
      <c r="H728" s="6">
        <v>1075000</v>
      </c>
    </row>
    <row r="729" spans="1:8" x14ac:dyDescent="0.35">
      <c r="A729" t="s">
        <v>808</v>
      </c>
      <c r="B729" t="s">
        <v>15</v>
      </c>
      <c r="C729" t="s">
        <v>1381</v>
      </c>
      <c r="D729" s="6">
        <v>1110000</v>
      </c>
      <c r="E729" s="6">
        <v>555000</v>
      </c>
      <c r="F729" s="6">
        <v>0</v>
      </c>
      <c r="G729" s="6">
        <v>0</v>
      </c>
      <c r="H729" s="6">
        <v>0</v>
      </c>
    </row>
    <row r="730" spans="1:8" x14ac:dyDescent="0.35">
      <c r="A730" t="s">
        <v>808</v>
      </c>
      <c r="B730" t="s">
        <v>15</v>
      </c>
      <c r="C730" t="s">
        <v>1391</v>
      </c>
      <c r="D730" s="6">
        <v>2995000</v>
      </c>
      <c r="E730" s="6">
        <v>1497500</v>
      </c>
      <c r="F730" s="6">
        <v>1499500</v>
      </c>
      <c r="G730" s="6">
        <v>1499500</v>
      </c>
      <c r="H730" s="6">
        <v>1499500</v>
      </c>
    </row>
    <row r="731" spans="1:8" x14ac:dyDescent="0.35">
      <c r="A731" t="s">
        <v>808</v>
      </c>
      <c r="B731" t="s">
        <v>15</v>
      </c>
      <c r="C731" t="s">
        <v>1797</v>
      </c>
      <c r="D731" s="6">
        <v>1536000</v>
      </c>
      <c r="E731" s="6">
        <v>768000</v>
      </c>
      <c r="F731" s="6">
        <v>768000</v>
      </c>
      <c r="G731" s="6">
        <v>768000</v>
      </c>
      <c r="H731" s="6">
        <v>768000</v>
      </c>
    </row>
    <row r="732" spans="1:8" x14ac:dyDescent="0.35">
      <c r="A732" t="s">
        <v>808</v>
      </c>
      <c r="B732" t="s">
        <v>15</v>
      </c>
      <c r="C732" t="s">
        <v>1960</v>
      </c>
      <c r="D732" s="6">
        <v>2875000</v>
      </c>
      <c r="E732" s="6">
        <v>2425000</v>
      </c>
      <c r="F732" s="6">
        <v>1437500</v>
      </c>
      <c r="G732" s="6">
        <v>1437500</v>
      </c>
      <c r="H732" s="6">
        <v>1437500</v>
      </c>
    </row>
    <row r="733" spans="1:8" x14ac:dyDescent="0.35">
      <c r="A733" t="s">
        <v>808</v>
      </c>
      <c r="B733" t="s">
        <v>15</v>
      </c>
      <c r="C733" t="s">
        <v>1993</v>
      </c>
      <c r="D733" s="6">
        <v>538000</v>
      </c>
      <c r="E733" s="6">
        <v>269000</v>
      </c>
      <c r="F733" s="6">
        <v>269000</v>
      </c>
      <c r="G733" s="6">
        <v>269000</v>
      </c>
      <c r="H733" s="6">
        <v>269000</v>
      </c>
    </row>
    <row r="734" spans="1:8" x14ac:dyDescent="0.35">
      <c r="A734" t="s">
        <v>808</v>
      </c>
      <c r="B734" t="s">
        <v>15</v>
      </c>
      <c r="C734" t="s">
        <v>1773</v>
      </c>
      <c r="D734" s="6">
        <v>0</v>
      </c>
      <c r="E734" s="6">
        <v>287809</v>
      </c>
      <c r="F734" s="6">
        <v>0</v>
      </c>
      <c r="G734" s="6">
        <v>0</v>
      </c>
      <c r="H734" s="6">
        <v>0</v>
      </c>
    </row>
    <row r="735" spans="1:8" x14ac:dyDescent="0.35">
      <c r="A735" t="s">
        <v>808</v>
      </c>
      <c r="B735" t="s">
        <v>15</v>
      </c>
      <c r="C735" t="s">
        <v>2078</v>
      </c>
      <c r="D735" s="6">
        <v>4469000</v>
      </c>
      <c r="E735" s="6">
        <v>2231500</v>
      </c>
      <c r="F735" s="6">
        <v>2233500</v>
      </c>
      <c r="G735" s="6">
        <v>2233500</v>
      </c>
      <c r="H735" s="6">
        <v>2233500</v>
      </c>
    </row>
    <row r="736" spans="1:8" x14ac:dyDescent="0.35">
      <c r="A736" t="s">
        <v>808</v>
      </c>
      <c r="B736" t="s">
        <v>15</v>
      </c>
      <c r="C736" t="s">
        <v>2147</v>
      </c>
      <c r="D736" s="6">
        <v>557358</v>
      </c>
      <c r="E736" s="6">
        <v>279768</v>
      </c>
      <c r="F736" s="6">
        <v>83635.649999999994</v>
      </c>
      <c r="G736" s="6">
        <v>277518</v>
      </c>
      <c r="H736" s="6">
        <v>280053</v>
      </c>
    </row>
    <row r="737" spans="1:8" x14ac:dyDescent="0.35">
      <c r="A737" t="s">
        <v>808</v>
      </c>
      <c r="B737" t="s">
        <v>15</v>
      </c>
      <c r="C737" t="s">
        <v>1175</v>
      </c>
      <c r="D737" s="6">
        <v>0</v>
      </c>
      <c r="E737" s="6">
        <v>5717475</v>
      </c>
      <c r="F737" s="6">
        <v>0</v>
      </c>
      <c r="G737" s="6">
        <v>0</v>
      </c>
      <c r="H737" s="6">
        <v>0</v>
      </c>
    </row>
    <row r="738" spans="1:8" x14ac:dyDescent="0.35">
      <c r="A738" t="s">
        <v>808</v>
      </c>
      <c r="B738" t="s">
        <v>15</v>
      </c>
      <c r="C738" t="s">
        <v>2315</v>
      </c>
      <c r="D738" s="6">
        <v>2814000</v>
      </c>
      <c r="E738" s="6">
        <v>1407000</v>
      </c>
      <c r="F738" s="6">
        <v>1407000</v>
      </c>
      <c r="G738" s="6">
        <v>1407000</v>
      </c>
      <c r="H738" s="6">
        <v>1407000</v>
      </c>
    </row>
    <row r="739" spans="1:8" x14ac:dyDescent="0.35">
      <c r="A739" t="s">
        <v>808</v>
      </c>
      <c r="B739" t="s">
        <v>15</v>
      </c>
      <c r="C739" t="s">
        <v>2466</v>
      </c>
      <c r="D739" s="6">
        <v>1160000</v>
      </c>
      <c r="E739" s="6">
        <v>580000</v>
      </c>
      <c r="F739" s="6">
        <v>0</v>
      </c>
      <c r="G739" s="6">
        <v>0</v>
      </c>
      <c r="H739" s="6">
        <v>0</v>
      </c>
    </row>
    <row r="740" spans="1:8" x14ac:dyDescent="0.35">
      <c r="A740" t="s">
        <v>808</v>
      </c>
      <c r="B740" t="s">
        <v>15</v>
      </c>
      <c r="C740" t="s">
        <v>2570</v>
      </c>
      <c r="D740" s="6">
        <v>1200000</v>
      </c>
      <c r="E740" s="6">
        <v>470000</v>
      </c>
      <c r="F740" s="6">
        <v>600000</v>
      </c>
      <c r="G740" s="6">
        <v>600000</v>
      </c>
      <c r="H740" s="6">
        <v>600000</v>
      </c>
    </row>
    <row r="741" spans="1:8" x14ac:dyDescent="0.35">
      <c r="A741" t="s">
        <v>808</v>
      </c>
      <c r="B741" t="s">
        <v>15</v>
      </c>
      <c r="C741" t="s">
        <v>2592</v>
      </c>
      <c r="D741" s="6">
        <v>165720</v>
      </c>
      <c r="E741" s="6">
        <v>160536</v>
      </c>
      <c r="F741" s="6">
        <v>0</v>
      </c>
      <c r="G741" s="6">
        <v>0</v>
      </c>
      <c r="H741" s="6">
        <v>0</v>
      </c>
    </row>
    <row r="742" spans="1:8" x14ac:dyDescent="0.35">
      <c r="A742" t="s">
        <v>808</v>
      </c>
      <c r="B742" t="s">
        <v>15</v>
      </c>
      <c r="C742" t="s">
        <v>1092</v>
      </c>
      <c r="D742" s="6">
        <v>1100000</v>
      </c>
      <c r="E742" s="6">
        <v>0</v>
      </c>
      <c r="F742" s="6">
        <v>0</v>
      </c>
      <c r="G742" s="6">
        <v>0</v>
      </c>
      <c r="H742" s="6">
        <v>0</v>
      </c>
    </row>
    <row r="743" spans="1:8" x14ac:dyDescent="0.35">
      <c r="A743" t="s">
        <v>808</v>
      </c>
      <c r="B743" t="s">
        <v>15</v>
      </c>
      <c r="C743" t="s">
        <v>1032</v>
      </c>
      <c r="D743" s="6">
        <v>15000</v>
      </c>
      <c r="E743" s="6">
        <v>7500</v>
      </c>
      <c r="F743" s="6">
        <v>2250</v>
      </c>
      <c r="G743" s="6">
        <v>7500</v>
      </c>
      <c r="H743" s="6">
        <v>7500</v>
      </c>
    </row>
    <row r="744" spans="1:8" x14ac:dyDescent="0.35">
      <c r="A744" t="s">
        <v>808</v>
      </c>
      <c r="B744" t="s">
        <v>15</v>
      </c>
      <c r="C744" t="s">
        <v>1037</v>
      </c>
      <c r="D744" s="6">
        <v>14346214</v>
      </c>
      <c r="E744" s="6">
        <v>0</v>
      </c>
      <c r="F744" s="6">
        <v>188302.5</v>
      </c>
      <c r="G744" s="6">
        <v>624450</v>
      </c>
      <c r="H744" s="6">
        <v>630900</v>
      </c>
    </row>
    <row r="745" spans="1:8" x14ac:dyDescent="0.35">
      <c r="A745" t="s">
        <v>808</v>
      </c>
      <c r="B745" t="s">
        <v>16</v>
      </c>
      <c r="C745" t="s">
        <v>1564</v>
      </c>
      <c r="D745" s="6">
        <v>387201</v>
      </c>
      <c r="E745" s="6">
        <v>194459</v>
      </c>
      <c r="F745" s="6">
        <v>195427.5</v>
      </c>
      <c r="G745" s="6">
        <v>197614</v>
      </c>
      <c r="H745" s="6">
        <v>193241</v>
      </c>
    </row>
    <row r="746" spans="1:8" x14ac:dyDescent="0.35">
      <c r="A746" t="s">
        <v>809</v>
      </c>
      <c r="B746" t="s">
        <v>15</v>
      </c>
      <c r="C746" t="s">
        <v>1235</v>
      </c>
      <c r="D746" s="6">
        <v>335000</v>
      </c>
      <c r="E746" s="6">
        <v>167500</v>
      </c>
      <c r="F746" s="6">
        <v>50250</v>
      </c>
      <c r="G746" s="6">
        <v>167500</v>
      </c>
      <c r="H746" s="6">
        <v>167500</v>
      </c>
    </row>
    <row r="747" spans="1:8" x14ac:dyDescent="0.35">
      <c r="A747" t="s">
        <v>809</v>
      </c>
      <c r="B747" t="s">
        <v>15</v>
      </c>
      <c r="C747" t="s">
        <v>1664</v>
      </c>
      <c r="D747" s="6">
        <v>46833</v>
      </c>
      <c r="E747" s="6">
        <v>23588</v>
      </c>
      <c r="F747" s="6">
        <v>6956.7</v>
      </c>
      <c r="G747" s="6">
        <v>23246</v>
      </c>
      <c r="H747" s="6">
        <v>23132</v>
      </c>
    </row>
    <row r="748" spans="1:8" x14ac:dyDescent="0.35">
      <c r="A748" t="s">
        <v>809</v>
      </c>
      <c r="B748" t="s">
        <v>15</v>
      </c>
      <c r="C748" t="s">
        <v>1961</v>
      </c>
      <c r="D748" s="6">
        <v>9560</v>
      </c>
      <c r="E748" s="6">
        <v>4815</v>
      </c>
      <c r="F748" s="6">
        <v>1420.05</v>
      </c>
      <c r="G748" s="6">
        <v>4745</v>
      </c>
      <c r="H748" s="6">
        <v>4722</v>
      </c>
    </row>
    <row r="749" spans="1:8" x14ac:dyDescent="0.35">
      <c r="A749" t="s">
        <v>809</v>
      </c>
      <c r="B749" t="s">
        <v>15</v>
      </c>
      <c r="C749" t="s">
        <v>2551</v>
      </c>
      <c r="D749" s="6">
        <v>43293</v>
      </c>
      <c r="E749" s="6">
        <v>21807</v>
      </c>
      <c r="F749" s="6">
        <v>0</v>
      </c>
      <c r="G749" s="6">
        <v>0</v>
      </c>
      <c r="H749" s="6">
        <v>0</v>
      </c>
    </row>
    <row r="750" spans="1:8" x14ac:dyDescent="0.35">
      <c r="A750" t="s">
        <v>809</v>
      </c>
      <c r="B750" t="s">
        <v>15</v>
      </c>
      <c r="C750" t="s">
        <v>2592</v>
      </c>
      <c r="D750" s="6">
        <v>12538</v>
      </c>
      <c r="E750" s="6">
        <v>0</v>
      </c>
      <c r="F750" s="6">
        <v>0</v>
      </c>
      <c r="G750" s="6">
        <v>0</v>
      </c>
      <c r="H750" s="6">
        <v>0</v>
      </c>
    </row>
    <row r="751" spans="1:8" x14ac:dyDescent="0.35">
      <c r="A751" t="s">
        <v>809</v>
      </c>
      <c r="B751" t="s">
        <v>15</v>
      </c>
      <c r="C751" t="s">
        <v>2624</v>
      </c>
      <c r="D751" s="6">
        <v>2284000</v>
      </c>
      <c r="E751" s="6">
        <v>0</v>
      </c>
      <c r="F751" s="6">
        <v>215250</v>
      </c>
      <c r="G751" s="6">
        <v>717500</v>
      </c>
      <c r="H751" s="6">
        <v>717500</v>
      </c>
    </row>
    <row r="752" spans="1:8" x14ac:dyDescent="0.35">
      <c r="A752" t="s">
        <v>809</v>
      </c>
      <c r="B752" t="s">
        <v>15</v>
      </c>
      <c r="C752" t="s">
        <v>2770</v>
      </c>
      <c r="D752" s="6">
        <v>2385000</v>
      </c>
      <c r="E752" s="6">
        <v>2310000</v>
      </c>
      <c r="F752" s="6">
        <v>357750</v>
      </c>
      <c r="G752" s="6">
        <v>1192500</v>
      </c>
      <c r="H752" s="6">
        <v>1192500</v>
      </c>
    </row>
    <row r="753" spans="1:8" x14ac:dyDescent="0.35">
      <c r="A753" t="s">
        <v>810</v>
      </c>
      <c r="B753" t="s">
        <v>30</v>
      </c>
      <c r="C753" t="s">
        <v>2291</v>
      </c>
      <c r="D753" s="6">
        <v>2460000</v>
      </c>
      <c r="E753" s="6">
        <v>890000</v>
      </c>
      <c r="F753" s="6">
        <v>493500</v>
      </c>
      <c r="G753" s="6">
        <v>1645000</v>
      </c>
      <c r="H753" s="6">
        <v>1645000</v>
      </c>
    </row>
    <row r="754" spans="1:8" x14ac:dyDescent="0.35">
      <c r="A754" t="s">
        <v>810</v>
      </c>
      <c r="B754" t="s">
        <v>30</v>
      </c>
      <c r="C754" t="s">
        <v>2693</v>
      </c>
      <c r="D754" s="6">
        <v>4000000</v>
      </c>
      <c r="E754" s="6">
        <v>2000000</v>
      </c>
      <c r="F754" s="6">
        <v>499500</v>
      </c>
      <c r="G754" s="6">
        <v>1665000</v>
      </c>
      <c r="H754" s="6">
        <v>1665000</v>
      </c>
    </row>
    <row r="755" spans="1:8" x14ac:dyDescent="0.35">
      <c r="A755" t="s">
        <v>810</v>
      </c>
      <c r="B755" t="s">
        <v>15</v>
      </c>
      <c r="C755" t="s">
        <v>1085</v>
      </c>
      <c r="D755" s="6">
        <v>200000</v>
      </c>
      <c r="E755" s="6">
        <v>100000</v>
      </c>
      <c r="F755" s="6">
        <v>0</v>
      </c>
      <c r="G755" s="6">
        <v>0</v>
      </c>
      <c r="H755" s="6">
        <v>0</v>
      </c>
    </row>
    <row r="756" spans="1:8" x14ac:dyDescent="0.35">
      <c r="A756" t="s">
        <v>810</v>
      </c>
      <c r="B756" t="s">
        <v>15</v>
      </c>
      <c r="C756" t="s">
        <v>1175</v>
      </c>
      <c r="D756" s="6">
        <v>91250</v>
      </c>
      <c r="E756" s="6">
        <v>45625</v>
      </c>
      <c r="F756" s="6">
        <v>58350</v>
      </c>
      <c r="G756" s="6">
        <v>195625</v>
      </c>
      <c r="H756" s="6">
        <v>193375</v>
      </c>
    </row>
    <row r="757" spans="1:8" x14ac:dyDescent="0.35">
      <c r="A757" t="s">
        <v>810</v>
      </c>
      <c r="B757" t="s">
        <v>15</v>
      </c>
      <c r="C757" t="s">
        <v>1393</v>
      </c>
      <c r="D757" s="6">
        <v>335000</v>
      </c>
      <c r="E757" s="6">
        <v>167500</v>
      </c>
      <c r="F757" s="6">
        <v>50250</v>
      </c>
      <c r="G757" s="6">
        <v>167500</v>
      </c>
      <c r="H757" s="6">
        <v>167500</v>
      </c>
    </row>
    <row r="758" spans="1:8" x14ac:dyDescent="0.35">
      <c r="A758" t="s">
        <v>810</v>
      </c>
      <c r="B758" t="s">
        <v>15</v>
      </c>
      <c r="C758" t="s">
        <v>1426</v>
      </c>
      <c r="D758" s="6">
        <v>1600000</v>
      </c>
      <c r="E758" s="6">
        <v>65000</v>
      </c>
      <c r="F758" s="6">
        <v>800000</v>
      </c>
      <c r="G758" s="6">
        <v>800000</v>
      </c>
      <c r="H758" s="6">
        <v>800000</v>
      </c>
    </row>
    <row r="759" spans="1:8" x14ac:dyDescent="0.35">
      <c r="A759" t="s">
        <v>810</v>
      </c>
      <c r="B759" t="s">
        <v>15</v>
      </c>
      <c r="C759" t="s">
        <v>1516</v>
      </c>
      <c r="D759" s="6">
        <v>2316000</v>
      </c>
      <c r="E759" s="6">
        <v>1158000</v>
      </c>
      <c r="F759" s="6">
        <v>1158000</v>
      </c>
      <c r="G759" s="6">
        <v>1158000</v>
      </c>
      <c r="H759" s="6">
        <v>1158000</v>
      </c>
    </row>
    <row r="760" spans="1:8" x14ac:dyDescent="0.35">
      <c r="A760" t="s">
        <v>810</v>
      </c>
      <c r="B760" t="s">
        <v>15</v>
      </c>
      <c r="C760" t="s">
        <v>1540</v>
      </c>
      <c r="D760" s="6">
        <v>4910000</v>
      </c>
      <c r="E760" s="6">
        <v>2590000</v>
      </c>
      <c r="F760" s="6">
        <v>0</v>
      </c>
      <c r="G760" s="6">
        <v>0</v>
      </c>
      <c r="H760" s="6">
        <v>0</v>
      </c>
    </row>
    <row r="761" spans="1:8" x14ac:dyDescent="0.35">
      <c r="A761" t="s">
        <v>810</v>
      </c>
      <c r="B761" t="s">
        <v>15</v>
      </c>
      <c r="C761" t="s">
        <v>1696</v>
      </c>
      <c r="D761" s="6">
        <v>1380000</v>
      </c>
      <c r="E761" s="6">
        <v>690000</v>
      </c>
      <c r="F761" s="6">
        <v>690000</v>
      </c>
      <c r="G761" s="6">
        <v>690000</v>
      </c>
      <c r="H761" s="6">
        <v>690000</v>
      </c>
    </row>
    <row r="762" spans="1:8" x14ac:dyDescent="0.35">
      <c r="A762" t="s">
        <v>810</v>
      </c>
      <c r="B762" t="s">
        <v>15</v>
      </c>
      <c r="C762" t="s">
        <v>1753</v>
      </c>
      <c r="D762" s="6">
        <v>616000</v>
      </c>
      <c r="E762" s="6">
        <v>308500</v>
      </c>
      <c r="F762" s="6">
        <v>312000</v>
      </c>
      <c r="G762" s="6">
        <v>312000</v>
      </c>
      <c r="H762" s="6">
        <v>312000</v>
      </c>
    </row>
    <row r="763" spans="1:8" x14ac:dyDescent="0.35">
      <c r="A763" t="s">
        <v>810</v>
      </c>
      <c r="B763" t="s">
        <v>15</v>
      </c>
      <c r="C763" t="s">
        <v>1775</v>
      </c>
      <c r="D763" s="6">
        <v>0</v>
      </c>
      <c r="E763" s="6">
        <v>730000</v>
      </c>
      <c r="F763" s="6">
        <v>0</v>
      </c>
      <c r="G763" s="6">
        <v>0</v>
      </c>
      <c r="H763" s="6">
        <v>0</v>
      </c>
    </row>
    <row r="764" spans="1:8" x14ac:dyDescent="0.35">
      <c r="A764" t="s">
        <v>810</v>
      </c>
      <c r="B764" t="s">
        <v>15</v>
      </c>
      <c r="C764" t="s">
        <v>1823</v>
      </c>
      <c r="D764" s="6">
        <v>2710000</v>
      </c>
      <c r="E764" s="6">
        <v>1355000</v>
      </c>
      <c r="F764" s="6">
        <v>1354000</v>
      </c>
      <c r="G764" s="6">
        <v>1354000</v>
      </c>
      <c r="H764" s="6">
        <v>1354000</v>
      </c>
    </row>
    <row r="765" spans="1:8" x14ac:dyDescent="0.35">
      <c r="A765" t="s">
        <v>810</v>
      </c>
      <c r="B765" t="s">
        <v>15</v>
      </c>
      <c r="C765" t="s">
        <v>1891</v>
      </c>
      <c r="D765" s="6">
        <v>290000</v>
      </c>
      <c r="E765" s="6">
        <v>145000</v>
      </c>
      <c r="F765" s="6">
        <v>43500</v>
      </c>
      <c r="G765" s="6">
        <v>145000</v>
      </c>
      <c r="H765" s="6">
        <v>145000</v>
      </c>
    </row>
    <row r="766" spans="1:8" x14ac:dyDescent="0.35">
      <c r="A766" t="s">
        <v>810</v>
      </c>
      <c r="B766" t="s">
        <v>15</v>
      </c>
      <c r="C766" t="s">
        <v>1964</v>
      </c>
      <c r="D766" s="6">
        <v>1233000</v>
      </c>
      <c r="E766" s="6">
        <v>616500</v>
      </c>
      <c r="F766" s="6">
        <v>616500</v>
      </c>
      <c r="G766" s="6">
        <v>616500</v>
      </c>
      <c r="H766" s="6">
        <v>616500</v>
      </c>
    </row>
    <row r="767" spans="1:8" x14ac:dyDescent="0.35">
      <c r="A767" t="s">
        <v>810</v>
      </c>
      <c r="B767" t="s">
        <v>15</v>
      </c>
      <c r="C767" t="s">
        <v>2017</v>
      </c>
      <c r="D767" s="6">
        <v>245000</v>
      </c>
      <c r="E767" s="6">
        <v>122500</v>
      </c>
      <c r="F767" s="6">
        <v>36750</v>
      </c>
      <c r="G767" s="6">
        <v>122500</v>
      </c>
      <c r="H767" s="6">
        <v>122500</v>
      </c>
    </row>
    <row r="768" spans="1:8" x14ac:dyDescent="0.35">
      <c r="A768" t="s">
        <v>810</v>
      </c>
      <c r="B768" t="s">
        <v>15</v>
      </c>
      <c r="C768" t="s">
        <v>2168</v>
      </c>
      <c r="D768" s="6">
        <v>2685000</v>
      </c>
      <c r="E768" s="6">
        <v>1342500</v>
      </c>
      <c r="F768" s="6">
        <v>1055000</v>
      </c>
      <c r="G768" s="6">
        <v>1055000</v>
      </c>
      <c r="H768" s="6">
        <v>1055000</v>
      </c>
    </row>
    <row r="769" spans="1:8" x14ac:dyDescent="0.35">
      <c r="A769" t="s">
        <v>810</v>
      </c>
      <c r="B769" t="s">
        <v>15</v>
      </c>
      <c r="C769" t="s">
        <v>2442</v>
      </c>
      <c r="D769" s="6">
        <v>310000</v>
      </c>
      <c r="E769" s="6">
        <v>155000</v>
      </c>
      <c r="F769" s="6">
        <v>46500</v>
      </c>
      <c r="G769" s="6">
        <v>155000</v>
      </c>
      <c r="H769" s="6">
        <v>155000</v>
      </c>
    </row>
    <row r="770" spans="1:8" x14ac:dyDescent="0.35">
      <c r="A770" t="s">
        <v>810</v>
      </c>
      <c r="B770" t="s">
        <v>15</v>
      </c>
      <c r="C770" t="s">
        <v>2550</v>
      </c>
      <c r="D770" s="6">
        <v>2330000</v>
      </c>
      <c r="E770" s="6">
        <v>1165000</v>
      </c>
      <c r="F770" s="6">
        <v>1165000</v>
      </c>
      <c r="G770" s="6">
        <v>1165000</v>
      </c>
      <c r="H770" s="6">
        <v>1165000</v>
      </c>
    </row>
    <row r="771" spans="1:8" x14ac:dyDescent="0.35">
      <c r="A771" t="s">
        <v>810</v>
      </c>
      <c r="B771" t="s">
        <v>15</v>
      </c>
      <c r="C771" t="s">
        <v>2565</v>
      </c>
      <c r="D771" s="6">
        <v>925000</v>
      </c>
      <c r="E771" s="6">
        <v>462500</v>
      </c>
      <c r="F771" s="6">
        <v>462500</v>
      </c>
      <c r="G771" s="6">
        <v>462500</v>
      </c>
      <c r="H771" s="6">
        <v>462500</v>
      </c>
    </row>
    <row r="772" spans="1:8" x14ac:dyDescent="0.35">
      <c r="A772" t="s">
        <v>810</v>
      </c>
      <c r="B772" t="s">
        <v>15</v>
      </c>
      <c r="C772" t="s">
        <v>1092</v>
      </c>
      <c r="D772" s="6">
        <v>200000</v>
      </c>
      <c r="E772" s="6">
        <v>157392</v>
      </c>
      <c r="F772" s="6">
        <v>0</v>
      </c>
      <c r="G772" s="6">
        <v>0</v>
      </c>
      <c r="H772" s="6">
        <v>0</v>
      </c>
    </row>
    <row r="773" spans="1:8" x14ac:dyDescent="0.35">
      <c r="A773" t="s">
        <v>810</v>
      </c>
      <c r="B773" t="s">
        <v>15</v>
      </c>
      <c r="C773" t="s">
        <v>2592</v>
      </c>
      <c r="D773" s="6">
        <v>0</v>
      </c>
      <c r="E773" s="6">
        <v>41465</v>
      </c>
      <c r="F773" s="6">
        <v>0</v>
      </c>
      <c r="G773" s="6">
        <v>0</v>
      </c>
      <c r="H773" s="6">
        <v>0</v>
      </c>
    </row>
    <row r="774" spans="1:8" x14ac:dyDescent="0.35">
      <c r="A774" t="s">
        <v>810</v>
      </c>
      <c r="B774" t="s">
        <v>15</v>
      </c>
      <c r="C774" t="s">
        <v>1037</v>
      </c>
      <c r="D774" s="6">
        <v>1202446</v>
      </c>
      <c r="E774" s="6">
        <v>0</v>
      </c>
      <c r="F774" s="6">
        <v>239925</v>
      </c>
      <c r="G774" s="6">
        <v>800965</v>
      </c>
      <c r="H774" s="6">
        <v>798535</v>
      </c>
    </row>
    <row r="775" spans="1:8" x14ac:dyDescent="0.35">
      <c r="A775" t="s">
        <v>810</v>
      </c>
      <c r="B775" t="s">
        <v>15</v>
      </c>
      <c r="C775" t="s">
        <v>2878</v>
      </c>
      <c r="D775" s="6">
        <v>690000</v>
      </c>
      <c r="E775" s="6">
        <v>230000</v>
      </c>
      <c r="F775" s="6">
        <v>345000</v>
      </c>
      <c r="G775" s="6">
        <v>345000</v>
      </c>
      <c r="H775" s="6">
        <v>345000</v>
      </c>
    </row>
    <row r="776" spans="1:8" x14ac:dyDescent="0.35">
      <c r="A776" t="s">
        <v>811</v>
      </c>
      <c r="B776" t="s">
        <v>15</v>
      </c>
      <c r="C776" t="s">
        <v>2322</v>
      </c>
      <c r="D776" s="6">
        <v>255000</v>
      </c>
      <c r="E776" s="6">
        <v>255000</v>
      </c>
      <c r="F776" s="6">
        <v>0</v>
      </c>
      <c r="G776" s="6">
        <v>0</v>
      </c>
      <c r="H776" s="6">
        <v>255000</v>
      </c>
    </row>
    <row r="777" spans="1:8" x14ac:dyDescent="0.35">
      <c r="A777" t="s">
        <v>811</v>
      </c>
      <c r="B777" t="s">
        <v>15</v>
      </c>
      <c r="C777" t="s">
        <v>2430</v>
      </c>
      <c r="D777" s="6">
        <v>104460</v>
      </c>
      <c r="E777" s="6">
        <v>53550</v>
      </c>
      <c r="F777" s="6">
        <v>55415</v>
      </c>
      <c r="G777" s="6">
        <v>55910</v>
      </c>
      <c r="H777" s="6">
        <v>54920</v>
      </c>
    </row>
    <row r="778" spans="1:8" x14ac:dyDescent="0.35">
      <c r="A778" t="s">
        <v>811</v>
      </c>
      <c r="B778" t="s">
        <v>15</v>
      </c>
      <c r="C778" t="s">
        <v>2576</v>
      </c>
      <c r="D778" s="6">
        <v>2069000</v>
      </c>
      <c r="E778" s="6">
        <v>1034500</v>
      </c>
      <c r="F778" s="6">
        <v>1034500</v>
      </c>
      <c r="G778" s="6">
        <v>1034500</v>
      </c>
      <c r="H778" s="6">
        <v>1034500</v>
      </c>
    </row>
    <row r="779" spans="1:8" x14ac:dyDescent="0.35">
      <c r="A779" t="s">
        <v>811</v>
      </c>
      <c r="B779" t="s">
        <v>15</v>
      </c>
      <c r="C779" t="s">
        <v>1092</v>
      </c>
      <c r="D779" s="6">
        <v>118400</v>
      </c>
      <c r="E779" s="6">
        <v>0</v>
      </c>
      <c r="F779" s="6">
        <v>0</v>
      </c>
      <c r="G779" s="6">
        <v>0</v>
      </c>
      <c r="H779" s="6">
        <v>0</v>
      </c>
    </row>
    <row r="780" spans="1:8" x14ac:dyDescent="0.35">
      <c r="A780" t="s">
        <v>811</v>
      </c>
      <c r="B780" t="s">
        <v>16</v>
      </c>
      <c r="C780" t="s">
        <v>2381</v>
      </c>
      <c r="D780" s="6">
        <v>41026</v>
      </c>
      <c r="E780" s="6">
        <v>21189</v>
      </c>
      <c r="F780" s="6">
        <v>19611.5</v>
      </c>
      <c r="G780" s="6">
        <v>19837</v>
      </c>
      <c r="H780" s="6">
        <v>19386</v>
      </c>
    </row>
    <row r="781" spans="1:8" x14ac:dyDescent="0.35">
      <c r="A781" t="s">
        <v>812</v>
      </c>
      <c r="B781" t="s">
        <v>15</v>
      </c>
      <c r="C781" t="s">
        <v>1106</v>
      </c>
      <c r="D781" s="6">
        <v>0</v>
      </c>
      <c r="E781" s="6">
        <v>714935</v>
      </c>
      <c r="F781" s="6">
        <v>0</v>
      </c>
      <c r="G781" s="6">
        <v>0</v>
      </c>
      <c r="H781" s="6">
        <v>0</v>
      </c>
    </row>
    <row r="782" spans="1:8" x14ac:dyDescent="0.35">
      <c r="A782" t="s">
        <v>812</v>
      </c>
      <c r="B782" t="s">
        <v>15</v>
      </c>
      <c r="C782" t="s">
        <v>1452</v>
      </c>
      <c r="D782" s="6">
        <v>2415000</v>
      </c>
      <c r="E782" s="6">
        <v>1368500</v>
      </c>
      <c r="F782" s="6">
        <v>1262000</v>
      </c>
      <c r="G782" s="6">
        <v>1262000</v>
      </c>
      <c r="H782" s="6">
        <v>1262000</v>
      </c>
    </row>
    <row r="783" spans="1:8" x14ac:dyDescent="0.35">
      <c r="A783" t="s">
        <v>812</v>
      </c>
      <c r="B783" t="s">
        <v>15</v>
      </c>
      <c r="C783" t="s">
        <v>1252</v>
      </c>
      <c r="D783" s="6">
        <v>1938700</v>
      </c>
      <c r="E783" s="6">
        <v>968500</v>
      </c>
      <c r="F783" s="6">
        <v>0</v>
      </c>
      <c r="G783" s="6">
        <v>0</v>
      </c>
      <c r="H783" s="6">
        <v>0</v>
      </c>
    </row>
    <row r="784" spans="1:8" x14ac:dyDescent="0.35">
      <c r="A784" t="s">
        <v>812</v>
      </c>
      <c r="B784" t="s">
        <v>15</v>
      </c>
      <c r="C784" t="s">
        <v>1910</v>
      </c>
      <c r="D784" s="6">
        <v>7084500</v>
      </c>
      <c r="E784" s="6">
        <v>3542250</v>
      </c>
      <c r="F784" s="6">
        <v>3550250</v>
      </c>
      <c r="G784" s="6">
        <v>3550250</v>
      </c>
      <c r="H784" s="6">
        <v>3550250</v>
      </c>
    </row>
    <row r="785" spans="1:8" x14ac:dyDescent="0.35">
      <c r="A785" t="s">
        <v>812</v>
      </c>
      <c r="B785" t="s">
        <v>15</v>
      </c>
      <c r="C785" t="s">
        <v>1276</v>
      </c>
      <c r="D785" s="6">
        <v>5486375</v>
      </c>
      <c r="E785" s="6">
        <v>1523775</v>
      </c>
      <c r="F785" s="6">
        <v>0</v>
      </c>
      <c r="G785" s="6">
        <v>0</v>
      </c>
      <c r="H785" s="6">
        <v>0</v>
      </c>
    </row>
    <row r="786" spans="1:8" x14ac:dyDescent="0.35">
      <c r="A786" t="s">
        <v>812</v>
      </c>
      <c r="B786" t="s">
        <v>15</v>
      </c>
      <c r="C786" t="s">
        <v>2449</v>
      </c>
      <c r="D786" s="6">
        <v>7220500</v>
      </c>
      <c r="E786" s="6">
        <v>3602250</v>
      </c>
      <c r="F786" s="6">
        <v>3622250</v>
      </c>
      <c r="G786" s="6">
        <v>3622250</v>
      </c>
      <c r="H786" s="6">
        <v>3622250</v>
      </c>
    </row>
    <row r="787" spans="1:8" x14ac:dyDescent="0.35">
      <c r="A787" t="s">
        <v>812</v>
      </c>
      <c r="B787" t="s">
        <v>15</v>
      </c>
      <c r="C787" t="s">
        <v>2592</v>
      </c>
      <c r="D787" s="6">
        <v>91666</v>
      </c>
      <c r="E787" s="6">
        <v>0</v>
      </c>
      <c r="F787" s="6">
        <v>0</v>
      </c>
      <c r="G787" s="6">
        <v>0</v>
      </c>
      <c r="H787" s="6">
        <v>0</v>
      </c>
    </row>
    <row r="788" spans="1:8" x14ac:dyDescent="0.35">
      <c r="A788" t="s">
        <v>812</v>
      </c>
      <c r="B788" t="s">
        <v>15</v>
      </c>
      <c r="C788" t="s">
        <v>2043</v>
      </c>
      <c r="D788" s="6">
        <v>3907340</v>
      </c>
      <c r="E788" s="6">
        <v>0</v>
      </c>
      <c r="F788" s="6">
        <v>755662.5</v>
      </c>
      <c r="G788" s="6">
        <v>2518250</v>
      </c>
      <c r="H788" s="6">
        <v>2519500</v>
      </c>
    </row>
    <row r="789" spans="1:8" x14ac:dyDescent="0.35">
      <c r="A789" t="s">
        <v>813</v>
      </c>
      <c r="B789" t="s">
        <v>30</v>
      </c>
      <c r="C789" t="s">
        <v>1314</v>
      </c>
      <c r="D789" s="6">
        <v>2242000</v>
      </c>
      <c r="E789" s="6">
        <v>1121000</v>
      </c>
      <c r="F789" s="6">
        <v>1394000</v>
      </c>
      <c r="G789" s="6">
        <v>1394000</v>
      </c>
      <c r="H789" s="6">
        <v>1394000</v>
      </c>
    </row>
    <row r="790" spans="1:8" x14ac:dyDescent="0.35">
      <c r="A790" t="s">
        <v>813</v>
      </c>
      <c r="B790" t="s">
        <v>30</v>
      </c>
      <c r="C790" t="s">
        <v>1419</v>
      </c>
      <c r="D790" s="6">
        <v>5890000</v>
      </c>
      <c r="E790" s="6">
        <v>2950000</v>
      </c>
      <c r="F790" s="6">
        <v>0</v>
      </c>
      <c r="G790" s="6">
        <v>0</v>
      </c>
      <c r="H790" s="6">
        <v>0</v>
      </c>
    </row>
    <row r="791" spans="1:8" x14ac:dyDescent="0.35">
      <c r="A791" t="s">
        <v>813</v>
      </c>
      <c r="B791" t="s">
        <v>30</v>
      </c>
      <c r="C791" t="s">
        <v>2716</v>
      </c>
      <c r="D791" s="6">
        <v>0</v>
      </c>
      <c r="E791" s="6">
        <v>0</v>
      </c>
      <c r="F791" s="6">
        <v>1380000</v>
      </c>
      <c r="G791" s="6">
        <v>1380000</v>
      </c>
      <c r="H791" s="6">
        <v>1380000</v>
      </c>
    </row>
    <row r="792" spans="1:8" x14ac:dyDescent="0.35">
      <c r="A792" t="s">
        <v>813</v>
      </c>
      <c r="B792" t="s">
        <v>15</v>
      </c>
      <c r="C792" t="s">
        <v>1333</v>
      </c>
      <c r="D792" s="6">
        <v>1035000</v>
      </c>
      <c r="E792" s="6">
        <v>517500</v>
      </c>
      <c r="F792" s="6">
        <v>725000</v>
      </c>
      <c r="G792" s="6">
        <v>725000</v>
      </c>
      <c r="H792" s="6">
        <v>725000</v>
      </c>
    </row>
    <row r="793" spans="1:8" x14ac:dyDescent="0.35">
      <c r="A793" t="s">
        <v>813</v>
      </c>
      <c r="B793" t="s">
        <v>15</v>
      </c>
      <c r="C793" t="s">
        <v>1555</v>
      </c>
      <c r="D793" s="6">
        <v>1357000</v>
      </c>
      <c r="E793" s="6">
        <v>678500</v>
      </c>
      <c r="F793" s="6">
        <v>157800</v>
      </c>
      <c r="G793" s="6">
        <v>526000</v>
      </c>
      <c r="H793" s="6">
        <v>526000</v>
      </c>
    </row>
    <row r="794" spans="1:8" x14ac:dyDescent="0.35">
      <c r="A794" t="s">
        <v>813</v>
      </c>
      <c r="B794" t="s">
        <v>15</v>
      </c>
      <c r="C794" t="s">
        <v>1636</v>
      </c>
      <c r="D794" s="6">
        <v>6155000</v>
      </c>
      <c r="E794" s="6">
        <v>3077500</v>
      </c>
      <c r="F794" s="6">
        <v>0</v>
      </c>
      <c r="G794" s="6">
        <v>0</v>
      </c>
      <c r="H794" s="6">
        <v>0</v>
      </c>
    </row>
    <row r="795" spans="1:8" x14ac:dyDescent="0.35">
      <c r="A795" t="s">
        <v>813</v>
      </c>
      <c r="B795" t="s">
        <v>15</v>
      </c>
      <c r="C795" t="s">
        <v>1813</v>
      </c>
      <c r="D795" s="6">
        <v>3506000</v>
      </c>
      <c r="E795" s="6">
        <v>1795000</v>
      </c>
      <c r="F795" s="6">
        <v>2043000</v>
      </c>
      <c r="G795" s="6">
        <v>2043000</v>
      </c>
      <c r="H795" s="6">
        <v>2043000</v>
      </c>
    </row>
    <row r="796" spans="1:8" x14ac:dyDescent="0.35">
      <c r="A796" t="s">
        <v>813</v>
      </c>
      <c r="B796" t="s">
        <v>15</v>
      </c>
      <c r="C796" t="s">
        <v>2001</v>
      </c>
      <c r="D796" s="6">
        <v>990000</v>
      </c>
      <c r="E796" s="6">
        <v>2150000</v>
      </c>
      <c r="F796" s="6">
        <v>148500</v>
      </c>
      <c r="G796" s="6">
        <v>495000</v>
      </c>
      <c r="H796" s="6">
        <v>495000</v>
      </c>
    </row>
    <row r="797" spans="1:8" x14ac:dyDescent="0.35">
      <c r="A797" t="s">
        <v>813</v>
      </c>
      <c r="B797" t="s">
        <v>15</v>
      </c>
      <c r="C797" t="s">
        <v>2255</v>
      </c>
      <c r="D797" s="6">
        <v>202794</v>
      </c>
      <c r="E797" s="6">
        <v>102144</v>
      </c>
      <c r="F797" s="6">
        <v>100650</v>
      </c>
      <c r="G797" s="6">
        <v>100650</v>
      </c>
      <c r="H797" s="6">
        <v>7100151</v>
      </c>
    </row>
    <row r="798" spans="1:8" x14ac:dyDescent="0.35">
      <c r="A798" t="s">
        <v>813</v>
      </c>
      <c r="B798" t="s">
        <v>15</v>
      </c>
      <c r="C798" t="s">
        <v>2421</v>
      </c>
      <c r="D798" s="6">
        <v>205870</v>
      </c>
      <c r="E798" s="6">
        <v>103686</v>
      </c>
      <c r="F798" s="6">
        <v>30580.05</v>
      </c>
      <c r="G798" s="6">
        <v>102184</v>
      </c>
      <c r="H798" s="6">
        <v>101683</v>
      </c>
    </row>
    <row r="799" spans="1:8" x14ac:dyDescent="0.35">
      <c r="A799" t="s">
        <v>813</v>
      </c>
      <c r="B799" t="s">
        <v>15</v>
      </c>
      <c r="C799" t="s">
        <v>1086</v>
      </c>
      <c r="D799" s="6">
        <v>4671064</v>
      </c>
      <c r="E799" s="6">
        <v>0</v>
      </c>
      <c r="F799" s="6">
        <v>215745</v>
      </c>
      <c r="G799" s="6">
        <v>720300</v>
      </c>
      <c r="H799" s="6">
        <v>718000</v>
      </c>
    </row>
    <row r="800" spans="1:8" x14ac:dyDescent="0.35">
      <c r="A800" t="s">
        <v>813</v>
      </c>
      <c r="B800" t="s">
        <v>15</v>
      </c>
      <c r="C800" t="s">
        <v>2714</v>
      </c>
      <c r="D800" s="6">
        <v>1550000</v>
      </c>
      <c r="E800" s="6">
        <v>512500</v>
      </c>
      <c r="F800" s="6">
        <v>232500</v>
      </c>
      <c r="G800" s="6">
        <v>775000</v>
      </c>
      <c r="H800" s="6">
        <v>775000</v>
      </c>
    </row>
    <row r="801" spans="1:8" x14ac:dyDescent="0.35">
      <c r="A801" t="s">
        <v>813</v>
      </c>
      <c r="B801" t="s">
        <v>15</v>
      </c>
      <c r="C801" t="s">
        <v>2715</v>
      </c>
      <c r="D801" s="6">
        <v>136908</v>
      </c>
      <c r="E801" s="6">
        <v>68949</v>
      </c>
      <c r="F801" s="6">
        <v>20338.349999999999</v>
      </c>
      <c r="G801" s="6">
        <v>67959</v>
      </c>
      <c r="H801" s="6">
        <v>67630</v>
      </c>
    </row>
    <row r="802" spans="1:8" x14ac:dyDescent="0.35">
      <c r="A802" t="s">
        <v>814</v>
      </c>
      <c r="B802" t="s">
        <v>15</v>
      </c>
      <c r="C802" t="s">
        <v>1712</v>
      </c>
      <c r="D802" s="6">
        <v>483000</v>
      </c>
      <c r="E802" s="6">
        <v>241500</v>
      </c>
      <c r="F802" s="6">
        <v>239500</v>
      </c>
      <c r="G802" s="6">
        <v>239500</v>
      </c>
      <c r="H802" s="6">
        <v>239500</v>
      </c>
    </row>
    <row r="803" spans="1:8" x14ac:dyDescent="0.35">
      <c r="A803" t="s">
        <v>814</v>
      </c>
      <c r="B803" t="s">
        <v>15</v>
      </c>
      <c r="C803" t="s">
        <v>1848</v>
      </c>
      <c r="D803" s="6">
        <v>1055000</v>
      </c>
      <c r="E803" s="6">
        <v>529000</v>
      </c>
      <c r="F803" s="6">
        <v>0</v>
      </c>
      <c r="G803" s="6">
        <v>0</v>
      </c>
      <c r="H803" s="6">
        <v>0</v>
      </c>
    </row>
    <row r="804" spans="1:8" x14ac:dyDescent="0.35">
      <c r="A804" t="s">
        <v>814</v>
      </c>
      <c r="B804" t="s">
        <v>15</v>
      </c>
      <c r="C804" t="s">
        <v>2058</v>
      </c>
      <c r="D804" s="6">
        <v>1762500</v>
      </c>
      <c r="E804" s="6">
        <v>323500</v>
      </c>
      <c r="F804" s="6">
        <v>326700</v>
      </c>
      <c r="G804" s="6">
        <v>1089000</v>
      </c>
      <c r="H804" s="6">
        <v>1089000</v>
      </c>
    </row>
    <row r="805" spans="1:8" x14ac:dyDescent="0.35">
      <c r="A805" t="s">
        <v>814</v>
      </c>
      <c r="B805" t="s">
        <v>15</v>
      </c>
      <c r="C805" t="s">
        <v>2187</v>
      </c>
      <c r="D805" s="6">
        <v>1272000</v>
      </c>
      <c r="E805" s="6">
        <v>633500</v>
      </c>
      <c r="F805" s="6">
        <v>634000</v>
      </c>
      <c r="G805" s="6">
        <v>634000</v>
      </c>
      <c r="H805" s="6">
        <v>634000</v>
      </c>
    </row>
    <row r="806" spans="1:8" x14ac:dyDescent="0.35">
      <c r="A806" t="s">
        <v>814</v>
      </c>
      <c r="B806" t="s">
        <v>15</v>
      </c>
      <c r="C806" t="s">
        <v>2588</v>
      </c>
      <c r="D806" s="6">
        <v>415500</v>
      </c>
      <c r="E806" s="6">
        <v>744500</v>
      </c>
      <c r="F806" s="6">
        <v>0</v>
      </c>
      <c r="G806" s="6">
        <v>0</v>
      </c>
      <c r="H806" s="6">
        <v>0</v>
      </c>
    </row>
    <row r="807" spans="1:8" x14ac:dyDescent="0.35">
      <c r="A807" t="s">
        <v>814</v>
      </c>
      <c r="B807" t="s">
        <v>15</v>
      </c>
      <c r="C807" t="s">
        <v>1092</v>
      </c>
      <c r="D807" s="6">
        <v>40000</v>
      </c>
      <c r="E807" s="6">
        <v>0</v>
      </c>
      <c r="F807" s="6">
        <v>0</v>
      </c>
      <c r="G807" s="6">
        <v>0</v>
      </c>
      <c r="H807" s="6">
        <v>0</v>
      </c>
    </row>
    <row r="808" spans="1:8" x14ac:dyDescent="0.35">
      <c r="A808" t="s">
        <v>814</v>
      </c>
      <c r="B808" t="s">
        <v>15</v>
      </c>
      <c r="C808" t="s">
        <v>2592</v>
      </c>
      <c r="D808" s="6">
        <v>57519</v>
      </c>
      <c r="E808" s="6">
        <v>0</v>
      </c>
      <c r="F808" s="6">
        <v>0</v>
      </c>
      <c r="G808" s="6">
        <v>0</v>
      </c>
      <c r="H808" s="6">
        <v>0</v>
      </c>
    </row>
    <row r="809" spans="1:8" x14ac:dyDescent="0.35">
      <c r="A809" t="s">
        <v>814</v>
      </c>
      <c r="B809" t="s">
        <v>15</v>
      </c>
      <c r="C809" t="s">
        <v>1038</v>
      </c>
      <c r="D809" s="6">
        <v>903000</v>
      </c>
      <c r="E809" s="6">
        <v>0</v>
      </c>
      <c r="F809" s="6">
        <v>135150</v>
      </c>
      <c r="G809" s="6">
        <v>450500</v>
      </c>
      <c r="H809" s="6">
        <v>450500</v>
      </c>
    </row>
    <row r="810" spans="1:8" x14ac:dyDescent="0.35">
      <c r="A810" t="s">
        <v>815</v>
      </c>
      <c r="B810" t="s">
        <v>15</v>
      </c>
      <c r="C810" t="s">
        <v>1215</v>
      </c>
      <c r="D810" s="6">
        <v>0</v>
      </c>
      <c r="E810" s="6">
        <v>0</v>
      </c>
      <c r="F810" s="6">
        <v>0</v>
      </c>
      <c r="G810" s="6">
        <v>0</v>
      </c>
      <c r="H810" s="6">
        <v>0</v>
      </c>
    </row>
    <row r="811" spans="1:8" x14ac:dyDescent="0.35">
      <c r="A811" t="s">
        <v>815</v>
      </c>
      <c r="B811" t="s">
        <v>15</v>
      </c>
      <c r="C811" t="s">
        <v>1653</v>
      </c>
      <c r="D811" s="6">
        <v>3595000</v>
      </c>
      <c r="E811" s="6">
        <v>1792000</v>
      </c>
      <c r="F811" s="6">
        <v>900500</v>
      </c>
      <c r="G811" s="6">
        <v>1801000</v>
      </c>
      <c r="H811" s="6">
        <v>0</v>
      </c>
    </row>
    <row r="812" spans="1:8" x14ac:dyDescent="0.35">
      <c r="A812" t="s">
        <v>815</v>
      </c>
      <c r="B812" t="s">
        <v>15</v>
      </c>
      <c r="C812" t="s">
        <v>1951</v>
      </c>
      <c r="D812" s="6">
        <v>77192</v>
      </c>
      <c r="E812" s="6">
        <v>73212</v>
      </c>
      <c r="F812" s="6">
        <v>1963</v>
      </c>
      <c r="G812" s="6">
        <v>1963</v>
      </c>
      <c r="H812" s="6">
        <v>74963</v>
      </c>
    </row>
    <row r="813" spans="1:8" x14ac:dyDescent="0.35">
      <c r="A813" t="s">
        <v>815</v>
      </c>
      <c r="B813" t="s">
        <v>15</v>
      </c>
      <c r="C813" t="s">
        <v>1125</v>
      </c>
      <c r="D813" s="6">
        <v>4290000</v>
      </c>
      <c r="E813" s="6">
        <v>2144500</v>
      </c>
      <c r="F813" s="6">
        <v>2141000</v>
      </c>
      <c r="G813" s="6">
        <v>2141000</v>
      </c>
      <c r="H813" s="6">
        <v>2141000</v>
      </c>
    </row>
    <row r="814" spans="1:8" x14ac:dyDescent="0.35">
      <c r="A814" t="s">
        <v>815</v>
      </c>
      <c r="B814" t="s">
        <v>15</v>
      </c>
      <c r="C814" t="s">
        <v>2350</v>
      </c>
      <c r="D814" s="6">
        <v>116725</v>
      </c>
      <c r="E814" s="6">
        <v>118450</v>
      </c>
      <c r="F814" s="6">
        <v>0</v>
      </c>
      <c r="G814" s="6">
        <v>0</v>
      </c>
      <c r="H814" s="6">
        <v>0</v>
      </c>
    </row>
    <row r="815" spans="1:8" x14ac:dyDescent="0.35">
      <c r="A815" t="s">
        <v>815</v>
      </c>
      <c r="B815" t="s">
        <v>15</v>
      </c>
      <c r="C815" t="s">
        <v>1092</v>
      </c>
      <c r="D815" s="6">
        <v>200000</v>
      </c>
      <c r="E815" s="6">
        <v>0</v>
      </c>
      <c r="F815" s="6">
        <v>0</v>
      </c>
      <c r="G815" s="6">
        <v>0</v>
      </c>
      <c r="H815" s="6">
        <v>0</v>
      </c>
    </row>
    <row r="816" spans="1:8" x14ac:dyDescent="0.35">
      <c r="A816" t="s">
        <v>815</v>
      </c>
      <c r="B816" t="s">
        <v>15</v>
      </c>
      <c r="C816" t="s">
        <v>2592</v>
      </c>
      <c r="D816" s="6">
        <v>0</v>
      </c>
      <c r="E816" s="6">
        <v>37986</v>
      </c>
      <c r="F816" s="6">
        <v>0</v>
      </c>
      <c r="G816" s="6">
        <v>0</v>
      </c>
      <c r="H816" s="6">
        <v>0</v>
      </c>
    </row>
    <row r="817" spans="1:8" x14ac:dyDescent="0.35">
      <c r="A817" t="s">
        <v>815</v>
      </c>
      <c r="B817" t="s">
        <v>15</v>
      </c>
      <c r="C817" t="s">
        <v>2628</v>
      </c>
      <c r="D817" s="6">
        <v>1573000</v>
      </c>
      <c r="E817" s="6">
        <v>358000</v>
      </c>
      <c r="F817" s="6">
        <v>437700</v>
      </c>
      <c r="G817" s="6">
        <v>1459000</v>
      </c>
      <c r="H817" s="6">
        <v>1459000</v>
      </c>
    </row>
    <row r="818" spans="1:8" x14ac:dyDescent="0.35">
      <c r="A818" t="s">
        <v>816</v>
      </c>
      <c r="B818" t="s">
        <v>15</v>
      </c>
      <c r="C818" t="s">
        <v>1087</v>
      </c>
      <c r="D818" s="6">
        <v>442027</v>
      </c>
      <c r="E818" s="6">
        <v>222735</v>
      </c>
      <c r="F818" s="6">
        <v>221361</v>
      </c>
      <c r="G818" s="6">
        <v>222209</v>
      </c>
      <c r="H818" s="6">
        <v>220513</v>
      </c>
    </row>
    <row r="819" spans="1:8" x14ac:dyDescent="0.35">
      <c r="A819" t="s">
        <v>816</v>
      </c>
      <c r="B819" t="s">
        <v>15</v>
      </c>
      <c r="C819" t="s">
        <v>1088</v>
      </c>
      <c r="D819" s="6">
        <v>84658</v>
      </c>
      <c r="E819" s="6">
        <v>0</v>
      </c>
      <c r="F819" s="6">
        <v>12826.5</v>
      </c>
      <c r="G819" s="6">
        <v>42858</v>
      </c>
      <c r="H819" s="6">
        <v>42652</v>
      </c>
    </row>
    <row r="820" spans="1:8" x14ac:dyDescent="0.35">
      <c r="A820" t="s">
        <v>816</v>
      </c>
      <c r="B820" t="s">
        <v>15</v>
      </c>
      <c r="C820" t="s">
        <v>1390</v>
      </c>
      <c r="D820" s="6">
        <v>1171700</v>
      </c>
      <c r="E820" s="6">
        <v>586200</v>
      </c>
      <c r="F820" s="6">
        <v>585800</v>
      </c>
      <c r="G820" s="6">
        <v>586300</v>
      </c>
      <c r="H820" s="6">
        <v>585300</v>
      </c>
    </row>
    <row r="821" spans="1:8" x14ac:dyDescent="0.35">
      <c r="A821" t="s">
        <v>816</v>
      </c>
      <c r="B821" t="s">
        <v>15</v>
      </c>
      <c r="C821" t="s">
        <v>1535</v>
      </c>
      <c r="D821" s="6">
        <v>3383000</v>
      </c>
      <c r="E821" s="6">
        <v>1342500</v>
      </c>
      <c r="F821" s="6">
        <v>1696000</v>
      </c>
      <c r="G821" s="6">
        <v>1696000</v>
      </c>
      <c r="H821" s="6">
        <v>1696000</v>
      </c>
    </row>
    <row r="822" spans="1:8" x14ac:dyDescent="0.35">
      <c r="A822" t="s">
        <v>816</v>
      </c>
      <c r="B822" t="s">
        <v>15</v>
      </c>
      <c r="C822" t="s">
        <v>1245</v>
      </c>
      <c r="D822" s="6">
        <v>343400</v>
      </c>
      <c r="E822" s="6">
        <v>341750</v>
      </c>
      <c r="F822" s="6">
        <v>0</v>
      </c>
      <c r="G822" s="6">
        <v>0</v>
      </c>
      <c r="H822" s="6">
        <v>0</v>
      </c>
    </row>
    <row r="823" spans="1:8" x14ac:dyDescent="0.35">
      <c r="A823" t="s">
        <v>816</v>
      </c>
      <c r="B823" t="s">
        <v>15</v>
      </c>
      <c r="C823" t="s">
        <v>1573</v>
      </c>
      <c r="D823" s="6">
        <v>1306000</v>
      </c>
      <c r="E823" s="6">
        <v>655000</v>
      </c>
      <c r="F823" s="6">
        <v>653000</v>
      </c>
      <c r="G823" s="6">
        <v>653000</v>
      </c>
      <c r="H823" s="6">
        <v>653000</v>
      </c>
    </row>
    <row r="824" spans="1:8" x14ac:dyDescent="0.35">
      <c r="A824" t="s">
        <v>816</v>
      </c>
      <c r="B824" t="s">
        <v>15</v>
      </c>
      <c r="C824" t="s">
        <v>1774</v>
      </c>
      <c r="D824" s="6">
        <v>161520</v>
      </c>
      <c r="E824" s="6">
        <v>80760</v>
      </c>
      <c r="F824" s="6">
        <v>24228</v>
      </c>
      <c r="G824" s="6">
        <v>80760</v>
      </c>
      <c r="H824" s="6">
        <v>80760</v>
      </c>
    </row>
    <row r="825" spans="1:8" x14ac:dyDescent="0.35">
      <c r="A825" t="s">
        <v>816</v>
      </c>
      <c r="B825" t="s">
        <v>15</v>
      </c>
      <c r="C825" t="s">
        <v>2004</v>
      </c>
      <c r="D825" s="6">
        <v>774973</v>
      </c>
      <c r="E825" s="6">
        <v>399765</v>
      </c>
      <c r="F825" s="6">
        <v>389791</v>
      </c>
      <c r="G825" s="6">
        <v>389791</v>
      </c>
      <c r="H825" s="6">
        <v>391487</v>
      </c>
    </row>
    <row r="826" spans="1:8" x14ac:dyDescent="0.35">
      <c r="A826" t="s">
        <v>816</v>
      </c>
      <c r="B826" t="s">
        <v>15</v>
      </c>
      <c r="C826" t="s">
        <v>1230</v>
      </c>
      <c r="D826" s="6">
        <v>755000</v>
      </c>
      <c r="E826" s="6">
        <v>378500</v>
      </c>
      <c r="F826" s="6">
        <v>113700</v>
      </c>
      <c r="G826" s="6">
        <v>379000</v>
      </c>
      <c r="H826" s="6">
        <v>379000</v>
      </c>
    </row>
    <row r="827" spans="1:8" x14ac:dyDescent="0.35">
      <c r="A827" t="s">
        <v>816</v>
      </c>
      <c r="B827" t="s">
        <v>15</v>
      </c>
      <c r="C827" t="s">
        <v>2134</v>
      </c>
      <c r="D827" s="6">
        <v>67786</v>
      </c>
      <c r="E827" s="6">
        <v>34143</v>
      </c>
      <c r="F827" s="6">
        <v>10068</v>
      </c>
      <c r="G827" s="6">
        <v>33643</v>
      </c>
      <c r="H827" s="6">
        <v>33477</v>
      </c>
    </row>
    <row r="828" spans="1:8" x14ac:dyDescent="0.35">
      <c r="A828" t="s">
        <v>816</v>
      </c>
      <c r="B828" t="s">
        <v>15</v>
      </c>
      <c r="C828" t="s">
        <v>2477</v>
      </c>
      <c r="D828" s="6">
        <v>1367653</v>
      </c>
      <c r="E828" s="6">
        <v>685429</v>
      </c>
      <c r="F828" s="6">
        <v>683944</v>
      </c>
      <c r="G828" s="6">
        <v>685447</v>
      </c>
      <c r="H828" s="6">
        <v>682441</v>
      </c>
    </row>
    <row r="829" spans="1:8" x14ac:dyDescent="0.35">
      <c r="A829" t="s">
        <v>816</v>
      </c>
      <c r="B829" t="s">
        <v>15</v>
      </c>
      <c r="C829" t="s">
        <v>2592</v>
      </c>
      <c r="D829" s="6">
        <v>56827</v>
      </c>
      <c r="E829" s="6">
        <v>107643</v>
      </c>
      <c r="F829" s="6">
        <v>0</v>
      </c>
      <c r="G829" s="6">
        <v>0</v>
      </c>
      <c r="H829" s="6">
        <v>0</v>
      </c>
    </row>
    <row r="830" spans="1:8" x14ac:dyDescent="0.35">
      <c r="A830" t="s">
        <v>816</v>
      </c>
      <c r="B830" t="s">
        <v>15</v>
      </c>
      <c r="C830" t="s">
        <v>1032</v>
      </c>
      <c r="D830" s="6">
        <v>0</v>
      </c>
      <c r="E830" s="6">
        <v>0</v>
      </c>
      <c r="F830" s="6">
        <v>0</v>
      </c>
      <c r="G830" s="6">
        <v>0</v>
      </c>
      <c r="H830" s="6">
        <v>0</v>
      </c>
    </row>
    <row r="831" spans="1:8" x14ac:dyDescent="0.35">
      <c r="A831" t="s">
        <v>816</v>
      </c>
      <c r="B831" t="s">
        <v>15</v>
      </c>
      <c r="C831" t="s">
        <v>2625</v>
      </c>
      <c r="D831" s="6">
        <v>388056</v>
      </c>
      <c r="E831" s="6">
        <v>0</v>
      </c>
      <c r="F831" s="6">
        <v>58208.4</v>
      </c>
      <c r="G831" s="6">
        <v>194028</v>
      </c>
      <c r="H831" s="6">
        <v>194028</v>
      </c>
    </row>
    <row r="832" spans="1:8" x14ac:dyDescent="0.35">
      <c r="A832" t="s">
        <v>816</v>
      </c>
      <c r="B832" t="s">
        <v>15</v>
      </c>
      <c r="C832" t="s">
        <v>1092</v>
      </c>
      <c r="D832" s="6">
        <v>100000</v>
      </c>
      <c r="E832" s="6">
        <v>5216</v>
      </c>
      <c r="F832" s="6">
        <v>0</v>
      </c>
      <c r="G832" s="6">
        <v>0</v>
      </c>
      <c r="H832" s="6">
        <v>0</v>
      </c>
    </row>
    <row r="833" spans="1:8" x14ac:dyDescent="0.35">
      <c r="A833" t="s">
        <v>816</v>
      </c>
      <c r="B833" t="s">
        <v>15</v>
      </c>
      <c r="C833" t="s">
        <v>2697</v>
      </c>
      <c r="D833" s="6">
        <v>41947</v>
      </c>
      <c r="E833" s="6">
        <v>21126</v>
      </c>
      <c r="F833" s="6">
        <v>6231.45</v>
      </c>
      <c r="G833" s="6">
        <v>20822</v>
      </c>
      <c r="H833" s="6">
        <v>20721</v>
      </c>
    </row>
    <row r="834" spans="1:8" x14ac:dyDescent="0.35">
      <c r="A834" t="s">
        <v>816</v>
      </c>
      <c r="B834" t="s">
        <v>15</v>
      </c>
      <c r="C834" t="s">
        <v>2698</v>
      </c>
      <c r="D834" s="6">
        <v>82609</v>
      </c>
      <c r="E834" s="6">
        <v>41603</v>
      </c>
      <c r="F834" s="6">
        <v>12271.8</v>
      </c>
      <c r="G834" s="6">
        <v>41006</v>
      </c>
      <c r="H834" s="6">
        <v>40806</v>
      </c>
    </row>
    <row r="835" spans="1:8" x14ac:dyDescent="0.35">
      <c r="A835" t="s">
        <v>816</v>
      </c>
      <c r="B835" t="s">
        <v>15</v>
      </c>
      <c r="C835" t="s">
        <v>2699</v>
      </c>
      <c r="D835" s="6">
        <v>77063</v>
      </c>
      <c r="E835" s="6">
        <v>38813</v>
      </c>
      <c r="F835" s="6">
        <v>11446.95</v>
      </c>
      <c r="G835" s="6">
        <v>38250</v>
      </c>
      <c r="H835" s="6">
        <v>38063</v>
      </c>
    </row>
    <row r="836" spans="1:8" x14ac:dyDescent="0.35">
      <c r="A836" t="s">
        <v>816</v>
      </c>
      <c r="B836" t="s">
        <v>15</v>
      </c>
      <c r="C836" t="s">
        <v>2700</v>
      </c>
      <c r="D836" s="6">
        <v>104576</v>
      </c>
      <c r="E836" s="6">
        <v>0</v>
      </c>
      <c r="F836" s="6">
        <v>15686.4</v>
      </c>
      <c r="G836" s="6">
        <v>52288</v>
      </c>
      <c r="H836" s="6">
        <v>52288</v>
      </c>
    </row>
    <row r="837" spans="1:8" x14ac:dyDescent="0.35">
      <c r="A837" t="s">
        <v>816</v>
      </c>
      <c r="B837" t="s">
        <v>15</v>
      </c>
      <c r="C837" t="s">
        <v>2873</v>
      </c>
      <c r="D837" s="6">
        <v>58333</v>
      </c>
      <c r="E837" s="6">
        <v>0</v>
      </c>
      <c r="F837" s="6">
        <v>6000</v>
      </c>
      <c r="G837" s="6">
        <v>20000</v>
      </c>
      <c r="H837" s="6">
        <v>20000</v>
      </c>
    </row>
    <row r="838" spans="1:8" x14ac:dyDescent="0.35">
      <c r="A838" t="s">
        <v>816</v>
      </c>
      <c r="B838" t="s">
        <v>16</v>
      </c>
      <c r="C838" t="s">
        <v>1152</v>
      </c>
      <c r="D838" s="6">
        <v>237279</v>
      </c>
      <c r="E838" s="6">
        <v>117321</v>
      </c>
      <c r="F838" s="6">
        <v>118456</v>
      </c>
      <c r="G838" s="6">
        <v>119808</v>
      </c>
      <c r="H838" s="6">
        <v>117104</v>
      </c>
    </row>
    <row r="839" spans="1:8" x14ac:dyDescent="0.35">
      <c r="A839" t="s">
        <v>817</v>
      </c>
      <c r="B839" t="s">
        <v>15</v>
      </c>
      <c r="C839" t="s">
        <v>1178</v>
      </c>
      <c r="D839" s="6">
        <v>112523</v>
      </c>
      <c r="E839" s="6">
        <v>46871</v>
      </c>
      <c r="F839" s="6">
        <v>9078.2999999999993</v>
      </c>
      <c r="G839" s="6">
        <v>60522</v>
      </c>
      <c r="H839" s="6">
        <v>0</v>
      </c>
    </row>
    <row r="840" spans="1:8" x14ac:dyDescent="0.35">
      <c r="A840" t="s">
        <v>817</v>
      </c>
      <c r="B840" t="s">
        <v>15</v>
      </c>
      <c r="C840" t="s">
        <v>1847</v>
      </c>
      <c r="D840" s="6">
        <v>88763</v>
      </c>
      <c r="E840" s="6">
        <v>46797</v>
      </c>
      <c r="F840" s="6">
        <v>0</v>
      </c>
      <c r="G840" s="6">
        <v>0</v>
      </c>
      <c r="H840" s="6">
        <v>0</v>
      </c>
    </row>
    <row r="841" spans="1:8" x14ac:dyDescent="0.35">
      <c r="A841" t="s">
        <v>817</v>
      </c>
      <c r="B841" t="s">
        <v>15</v>
      </c>
      <c r="C841" t="s">
        <v>2094</v>
      </c>
      <c r="D841" s="6">
        <v>679000</v>
      </c>
      <c r="E841" s="6">
        <v>339500</v>
      </c>
      <c r="F841" s="6">
        <v>0</v>
      </c>
      <c r="G841" s="6">
        <v>0</v>
      </c>
      <c r="H841" s="6">
        <v>0</v>
      </c>
    </row>
    <row r="842" spans="1:8" x14ac:dyDescent="0.35">
      <c r="A842" t="s">
        <v>817</v>
      </c>
      <c r="B842" t="s">
        <v>15</v>
      </c>
      <c r="C842" t="s">
        <v>1625</v>
      </c>
      <c r="D842" s="6">
        <v>702000</v>
      </c>
      <c r="E842" s="6">
        <v>337000</v>
      </c>
      <c r="F842" s="6">
        <v>449000</v>
      </c>
      <c r="G842" s="6">
        <v>449000</v>
      </c>
      <c r="H842" s="6">
        <v>449000</v>
      </c>
    </row>
    <row r="843" spans="1:8" x14ac:dyDescent="0.35">
      <c r="A843" t="s">
        <v>817</v>
      </c>
      <c r="B843" t="s">
        <v>15</v>
      </c>
      <c r="C843" t="s">
        <v>2592</v>
      </c>
      <c r="D843" s="6">
        <v>17222</v>
      </c>
      <c r="E843" s="6">
        <v>3926</v>
      </c>
      <c r="F843" s="6">
        <v>0</v>
      </c>
      <c r="G843" s="6">
        <v>0</v>
      </c>
      <c r="H843" s="6">
        <v>0</v>
      </c>
    </row>
    <row r="844" spans="1:8" x14ac:dyDescent="0.35">
      <c r="A844" t="s">
        <v>817</v>
      </c>
      <c r="B844" t="s">
        <v>15</v>
      </c>
      <c r="C844" t="s">
        <v>2609</v>
      </c>
      <c r="D844" s="6">
        <v>151244</v>
      </c>
      <c r="E844" s="6">
        <v>0</v>
      </c>
      <c r="F844" s="6">
        <v>66637.5</v>
      </c>
      <c r="G844" s="6">
        <v>223200</v>
      </c>
      <c r="H844" s="6">
        <v>221050</v>
      </c>
    </row>
    <row r="845" spans="1:8" x14ac:dyDescent="0.35">
      <c r="A845" t="s">
        <v>818</v>
      </c>
      <c r="B845" t="s">
        <v>15</v>
      </c>
      <c r="C845" t="s">
        <v>1230</v>
      </c>
      <c r="D845" s="6">
        <v>244000</v>
      </c>
      <c r="E845" s="6">
        <v>121500</v>
      </c>
      <c r="F845" s="6">
        <v>36000</v>
      </c>
      <c r="G845" s="6">
        <v>120000</v>
      </c>
      <c r="H845" s="6">
        <v>120000</v>
      </c>
    </row>
    <row r="846" spans="1:8" x14ac:dyDescent="0.35">
      <c r="A846" t="s">
        <v>818</v>
      </c>
      <c r="B846" t="s">
        <v>15</v>
      </c>
      <c r="C846" t="s">
        <v>1929</v>
      </c>
      <c r="D846" s="6">
        <v>276638</v>
      </c>
      <c r="E846" s="6">
        <v>139916</v>
      </c>
      <c r="F846" s="6">
        <v>132617</v>
      </c>
      <c r="G846" s="6">
        <v>136627</v>
      </c>
      <c r="H846" s="6">
        <v>128607</v>
      </c>
    </row>
    <row r="847" spans="1:8" x14ac:dyDescent="0.35">
      <c r="A847" t="s">
        <v>818</v>
      </c>
      <c r="B847" t="s">
        <v>15</v>
      </c>
      <c r="C847" t="s">
        <v>2592</v>
      </c>
      <c r="D847" s="6">
        <v>0</v>
      </c>
      <c r="E847" s="6">
        <v>0</v>
      </c>
      <c r="F847" s="6">
        <v>0</v>
      </c>
      <c r="G847" s="6">
        <v>0</v>
      </c>
      <c r="H847" s="6">
        <v>0</v>
      </c>
    </row>
    <row r="848" spans="1:8" x14ac:dyDescent="0.35">
      <c r="A848" t="s">
        <v>818</v>
      </c>
      <c r="B848" t="s">
        <v>15</v>
      </c>
      <c r="C848" t="s">
        <v>2597</v>
      </c>
      <c r="D848" s="6">
        <v>0</v>
      </c>
      <c r="E848" s="6">
        <v>0</v>
      </c>
      <c r="F848" s="6">
        <v>0</v>
      </c>
      <c r="G848" s="6">
        <v>0</v>
      </c>
      <c r="H848" s="6">
        <v>0</v>
      </c>
    </row>
    <row r="849" spans="1:8" x14ac:dyDescent="0.35">
      <c r="A849" t="s">
        <v>818</v>
      </c>
      <c r="B849" t="s">
        <v>15</v>
      </c>
      <c r="C849" t="s">
        <v>1032</v>
      </c>
      <c r="D849" s="6">
        <v>2000</v>
      </c>
      <c r="E849" s="6">
        <v>1000</v>
      </c>
      <c r="F849" s="6">
        <v>300</v>
      </c>
      <c r="G849" s="6">
        <v>1000</v>
      </c>
      <c r="H849" s="6">
        <v>1000</v>
      </c>
    </row>
    <row r="850" spans="1:8" x14ac:dyDescent="0.35">
      <c r="A850" t="s">
        <v>818</v>
      </c>
      <c r="B850" t="s">
        <v>15</v>
      </c>
      <c r="C850" t="s">
        <v>1233</v>
      </c>
      <c r="D850" s="6">
        <v>95000</v>
      </c>
      <c r="E850" s="6">
        <v>50000</v>
      </c>
      <c r="F850" s="6">
        <v>17250</v>
      </c>
      <c r="G850" s="6">
        <v>57500</v>
      </c>
      <c r="H850" s="6">
        <v>57500</v>
      </c>
    </row>
    <row r="851" spans="1:8" x14ac:dyDescent="0.35">
      <c r="A851" t="s">
        <v>819</v>
      </c>
      <c r="B851" t="s">
        <v>15</v>
      </c>
      <c r="C851" t="s">
        <v>1472</v>
      </c>
      <c r="D851" s="6">
        <v>900900</v>
      </c>
      <c r="E851" s="6">
        <v>0</v>
      </c>
      <c r="F851" s="6">
        <v>452125</v>
      </c>
      <c r="G851" s="6">
        <v>904250</v>
      </c>
      <c r="H851" s="6">
        <v>0</v>
      </c>
    </row>
    <row r="852" spans="1:8" x14ac:dyDescent="0.35">
      <c r="A852" t="s">
        <v>819</v>
      </c>
      <c r="B852" t="s">
        <v>15</v>
      </c>
      <c r="C852" t="s">
        <v>1678</v>
      </c>
      <c r="D852" s="6">
        <v>930000</v>
      </c>
      <c r="E852" s="6">
        <v>0</v>
      </c>
      <c r="F852" s="6">
        <v>465500</v>
      </c>
      <c r="G852" s="6">
        <v>931000</v>
      </c>
      <c r="H852" s="6">
        <v>0</v>
      </c>
    </row>
    <row r="853" spans="1:8" x14ac:dyDescent="0.35">
      <c r="A853" t="s">
        <v>819</v>
      </c>
      <c r="B853" t="s">
        <v>15</v>
      </c>
      <c r="C853" t="s">
        <v>2073</v>
      </c>
      <c r="D853" s="6">
        <v>478650</v>
      </c>
      <c r="E853" s="6">
        <v>0</v>
      </c>
      <c r="F853" s="6">
        <v>71797.5</v>
      </c>
      <c r="G853" s="6">
        <v>478650</v>
      </c>
      <c r="H853" s="6">
        <v>0</v>
      </c>
    </row>
    <row r="854" spans="1:8" x14ac:dyDescent="0.35">
      <c r="A854" t="s">
        <v>819</v>
      </c>
      <c r="B854" t="s">
        <v>15</v>
      </c>
      <c r="C854" t="s">
        <v>2190</v>
      </c>
      <c r="D854" s="6">
        <v>223262</v>
      </c>
      <c r="E854" s="6">
        <v>0</v>
      </c>
      <c r="F854" s="6">
        <v>32341.8</v>
      </c>
      <c r="G854" s="6">
        <v>215612</v>
      </c>
      <c r="H854" s="6">
        <v>0</v>
      </c>
    </row>
    <row r="855" spans="1:8" x14ac:dyDescent="0.35">
      <c r="A855" t="s">
        <v>819</v>
      </c>
      <c r="B855" t="s">
        <v>15</v>
      </c>
      <c r="C855" t="s">
        <v>2592</v>
      </c>
      <c r="D855" s="6">
        <v>6667</v>
      </c>
      <c r="E855" s="6">
        <v>10151</v>
      </c>
      <c r="F855" s="6">
        <v>0</v>
      </c>
      <c r="G855" s="6">
        <v>0</v>
      </c>
      <c r="H855" s="6">
        <v>0</v>
      </c>
    </row>
    <row r="856" spans="1:8" x14ac:dyDescent="0.35">
      <c r="A856" t="s">
        <v>819</v>
      </c>
      <c r="B856" t="s">
        <v>15</v>
      </c>
      <c r="C856" t="s">
        <v>1032</v>
      </c>
      <c r="D856" s="6">
        <v>2500</v>
      </c>
      <c r="E856" s="6">
        <v>2500</v>
      </c>
      <c r="F856" s="6">
        <v>1250</v>
      </c>
      <c r="G856" s="6">
        <v>1500</v>
      </c>
      <c r="H856" s="6">
        <v>1000</v>
      </c>
    </row>
    <row r="857" spans="1:8" x14ac:dyDescent="0.35">
      <c r="A857" t="s">
        <v>820</v>
      </c>
      <c r="B857" t="s">
        <v>15</v>
      </c>
      <c r="C857" t="s">
        <v>1174</v>
      </c>
      <c r="D857" s="6">
        <v>3982200</v>
      </c>
      <c r="E857" s="6">
        <v>1685550</v>
      </c>
      <c r="F857" s="6">
        <v>2188431</v>
      </c>
      <c r="G857" s="6">
        <v>2188431</v>
      </c>
      <c r="H857" s="6">
        <v>2193906</v>
      </c>
    </row>
    <row r="858" spans="1:8" x14ac:dyDescent="0.35">
      <c r="A858" t="s">
        <v>820</v>
      </c>
      <c r="B858" t="s">
        <v>15</v>
      </c>
      <c r="C858" t="s">
        <v>2564</v>
      </c>
      <c r="D858" s="6">
        <v>619750</v>
      </c>
      <c r="E858" s="6">
        <v>619750</v>
      </c>
      <c r="F858" s="6">
        <v>0</v>
      </c>
      <c r="G858" s="6">
        <v>0</v>
      </c>
      <c r="H858" s="6">
        <v>0</v>
      </c>
    </row>
    <row r="859" spans="1:8" x14ac:dyDescent="0.35">
      <c r="A859" t="s">
        <v>821</v>
      </c>
      <c r="B859" t="s">
        <v>15</v>
      </c>
      <c r="C859" t="s">
        <v>1128</v>
      </c>
      <c r="D859" s="6">
        <v>265000</v>
      </c>
      <c r="E859" s="6">
        <v>305000</v>
      </c>
      <c r="F859" s="6">
        <v>0</v>
      </c>
      <c r="G859" s="6">
        <v>0</v>
      </c>
      <c r="H859" s="6">
        <v>0</v>
      </c>
    </row>
    <row r="860" spans="1:8" x14ac:dyDescent="0.35">
      <c r="A860" t="s">
        <v>821</v>
      </c>
      <c r="B860" t="s">
        <v>15</v>
      </c>
      <c r="C860" t="s">
        <v>1177</v>
      </c>
      <c r="D860" s="6">
        <v>1690000</v>
      </c>
      <c r="E860" s="6">
        <v>845000</v>
      </c>
      <c r="F860" s="6">
        <v>845000</v>
      </c>
      <c r="G860" s="6">
        <v>845000</v>
      </c>
      <c r="H860" s="6">
        <v>845000</v>
      </c>
    </row>
    <row r="861" spans="1:8" x14ac:dyDescent="0.35">
      <c r="A861" t="s">
        <v>821</v>
      </c>
      <c r="B861" t="s">
        <v>15</v>
      </c>
      <c r="C861" t="s">
        <v>1313</v>
      </c>
      <c r="D861" s="6">
        <v>8000</v>
      </c>
      <c r="E861" s="6">
        <v>4000</v>
      </c>
      <c r="F861" s="6">
        <v>4000</v>
      </c>
      <c r="G861" s="6">
        <v>4000</v>
      </c>
      <c r="H861" s="6">
        <v>4000</v>
      </c>
    </row>
    <row r="862" spans="1:8" x14ac:dyDescent="0.35">
      <c r="A862" t="s">
        <v>821</v>
      </c>
      <c r="B862" t="s">
        <v>15</v>
      </c>
      <c r="C862" t="s">
        <v>1808</v>
      </c>
      <c r="D862" s="6">
        <v>96646</v>
      </c>
      <c r="E862" s="6">
        <v>48323</v>
      </c>
      <c r="F862" s="6">
        <v>24161.5</v>
      </c>
      <c r="G862" s="6">
        <v>48323</v>
      </c>
      <c r="H862" s="6">
        <v>0</v>
      </c>
    </row>
    <row r="863" spans="1:8" x14ac:dyDescent="0.35">
      <c r="A863" t="s">
        <v>821</v>
      </c>
      <c r="B863" t="s">
        <v>15</v>
      </c>
      <c r="C863" t="s">
        <v>2042</v>
      </c>
      <c r="D863" s="6">
        <v>3852000</v>
      </c>
      <c r="E863" s="6">
        <v>1926000</v>
      </c>
      <c r="F863" s="6">
        <v>1926000</v>
      </c>
      <c r="G863" s="6">
        <v>1926000</v>
      </c>
      <c r="H863" s="6">
        <v>1926000</v>
      </c>
    </row>
    <row r="864" spans="1:8" x14ac:dyDescent="0.35">
      <c r="A864" t="s">
        <v>821</v>
      </c>
      <c r="B864" t="s">
        <v>15</v>
      </c>
      <c r="C864" t="s">
        <v>1092</v>
      </c>
      <c r="D864" s="6">
        <v>50000</v>
      </c>
      <c r="E864" s="6">
        <v>0</v>
      </c>
      <c r="F864" s="6">
        <v>0</v>
      </c>
      <c r="G864" s="6">
        <v>0</v>
      </c>
      <c r="H864" s="6">
        <v>0</v>
      </c>
    </row>
    <row r="865" spans="1:8" x14ac:dyDescent="0.35">
      <c r="A865" t="s">
        <v>821</v>
      </c>
      <c r="B865" t="s">
        <v>15</v>
      </c>
      <c r="C865" t="s">
        <v>2592</v>
      </c>
      <c r="D865" s="6">
        <v>18844</v>
      </c>
      <c r="E865" s="6">
        <v>14545</v>
      </c>
      <c r="F865" s="6">
        <v>0</v>
      </c>
      <c r="G865" s="6">
        <v>0</v>
      </c>
      <c r="H865" s="6">
        <v>0</v>
      </c>
    </row>
    <row r="866" spans="1:8" x14ac:dyDescent="0.35">
      <c r="A866" t="s">
        <v>821</v>
      </c>
      <c r="B866" t="s">
        <v>15</v>
      </c>
      <c r="C866" t="s">
        <v>1032</v>
      </c>
      <c r="D866" s="6">
        <v>1500</v>
      </c>
      <c r="E866" s="6">
        <v>750</v>
      </c>
      <c r="F866" s="6">
        <v>750</v>
      </c>
      <c r="G866" s="6">
        <v>750</v>
      </c>
      <c r="H866" s="6">
        <v>750</v>
      </c>
    </row>
    <row r="867" spans="1:8" x14ac:dyDescent="0.35">
      <c r="A867" t="s">
        <v>821</v>
      </c>
      <c r="B867" t="s">
        <v>15</v>
      </c>
      <c r="C867" t="s">
        <v>2845</v>
      </c>
      <c r="D867" s="6">
        <v>386352</v>
      </c>
      <c r="E867" s="6">
        <v>0</v>
      </c>
      <c r="F867" s="6">
        <v>8141.4</v>
      </c>
      <c r="G867" s="6">
        <v>27138</v>
      </c>
      <c r="H867" s="6">
        <v>27138</v>
      </c>
    </row>
    <row r="868" spans="1:8" x14ac:dyDescent="0.35">
      <c r="A868" t="s">
        <v>822</v>
      </c>
      <c r="B868" t="s">
        <v>15</v>
      </c>
      <c r="C868" t="s">
        <v>1191</v>
      </c>
      <c r="D868" s="6">
        <v>155525</v>
      </c>
      <c r="E868" s="6">
        <v>0</v>
      </c>
      <c r="F868" s="6">
        <v>77762.5</v>
      </c>
      <c r="G868" s="6">
        <v>155525</v>
      </c>
      <c r="H868" s="6">
        <v>0</v>
      </c>
    </row>
    <row r="869" spans="1:8" x14ac:dyDescent="0.35">
      <c r="A869" t="s">
        <v>822</v>
      </c>
      <c r="B869" t="s">
        <v>15</v>
      </c>
      <c r="C869" t="s">
        <v>1321</v>
      </c>
      <c r="D869" s="6">
        <v>37000</v>
      </c>
      <c r="E869" s="6">
        <v>18500</v>
      </c>
      <c r="F869" s="6">
        <v>18500</v>
      </c>
      <c r="G869" s="6">
        <v>18500</v>
      </c>
      <c r="H869" s="6">
        <v>18500</v>
      </c>
    </row>
    <row r="870" spans="1:8" x14ac:dyDescent="0.35">
      <c r="A870" t="s">
        <v>822</v>
      </c>
      <c r="B870" t="s">
        <v>15</v>
      </c>
      <c r="C870" t="s">
        <v>1464</v>
      </c>
      <c r="D870" s="6">
        <v>156215</v>
      </c>
      <c r="E870" s="6">
        <v>79600</v>
      </c>
      <c r="F870" s="6">
        <v>76117.5</v>
      </c>
      <c r="G870" s="6">
        <v>76615</v>
      </c>
      <c r="H870" s="6">
        <v>75620</v>
      </c>
    </row>
    <row r="871" spans="1:8" x14ac:dyDescent="0.35">
      <c r="A871" t="s">
        <v>822</v>
      </c>
      <c r="B871" t="s">
        <v>15</v>
      </c>
      <c r="C871" t="s">
        <v>1467</v>
      </c>
      <c r="D871" s="6">
        <v>4163750</v>
      </c>
      <c r="E871" s="6">
        <v>2077125</v>
      </c>
      <c r="F871" s="6">
        <v>2086625</v>
      </c>
      <c r="G871" s="6">
        <v>2086625</v>
      </c>
      <c r="H871" s="6">
        <v>2092125</v>
      </c>
    </row>
    <row r="872" spans="1:8" x14ac:dyDescent="0.35">
      <c r="A872" t="s">
        <v>822</v>
      </c>
      <c r="B872" t="s">
        <v>15</v>
      </c>
      <c r="C872" t="s">
        <v>1260</v>
      </c>
      <c r="D872" s="6">
        <v>1453000</v>
      </c>
      <c r="E872" s="6">
        <v>726000</v>
      </c>
      <c r="F872" s="6">
        <v>749500</v>
      </c>
      <c r="G872" s="6">
        <v>749500</v>
      </c>
      <c r="H872" s="6">
        <v>749500</v>
      </c>
    </row>
    <row r="873" spans="1:8" x14ac:dyDescent="0.35">
      <c r="A873" t="s">
        <v>822</v>
      </c>
      <c r="B873" t="s">
        <v>15</v>
      </c>
      <c r="C873" t="s">
        <v>1703</v>
      </c>
      <c r="D873" s="6">
        <v>790000</v>
      </c>
      <c r="E873" s="6">
        <v>395000</v>
      </c>
      <c r="F873" s="6">
        <v>395000</v>
      </c>
      <c r="G873" s="6">
        <v>395000</v>
      </c>
      <c r="H873" s="6">
        <v>395000</v>
      </c>
    </row>
    <row r="874" spans="1:8" x14ac:dyDescent="0.35">
      <c r="A874" t="s">
        <v>822</v>
      </c>
      <c r="B874" t="s">
        <v>15</v>
      </c>
      <c r="C874" t="s">
        <v>1739</v>
      </c>
      <c r="D874" s="6">
        <v>3450000</v>
      </c>
      <c r="E874" s="6">
        <v>1380000</v>
      </c>
      <c r="F874" s="6">
        <v>411150</v>
      </c>
      <c r="G874" s="6">
        <v>1370500</v>
      </c>
      <c r="H874" s="6">
        <v>1370500</v>
      </c>
    </row>
    <row r="875" spans="1:8" x14ac:dyDescent="0.35">
      <c r="A875" t="s">
        <v>822</v>
      </c>
      <c r="B875" t="s">
        <v>15</v>
      </c>
      <c r="C875" t="s">
        <v>1230</v>
      </c>
      <c r="D875" s="6">
        <v>1809000</v>
      </c>
      <c r="E875" s="6">
        <v>904500</v>
      </c>
      <c r="F875" s="6">
        <v>271350</v>
      </c>
      <c r="G875" s="6">
        <v>904500</v>
      </c>
      <c r="H875" s="6">
        <v>904500</v>
      </c>
    </row>
    <row r="876" spans="1:8" x14ac:dyDescent="0.35">
      <c r="A876" t="s">
        <v>822</v>
      </c>
      <c r="B876" t="s">
        <v>15</v>
      </c>
      <c r="C876" t="s">
        <v>1887</v>
      </c>
      <c r="D876" s="6">
        <v>302055</v>
      </c>
      <c r="E876" s="6">
        <v>150828</v>
      </c>
      <c r="F876" s="6">
        <v>0</v>
      </c>
      <c r="G876" s="6">
        <v>0</v>
      </c>
      <c r="H876" s="6">
        <v>0</v>
      </c>
    </row>
    <row r="877" spans="1:8" x14ac:dyDescent="0.35">
      <c r="A877" t="s">
        <v>822</v>
      </c>
      <c r="B877" t="s">
        <v>15</v>
      </c>
      <c r="C877" t="s">
        <v>1175</v>
      </c>
      <c r="D877" s="6">
        <v>293800</v>
      </c>
      <c r="E877" s="6">
        <v>117425</v>
      </c>
      <c r="F877" s="6">
        <v>43873.2</v>
      </c>
      <c r="G877" s="6">
        <v>146038</v>
      </c>
      <c r="H877" s="6">
        <v>146450</v>
      </c>
    </row>
    <row r="878" spans="1:8" x14ac:dyDescent="0.35">
      <c r="A878" t="s">
        <v>822</v>
      </c>
      <c r="B878" t="s">
        <v>15</v>
      </c>
      <c r="C878" t="s">
        <v>2153</v>
      </c>
      <c r="D878" s="6">
        <v>155375</v>
      </c>
      <c r="E878" s="6">
        <v>79172</v>
      </c>
      <c r="F878" s="6">
        <v>75708.5</v>
      </c>
      <c r="G878" s="6">
        <v>76203</v>
      </c>
      <c r="H878" s="6">
        <v>75214</v>
      </c>
    </row>
    <row r="879" spans="1:8" x14ac:dyDescent="0.35">
      <c r="A879" t="s">
        <v>822</v>
      </c>
      <c r="B879" t="s">
        <v>15</v>
      </c>
      <c r="C879" t="s">
        <v>2200</v>
      </c>
      <c r="D879" s="6">
        <v>1507000</v>
      </c>
      <c r="E879" s="6">
        <v>997000</v>
      </c>
      <c r="F879" s="6">
        <v>510000</v>
      </c>
      <c r="G879" s="6">
        <v>510000</v>
      </c>
      <c r="H879" s="6">
        <v>510000</v>
      </c>
    </row>
    <row r="880" spans="1:8" x14ac:dyDescent="0.35">
      <c r="A880" t="s">
        <v>822</v>
      </c>
      <c r="B880" t="s">
        <v>15</v>
      </c>
      <c r="C880" t="s">
        <v>2297</v>
      </c>
      <c r="D880" s="6">
        <v>5086750</v>
      </c>
      <c r="E880" s="6">
        <v>2213625</v>
      </c>
      <c r="F880" s="6">
        <v>2710375</v>
      </c>
      <c r="G880" s="6">
        <v>2873125</v>
      </c>
      <c r="H880" s="6">
        <v>2547625</v>
      </c>
    </row>
    <row r="881" spans="1:8" x14ac:dyDescent="0.35">
      <c r="A881" t="s">
        <v>822</v>
      </c>
      <c r="B881" t="s">
        <v>15</v>
      </c>
      <c r="C881" t="s">
        <v>2324</v>
      </c>
      <c r="D881" s="6">
        <v>313326</v>
      </c>
      <c r="E881" s="6">
        <v>156113</v>
      </c>
      <c r="F881" s="6">
        <v>47430</v>
      </c>
      <c r="G881" s="6">
        <v>158100</v>
      </c>
      <c r="H881" s="6">
        <v>158100</v>
      </c>
    </row>
    <row r="882" spans="1:8" x14ac:dyDescent="0.35">
      <c r="A882" t="s">
        <v>822</v>
      </c>
      <c r="B882" t="s">
        <v>15</v>
      </c>
      <c r="C882" t="s">
        <v>2592</v>
      </c>
      <c r="D882" s="6">
        <v>80215</v>
      </c>
      <c r="E882" s="6">
        <v>95904</v>
      </c>
      <c r="F882" s="6">
        <v>0</v>
      </c>
      <c r="G882" s="6">
        <v>0</v>
      </c>
      <c r="H882" s="6">
        <v>0</v>
      </c>
    </row>
    <row r="883" spans="1:8" x14ac:dyDescent="0.35">
      <c r="A883" t="s">
        <v>822</v>
      </c>
      <c r="B883" t="s">
        <v>15</v>
      </c>
      <c r="C883" t="s">
        <v>1092</v>
      </c>
      <c r="D883" s="6">
        <v>217506</v>
      </c>
      <c r="E883" s="6">
        <v>199380</v>
      </c>
      <c r="F883" s="6">
        <v>0</v>
      </c>
      <c r="G883" s="6">
        <v>0</v>
      </c>
      <c r="H883" s="6">
        <v>0</v>
      </c>
    </row>
    <row r="884" spans="1:8" x14ac:dyDescent="0.35">
      <c r="A884" t="s">
        <v>822</v>
      </c>
      <c r="B884" t="s">
        <v>15</v>
      </c>
      <c r="C884" t="s">
        <v>2638</v>
      </c>
      <c r="D884" s="6">
        <v>910000</v>
      </c>
      <c r="E884" s="6">
        <v>0</v>
      </c>
      <c r="F884" s="6">
        <v>136500</v>
      </c>
      <c r="G884" s="6">
        <v>455000</v>
      </c>
      <c r="H884" s="6">
        <v>455000</v>
      </c>
    </row>
    <row r="885" spans="1:8" x14ac:dyDescent="0.35">
      <c r="A885" t="s">
        <v>822</v>
      </c>
      <c r="B885" t="s">
        <v>15</v>
      </c>
      <c r="C885" t="s">
        <v>1233</v>
      </c>
      <c r="D885" s="6">
        <v>2359000</v>
      </c>
      <c r="E885" s="6">
        <v>1177000</v>
      </c>
      <c r="F885" s="6">
        <v>353850</v>
      </c>
      <c r="G885" s="6">
        <v>1179500</v>
      </c>
      <c r="H885" s="6">
        <v>1179500</v>
      </c>
    </row>
    <row r="886" spans="1:8" x14ac:dyDescent="0.35">
      <c r="A886" t="s">
        <v>823</v>
      </c>
      <c r="B886" t="s">
        <v>15</v>
      </c>
      <c r="C886" t="s">
        <v>1628</v>
      </c>
      <c r="D886" s="6">
        <v>3624138</v>
      </c>
      <c r="E886" s="6">
        <v>1898169</v>
      </c>
      <c r="F886" s="6">
        <v>1723469</v>
      </c>
      <c r="G886" s="6">
        <v>1723469</v>
      </c>
      <c r="H886" s="6">
        <v>1723469</v>
      </c>
    </row>
    <row r="887" spans="1:8" x14ac:dyDescent="0.35">
      <c r="A887" t="s">
        <v>823</v>
      </c>
      <c r="B887" t="s">
        <v>15</v>
      </c>
      <c r="C887" t="s">
        <v>1670</v>
      </c>
      <c r="D887" s="6">
        <v>428594</v>
      </c>
      <c r="E887" s="6">
        <v>0</v>
      </c>
      <c r="F887" s="6">
        <v>64289.1</v>
      </c>
      <c r="G887" s="6">
        <v>428594</v>
      </c>
      <c r="H887" s="6">
        <v>0</v>
      </c>
    </row>
    <row r="888" spans="1:8" x14ac:dyDescent="0.35">
      <c r="A888" t="s">
        <v>823</v>
      </c>
      <c r="B888" t="s">
        <v>15</v>
      </c>
      <c r="C888" t="s">
        <v>1683</v>
      </c>
      <c r="D888" s="6">
        <v>878500</v>
      </c>
      <c r="E888" s="6">
        <v>435250</v>
      </c>
      <c r="F888" s="6">
        <v>437750</v>
      </c>
      <c r="G888" s="6">
        <v>437750</v>
      </c>
      <c r="H888" s="6">
        <v>437750</v>
      </c>
    </row>
    <row r="889" spans="1:8" x14ac:dyDescent="0.35">
      <c r="A889" t="s">
        <v>823</v>
      </c>
      <c r="B889" t="s">
        <v>15</v>
      </c>
      <c r="C889" t="s">
        <v>1260</v>
      </c>
      <c r="D889" s="6">
        <v>13342000</v>
      </c>
      <c r="E889" s="6">
        <v>6853500</v>
      </c>
      <c r="F889" s="6">
        <v>6667500</v>
      </c>
      <c r="G889" s="6">
        <v>6669501</v>
      </c>
      <c r="H889" s="6">
        <v>6665499</v>
      </c>
    </row>
    <row r="890" spans="1:8" x14ac:dyDescent="0.35">
      <c r="A890" t="s">
        <v>823</v>
      </c>
      <c r="B890" t="s">
        <v>15</v>
      </c>
      <c r="C890" t="s">
        <v>2334</v>
      </c>
      <c r="D890" s="6">
        <v>660000</v>
      </c>
      <c r="E890" s="6">
        <v>290000</v>
      </c>
      <c r="F890" s="6">
        <v>75750</v>
      </c>
      <c r="G890" s="6">
        <v>252500</v>
      </c>
      <c r="H890" s="6">
        <v>252500</v>
      </c>
    </row>
    <row r="891" spans="1:8" x14ac:dyDescent="0.35">
      <c r="A891" t="s">
        <v>823</v>
      </c>
      <c r="B891" t="s">
        <v>15</v>
      </c>
      <c r="C891" t="s">
        <v>2359</v>
      </c>
      <c r="D891" s="6">
        <v>128562</v>
      </c>
      <c r="E891" s="6">
        <v>64281</v>
      </c>
      <c r="F891" s="6">
        <v>64281</v>
      </c>
      <c r="G891" s="6">
        <v>64281</v>
      </c>
      <c r="H891" s="6">
        <v>64281</v>
      </c>
    </row>
    <row r="892" spans="1:8" x14ac:dyDescent="0.35">
      <c r="A892" t="s">
        <v>823</v>
      </c>
      <c r="B892" t="s">
        <v>15</v>
      </c>
      <c r="C892" t="s">
        <v>2469</v>
      </c>
      <c r="D892" s="6">
        <v>1550000</v>
      </c>
      <c r="E892" s="6">
        <v>165000</v>
      </c>
      <c r="F892" s="6">
        <v>232500</v>
      </c>
      <c r="G892" s="6">
        <v>775000</v>
      </c>
      <c r="H892" s="6">
        <v>775000</v>
      </c>
    </row>
    <row r="893" spans="1:8" x14ac:dyDescent="0.35">
      <c r="A893" t="s">
        <v>823</v>
      </c>
      <c r="B893" t="s">
        <v>15</v>
      </c>
      <c r="C893" t="s">
        <v>2590</v>
      </c>
      <c r="D893" s="6">
        <v>3535500</v>
      </c>
      <c r="E893" s="6">
        <v>1770250</v>
      </c>
      <c r="F893" s="6">
        <v>1770750</v>
      </c>
      <c r="G893" s="6">
        <v>1770750</v>
      </c>
      <c r="H893" s="6">
        <v>1770750</v>
      </c>
    </row>
    <row r="894" spans="1:8" x14ac:dyDescent="0.35">
      <c r="A894" t="s">
        <v>823</v>
      </c>
      <c r="B894" t="s">
        <v>15</v>
      </c>
      <c r="C894" t="s">
        <v>1092</v>
      </c>
      <c r="D894" s="6">
        <v>600000</v>
      </c>
      <c r="E894" s="6">
        <v>94241</v>
      </c>
      <c r="F894" s="6">
        <v>0</v>
      </c>
      <c r="G894" s="6">
        <v>0</v>
      </c>
      <c r="H894" s="6">
        <v>0</v>
      </c>
    </row>
    <row r="895" spans="1:8" x14ac:dyDescent="0.35">
      <c r="A895" t="s">
        <v>823</v>
      </c>
      <c r="B895" t="s">
        <v>15</v>
      </c>
      <c r="C895" t="s">
        <v>2592</v>
      </c>
      <c r="D895" s="6">
        <v>214293</v>
      </c>
      <c r="E895" s="6">
        <v>138202</v>
      </c>
      <c r="F895" s="6">
        <v>0</v>
      </c>
      <c r="G895" s="6">
        <v>0</v>
      </c>
      <c r="H895" s="6">
        <v>0</v>
      </c>
    </row>
    <row r="896" spans="1:8" x14ac:dyDescent="0.35">
      <c r="A896" t="s">
        <v>823</v>
      </c>
      <c r="B896" t="s">
        <v>15</v>
      </c>
      <c r="C896" t="s">
        <v>1037</v>
      </c>
      <c r="D896" s="6">
        <v>5277737</v>
      </c>
      <c r="E896" s="6">
        <v>0</v>
      </c>
      <c r="F896" s="6">
        <v>0</v>
      </c>
      <c r="G896" s="6">
        <v>0</v>
      </c>
      <c r="H896" s="6">
        <v>0</v>
      </c>
    </row>
    <row r="897" spans="1:8" x14ac:dyDescent="0.35">
      <c r="A897" t="s">
        <v>823</v>
      </c>
      <c r="B897" t="s">
        <v>15</v>
      </c>
      <c r="C897" t="s">
        <v>1175</v>
      </c>
      <c r="D897" s="6">
        <v>0</v>
      </c>
      <c r="E897" s="6">
        <v>505000</v>
      </c>
      <c r="F897" s="6">
        <v>0</v>
      </c>
      <c r="G897" s="6">
        <v>0</v>
      </c>
      <c r="H897" s="6">
        <v>0</v>
      </c>
    </row>
    <row r="898" spans="1:8" x14ac:dyDescent="0.35">
      <c r="A898" t="s">
        <v>823</v>
      </c>
      <c r="B898" t="s">
        <v>16</v>
      </c>
      <c r="C898" t="s">
        <v>1374</v>
      </c>
      <c r="D898" s="6">
        <v>509489</v>
      </c>
      <c r="E898" s="6">
        <v>255547</v>
      </c>
      <c r="F898" s="6">
        <v>253495</v>
      </c>
      <c r="G898" s="6">
        <v>253495</v>
      </c>
      <c r="H898" s="6">
        <v>255747</v>
      </c>
    </row>
    <row r="899" spans="1:8" x14ac:dyDescent="0.35">
      <c r="A899" t="s">
        <v>823</v>
      </c>
      <c r="B899" t="s">
        <v>16</v>
      </c>
      <c r="C899" t="s">
        <v>1268</v>
      </c>
      <c r="D899" s="6">
        <v>345496</v>
      </c>
      <c r="E899" s="6">
        <v>175340</v>
      </c>
      <c r="F899" s="6">
        <v>169799</v>
      </c>
      <c r="G899" s="6">
        <v>169799</v>
      </c>
      <c r="H899" s="6">
        <v>172714</v>
      </c>
    </row>
    <row r="900" spans="1:8" x14ac:dyDescent="0.35">
      <c r="A900" t="s">
        <v>824</v>
      </c>
      <c r="B900" t="s">
        <v>15</v>
      </c>
      <c r="C900" t="s">
        <v>1134</v>
      </c>
      <c r="D900" s="6">
        <v>48058</v>
      </c>
      <c r="E900" s="6">
        <v>24208</v>
      </c>
      <c r="F900" s="6">
        <v>0</v>
      </c>
      <c r="G900" s="6">
        <v>0</v>
      </c>
      <c r="H900" s="6">
        <v>0</v>
      </c>
    </row>
    <row r="901" spans="1:8" x14ac:dyDescent="0.35">
      <c r="A901" t="s">
        <v>824</v>
      </c>
      <c r="B901" t="s">
        <v>15</v>
      </c>
      <c r="C901" t="s">
        <v>1253</v>
      </c>
      <c r="D901" s="6">
        <v>658782</v>
      </c>
      <c r="E901" s="6">
        <v>333375</v>
      </c>
      <c r="F901" s="6">
        <v>0</v>
      </c>
      <c r="G901" s="6">
        <v>0</v>
      </c>
      <c r="H901" s="6">
        <v>0</v>
      </c>
    </row>
    <row r="902" spans="1:8" x14ac:dyDescent="0.35">
      <c r="A902" t="s">
        <v>824</v>
      </c>
      <c r="B902" t="s">
        <v>15</v>
      </c>
      <c r="C902" t="s">
        <v>1310</v>
      </c>
      <c r="D902" s="6">
        <v>390800</v>
      </c>
      <c r="E902" s="6">
        <v>195750</v>
      </c>
      <c r="F902" s="6">
        <v>0</v>
      </c>
      <c r="G902" s="6">
        <v>0</v>
      </c>
      <c r="H902" s="6">
        <v>0</v>
      </c>
    </row>
    <row r="903" spans="1:8" x14ac:dyDescent="0.35">
      <c r="A903" t="s">
        <v>824</v>
      </c>
      <c r="B903" t="s">
        <v>15</v>
      </c>
      <c r="C903" t="s">
        <v>1481</v>
      </c>
      <c r="D903" s="6">
        <v>51216</v>
      </c>
      <c r="E903" s="6">
        <v>25795</v>
      </c>
      <c r="F903" s="6">
        <v>7607.7</v>
      </c>
      <c r="G903" s="6">
        <v>25421</v>
      </c>
      <c r="H903" s="6">
        <v>25297</v>
      </c>
    </row>
    <row r="904" spans="1:8" x14ac:dyDescent="0.35">
      <c r="A904" t="s">
        <v>824</v>
      </c>
      <c r="B904" t="s">
        <v>15</v>
      </c>
      <c r="C904" t="s">
        <v>1547</v>
      </c>
      <c r="D904" s="6">
        <v>1256000</v>
      </c>
      <c r="E904" s="6">
        <v>115500</v>
      </c>
      <c r="F904" s="6">
        <v>643500</v>
      </c>
      <c r="G904" s="6">
        <v>643500</v>
      </c>
      <c r="H904" s="6">
        <v>643500</v>
      </c>
    </row>
    <row r="905" spans="1:8" x14ac:dyDescent="0.35">
      <c r="A905" t="s">
        <v>824</v>
      </c>
      <c r="B905" t="s">
        <v>15</v>
      </c>
      <c r="C905" t="s">
        <v>1582</v>
      </c>
      <c r="D905" s="6">
        <v>2819000</v>
      </c>
      <c r="E905" s="6">
        <v>1495500</v>
      </c>
      <c r="F905" s="6">
        <v>1397500</v>
      </c>
      <c r="G905" s="6">
        <v>1397500</v>
      </c>
      <c r="H905" s="6">
        <v>1397500</v>
      </c>
    </row>
    <row r="906" spans="1:8" x14ac:dyDescent="0.35">
      <c r="A906" t="s">
        <v>824</v>
      </c>
      <c r="B906" t="s">
        <v>15</v>
      </c>
      <c r="C906" t="s">
        <v>1658</v>
      </c>
      <c r="D906" s="6">
        <v>49629</v>
      </c>
      <c r="E906" s="6">
        <v>24999</v>
      </c>
      <c r="F906" s="6">
        <v>0</v>
      </c>
      <c r="G906" s="6">
        <v>0</v>
      </c>
      <c r="H906" s="6">
        <v>0</v>
      </c>
    </row>
    <row r="907" spans="1:8" x14ac:dyDescent="0.35">
      <c r="A907" t="s">
        <v>824</v>
      </c>
      <c r="B907" t="s">
        <v>15</v>
      </c>
      <c r="C907" t="s">
        <v>1874</v>
      </c>
      <c r="D907" s="6">
        <v>51356</v>
      </c>
      <c r="E907" s="6">
        <v>25864</v>
      </c>
      <c r="F907" s="6">
        <v>7629.3</v>
      </c>
      <c r="G907" s="6">
        <v>25493</v>
      </c>
      <c r="H907" s="6">
        <v>25369</v>
      </c>
    </row>
    <row r="908" spans="1:8" x14ac:dyDescent="0.35">
      <c r="A908" t="s">
        <v>824</v>
      </c>
      <c r="B908" t="s">
        <v>15</v>
      </c>
      <c r="C908" t="s">
        <v>2162</v>
      </c>
      <c r="D908" s="6">
        <v>49103</v>
      </c>
      <c r="E908" s="6">
        <v>24733</v>
      </c>
      <c r="F908" s="6">
        <v>7293.15</v>
      </c>
      <c r="G908" s="6">
        <v>24371</v>
      </c>
      <c r="H908" s="6">
        <v>24250</v>
      </c>
    </row>
    <row r="909" spans="1:8" x14ac:dyDescent="0.35">
      <c r="A909" t="s">
        <v>824</v>
      </c>
      <c r="B909" t="s">
        <v>15</v>
      </c>
      <c r="C909" t="s">
        <v>2331</v>
      </c>
      <c r="D909" s="6">
        <v>146000</v>
      </c>
      <c r="E909" s="6">
        <v>138500</v>
      </c>
      <c r="F909" s="6">
        <v>5500</v>
      </c>
      <c r="G909" s="6">
        <v>5500</v>
      </c>
      <c r="H909" s="6">
        <v>140500</v>
      </c>
    </row>
    <row r="910" spans="1:8" x14ac:dyDescent="0.35">
      <c r="A910" t="s">
        <v>824</v>
      </c>
      <c r="B910" t="s">
        <v>15</v>
      </c>
      <c r="C910" t="s">
        <v>2553</v>
      </c>
      <c r="D910" s="6">
        <v>0</v>
      </c>
      <c r="E910" s="6">
        <v>988906</v>
      </c>
      <c r="F910" s="6">
        <v>0</v>
      </c>
      <c r="G910" s="6">
        <v>0</v>
      </c>
      <c r="H910" s="6">
        <v>0</v>
      </c>
    </row>
    <row r="911" spans="1:8" x14ac:dyDescent="0.35">
      <c r="A911" t="s">
        <v>824</v>
      </c>
      <c r="B911" t="s">
        <v>15</v>
      </c>
      <c r="C911" t="s">
        <v>2592</v>
      </c>
      <c r="D911" s="6">
        <v>47873</v>
      </c>
      <c r="E911" s="6">
        <v>48457</v>
      </c>
      <c r="F911" s="6">
        <v>0</v>
      </c>
      <c r="G911" s="6">
        <v>0</v>
      </c>
      <c r="H911" s="6">
        <v>0</v>
      </c>
    </row>
    <row r="912" spans="1:8" x14ac:dyDescent="0.35">
      <c r="A912" t="s">
        <v>824</v>
      </c>
      <c r="B912" t="s">
        <v>15</v>
      </c>
      <c r="C912" t="s">
        <v>1092</v>
      </c>
      <c r="D912" s="6">
        <v>10000</v>
      </c>
      <c r="E912" s="6">
        <v>0</v>
      </c>
      <c r="F912" s="6">
        <v>0</v>
      </c>
      <c r="G912" s="6">
        <v>0</v>
      </c>
      <c r="H912" s="6">
        <v>0</v>
      </c>
    </row>
    <row r="913" spans="1:8" x14ac:dyDescent="0.35">
      <c r="A913" t="s">
        <v>824</v>
      </c>
      <c r="B913" t="s">
        <v>15</v>
      </c>
      <c r="C913" t="s">
        <v>1032</v>
      </c>
      <c r="D913" s="6">
        <v>350</v>
      </c>
      <c r="E913" s="6">
        <v>350</v>
      </c>
      <c r="F913" s="6">
        <v>0</v>
      </c>
      <c r="G913" s="6">
        <v>0</v>
      </c>
      <c r="H913" s="6">
        <v>0</v>
      </c>
    </row>
    <row r="914" spans="1:8" x14ac:dyDescent="0.35">
      <c r="A914" t="s">
        <v>824</v>
      </c>
      <c r="B914" t="s">
        <v>15</v>
      </c>
      <c r="C914" t="s">
        <v>2886</v>
      </c>
      <c r="D914" s="6">
        <v>52373</v>
      </c>
      <c r="E914" s="6">
        <v>0</v>
      </c>
      <c r="F914" s="6">
        <v>7722</v>
      </c>
      <c r="G914" s="6">
        <v>25802</v>
      </c>
      <c r="H914" s="6">
        <v>25678</v>
      </c>
    </row>
    <row r="915" spans="1:8" x14ac:dyDescent="0.35">
      <c r="A915" t="s">
        <v>824</v>
      </c>
      <c r="B915" t="s">
        <v>15</v>
      </c>
      <c r="C915" t="s">
        <v>2890</v>
      </c>
      <c r="D915" s="6">
        <v>0</v>
      </c>
      <c r="E915" s="6">
        <v>24301</v>
      </c>
      <c r="F915" s="6">
        <v>0</v>
      </c>
      <c r="G915" s="6">
        <v>0</v>
      </c>
      <c r="H915" s="6">
        <v>0</v>
      </c>
    </row>
    <row r="916" spans="1:8" x14ac:dyDescent="0.35">
      <c r="A916" t="s">
        <v>824</v>
      </c>
      <c r="B916" t="s">
        <v>15</v>
      </c>
      <c r="C916" t="s">
        <v>2933</v>
      </c>
      <c r="D916" s="6">
        <v>2147108</v>
      </c>
      <c r="E916" s="6">
        <v>0</v>
      </c>
      <c r="F916" s="6">
        <v>0</v>
      </c>
      <c r="G916" s="6">
        <v>0</v>
      </c>
      <c r="H916" s="6">
        <v>0</v>
      </c>
    </row>
    <row r="917" spans="1:8" x14ac:dyDescent="0.35">
      <c r="A917" t="s">
        <v>825</v>
      </c>
      <c r="B917" t="s">
        <v>15</v>
      </c>
      <c r="C917" t="s">
        <v>1216</v>
      </c>
      <c r="D917" s="6">
        <v>439000</v>
      </c>
      <c r="E917" s="6">
        <v>217500</v>
      </c>
      <c r="F917" s="6">
        <v>221500</v>
      </c>
      <c r="G917" s="6">
        <v>221500</v>
      </c>
      <c r="H917" s="6">
        <v>221500</v>
      </c>
    </row>
    <row r="918" spans="1:8" x14ac:dyDescent="0.35">
      <c r="A918" t="s">
        <v>825</v>
      </c>
      <c r="B918" t="s">
        <v>15</v>
      </c>
      <c r="C918" t="s">
        <v>1433</v>
      </c>
      <c r="D918" s="6">
        <v>1973000</v>
      </c>
      <c r="E918" s="6">
        <v>986500</v>
      </c>
      <c r="F918" s="6">
        <v>295800</v>
      </c>
      <c r="G918" s="6">
        <v>986000</v>
      </c>
      <c r="H918" s="6">
        <v>986000</v>
      </c>
    </row>
    <row r="919" spans="1:8" x14ac:dyDescent="0.35">
      <c r="A919" t="s">
        <v>825</v>
      </c>
      <c r="B919" t="s">
        <v>15</v>
      </c>
      <c r="C919" t="s">
        <v>1483</v>
      </c>
      <c r="D919" s="6">
        <v>386650</v>
      </c>
      <c r="E919" s="6">
        <v>196175</v>
      </c>
      <c r="F919" s="6">
        <v>0</v>
      </c>
      <c r="G919" s="6">
        <v>0</v>
      </c>
      <c r="H919" s="6">
        <v>0</v>
      </c>
    </row>
    <row r="920" spans="1:8" x14ac:dyDescent="0.35">
      <c r="A920" t="s">
        <v>825</v>
      </c>
      <c r="B920" t="s">
        <v>15</v>
      </c>
      <c r="C920" t="s">
        <v>1552</v>
      </c>
      <c r="D920" s="6">
        <v>7470000</v>
      </c>
      <c r="E920" s="6">
        <v>3732500</v>
      </c>
      <c r="F920" s="6">
        <v>3760000</v>
      </c>
      <c r="G920" s="6">
        <v>3760000</v>
      </c>
      <c r="H920" s="6">
        <v>3760000</v>
      </c>
    </row>
    <row r="921" spans="1:8" x14ac:dyDescent="0.35">
      <c r="A921" t="s">
        <v>825</v>
      </c>
      <c r="B921" t="s">
        <v>15</v>
      </c>
      <c r="C921" t="s">
        <v>1781</v>
      </c>
      <c r="D921" s="6">
        <v>1667000</v>
      </c>
      <c r="E921" s="6">
        <v>931500</v>
      </c>
      <c r="F921" s="6">
        <v>533000</v>
      </c>
      <c r="G921" s="6">
        <v>533000</v>
      </c>
      <c r="H921" s="6">
        <v>533000</v>
      </c>
    </row>
    <row r="922" spans="1:8" x14ac:dyDescent="0.35">
      <c r="A922" t="s">
        <v>825</v>
      </c>
      <c r="B922" t="s">
        <v>15</v>
      </c>
      <c r="C922" t="s">
        <v>2092</v>
      </c>
      <c r="D922" s="6">
        <v>0</v>
      </c>
      <c r="E922" s="6">
        <v>232300</v>
      </c>
      <c r="F922" s="6">
        <v>0</v>
      </c>
      <c r="G922" s="6">
        <v>0</v>
      </c>
      <c r="H922" s="6">
        <v>0</v>
      </c>
    </row>
    <row r="923" spans="1:8" x14ac:dyDescent="0.35">
      <c r="A923" t="s">
        <v>825</v>
      </c>
      <c r="B923" t="s">
        <v>15</v>
      </c>
      <c r="C923" t="s">
        <v>2194</v>
      </c>
      <c r="D923" s="6">
        <v>634000</v>
      </c>
      <c r="E923" s="6">
        <v>312500</v>
      </c>
      <c r="F923" s="6">
        <v>94950</v>
      </c>
      <c r="G923" s="6">
        <v>316500</v>
      </c>
      <c r="H923" s="6">
        <v>316500</v>
      </c>
    </row>
    <row r="924" spans="1:8" x14ac:dyDescent="0.35">
      <c r="A924" t="s">
        <v>825</v>
      </c>
      <c r="B924" t="s">
        <v>15</v>
      </c>
      <c r="C924" t="s">
        <v>2227</v>
      </c>
      <c r="D924" s="6">
        <v>639780</v>
      </c>
      <c r="E924" s="6">
        <v>324052</v>
      </c>
      <c r="F924" s="6">
        <v>97288.8</v>
      </c>
      <c r="G924" s="6">
        <v>325728</v>
      </c>
      <c r="H924" s="6">
        <v>322864</v>
      </c>
    </row>
    <row r="925" spans="1:8" x14ac:dyDescent="0.35">
      <c r="A925" t="s">
        <v>825</v>
      </c>
      <c r="B925" t="s">
        <v>15</v>
      </c>
      <c r="C925" t="s">
        <v>2258</v>
      </c>
      <c r="D925" s="6">
        <v>0</v>
      </c>
      <c r="E925" s="6">
        <v>201500</v>
      </c>
      <c r="F925" s="6">
        <v>0</v>
      </c>
      <c r="G925" s="6">
        <v>0</v>
      </c>
      <c r="H925" s="6">
        <v>0</v>
      </c>
    </row>
    <row r="926" spans="1:8" x14ac:dyDescent="0.35">
      <c r="A926" t="s">
        <v>825</v>
      </c>
      <c r="B926" t="s">
        <v>15</v>
      </c>
      <c r="C926" t="s">
        <v>2509</v>
      </c>
      <c r="D926" s="6">
        <v>441100</v>
      </c>
      <c r="E926" s="6">
        <v>223800</v>
      </c>
      <c r="F926" s="6">
        <v>67950</v>
      </c>
      <c r="G926" s="6">
        <v>227300</v>
      </c>
      <c r="H926" s="6">
        <v>225700</v>
      </c>
    </row>
    <row r="927" spans="1:8" x14ac:dyDescent="0.35">
      <c r="A927" t="s">
        <v>825</v>
      </c>
      <c r="B927" t="s">
        <v>15</v>
      </c>
      <c r="C927" t="s">
        <v>1092</v>
      </c>
      <c r="D927" s="6">
        <v>95000</v>
      </c>
      <c r="E927" s="6">
        <v>0</v>
      </c>
      <c r="F927" s="6">
        <v>0</v>
      </c>
      <c r="G927" s="6">
        <v>0</v>
      </c>
      <c r="H927" s="6">
        <v>0</v>
      </c>
    </row>
    <row r="928" spans="1:8" x14ac:dyDescent="0.35">
      <c r="A928" t="s">
        <v>825</v>
      </c>
      <c r="B928" t="s">
        <v>15</v>
      </c>
      <c r="C928" t="s">
        <v>1032</v>
      </c>
      <c r="D928" s="6">
        <v>5000</v>
      </c>
      <c r="E928" s="6">
        <v>2500</v>
      </c>
      <c r="F928" s="6">
        <v>750</v>
      </c>
      <c r="G928" s="6">
        <v>2500</v>
      </c>
      <c r="H928" s="6">
        <v>2500</v>
      </c>
    </row>
    <row r="929" spans="1:8" x14ac:dyDescent="0.35">
      <c r="A929" t="s">
        <v>825</v>
      </c>
      <c r="B929" t="s">
        <v>15</v>
      </c>
      <c r="C929" t="s">
        <v>2660</v>
      </c>
      <c r="D929" s="6">
        <v>670550</v>
      </c>
      <c r="E929" s="6">
        <v>332125</v>
      </c>
      <c r="F929" s="6">
        <v>99382.5</v>
      </c>
      <c r="G929" s="6">
        <v>328275</v>
      </c>
      <c r="H929" s="6">
        <v>334275</v>
      </c>
    </row>
    <row r="930" spans="1:8" x14ac:dyDescent="0.35">
      <c r="A930" t="s">
        <v>825</v>
      </c>
      <c r="B930" t="s">
        <v>15</v>
      </c>
      <c r="C930" t="s">
        <v>2820</v>
      </c>
      <c r="D930" s="6">
        <v>477000</v>
      </c>
      <c r="E930" s="6">
        <v>0</v>
      </c>
      <c r="F930" s="6">
        <v>203850</v>
      </c>
      <c r="G930" s="6">
        <v>679500</v>
      </c>
      <c r="H930" s="6">
        <v>679500</v>
      </c>
    </row>
    <row r="931" spans="1:8" x14ac:dyDescent="0.35">
      <c r="A931" t="s">
        <v>825</v>
      </c>
      <c r="B931" t="s">
        <v>16</v>
      </c>
      <c r="C931" t="s">
        <v>1785</v>
      </c>
      <c r="D931" s="6">
        <v>353134</v>
      </c>
      <c r="E931" s="6">
        <v>174176</v>
      </c>
      <c r="F931" s="6">
        <v>172655</v>
      </c>
      <c r="G931" s="6">
        <v>173663</v>
      </c>
      <c r="H931" s="6">
        <v>171647</v>
      </c>
    </row>
    <row r="932" spans="1:8" x14ac:dyDescent="0.35">
      <c r="A932" t="s">
        <v>826</v>
      </c>
      <c r="B932" t="s">
        <v>15</v>
      </c>
      <c r="C932" t="s">
        <v>1108</v>
      </c>
      <c r="D932" s="6">
        <v>29858</v>
      </c>
      <c r="E932" s="6">
        <v>15040</v>
      </c>
      <c r="F932" s="6">
        <v>2222.85</v>
      </c>
      <c r="G932" s="6">
        <v>14819</v>
      </c>
      <c r="H932" s="6">
        <v>0</v>
      </c>
    </row>
    <row r="933" spans="1:8" x14ac:dyDescent="0.35">
      <c r="A933" t="s">
        <v>826</v>
      </c>
      <c r="B933" t="s">
        <v>15</v>
      </c>
      <c r="C933" t="s">
        <v>1509</v>
      </c>
      <c r="D933" s="6">
        <v>0</v>
      </c>
      <c r="E933" s="6">
        <v>14884</v>
      </c>
      <c r="F933" s="6">
        <v>0</v>
      </c>
      <c r="G933" s="6">
        <v>0</v>
      </c>
      <c r="H933" s="6">
        <v>0</v>
      </c>
    </row>
    <row r="934" spans="1:8" x14ac:dyDescent="0.35">
      <c r="A934" t="s">
        <v>826</v>
      </c>
      <c r="B934" t="s">
        <v>15</v>
      </c>
      <c r="C934" t="s">
        <v>1620</v>
      </c>
      <c r="D934" s="6">
        <v>29915</v>
      </c>
      <c r="E934" s="6">
        <v>15067</v>
      </c>
      <c r="F934" s="6">
        <v>4443</v>
      </c>
      <c r="G934" s="6">
        <v>14847</v>
      </c>
      <c r="H934" s="6">
        <v>14773</v>
      </c>
    </row>
    <row r="935" spans="1:8" x14ac:dyDescent="0.35">
      <c r="A935" t="s">
        <v>826</v>
      </c>
      <c r="B935" t="s">
        <v>15</v>
      </c>
      <c r="C935" t="s">
        <v>1688</v>
      </c>
      <c r="D935" s="6">
        <v>21798</v>
      </c>
      <c r="E935" s="6">
        <v>10980</v>
      </c>
      <c r="F935" s="6">
        <v>0</v>
      </c>
      <c r="G935" s="6">
        <v>0</v>
      </c>
      <c r="H935" s="6">
        <v>0</v>
      </c>
    </row>
    <row r="936" spans="1:8" x14ac:dyDescent="0.35">
      <c r="A936" t="s">
        <v>826</v>
      </c>
      <c r="B936" t="s">
        <v>15</v>
      </c>
      <c r="C936" t="s">
        <v>1705</v>
      </c>
      <c r="D936" s="6">
        <v>2268200</v>
      </c>
      <c r="E936" s="6">
        <v>1135300</v>
      </c>
      <c r="F936" s="6">
        <v>1132200</v>
      </c>
      <c r="G936" s="6">
        <v>1132200</v>
      </c>
      <c r="H936" s="6">
        <v>1137100</v>
      </c>
    </row>
    <row r="937" spans="1:8" x14ac:dyDescent="0.35">
      <c r="A937" t="s">
        <v>826</v>
      </c>
      <c r="B937" t="s">
        <v>15</v>
      </c>
      <c r="C937" t="s">
        <v>1230</v>
      </c>
      <c r="D937" s="6">
        <v>239000</v>
      </c>
      <c r="E937" s="6">
        <v>119500</v>
      </c>
      <c r="F937" s="6">
        <v>36750</v>
      </c>
      <c r="G937" s="6">
        <v>122500</v>
      </c>
      <c r="H937" s="6">
        <v>122500</v>
      </c>
    </row>
    <row r="938" spans="1:8" x14ac:dyDescent="0.35">
      <c r="A938" t="s">
        <v>826</v>
      </c>
      <c r="B938" t="s">
        <v>15</v>
      </c>
      <c r="C938" t="s">
        <v>1944</v>
      </c>
      <c r="D938" s="6">
        <v>209225</v>
      </c>
      <c r="E938" s="6">
        <v>50338</v>
      </c>
      <c r="F938" s="6">
        <v>103125</v>
      </c>
      <c r="G938" s="6">
        <v>103125</v>
      </c>
      <c r="H938" s="6">
        <v>107063</v>
      </c>
    </row>
    <row r="939" spans="1:8" x14ac:dyDescent="0.35">
      <c r="A939" t="s">
        <v>826</v>
      </c>
      <c r="B939" t="s">
        <v>15</v>
      </c>
      <c r="C939" t="s">
        <v>1233</v>
      </c>
      <c r="D939" s="6">
        <v>220000</v>
      </c>
      <c r="E939" s="6">
        <v>109000</v>
      </c>
      <c r="F939" s="6">
        <v>33000</v>
      </c>
      <c r="G939" s="6">
        <v>110000</v>
      </c>
      <c r="H939" s="6">
        <v>110000</v>
      </c>
    </row>
    <row r="940" spans="1:8" x14ac:dyDescent="0.35">
      <c r="A940" t="s">
        <v>826</v>
      </c>
      <c r="B940" t="s">
        <v>15</v>
      </c>
      <c r="C940" t="s">
        <v>2522</v>
      </c>
      <c r="D940" s="6">
        <v>0</v>
      </c>
      <c r="E940" s="6">
        <v>52021</v>
      </c>
      <c r="F940" s="6">
        <v>0</v>
      </c>
      <c r="G940" s="6">
        <v>0</v>
      </c>
      <c r="H940" s="6">
        <v>0</v>
      </c>
    </row>
    <row r="941" spans="1:8" x14ac:dyDescent="0.35">
      <c r="A941" t="s">
        <v>826</v>
      </c>
      <c r="B941" t="s">
        <v>15</v>
      </c>
      <c r="C941" t="s">
        <v>1092</v>
      </c>
      <c r="D941" s="6">
        <v>25000</v>
      </c>
      <c r="E941" s="6">
        <v>0</v>
      </c>
      <c r="F941" s="6">
        <v>0</v>
      </c>
      <c r="G941" s="6">
        <v>0</v>
      </c>
      <c r="H941" s="6">
        <v>0</v>
      </c>
    </row>
    <row r="942" spans="1:8" x14ac:dyDescent="0.35">
      <c r="A942" t="s">
        <v>826</v>
      </c>
      <c r="B942" t="s">
        <v>15</v>
      </c>
      <c r="C942" t="s">
        <v>2592</v>
      </c>
      <c r="D942" s="6">
        <v>8216</v>
      </c>
      <c r="E942" s="6">
        <v>1320</v>
      </c>
      <c r="F942" s="6">
        <v>0</v>
      </c>
      <c r="G942" s="6">
        <v>0</v>
      </c>
      <c r="H942" s="6">
        <v>0</v>
      </c>
    </row>
    <row r="943" spans="1:8" x14ac:dyDescent="0.35">
      <c r="A943" t="s">
        <v>827</v>
      </c>
      <c r="B943" t="s">
        <v>15</v>
      </c>
      <c r="C943" t="s">
        <v>1459</v>
      </c>
      <c r="D943" s="6">
        <v>1071000</v>
      </c>
      <c r="E943" s="6">
        <v>486000</v>
      </c>
      <c r="F943" s="6">
        <v>540000</v>
      </c>
      <c r="G943" s="6">
        <v>540000</v>
      </c>
      <c r="H943" s="6">
        <v>540000</v>
      </c>
    </row>
    <row r="944" spans="1:8" x14ac:dyDescent="0.35">
      <c r="A944" t="s">
        <v>828</v>
      </c>
      <c r="B944" t="s">
        <v>15</v>
      </c>
      <c r="C944" t="s">
        <v>1156</v>
      </c>
      <c r="D944" s="6">
        <v>10011</v>
      </c>
      <c r="E944" s="6">
        <v>10061</v>
      </c>
      <c r="F944" s="6">
        <v>0</v>
      </c>
      <c r="G944" s="6">
        <v>0</v>
      </c>
      <c r="H944" s="6">
        <v>0</v>
      </c>
    </row>
    <row r="945" spans="1:8" x14ac:dyDescent="0.35">
      <c r="A945" t="s">
        <v>828</v>
      </c>
      <c r="B945" t="s">
        <v>15</v>
      </c>
      <c r="C945" t="s">
        <v>1264</v>
      </c>
      <c r="D945" s="6">
        <v>162235</v>
      </c>
      <c r="E945" s="6">
        <v>77745</v>
      </c>
      <c r="F945" s="6">
        <v>78807.5</v>
      </c>
      <c r="G945" s="6">
        <v>79385</v>
      </c>
      <c r="H945" s="6">
        <v>78230</v>
      </c>
    </row>
    <row r="946" spans="1:8" x14ac:dyDescent="0.35">
      <c r="A946" t="s">
        <v>828</v>
      </c>
      <c r="B946" t="s">
        <v>15</v>
      </c>
      <c r="C946" t="s">
        <v>1424</v>
      </c>
      <c r="D946" s="6">
        <v>89662</v>
      </c>
      <c r="E946" s="6">
        <v>44482</v>
      </c>
      <c r="F946" s="6">
        <v>44715</v>
      </c>
      <c r="G946" s="6">
        <v>45180</v>
      </c>
      <c r="H946" s="6">
        <v>44250</v>
      </c>
    </row>
    <row r="947" spans="1:8" x14ac:dyDescent="0.35">
      <c r="A947" t="s">
        <v>828</v>
      </c>
      <c r="B947" t="s">
        <v>15</v>
      </c>
      <c r="C947" t="s">
        <v>1983</v>
      </c>
      <c r="D947" s="6">
        <v>210563</v>
      </c>
      <c r="E947" s="6">
        <v>107808</v>
      </c>
      <c r="F947" s="6">
        <v>101912.5</v>
      </c>
      <c r="G947" s="6">
        <v>102755</v>
      </c>
      <c r="H947" s="6">
        <v>101070</v>
      </c>
    </row>
    <row r="948" spans="1:8" x14ac:dyDescent="0.35">
      <c r="A948" t="s">
        <v>828</v>
      </c>
      <c r="B948" t="s">
        <v>15</v>
      </c>
      <c r="C948" t="s">
        <v>1106</v>
      </c>
      <c r="D948" s="6">
        <v>80803</v>
      </c>
      <c r="E948" s="6">
        <v>35931</v>
      </c>
      <c r="F948" s="6">
        <v>13371.9</v>
      </c>
      <c r="G948" s="6">
        <v>44805</v>
      </c>
      <c r="H948" s="6">
        <v>44341</v>
      </c>
    </row>
    <row r="949" spans="1:8" x14ac:dyDescent="0.35">
      <c r="A949" t="s">
        <v>828</v>
      </c>
      <c r="B949" t="s">
        <v>15</v>
      </c>
      <c r="C949" t="s">
        <v>2504</v>
      </c>
      <c r="D949" s="6">
        <v>152033</v>
      </c>
      <c r="E949" s="6">
        <v>79738</v>
      </c>
      <c r="F949" s="6">
        <v>77900</v>
      </c>
      <c r="G949" s="6">
        <v>77900</v>
      </c>
      <c r="H949" s="6">
        <v>79985</v>
      </c>
    </row>
    <row r="950" spans="1:8" x14ac:dyDescent="0.35">
      <c r="A950" t="s">
        <v>828</v>
      </c>
      <c r="B950" t="s">
        <v>15</v>
      </c>
      <c r="C950" t="s">
        <v>2561</v>
      </c>
      <c r="D950" s="6">
        <v>4120</v>
      </c>
      <c r="E950" s="6">
        <v>2075</v>
      </c>
      <c r="F950" s="6">
        <v>612</v>
      </c>
      <c r="G950" s="6">
        <v>2045</v>
      </c>
      <c r="H950" s="6">
        <v>2035</v>
      </c>
    </row>
    <row r="951" spans="1:8" x14ac:dyDescent="0.35">
      <c r="A951" t="s">
        <v>828</v>
      </c>
      <c r="B951" t="s">
        <v>15</v>
      </c>
      <c r="C951" t="s">
        <v>2592</v>
      </c>
      <c r="D951" s="6">
        <v>46251</v>
      </c>
      <c r="E951" s="6">
        <v>0</v>
      </c>
      <c r="F951" s="6">
        <v>0</v>
      </c>
      <c r="G951" s="6">
        <v>0</v>
      </c>
      <c r="H951" s="6">
        <v>0</v>
      </c>
    </row>
    <row r="952" spans="1:8" x14ac:dyDescent="0.35">
      <c r="A952" t="s">
        <v>828</v>
      </c>
      <c r="B952" t="s">
        <v>15</v>
      </c>
      <c r="C952" t="s">
        <v>1092</v>
      </c>
      <c r="D952" s="6">
        <v>20000</v>
      </c>
      <c r="E952" s="6">
        <v>0</v>
      </c>
      <c r="F952" s="6">
        <v>0</v>
      </c>
      <c r="G952" s="6">
        <v>0</v>
      </c>
      <c r="H952" s="6">
        <v>0</v>
      </c>
    </row>
    <row r="953" spans="1:8" x14ac:dyDescent="0.35">
      <c r="A953" t="s">
        <v>828</v>
      </c>
      <c r="B953" t="s">
        <v>15</v>
      </c>
      <c r="C953" t="s">
        <v>1032</v>
      </c>
      <c r="D953" s="6">
        <v>5000</v>
      </c>
      <c r="E953" s="6">
        <v>5000</v>
      </c>
      <c r="F953" s="6">
        <v>0</v>
      </c>
      <c r="G953" s="6">
        <v>0</v>
      </c>
      <c r="H953" s="6">
        <v>0</v>
      </c>
    </row>
    <row r="954" spans="1:8" x14ac:dyDescent="0.35">
      <c r="A954" t="s">
        <v>828</v>
      </c>
      <c r="B954" t="s">
        <v>16</v>
      </c>
      <c r="C954" t="s">
        <v>1654</v>
      </c>
      <c r="D954" s="6">
        <v>74432</v>
      </c>
      <c r="E954" s="6">
        <v>38793</v>
      </c>
      <c r="F954" s="6">
        <v>35638</v>
      </c>
      <c r="G954" s="6">
        <v>35638</v>
      </c>
      <c r="H954" s="6">
        <v>39586</v>
      </c>
    </row>
    <row r="955" spans="1:8" x14ac:dyDescent="0.35">
      <c r="A955" t="s">
        <v>829</v>
      </c>
      <c r="B955" t="s">
        <v>15</v>
      </c>
      <c r="C955" t="s">
        <v>1046</v>
      </c>
      <c r="D955" s="6">
        <v>180000</v>
      </c>
      <c r="E955" s="6">
        <v>86500</v>
      </c>
      <c r="F955" s="6">
        <v>26700</v>
      </c>
      <c r="G955" s="6">
        <v>89000</v>
      </c>
      <c r="H955" s="6">
        <v>89000</v>
      </c>
    </row>
    <row r="956" spans="1:8" x14ac:dyDescent="0.35">
      <c r="A956" t="s">
        <v>829</v>
      </c>
      <c r="B956" t="s">
        <v>15</v>
      </c>
      <c r="C956" t="s">
        <v>1186</v>
      </c>
      <c r="D956" s="6">
        <v>0</v>
      </c>
      <c r="E956" s="6">
        <v>0</v>
      </c>
      <c r="F956" s="6">
        <v>0</v>
      </c>
      <c r="G956" s="6">
        <v>0</v>
      </c>
      <c r="H956" s="6">
        <v>0</v>
      </c>
    </row>
    <row r="957" spans="1:8" x14ac:dyDescent="0.35">
      <c r="A957" t="s">
        <v>829</v>
      </c>
      <c r="B957" t="s">
        <v>15</v>
      </c>
      <c r="C957" t="s">
        <v>1470</v>
      </c>
      <c r="D957" s="6">
        <v>204500</v>
      </c>
      <c r="E957" s="6">
        <v>101750</v>
      </c>
      <c r="F957" s="6">
        <v>104750</v>
      </c>
      <c r="G957" s="6">
        <v>104750</v>
      </c>
      <c r="H957" s="6">
        <v>104750</v>
      </c>
    </row>
    <row r="958" spans="1:8" x14ac:dyDescent="0.35">
      <c r="A958" t="s">
        <v>829</v>
      </c>
      <c r="B958" t="s">
        <v>15</v>
      </c>
      <c r="C958" t="s">
        <v>1475</v>
      </c>
      <c r="D958" s="6">
        <v>0</v>
      </c>
      <c r="E958" s="6">
        <v>0</v>
      </c>
      <c r="F958" s="6">
        <v>0</v>
      </c>
      <c r="G958" s="6">
        <v>0</v>
      </c>
      <c r="H958" s="6">
        <v>0</v>
      </c>
    </row>
    <row r="959" spans="1:8" x14ac:dyDescent="0.35">
      <c r="A959" t="s">
        <v>829</v>
      </c>
      <c r="B959" t="s">
        <v>15</v>
      </c>
      <c r="C959" t="s">
        <v>1478</v>
      </c>
      <c r="D959" s="6">
        <v>0</v>
      </c>
      <c r="E959" s="6">
        <v>0</v>
      </c>
      <c r="F959" s="6">
        <v>0</v>
      </c>
      <c r="G959" s="6">
        <v>0</v>
      </c>
      <c r="H959" s="6">
        <v>0</v>
      </c>
    </row>
    <row r="960" spans="1:8" x14ac:dyDescent="0.35">
      <c r="A960" t="s">
        <v>829</v>
      </c>
      <c r="B960" t="s">
        <v>15</v>
      </c>
      <c r="C960" t="s">
        <v>1766</v>
      </c>
      <c r="D960" s="6">
        <v>130500</v>
      </c>
      <c r="E960" s="6">
        <v>63250</v>
      </c>
      <c r="F960" s="6">
        <v>64250</v>
      </c>
      <c r="G960" s="6">
        <v>64250</v>
      </c>
      <c r="H960" s="6">
        <v>64250</v>
      </c>
    </row>
    <row r="961" spans="1:8" x14ac:dyDescent="0.35">
      <c r="A961" t="s">
        <v>829</v>
      </c>
      <c r="B961" t="s">
        <v>15</v>
      </c>
      <c r="C961" t="s">
        <v>1835</v>
      </c>
      <c r="D961" s="6">
        <v>180000</v>
      </c>
      <c r="E961" s="6">
        <v>88500</v>
      </c>
      <c r="F961" s="6">
        <v>91000</v>
      </c>
      <c r="G961" s="6">
        <v>91000</v>
      </c>
      <c r="H961" s="6">
        <v>91000</v>
      </c>
    </row>
    <row r="962" spans="1:8" x14ac:dyDescent="0.35">
      <c r="A962" t="s">
        <v>829</v>
      </c>
      <c r="B962" t="s">
        <v>15</v>
      </c>
      <c r="C962" t="s">
        <v>1913</v>
      </c>
      <c r="D962" s="6">
        <v>83500</v>
      </c>
      <c r="E962" s="6">
        <v>39250</v>
      </c>
      <c r="F962" s="6">
        <v>42750</v>
      </c>
      <c r="G962" s="6">
        <v>42750</v>
      </c>
      <c r="H962" s="6">
        <v>42750</v>
      </c>
    </row>
    <row r="963" spans="1:8" x14ac:dyDescent="0.35">
      <c r="A963" t="s">
        <v>829</v>
      </c>
      <c r="B963" t="s">
        <v>15</v>
      </c>
      <c r="C963" t="s">
        <v>1974</v>
      </c>
      <c r="D963" s="6">
        <v>175000</v>
      </c>
      <c r="E963" s="6">
        <v>167500</v>
      </c>
      <c r="F963" s="6">
        <v>4500</v>
      </c>
      <c r="G963" s="6">
        <v>4500</v>
      </c>
      <c r="H963" s="6">
        <v>170500</v>
      </c>
    </row>
    <row r="964" spans="1:8" x14ac:dyDescent="0.35">
      <c r="A964" t="s">
        <v>829</v>
      </c>
      <c r="B964" t="s">
        <v>15</v>
      </c>
      <c r="C964" t="s">
        <v>2033</v>
      </c>
      <c r="D964" s="6">
        <v>97500</v>
      </c>
      <c r="E964" s="6">
        <v>49750</v>
      </c>
      <c r="F964" s="6">
        <v>50250</v>
      </c>
      <c r="G964" s="6">
        <v>50250</v>
      </c>
      <c r="H964" s="6">
        <v>50250</v>
      </c>
    </row>
    <row r="965" spans="1:8" x14ac:dyDescent="0.35">
      <c r="A965" t="s">
        <v>829</v>
      </c>
      <c r="B965" t="s">
        <v>15</v>
      </c>
      <c r="C965" t="s">
        <v>2320</v>
      </c>
      <c r="D965" s="6">
        <v>0</v>
      </c>
      <c r="E965" s="6">
        <v>0</v>
      </c>
      <c r="F965" s="6">
        <v>0</v>
      </c>
      <c r="G965" s="6">
        <v>0</v>
      </c>
      <c r="H965" s="6">
        <v>0</v>
      </c>
    </row>
    <row r="966" spans="1:8" x14ac:dyDescent="0.35">
      <c r="A966" t="s">
        <v>829</v>
      </c>
      <c r="B966" t="s">
        <v>15</v>
      </c>
      <c r="C966" t="s">
        <v>2573</v>
      </c>
      <c r="D966" s="6">
        <v>29500</v>
      </c>
      <c r="E966" s="6">
        <v>14750</v>
      </c>
      <c r="F966" s="6">
        <v>14750</v>
      </c>
      <c r="G966" s="6">
        <v>14750</v>
      </c>
      <c r="H966" s="6">
        <v>14750</v>
      </c>
    </row>
    <row r="967" spans="1:8" x14ac:dyDescent="0.35">
      <c r="A967" t="s">
        <v>829</v>
      </c>
      <c r="B967" t="s">
        <v>15</v>
      </c>
      <c r="C967" t="s">
        <v>2583</v>
      </c>
      <c r="D967" s="6">
        <v>178000</v>
      </c>
      <c r="E967" s="6">
        <v>90000</v>
      </c>
      <c r="F967" s="6">
        <v>90500</v>
      </c>
      <c r="G967" s="6">
        <v>90500</v>
      </c>
      <c r="H967" s="6">
        <v>90500</v>
      </c>
    </row>
    <row r="968" spans="1:8" x14ac:dyDescent="0.35">
      <c r="A968" t="s">
        <v>829</v>
      </c>
      <c r="B968" t="s">
        <v>15</v>
      </c>
      <c r="C968" t="s">
        <v>1092</v>
      </c>
      <c r="D968" s="6">
        <v>0</v>
      </c>
      <c r="E968" s="6">
        <v>0</v>
      </c>
      <c r="F968" s="6">
        <v>0</v>
      </c>
      <c r="G968" s="6">
        <v>0</v>
      </c>
      <c r="H968" s="6">
        <v>0</v>
      </c>
    </row>
    <row r="969" spans="1:8" x14ac:dyDescent="0.35">
      <c r="A969" t="s">
        <v>829</v>
      </c>
      <c r="B969" t="s">
        <v>15</v>
      </c>
      <c r="C969" t="s">
        <v>2592</v>
      </c>
      <c r="D969" s="6">
        <v>33373</v>
      </c>
      <c r="E969" s="6">
        <v>5986</v>
      </c>
      <c r="F969" s="6">
        <v>0</v>
      </c>
      <c r="G969" s="6">
        <v>0</v>
      </c>
      <c r="H969" s="6">
        <v>0</v>
      </c>
    </row>
    <row r="970" spans="1:8" x14ac:dyDescent="0.35">
      <c r="A970" t="s">
        <v>829</v>
      </c>
      <c r="B970" t="s">
        <v>15</v>
      </c>
      <c r="C970" t="s">
        <v>2597</v>
      </c>
      <c r="D970" s="6">
        <v>0</v>
      </c>
      <c r="E970" s="6">
        <v>0</v>
      </c>
      <c r="F970" s="6">
        <v>0</v>
      </c>
      <c r="G970" s="6">
        <v>0</v>
      </c>
      <c r="H970" s="6">
        <v>0</v>
      </c>
    </row>
    <row r="971" spans="1:8" x14ac:dyDescent="0.35">
      <c r="A971" t="s">
        <v>829</v>
      </c>
      <c r="B971" t="s">
        <v>15</v>
      </c>
      <c r="C971" t="s">
        <v>1032</v>
      </c>
      <c r="D971" s="6">
        <v>2500</v>
      </c>
      <c r="E971" s="6">
        <v>2500</v>
      </c>
      <c r="F971" s="6">
        <v>2500</v>
      </c>
      <c r="G971" s="6">
        <v>2500</v>
      </c>
      <c r="H971" s="6">
        <v>2500</v>
      </c>
    </row>
    <row r="972" spans="1:8" x14ac:dyDescent="0.35">
      <c r="A972" t="s">
        <v>829</v>
      </c>
      <c r="B972" t="s">
        <v>16</v>
      </c>
      <c r="C972" t="s">
        <v>2206</v>
      </c>
      <c r="D972" s="6">
        <v>326020</v>
      </c>
      <c r="E972" s="6">
        <v>164876</v>
      </c>
      <c r="F972" s="6">
        <v>161170</v>
      </c>
      <c r="G972" s="6">
        <v>161170</v>
      </c>
      <c r="H972" s="6">
        <v>161459</v>
      </c>
    </row>
    <row r="973" spans="1:8" x14ac:dyDescent="0.35">
      <c r="A973" t="s">
        <v>830</v>
      </c>
      <c r="B973" t="s">
        <v>15</v>
      </c>
      <c r="C973" t="s">
        <v>1444</v>
      </c>
      <c r="D973" s="6">
        <v>0</v>
      </c>
      <c r="E973" s="6">
        <v>0</v>
      </c>
      <c r="F973" s="6">
        <v>0</v>
      </c>
      <c r="G973" s="6">
        <v>0</v>
      </c>
      <c r="H973" s="6">
        <v>0</v>
      </c>
    </row>
    <row r="974" spans="1:8" x14ac:dyDescent="0.35">
      <c r="A974" t="s">
        <v>830</v>
      </c>
      <c r="B974" t="s">
        <v>15</v>
      </c>
      <c r="C974" t="s">
        <v>2592</v>
      </c>
      <c r="D974" s="6">
        <v>40565</v>
      </c>
      <c r="E974" s="6">
        <v>40110</v>
      </c>
      <c r="F974" s="6">
        <v>0</v>
      </c>
      <c r="G974" s="6">
        <v>0</v>
      </c>
      <c r="H974" s="6">
        <v>0</v>
      </c>
    </row>
    <row r="975" spans="1:8" x14ac:dyDescent="0.35">
      <c r="A975" t="s">
        <v>830</v>
      </c>
      <c r="B975" t="s">
        <v>15</v>
      </c>
      <c r="C975" t="s">
        <v>2646</v>
      </c>
      <c r="D975" s="6">
        <v>2609117</v>
      </c>
      <c r="E975" s="6">
        <v>0</v>
      </c>
      <c r="F975" s="6">
        <v>67755</v>
      </c>
      <c r="G975" s="6">
        <v>224450</v>
      </c>
      <c r="H975" s="6">
        <v>227250</v>
      </c>
    </row>
    <row r="976" spans="1:8" x14ac:dyDescent="0.35">
      <c r="A976" t="s">
        <v>830</v>
      </c>
      <c r="B976" t="s">
        <v>15</v>
      </c>
      <c r="C976" t="s">
        <v>2743</v>
      </c>
      <c r="D976" s="6">
        <v>60900</v>
      </c>
      <c r="E976" s="6">
        <v>995600</v>
      </c>
      <c r="F976" s="6">
        <v>0</v>
      </c>
      <c r="G976" s="6">
        <v>0</v>
      </c>
      <c r="H976" s="6">
        <v>0</v>
      </c>
    </row>
    <row r="977" spans="1:8" x14ac:dyDescent="0.35">
      <c r="A977" t="s">
        <v>830</v>
      </c>
      <c r="B977" t="s">
        <v>15</v>
      </c>
      <c r="C977" t="s">
        <v>2900</v>
      </c>
      <c r="D977" s="6">
        <v>0</v>
      </c>
      <c r="E977" s="6">
        <v>242400</v>
      </c>
      <c r="F977" s="6">
        <v>0</v>
      </c>
      <c r="G977" s="6">
        <v>0</v>
      </c>
      <c r="H977" s="6">
        <v>0</v>
      </c>
    </row>
    <row r="978" spans="1:8" x14ac:dyDescent="0.35">
      <c r="A978" t="s">
        <v>831</v>
      </c>
      <c r="B978" t="s">
        <v>15</v>
      </c>
      <c r="C978" t="s">
        <v>1707</v>
      </c>
      <c r="D978" s="6">
        <v>404528</v>
      </c>
      <c r="E978" s="6">
        <v>207450</v>
      </c>
      <c r="F978" s="6">
        <v>195349</v>
      </c>
      <c r="G978" s="6">
        <v>197078</v>
      </c>
      <c r="H978" s="6">
        <v>193620</v>
      </c>
    </row>
    <row r="979" spans="1:8" x14ac:dyDescent="0.35">
      <c r="A979" t="s">
        <v>831</v>
      </c>
      <c r="B979" t="s">
        <v>15</v>
      </c>
      <c r="C979" t="s">
        <v>1764</v>
      </c>
      <c r="D979" s="6">
        <v>165250</v>
      </c>
      <c r="E979" s="6">
        <v>156875</v>
      </c>
      <c r="F979" s="6">
        <v>0</v>
      </c>
      <c r="G979" s="6">
        <v>0</v>
      </c>
      <c r="H979" s="6">
        <v>0</v>
      </c>
    </row>
    <row r="980" spans="1:8" x14ac:dyDescent="0.35">
      <c r="A980" t="s">
        <v>831</v>
      </c>
      <c r="B980" t="s">
        <v>15</v>
      </c>
      <c r="C980" t="s">
        <v>1826</v>
      </c>
      <c r="D980" s="6">
        <v>361260</v>
      </c>
      <c r="E980" s="6">
        <v>184644</v>
      </c>
      <c r="F980" s="6">
        <v>175278</v>
      </c>
      <c r="G980" s="6">
        <v>176616</v>
      </c>
      <c r="H980" s="6">
        <v>173940</v>
      </c>
    </row>
    <row r="981" spans="1:8" x14ac:dyDescent="0.35">
      <c r="A981" t="s">
        <v>831</v>
      </c>
      <c r="B981" t="s">
        <v>15</v>
      </c>
      <c r="C981" t="s">
        <v>1902</v>
      </c>
      <c r="D981" s="6">
        <v>23088</v>
      </c>
      <c r="E981" s="6">
        <v>11630</v>
      </c>
      <c r="F981" s="6">
        <v>0</v>
      </c>
      <c r="G981" s="6">
        <v>0</v>
      </c>
      <c r="H981" s="6">
        <v>0</v>
      </c>
    </row>
    <row r="982" spans="1:8" x14ac:dyDescent="0.35">
      <c r="A982" t="s">
        <v>831</v>
      </c>
      <c r="B982" t="s">
        <v>15</v>
      </c>
      <c r="C982" t="s">
        <v>2383</v>
      </c>
      <c r="D982" s="6">
        <v>688000</v>
      </c>
      <c r="E982" s="6">
        <v>344000</v>
      </c>
      <c r="F982" s="6">
        <v>344000</v>
      </c>
      <c r="G982" s="6">
        <v>344000</v>
      </c>
      <c r="H982" s="6">
        <v>344000</v>
      </c>
    </row>
    <row r="983" spans="1:8" x14ac:dyDescent="0.35">
      <c r="A983" t="s">
        <v>831</v>
      </c>
      <c r="B983" t="s">
        <v>15</v>
      </c>
      <c r="C983" t="s">
        <v>2423</v>
      </c>
      <c r="D983" s="6">
        <v>0</v>
      </c>
      <c r="E983" s="6">
        <v>206896</v>
      </c>
      <c r="F983" s="6">
        <v>0</v>
      </c>
      <c r="G983" s="6">
        <v>0</v>
      </c>
      <c r="H983" s="6">
        <v>0</v>
      </c>
    </row>
    <row r="984" spans="1:8" x14ac:dyDescent="0.35">
      <c r="A984" t="s">
        <v>831</v>
      </c>
      <c r="B984" t="s">
        <v>15</v>
      </c>
      <c r="C984" t="s">
        <v>2579</v>
      </c>
      <c r="D984" s="6">
        <v>95940</v>
      </c>
      <c r="E984" s="6">
        <v>49200</v>
      </c>
      <c r="F984" s="6">
        <v>46330</v>
      </c>
      <c r="G984" s="6">
        <v>46740</v>
      </c>
      <c r="H984" s="6">
        <v>45920</v>
      </c>
    </row>
    <row r="985" spans="1:8" x14ac:dyDescent="0.35">
      <c r="A985" t="s">
        <v>831</v>
      </c>
      <c r="B985" t="s">
        <v>15</v>
      </c>
      <c r="C985" t="s">
        <v>1092</v>
      </c>
      <c r="D985" s="6">
        <v>30000</v>
      </c>
      <c r="E985" s="6">
        <v>0</v>
      </c>
      <c r="F985" s="6">
        <v>0</v>
      </c>
      <c r="G985" s="6">
        <v>0</v>
      </c>
      <c r="H985" s="6">
        <v>0</v>
      </c>
    </row>
    <row r="986" spans="1:8" x14ac:dyDescent="0.35">
      <c r="A986" t="s">
        <v>831</v>
      </c>
      <c r="B986" t="s">
        <v>15</v>
      </c>
      <c r="C986" t="s">
        <v>2592</v>
      </c>
      <c r="D986" s="6">
        <v>0</v>
      </c>
      <c r="E986" s="6">
        <v>0</v>
      </c>
      <c r="F986" s="6">
        <v>0</v>
      </c>
      <c r="G986" s="6">
        <v>0</v>
      </c>
      <c r="H986" s="6">
        <v>0</v>
      </c>
    </row>
    <row r="987" spans="1:8" x14ac:dyDescent="0.35">
      <c r="A987" t="s">
        <v>831</v>
      </c>
      <c r="B987" t="s">
        <v>15</v>
      </c>
      <c r="C987" t="s">
        <v>2737</v>
      </c>
      <c r="D987" s="6">
        <v>110042</v>
      </c>
      <c r="E987" s="6">
        <v>0</v>
      </c>
      <c r="F987" s="6">
        <v>24045</v>
      </c>
      <c r="G987" s="6">
        <v>78225</v>
      </c>
      <c r="H987" s="6">
        <v>82075</v>
      </c>
    </row>
    <row r="988" spans="1:8" x14ac:dyDescent="0.35">
      <c r="A988" t="s">
        <v>832</v>
      </c>
      <c r="B988" t="s">
        <v>15</v>
      </c>
      <c r="C988" t="s">
        <v>1205</v>
      </c>
      <c r="D988" s="6">
        <v>940206</v>
      </c>
      <c r="E988" s="6">
        <v>53953</v>
      </c>
      <c r="F988" s="6">
        <v>53953</v>
      </c>
      <c r="G988" s="6">
        <v>53953</v>
      </c>
      <c r="H988" s="6">
        <v>1105701</v>
      </c>
    </row>
    <row r="989" spans="1:8" x14ac:dyDescent="0.35">
      <c r="A989" t="s">
        <v>832</v>
      </c>
      <c r="B989" t="s">
        <v>15</v>
      </c>
      <c r="C989" t="s">
        <v>1326</v>
      </c>
      <c r="D989" s="6">
        <v>30400</v>
      </c>
      <c r="E989" s="6">
        <v>15313</v>
      </c>
      <c r="F989" s="6">
        <v>2263.0500000000002</v>
      </c>
      <c r="G989" s="6">
        <v>15087</v>
      </c>
      <c r="H989" s="6">
        <v>0</v>
      </c>
    </row>
    <row r="990" spans="1:8" x14ac:dyDescent="0.35">
      <c r="A990" t="s">
        <v>832</v>
      </c>
      <c r="B990" t="s">
        <v>15</v>
      </c>
      <c r="C990" t="s">
        <v>1510</v>
      </c>
      <c r="D990" s="6">
        <v>21718</v>
      </c>
      <c r="E990" s="6">
        <v>10939</v>
      </c>
      <c r="F990" s="6">
        <v>0</v>
      </c>
      <c r="G990" s="6">
        <v>0</v>
      </c>
      <c r="H990" s="6">
        <v>0</v>
      </c>
    </row>
    <row r="991" spans="1:8" x14ac:dyDescent="0.35">
      <c r="A991" t="s">
        <v>832</v>
      </c>
      <c r="B991" t="s">
        <v>15</v>
      </c>
      <c r="C991" t="s">
        <v>1252</v>
      </c>
      <c r="D991" s="6">
        <v>170350</v>
      </c>
      <c r="E991" s="6">
        <v>83800</v>
      </c>
      <c r="F991" s="6">
        <v>25830</v>
      </c>
      <c r="G991" s="6">
        <v>86500</v>
      </c>
      <c r="H991" s="6">
        <v>85700</v>
      </c>
    </row>
    <row r="992" spans="1:8" x14ac:dyDescent="0.35">
      <c r="A992" t="s">
        <v>832</v>
      </c>
      <c r="B992" t="s">
        <v>15</v>
      </c>
      <c r="C992" t="s">
        <v>1704</v>
      </c>
      <c r="D992" s="6">
        <v>23374</v>
      </c>
      <c r="E992" s="6">
        <v>11774</v>
      </c>
      <c r="F992" s="6">
        <v>0</v>
      </c>
      <c r="G992" s="6">
        <v>0</v>
      </c>
      <c r="H992" s="6">
        <v>0</v>
      </c>
    </row>
    <row r="993" spans="1:8" x14ac:dyDescent="0.35">
      <c r="A993" t="s">
        <v>832</v>
      </c>
      <c r="B993" t="s">
        <v>15</v>
      </c>
      <c r="C993" t="s">
        <v>1708</v>
      </c>
      <c r="D993" s="6">
        <v>31017</v>
      </c>
      <c r="E993" s="6">
        <v>15621</v>
      </c>
      <c r="F993" s="6">
        <v>4607.25</v>
      </c>
      <c r="G993" s="6">
        <v>15395</v>
      </c>
      <c r="H993" s="6">
        <v>15320</v>
      </c>
    </row>
    <row r="994" spans="1:8" x14ac:dyDescent="0.35">
      <c r="A994" t="s">
        <v>832</v>
      </c>
      <c r="B994" t="s">
        <v>15</v>
      </c>
      <c r="C994" t="s">
        <v>2198</v>
      </c>
      <c r="D994" s="6">
        <v>22669</v>
      </c>
      <c r="E994" s="6">
        <v>11419</v>
      </c>
      <c r="F994" s="6">
        <v>0</v>
      </c>
      <c r="G994" s="6">
        <v>0</v>
      </c>
      <c r="H994" s="6">
        <v>0</v>
      </c>
    </row>
    <row r="995" spans="1:8" x14ac:dyDescent="0.35">
      <c r="A995" t="s">
        <v>832</v>
      </c>
      <c r="B995" t="s">
        <v>15</v>
      </c>
      <c r="C995" t="s">
        <v>2591</v>
      </c>
      <c r="D995" s="6">
        <v>1033700</v>
      </c>
      <c r="E995" s="6">
        <v>926750</v>
      </c>
      <c r="F995" s="6">
        <v>414250</v>
      </c>
      <c r="G995" s="6">
        <v>414250</v>
      </c>
      <c r="H995" s="6">
        <v>414250</v>
      </c>
    </row>
    <row r="996" spans="1:8" x14ac:dyDescent="0.35">
      <c r="A996" t="s">
        <v>832</v>
      </c>
      <c r="B996" t="s">
        <v>15</v>
      </c>
      <c r="C996" t="s">
        <v>1092</v>
      </c>
      <c r="D996" s="6">
        <v>0</v>
      </c>
      <c r="E996" s="6">
        <v>7930</v>
      </c>
      <c r="F996" s="6">
        <v>0</v>
      </c>
      <c r="G996" s="6">
        <v>0</v>
      </c>
      <c r="H996" s="6">
        <v>0</v>
      </c>
    </row>
    <row r="997" spans="1:8" x14ac:dyDescent="0.35">
      <c r="A997" t="s">
        <v>832</v>
      </c>
      <c r="B997" t="s">
        <v>15</v>
      </c>
      <c r="C997" t="s">
        <v>2592</v>
      </c>
      <c r="D997" s="6">
        <v>68463</v>
      </c>
      <c r="E997" s="6">
        <v>0</v>
      </c>
      <c r="F997" s="6">
        <v>0</v>
      </c>
      <c r="G997" s="6">
        <v>0</v>
      </c>
      <c r="H997" s="6">
        <v>0</v>
      </c>
    </row>
    <row r="998" spans="1:8" x14ac:dyDescent="0.35">
      <c r="A998" t="s">
        <v>832</v>
      </c>
      <c r="B998" t="s">
        <v>15</v>
      </c>
      <c r="C998" t="s">
        <v>2614</v>
      </c>
      <c r="D998" s="6">
        <v>32745</v>
      </c>
      <c r="E998" s="6">
        <v>0</v>
      </c>
      <c r="F998" s="6">
        <v>4839.6000000000004</v>
      </c>
      <c r="G998" s="6">
        <v>16171</v>
      </c>
      <c r="H998" s="6">
        <v>16093</v>
      </c>
    </row>
    <row r="999" spans="1:8" x14ac:dyDescent="0.35">
      <c r="A999" t="s">
        <v>832</v>
      </c>
      <c r="B999" t="s">
        <v>15</v>
      </c>
      <c r="C999" t="s">
        <v>2681</v>
      </c>
      <c r="D999" s="6">
        <v>26311</v>
      </c>
      <c r="E999" s="6">
        <v>13251</v>
      </c>
      <c r="F999" s="6">
        <v>3908.55</v>
      </c>
      <c r="G999" s="6">
        <v>13060</v>
      </c>
      <c r="H999" s="6">
        <v>12997</v>
      </c>
    </row>
    <row r="1000" spans="1:8" x14ac:dyDescent="0.35">
      <c r="A1000" t="s">
        <v>832</v>
      </c>
      <c r="B1000" t="s">
        <v>15</v>
      </c>
      <c r="C1000" t="s">
        <v>2968</v>
      </c>
      <c r="D1000" s="6">
        <v>27123</v>
      </c>
      <c r="E1000" s="6">
        <v>0</v>
      </c>
      <c r="F1000" s="6">
        <v>3913.05</v>
      </c>
      <c r="G1000" s="6">
        <v>13075</v>
      </c>
      <c r="H1000" s="6">
        <v>13012</v>
      </c>
    </row>
    <row r="1001" spans="1:8" x14ac:dyDescent="0.35">
      <c r="A1001" t="s">
        <v>833</v>
      </c>
      <c r="B1001" t="s">
        <v>15</v>
      </c>
      <c r="C1001" t="s">
        <v>1607</v>
      </c>
      <c r="D1001" s="6">
        <v>470000</v>
      </c>
      <c r="E1001" s="6">
        <v>261000</v>
      </c>
      <c r="F1001" s="6">
        <v>43800</v>
      </c>
      <c r="G1001" s="6">
        <v>146000</v>
      </c>
      <c r="H1001" s="6">
        <v>146000</v>
      </c>
    </row>
    <row r="1002" spans="1:8" x14ac:dyDescent="0.35">
      <c r="A1002" t="s">
        <v>833</v>
      </c>
      <c r="B1002" t="s">
        <v>15</v>
      </c>
      <c r="C1002" t="s">
        <v>1749</v>
      </c>
      <c r="D1002" s="6">
        <v>277426</v>
      </c>
      <c r="E1002" s="6">
        <v>221463</v>
      </c>
      <c r="F1002" s="6">
        <v>55963</v>
      </c>
      <c r="G1002" s="6">
        <v>55963</v>
      </c>
      <c r="H1002" s="6">
        <v>221463</v>
      </c>
    </row>
    <row r="1003" spans="1:8" x14ac:dyDescent="0.35">
      <c r="A1003" t="s">
        <v>833</v>
      </c>
      <c r="B1003" t="s">
        <v>15</v>
      </c>
      <c r="C1003" t="s">
        <v>1936</v>
      </c>
      <c r="D1003" s="6">
        <v>254000</v>
      </c>
      <c r="E1003" s="6">
        <v>127000</v>
      </c>
      <c r="F1003" s="6">
        <v>127000</v>
      </c>
      <c r="G1003" s="6">
        <v>127000</v>
      </c>
      <c r="H1003" s="6">
        <v>127000</v>
      </c>
    </row>
    <row r="1004" spans="1:8" x14ac:dyDescent="0.35">
      <c r="A1004" t="s">
        <v>833</v>
      </c>
      <c r="B1004" t="s">
        <v>15</v>
      </c>
      <c r="C1004" t="s">
        <v>1969</v>
      </c>
      <c r="D1004" s="6">
        <v>69000</v>
      </c>
      <c r="E1004" s="6">
        <v>34500</v>
      </c>
      <c r="F1004" s="6">
        <v>10350</v>
      </c>
      <c r="G1004" s="6">
        <v>34500</v>
      </c>
      <c r="H1004" s="6">
        <v>34500</v>
      </c>
    </row>
    <row r="1005" spans="1:8" x14ac:dyDescent="0.35">
      <c r="A1005" t="s">
        <v>833</v>
      </c>
      <c r="B1005" t="s">
        <v>15</v>
      </c>
      <c r="C1005" t="s">
        <v>2242</v>
      </c>
      <c r="D1005" s="6">
        <v>2014000</v>
      </c>
      <c r="E1005" s="6">
        <v>1007000</v>
      </c>
      <c r="F1005" s="6">
        <v>1007000</v>
      </c>
      <c r="G1005" s="6">
        <v>1007000</v>
      </c>
      <c r="H1005" s="6">
        <v>1007000</v>
      </c>
    </row>
    <row r="1006" spans="1:8" x14ac:dyDescent="0.35">
      <c r="A1006" t="s">
        <v>833</v>
      </c>
      <c r="B1006" t="s">
        <v>15</v>
      </c>
      <c r="C1006" t="s">
        <v>1032</v>
      </c>
      <c r="D1006" s="6">
        <v>0</v>
      </c>
      <c r="E1006" s="6">
        <v>0</v>
      </c>
      <c r="F1006" s="6">
        <v>0</v>
      </c>
      <c r="G1006" s="6">
        <v>0</v>
      </c>
      <c r="H1006" s="6">
        <v>0</v>
      </c>
    </row>
    <row r="1007" spans="1:8" x14ac:dyDescent="0.35">
      <c r="A1007" t="s">
        <v>833</v>
      </c>
      <c r="B1007" t="s">
        <v>16</v>
      </c>
      <c r="C1007" t="s">
        <v>2193</v>
      </c>
      <c r="D1007" s="6">
        <v>158066</v>
      </c>
      <c r="E1007" s="6">
        <v>0</v>
      </c>
      <c r="F1007" s="6">
        <v>75841</v>
      </c>
      <c r="G1007" s="6">
        <v>75841</v>
      </c>
      <c r="H1007" s="6">
        <v>78713</v>
      </c>
    </row>
    <row r="1008" spans="1:8" x14ac:dyDescent="0.35">
      <c r="A1008" t="s">
        <v>834</v>
      </c>
      <c r="B1008" t="s">
        <v>15</v>
      </c>
      <c r="C1008" t="s">
        <v>1104</v>
      </c>
      <c r="D1008" s="6">
        <v>155000</v>
      </c>
      <c r="E1008" s="6">
        <v>76500</v>
      </c>
      <c r="F1008" s="6">
        <v>75500</v>
      </c>
      <c r="G1008" s="6">
        <v>75500</v>
      </c>
      <c r="H1008" s="6">
        <v>75500</v>
      </c>
    </row>
    <row r="1009" spans="1:8" x14ac:dyDescent="0.35">
      <c r="A1009" t="s">
        <v>834</v>
      </c>
      <c r="B1009" t="s">
        <v>15</v>
      </c>
      <c r="C1009" t="s">
        <v>1218</v>
      </c>
      <c r="D1009" s="6">
        <v>147000</v>
      </c>
      <c r="E1009" s="6">
        <v>74500</v>
      </c>
      <c r="F1009" s="6">
        <v>72500</v>
      </c>
      <c r="G1009" s="6">
        <v>72500</v>
      </c>
      <c r="H1009" s="6">
        <v>72500</v>
      </c>
    </row>
    <row r="1010" spans="1:8" x14ac:dyDescent="0.35">
      <c r="A1010" t="s">
        <v>834</v>
      </c>
      <c r="B1010" t="s">
        <v>15</v>
      </c>
      <c r="C1010" t="s">
        <v>1407</v>
      </c>
      <c r="D1010" s="6">
        <v>30373</v>
      </c>
      <c r="E1010" s="6">
        <v>15297</v>
      </c>
      <c r="F1010" s="6">
        <v>4511.7</v>
      </c>
      <c r="G1010" s="6">
        <v>15076</v>
      </c>
      <c r="H1010" s="6">
        <v>15002</v>
      </c>
    </row>
    <row r="1011" spans="1:8" x14ac:dyDescent="0.35">
      <c r="A1011" t="s">
        <v>834</v>
      </c>
      <c r="B1011" t="s">
        <v>15</v>
      </c>
      <c r="C1011" t="s">
        <v>1517</v>
      </c>
      <c r="D1011" s="6">
        <v>28520</v>
      </c>
      <c r="E1011" s="6">
        <v>14365</v>
      </c>
      <c r="F1011" s="6">
        <v>4236</v>
      </c>
      <c r="G1011" s="6">
        <v>14155</v>
      </c>
      <c r="H1011" s="6">
        <v>14085</v>
      </c>
    </row>
    <row r="1012" spans="1:8" x14ac:dyDescent="0.35">
      <c r="A1012" t="s">
        <v>834</v>
      </c>
      <c r="B1012" t="s">
        <v>15</v>
      </c>
      <c r="C1012" t="s">
        <v>1567</v>
      </c>
      <c r="D1012" s="6">
        <v>28780</v>
      </c>
      <c r="E1012" s="6">
        <v>14495</v>
      </c>
      <c r="F1012" s="6">
        <v>4275</v>
      </c>
      <c r="G1012" s="6">
        <v>14285</v>
      </c>
      <c r="H1012" s="6">
        <v>14215</v>
      </c>
    </row>
    <row r="1013" spans="1:8" x14ac:dyDescent="0.35">
      <c r="A1013" t="s">
        <v>834</v>
      </c>
      <c r="B1013" t="s">
        <v>15</v>
      </c>
      <c r="C1013" t="s">
        <v>1574</v>
      </c>
      <c r="D1013" s="6">
        <v>140000</v>
      </c>
      <c r="E1013" s="6">
        <v>66000</v>
      </c>
      <c r="F1013" s="6">
        <v>68500</v>
      </c>
      <c r="G1013" s="6">
        <v>68500</v>
      </c>
      <c r="H1013" s="6">
        <v>68500</v>
      </c>
    </row>
    <row r="1014" spans="1:8" x14ac:dyDescent="0.35">
      <c r="A1014" t="s">
        <v>834</v>
      </c>
      <c r="B1014" t="s">
        <v>15</v>
      </c>
      <c r="C1014" t="s">
        <v>1679</v>
      </c>
      <c r="D1014" s="6">
        <v>139000</v>
      </c>
      <c r="E1014" s="6">
        <v>70500</v>
      </c>
      <c r="F1014" s="6">
        <v>68500</v>
      </c>
      <c r="G1014" s="6">
        <v>68500</v>
      </c>
      <c r="H1014" s="6">
        <v>68500</v>
      </c>
    </row>
    <row r="1015" spans="1:8" x14ac:dyDescent="0.35">
      <c r="A1015" t="s">
        <v>834</v>
      </c>
      <c r="B1015" t="s">
        <v>15</v>
      </c>
      <c r="C1015" t="s">
        <v>1272</v>
      </c>
      <c r="D1015" s="6">
        <v>146000</v>
      </c>
      <c r="E1015" s="6">
        <v>74000</v>
      </c>
      <c r="F1015" s="6">
        <v>22350</v>
      </c>
      <c r="G1015" s="6">
        <v>74500</v>
      </c>
      <c r="H1015" s="6">
        <v>74500</v>
      </c>
    </row>
    <row r="1016" spans="1:8" x14ac:dyDescent="0.35">
      <c r="A1016" t="s">
        <v>834</v>
      </c>
      <c r="B1016" t="s">
        <v>15</v>
      </c>
      <c r="C1016" t="s">
        <v>2135</v>
      </c>
      <c r="D1016" s="6">
        <v>140000</v>
      </c>
      <c r="E1016" s="6">
        <v>66000</v>
      </c>
      <c r="F1016" s="6">
        <v>69000</v>
      </c>
      <c r="G1016" s="6">
        <v>69000</v>
      </c>
      <c r="H1016" s="6">
        <v>69000</v>
      </c>
    </row>
    <row r="1017" spans="1:8" x14ac:dyDescent="0.35">
      <c r="A1017" t="s">
        <v>834</v>
      </c>
      <c r="B1017" t="s">
        <v>15</v>
      </c>
      <c r="C1017" t="s">
        <v>2212</v>
      </c>
      <c r="D1017" s="6">
        <v>28099</v>
      </c>
      <c r="E1017" s="6">
        <v>14154</v>
      </c>
      <c r="F1017" s="6">
        <v>0</v>
      </c>
      <c r="G1017" s="6">
        <v>0</v>
      </c>
      <c r="H1017" s="6">
        <v>0</v>
      </c>
    </row>
    <row r="1018" spans="1:8" x14ac:dyDescent="0.35">
      <c r="A1018" t="s">
        <v>834</v>
      </c>
      <c r="B1018" t="s">
        <v>15</v>
      </c>
      <c r="C1018" t="s">
        <v>2240</v>
      </c>
      <c r="D1018" s="6">
        <v>139000</v>
      </c>
      <c r="E1018" s="6">
        <v>70500</v>
      </c>
      <c r="F1018" s="6">
        <v>68500</v>
      </c>
      <c r="G1018" s="6">
        <v>68500</v>
      </c>
      <c r="H1018" s="6">
        <v>68500</v>
      </c>
    </row>
    <row r="1019" spans="1:8" x14ac:dyDescent="0.35">
      <c r="A1019" t="s">
        <v>834</v>
      </c>
      <c r="B1019" t="s">
        <v>15</v>
      </c>
      <c r="C1019" t="s">
        <v>2316</v>
      </c>
      <c r="D1019" s="6">
        <v>1440000</v>
      </c>
      <c r="E1019" s="6">
        <v>719000</v>
      </c>
      <c r="F1019" s="6">
        <v>644000</v>
      </c>
      <c r="G1019" s="6">
        <v>728000</v>
      </c>
      <c r="H1019" s="6">
        <v>560000</v>
      </c>
    </row>
    <row r="1020" spans="1:8" x14ac:dyDescent="0.35">
      <c r="A1020" t="s">
        <v>834</v>
      </c>
      <c r="B1020" t="s">
        <v>15</v>
      </c>
      <c r="C1020" t="s">
        <v>2335</v>
      </c>
      <c r="D1020" s="6">
        <v>155000</v>
      </c>
      <c r="E1020" s="6">
        <v>76500</v>
      </c>
      <c r="F1020" s="6">
        <v>75500</v>
      </c>
      <c r="G1020" s="6">
        <v>75500</v>
      </c>
      <c r="H1020" s="6">
        <v>75500</v>
      </c>
    </row>
    <row r="1021" spans="1:8" x14ac:dyDescent="0.35">
      <c r="A1021" t="s">
        <v>834</v>
      </c>
      <c r="B1021" t="s">
        <v>15</v>
      </c>
      <c r="C1021" t="s">
        <v>2441</v>
      </c>
      <c r="D1021" s="6">
        <v>28099</v>
      </c>
      <c r="E1021" s="6">
        <v>14154</v>
      </c>
      <c r="F1021" s="6">
        <v>0</v>
      </c>
      <c r="G1021" s="6">
        <v>0</v>
      </c>
      <c r="H1021" s="6">
        <v>0</v>
      </c>
    </row>
    <row r="1022" spans="1:8" x14ac:dyDescent="0.35">
      <c r="A1022" t="s">
        <v>834</v>
      </c>
      <c r="B1022" t="s">
        <v>15</v>
      </c>
      <c r="C1022" t="s">
        <v>2783</v>
      </c>
      <c r="D1022" s="6">
        <v>210000</v>
      </c>
      <c r="E1022" s="6">
        <v>205000</v>
      </c>
      <c r="F1022" s="6">
        <v>54750</v>
      </c>
      <c r="G1022" s="6">
        <v>182500</v>
      </c>
      <c r="H1022" s="6">
        <v>182500</v>
      </c>
    </row>
    <row r="1023" spans="1:8" x14ac:dyDescent="0.35">
      <c r="A1023" t="s">
        <v>834</v>
      </c>
      <c r="B1023" t="s">
        <v>15</v>
      </c>
      <c r="C1023" t="s">
        <v>2784</v>
      </c>
      <c r="D1023" s="6">
        <v>30897</v>
      </c>
      <c r="E1023" s="6">
        <v>15560</v>
      </c>
      <c r="F1023" s="6">
        <v>4589.8500000000004</v>
      </c>
      <c r="G1023" s="6">
        <v>15337</v>
      </c>
      <c r="H1023" s="6">
        <v>15262</v>
      </c>
    </row>
    <row r="1024" spans="1:8" x14ac:dyDescent="0.35">
      <c r="A1024" t="s">
        <v>834</v>
      </c>
      <c r="B1024" t="s">
        <v>15</v>
      </c>
      <c r="C1024" t="s">
        <v>2592</v>
      </c>
      <c r="D1024" s="6">
        <v>30379</v>
      </c>
      <c r="E1024" s="6">
        <v>28000</v>
      </c>
      <c r="F1024" s="6">
        <v>0</v>
      </c>
      <c r="G1024" s="6">
        <v>0</v>
      </c>
      <c r="H1024" s="6">
        <v>0</v>
      </c>
    </row>
    <row r="1025" spans="1:8" x14ac:dyDescent="0.35">
      <c r="A1025" t="s">
        <v>834</v>
      </c>
      <c r="B1025" t="s">
        <v>16</v>
      </c>
      <c r="C1025" t="s">
        <v>2229</v>
      </c>
      <c r="D1025" s="6">
        <v>90384</v>
      </c>
      <c r="E1025" s="6">
        <v>47016</v>
      </c>
      <c r="F1025" s="6">
        <v>43368</v>
      </c>
      <c r="G1025" s="6">
        <v>43368</v>
      </c>
      <c r="H1025" s="6">
        <v>47152</v>
      </c>
    </row>
    <row r="1026" spans="1:8" x14ac:dyDescent="0.35">
      <c r="A1026" t="s">
        <v>835</v>
      </c>
      <c r="B1026" t="s">
        <v>15</v>
      </c>
      <c r="C1026" t="s">
        <v>1193</v>
      </c>
      <c r="D1026" s="6">
        <v>242000</v>
      </c>
      <c r="E1026" s="6">
        <v>123500</v>
      </c>
      <c r="F1026" s="6">
        <v>123000</v>
      </c>
      <c r="G1026" s="6">
        <v>123000</v>
      </c>
      <c r="H1026" s="6">
        <v>123000</v>
      </c>
    </row>
    <row r="1027" spans="1:8" x14ac:dyDescent="0.35">
      <c r="A1027" t="s">
        <v>835</v>
      </c>
      <c r="B1027" t="s">
        <v>15</v>
      </c>
      <c r="C1027" t="s">
        <v>1591</v>
      </c>
      <c r="D1027" s="6">
        <v>170000</v>
      </c>
      <c r="E1027" s="6">
        <v>87000</v>
      </c>
      <c r="F1027" s="6">
        <v>82000</v>
      </c>
      <c r="G1027" s="6">
        <v>83000</v>
      </c>
      <c r="H1027" s="6">
        <v>81000</v>
      </c>
    </row>
    <row r="1028" spans="1:8" x14ac:dyDescent="0.35">
      <c r="A1028" t="s">
        <v>835</v>
      </c>
      <c r="B1028" t="s">
        <v>15</v>
      </c>
      <c r="C1028" t="s">
        <v>1760</v>
      </c>
      <c r="D1028" s="6">
        <v>407000</v>
      </c>
      <c r="E1028" s="6">
        <v>196500</v>
      </c>
      <c r="F1028" s="6">
        <v>202500</v>
      </c>
      <c r="G1028" s="6">
        <v>202500</v>
      </c>
      <c r="H1028" s="6">
        <v>202500</v>
      </c>
    </row>
    <row r="1029" spans="1:8" x14ac:dyDescent="0.35">
      <c r="A1029" t="s">
        <v>835</v>
      </c>
      <c r="B1029" t="s">
        <v>15</v>
      </c>
      <c r="C1029" t="s">
        <v>1790</v>
      </c>
      <c r="D1029" s="6">
        <v>242000</v>
      </c>
      <c r="E1029" s="6">
        <v>123500</v>
      </c>
      <c r="F1029" s="6">
        <v>123000</v>
      </c>
      <c r="G1029" s="6">
        <v>123000</v>
      </c>
      <c r="H1029" s="6">
        <v>123000</v>
      </c>
    </row>
    <row r="1030" spans="1:8" x14ac:dyDescent="0.35">
      <c r="A1030" t="s">
        <v>835</v>
      </c>
      <c r="B1030" t="s">
        <v>15</v>
      </c>
      <c r="C1030" t="s">
        <v>2277</v>
      </c>
      <c r="D1030" s="6">
        <v>1614000</v>
      </c>
      <c r="E1030" s="6">
        <v>806000</v>
      </c>
      <c r="F1030" s="6">
        <v>805000</v>
      </c>
      <c r="G1030" s="6">
        <v>805000</v>
      </c>
      <c r="H1030" s="6">
        <v>805000</v>
      </c>
    </row>
    <row r="1031" spans="1:8" x14ac:dyDescent="0.35">
      <c r="A1031" t="s">
        <v>835</v>
      </c>
      <c r="B1031" t="s">
        <v>15</v>
      </c>
      <c r="C1031" t="s">
        <v>2592</v>
      </c>
      <c r="D1031" s="6">
        <v>98973</v>
      </c>
      <c r="E1031" s="6">
        <v>130000</v>
      </c>
      <c r="F1031" s="6">
        <v>0</v>
      </c>
      <c r="G1031" s="6">
        <v>0</v>
      </c>
      <c r="H1031" s="6">
        <v>0</v>
      </c>
    </row>
    <row r="1032" spans="1:8" x14ac:dyDescent="0.35">
      <c r="A1032" t="s">
        <v>835</v>
      </c>
      <c r="B1032" t="s">
        <v>15</v>
      </c>
      <c r="C1032" t="s">
        <v>1092</v>
      </c>
      <c r="D1032" s="6">
        <v>50000</v>
      </c>
      <c r="E1032" s="6">
        <v>0</v>
      </c>
      <c r="F1032" s="6">
        <v>0</v>
      </c>
      <c r="G1032" s="6">
        <v>0</v>
      </c>
      <c r="H1032" s="6">
        <v>0</v>
      </c>
    </row>
    <row r="1033" spans="1:8" x14ac:dyDescent="0.35">
      <c r="A1033" t="s">
        <v>835</v>
      </c>
      <c r="B1033" t="s">
        <v>15</v>
      </c>
      <c r="C1033" t="s">
        <v>1086</v>
      </c>
      <c r="D1033" s="6">
        <v>532357</v>
      </c>
      <c r="E1033" s="6">
        <v>0</v>
      </c>
      <c r="F1033" s="6">
        <v>79965</v>
      </c>
      <c r="G1033" s="6">
        <v>265250</v>
      </c>
      <c r="H1033" s="6">
        <v>267850</v>
      </c>
    </row>
    <row r="1034" spans="1:8" x14ac:dyDescent="0.35">
      <c r="A1034" t="s">
        <v>836</v>
      </c>
      <c r="B1034" t="s">
        <v>15</v>
      </c>
      <c r="C1034" t="s">
        <v>1121</v>
      </c>
      <c r="D1034" s="6">
        <v>0</v>
      </c>
      <c r="E1034" s="6">
        <v>314650</v>
      </c>
      <c r="F1034" s="6">
        <v>0</v>
      </c>
      <c r="G1034" s="6">
        <v>0</v>
      </c>
      <c r="H1034" s="6">
        <v>0</v>
      </c>
    </row>
    <row r="1035" spans="1:8" x14ac:dyDescent="0.35">
      <c r="A1035" t="s">
        <v>836</v>
      </c>
      <c r="B1035" t="s">
        <v>15</v>
      </c>
      <c r="C1035" t="s">
        <v>1245</v>
      </c>
      <c r="D1035" s="6">
        <v>1275200</v>
      </c>
      <c r="E1035" s="6">
        <v>654350</v>
      </c>
      <c r="F1035" s="6">
        <v>242085</v>
      </c>
      <c r="G1035" s="6">
        <v>805900</v>
      </c>
      <c r="H1035" s="6">
        <v>808000</v>
      </c>
    </row>
    <row r="1036" spans="1:8" x14ac:dyDescent="0.35">
      <c r="A1036" t="s">
        <v>836</v>
      </c>
      <c r="B1036" t="s">
        <v>15</v>
      </c>
      <c r="C1036" t="s">
        <v>1368</v>
      </c>
      <c r="D1036" s="6">
        <v>290000</v>
      </c>
      <c r="E1036" s="6">
        <v>147500</v>
      </c>
      <c r="F1036" s="6">
        <v>44100</v>
      </c>
      <c r="G1036" s="6">
        <v>147000</v>
      </c>
      <c r="H1036" s="6">
        <v>147000</v>
      </c>
    </row>
    <row r="1037" spans="1:8" x14ac:dyDescent="0.35">
      <c r="A1037" t="s">
        <v>836</v>
      </c>
      <c r="B1037" t="s">
        <v>15</v>
      </c>
      <c r="C1037" t="s">
        <v>1147</v>
      </c>
      <c r="D1037" s="6">
        <v>748000</v>
      </c>
      <c r="E1037" s="6">
        <v>171000</v>
      </c>
      <c r="F1037" s="6">
        <v>112050</v>
      </c>
      <c r="G1037" s="6">
        <v>373500</v>
      </c>
      <c r="H1037" s="6">
        <v>373500</v>
      </c>
    </row>
    <row r="1038" spans="1:8" x14ac:dyDescent="0.35">
      <c r="A1038" t="s">
        <v>836</v>
      </c>
      <c r="B1038" t="s">
        <v>15</v>
      </c>
      <c r="C1038" t="s">
        <v>1673</v>
      </c>
      <c r="D1038" s="6">
        <v>1788000</v>
      </c>
      <c r="E1038" s="6">
        <v>884500</v>
      </c>
      <c r="F1038" s="6">
        <v>723000</v>
      </c>
      <c r="G1038" s="6">
        <v>902500</v>
      </c>
      <c r="H1038" s="6">
        <v>543500</v>
      </c>
    </row>
    <row r="1039" spans="1:8" x14ac:dyDescent="0.35">
      <c r="A1039" t="s">
        <v>836</v>
      </c>
      <c r="B1039" t="s">
        <v>15</v>
      </c>
      <c r="C1039" t="s">
        <v>2103</v>
      </c>
      <c r="D1039" s="6">
        <v>0</v>
      </c>
      <c r="E1039" s="6">
        <v>650</v>
      </c>
      <c r="F1039" s="6">
        <v>0</v>
      </c>
      <c r="G1039" s="6">
        <v>0</v>
      </c>
      <c r="H1039" s="6">
        <v>0</v>
      </c>
    </row>
    <row r="1040" spans="1:8" x14ac:dyDescent="0.35">
      <c r="A1040" t="s">
        <v>836</v>
      </c>
      <c r="B1040" t="s">
        <v>15</v>
      </c>
      <c r="C1040" t="s">
        <v>2253</v>
      </c>
      <c r="D1040" s="6">
        <v>2124000</v>
      </c>
      <c r="E1040" s="6">
        <v>1059000</v>
      </c>
      <c r="F1040" s="6">
        <v>318000</v>
      </c>
      <c r="G1040" s="6">
        <v>1060000</v>
      </c>
      <c r="H1040" s="6">
        <v>1060000</v>
      </c>
    </row>
    <row r="1041" spans="1:8" x14ac:dyDescent="0.35">
      <c r="A1041" t="s">
        <v>836</v>
      </c>
      <c r="B1041" t="s">
        <v>15</v>
      </c>
      <c r="C1041" t="s">
        <v>1223</v>
      </c>
      <c r="D1041" s="6">
        <v>937000</v>
      </c>
      <c r="E1041" s="6">
        <v>468500</v>
      </c>
      <c r="F1041" s="6">
        <v>140550</v>
      </c>
      <c r="G1041" s="6">
        <v>468500</v>
      </c>
      <c r="H1041" s="6">
        <v>468500</v>
      </c>
    </row>
    <row r="1042" spans="1:8" x14ac:dyDescent="0.35">
      <c r="A1042" t="s">
        <v>836</v>
      </c>
      <c r="B1042" t="s">
        <v>15</v>
      </c>
      <c r="C1042" t="s">
        <v>1401</v>
      </c>
      <c r="D1042" s="6">
        <v>489000</v>
      </c>
      <c r="E1042" s="6">
        <v>244500</v>
      </c>
      <c r="F1042" s="6">
        <v>73350</v>
      </c>
      <c r="G1042" s="6">
        <v>244500</v>
      </c>
      <c r="H1042" s="6">
        <v>244500</v>
      </c>
    </row>
    <row r="1043" spans="1:8" x14ac:dyDescent="0.35">
      <c r="A1043" t="s">
        <v>836</v>
      </c>
      <c r="B1043" t="s">
        <v>15</v>
      </c>
      <c r="C1043" t="s">
        <v>1092</v>
      </c>
      <c r="D1043" s="6">
        <v>100000</v>
      </c>
      <c r="E1043" s="6">
        <v>0</v>
      </c>
      <c r="F1043" s="6">
        <v>0</v>
      </c>
      <c r="G1043" s="6">
        <v>0</v>
      </c>
      <c r="H1043" s="6">
        <v>0</v>
      </c>
    </row>
    <row r="1044" spans="1:8" x14ac:dyDescent="0.35">
      <c r="A1044" t="s">
        <v>836</v>
      </c>
      <c r="B1044" t="s">
        <v>15</v>
      </c>
      <c r="C1044" t="s">
        <v>2592</v>
      </c>
      <c r="D1044" s="6">
        <v>112140</v>
      </c>
      <c r="E1044" s="6">
        <v>0</v>
      </c>
      <c r="F1044" s="6">
        <v>0</v>
      </c>
      <c r="G1044" s="6">
        <v>0</v>
      </c>
      <c r="H1044" s="6">
        <v>0</v>
      </c>
    </row>
    <row r="1045" spans="1:8" x14ac:dyDescent="0.35">
      <c r="A1045" t="s">
        <v>836</v>
      </c>
      <c r="B1045" t="s">
        <v>15</v>
      </c>
      <c r="C1045" t="s">
        <v>1032</v>
      </c>
      <c r="D1045" s="6">
        <v>10000</v>
      </c>
      <c r="E1045" s="6">
        <v>5000</v>
      </c>
      <c r="F1045" s="6">
        <v>1500</v>
      </c>
      <c r="G1045" s="6">
        <v>5000</v>
      </c>
      <c r="H1045" s="6">
        <v>5000</v>
      </c>
    </row>
    <row r="1046" spans="1:8" x14ac:dyDescent="0.35">
      <c r="A1046" t="s">
        <v>836</v>
      </c>
      <c r="B1046" t="s">
        <v>15</v>
      </c>
      <c r="C1046" t="s">
        <v>1037</v>
      </c>
      <c r="D1046" s="6">
        <v>2154032</v>
      </c>
      <c r="E1046" s="6">
        <v>0</v>
      </c>
      <c r="F1046" s="6">
        <v>131407.5</v>
      </c>
      <c r="G1046" s="6">
        <v>439100</v>
      </c>
      <c r="H1046" s="6">
        <v>436950</v>
      </c>
    </row>
    <row r="1047" spans="1:8" x14ac:dyDescent="0.35">
      <c r="A1047" t="s">
        <v>836</v>
      </c>
      <c r="B1047" t="s">
        <v>16</v>
      </c>
      <c r="C1047" t="s">
        <v>1776</v>
      </c>
      <c r="D1047" s="6">
        <v>432896</v>
      </c>
      <c r="E1047" s="6">
        <v>219163</v>
      </c>
      <c r="F1047" s="6">
        <v>217269</v>
      </c>
      <c r="G1047" s="6">
        <v>218343</v>
      </c>
      <c r="H1047" s="6">
        <v>216195</v>
      </c>
    </row>
    <row r="1048" spans="1:8" x14ac:dyDescent="0.35">
      <c r="A1048" t="s">
        <v>837</v>
      </c>
      <c r="B1048" t="s">
        <v>15</v>
      </c>
      <c r="C1048" t="s">
        <v>1822</v>
      </c>
      <c r="D1048" s="6">
        <v>188100</v>
      </c>
      <c r="E1048" s="6">
        <v>96837</v>
      </c>
      <c r="F1048" s="6">
        <v>90333</v>
      </c>
      <c r="G1048" s="6">
        <v>91262</v>
      </c>
      <c r="H1048" s="6">
        <v>89404</v>
      </c>
    </row>
    <row r="1049" spans="1:8" x14ac:dyDescent="0.35">
      <c r="A1049" t="s">
        <v>837</v>
      </c>
      <c r="B1049" t="s">
        <v>15</v>
      </c>
      <c r="C1049" t="s">
        <v>1121</v>
      </c>
      <c r="D1049" s="6">
        <v>0</v>
      </c>
      <c r="E1049" s="6">
        <v>1242300</v>
      </c>
      <c r="F1049" s="6">
        <v>0</v>
      </c>
      <c r="G1049" s="6">
        <v>0</v>
      </c>
      <c r="H1049" s="6">
        <v>0</v>
      </c>
    </row>
    <row r="1050" spans="1:8" x14ac:dyDescent="0.35">
      <c r="A1050" t="s">
        <v>837</v>
      </c>
      <c r="B1050" t="s">
        <v>15</v>
      </c>
      <c r="C1050" t="s">
        <v>1125</v>
      </c>
      <c r="D1050" s="6">
        <v>3169000</v>
      </c>
      <c r="E1050" s="6">
        <v>1258000</v>
      </c>
      <c r="F1050" s="6">
        <v>1584000</v>
      </c>
      <c r="G1050" s="6">
        <v>1584000</v>
      </c>
      <c r="H1050" s="6">
        <v>1584000</v>
      </c>
    </row>
    <row r="1051" spans="1:8" x14ac:dyDescent="0.35">
      <c r="A1051" t="s">
        <v>837</v>
      </c>
      <c r="B1051" t="s">
        <v>15</v>
      </c>
      <c r="C1051" t="s">
        <v>1092</v>
      </c>
      <c r="D1051" s="6">
        <v>0</v>
      </c>
      <c r="E1051" s="6">
        <v>0</v>
      </c>
      <c r="F1051" s="6">
        <v>0</v>
      </c>
      <c r="G1051" s="6">
        <v>0</v>
      </c>
      <c r="H1051" s="6">
        <v>0</v>
      </c>
    </row>
    <row r="1052" spans="1:8" x14ac:dyDescent="0.35">
      <c r="A1052" t="s">
        <v>837</v>
      </c>
      <c r="B1052" t="s">
        <v>15</v>
      </c>
      <c r="C1052" t="s">
        <v>2592</v>
      </c>
      <c r="D1052" s="6">
        <v>277348</v>
      </c>
      <c r="E1052" s="6">
        <v>250000</v>
      </c>
      <c r="F1052" s="6">
        <v>0</v>
      </c>
      <c r="G1052" s="6">
        <v>0</v>
      </c>
      <c r="H1052" s="6">
        <v>0</v>
      </c>
    </row>
    <row r="1053" spans="1:8" x14ac:dyDescent="0.35">
      <c r="A1053" t="s">
        <v>837</v>
      </c>
      <c r="B1053" t="s">
        <v>15</v>
      </c>
      <c r="C1053" t="s">
        <v>1233</v>
      </c>
      <c r="D1053" s="6">
        <v>1843000</v>
      </c>
      <c r="E1053" s="6">
        <v>0</v>
      </c>
      <c r="F1053" s="6">
        <v>277650</v>
      </c>
      <c r="G1053" s="6">
        <v>925500</v>
      </c>
      <c r="H1053" s="6">
        <v>925500</v>
      </c>
    </row>
    <row r="1054" spans="1:8" x14ac:dyDescent="0.35">
      <c r="A1054" t="s">
        <v>838</v>
      </c>
      <c r="B1054" t="s">
        <v>15</v>
      </c>
      <c r="C1054" t="s">
        <v>1278</v>
      </c>
      <c r="D1054" s="6">
        <v>97857</v>
      </c>
      <c r="E1054" s="6">
        <v>97857</v>
      </c>
      <c r="F1054" s="6">
        <v>0</v>
      </c>
      <c r="G1054" s="6">
        <v>0</v>
      </c>
      <c r="H1054" s="6">
        <v>97857</v>
      </c>
    </row>
    <row r="1055" spans="1:8" x14ac:dyDescent="0.35">
      <c r="A1055" t="s">
        <v>838</v>
      </c>
      <c r="B1055" t="s">
        <v>15</v>
      </c>
      <c r="C1055" t="s">
        <v>1559</v>
      </c>
      <c r="D1055" s="6">
        <v>0</v>
      </c>
      <c r="E1055" s="6">
        <v>9907</v>
      </c>
      <c r="F1055" s="6">
        <v>0</v>
      </c>
      <c r="G1055" s="6">
        <v>0</v>
      </c>
      <c r="H1055" s="6">
        <v>0</v>
      </c>
    </row>
    <row r="1056" spans="1:8" x14ac:dyDescent="0.35">
      <c r="A1056" t="s">
        <v>838</v>
      </c>
      <c r="B1056" t="s">
        <v>15</v>
      </c>
      <c r="C1056" t="s">
        <v>1836</v>
      </c>
      <c r="D1056" s="6">
        <v>332000</v>
      </c>
      <c r="E1056" s="6">
        <v>166000</v>
      </c>
      <c r="F1056" s="6">
        <v>166000</v>
      </c>
      <c r="G1056" s="6">
        <v>166000</v>
      </c>
      <c r="H1056" s="6">
        <v>166000</v>
      </c>
    </row>
    <row r="1057" spans="1:8" x14ac:dyDescent="0.35">
      <c r="A1057" t="s">
        <v>838</v>
      </c>
      <c r="B1057" t="s">
        <v>15</v>
      </c>
      <c r="C1057" t="s">
        <v>2592</v>
      </c>
      <c r="D1057" s="6">
        <v>0</v>
      </c>
      <c r="E1057" s="6">
        <v>0</v>
      </c>
      <c r="F1057" s="6">
        <v>0</v>
      </c>
      <c r="G1057" s="6">
        <v>0</v>
      </c>
      <c r="H1057" s="6">
        <v>0</v>
      </c>
    </row>
    <row r="1058" spans="1:8" x14ac:dyDescent="0.35">
      <c r="A1058" t="s">
        <v>838</v>
      </c>
      <c r="B1058" t="s">
        <v>16</v>
      </c>
      <c r="C1058" t="s">
        <v>1373</v>
      </c>
      <c r="D1058" s="6">
        <v>34841</v>
      </c>
      <c r="E1058" s="6">
        <v>17850</v>
      </c>
      <c r="F1058" s="6">
        <v>16986</v>
      </c>
      <c r="G1058" s="6">
        <v>16986</v>
      </c>
      <c r="H1058" s="6">
        <v>17697</v>
      </c>
    </row>
    <row r="1059" spans="1:8" x14ac:dyDescent="0.35">
      <c r="A1059" t="s">
        <v>839</v>
      </c>
      <c r="B1059" t="s">
        <v>15</v>
      </c>
      <c r="C1059" t="s">
        <v>1044</v>
      </c>
      <c r="D1059" s="6">
        <v>0</v>
      </c>
      <c r="E1059" s="6">
        <v>2000</v>
      </c>
      <c r="F1059" s="6">
        <v>0</v>
      </c>
      <c r="G1059" s="6">
        <v>0</v>
      </c>
      <c r="H1059" s="6">
        <v>0</v>
      </c>
    </row>
    <row r="1060" spans="1:8" x14ac:dyDescent="0.35">
      <c r="A1060" t="s">
        <v>839</v>
      </c>
      <c r="B1060" t="s">
        <v>15</v>
      </c>
      <c r="C1060" t="s">
        <v>1208</v>
      </c>
      <c r="D1060" s="6">
        <v>95927</v>
      </c>
      <c r="E1060" s="6">
        <v>48310</v>
      </c>
      <c r="F1060" s="6">
        <v>14250.45</v>
      </c>
      <c r="G1060" s="6">
        <v>47617</v>
      </c>
      <c r="H1060" s="6">
        <v>47386</v>
      </c>
    </row>
    <row r="1061" spans="1:8" x14ac:dyDescent="0.35">
      <c r="A1061" t="s">
        <v>839</v>
      </c>
      <c r="B1061" t="s">
        <v>15</v>
      </c>
      <c r="C1061" t="s">
        <v>1282</v>
      </c>
      <c r="D1061" s="6">
        <v>1975000</v>
      </c>
      <c r="E1061" s="6">
        <v>986500</v>
      </c>
      <c r="F1061" s="6">
        <v>985500</v>
      </c>
      <c r="G1061" s="6">
        <v>985500</v>
      </c>
      <c r="H1061" s="6">
        <v>985500</v>
      </c>
    </row>
    <row r="1062" spans="1:8" x14ac:dyDescent="0.35">
      <c r="A1062" t="s">
        <v>839</v>
      </c>
      <c r="B1062" t="s">
        <v>15</v>
      </c>
      <c r="C1062" t="s">
        <v>1384</v>
      </c>
      <c r="D1062" s="6">
        <v>219824</v>
      </c>
      <c r="E1062" s="6">
        <v>215788</v>
      </c>
      <c r="F1062" s="6">
        <v>0</v>
      </c>
      <c r="G1062" s="6">
        <v>0</v>
      </c>
      <c r="H1062" s="6">
        <v>0</v>
      </c>
    </row>
    <row r="1063" spans="1:8" x14ac:dyDescent="0.35">
      <c r="A1063" t="s">
        <v>839</v>
      </c>
      <c r="B1063" t="s">
        <v>15</v>
      </c>
      <c r="C1063" t="s">
        <v>1956</v>
      </c>
      <c r="D1063" s="6">
        <v>83455</v>
      </c>
      <c r="E1063" s="6">
        <v>42035</v>
      </c>
      <c r="F1063" s="6">
        <v>12395.7</v>
      </c>
      <c r="G1063" s="6">
        <v>41420</v>
      </c>
      <c r="H1063" s="6">
        <v>41218</v>
      </c>
    </row>
    <row r="1064" spans="1:8" x14ac:dyDescent="0.35">
      <c r="A1064" t="s">
        <v>839</v>
      </c>
      <c r="B1064" t="s">
        <v>15</v>
      </c>
      <c r="C1064" t="s">
        <v>2224</v>
      </c>
      <c r="D1064" s="6">
        <v>81124</v>
      </c>
      <c r="E1064" s="6">
        <v>40864</v>
      </c>
      <c r="F1064" s="6">
        <v>0</v>
      </c>
      <c r="G1064" s="6">
        <v>0</v>
      </c>
      <c r="H1064" s="6">
        <v>0</v>
      </c>
    </row>
    <row r="1065" spans="1:8" x14ac:dyDescent="0.35">
      <c r="A1065" t="s">
        <v>839</v>
      </c>
      <c r="B1065" t="s">
        <v>15</v>
      </c>
      <c r="C1065" t="s">
        <v>2273</v>
      </c>
      <c r="D1065" s="6">
        <v>0</v>
      </c>
      <c r="E1065" s="6">
        <v>725220</v>
      </c>
      <c r="F1065" s="6">
        <v>0</v>
      </c>
      <c r="G1065" s="6">
        <v>0</v>
      </c>
      <c r="H1065" s="6">
        <v>0</v>
      </c>
    </row>
    <row r="1066" spans="1:8" x14ac:dyDescent="0.35">
      <c r="A1066" t="s">
        <v>839</v>
      </c>
      <c r="B1066" t="s">
        <v>15</v>
      </c>
      <c r="C1066" t="s">
        <v>2539</v>
      </c>
      <c r="D1066" s="6">
        <v>93232</v>
      </c>
      <c r="E1066" s="6">
        <v>46958</v>
      </c>
      <c r="F1066" s="6">
        <v>13848</v>
      </c>
      <c r="G1066" s="6">
        <v>46274</v>
      </c>
      <c r="H1066" s="6">
        <v>46046</v>
      </c>
    </row>
    <row r="1067" spans="1:8" x14ac:dyDescent="0.35">
      <c r="A1067" t="s">
        <v>839</v>
      </c>
      <c r="B1067" t="s">
        <v>15</v>
      </c>
      <c r="C1067" t="s">
        <v>2592</v>
      </c>
      <c r="D1067" s="6">
        <v>14480</v>
      </c>
      <c r="E1067" s="6">
        <v>13048</v>
      </c>
      <c r="F1067" s="6">
        <v>0</v>
      </c>
      <c r="G1067" s="6">
        <v>0</v>
      </c>
      <c r="H1067" s="6">
        <v>0</v>
      </c>
    </row>
    <row r="1068" spans="1:8" x14ac:dyDescent="0.35">
      <c r="A1068" t="s">
        <v>839</v>
      </c>
      <c r="B1068" t="s">
        <v>15</v>
      </c>
      <c r="C1068" t="s">
        <v>1092</v>
      </c>
      <c r="D1068" s="6">
        <v>100000</v>
      </c>
      <c r="E1068" s="6">
        <v>0</v>
      </c>
      <c r="F1068" s="6">
        <v>0</v>
      </c>
      <c r="G1068" s="6">
        <v>0</v>
      </c>
      <c r="H1068" s="6">
        <v>0</v>
      </c>
    </row>
    <row r="1069" spans="1:8" x14ac:dyDescent="0.35">
      <c r="A1069" t="s">
        <v>839</v>
      </c>
      <c r="B1069" t="s">
        <v>15</v>
      </c>
      <c r="C1069" t="s">
        <v>2805</v>
      </c>
      <c r="D1069" s="6">
        <v>99231</v>
      </c>
      <c r="E1069" s="6">
        <v>0</v>
      </c>
      <c r="F1069" s="6">
        <v>14556.6</v>
      </c>
      <c r="G1069" s="6">
        <v>48639</v>
      </c>
      <c r="H1069" s="6">
        <v>48405</v>
      </c>
    </row>
    <row r="1070" spans="1:8" x14ac:dyDescent="0.35">
      <c r="A1070" t="s">
        <v>839</v>
      </c>
      <c r="B1070" t="s">
        <v>15</v>
      </c>
      <c r="C1070" t="s">
        <v>2806</v>
      </c>
      <c r="D1070" s="6">
        <v>1451652</v>
      </c>
      <c r="E1070" s="6">
        <v>0</v>
      </c>
      <c r="F1070" s="6">
        <v>263509.5</v>
      </c>
      <c r="G1070" s="6">
        <v>877292</v>
      </c>
      <c r="H1070" s="6">
        <v>879438</v>
      </c>
    </row>
    <row r="1071" spans="1:8" x14ac:dyDescent="0.35">
      <c r="A1071" t="s">
        <v>839</v>
      </c>
      <c r="B1071" t="s">
        <v>16</v>
      </c>
      <c r="C1071" t="s">
        <v>1217</v>
      </c>
      <c r="D1071" s="6">
        <v>305440</v>
      </c>
      <c r="E1071" s="6">
        <v>149974</v>
      </c>
      <c r="F1071" s="6">
        <v>150169</v>
      </c>
      <c r="G1071" s="6">
        <v>150169</v>
      </c>
      <c r="H1071" s="6">
        <v>151751</v>
      </c>
    </row>
    <row r="1072" spans="1:8" x14ac:dyDescent="0.35">
      <c r="A1072" t="s">
        <v>840</v>
      </c>
      <c r="B1072" t="s">
        <v>15</v>
      </c>
      <c r="C1072" t="s">
        <v>1378</v>
      </c>
      <c r="D1072" s="6">
        <v>274000</v>
      </c>
      <c r="E1072" s="6">
        <v>137000</v>
      </c>
      <c r="F1072" s="6">
        <v>41100</v>
      </c>
      <c r="G1072" s="6">
        <v>137000</v>
      </c>
      <c r="H1072" s="6">
        <v>137000</v>
      </c>
    </row>
    <row r="1073" spans="1:8" x14ac:dyDescent="0.35">
      <c r="A1073" t="s">
        <v>840</v>
      </c>
      <c r="B1073" t="s">
        <v>15</v>
      </c>
      <c r="C1073" t="s">
        <v>1706</v>
      </c>
      <c r="D1073" s="6">
        <v>225000</v>
      </c>
      <c r="E1073" s="6">
        <v>213400</v>
      </c>
      <c r="F1073" s="6">
        <v>8600</v>
      </c>
      <c r="G1073" s="6">
        <v>8600</v>
      </c>
      <c r="H1073" s="6">
        <v>216400</v>
      </c>
    </row>
    <row r="1074" spans="1:8" x14ac:dyDescent="0.35">
      <c r="A1074" t="s">
        <v>840</v>
      </c>
      <c r="B1074" t="s">
        <v>15</v>
      </c>
      <c r="C1074" t="s">
        <v>2266</v>
      </c>
      <c r="D1074" s="6">
        <v>740500</v>
      </c>
      <c r="E1074" s="6">
        <v>373250</v>
      </c>
      <c r="F1074" s="6">
        <v>367750</v>
      </c>
      <c r="G1074" s="6">
        <v>367750</v>
      </c>
      <c r="H1074" s="6">
        <v>367750</v>
      </c>
    </row>
    <row r="1075" spans="1:8" x14ac:dyDescent="0.35">
      <c r="A1075" t="s">
        <v>840</v>
      </c>
      <c r="B1075" t="s">
        <v>15</v>
      </c>
      <c r="C1075" t="s">
        <v>2592</v>
      </c>
      <c r="D1075" s="6">
        <v>1379</v>
      </c>
      <c r="E1075" s="6">
        <v>0</v>
      </c>
      <c r="F1075" s="6">
        <v>0</v>
      </c>
      <c r="G1075" s="6">
        <v>0</v>
      </c>
      <c r="H1075" s="6">
        <v>0</v>
      </c>
    </row>
    <row r="1076" spans="1:8" x14ac:dyDescent="0.35">
      <c r="A1076" t="s">
        <v>840</v>
      </c>
      <c r="B1076" t="s">
        <v>15</v>
      </c>
      <c r="C1076" t="s">
        <v>2748</v>
      </c>
      <c r="D1076" s="6">
        <v>196000</v>
      </c>
      <c r="E1076" s="6">
        <v>98000</v>
      </c>
      <c r="F1076" s="6">
        <v>29400</v>
      </c>
      <c r="G1076" s="6">
        <v>98000</v>
      </c>
      <c r="H1076" s="6">
        <v>98000</v>
      </c>
    </row>
    <row r="1077" spans="1:8" x14ac:dyDescent="0.35">
      <c r="A1077" t="s">
        <v>841</v>
      </c>
      <c r="B1077" t="s">
        <v>15</v>
      </c>
      <c r="C1077" t="s">
        <v>1435</v>
      </c>
      <c r="D1077" s="6">
        <v>662000</v>
      </c>
      <c r="E1077" s="6">
        <v>331000</v>
      </c>
      <c r="F1077" s="6">
        <v>331000</v>
      </c>
      <c r="G1077" s="6">
        <v>331000</v>
      </c>
      <c r="H1077" s="6">
        <v>331000</v>
      </c>
    </row>
    <row r="1078" spans="1:8" x14ac:dyDescent="0.35">
      <c r="A1078" t="s">
        <v>841</v>
      </c>
      <c r="B1078" t="s">
        <v>15</v>
      </c>
      <c r="C1078" t="s">
        <v>2592</v>
      </c>
      <c r="D1078" s="6">
        <v>6126</v>
      </c>
      <c r="E1078" s="6">
        <v>6025</v>
      </c>
      <c r="F1078" s="6">
        <v>0</v>
      </c>
      <c r="G1078" s="6">
        <v>0</v>
      </c>
      <c r="H1078" s="6">
        <v>0</v>
      </c>
    </row>
    <row r="1079" spans="1:8" x14ac:dyDescent="0.35">
      <c r="A1079" t="s">
        <v>841</v>
      </c>
      <c r="B1079" t="s">
        <v>16</v>
      </c>
      <c r="C1079" t="s">
        <v>1690</v>
      </c>
      <c r="D1079" s="6">
        <v>0</v>
      </c>
      <c r="E1079" s="6">
        <v>0</v>
      </c>
      <c r="F1079" s="6">
        <v>0</v>
      </c>
      <c r="G1079" s="6">
        <v>0</v>
      </c>
      <c r="H1079" s="6">
        <v>0</v>
      </c>
    </row>
    <row r="1080" spans="1:8" x14ac:dyDescent="0.35">
      <c r="A1080" t="s">
        <v>841</v>
      </c>
      <c r="B1080" t="s">
        <v>16</v>
      </c>
      <c r="C1080" t="s">
        <v>2254</v>
      </c>
      <c r="D1080" s="6">
        <v>203014</v>
      </c>
      <c r="E1080" s="6">
        <v>99627</v>
      </c>
      <c r="F1080" s="6">
        <v>102061</v>
      </c>
      <c r="G1080" s="6">
        <v>103231</v>
      </c>
      <c r="H1080" s="6">
        <v>100891</v>
      </c>
    </row>
    <row r="1081" spans="1:8" x14ac:dyDescent="0.35">
      <c r="A1081" t="s">
        <v>842</v>
      </c>
      <c r="B1081" t="s">
        <v>51</v>
      </c>
      <c r="C1081" t="s">
        <v>1146</v>
      </c>
      <c r="D1081" s="6">
        <v>4078000</v>
      </c>
      <c r="E1081" s="6">
        <v>0</v>
      </c>
      <c r="F1081" s="6">
        <v>2035500</v>
      </c>
      <c r="G1081" s="6">
        <v>2035500</v>
      </c>
      <c r="H1081" s="6">
        <v>2035500</v>
      </c>
    </row>
    <row r="1082" spans="1:8" x14ac:dyDescent="0.35">
      <c r="A1082" t="s">
        <v>842</v>
      </c>
      <c r="B1082" t="s">
        <v>51</v>
      </c>
      <c r="C1082" t="s">
        <v>2391</v>
      </c>
      <c r="D1082" s="6">
        <v>66000</v>
      </c>
      <c r="E1082" s="6">
        <v>1187000</v>
      </c>
      <c r="F1082" s="6">
        <v>0</v>
      </c>
      <c r="G1082" s="6">
        <v>0</v>
      </c>
      <c r="H1082" s="6">
        <v>0</v>
      </c>
    </row>
    <row r="1083" spans="1:8" x14ac:dyDescent="0.35">
      <c r="A1083" t="s">
        <v>842</v>
      </c>
      <c r="B1083" t="s">
        <v>51</v>
      </c>
      <c r="C1083" t="s">
        <v>2503</v>
      </c>
      <c r="D1083" s="6">
        <v>0</v>
      </c>
      <c r="E1083" s="6">
        <v>2371000</v>
      </c>
      <c r="F1083" s="6">
        <v>0</v>
      </c>
      <c r="G1083" s="6">
        <v>0</v>
      </c>
      <c r="H1083" s="6">
        <v>0</v>
      </c>
    </row>
    <row r="1084" spans="1:8" x14ac:dyDescent="0.35">
      <c r="A1084" t="s">
        <v>842</v>
      </c>
      <c r="B1084" t="s">
        <v>51</v>
      </c>
      <c r="C1084" t="s">
        <v>1032</v>
      </c>
      <c r="D1084" s="6">
        <v>2650</v>
      </c>
      <c r="E1084" s="6">
        <v>2650</v>
      </c>
      <c r="F1084" s="6">
        <v>0</v>
      </c>
      <c r="G1084" s="6">
        <v>0</v>
      </c>
      <c r="H1084" s="6">
        <v>2650</v>
      </c>
    </row>
    <row r="1085" spans="1:8" x14ac:dyDescent="0.35">
      <c r="A1085" t="s">
        <v>842</v>
      </c>
      <c r="B1085" t="s">
        <v>15</v>
      </c>
      <c r="C1085" t="s">
        <v>1175</v>
      </c>
      <c r="D1085" s="6">
        <v>1536075</v>
      </c>
      <c r="E1085" s="6">
        <v>109500</v>
      </c>
      <c r="F1085" s="6">
        <v>137937.29999999999</v>
      </c>
      <c r="G1085" s="6">
        <v>459094</v>
      </c>
      <c r="H1085" s="6">
        <v>460488</v>
      </c>
    </row>
    <row r="1086" spans="1:8" x14ac:dyDescent="0.35">
      <c r="A1086" t="s">
        <v>842</v>
      </c>
      <c r="B1086" t="s">
        <v>15</v>
      </c>
      <c r="C1086" t="s">
        <v>1332</v>
      </c>
      <c r="D1086" s="6">
        <v>757000</v>
      </c>
      <c r="E1086" s="6">
        <v>93000</v>
      </c>
      <c r="F1086" s="6">
        <v>112800</v>
      </c>
      <c r="G1086" s="6">
        <v>376000</v>
      </c>
      <c r="H1086" s="6">
        <v>376000</v>
      </c>
    </row>
    <row r="1087" spans="1:8" x14ac:dyDescent="0.35">
      <c r="A1087" t="s">
        <v>842</v>
      </c>
      <c r="B1087" t="s">
        <v>15</v>
      </c>
      <c r="C1087" t="s">
        <v>2592</v>
      </c>
      <c r="D1087" s="6">
        <v>20173</v>
      </c>
      <c r="E1087" s="6">
        <v>0</v>
      </c>
      <c r="F1087" s="6">
        <v>0</v>
      </c>
      <c r="G1087" s="6">
        <v>0</v>
      </c>
      <c r="H1087" s="6">
        <v>0</v>
      </c>
    </row>
    <row r="1088" spans="1:8" x14ac:dyDescent="0.35">
      <c r="A1088" t="s">
        <v>842</v>
      </c>
      <c r="B1088" t="s">
        <v>15</v>
      </c>
      <c r="C1088" t="s">
        <v>1092</v>
      </c>
      <c r="D1088" s="6">
        <v>150000</v>
      </c>
      <c r="E1088" s="6">
        <v>0</v>
      </c>
      <c r="F1088" s="6">
        <v>0</v>
      </c>
      <c r="G1088" s="6">
        <v>0</v>
      </c>
      <c r="H1088" s="6">
        <v>0</v>
      </c>
    </row>
    <row r="1089" spans="1:8" x14ac:dyDescent="0.35">
      <c r="A1089" t="s">
        <v>842</v>
      </c>
      <c r="B1089" t="s">
        <v>15</v>
      </c>
      <c r="C1089" t="s">
        <v>1032</v>
      </c>
      <c r="D1089" s="6">
        <v>1300</v>
      </c>
      <c r="E1089" s="6">
        <v>1300</v>
      </c>
      <c r="F1089" s="6">
        <v>0</v>
      </c>
      <c r="G1089" s="6">
        <v>0</v>
      </c>
      <c r="H1089" s="6">
        <v>1300</v>
      </c>
    </row>
    <row r="1090" spans="1:8" x14ac:dyDescent="0.35">
      <c r="A1090" t="s">
        <v>843</v>
      </c>
      <c r="B1090" t="s">
        <v>30</v>
      </c>
      <c r="C1090" t="s">
        <v>2019</v>
      </c>
      <c r="D1090" s="6">
        <v>1077000</v>
      </c>
      <c r="E1090" s="6">
        <v>541000</v>
      </c>
      <c r="F1090" s="6">
        <v>622500</v>
      </c>
      <c r="G1090" s="6">
        <v>622500</v>
      </c>
      <c r="H1090" s="6">
        <v>622500</v>
      </c>
    </row>
    <row r="1091" spans="1:8" x14ac:dyDescent="0.35">
      <c r="A1091" t="s">
        <v>843</v>
      </c>
      <c r="B1091" t="s">
        <v>15</v>
      </c>
      <c r="C1091" t="s">
        <v>1271</v>
      </c>
      <c r="D1091" s="6">
        <v>0</v>
      </c>
      <c r="E1091" s="6">
        <v>181845</v>
      </c>
      <c r="F1091" s="6">
        <v>0</v>
      </c>
      <c r="G1091" s="6">
        <v>0</v>
      </c>
      <c r="H1091" s="6">
        <v>0</v>
      </c>
    </row>
    <row r="1092" spans="1:8" x14ac:dyDescent="0.35">
      <c r="A1092" t="s">
        <v>843</v>
      </c>
      <c r="B1092" t="s">
        <v>15</v>
      </c>
      <c r="C1092" t="s">
        <v>1364</v>
      </c>
      <c r="D1092" s="6">
        <v>404588</v>
      </c>
      <c r="E1092" s="6">
        <v>20694</v>
      </c>
      <c r="F1092" s="6">
        <v>111088.2</v>
      </c>
      <c r="G1092" s="6">
        <v>367044</v>
      </c>
      <c r="H1092" s="6">
        <v>373544</v>
      </c>
    </row>
    <row r="1093" spans="1:8" x14ac:dyDescent="0.35">
      <c r="A1093" t="s">
        <v>843</v>
      </c>
      <c r="B1093" t="s">
        <v>15</v>
      </c>
      <c r="C1093" t="s">
        <v>1423</v>
      </c>
      <c r="D1093" s="6">
        <v>333000</v>
      </c>
      <c r="E1093" s="6">
        <v>167000</v>
      </c>
      <c r="F1093" s="6">
        <v>83000</v>
      </c>
      <c r="G1093" s="6">
        <v>166000</v>
      </c>
      <c r="H1093" s="6">
        <v>0</v>
      </c>
    </row>
    <row r="1094" spans="1:8" x14ac:dyDescent="0.35">
      <c r="A1094" t="s">
        <v>843</v>
      </c>
      <c r="B1094" t="s">
        <v>15</v>
      </c>
      <c r="C1094" t="s">
        <v>2217</v>
      </c>
      <c r="D1094" s="6">
        <v>309600</v>
      </c>
      <c r="E1094" s="6">
        <v>154550</v>
      </c>
      <c r="F1094" s="6">
        <v>0</v>
      </c>
      <c r="G1094" s="6">
        <v>0</v>
      </c>
      <c r="H1094" s="6">
        <v>0</v>
      </c>
    </row>
    <row r="1095" spans="1:8" x14ac:dyDescent="0.35">
      <c r="A1095" t="s">
        <v>843</v>
      </c>
      <c r="B1095" t="s">
        <v>15</v>
      </c>
      <c r="C1095" t="s">
        <v>2592</v>
      </c>
      <c r="D1095" s="6">
        <v>26852</v>
      </c>
      <c r="E1095" s="6">
        <v>36299</v>
      </c>
      <c r="F1095" s="6">
        <v>0</v>
      </c>
      <c r="G1095" s="6">
        <v>0</v>
      </c>
      <c r="H1095" s="6">
        <v>0</v>
      </c>
    </row>
    <row r="1096" spans="1:8" x14ac:dyDescent="0.35">
      <c r="A1096" t="s">
        <v>843</v>
      </c>
      <c r="B1096" t="s">
        <v>15</v>
      </c>
      <c r="C1096" t="s">
        <v>1092</v>
      </c>
      <c r="D1096" s="6">
        <v>15000</v>
      </c>
      <c r="E1096" s="6">
        <v>0</v>
      </c>
      <c r="F1096" s="6">
        <v>0</v>
      </c>
      <c r="G1096" s="6">
        <v>0</v>
      </c>
      <c r="H1096" s="6">
        <v>0</v>
      </c>
    </row>
    <row r="1097" spans="1:8" x14ac:dyDescent="0.35">
      <c r="A1097" t="s">
        <v>843</v>
      </c>
      <c r="B1097" t="s">
        <v>15</v>
      </c>
      <c r="C1097" t="s">
        <v>2650</v>
      </c>
      <c r="D1097" s="6">
        <v>297000</v>
      </c>
      <c r="E1097" s="6">
        <v>0</v>
      </c>
      <c r="F1097" s="6">
        <v>36300</v>
      </c>
      <c r="G1097" s="6">
        <v>121000</v>
      </c>
      <c r="H1097" s="6">
        <v>121000</v>
      </c>
    </row>
    <row r="1098" spans="1:8" x14ac:dyDescent="0.35">
      <c r="A1098" t="s">
        <v>844</v>
      </c>
      <c r="B1098" t="s">
        <v>15</v>
      </c>
      <c r="C1098" t="s">
        <v>1299</v>
      </c>
      <c r="D1098" s="6">
        <v>165346</v>
      </c>
      <c r="E1098" s="6">
        <v>0</v>
      </c>
      <c r="F1098" s="6">
        <v>24801.9</v>
      </c>
      <c r="G1098" s="6">
        <v>82673</v>
      </c>
      <c r="H1098" s="6">
        <v>82673</v>
      </c>
    </row>
    <row r="1099" spans="1:8" x14ac:dyDescent="0.35">
      <c r="A1099" t="s">
        <v>844</v>
      </c>
      <c r="B1099" t="s">
        <v>15</v>
      </c>
      <c r="C1099" t="s">
        <v>1359</v>
      </c>
      <c r="D1099" s="6">
        <v>2072000</v>
      </c>
      <c r="E1099" s="6">
        <v>1027500</v>
      </c>
      <c r="F1099" s="6">
        <v>315525</v>
      </c>
      <c r="G1099" s="6">
        <v>1044500</v>
      </c>
      <c r="H1099" s="6">
        <v>1059000</v>
      </c>
    </row>
    <row r="1100" spans="1:8" x14ac:dyDescent="0.35">
      <c r="A1100" t="s">
        <v>844</v>
      </c>
      <c r="B1100" t="s">
        <v>15</v>
      </c>
      <c r="C1100" t="s">
        <v>1414</v>
      </c>
      <c r="D1100" s="6">
        <v>0</v>
      </c>
      <c r="E1100" s="6">
        <v>0</v>
      </c>
      <c r="F1100" s="6">
        <v>0</v>
      </c>
      <c r="G1100" s="6">
        <v>0</v>
      </c>
      <c r="H1100" s="6">
        <v>0</v>
      </c>
    </row>
    <row r="1101" spans="1:8" x14ac:dyDescent="0.35">
      <c r="A1101" t="s">
        <v>844</v>
      </c>
      <c r="B1101" t="s">
        <v>15</v>
      </c>
      <c r="C1101" t="s">
        <v>1462</v>
      </c>
      <c r="D1101" s="6">
        <v>977000</v>
      </c>
      <c r="E1101" s="6">
        <v>0</v>
      </c>
      <c r="F1101" s="6">
        <v>60000</v>
      </c>
      <c r="G1101" s="6">
        <v>200000</v>
      </c>
      <c r="H1101" s="6">
        <v>200000</v>
      </c>
    </row>
    <row r="1102" spans="1:8" x14ac:dyDescent="0.35">
      <c r="A1102" t="s">
        <v>844</v>
      </c>
      <c r="B1102" t="s">
        <v>15</v>
      </c>
      <c r="C1102" t="s">
        <v>1521</v>
      </c>
      <c r="D1102" s="6">
        <v>63532</v>
      </c>
      <c r="E1102" s="6">
        <v>0</v>
      </c>
      <c r="F1102" s="6">
        <v>0</v>
      </c>
      <c r="G1102" s="6">
        <v>0</v>
      </c>
      <c r="H1102" s="6">
        <v>0</v>
      </c>
    </row>
    <row r="1103" spans="1:8" x14ac:dyDescent="0.35">
      <c r="A1103" t="s">
        <v>844</v>
      </c>
      <c r="B1103" t="s">
        <v>15</v>
      </c>
      <c r="C1103" t="s">
        <v>1593</v>
      </c>
      <c r="D1103" s="6">
        <v>0</v>
      </c>
      <c r="E1103" s="6">
        <v>0</v>
      </c>
      <c r="F1103" s="6">
        <v>0</v>
      </c>
      <c r="G1103" s="6">
        <v>0</v>
      </c>
      <c r="H1103" s="6">
        <v>0</v>
      </c>
    </row>
    <row r="1104" spans="1:8" x14ac:dyDescent="0.35">
      <c r="A1104" t="s">
        <v>844</v>
      </c>
      <c r="B1104" t="s">
        <v>15</v>
      </c>
      <c r="C1104" t="s">
        <v>1757</v>
      </c>
      <c r="D1104" s="6">
        <v>0</v>
      </c>
      <c r="E1104" s="6">
        <v>0</v>
      </c>
      <c r="F1104" s="6">
        <v>0</v>
      </c>
      <c r="G1104" s="6">
        <v>0</v>
      </c>
      <c r="H1104" s="6">
        <v>0</v>
      </c>
    </row>
    <row r="1105" spans="1:8" x14ac:dyDescent="0.35">
      <c r="A1105" t="s">
        <v>844</v>
      </c>
      <c r="B1105" t="s">
        <v>15</v>
      </c>
      <c r="C1105" t="s">
        <v>1795</v>
      </c>
      <c r="D1105" s="6">
        <v>28235</v>
      </c>
      <c r="E1105" s="6">
        <v>14467</v>
      </c>
      <c r="F1105" s="6">
        <v>13650.5</v>
      </c>
      <c r="G1105" s="6">
        <v>13767</v>
      </c>
      <c r="H1105" s="6">
        <v>13534</v>
      </c>
    </row>
    <row r="1106" spans="1:8" x14ac:dyDescent="0.35">
      <c r="A1106" t="s">
        <v>844</v>
      </c>
      <c r="B1106" t="s">
        <v>15</v>
      </c>
      <c r="C1106" t="s">
        <v>1872</v>
      </c>
      <c r="D1106" s="6">
        <v>0</v>
      </c>
      <c r="E1106" s="6">
        <v>0</v>
      </c>
      <c r="F1106" s="6">
        <v>0</v>
      </c>
      <c r="G1106" s="6">
        <v>0</v>
      </c>
      <c r="H1106" s="6">
        <v>0</v>
      </c>
    </row>
    <row r="1107" spans="1:8" x14ac:dyDescent="0.35">
      <c r="A1107" t="s">
        <v>844</v>
      </c>
      <c r="B1107" t="s">
        <v>15</v>
      </c>
      <c r="C1107" t="s">
        <v>1948</v>
      </c>
      <c r="D1107" s="6">
        <v>64843</v>
      </c>
      <c r="E1107" s="6">
        <v>32663</v>
      </c>
      <c r="F1107" s="6">
        <v>0</v>
      </c>
      <c r="G1107" s="6">
        <v>0</v>
      </c>
      <c r="H1107" s="6">
        <v>0</v>
      </c>
    </row>
    <row r="1108" spans="1:8" x14ac:dyDescent="0.35">
      <c r="A1108" t="s">
        <v>844</v>
      </c>
      <c r="B1108" t="s">
        <v>15</v>
      </c>
      <c r="C1108" t="s">
        <v>2133</v>
      </c>
      <c r="D1108" s="6">
        <v>0</v>
      </c>
      <c r="E1108" s="6">
        <v>0</v>
      </c>
      <c r="F1108" s="6">
        <v>0</v>
      </c>
      <c r="G1108" s="6">
        <v>0</v>
      </c>
      <c r="H1108" s="6">
        <v>0</v>
      </c>
    </row>
    <row r="1109" spans="1:8" x14ac:dyDescent="0.35">
      <c r="A1109" t="s">
        <v>844</v>
      </c>
      <c r="B1109" t="s">
        <v>15</v>
      </c>
      <c r="C1109" t="s">
        <v>2314</v>
      </c>
      <c r="D1109" s="6">
        <v>60623</v>
      </c>
      <c r="E1109" s="6">
        <v>30533</v>
      </c>
      <c r="F1109" s="6">
        <v>9004.9500000000007</v>
      </c>
      <c r="G1109" s="6">
        <v>30090</v>
      </c>
      <c r="H1109" s="6">
        <v>29943</v>
      </c>
    </row>
    <row r="1110" spans="1:8" x14ac:dyDescent="0.35">
      <c r="A1110" t="s">
        <v>844</v>
      </c>
      <c r="B1110" t="s">
        <v>15</v>
      </c>
      <c r="C1110" t="s">
        <v>2541</v>
      </c>
      <c r="D1110" s="6">
        <v>0</v>
      </c>
      <c r="E1110" s="6">
        <v>0</v>
      </c>
      <c r="F1110" s="6">
        <v>0</v>
      </c>
      <c r="G1110" s="6">
        <v>0</v>
      </c>
      <c r="H1110" s="6">
        <v>0</v>
      </c>
    </row>
    <row r="1111" spans="1:8" x14ac:dyDescent="0.35">
      <c r="A1111" t="s">
        <v>844</v>
      </c>
      <c r="B1111" t="s">
        <v>15</v>
      </c>
      <c r="C1111" t="s">
        <v>2592</v>
      </c>
      <c r="D1111" s="6">
        <v>99526</v>
      </c>
      <c r="E1111" s="6">
        <v>162533</v>
      </c>
      <c r="F1111" s="6">
        <v>0</v>
      </c>
      <c r="G1111" s="6">
        <v>0</v>
      </c>
      <c r="H1111" s="6">
        <v>0</v>
      </c>
    </row>
    <row r="1112" spans="1:8" x14ac:dyDescent="0.35">
      <c r="A1112" t="s">
        <v>844</v>
      </c>
      <c r="B1112" t="s">
        <v>15</v>
      </c>
      <c r="C1112" t="s">
        <v>1092</v>
      </c>
      <c r="D1112" s="6">
        <v>130000</v>
      </c>
      <c r="E1112" s="6">
        <v>30030</v>
      </c>
      <c r="F1112" s="6">
        <v>0</v>
      </c>
      <c r="G1112" s="6">
        <v>0</v>
      </c>
      <c r="H1112" s="6">
        <v>0</v>
      </c>
    </row>
    <row r="1113" spans="1:8" x14ac:dyDescent="0.35">
      <c r="A1113" t="s">
        <v>844</v>
      </c>
      <c r="B1113" t="s">
        <v>15</v>
      </c>
      <c r="C1113" t="s">
        <v>2747</v>
      </c>
      <c r="D1113" s="6">
        <v>67771</v>
      </c>
      <c r="E1113" s="6">
        <v>34130</v>
      </c>
      <c r="F1113" s="6">
        <v>10067.549999999999</v>
      </c>
      <c r="G1113" s="6">
        <v>33640</v>
      </c>
      <c r="H1113" s="6">
        <v>33477</v>
      </c>
    </row>
    <row r="1114" spans="1:8" x14ac:dyDescent="0.35">
      <c r="A1114" t="s">
        <v>844</v>
      </c>
      <c r="B1114" t="s">
        <v>15</v>
      </c>
      <c r="C1114" t="s">
        <v>2846</v>
      </c>
      <c r="D1114" s="6">
        <v>208546</v>
      </c>
      <c r="E1114" s="6">
        <v>0</v>
      </c>
      <c r="F1114" s="6">
        <v>31281.9</v>
      </c>
      <c r="G1114" s="6">
        <v>104273</v>
      </c>
      <c r="H1114" s="6">
        <v>104273</v>
      </c>
    </row>
    <row r="1115" spans="1:8" x14ac:dyDescent="0.35">
      <c r="A1115" t="s">
        <v>844</v>
      </c>
      <c r="B1115" t="s">
        <v>15</v>
      </c>
      <c r="C1115" t="s">
        <v>2847</v>
      </c>
      <c r="D1115" s="6">
        <v>1404500</v>
      </c>
      <c r="E1115" s="6">
        <v>703500</v>
      </c>
      <c r="F1115" s="6">
        <v>701000</v>
      </c>
      <c r="G1115" s="6">
        <v>701000</v>
      </c>
      <c r="H1115" s="6">
        <v>702000</v>
      </c>
    </row>
    <row r="1116" spans="1:8" x14ac:dyDescent="0.35">
      <c r="A1116" t="s">
        <v>844</v>
      </c>
      <c r="B1116" t="s">
        <v>15</v>
      </c>
      <c r="C1116" t="s">
        <v>2868</v>
      </c>
      <c r="D1116" s="6">
        <v>56361</v>
      </c>
      <c r="E1116" s="6">
        <v>0</v>
      </c>
      <c r="F1116" s="6">
        <v>8156.25</v>
      </c>
      <c r="G1116" s="6">
        <v>27250</v>
      </c>
      <c r="H1116" s="6">
        <v>27125</v>
      </c>
    </row>
    <row r="1117" spans="1:8" x14ac:dyDescent="0.35">
      <c r="A1117" t="s">
        <v>844</v>
      </c>
      <c r="B1117" t="s">
        <v>16</v>
      </c>
      <c r="C1117" t="s">
        <v>2349</v>
      </c>
      <c r="D1117" s="6">
        <v>895468</v>
      </c>
      <c r="E1117" s="6">
        <v>447664</v>
      </c>
      <c r="F1117" s="6">
        <v>446391.5</v>
      </c>
      <c r="G1117" s="6">
        <v>446892</v>
      </c>
      <c r="H1117" s="6">
        <v>445891</v>
      </c>
    </row>
    <row r="1118" spans="1:8" x14ac:dyDescent="0.35">
      <c r="A1118" t="s">
        <v>845</v>
      </c>
      <c r="B1118" t="s">
        <v>15</v>
      </c>
      <c r="C1118" t="s">
        <v>1121</v>
      </c>
      <c r="D1118" s="6">
        <v>80000</v>
      </c>
      <c r="E1118" s="6">
        <v>40000</v>
      </c>
      <c r="F1118" s="6">
        <v>309030</v>
      </c>
      <c r="G1118" s="6">
        <v>1030000</v>
      </c>
      <c r="H1118" s="6">
        <v>1030200</v>
      </c>
    </row>
    <row r="1119" spans="1:8" x14ac:dyDescent="0.35">
      <c r="A1119" t="s">
        <v>845</v>
      </c>
      <c r="B1119" t="s">
        <v>15</v>
      </c>
      <c r="C1119" t="s">
        <v>1807</v>
      </c>
      <c r="D1119" s="6">
        <v>582000</v>
      </c>
      <c r="E1119" s="6">
        <v>293000</v>
      </c>
      <c r="F1119" s="6">
        <v>144750</v>
      </c>
      <c r="G1119" s="6">
        <v>289500</v>
      </c>
      <c r="H1119" s="6">
        <v>0</v>
      </c>
    </row>
    <row r="1120" spans="1:8" x14ac:dyDescent="0.35">
      <c r="A1120" t="s">
        <v>845</v>
      </c>
      <c r="B1120" t="s">
        <v>15</v>
      </c>
      <c r="C1120" t="s">
        <v>1178</v>
      </c>
      <c r="D1120" s="6">
        <v>1207900</v>
      </c>
      <c r="E1120" s="6">
        <v>602750</v>
      </c>
      <c r="F1120" s="6">
        <v>0</v>
      </c>
      <c r="G1120" s="6">
        <v>0</v>
      </c>
      <c r="H1120" s="6">
        <v>0</v>
      </c>
    </row>
    <row r="1121" spans="1:8" x14ac:dyDescent="0.35">
      <c r="A1121" t="s">
        <v>845</v>
      </c>
      <c r="B1121" t="s">
        <v>15</v>
      </c>
      <c r="C1121" t="s">
        <v>1857</v>
      </c>
      <c r="D1121" s="6">
        <v>1160000</v>
      </c>
      <c r="E1121" s="6">
        <v>584000</v>
      </c>
      <c r="F1121" s="6">
        <v>0</v>
      </c>
      <c r="G1121" s="6">
        <v>0</v>
      </c>
      <c r="H1121" s="6">
        <v>0</v>
      </c>
    </row>
    <row r="1122" spans="1:8" x14ac:dyDescent="0.35">
      <c r="A1122" t="s">
        <v>845</v>
      </c>
      <c r="B1122" t="s">
        <v>15</v>
      </c>
      <c r="C1122" t="s">
        <v>2592</v>
      </c>
      <c r="D1122" s="6">
        <v>175763</v>
      </c>
      <c r="E1122" s="6">
        <v>0</v>
      </c>
      <c r="F1122" s="6">
        <v>0</v>
      </c>
      <c r="G1122" s="6">
        <v>0</v>
      </c>
      <c r="H1122" s="6">
        <v>0</v>
      </c>
    </row>
    <row r="1123" spans="1:8" x14ac:dyDescent="0.35">
      <c r="A1123" t="s">
        <v>845</v>
      </c>
      <c r="B1123" t="s">
        <v>15</v>
      </c>
      <c r="C1123" t="s">
        <v>1233</v>
      </c>
      <c r="D1123" s="6">
        <v>1026000</v>
      </c>
      <c r="E1123" s="6">
        <v>76000</v>
      </c>
      <c r="F1123" s="6">
        <v>153750</v>
      </c>
      <c r="G1123" s="6">
        <v>512500</v>
      </c>
      <c r="H1123" s="6">
        <v>512500</v>
      </c>
    </row>
    <row r="1124" spans="1:8" x14ac:dyDescent="0.35">
      <c r="A1124" t="s">
        <v>845</v>
      </c>
      <c r="B1124" t="s">
        <v>15</v>
      </c>
      <c r="C1124" t="s">
        <v>2717</v>
      </c>
      <c r="D1124" s="6">
        <v>238000</v>
      </c>
      <c r="E1124" s="6">
        <v>0</v>
      </c>
      <c r="F1124" s="6">
        <v>32700</v>
      </c>
      <c r="G1124" s="6">
        <v>109000</v>
      </c>
      <c r="H1124" s="6">
        <v>109000</v>
      </c>
    </row>
    <row r="1125" spans="1:8" x14ac:dyDescent="0.35">
      <c r="A1125" t="s">
        <v>846</v>
      </c>
      <c r="B1125" t="s">
        <v>15</v>
      </c>
      <c r="C1125" t="s">
        <v>1501</v>
      </c>
      <c r="D1125" s="6">
        <v>216525</v>
      </c>
      <c r="E1125" s="6">
        <v>110633</v>
      </c>
      <c r="F1125" s="6">
        <v>105101.5</v>
      </c>
      <c r="G1125" s="6">
        <v>105892</v>
      </c>
      <c r="H1125" s="6">
        <v>104311</v>
      </c>
    </row>
    <row r="1126" spans="1:8" x14ac:dyDescent="0.35">
      <c r="A1126" t="s">
        <v>846</v>
      </c>
      <c r="B1126" t="s">
        <v>15</v>
      </c>
      <c r="C1126" t="s">
        <v>1512</v>
      </c>
      <c r="D1126" s="6">
        <v>24180</v>
      </c>
      <c r="E1126" s="6">
        <v>12180</v>
      </c>
      <c r="F1126" s="6">
        <v>0</v>
      </c>
      <c r="G1126" s="6">
        <v>0</v>
      </c>
      <c r="H1126" s="6">
        <v>0</v>
      </c>
    </row>
    <row r="1127" spans="1:8" x14ac:dyDescent="0.35">
      <c r="A1127" t="s">
        <v>846</v>
      </c>
      <c r="B1127" t="s">
        <v>15</v>
      </c>
      <c r="C1127" t="s">
        <v>1565</v>
      </c>
      <c r="D1127" s="6">
        <v>0</v>
      </c>
      <c r="E1127" s="6">
        <v>12231</v>
      </c>
      <c r="F1127" s="6">
        <v>0</v>
      </c>
      <c r="G1127" s="6">
        <v>0</v>
      </c>
      <c r="H1127" s="6">
        <v>0</v>
      </c>
    </row>
    <row r="1128" spans="1:8" x14ac:dyDescent="0.35">
      <c r="A1128" t="s">
        <v>846</v>
      </c>
      <c r="B1128" t="s">
        <v>15</v>
      </c>
      <c r="C1128" t="s">
        <v>1860</v>
      </c>
      <c r="D1128" s="6">
        <v>248000</v>
      </c>
      <c r="E1128" s="6">
        <v>113000</v>
      </c>
      <c r="F1128" s="6">
        <v>40200</v>
      </c>
      <c r="G1128" s="6">
        <v>134000</v>
      </c>
      <c r="H1128" s="6">
        <v>134000</v>
      </c>
    </row>
    <row r="1129" spans="1:8" x14ac:dyDescent="0.35">
      <c r="A1129" t="s">
        <v>846</v>
      </c>
      <c r="B1129" t="s">
        <v>15</v>
      </c>
      <c r="C1129" t="s">
        <v>2282</v>
      </c>
      <c r="D1129" s="6">
        <v>103000</v>
      </c>
      <c r="E1129" s="6">
        <v>50500</v>
      </c>
      <c r="F1129" s="6">
        <v>49500</v>
      </c>
      <c r="G1129" s="6">
        <v>49500</v>
      </c>
      <c r="H1129" s="6">
        <v>49500</v>
      </c>
    </row>
    <row r="1130" spans="1:8" x14ac:dyDescent="0.35">
      <c r="A1130" t="s">
        <v>846</v>
      </c>
      <c r="B1130" t="s">
        <v>15</v>
      </c>
      <c r="C1130" t="s">
        <v>2424</v>
      </c>
      <c r="D1130" s="6">
        <v>27793</v>
      </c>
      <c r="E1130" s="6">
        <v>15244</v>
      </c>
      <c r="F1130" s="6">
        <v>4129.05</v>
      </c>
      <c r="G1130" s="6">
        <v>13797</v>
      </c>
      <c r="H1130" s="6">
        <v>13730</v>
      </c>
    </row>
    <row r="1131" spans="1:8" x14ac:dyDescent="0.35">
      <c r="A1131" t="s">
        <v>846</v>
      </c>
      <c r="B1131" t="s">
        <v>15</v>
      </c>
      <c r="C1131" t="s">
        <v>1092</v>
      </c>
      <c r="D1131" s="6">
        <v>20000</v>
      </c>
      <c r="E1131" s="6">
        <v>0</v>
      </c>
      <c r="F1131" s="6">
        <v>0</v>
      </c>
      <c r="G1131" s="6">
        <v>0</v>
      </c>
      <c r="H1131" s="6">
        <v>0</v>
      </c>
    </row>
    <row r="1132" spans="1:8" x14ac:dyDescent="0.35">
      <c r="A1132" t="s">
        <v>846</v>
      </c>
      <c r="B1132" t="s">
        <v>15</v>
      </c>
      <c r="C1132" t="s">
        <v>2592</v>
      </c>
      <c r="D1132" s="6">
        <v>2239</v>
      </c>
      <c r="E1132" s="6">
        <v>0</v>
      </c>
      <c r="F1132" s="6">
        <v>0</v>
      </c>
      <c r="G1132" s="6">
        <v>0</v>
      </c>
      <c r="H1132" s="6">
        <v>0</v>
      </c>
    </row>
    <row r="1133" spans="1:8" x14ac:dyDescent="0.35">
      <c r="A1133" t="s">
        <v>846</v>
      </c>
      <c r="B1133" t="s">
        <v>15</v>
      </c>
      <c r="C1133" t="s">
        <v>2597</v>
      </c>
      <c r="D1133" s="6">
        <v>0</v>
      </c>
      <c r="E1133" s="6">
        <v>0</v>
      </c>
      <c r="F1133" s="6">
        <v>0</v>
      </c>
      <c r="G1133" s="6">
        <v>0</v>
      </c>
      <c r="H1133" s="6">
        <v>0</v>
      </c>
    </row>
    <row r="1134" spans="1:8" x14ac:dyDescent="0.35">
      <c r="A1134" t="s">
        <v>846</v>
      </c>
      <c r="B1134" t="s">
        <v>15</v>
      </c>
      <c r="C1134" t="s">
        <v>1032</v>
      </c>
      <c r="D1134" s="6">
        <v>10000</v>
      </c>
      <c r="E1134" s="6">
        <v>4500</v>
      </c>
      <c r="F1134" s="6">
        <v>5000</v>
      </c>
      <c r="G1134" s="6">
        <v>5000</v>
      </c>
      <c r="H1134" s="6">
        <v>5000</v>
      </c>
    </row>
    <row r="1135" spans="1:8" x14ac:dyDescent="0.35">
      <c r="A1135" t="s">
        <v>846</v>
      </c>
      <c r="B1135" t="s">
        <v>16</v>
      </c>
      <c r="C1135" t="s">
        <v>1158</v>
      </c>
      <c r="D1135" s="6">
        <v>75000</v>
      </c>
      <c r="E1135" s="6">
        <v>79270</v>
      </c>
      <c r="F1135" s="6">
        <v>0</v>
      </c>
      <c r="G1135" s="6">
        <v>0</v>
      </c>
      <c r="H1135" s="6">
        <v>0</v>
      </c>
    </row>
    <row r="1136" spans="1:8" x14ac:dyDescent="0.35">
      <c r="A1136" t="s">
        <v>847</v>
      </c>
      <c r="B1136" t="s">
        <v>15</v>
      </c>
      <c r="C1136" t="s">
        <v>1192</v>
      </c>
      <c r="D1136" s="6">
        <v>0</v>
      </c>
      <c r="E1136" s="6">
        <v>0</v>
      </c>
      <c r="F1136" s="6">
        <v>0</v>
      </c>
      <c r="G1136" s="6">
        <v>0</v>
      </c>
      <c r="H1136" s="6">
        <v>0</v>
      </c>
    </row>
    <row r="1137" spans="1:8" x14ac:dyDescent="0.35">
      <c r="A1137" t="s">
        <v>847</v>
      </c>
      <c r="B1137" t="s">
        <v>15</v>
      </c>
      <c r="C1137" t="s">
        <v>1255</v>
      </c>
      <c r="D1137" s="6">
        <v>220000</v>
      </c>
      <c r="E1137" s="6">
        <v>109000</v>
      </c>
      <c r="F1137" s="6">
        <v>110500</v>
      </c>
      <c r="G1137" s="6">
        <v>110500</v>
      </c>
      <c r="H1137" s="6">
        <v>110500</v>
      </c>
    </row>
    <row r="1138" spans="1:8" x14ac:dyDescent="0.35">
      <c r="A1138" t="s">
        <v>847</v>
      </c>
      <c r="B1138" t="s">
        <v>15</v>
      </c>
      <c r="C1138" t="s">
        <v>1283</v>
      </c>
      <c r="D1138" s="6">
        <v>0</v>
      </c>
      <c r="E1138" s="6">
        <v>0</v>
      </c>
      <c r="F1138" s="6">
        <v>0</v>
      </c>
      <c r="G1138" s="6">
        <v>0</v>
      </c>
      <c r="H1138" s="6">
        <v>0</v>
      </c>
    </row>
    <row r="1139" spans="1:8" x14ac:dyDescent="0.35">
      <c r="A1139" t="s">
        <v>847</v>
      </c>
      <c r="B1139" t="s">
        <v>15</v>
      </c>
      <c r="C1139" t="s">
        <v>1514</v>
      </c>
      <c r="D1139" s="6">
        <v>207000</v>
      </c>
      <c r="E1139" s="6">
        <v>5000</v>
      </c>
      <c r="F1139" s="6">
        <v>31200</v>
      </c>
      <c r="G1139" s="6">
        <v>104000</v>
      </c>
      <c r="H1139" s="6">
        <v>104000</v>
      </c>
    </row>
    <row r="1140" spans="1:8" x14ac:dyDescent="0.35">
      <c r="A1140" t="s">
        <v>847</v>
      </c>
      <c r="B1140" t="s">
        <v>15</v>
      </c>
      <c r="C1140" t="s">
        <v>1576</v>
      </c>
      <c r="D1140" s="6">
        <v>0</v>
      </c>
      <c r="E1140" s="6">
        <v>44238</v>
      </c>
      <c r="F1140" s="6">
        <v>0</v>
      </c>
      <c r="G1140" s="6">
        <v>0</v>
      </c>
      <c r="H1140" s="6">
        <v>0</v>
      </c>
    </row>
    <row r="1141" spans="1:8" x14ac:dyDescent="0.35">
      <c r="A1141" t="s">
        <v>847</v>
      </c>
      <c r="B1141" t="s">
        <v>15</v>
      </c>
      <c r="C1141" t="s">
        <v>1176</v>
      </c>
      <c r="D1141" s="6">
        <v>0</v>
      </c>
      <c r="E1141" s="6">
        <v>349000</v>
      </c>
      <c r="F1141" s="6">
        <v>0</v>
      </c>
      <c r="G1141" s="6">
        <v>0</v>
      </c>
      <c r="H1141" s="6">
        <v>0</v>
      </c>
    </row>
    <row r="1142" spans="1:8" x14ac:dyDescent="0.35">
      <c r="A1142" t="s">
        <v>847</v>
      </c>
      <c r="B1142" t="s">
        <v>15</v>
      </c>
      <c r="C1142" t="s">
        <v>1650</v>
      </c>
      <c r="D1142" s="6">
        <v>0</v>
      </c>
      <c r="E1142" s="6">
        <v>0</v>
      </c>
      <c r="F1142" s="6">
        <v>0</v>
      </c>
      <c r="G1142" s="6">
        <v>0</v>
      </c>
      <c r="H1142" s="6">
        <v>0</v>
      </c>
    </row>
    <row r="1143" spans="1:8" x14ac:dyDescent="0.35">
      <c r="A1143" t="s">
        <v>847</v>
      </c>
      <c r="B1143" t="s">
        <v>15</v>
      </c>
      <c r="C1143" t="s">
        <v>1652</v>
      </c>
      <c r="D1143" s="6">
        <v>0</v>
      </c>
      <c r="E1143" s="6">
        <v>424000</v>
      </c>
      <c r="F1143" s="6">
        <v>0</v>
      </c>
      <c r="G1143" s="6">
        <v>0</v>
      </c>
      <c r="H1143" s="6">
        <v>0</v>
      </c>
    </row>
    <row r="1144" spans="1:8" x14ac:dyDescent="0.35">
      <c r="A1144" t="s">
        <v>847</v>
      </c>
      <c r="B1144" t="s">
        <v>15</v>
      </c>
      <c r="C1144" t="s">
        <v>1655</v>
      </c>
      <c r="D1144" s="6">
        <v>261000</v>
      </c>
      <c r="E1144" s="6">
        <v>7000</v>
      </c>
      <c r="F1144" s="6">
        <v>39900</v>
      </c>
      <c r="G1144" s="6">
        <v>133000</v>
      </c>
      <c r="H1144" s="6">
        <v>133000</v>
      </c>
    </row>
    <row r="1145" spans="1:8" x14ac:dyDescent="0.35">
      <c r="A1145" t="s">
        <v>847</v>
      </c>
      <c r="B1145" t="s">
        <v>15</v>
      </c>
      <c r="C1145" t="s">
        <v>1677</v>
      </c>
      <c r="D1145" s="6">
        <v>200000</v>
      </c>
      <c r="E1145" s="6">
        <v>7500</v>
      </c>
      <c r="F1145" s="6">
        <v>29550</v>
      </c>
      <c r="G1145" s="6">
        <v>98500</v>
      </c>
      <c r="H1145" s="6">
        <v>98500</v>
      </c>
    </row>
    <row r="1146" spans="1:8" x14ac:dyDescent="0.35">
      <c r="A1146" t="s">
        <v>847</v>
      </c>
      <c r="B1146" t="s">
        <v>15</v>
      </c>
      <c r="C1146" t="s">
        <v>1921</v>
      </c>
      <c r="D1146" s="6">
        <v>86497</v>
      </c>
      <c r="E1146" s="6">
        <v>43561</v>
      </c>
      <c r="F1146" s="6">
        <v>12849.45</v>
      </c>
      <c r="G1146" s="6">
        <v>42936</v>
      </c>
      <c r="H1146" s="6">
        <v>42727</v>
      </c>
    </row>
    <row r="1147" spans="1:8" x14ac:dyDescent="0.35">
      <c r="A1147" t="s">
        <v>847</v>
      </c>
      <c r="B1147" t="s">
        <v>15</v>
      </c>
      <c r="C1147" t="s">
        <v>2010</v>
      </c>
      <c r="D1147" s="6">
        <v>0</v>
      </c>
      <c r="E1147" s="6">
        <v>43678</v>
      </c>
      <c r="F1147" s="6">
        <v>0</v>
      </c>
      <c r="G1147" s="6">
        <v>0</v>
      </c>
      <c r="H1147" s="6">
        <v>0</v>
      </c>
    </row>
    <row r="1148" spans="1:8" x14ac:dyDescent="0.35">
      <c r="A1148" t="s">
        <v>847</v>
      </c>
      <c r="B1148" t="s">
        <v>15</v>
      </c>
      <c r="C1148" t="s">
        <v>1339</v>
      </c>
      <c r="D1148" s="6">
        <v>165000</v>
      </c>
      <c r="E1148" s="6">
        <v>6000</v>
      </c>
      <c r="F1148" s="6">
        <v>24300</v>
      </c>
      <c r="G1148" s="6">
        <v>81000</v>
      </c>
      <c r="H1148" s="6">
        <v>81000</v>
      </c>
    </row>
    <row r="1149" spans="1:8" x14ac:dyDescent="0.35">
      <c r="A1149" t="s">
        <v>847</v>
      </c>
      <c r="B1149" t="s">
        <v>15</v>
      </c>
      <c r="C1149" t="s">
        <v>2182</v>
      </c>
      <c r="D1149" s="6">
        <v>89499</v>
      </c>
      <c r="E1149" s="6">
        <v>45076</v>
      </c>
      <c r="F1149" s="6">
        <v>13294.2</v>
      </c>
      <c r="G1149" s="6">
        <v>44423</v>
      </c>
      <c r="H1149" s="6">
        <v>44205</v>
      </c>
    </row>
    <row r="1150" spans="1:8" x14ac:dyDescent="0.35">
      <c r="A1150" t="s">
        <v>847</v>
      </c>
      <c r="B1150" t="s">
        <v>15</v>
      </c>
      <c r="C1150" t="s">
        <v>2215</v>
      </c>
      <c r="D1150" s="6">
        <v>189000</v>
      </c>
      <c r="E1150" s="6">
        <v>96000</v>
      </c>
      <c r="F1150" s="6">
        <v>98000</v>
      </c>
      <c r="G1150" s="6">
        <v>98000</v>
      </c>
      <c r="H1150" s="6">
        <v>98000</v>
      </c>
    </row>
    <row r="1151" spans="1:8" x14ac:dyDescent="0.35">
      <c r="A1151" t="s">
        <v>847</v>
      </c>
      <c r="B1151" t="s">
        <v>15</v>
      </c>
      <c r="C1151" t="s">
        <v>2248</v>
      </c>
      <c r="D1151" s="6">
        <v>85340</v>
      </c>
      <c r="E1151" s="6">
        <v>42985</v>
      </c>
      <c r="F1151" s="6">
        <v>12675.3</v>
      </c>
      <c r="G1151" s="6">
        <v>42356</v>
      </c>
      <c r="H1151" s="6">
        <v>42146</v>
      </c>
    </row>
    <row r="1152" spans="1:8" x14ac:dyDescent="0.35">
      <c r="A1152" t="s">
        <v>847</v>
      </c>
      <c r="B1152" t="s">
        <v>15</v>
      </c>
      <c r="C1152" t="s">
        <v>1147</v>
      </c>
      <c r="D1152" s="6">
        <v>250000</v>
      </c>
      <c r="E1152" s="6">
        <v>38000</v>
      </c>
      <c r="F1152" s="6">
        <v>37950</v>
      </c>
      <c r="G1152" s="6">
        <v>126500</v>
      </c>
      <c r="H1152" s="6">
        <v>126500</v>
      </c>
    </row>
    <row r="1153" spans="1:8" x14ac:dyDescent="0.35">
      <c r="A1153" t="s">
        <v>847</v>
      </c>
      <c r="B1153" t="s">
        <v>15</v>
      </c>
      <c r="C1153" t="s">
        <v>2548</v>
      </c>
      <c r="D1153" s="6">
        <v>621000</v>
      </c>
      <c r="E1153" s="6">
        <v>308000</v>
      </c>
      <c r="F1153" s="6">
        <v>310000</v>
      </c>
      <c r="G1153" s="6">
        <v>310000</v>
      </c>
      <c r="H1153" s="6">
        <v>310000</v>
      </c>
    </row>
    <row r="1154" spans="1:8" x14ac:dyDescent="0.35">
      <c r="A1154" t="s">
        <v>847</v>
      </c>
      <c r="B1154" t="s">
        <v>15</v>
      </c>
      <c r="C1154" t="s">
        <v>2555</v>
      </c>
      <c r="D1154" s="6">
        <v>184000</v>
      </c>
      <c r="E1154" s="6">
        <v>90500</v>
      </c>
      <c r="F1154" s="6">
        <v>93000</v>
      </c>
      <c r="G1154" s="6">
        <v>93000</v>
      </c>
      <c r="H1154" s="6">
        <v>93000</v>
      </c>
    </row>
    <row r="1155" spans="1:8" x14ac:dyDescent="0.35">
      <c r="A1155" t="s">
        <v>847</v>
      </c>
      <c r="B1155" t="s">
        <v>15</v>
      </c>
      <c r="C1155" t="s">
        <v>2370</v>
      </c>
      <c r="D1155" s="6">
        <v>247000</v>
      </c>
      <c r="E1155" s="6">
        <v>6000</v>
      </c>
      <c r="F1155" s="6">
        <v>36450</v>
      </c>
      <c r="G1155" s="6">
        <v>121500</v>
      </c>
      <c r="H1155" s="6">
        <v>121500</v>
      </c>
    </row>
    <row r="1156" spans="1:8" x14ac:dyDescent="0.35">
      <c r="A1156" t="s">
        <v>847</v>
      </c>
      <c r="B1156" t="s">
        <v>15</v>
      </c>
      <c r="C1156" t="s">
        <v>2592</v>
      </c>
      <c r="D1156" s="6">
        <v>6085</v>
      </c>
      <c r="E1156" s="6">
        <v>0</v>
      </c>
      <c r="F1156" s="6">
        <v>0</v>
      </c>
      <c r="G1156" s="6">
        <v>0</v>
      </c>
      <c r="H1156" s="6">
        <v>0</v>
      </c>
    </row>
    <row r="1157" spans="1:8" x14ac:dyDescent="0.35">
      <c r="A1157" t="s">
        <v>847</v>
      </c>
      <c r="B1157" t="s">
        <v>15</v>
      </c>
      <c r="C1157" t="s">
        <v>1092</v>
      </c>
      <c r="D1157" s="6">
        <v>10000</v>
      </c>
      <c r="E1157" s="6">
        <v>0</v>
      </c>
      <c r="F1157" s="6">
        <v>0</v>
      </c>
      <c r="G1157" s="6">
        <v>0</v>
      </c>
      <c r="H1157" s="6">
        <v>0</v>
      </c>
    </row>
    <row r="1158" spans="1:8" x14ac:dyDescent="0.35">
      <c r="A1158" t="s">
        <v>847</v>
      </c>
      <c r="B1158" t="s">
        <v>15</v>
      </c>
      <c r="C1158" t="s">
        <v>2597</v>
      </c>
      <c r="D1158" s="6">
        <v>0</v>
      </c>
      <c r="E1158" s="6">
        <v>0</v>
      </c>
      <c r="F1158" s="6">
        <v>0</v>
      </c>
      <c r="G1158" s="6">
        <v>0</v>
      </c>
      <c r="H1158" s="6">
        <v>0</v>
      </c>
    </row>
    <row r="1159" spans="1:8" x14ac:dyDescent="0.35">
      <c r="A1159" t="s">
        <v>847</v>
      </c>
      <c r="B1159" t="s">
        <v>15</v>
      </c>
      <c r="C1159" t="s">
        <v>1032</v>
      </c>
      <c r="D1159" s="6">
        <v>10000</v>
      </c>
      <c r="E1159" s="6">
        <v>0</v>
      </c>
      <c r="F1159" s="6">
        <v>0</v>
      </c>
      <c r="G1159" s="6">
        <v>0</v>
      </c>
      <c r="H1159" s="6">
        <v>0</v>
      </c>
    </row>
    <row r="1160" spans="1:8" x14ac:dyDescent="0.35">
      <c r="A1160" t="s">
        <v>847</v>
      </c>
      <c r="B1160" t="s">
        <v>15</v>
      </c>
      <c r="C1160" t="s">
        <v>2787</v>
      </c>
      <c r="D1160" s="6">
        <v>334000</v>
      </c>
      <c r="E1160" s="6">
        <v>0</v>
      </c>
      <c r="F1160" s="6">
        <v>48600</v>
      </c>
      <c r="G1160" s="6">
        <v>162000</v>
      </c>
      <c r="H1160" s="6">
        <v>162000</v>
      </c>
    </row>
    <row r="1161" spans="1:8" x14ac:dyDescent="0.35">
      <c r="A1161" t="s">
        <v>847</v>
      </c>
      <c r="B1161" t="s">
        <v>15</v>
      </c>
      <c r="C1161" t="s">
        <v>2788</v>
      </c>
      <c r="D1161" s="6">
        <v>347000</v>
      </c>
      <c r="E1161" s="6">
        <v>0</v>
      </c>
      <c r="F1161" s="6">
        <v>49650</v>
      </c>
      <c r="G1161" s="6">
        <v>165500</v>
      </c>
      <c r="H1161" s="6">
        <v>165500</v>
      </c>
    </row>
    <row r="1162" spans="1:8" x14ac:dyDescent="0.35">
      <c r="A1162" t="s">
        <v>847</v>
      </c>
      <c r="B1162" t="s">
        <v>15</v>
      </c>
      <c r="C1162" t="s">
        <v>2947</v>
      </c>
      <c r="D1162" s="6">
        <v>86557</v>
      </c>
      <c r="E1162" s="6">
        <v>0</v>
      </c>
      <c r="F1162" s="6">
        <v>12960.45</v>
      </c>
      <c r="G1162" s="6">
        <v>43306</v>
      </c>
      <c r="H1162" s="6">
        <v>43097</v>
      </c>
    </row>
    <row r="1163" spans="1:8" x14ac:dyDescent="0.35">
      <c r="A1163" t="s">
        <v>848</v>
      </c>
      <c r="B1163" t="s">
        <v>15</v>
      </c>
      <c r="C1163" t="s">
        <v>1615</v>
      </c>
      <c r="D1163" s="6">
        <v>919000</v>
      </c>
      <c r="E1163" s="6">
        <v>459500</v>
      </c>
      <c r="F1163" s="6">
        <v>460000</v>
      </c>
      <c r="G1163" s="6">
        <v>460000</v>
      </c>
      <c r="H1163" s="6">
        <v>460000</v>
      </c>
    </row>
    <row r="1164" spans="1:8" x14ac:dyDescent="0.35">
      <c r="A1164" t="s">
        <v>848</v>
      </c>
      <c r="B1164" t="s">
        <v>15</v>
      </c>
      <c r="C1164" t="s">
        <v>1671</v>
      </c>
      <c r="D1164" s="6">
        <v>1610000</v>
      </c>
      <c r="E1164" s="6">
        <v>803000</v>
      </c>
      <c r="F1164" s="6">
        <v>805000</v>
      </c>
      <c r="G1164" s="6">
        <v>805000</v>
      </c>
      <c r="H1164" s="6">
        <v>805000</v>
      </c>
    </row>
    <row r="1165" spans="1:8" x14ac:dyDescent="0.35">
      <c r="A1165" t="s">
        <v>848</v>
      </c>
      <c r="B1165" t="s">
        <v>15</v>
      </c>
      <c r="C1165" t="s">
        <v>1175</v>
      </c>
      <c r="D1165" s="6">
        <v>2623850</v>
      </c>
      <c r="E1165" s="6">
        <v>1308550</v>
      </c>
      <c r="F1165" s="6">
        <v>0</v>
      </c>
      <c r="G1165" s="6">
        <v>0</v>
      </c>
      <c r="H1165" s="6">
        <v>0</v>
      </c>
    </row>
    <row r="1166" spans="1:8" x14ac:dyDescent="0.35">
      <c r="A1166" t="s">
        <v>848</v>
      </c>
      <c r="B1166" t="s">
        <v>15</v>
      </c>
      <c r="C1166" t="s">
        <v>1828</v>
      </c>
      <c r="D1166" s="6">
        <v>2840000</v>
      </c>
      <c r="E1166" s="6">
        <v>1420000</v>
      </c>
      <c r="F1166" s="6">
        <v>1419000</v>
      </c>
      <c r="G1166" s="6">
        <v>1419000</v>
      </c>
      <c r="H1166" s="6">
        <v>1419000</v>
      </c>
    </row>
    <row r="1167" spans="1:8" x14ac:dyDescent="0.35">
      <c r="A1167" t="s">
        <v>848</v>
      </c>
      <c r="B1167" t="s">
        <v>15</v>
      </c>
      <c r="C1167" t="s">
        <v>2295</v>
      </c>
      <c r="D1167" s="6">
        <v>500000</v>
      </c>
      <c r="E1167" s="6">
        <v>459000</v>
      </c>
      <c r="F1167" s="6">
        <v>23000</v>
      </c>
      <c r="G1167" s="6">
        <v>23000</v>
      </c>
      <c r="H1167" s="6">
        <v>477000</v>
      </c>
    </row>
    <row r="1168" spans="1:8" x14ac:dyDescent="0.35">
      <c r="A1168" t="s">
        <v>848</v>
      </c>
      <c r="B1168" t="s">
        <v>15</v>
      </c>
      <c r="C1168" t="s">
        <v>2318</v>
      </c>
      <c r="D1168" s="6">
        <v>1708000</v>
      </c>
      <c r="E1168" s="6">
        <v>852000</v>
      </c>
      <c r="F1168" s="6">
        <v>850000</v>
      </c>
      <c r="G1168" s="6">
        <v>850000</v>
      </c>
      <c r="H1168" s="6">
        <v>850000</v>
      </c>
    </row>
    <row r="1169" spans="1:8" x14ac:dyDescent="0.35">
      <c r="A1169" t="s">
        <v>848</v>
      </c>
      <c r="B1169" t="s">
        <v>15</v>
      </c>
      <c r="C1169" t="s">
        <v>1535</v>
      </c>
      <c r="D1169" s="6">
        <v>3197000</v>
      </c>
      <c r="E1169" s="6">
        <v>1598000</v>
      </c>
      <c r="F1169" s="6">
        <v>1597000</v>
      </c>
      <c r="G1169" s="6">
        <v>1597000</v>
      </c>
      <c r="H1169" s="6">
        <v>1597000</v>
      </c>
    </row>
    <row r="1170" spans="1:8" x14ac:dyDescent="0.35">
      <c r="A1170" t="s">
        <v>848</v>
      </c>
      <c r="B1170" t="s">
        <v>15</v>
      </c>
      <c r="C1170" t="s">
        <v>1125</v>
      </c>
      <c r="D1170" s="6">
        <v>591000</v>
      </c>
      <c r="E1170" s="6">
        <v>295500</v>
      </c>
      <c r="F1170" s="6">
        <v>296500</v>
      </c>
      <c r="G1170" s="6">
        <v>296500</v>
      </c>
      <c r="H1170" s="6">
        <v>296500</v>
      </c>
    </row>
    <row r="1171" spans="1:8" x14ac:dyDescent="0.35">
      <c r="A1171" t="s">
        <v>848</v>
      </c>
      <c r="B1171" t="s">
        <v>15</v>
      </c>
      <c r="C1171" t="s">
        <v>2592</v>
      </c>
      <c r="D1171" s="6">
        <v>53482</v>
      </c>
      <c r="E1171" s="6">
        <v>78769</v>
      </c>
      <c r="F1171" s="6">
        <v>0</v>
      </c>
      <c r="G1171" s="6">
        <v>0</v>
      </c>
      <c r="H1171" s="6">
        <v>0</v>
      </c>
    </row>
    <row r="1172" spans="1:8" x14ac:dyDescent="0.35">
      <c r="A1172" t="s">
        <v>848</v>
      </c>
      <c r="B1172" t="s">
        <v>15</v>
      </c>
      <c r="C1172" t="s">
        <v>2633</v>
      </c>
      <c r="D1172" s="6">
        <v>476731</v>
      </c>
      <c r="E1172" s="6">
        <v>0</v>
      </c>
      <c r="F1172" s="6">
        <v>0</v>
      </c>
      <c r="G1172" s="6">
        <v>0</v>
      </c>
      <c r="H1172" s="6">
        <v>0</v>
      </c>
    </row>
    <row r="1173" spans="1:8" x14ac:dyDescent="0.35">
      <c r="A1173" t="s">
        <v>848</v>
      </c>
      <c r="B1173" t="s">
        <v>15</v>
      </c>
      <c r="C1173" t="s">
        <v>2738</v>
      </c>
      <c r="D1173" s="6">
        <v>0</v>
      </c>
      <c r="E1173" s="6">
        <v>49965</v>
      </c>
      <c r="F1173" s="6">
        <v>0</v>
      </c>
      <c r="G1173" s="6">
        <v>0</v>
      </c>
      <c r="H1173" s="6">
        <v>0</v>
      </c>
    </row>
    <row r="1174" spans="1:8" x14ac:dyDescent="0.35">
      <c r="A1174" t="s">
        <v>849</v>
      </c>
      <c r="B1174" t="s">
        <v>15</v>
      </c>
      <c r="C1174" t="s">
        <v>1045</v>
      </c>
      <c r="D1174" s="6">
        <v>115592</v>
      </c>
      <c r="E1174" s="6">
        <v>0</v>
      </c>
      <c r="F1174" s="6">
        <v>15802.5</v>
      </c>
      <c r="G1174" s="6">
        <v>52675</v>
      </c>
      <c r="H1174" s="6">
        <v>52675</v>
      </c>
    </row>
    <row r="1175" spans="1:8" x14ac:dyDescent="0.35">
      <c r="A1175" t="s">
        <v>849</v>
      </c>
      <c r="B1175" t="s">
        <v>15</v>
      </c>
      <c r="C1175" t="s">
        <v>1183</v>
      </c>
      <c r="D1175" s="6">
        <v>1815000</v>
      </c>
      <c r="E1175" s="6">
        <v>907500</v>
      </c>
      <c r="F1175" s="6">
        <v>272250</v>
      </c>
      <c r="G1175" s="6">
        <v>907500</v>
      </c>
      <c r="H1175" s="6">
        <v>907500</v>
      </c>
    </row>
    <row r="1176" spans="1:8" x14ac:dyDescent="0.35">
      <c r="A1176" t="s">
        <v>849</v>
      </c>
      <c r="B1176" t="s">
        <v>15</v>
      </c>
      <c r="C1176" t="s">
        <v>1386</v>
      </c>
      <c r="D1176" s="6">
        <v>989000</v>
      </c>
      <c r="E1176" s="6">
        <v>494500</v>
      </c>
      <c r="F1176" s="6">
        <v>494500</v>
      </c>
      <c r="G1176" s="6">
        <v>494500</v>
      </c>
      <c r="H1176" s="6">
        <v>494500</v>
      </c>
    </row>
    <row r="1177" spans="1:8" x14ac:dyDescent="0.35">
      <c r="A1177" t="s">
        <v>849</v>
      </c>
      <c r="B1177" t="s">
        <v>15</v>
      </c>
      <c r="C1177" t="s">
        <v>1513</v>
      </c>
      <c r="D1177" s="6">
        <v>2946000</v>
      </c>
      <c r="E1177" s="6">
        <v>1473000</v>
      </c>
      <c r="F1177" s="6">
        <v>1473000</v>
      </c>
      <c r="G1177" s="6">
        <v>1473000</v>
      </c>
      <c r="H1177" s="6">
        <v>1473000</v>
      </c>
    </row>
    <row r="1178" spans="1:8" x14ac:dyDescent="0.35">
      <c r="A1178" t="s">
        <v>849</v>
      </c>
      <c r="B1178" t="s">
        <v>15</v>
      </c>
      <c r="C1178" t="s">
        <v>1596</v>
      </c>
      <c r="D1178" s="6">
        <v>824000</v>
      </c>
      <c r="E1178" s="6">
        <v>412000</v>
      </c>
      <c r="F1178" s="6">
        <v>412000</v>
      </c>
      <c r="G1178" s="6">
        <v>412000</v>
      </c>
      <c r="H1178" s="6">
        <v>412000</v>
      </c>
    </row>
    <row r="1179" spans="1:8" x14ac:dyDescent="0.35">
      <c r="A1179" t="s">
        <v>849</v>
      </c>
      <c r="B1179" t="s">
        <v>15</v>
      </c>
      <c r="C1179" t="s">
        <v>1685</v>
      </c>
      <c r="D1179" s="6">
        <v>0</v>
      </c>
      <c r="E1179" s="6">
        <v>414654</v>
      </c>
      <c r="F1179" s="6">
        <v>0</v>
      </c>
      <c r="G1179" s="6">
        <v>0</v>
      </c>
      <c r="H1179" s="6">
        <v>0</v>
      </c>
    </row>
    <row r="1180" spans="1:8" x14ac:dyDescent="0.35">
      <c r="A1180" t="s">
        <v>849</v>
      </c>
      <c r="B1180" t="s">
        <v>15</v>
      </c>
      <c r="C1180" t="s">
        <v>1744</v>
      </c>
      <c r="D1180" s="6">
        <v>1631000</v>
      </c>
      <c r="E1180" s="6">
        <v>815500</v>
      </c>
      <c r="F1180" s="6">
        <v>815500</v>
      </c>
      <c r="G1180" s="6">
        <v>815500</v>
      </c>
      <c r="H1180" s="6">
        <v>815500</v>
      </c>
    </row>
    <row r="1181" spans="1:8" x14ac:dyDescent="0.35">
      <c r="A1181" t="s">
        <v>849</v>
      </c>
      <c r="B1181" t="s">
        <v>15</v>
      </c>
      <c r="C1181" t="s">
        <v>1778</v>
      </c>
      <c r="D1181" s="6">
        <v>2065600</v>
      </c>
      <c r="E1181" s="6">
        <v>1035400</v>
      </c>
      <c r="F1181" s="6">
        <v>0</v>
      </c>
      <c r="G1181" s="6">
        <v>0</v>
      </c>
      <c r="H1181" s="6">
        <v>0</v>
      </c>
    </row>
    <row r="1182" spans="1:8" x14ac:dyDescent="0.35">
      <c r="A1182" t="s">
        <v>849</v>
      </c>
      <c r="B1182" t="s">
        <v>15</v>
      </c>
      <c r="C1182" t="s">
        <v>1798</v>
      </c>
      <c r="D1182" s="6">
        <v>298000</v>
      </c>
      <c r="E1182" s="6">
        <v>149000</v>
      </c>
      <c r="F1182" s="6">
        <v>44700</v>
      </c>
      <c r="G1182" s="6">
        <v>149000</v>
      </c>
      <c r="H1182" s="6">
        <v>149000</v>
      </c>
    </row>
    <row r="1183" spans="1:8" x14ac:dyDescent="0.35">
      <c r="A1183" t="s">
        <v>849</v>
      </c>
      <c r="B1183" t="s">
        <v>15</v>
      </c>
      <c r="C1183" t="s">
        <v>1820</v>
      </c>
      <c r="D1183" s="6">
        <v>78368</v>
      </c>
      <c r="E1183" s="6">
        <v>79230</v>
      </c>
      <c r="F1183" s="6">
        <v>0</v>
      </c>
      <c r="G1183" s="6">
        <v>0</v>
      </c>
      <c r="H1183" s="6">
        <v>0</v>
      </c>
    </row>
    <row r="1184" spans="1:8" x14ac:dyDescent="0.35">
      <c r="A1184" t="s">
        <v>849</v>
      </c>
      <c r="B1184" t="s">
        <v>15</v>
      </c>
      <c r="C1184" t="s">
        <v>1853</v>
      </c>
      <c r="D1184" s="6">
        <v>2694000</v>
      </c>
      <c r="E1184" s="6">
        <v>1347000</v>
      </c>
      <c r="F1184" s="6">
        <v>1362000</v>
      </c>
      <c r="G1184" s="6">
        <v>1362000</v>
      </c>
      <c r="H1184" s="6">
        <v>1362000</v>
      </c>
    </row>
    <row r="1185" spans="1:8" x14ac:dyDescent="0.35">
      <c r="A1185" t="s">
        <v>849</v>
      </c>
      <c r="B1185" t="s">
        <v>15</v>
      </c>
      <c r="C1185" t="s">
        <v>1864</v>
      </c>
      <c r="D1185" s="6">
        <v>0</v>
      </c>
      <c r="E1185" s="6">
        <v>510050</v>
      </c>
      <c r="F1185" s="6">
        <v>0</v>
      </c>
      <c r="G1185" s="6">
        <v>0</v>
      </c>
      <c r="H1185" s="6">
        <v>0</v>
      </c>
    </row>
    <row r="1186" spans="1:8" x14ac:dyDescent="0.35">
      <c r="A1186" t="s">
        <v>849</v>
      </c>
      <c r="B1186" t="s">
        <v>15</v>
      </c>
      <c r="C1186" t="s">
        <v>2523</v>
      </c>
      <c r="D1186" s="6">
        <v>65250</v>
      </c>
      <c r="E1186" s="6">
        <v>33750</v>
      </c>
      <c r="F1186" s="6">
        <v>31125</v>
      </c>
      <c r="G1186" s="6">
        <v>31500</v>
      </c>
      <c r="H1186" s="6">
        <v>30750</v>
      </c>
    </row>
    <row r="1187" spans="1:8" x14ac:dyDescent="0.35">
      <c r="A1187" t="s">
        <v>849</v>
      </c>
      <c r="B1187" t="s">
        <v>15</v>
      </c>
      <c r="C1187" t="s">
        <v>2585</v>
      </c>
      <c r="D1187" s="6">
        <v>0</v>
      </c>
      <c r="E1187" s="6">
        <v>156760</v>
      </c>
      <c r="F1187" s="6">
        <v>0</v>
      </c>
      <c r="G1187" s="6">
        <v>0</v>
      </c>
      <c r="H1187" s="6">
        <v>0</v>
      </c>
    </row>
    <row r="1188" spans="1:8" x14ac:dyDescent="0.35">
      <c r="A1188" t="s">
        <v>849</v>
      </c>
      <c r="B1188" t="s">
        <v>15</v>
      </c>
      <c r="C1188" t="s">
        <v>2592</v>
      </c>
      <c r="D1188" s="6">
        <v>217979</v>
      </c>
      <c r="E1188" s="6">
        <v>0</v>
      </c>
      <c r="F1188" s="6">
        <v>0</v>
      </c>
      <c r="G1188" s="6">
        <v>0</v>
      </c>
      <c r="H1188" s="6">
        <v>0</v>
      </c>
    </row>
    <row r="1189" spans="1:8" x14ac:dyDescent="0.35">
      <c r="A1189" t="s">
        <v>849</v>
      </c>
      <c r="B1189" t="s">
        <v>15</v>
      </c>
      <c r="C1189" t="s">
        <v>1092</v>
      </c>
      <c r="D1189" s="6">
        <v>181898</v>
      </c>
      <c r="E1189" s="6">
        <v>94561</v>
      </c>
      <c r="F1189" s="6">
        <v>0</v>
      </c>
      <c r="G1189" s="6">
        <v>0</v>
      </c>
      <c r="H1189" s="6">
        <v>0</v>
      </c>
    </row>
    <row r="1190" spans="1:8" x14ac:dyDescent="0.35">
      <c r="A1190" t="s">
        <v>849</v>
      </c>
      <c r="B1190" t="s">
        <v>15</v>
      </c>
      <c r="C1190" t="s">
        <v>2627</v>
      </c>
      <c r="D1190" s="6">
        <v>2818213</v>
      </c>
      <c r="E1190" s="6">
        <v>0</v>
      </c>
      <c r="F1190" s="6">
        <v>309757.5</v>
      </c>
      <c r="G1190" s="6">
        <v>1034925</v>
      </c>
      <c r="H1190" s="6">
        <v>1030125</v>
      </c>
    </row>
    <row r="1191" spans="1:8" x14ac:dyDescent="0.35">
      <c r="A1191" t="s">
        <v>849</v>
      </c>
      <c r="B1191" t="s">
        <v>15</v>
      </c>
      <c r="C1191" t="s">
        <v>2666</v>
      </c>
      <c r="D1191" s="6">
        <v>2400100</v>
      </c>
      <c r="E1191" s="6">
        <v>1280800</v>
      </c>
      <c r="F1191" s="6">
        <v>0</v>
      </c>
      <c r="G1191" s="6">
        <v>0</v>
      </c>
      <c r="H1191" s="6">
        <v>0</v>
      </c>
    </row>
    <row r="1192" spans="1:8" x14ac:dyDescent="0.35">
      <c r="A1192" t="s">
        <v>850</v>
      </c>
      <c r="B1192" t="s">
        <v>15</v>
      </c>
      <c r="C1192" t="s">
        <v>1323</v>
      </c>
      <c r="D1192" s="6">
        <v>90000</v>
      </c>
      <c r="E1192" s="6">
        <v>45000</v>
      </c>
      <c r="F1192" s="6">
        <v>45000</v>
      </c>
      <c r="G1192" s="6">
        <v>45000</v>
      </c>
      <c r="H1192" s="6">
        <v>45000</v>
      </c>
    </row>
    <row r="1193" spans="1:8" x14ac:dyDescent="0.35">
      <c r="A1193" t="s">
        <v>850</v>
      </c>
      <c r="B1193" t="s">
        <v>15</v>
      </c>
      <c r="C1193" t="s">
        <v>1643</v>
      </c>
      <c r="D1193" s="6">
        <v>242250</v>
      </c>
      <c r="E1193" s="6">
        <v>123200</v>
      </c>
      <c r="F1193" s="6">
        <v>37222.5</v>
      </c>
      <c r="G1193" s="6">
        <v>124075</v>
      </c>
      <c r="H1193" s="6">
        <v>124075</v>
      </c>
    </row>
    <row r="1194" spans="1:8" x14ac:dyDescent="0.35">
      <c r="A1194" t="s">
        <v>850</v>
      </c>
      <c r="B1194" t="s">
        <v>15</v>
      </c>
      <c r="C1194" t="s">
        <v>1966</v>
      </c>
      <c r="D1194" s="6">
        <v>299700</v>
      </c>
      <c r="E1194" s="6">
        <v>149957</v>
      </c>
      <c r="F1194" s="6">
        <v>149550</v>
      </c>
      <c r="G1194" s="6">
        <v>149550</v>
      </c>
      <c r="H1194" s="6">
        <v>149550</v>
      </c>
    </row>
    <row r="1195" spans="1:8" x14ac:dyDescent="0.35">
      <c r="A1195" t="s">
        <v>850</v>
      </c>
      <c r="B1195" t="s">
        <v>15</v>
      </c>
      <c r="C1195" t="s">
        <v>2171</v>
      </c>
      <c r="D1195" s="6">
        <v>245135</v>
      </c>
      <c r="E1195" s="6">
        <v>121840</v>
      </c>
      <c r="F1195" s="6">
        <v>122565</v>
      </c>
      <c r="G1195" s="6">
        <v>122565</v>
      </c>
      <c r="H1195" s="6">
        <v>122565</v>
      </c>
    </row>
    <row r="1196" spans="1:8" x14ac:dyDescent="0.35">
      <c r="A1196" t="s">
        <v>850</v>
      </c>
      <c r="B1196" t="s">
        <v>15</v>
      </c>
      <c r="C1196" t="s">
        <v>2592</v>
      </c>
      <c r="D1196" s="6">
        <v>5135</v>
      </c>
      <c r="E1196" s="6">
        <v>0</v>
      </c>
      <c r="F1196" s="6">
        <v>0</v>
      </c>
      <c r="G1196" s="6">
        <v>0</v>
      </c>
      <c r="H1196" s="6">
        <v>0</v>
      </c>
    </row>
    <row r="1197" spans="1:8" x14ac:dyDescent="0.35">
      <c r="A1197" t="s">
        <v>850</v>
      </c>
      <c r="B1197" t="s">
        <v>15</v>
      </c>
      <c r="C1197" t="s">
        <v>1092</v>
      </c>
      <c r="D1197" s="6">
        <v>175000</v>
      </c>
      <c r="E1197" s="6">
        <v>0</v>
      </c>
      <c r="F1197" s="6">
        <v>0</v>
      </c>
      <c r="G1197" s="6">
        <v>0</v>
      </c>
      <c r="H1197" s="6">
        <v>0</v>
      </c>
    </row>
    <row r="1198" spans="1:8" x14ac:dyDescent="0.35">
      <c r="A1198" t="s">
        <v>850</v>
      </c>
      <c r="B1198" t="s">
        <v>15</v>
      </c>
      <c r="C1198" t="s">
        <v>1032</v>
      </c>
      <c r="D1198" s="6">
        <v>7600</v>
      </c>
      <c r="E1198" s="6">
        <v>4800</v>
      </c>
      <c r="F1198" s="6">
        <v>3800</v>
      </c>
      <c r="G1198" s="6">
        <v>3800</v>
      </c>
      <c r="H1198" s="6">
        <v>3800</v>
      </c>
    </row>
    <row r="1199" spans="1:8" x14ac:dyDescent="0.35">
      <c r="A1199" t="s">
        <v>850</v>
      </c>
      <c r="B1199" t="s">
        <v>16</v>
      </c>
      <c r="C1199" t="s">
        <v>1846</v>
      </c>
      <c r="D1199" s="6">
        <v>192326</v>
      </c>
      <c r="E1199" s="6">
        <v>99600</v>
      </c>
      <c r="F1199" s="6">
        <v>97619</v>
      </c>
      <c r="G1199" s="6">
        <v>97619</v>
      </c>
      <c r="H1199" s="6">
        <v>105200</v>
      </c>
    </row>
    <row r="1200" spans="1:8" x14ac:dyDescent="0.35">
      <c r="A1200" t="s">
        <v>850</v>
      </c>
      <c r="B1200" t="s">
        <v>16</v>
      </c>
      <c r="C1200" t="s">
        <v>1032</v>
      </c>
      <c r="D1200" s="6">
        <v>2500</v>
      </c>
      <c r="E1200" s="6">
        <v>1250</v>
      </c>
      <c r="F1200" s="6">
        <v>1250</v>
      </c>
      <c r="G1200" s="6">
        <v>1250</v>
      </c>
      <c r="H1200" s="6">
        <v>1250</v>
      </c>
    </row>
    <row r="1201" spans="1:8" x14ac:dyDescent="0.35">
      <c r="A1201" t="s">
        <v>851</v>
      </c>
      <c r="B1201" t="s">
        <v>15</v>
      </c>
      <c r="C1201" t="s">
        <v>1212</v>
      </c>
      <c r="D1201" s="6">
        <v>2444000</v>
      </c>
      <c r="E1201" s="6">
        <v>1224000</v>
      </c>
      <c r="F1201" s="6">
        <v>1224000</v>
      </c>
      <c r="G1201" s="6">
        <v>1224000</v>
      </c>
      <c r="H1201" s="6">
        <v>1224000</v>
      </c>
    </row>
    <row r="1202" spans="1:8" x14ac:dyDescent="0.35">
      <c r="A1202" t="s">
        <v>851</v>
      </c>
      <c r="B1202" t="s">
        <v>15</v>
      </c>
      <c r="C1202" t="s">
        <v>1613</v>
      </c>
      <c r="D1202" s="6">
        <v>2060000</v>
      </c>
      <c r="E1202" s="6">
        <v>1027000</v>
      </c>
      <c r="F1202" s="6">
        <v>1033000</v>
      </c>
      <c r="G1202" s="6">
        <v>1033000</v>
      </c>
      <c r="H1202" s="6">
        <v>1033000</v>
      </c>
    </row>
    <row r="1203" spans="1:8" x14ac:dyDescent="0.35">
      <c r="A1203" t="s">
        <v>851</v>
      </c>
      <c r="B1203" t="s">
        <v>15</v>
      </c>
      <c r="C1203" t="s">
        <v>1967</v>
      </c>
      <c r="D1203" s="6">
        <v>8882000</v>
      </c>
      <c r="E1203" s="6">
        <v>4440000</v>
      </c>
      <c r="F1203" s="6">
        <v>4440500</v>
      </c>
      <c r="G1203" s="6">
        <v>4440500</v>
      </c>
      <c r="H1203" s="6">
        <v>4440500</v>
      </c>
    </row>
    <row r="1204" spans="1:8" x14ac:dyDescent="0.35">
      <c r="A1204" t="s">
        <v>851</v>
      </c>
      <c r="B1204" t="s">
        <v>15</v>
      </c>
      <c r="C1204" t="s">
        <v>1944</v>
      </c>
      <c r="D1204" s="6">
        <v>666906</v>
      </c>
      <c r="E1204" s="6">
        <v>331141</v>
      </c>
      <c r="F1204" s="6">
        <v>0</v>
      </c>
      <c r="G1204" s="6">
        <v>0</v>
      </c>
      <c r="H1204" s="6">
        <v>0</v>
      </c>
    </row>
    <row r="1205" spans="1:8" x14ac:dyDescent="0.35">
      <c r="A1205" t="s">
        <v>851</v>
      </c>
      <c r="B1205" t="s">
        <v>15</v>
      </c>
      <c r="C1205" t="s">
        <v>1245</v>
      </c>
      <c r="D1205" s="6">
        <v>200600</v>
      </c>
      <c r="E1205" s="6">
        <v>103738</v>
      </c>
      <c r="F1205" s="6">
        <v>128130</v>
      </c>
      <c r="G1205" s="6">
        <v>426650</v>
      </c>
      <c r="H1205" s="6">
        <v>427550</v>
      </c>
    </row>
    <row r="1206" spans="1:8" x14ac:dyDescent="0.35">
      <c r="A1206" t="s">
        <v>851</v>
      </c>
      <c r="B1206" t="s">
        <v>15</v>
      </c>
      <c r="C1206" t="s">
        <v>1806</v>
      </c>
      <c r="D1206" s="6">
        <v>340000</v>
      </c>
      <c r="E1206" s="6">
        <v>170000</v>
      </c>
      <c r="F1206" s="6">
        <v>170000</v>
      </c>
      <c r="G1206" s="6">
        <v>170000</v>
      </c>
      <c r="H1206" s="6">
        <v>170000</v>
      </c>
    </row>
    <row r="1207" spans="1:8" x14ac:dyDescent="0.35">
      <c r="A1207" t="s">
        <v>851</v>
      </c>
      <c r="B1207" t="s">
        <v>15</v>
      </c>
      <c r="C1207" t="s">
        <v>2592</v>
      </c>
      <c r="D1207" s="6">
        <v>43160</v>
      </c>
      <c r="E1207" s="6">
        <v>15138</v>
      </c>
      <c r="F1207" s="6">
        <v>0</v>
      </c>
      <c r="G1207" s="6">
        <v>0</v>
      </c>
      <c r="H1207" s="6">
        <v>0</v>
      </c>
    </row>
    <row r="1208" spans="1:8" x14ac:dyDescent="0.35">
      <c r="A1208" t="s">
        <v>851</v>
      </c>
      <c r="B1208" t="s">
        <v>15</v>
      </c>
      <c r="C1208" t="s">
        <v>1175</v>
      </c>
      <c r="D1208" s="6">
        <v>180176</v>
      </c>
      <c r="E1208" s="6">
        <v>62213</v>
      </c>
      <c r="F1208" s="6">
        <v>27603.9</v>
      </c>
      <c r="G1208" s="6">
        <v>92663</v>
      </c>
      <c r="H1208" s="6">
        <v>91363</v>
      </c>
    </row>
    <row r="1209" spans="1:8" x14ac:dyDescent="0.35">
      <c r="A1209" t="s">
        <v>852</v>
      </c>
      <c r="B1209" t="s">
        <v>15</v>
      </c>
      <c r="C1209" t="s">
        <v>1107</v>
      </c>
      <c r="D1209" s="6">
        <v>839000</v>
      </c>
      <c r="E1209" s="6">
        <v>421000</v>
      </c>
      <c r="F1209" s="6">
        <v>125250</v>
      </c>
      <c r="G1209" s="6">
        <v>417500</v>
      </c>
      <c r="H1209" s="6">
        <v>417500</v>
      </c>
    </row>
    <row r="1210" spans="1:8" x14ac:dyDescent="0.35">
      <c r="A1210" t="s">
        <v>852</v>
      </c>
      <c r="B1210" t="s">
        <v>15</v>
      </c>
      <c r="C1210" t="s">
        <v>1238</v>
      </c>
      <c r="D1210" s="6">
        <v>2045000</v>
      </c>
      <c r="E1210" s="6">
        <v>711500</v>
      </c>
      <c r="F1210" s="6">
        <v>424650</v>
      </c>
      <c r="G1210" s="6">
        <v>1415500</v>
      </c>
      <c r="H1210" s="6">
        <v>1415500</v>
      </c>
    </row>
    <row r="1211" spans="1:8" x14ac:dyDescent="0.35">
      <c r="A1211" t="s">
        <v>852</v>
      </c>
      <c r="B1211" t="s">
        <v>15</v>
      </c>
      <c r="C1211" t="s">
        <v>1418</v>
      </c>
      <c r="D1211" s="6">
        <v>34234</v>
      </c>
      <c r="E1211" s="6">
        <v>34611</v>
      </c>
      <c r="F1211" s="6">
        <v>0</v>
      </c>
      <c r="G1211" s="6">
        <v>0</v>
      </c>
      <c r="H1211" s="6">
        <v>0</v>
      </c>
    </row>
    <row r="1212" spans="1:8" x14ac:dyDescent="0.35">
      <c r="A1212" t="s">
        <v>852</v>
      </c>
      <c r="B1212" t="s">
        <v>15</v>
      </c>
      <c r="C1212" t="s">
        <v>2015</v>
      </c>
      <c r="D1212" s="6">
        <v>575000</v>
      </c>
      <c r="E1212" s="6">
        <v>574500</v>
      </c>
      <c r="F1212" s="6">
        <v>0</v>
      </c>
      <c r="G1212" s="6">
        <v>0</v>
      </c>
      <c r="H1212" s="6">
        <v>0</v>
      </c>
    </row>
    <row r="1213" spans="1:8" x14ac:dyDescent="0.35">
      <c r="A1213" t="s">
        <v>852</v>
      </c>
      <c r="B1213" t="s">
        <v>15</v>
      </c>
      <c r="C1213" t="s">
        <v>1092</v>
      </c>
      <c r="D1213" s="6">
        <v>400000</v>
      </c>
      <c r="E1213" s="6">
        <v>0</v>
      </c>
      <c r="F1213" s="6">
        <v>0</v>
      </c>
      <c r="G1213" s="6">
        <v>0</v>
      </c>
      <c r="H1213" s="6">
        <v>0</v>
      </c>
    </row>
    <row r="1214" spans="1:8" x14ac:dyDescent="0.35">
      <c r="A1214" t="s">
        <v>852</v>
      </c>
      <c r="B1214" t="s">
        <v>15</v>
      </c>
      <c r="C1214" t="s">
        <v>2592</v>
      </c>
      <c r="D1214" s="6">
        <v>77279</v>
      </c>
      <c r="E1214" s="6">
        <v>99521</v>
      </c>
      <c r="F1214" s="6">
        <v>0</v>
      </c>
      <c r="G1214" s="6">
        <v>0</v>
      </c>
      <c r="H1214" s="6">
        <v>0</v>
      </c>
    </row>
    <row r="1215" spans="1:8" x14ac:dyDescent="0.35">
      <c r="A1215" t="s">
        <v>852</v>
      </c>
      <c r="B1215" t="s">
        <v>15</v>
      </c>
      <c r="C1215" t="s">
        <v>1032</v>
      </c>
      <c r="D1215" s="6">
        <v>16500</v>
      </c>
      <c r="E1215" s="6">
        <v>5000</v>
      </c>
      <c r="F1215" s="6">
        <v>2250</v>
      </c>
      <c r="G1215" s="6">
        <v>5000</v>
      </c>
      <c r="H1215" s="6">
        <v>10000</v>
      </c>
    </row>
    <row r="1216" spans="1:8" x14ac:dyDescent="0.35">
      <c r="A1216" t="s">
        <v>853</v>
      </c>
      <c r="B1216" t="s">
        <v>15</v>
      </c>
      <c r="C1216" t="s">
        <v>1389</v>
      </c>
      <c r="D1216" s="6">
        <v>18527</v>
      </c>
      <c r="E1216" s="6">
        <v>18731</v>
      </c>
      <c r="F1216" s="6">
        <v>0</v>
      </c>
      <c r="G1216" s="6">
        <v>0</v>
      </c>
      <c r="H1216" s="6">
        <v>0</v>
      </c>
    </row>
    <row r="1217" spans="1:8" x14ac:dyDescent="0.35">
      <c r="A1217" t="s">
        <v>853</v>
      </c>
      <c r="B1217" t="s">
        <v>15</v>
      </c>
      <c r="C1217" t="s">
        <v>2051</v>
      </c>
      <c r="D1217" s="6">
        <v>0</v>
      </c>
      <c r="E1217" s="6">
        <v>133000</v>
      </c>
      <c r="F1217" s="6">
        <v>0</v>
      </c>
      <c r="G1217" s="6">
        <v>0</v>
      </c>
      <c r="H1217" s="6">
        <v>0</v>
      </c>
    </row>
    <row r="1218" spans="1:8" x14ac:dyDescent="0.35">
      <c r="A1218" t="s">
        <v>853</v>
      </c>
      <c r="B1218" t="s">
        <v>15</v>
      </c>
      <c r="C1218" t="s">
        <v>2202</v>
      </c>
      <c r="D1218" s="6">
        <v>774000</v>
      </c>
      <c r="E1218" s="6">
        <v>386500</v>
      </c>
      <c r="F1218" s="6">
        <v>115350</v>
      </c>
      <c r="G1218" s="6">
        <v>384500</v>
      </c>
      <c r="H1218" s="6">
        <v>384500</v>
      </c>
    </row>
    <row r="1219" spans="1:8" x14ac:dyDescent="0.35">
      <c r="A1219" t="s">
        <v>853</v>
      </c>
      <c r="B1219" t="s">
        <v>15</v>
      </c>
      <c r="C1219" t="s">
        <v>2376</v>
      </c>
      <c r="D1219" s="6">
        <v>1043000</v>
      </c>
      <c r="E1219" s="6">
        <v>519500</v>
      </c>
      <c r="F1219" s="6">
        <v>522500</v>
      </c>
      <c r="G1219" s="6">
        <v>522500</v>
      </c>
      <c r="H1219" s="6">
        <v>522500</v>
      </c>
    </row>
    <row r="1220" spans="1:8" x14ac:dyDescent="0.35">
      <c r="A1220" t="s">
        <v>853</v>
      </c>
      <c r="B1220" t="s">
        <v>15</v>
      </c>
      <c r="C1220" t="s">
        <v>1190</v>
      </c>
      <c r="D1220" s="6">
        <v>0</v>
      </c>
      <c r="E1220" s="6">
        <v>124500</v>
      </c>
      <c r="F1220" s="6">
        <v>0</v>
      </c>
      <c r="G1220" s="6">
        <v>0</v>
      </c>
      <c r="H1220" s="6">
        <v>0</v>
      </c>
    </row>
    <row r="1221" spans="1:8" x14ac:dyDescent="0.35">
      <c r="A1221" t="s">
        <v>853</v>
      </c>
      <c r="B1221" t="s">
        <v>15</v>
      </c>
      <c r="C1221" t="s">
        <v>2592</v>
      </c>
      <c r="D1221" s="6">
        <v>55990</v>
      </c>
      <c r="E1221" s="6">
        <v>0</v>
      </c>
      <c r="F1221" s="6">
        <v>0</v>
      </c>
      <c r="G1221" s="6">
        <v>0</v>
      </c>
      <c r="H1221" s="6">
        <v>0</v>
      </c>
    </row>
    <row r="1222" spans="1:8" x14ac:dyDescent="0.35">
      <c r="A1222" t="s">
        <v>853</v>
      </c>
      <c r="B1222" t="s">
        <v>15</v>
      </c>
      <c r="C1222" t="s">
        <v>1092</v>
      </c>
      <c r="D1222" s="6">
        <v>600000</v>
      </c>
      <c r="E1222" s="6">
        <v>0</v>
      </c>
      <c r="F1222" s="6">
        <v>0</v>
      </c>
      <c r="G1222" s="6">
        <v>0</v>
      </c>
      <c r="H1222" s="6">
        <v>0</v>
      </c>
    </row>
    <row r="1223" spans="1:8" x14ac:dyDescent="0.35">
      <c r="A1223" t="s">
        <v>853</v>
      </c>
      <c r="B1223" t="s">
        <v>15</v>
      </c>
      <c r="C1223" t="s">
        <v>2865</v>
      </c>
      <c r="D1223" s="6">
        <v>746997</v>
      </c>
      <c r="E1223" s="6">
        <v>0</v>
      </c>
      <c r="F1223" s="6">
        <v>112711.2</v>
      </c>
      <c r="G1223" s="6">
        <v>377156</v>
      </c>
      <c r="H1223" s="6">
        <v>374252</v>
      </c>
    </row>
    <row r="1224" spans="1:8" x14ac:dyDescent="0.35">
      <c r="A1224" t="s">
        <v>853</v>
      </c>
      <c r="B1224" t="s">
        <v>16</v>
      </c>
      <c r="C1224" t="s">
        <v>2236</v>
      </c>
      <c r="D1224" s="6">
        <v>0</v>
      </c>
      <c r="E1224" s="6">
        <v>98012</v>
      </c>
      <c r="F1224" s="6">
        <v>0</v>
      </c>
      <c r="G1224" s="6">
        <v>0</v>
      </c>
      <c r="H1224" s="6">
        <v>0</v>
      </c>
    </row>
    <row r="1225" spans="1:8" x14ac:dyDescent="0.35">
      <c r="A1225" t="s">
        <v>854</v>
      </c>
      <c r="B1225" t="s">
        <v>15</v>
      </c>
      <c r="C1225" t="s">
        <v>1118</v>
      </c>
      <c r="D1225" s="6">
        <v>135438</v>
      </c>
      <c r="E1225" s="6">
        <v>68450</v>
      </c>
      <c r="F1225" s="6">
        <v>66744</v>
      </c>
      <c r="G1225" s="6">
        <v>66988</v>
      </c>
      <c r="H1225" s="6">
        <v>66500</v>
      </c>
    </row>
    <row r="1226" spans="1:8" x14ac:dyDescent="0.35">
      <c r="A1226" t="s">
        <v>854</v>
      </c>
      <c r="B1226" t="s">
        <v>15</v>
      </c>
      <c r="C1226" t="s">
        <v>1451</v>
      </c>
      <c r="D1226" s="6">
        <v>446000</v>
      </c>
      <c r="E1226" s="6">
        <v>223000</v>
      </c>
      <c r="F1226" s="6">
        <v>223000</v>
      </c>
      <c r="G1226" s="6">
        <v>223000</v>
      </c>
      <c r="H1226" s="6">
        <v>223000</v>
      </c>
    </row>
    <row r="1227" spans="1:8" x14ac:dyDescent="0.35">
      <c r="A1227" t="s">
        <v>854</v>
      </c>
      <c r="B1227" t="s">
        <v>15</v>
      </c>
      <c r="C1227" t="s">
        <v>1570</v>
      </c>
      <c r="D1227" s="6">
        <v>67726</v>
      </c>
      <c r="E1227" s="6">
        <v>114722</v>
      </c>
      <c r="F1227" s="6">
        <v>0</v>
      </c>
      <c r="G1227" s="6">
        <v>0</v>
      </c>
      <c r="H1227" s="6">
        <v>0</v>
      </c>
    </row>
    <row r="1228" spans="1:8" x14ac:dyDescent="0.35">
      <c r="A1228" t="s">
        <v>854</v>
      </c>
      <c r="B1228" t="s">
        <v>15</v>
      </c>
      <c r="C1228" t="s">
        <v>1352</v>
      </c>
      <c r="D1228" s="6">
        <v>685150</v>
      </c>
      <c r="E1228" s="6">
        <v>345100</v>
      </c>
      <c r="F1228" s="6">
        <v>0</v>
      </c>
      <c r="G1228" s="6">
        <v>0</v>
      </c>
      <c r="H1228" s="6">
        <v>0</v>
      </c>
    </row>
    <row r="1229" spans="1:8" x14ac:dyDescent="0.35">
      <c r="A1229" t="s">
        <v>854</v>
      </c>
      <c r="B1229" t="s">
        <v>15</v>
      </c>
      <c r="C1229" t="s">
        <v>1940</v>
      </c>
      <c r="D1229" s="6">
        <v>188000</v>
      </c>
      <c r="E1229" s="6">
        <v>96500</v>
      </c>
      <c r="F1229" s="6">
        <v>91500</v>
      </c>
      <c r="G1229" s="6">
        <v>91500</v>
      </c>
      <c r="H1229" s="6">
        <v>91500</v>
      </c>
    </row>
    <row r="1230" spans="1:8" x14ac:dyDescent="0.35">
      <c r="A1230" t="s">
        <v>854</v>
      </c>
      <c r="B1230" t="s">
        <v>15</v>
      </c>
      <c r="C1230" t="s">
        <v>2480</v>
      </c>
      <c r="D1230" s="6">
        <v>119830</v>
      </c>
      <c r="E1230" s="6">
        <v>59915</v>
      </c>
      <c r="F1230" s="6">
        <v>29957.5</v>
      </c>
      <c r="G1230" s="6">
        <v>59915</v>
      </c>
      <c r="H1230" s="6">
        <v>0</v>
      </c>
    </row>
    <row r="1231" spans="1:8" x14ac:dyDescent="0.35">
      <c r="A1231" t="s">
        <v>854</v>
      </c>
      <c r="B1231" t="s">
        <v>15</v>
      </c>
      <c r="C1231" t="s">
        <v>2592</v>
      </c>
      <c r="D1231" s="6">
        <v>27251</v>
      </c>
      <c r="E1231" s="6">
        <v>26484</v>
      </c>
      <c r="F1231" s="6">
        <v>0</v>
      </c>
      <c r="G1231" s="6">
        <v>0</v>
      </c>
      <c r="H1231" s="6">
        <v>0</v>
      </c>
    </row>
    <row r="1232" spans="1:8" x14ac:dyDescent="0.35">
      <c r="A1232" t="s">
        <v>854</v>
      </c>
      <c r="B1232" t="s">
        <v>15</v>
      </c>
      <c r="C1232" t="s">
        <v>1032</v>
      </c>
      <c r="D1232" s="6">
        <v>4500</v>
      </c>
      <c r="E1232" s="6">
        <v>2400</v>
      </c>
      <c r="F1232" s="6">
        <v>2000</v>
      </c>
      <c r="G1232" s="6">
        <v>2000</v>
      </c>
      <c r="H1232" s="6">
        <v>2000</v>
      </c>
    </row>
    <row r="1233" spans="1:8" x14ac:dyDescent="0.35">
      <c r="A1233" t="s">
        <v>854</v>
      </c>
      <c r="B1233" t="s">
        <v>15</v>
      </c>
      <c r="C1233" t="s">
        <v>2650</v>
      </c>
      <c r="D1233" s="6">
        <v>258000</v>
      </c>
      <c r="E1233" s="6">
        <v>0</v>
      </c>
      <c r="F1233" s="6">
        <v>30450</v>
      </c>
      <c r="G1233" s="6">
        <v>101500</v>
      </c>
      <c r="H1233" s="6">
        <v>101500</v>
      </c>
    </row>
    <row r="1234" spans="1:8" x14ac:dyDescent="0.35">
      <c r="A1234" t="s">
        <v>854</v>
      </c>
      <c r="B1234" t="s">
        <v>16</v>
      </c>
      <c r="C1234" t="s">
        <v>2251</v>
      </c>
      <c r="D1234" s="6">
        <v>0</v>
      </c>
      <c r="E1234" s="6">
        <v>139427</v>
      </c>
      <c r="F1234" s="6">
        <v>0</v>
      </c>
      <c r="G1234" s="6">
        <v>0</v>
      </c>
      <c r="H1234" s="6">
        <v>0</v>
      </c>
    </row>
    <row r="1235" spans="1:8" x14ac:dyDescent="0.35">
      <c r="A1235" t="s">
        <v>855</v>
      </c>
      <c r="B1235" t="s">
        <v>15</v>
      </c>
      <c r="C1235" t="s">
        <v>1606</v>
      </c>
      <c r="D1235" s="6">
        <v>176422</v>
      </c>
      <c r="E1235" s="6">
        <v>90962</v>
      </c>
      <c r="F1235" s="6">
        <v>84411.5</v>
      </c>
      <c r="G1235" s="6">
        <v>85372</v>
      </c>
      <c r="H1235" s="6">
        <v>83451</v>
      </c>
    </row>
    <row r="1236" spans="1:8" x14ac:dyDescent="0.35">
      <c r="A1236" t="s">
        <v>855</v>
      </c>
      <c r="B1236" t="s">
        <v>15</v>
      </c>
      <c r="C1236" t="s">
        <v>1230</v>
      </c>
      <c r="D1236" s="6">
        <v>435000</v>
      </c>
      <c r="E1236" s="6">
        <v>218000</v>
      </c>
      <c r="F1236" s="6">
        <v>65100</v>
      </c>
      <c r="G1236" s="6">
        <v>217000</v>
      </c>
      <c r="H1236" s="6">
        <v>217000</v>
      </c>
    </row>
    <row r="1237" spans="1:8" x14ac:dyDescent="0.35">
      <c r="A1237" t="s">
        <v>855</v>
      </c>
      <c r="B1237" t="s">
        <v>15</v>
      </c>
      <c r="C1237" t="s">
        <v>1114</v>
      </c>
      <c r="D1237" s="6">
        <v>682000</v>
      </c>
      <c r="E1237" s="6">
        <v>339000</v>
      </c>
      <c r="F1237" s="6">
        <v>102000</v>
      </c>
      <c r="G1237" s="6">
        <v>340000</v>
      </c>
      <c r="H1237" s="6">
        <v>340000</v>
      </c>
    </row>
    <row r="1238" spans="1:8" x14ac:dyDescent="0.35">
      <c r="A1238" t="s">
        <v>855</v>
      </c>
      <c r="B1238" t="s">
        <v>15</v>
      </c>
      <c r="C1238" t="s">
        <v>1092</v>
      </c>
      <c r="D1238" s="6">
        <v>100000</v>
      </c>
      <c r="E1238" s="6">
        <v>0</v>
      </c>
      <c r="F1238" s="6">
        <v>0</v>
      </c>
      <c r="G1238" s="6">
        <v>0</v>
      </c>
      <c r="H1238" s="6">
        <v>0</v>
      </c>
    </row>
    <row r="1239" spans="1:8" x14ac:dyDescent="0.35">
      <c r="A1239" t="s">
        <v>855</v>
      </c>
      <c r="B1239" t="s">
        <v>15</v>
      </c>
      <c r="C1239" t="s">
        <v>2592</v>
      </c>
      <c r="D1239" s="6">
        <v>13626</v>
      </c>
      <c r="E1239" s="6">
        <v>0</v>
      </c>
      <c r="F1239" s="6">
        <v>0</v>
      </c>
      <c r="G1239" s="6">
        <v>0</v>
      </c>
      <c r="H1239" s="6">
        <v>0</v>
      </c>
    </row>
    <row r="1240" spans="1:8" x14ac:dyDescent="0.35">
      <c r="A1240" t="s">
        <v>855</v>
      </c>
      <c r="B1240" t="s">
        <v>15</v>
      </c>
      <c r="C1240" t="s">
        <v>1032</v>
      </c>
      <c r="D1240" s="6">
        <v>2900</v>
      </c>
      <c r="E1240" s="6">
        <v>1450</v>
      </c>
      <c r="F1240" s="6">
        <v>0</v>
      </c>
      <c r="G1240" s="6">
        <v>0</v>
      </c>
      <c r="H1240" s="6">
        <v>0</v>
      </c>
    </row>
    <row r="1241" spans="1:8" x14ac:dyDescent="0.35">
      <c r="A1241" t="s">
        <v>856</v>
      </c>
      <c r="B1241" t="s">
        <v>15</v>
      </c>
      <c r="C1241" t="s">
        <v>1147</v>
      </c>
      <c r="D1241" s="6">
        <v>662000</v>
      </c>
      <c r="E1241" s="6">
        <v>166500</v>
      </c>
      <c r="F1241" s="6">
        <v>100800</v>
      </c>
      <c r="G1241" s="6">
        <v>336000</v>
      </c>
      <c r="H1241" s="6">
        <v>336000</v>
      </c>
    </row>
    <row r="1242" spans="1:8" x14ac:dyDescent="0.35">
      <c r="A1242" t="s">
        <v>856</v>
      </c>
      <c r="B1242" t="s">
        <v>15</v>
      </c>
      <c r="C1242" t="s">
        <v>1213</v>
      </c>
      <c r="D1242" s="6">
        <v>59000</v>
      </c>
      <c r="E1242" s="6">
        <v>29500</v>
      </c>
      <c r="F1242" s="6">
        <v>8850</v>
      </c>
      <c r="G1242" s="6">
        <v>29500</v>
      </c>
      <c r="H1242" s="6">
        <v>29500</v>
      </c>
    </row>
    <row r="1243" spans="1:8" x14ac:dyDescent="0.35">
      <c r="A1243" t="s">
        <v>856</v>
      </c>
      <c r="B1243" t="s">
        <v>15</v>
      </c>
      <c r="C1243" t="s">
        <v>1412</v>
      </c>
      <c r="D1243" s="6">
        <v>59000</v>
      </c>
      <c r="E1243" s="6">
        <v>29500</v>
      </c>
      <c r="F1243" s="6">
        <v>8850</v>
      </c>
      <c r="G1243" s="6">
        <v>29500</v>
      </c>
      <c r="H1243" s="6">
        <v>29500</v>
      </c>
    </row>
    <row r="1244" spans="1:8" x14ac:dyDescent="0.35">
      <c r="A1244" t="s">
        <v>856</v>
      </c>
      <c r="B1244" t="s">
        <v>15</v>
      </c>
      <c r="C1244" t="s">
        <v>1401</v>
      </c>
      <c r="D1244" s="6">
        <v>323000</v>
      </c>
      <c r="E1244" s="6">
        <v>161500</v>
      </c>
      <c r="F1244" s="6">
        <v>48450</v>
      </c>
      <c r="G1244" s="6">
        <v>161500</v>
      </c>
      <c r="H1244" s="6">
        <v>161500</v>
      </c>
    </row>
    <row r="1245" spans="1:8" x14ac:dyDescent="0.35">
      <c r="A1245" t="s">
        <v>856</v>
      </c>
      <c r="B1245" t="s">
        <v>15</v>
      </c>
      <c r="C1245" t="s">
        <v>1507</v>
      </c>
      <c r="D1245" s="6">
        <v>59000</v>
      </c>
      <c r="E1245" s="6">
        <v>29500</v>
      </c>
      <c r="F1245" s="6">
        <v>8850</v>
      </c>
      <c r="G1245" s="6">
        <v>29500</v>
      </c>
      <c r="H1245" s="6">
        <v>29500</v>
      </c>
    </row>
    <row r="1246" spans="1:8" x14ac:dyDescent="0.35">
      <c r="A1246" t="s">
        <v>856</v>
      </c>
      <c r="B1246" t="s">
        <v>15</v>
      </c>
      <c r="C1246" t="s">
        <v>1885</v>
      </c>
      <c r="D1246" s="6">
        <v>59000</v>
      </c>
      <c r="E1246" s="6">
        <v>29500</v>
      </c>
      <c r="F1246" s="6">
        <v>8850</v>
      </c>
      <c r="G1246" s="6">
        <v>29500</v>
      </c>
      <c r="H1246" s="6">
        <v>29500</v>
      </c>
    </row>
    <row r="1247" spans="1:8" x14ac:dyDescent="0.35">
      <c r="A1247" t="s">
        <v>856</v>
      </c>
      <c r="B1247" t="s">
        <v>15</v>
      </c>
      <c r="C1247" t="s">
        <v>2161</v>
      </c>
      <c r="D1247" s="6">
        <v>51455</v>
      </c>
      <c r="E1247" s="6">
        <v>25918</v>
      </c>
      <c r="F1247" s="6">
        <v>3830.55</v>
      </c>
      <c r="G1247" s="6">
        <v>25537</v>
      </c>
      <c r="H1247" s="6">
        <v>0</v>
      </c>
    </row>
    <row r="1248" spans="1:8" x14ac:dyDescent="0.35">
      <c r="A1248" t="s">
        <v>856</v>
      </c>
      <c r="B1248" t="s">
        <v>15</v>
      </c>
      <c r="C1248" t="s">
        <v>2474</v>
      </c>
      <c r="D1248" s="6">
        <v>158561</v>
      </c>
      <c r="E1248" s="6">
        <v>78956</v>
      </c>
      <c r="F1248" s="6">
        <v>79603</v>
      </c>
      <c r="G1248" s="6">
        <v>79603</v>
      </c>
      <c r="H1248" s="6">
        <v>80485</v>
      </c>
    </row>
    <row r="1249" spans="1:8" x14ac:dyDescent="0.35">
      <c r="A1249" t="s">
        <v>856</v>
      </c>
      <c r="B1249" t="s">
        <v>15</v>
      </c>
      <c r="C1249" t="s">
        <v>1174</v>
      </c>
      <c r="D1249" s="6">
        <v>2140000</v>
      </c>
      <c r="E1249" s="6">
        <v>1128000</v>
      </c>
      <c r="F1249" s="6">
        <v>1070000</v>
      </c>
      <c r="G1249" s="6">
        <v>1070000</v>
      </c>
      <c r="H1249" s="6">
        <v>1070000</v>
      </c>
    </row>
    <row r="1250" spans="1:8" x14ac:dyDescent="0.35">
      <c r="A1250" t="s">
        <v>856</v>
      </c>
      <c r="B1250" t="s">
        <v>15</v>
      </c>
      <c r="C1250" t="s">
        <v>2592</v>
      </c>
      <c r="D1250" s="6">
        <v>63089</v>
      </c>
      <c r="E1250" s="6">
        <v>0</v>
      </c>
      <c r="F1250" s="6">
        <v>0</v>
      </c>
      <c r="G1250" s="6">
        <v>0</v>
      </c>
      <c r="H1250" s="6">
        <v>0</v>
      </c>
    </row>
    <row r="1251" spans="1:8" x14ac:dyDescent="0.35">
      <c r="A1251" t="s">
        <v>856</v>
      </c>
      <c r="B1251" t="s">
        <v>15</v>
      </c>
      <c r="C1251" t="s">
        <v>1092</v>
      </c>
      <c r="D1251" s="6">
        <v>30000</v>
      </c>
      <c r="E1251" s="6">
        <v>0</v>
      </c>
      <c r="F1251" s="6">
        <v>0</v>
      </c>
      <c r="G1251" s="6">
        <v>0</v>
      </c>
      <c r="H1251" s="6">
        <v>0</v>
      </c>
    </row>
    <row r="1252" spans="1:8" x14ac:dyDescent="0.35">
      <c r="A1252" t="s">
        <v>856</v>
      </c>
      <c r="B1252" t="s">
        <v>15</v>
      </c>
      <c r="C1252" t="s">
        <v>2821</v>
      </c>
      <c r="D1252" s="6">
        <v>967000</v>
      </c>
      <c r="E1252" s="6">
        <v>0</v>
      </c>
      <c r="F1252" s="6">
        <v>147300</v>
      </c>
      <c r="G1252" s="6">
        <v>491000</v>
      </c>
      <c r="H1252" s="6">
        <v>491000</v>
      </c>
    </row>
    <row r="1253" spans="1:8" x14ac:dyDescent="0.35">
      <c r="A1253" t="s">
        <v>857</v>
      </c>
      <c r="B1253" t="s">
        <v>15</v>
      </c>
      <c r="C1253" t="s">
        <v>1833</v>
      </c>
      <c r="D1253" s="6">
        <v>0</v>
      </c>
      <c r="E1253" s="6">
        <v>0</v>
      </c>
      <c r="F1253" s="6">
        <v>0</v>
      </c>
      <c r="G1253" s="6">
        <v>0</v>
      </c>
      <c r="H1253" s="6">
        <v>0</v>
      </c>
    </row>
    <row r="1254" spans="1:8" x14ac:dyDescent="0.35">
      <c r="A1254" t="s">
        <v>857</v>
      </c>
      <c r="B1254" t="s">
        <v>15</v>
      </c>
      <c r="C1254" t="s">
        <v>2753</v>
      </c>
      <c r="D1254" s="6">
        <v>214450</v>
      </c>
      <c r="E1254" s="6">
        <v>204950</v>
      </c>
      <c r="F1254" s="6">
        <v>5465</v>
      </c>
      <c r="G1254" s="6">
        <v>5465</v>
      </c>
      <c r="H1254" s="6">
        <v>208465</v>
      </c>
    </row>
    <row r="1255" spans="1:8" x14ac:dyDescent="0.35">
      <c r="A1255" t="s">
        <v>857</v>
      </c>
      <c r="B1255" t="s">
        <v>15</v>
      </c>
      <c r="C1255" t="s">
        <v>2754</v>
      </c>
      <c r="D1255" s="6">
        <v>136000</v>
      </c>
      <c r="E1255" s="6">
        <v>66500</v>
      </c>
      <c r="F1255" s="6">
        <v>67000</v>
      </c>
      <c r="G1255" s="6">
        <v>67000</v>
      </c>
      <c r="H1255" s="6">
        <v>67000</v>
      </c>
    </row>
    <row r="1256" spans="1:8" x14ac:dyDescent="0.35">
      <c r="A1256" t="s">
        <v>857</v>
      </c>
      <c r="B1256" t="s">
        <v>15</v>
      </c>
      <c r="C1256" t="s">
        <v>1207</v>
      </c>
      <c r="D1256" s="6">
        <v>165537</v>
      </c>
      <c r="E1256" s="6">
        <v>78606</v>
      </c>
      <c r="F1256" s="6">
        <v>80975</v>
      </c>
      <c r="G1256" s="6">
        <v>81706</v>
      </c>
      <c r="H1256" s="6">
        <v>80244</v>
      </c>
    </row>
    <row r="1257" spans="1:8" x14ac:dyDescent="0.35">
      <c r="A1257" t="s">
        <v>857</v>
      </c>
      <c r="B1257" t="s">
        <v>15</v>
      </c>
      <c r="C1257" t="s">
        <v>2755</v>
      </c>
      <c r="D1257" s="6">
        <v>166000</v>
      </c>
      <c r="E1257" s="6">
        <v>81000</v>
      </c>
      <c r="F1257" s="6">
        <v>81000</v>
      </c>
      <c r="G1257" s="6">
        <v>81000</v>
      </c>
      <c r="H1257" s="6">
        <v>81000</v>
      </c>
    </row>
    <row r="1258" spans="1:8" x14ac:dyDescent="0.35">
      <c r="A1258" t="s">
        <v>857</v>
      </c>
      <c r="B1258" t="s">
        <v>15</v>
      </c>
      <c r="C1258" t="s">
        <v>2756</v>
      </c>
      <c r="D1258" s="6">
        <v>1325000</v>
      </c>
      <c r="E1258" s="6">
        <v>738500</v>
      </c>
      <c r="F1258" s="6">
        <v>202800</v>
      </c>
      <c r="G1258" s="6">
        <v>676000</v>
      </c>
      <c r="H1258" s="6">
        <v>676000</v>
      </c>
    </row>
    <row r="1259" spans="1:8" x14ac:dyDescent="0.35">
      <c r="A1259" t="s">
        <v>857</v>
      </c>
      <c r="B1259" t="s">
        <v>15</v>
      </c>
      <c r="C1259" t="s">
        <v>2757</v>
      </c>
      <c r="D1259" s="6">
        <v>66000</v>
      </c>
      <c r="E1259" s="6">
        <v>33000</v>
      </c>
      <c r="F1259" s="6">
        <v>9900</v>
      </c>
      <c r="G1259" s="6">
        <v>33000</v>
      </c>
      <c r="H1259" s="6">
        <v>33000</v>
      </c>
    </row>
    <row r="1260" spans="1:8" x14ac:dyDescent="0.35">
      <c r="A1260" t="s">
        <v>857</v>
      </c>
      <c r="B1260" t="s">
        <v>15</v>
      </c>
      <c r="C1260" t="s">
        <v>2758</v>
      </c>
      <c r="D1260" s="6">
        <v>2938000</v>
      </c>
      <c r="E1260" s="6">
        <v>1435500</v>
      </c>
      <c r="F1260" s="6">
        <v>1454750</v>
      </c>
      <c r="G1260" s="6">
        <v>1502500</v>
      </c>
      <c r="H1260" s="6">
        <v>1407000</v>
      </c>
    </row>
    <row r="1261" spans="1:8" x14ac:dyDescent="0.35">
      <c r="A1261" t="s">
        <v>857</v>
      </c>
      <c r="B1261" t="s">
        <v>15</v>
      </c>
      <c r="C1261" t="s">
        <v>2759</v>
      </c>
      <c r="D1261" s="6">
        <v>870000</v>
      </c>
      <c r="E1261" s="6">
        <v>450000</v>
      </c>
      <c r="F1261" s="6">
        <v>135000</v>
      </c>
      <c r="G1261" s="6">
        <v>450000</v>
      </c>
      <c r="H1261" s="6">
        <v>450000</v>
      </c>
    </row>
    <row r="1262" spans="1:8" x14ac:dyDescent="0.35">
      <c r="A1262" t="s">
        <v>857</v>
      </c>
      <c r="B1262" t="s">
        <v>15</v>
      </c>
      <c r="C1262" t="s">
        <v>2760</v>
      </c>
      <c r="D1262" s="6">
        <v>698000</v>
      </c>
      <c r="E1262" s="6">
        <v>349000</v>
      </c>
      <c r="F1262" s="6">
        <v>104700</v>
      </c>
      <c r="G1262" s="6">
        <v>349000</v>
      </c>
      <c r="H1262" s="6">
        <v>349000</v>
      </c>
    </row>
    <row r="1263" spans="1:8" x14ac:dyDescent="0.35">
      <c r="A1263" t="s">
        <v>857</v>
      </c>
      <c r="B1263" t="s">
        <v>15</v>
      </c>
      <c r="C1263" t="s">
        <v>2592</v>
      </c>
      <c r="D1263" s="6">
        <v>379641</v>
      </c>
      <c r="E1263" s="6">
        <v>293024</v>
      </c>
      <c r="F1263" s="6">
        <v>0</v>
      </c>
      <c r="G1263" s="6">
        <v>0</v>
      </c>
      <c r="H1263" s="6">
        <v>0</v>
      </c>
    </row>
    <row r="1264" spans="1:8" x14ac:dyDescent="0.35">
      <c r="A1264" t="s">
        <v>857</v>
      </c>
      <c r="B1264" t="s">
        <v>15</v>
      </c>
      <c r="C1264" t="s">
        <v>1092</v>
      </c>
      <c r="D1264" s="6">
        <v>50000</v>
      </c>
      <c r="E1264" s="6">
        <v>21171</v>
      </c>
      <c r="F1264" s="6">
        <v>0</v>
      </c>
      <c r="G1264" s="6">
        <v>0</v>
      </c>
      <c r="H1264" s="6">
        <v>0</v>
      </c>
    </row>
    <row r="1265" spans="1:8" x14ac:dyDescent="0.35">
      <c r="A1265" t="s">
        <v>857</v>
      </c>
      <c r="B1265" t="s">
        <v>15</v>
      </c>
      <c r="C1265" t="s">
        <v>1032</v>
      </c>
      <c r="D1265" s="6">
        <v>16477</v>
      </c>
      <c r="E1265" s="6">
        <v>5362</v>
      </c>
      <c r="F1265" s="6">
        <v>2471.6999999999998</v>
      </c>
      <c r="G1265" s="6">
        <v>8239</v>
      </c>
      <c r="H1265" s="6">
        <v>8239</v>
      </c>
    </row>
    <row r="1266" spans="1:8" x14ac:dyDescent="0.35">
      <c r="A1266" t="s">
        <v>857</v>
      </c>
      <c r="B1266" t="s">
        <v>15</v>
      </c>
      <c r="C1266" t="s">
        <v>2761</v>
      </c>
      <c r="D1266" s="6">
        <v>854303</v>
      </c>
      <c r="E1266" s="6">
        <v>0</v>
      </c>
      <c r="F1266" s="6">
        <v>63630</v>
      </c>
      <c r="G1266" s="6">
        <v>424200</v>
      </c>
      <c r="H1266" s="6">
        <v>0</v>
      </c>
    </row>
    <row r="1267" spans="1:8" x14ac:dyDescent="0.35">
      <c r="A1267" t="s">
        <v>858</v>
      </c>
      <c r="B1267" t="s">
        <v>30</v>
      </c>
      <c r="C1267" t="s">
        <v>1427</v>
      </c>
      <c r="D1267" s="6">
        <v>641000</v>
      </c>
      <c r="E1267" s="6">
        <v>321000</v>
      </c>
      <c r="F1267" s="6">
        <v>96000</v>
      </c>
      <c r="G1267" s="6">
        <v>320000</v>
      </c>
      <c r="H1267" s="6">
        <v>320000</v>
      </c>
    </row>
    <row r="1268" spans="1:8" x14ac:dyDescent="0.35">
      <c r="A1268" t="s">
        <v>858</v>
      </c>
      <c r="B1268" t="s">
        <v>30</v>
      </c>
      <c r="C1268" t="s">
        <v>2140</v>
      </c>
      <c r="D1268" s="6">
        <v>2237000</v>
      </c>
      <c r="E1268" s="6">
        <v>1120500</v>
      </c>
      <c r="F1268" s="6">
        <v>335850</v>
      </c>
      <c r="G1268" s="6">
        <v>1119500</v>
      </c>
      <c r="H1268" s="6">
        <v>1119500</v>
      </c>
    </row>
    <row r="1269" spans="1:8" x14ac:dyDescent="0.35">
      <c r="A1269" t="s">
        <v>858</v>
      </c>
      <c r="B1269" t="s">
        <v>15</v>
      </c>
      <c r="C1269" t="s">
        <v>1175</v>
      </c>
      <c r="D1269" s="6">
        <v>338451</v>
      </c>
      <c r="E1269" s="6">
        <v>422807</v>
      </c>
      <c r="F1269" s="6">
        <v>73991.399999999994</v>
      </c>
      <c r="G1269" s="6">
        <v>242969</v>
      </c>
      <c r="H1269" s="6">
        <v>250307</v>
      </c>
    </row>
    <row r="1270" spans="1:8" x14ac:dyDescent="0.35">
      <c r="A1270" t="s">
        <v>858</v>
      </c>
      <c r="B1270" t="s">
        <v>15</v>
      </c>
      <c r="C1270" t="s">
        <v>1245</v>
      </c>
      <c r="D1270" s="6">
        <v>111900</v>
      </c>
      <c r="E1270" s="6">
        <v>56700</v>
      </c>
      <c r="F1270" s="6">
        <v>16485</v>
      </c>
      <c r="G1270" s="6">
        <v>55200</v>
      </c>
      <c r="H1270" s="6">
        <v>54700</v>
      </c>
    </row>
    <row r="1271" spans="1:8" x14ac:dyDescent="0.35">
      <c r="A1271" t="s">
        <v>858</v>
      </c>
      <c r="B1271" t="s">
        <v>15</v>
      </c>
      <c r="C1271" t="s">
        <v>1263</v>
      </c>
      <c r="D1271" s="6">
        <v>148633</v>
      </c>
      <c r="E1271" s="6">
        <v>89764</v>
      </c>
      <c r="F1271" s="6">
        <v>73082.5</v>
      </c>
      <c r="G1271" s="6">
        <v>74043</v>
      </c>
      <c r="H1271" s="6">
        <v>72122</v>
      </c>
    </row>
    <row r="1272" spans="1:8" x14ac:dyDescent="0.35">
      <c r="A1272" t="s">
        <v>858</v>
      </c>
      <c r="B1272" t="s">
        <v>15</v>
      </c>
      <c r="C1272" t="s">
        <v>1572</v>
      </c>
      <c r="D1272" s="6">
        <v>150566</v>
      </c>
      <c r="E1272" s="6">
        <v>143480</v>
      </c>
      <c r="F1272" s="6">
        <v>5069</v>
      </c>
      <c r="G1272" s="6">
        <v>5069</v>
      </c>
      <c r="H1272" s="6">
        <v>145069</v>
      </c>
    </row>
    <row r="1273" spans="1:8" x14ac:dyDescent="0.35">
      <c r="A1273" t="s">
        <v>858</v>
      </c>
      <c r="B1273" t="s">
        <v>15</v>
      </c>
      <c r="C1273" t="s">
        <v>1338</v>
      </c>
      <c r="D1273" s="6">
        <v>3242000</v>
      </c>
      <c r="E1273" s="6">
        <v>1608500</v>
      </c>
      <c r="F1273" s="6">
        <v>1617500</v>
      </c>
      <c r="G1273" s="6">
        <v>1617500</v>
      </c>
      <c r="H1273" s="6">
        <v>1617500</v>
      </c>
    </row>
    <row r="1274" spans="1:8" x14ac:dyDescent="0.35">
      <c r="A1274" t="s">
        <v>858</v>
      </c>
      <c r="B1274" t="s">
        <v>15</v>
      </c>
      <c r="C1274" t="s">
        <v>1233</v>
      </c>
      <c r="D1274" s="6">
        <v>338000</v>
      </c>
      <c r="E1274" s="6">
        <v>169500</v>
      </c>
      <c r="F1274" s="6">
        <v>50700</v>
      </c>
      <c r="G1274" s="6">
        <v>169000</v>
      </c>
      <c r="H1274" s="6">
        <v>169000</v>
      </c>
    </row>
    <row r="1275" spans="1:8" x14ac:dyDescent="0.35">
      <c r="A1275" t="s">
        <v>858</v>
      </c>
      <c r="B1275" t="s">
        <v>15</v>
      </c>
      <c r="C1275" t="s">
        <v>1625</v>
      </c>
      <c r="D1275" s="6">
        <v>4214000</v>
      </c>
      <c r="E1275" s="6">
        <v>2102500</v>
      </c>
      <c r="F1275" s="6">
        <v>2106000</v>
      </c>
      <c r="G1275" s="6">
        <v>2106000</v>
      </c>
      <c r="H1275" s="6">
        <v>2106000</v>
      </c>
    </row>
    <row r="1276" spans="1:8" x14ac:dyDescent="0.35">
      <c r="A1276" t="s">
        <v>858</v>
      </c>
      <c r="B1276" t="s">
        <v>15</v>
      </c>
      <c r="C1276" t="s">
        <v>2592</v>
      </c>
      <c r="D1276" s="6">
        <v>146421</v>
      </c>
      <c r="E1276" s="6">
        <v>5502</v>
      </c>
      <c r="F1276" s="6">
        <v>0</v>
      </c>
      <c r="G1276" s="6">
        <v>0</v>
      </c>
      <c r="H1276" s="6">
        <v>0</v>
      </c>
    </row>
    <row r="1277" spans="1:8" x14ac:dyDescent="0.35">
      <c r="A1277" t="s">
        <v>858</v>
      </c>
      <c r="B1277" t="s">
        <v>15</v>
      </c>
      <c r="C1277" t="s">
        <v>1092</v>
      </c>
      <c r="D1277" s="6">
        <v>300000</v>
      </c>
      <c r="E1277" s="6">
        <v>0</v>
      </c>
      <c r="F1277" s="6">
        <v>0</v>
      </c>
      <c r="G1277" s="6">
        <v>0</v>
      </c>
      <c r="H1277" s="6">
        <v>0</v>
      </c>
    </row>
    <row r="1278" spans="1:8" x14ac:dyDescent="0.35">
      <c r="A1278" t="s">
        <v>858</v>
      </c>
      <c r="B1278" t="s">
        <v>15</v>
      </c>
      <c r="C1278" t="s">
        <v>1037</v>
      </c>
      <c r="D1278" s="6">
        <v>535220</v>
      </c>
      <c r="E1278" s="6">
        <v>0</v>
      </c>
      <c r="F1278" s="6">
        <v>38061.599999999999</v>
      </c>
      <c r="G1278" s="6">
        <v>125347</v>
      </c>
      <c r="H1278" s="6">
        <v>128397</v>
      </c>
    </row>
    <row r="1279" spans="1:8" x14ac:dyDescent="0.35">
      <c r="A1279" t="s">
        <v>859</v>
      </c>
      <c r="B1279" t="s">
        <v>15</v>
      </c>
      <c r="C1279" t="s">
        <v>1228</v>
      </c>
      <c r="D1279" s="6">
        <v>494000</v>
      </c>
      <c r="E1279" s="6">
        <v>217500</v>
      </c>
      <c r="F1279" s="6">
        <v>83400</v>
      </c>
      <c r="G1279" s="6">
        <v>278000</v>
      </c>
      <c r="H1279" s="6">
        <v>278000</v>
      </c>
    </row>
    <row r="1280" spans="1:8" x14ac:dyDescent="0.35">
      <c r="A1280" t="s">
        <v>859</v>
      </c>
      <c r="B1280" t="s">
        <v>15</v>
      </c>
      <c r="C1280" t="s">
        <v>1640</v>
      </c>
      <c r="D1280" s="6">
        <v>568000</v>
      </c>
      <c r="E1280" s="6">
        <v>304500</v>
      </c>
      <c r="F1280" s="6">
        <v>85200</v>
      </c>
      <c r="G1280" s="6">
        <v>284000</v>
      </c>
      <c r="H1280" s="6">
        <v>284000</v>
      </c>
    </row>
    <row r="1281" spans="1:8" x14ac:dyDescent="0.35">
      <c r="A1281" t="s">
        <v>859</v>
      </c>
      <c r="B1281" t="s">
        <v>15</v>
      </c>
      <c r="C1281" t="s">
        <v>1477</v>
      </c>
      <c r="D1281" s="6">
        <v>66600</v>
      </c>
      <c r="E1281" s="6">
        <v>34200</v>
      </c>
      <c r="F1281" s="6">
        <v>32100</v>
      </c>
      <c r="G1281" s="6">
        <v>32400</v>
      </c>
      <c r="H1281" s="6">
        <v>31800</v>
      </c>
    </row>
    <row r="1282" spans="1:8" x14ac:dyDescent="0.35">
      <c r="A1282" t="s">
        <v>859</v>
      </c>
      <c r="B1282" t="s">
        <v>15</v>
      </c>
      <c r="C1282" t="s">
        <v>2213</v>
      </c>
      <c r="D1282" s="6">
        <v>1225000</v>
      </c>
      <c r="E1282" s="6">
        <v>612500</v>
      </c>
      <c r="F1282" s="6">
        <v>612500</v>
      </c>
      <c r="G1282" s="6">
        <v>612500</v>
      </c>
      <c r="H1282" s="6">
        <v>612500</v>
      </c>
    </row>
    <row r="1283" spans="1:8" x14ac:dyDescent="0.35">
      <c r="A1283" t="s">
        <v>859</v>
      </c>
      <c r="B1283" t="s">
        <v>15</v>
      </c>
      <c r="C1283" t="s">
        <v>2409</v>
      </c>
      <c r="D1283" s="6">
        <v>348000</v>
      </c>
      <c r="E1283" s="6">
        <v>174000</v>
      </c>
      <c r="F1283" s="6">
        <v>174000</v>
      </c>
      <c r="G1283" s="6">
        <v>174000</v>
      </c>
      <c r="H1283" s="6">
        <v>174000</v>
      </c>
    </row>
    <row r="1284" spans="1:8" x14ac:dyDescent="0.35">
      <c r="A1284" t="s">
        <v>859</v>
      </c>
      <c r="B1284" t="s">
        <v>15</v>
      </c>
      <c r="C1284" t="s">
        <v>1092</v>
      </c>
      <c r="D1284" s="6">
        <v>75000</v>
      </c>
      <c r="E1284" s="6">
        <v>0</v>
      </c>
      <c r="F1284" s="6">
        <v>0</v>
      </c>
      <c r="G1284" s="6">
        <v>0</v>
      </c>
      <c r="H1284" s="6">
        <v>0</v>
      </c>
    </row>
    <row r="1285" spans="1:8" x14ac:dyDescent="0.35">
      <c r="A1285" t="s">
        <v>859</v>
      </c>
      <c r="B1285" t="s">
        <v>15</v>
      </c>
      <c r="C1285" t="s">
        <v>2592</v>
      </c>
      <c r="D1285" s="6">
        <v>66778</v>
      </c>
      <c r="E1285" s="6">
        <v>70645</v>
      </c>
      <c r="F1285" s="6">
        <v>0</v>
      </c>
      <c r="G1285" s="6">
        <v>0</v>
      </c>
      <c r="H1285" s="6">
        <v>0</v>
      </c>
    </row>
    <row r="1286" spans="1:8" x14ac:dyDescent="0.35">
      <c r="A1286" t="s">
        <v>860</v>
      </c>
      <c r="B1286" t="s">
        <v>15</v>
      </c>
      <c r="C1286" t="s">
        <v>1234</v>
      </c>
      <c r="D1286" s="6">
        <v>817000</v>
      </c>
      <c r="E1286" s="6">
        <v>158000</v>
      </c>
      <c r="F1286" s="6">
        <v>408500</v>
      </c>
      <c r="G1286" s="6">
        <v>408500</v>
      </c>
      <c r="H1286" s="6">
        <v>408500</v>
      </c>
    </row>
    <row r="1287" spans="1:8" x14ac:dyDescent="0.35">
      <c r="A1287" t="s">
        <v>860</v>
      </c>
      <c r="B1287" t="s">
        <v>15</v>
      </c>
      <c r="C1287" t="s">
        <v>1332</v>
      </c>
      <c r="D1287" s="6">
        <v>1199000</v>
      </c>
      <c r="E1287" s="6">
        <v>275500</v>
      </c>
      <c r="F1287" s="6">
        <v>600000</v>
      </c>
      <c r="G1287" s="6">
        <v>600000</v>
      </c>
      <c r="H1287" s="6">
        <v>600000</v>
      </c>
    </row>
    <row r="1288" spans="1:8" x14ac:dyDescent="0.35">
      <c r="A1288" t="s">
        <v>860</v>
      </c>
      <c r="B1288" t="s">
        <v>15</v>
      </c>
      <c r="C1288" t="s">
        <v>1212</v>
      </c>
      <c r="D1288" s="6">
        <v>0</v>
      </c>
      <c r="E1288" s="6">
        <v>1241500</v>
      </c>
      <c r="F1288" s="6">
        <v>0</v>
      </c>
      <c r="G1288" s="6">
        <v>0</v>
      </c>
      <c r="H1288" s="6">
        <v>0</v>
      </c>
    </row>
    <row r="1289" spans="1:8" x14ac:dyDescent="0.35">
      <c r="A1289" t="s">
        <v>860</v>
      </c>
      <c r="B1289" t="s">
        <v>15</v>
      </c>
      <c r="C1289" t="s">
        <v>1092</v>
      </c>
      <c r="D1289" s="6">
        <v>42189</v>
      </c>
      <c r="E1289" s="6">
        <v>0</v>
      </c>
      <c r="F1289" s="6">
        <v>0</v>
      </c>
      <c r="G1289" s="6">
        <v>0</v>
      </c>
      <c r="H1289" s="6">
        <v>0</v>
      </c>
    </row>
    <row r="1290" spans="1:8" x14ac:dyDescent="0.35">
      <c r="A1290" t="s">
        <v>860</v>
      </c>
      <c r="B1290" t="s">
        <v>15</v>
      </c>
      <c r="C1290" t="s">
        <v>2592</v>
      </c>
      <c r="D1290" s="6">
        <v>0</v>
      </c>
      <c r="E1290" s="6">
        <v>42597</v>
      </c>
      <c r="F1290" s="6">
        <v>0</v>
      </c>
      <c r="G1290" s="6">
        <v>0</v>
      </c>
      <c r="H1290" s="6">
        <v>0</v>
      </c>
    </row>
    <row r="1291" spans="1:8" x14ac:dyDescent="0.35">
      <c r="A1291" t="s">
        <v>860</v>
      </c>
      <c r="B1291" t="s">
        <v>15</v>
      </c>
      <c r="C1291" t="s">
        <v>2909</v>
      </c>
      <c r="D1291" s="6">
        <v>466427</v>
      </c>
      <c r="E1291" s="6">
        <v>88234</v>
      </c>
      <c r="F1291" s="6">
        <v>0</v>
      </c>
      <c r="G1291" s="6">
        <v>0</v>
      </c>
      <c r="H1291" s="6">
        <v>0</v>
      </c>
    </row>
    <row r="1292" spans="1:8" x14ac:dyDescent="0.35">
      <c r="A1292" t="s">
        <v>860</v>
      </c>
      <c r="B1292" t="s">
        <v>15</v>
      </c>
      <c r="C1292" t="s">
        <v>2216</v>
      </c>
      <c r="D1292" s="6">
        <v>375384</v>
      </c>
      <c r="E1292" s="6">
        <v>144758</v>
      </c>
      <c r="F1292" s="6">
        <v>56583.9</v>
      </c>
      <c r="G1292" s="6">
        <v>190052</v>
      </c>
      <c r="H1292" s="6">
        <v>187174</v>
      </c>
    </row>
    <row r="1293" spans="1:8" x14ac:dyDescent="0.35">
      <c r="A1293" t="s">
        <v>862</v>
      </c>
      <c r="B1293" t="s">
        <v>15</v>
      </c>
      <c r="C1293" t="s">
        <v>1049</v>
      </c>
      <c r="D1293" s="6">
        <v>325</v>
      </c>
      <c r="E1293" s="6">
        <v>0</v>
      </c>
      <c r="F1293" s="6">
        <v>48.75</v>
      </c>
      <c r="G1293" s="6">
        <v>325</v>
      </c>
      <c r="H1293" s="6">
        <v>0</v>
      </c>
    </row>
    <row r="1294" spans="1:8" x14ac:dyDescent="0.35">
      <c r="A1294" t="s">
        <v>862</v>
      </c>
      <c r="B1294" t="s">
        <v>15</v>
      </c>
      <c r="C1294" t="s">
        <v>1929</v>
      </c>
      <c r="D1294" s="6">
        <v>279302</v>
      </c>
      <c r="E1294" s="6">
        <v>264860</v>
      </c>
      <c r="F1294" s="6">
        <v>9398</v>
      </c>
      <c r="G1294" s="6">
        <v>9398</v>
      </c>
      <c r="H1294" s="6">
        <v>269398</v>
      </c>
    </row>
    <row r="1295" spans="1:8" x14ac:dyDescent="0.35">
      <c r="A1295" t="s">
        <v>862</v>
      </c>
      <c r="B1295" t="s">
        <v>15</v>
      </c>
      <c r="C1295" t="s">
        <v>1175</v>
      </c>
      <c r="D1295" s="6">
        <v>419100</v>
      </c>
      <c r="E1295" s="6">
        <v>180500</v>
      </c>
      <c r="F1295" s="6">
        <v>70323.75</v>
      </c>
      <c r="G1295" s="6">
        <v>233300</v>
      </c>
      <c r="H1295" s="6">
        <v>235525</v>
      </c>
    </row>
    <row r="1296" spans="1:8" x14ac:dyDescent="0.35">
      <c r="A1296" t="s">
        <v>862</v>
      </c>
      <c r="B1296" t="s">
        <v>15</v>
      </c>
      <c r="C1296" t="s">
        <v>2592</v>
      </c>
      <c r="D1296" s="6">
        <v>9938</v>
      </c>
      <c r="E1296" s="6">
        <v>0</v>
      </c>
      <c r="F1296" s="6">
        <v>0</v>
      </c>
      <c r="G1296" s="6">
        <v>0</v>
      </c>
      <c r="H1296" s="6">
        <v>0</v>
      </c>
    </row>
    <row r="1297" spans="1:8" x14ac:dyDescent="0.35">
      <c r="A1297" t="s">
        <v>862</v>
      </c>
      <c r="B1297" t="s">
        <v>16</v>
      </c>
      <c r="C1297" t="s">
        <v>1553</v>
      </c>
      <c r="D1297" s="6">
        <v>282714</v>
      </c>
      <c r="E1297" s="6">
        <v>143069</v>
      </c>
      <c r="F1297" s="6">
        <v>139489</v>
      </c>
      <c r="G1297" s="6">
        <v>139489</v>
      </c>
      <c r="H1297" s="6">
        <v>141525</v>
      </c>
    </row>
    <row r="1298" spans="1:8" x14ac:dyDescent="0.35">
      <c r="A1298" t="s">
        <v>863</v>
      </c>
      <c r="B1298" t="s">
        <v>15</v>
      </c>
      <c r="C1298" t="s">
        <v>1043</v>
      </c>
      <c r="D1298" s="6">
        <v>0</v>
      </c>
      <c r="E1298" s="6">
        <v>63</v>
      </c>
      <c r="F1298" s="6">
        <v>0</v>
      </c>
      <c r="G1298" s="6">
        <v>0</v>
      </c>
      <c r="H1298" s="6">
        <v>0</v>
      </c>
    </row>
    <row r="1299" spans="1:8" x14ac:dyDescent="0.35">
      <c r="A1299" t="s">
        <v>863</v>
      </c>
      <c r="B1299" t="s">
        <v>15</v>
      </c>
      <c r="C1299" t="s">
        <v>1543</v>
      </c>
      <c r="D1299" s="6">
        <v>502000</v>
      </c>
      <c r="E1299" s="6">
        <v>254000</v>
      </c>
      <c r="F1299" s="6">
        <v>253000</v>
      </c>
      <c r="G1299" s="6">
        <v>253000</v>
      </c>
      <c r="H1299" s="6">
        <v>253000</v>
      </c>
    </row>
    <row r="1300" spans="1:8" x14ac:dyDescent="0.35">
      <c r="A1300" t="s">
        <v>863</v>
      </c>
      <c r="B1300" t="s">
        <v>15</v>
      </c>
      <c r="C1300" t="s">
        <v>2025</v>
      </c>
      <c r="D1300" s="6">
        <v>162000</v>
      </c>
      <c r="E1300" s="6">
        <v>80500</v>
      </c>
      <c r="F1300" s="6">
        <v>82000</v>
      </c>
      <c r="G1300" s="6">
        <v>82000</v>
      </c>
      <c r="H1300" s="6">
        <v>82000</v>
      </c>
    </row>
    <row r="1301" spans="1:8" x14ac:dyDescent="0.35">
      <c r="A1301" t="s">
        <v>863</v>
      </c>
      <c r="B1301" t="s">
        <v>15</v>
      </c>
      <c r="C1301" t="s">
        <v>2387</v>
      </c>
      <c r="D1301" s="6">
        <v>198000</v>
      </c>
      <c r="E1301" s="6">
        <v>198000</v>
      </c>
      <c r="F1301" s="6">
        <v>45900</v>
      </c>
      <c r="G1301" s="6">
        <v>153000</v>
      </c>
      <c r="H1301" s="6">
        <v>153000</v>
      </c>
    </row>
    <row r="1302" spans="1:8" x14ac:dyDescent="0.35">
      <c r="A1302" t="s">
        <v>863</v>
      </c>
      <c r="B1302" t="s">
        <v>15</v>
      </c>
      <c r="C1302" t="s">
        <v>2432</v>
      </c>
      <c r="D1302" s="6">
        <v>216000</v>
      </c>
      <c r="E1302" s="6">
        <v>108000</v>
      </c>
      <c r="F1302" s="6">
        <v>54000</v>
      </c>
      <c r="G1302" s="6">
        <v>108000</v>
      </c>
      <c r="H1302" s="6">
        <v>0</v>
      </c>
    </row>
    <row r="1303" spans="1:8" x14ac:dyDescent="0.35">
      <c r="A1303" t="s">
        <v>863</v>
      </c>
      <c r="B1303" t="s">
        <v>15</v>
      </c>
      <c r="C1303" t="s">
        <v>2592</v>
      </c>
      <c r="D1303" s="6">
        <v>50763</v>
      </c>
      <c r="E1303" s="6">
        <v>0</v>
      </c>
      <c r="F1303" s="6">
        <v>0</v>
      </c>
      <c r="G1303" s="6">
        <v>0</v>
      </c>
      <c r="H1303" s="6">
        <v>0</v>
      </c>
    </row>
    <row r="1304" spans="1:8" x14ac:dyDescent="0.35">
      <c r="A1304" t="s">
        <v>863</v>
      </c>
      <c r="B1304" t="s">
        <v>15</v>
      </c>
      <c r="C1304" t="s">
        <v>2615</v>
      </c>
      <c r="D1304" s="6">
        <v>3900</v>
      </c>
      <c r="E1304" s="6">
        <v>2900</v>
      </c>
      <c r="F1304" s="6">
        <v>585</v>
      </c>
      <c r="G1304" s="6">
        <v>3900</v>
      </c>
      <c r="H1304" s="6">
        <v>0</v>
      </c>
    </row>
    <row r="1305" spans="1:8" x14ac:dyDescent="0.35">
      <c r="A1305" t="s">
        <v>863</v>
      </c>
      <c r="B1305" t="s">
        <v>15</v>
      </c>
      <c r="C1305" t="s">
        <v>2733</v>
      </c>
      <c r="D1305" s="6">
        <v>40263</v>
      </c>
      <c r="E1305" s="6">
        <v>20277</v>
      </c>
      <c r="F1305" s="6">
        <v>5981.25</v>
      </c>
      <c r="G1305" s="6">
        <v>19986</v>
      </c>
      <c r="H1305" s="6">
        <v>19889</v>
      </c>
    </row>
    <row r="1306" spans="1:8" x14ac:dyDescent="0.35">
      <c r="A1306" t="s">
        <v>864</v>
      </c>
      <c r="B1306" t="s">
        <v>15</v>
      </c>
      <c r="C1306" t="s">
        <v>1127</v>
      </c>
      <c r="D1306" s="6">
        <v>40276</v>
      </c>
      <c r="E1306" s="6">
        <v>20288</v>
      </c>
      <c r="F1306" s="6">
        <v>9994.5</v>
      </c>
      <c r="G1306" s="6">
        <v>19989</v>
      </c>
      <c r="H1306" s="6">
        <v>0</v>
      </c>
    </row>
    <row r="1307" spans="1:8" x14ac:dyDescent="0.35">
      <c r="A1307" t="s">
        <v>864</v>
      </c>
      <c r="B1307" t="s">
        <v>15</v>
      </c>
      <c r="C1307" t="s">
        <v>1420</v>
      </c>
      <c r="D1307" s="6">
        <v>366000</v>
      </c>
      <c r="E1307" s="6">
        <v>836500</v>
      </c>
      <c r="F1307" s="6">
        <v>0</v>
      </c>
      <c r="G1307" s="6">
        <v>0</v>
      </c>
      <c r="H1307" s="6">
        <v>0</v>
      </c>
    </row>
    <row r="1308" spans="1:8" x14ac:dyDescent="0.35">
      <c r="A1308" t="s">
        <v>864</v>
      </c>
      <c r="B1308" t="s">
        <v>15</v>
      </c>
      <c r="C1308" t="s">
        <v>1121</v>
      </c>
      <c r="D1308" s="6">
        <v>569550</v>
      </c>
      <c r="E1308" s="6">
        <v>420200</v>
      </c>
      <c r="F1308" s="6">
        <v>86025</v>
      </c>
      <c r="G1308" s="6">
        <v>285650</v>
      </c>
      <c r="H1308" s="6">
        <v>287850</v>
      </c>
    </row>
    <row r="1309" spans="1:8" x14ac:dyDescent="0.35">
      <c r="A1309" t="s">
        <v>864</v>
      </c>
      <c r="B1309" t="s">
        <v>15</v>
      </c>
      <c r="C1309" t="s">
        <v>1175</v>
      </c>
      <c r="D1309" s="6">
        <v>62200</v>
      </c>
      <c r="E1309" s="6">
        <v>31475</v>
      </c>
      <c r="F1309" s="6">
        <v>9330</v>
      </c>
      <c r="G1309" s="6">
        <v>30725</v>
      </c>
      <c r="H1309" s="6">
        <v>31475</v>
      </c>
    </row>
    <row r="1310" spans="1:8" x14ac:dyDescent="0.35">
      <c r="A1310" t="s">
        <v>864</v>
      </c>
      <c r="B1310" t="s">
        <v>15</v>
      </c>
      <c r="C1310" t="s">
        <v>2047</v>
      </c>
      <c r="D1310" s="6">
        <v>45272</v>
      </c>
      <c r="E1310" s="6">
        <v>22801</v>
      </c>
      <c r="F1310" s="6">
        <v>6724.65</v>
      </c>
      <c r="G1310" s="6">
        <v>22471</v>
      </c>
      <c r="H1310" s="6">
        <v>22360</v>
      </c>
    </row>
    <row r="1311" spans="1:8" x14ac:dyDescent="0.35">
      <c r="A1311" t="s">
        <v>864</v>
      </c>
      <c r="B1311" t="s">
        <v>15</v>
      </c>
      <c r="C1311" t="s">
        <v>2084</v>
      </c>
      <c r="D1311" s="6">
        <v>39701</v>
      </c>
      <c r="E1311" s="6">
        <v>19998</v>
      </c>
      <c r="F1311" s="6">
        <v>0</v>
      </c>
      <c r="G1311" s="6">
        <v>0</v>
      </c>
      <c r="H1311" s="6">
        <v>0</v>
      </c>
    </row>
    <row r="1312" spans="1:8" x14ac:dyDescent="0.35">
      <c r="A1312" t="s">
        <v>864</v>
      </c>
      <c r="B1312" t="s">
        <v>15</v>
      </c>
      <c r="C1312" t="s">
        <v>2085</v>
      </c>
      <c r="D1312" s="6">
        <v>2201000</v>
      </c>
      <c r="E1312" s="6">
        <v>450000</v>
      </c>
      <c r="F1312" s="6">
        <v>1282500</v>
      </c>
      <c r="G1312" s="6">
        <v>1282500</v>
      </c>
      <c r="H1312" s="6">
        <v>1282500</v>
      </c>
    </row>
    <row r="1313" spans="1:8" x14ac:dyDescent="0.35">
      <c r="A1313" t="s">
        <v>864</v>
      </c>
      <c r="B1313" t="s">
        <v>15</v>
      </c>
      <c r="C1313" t="s">
        <v>2394</v>
      </c>
      <c r="D1313" s="6">
        <v>22551</v>
      </c>
      <c r="E1313" s="6">
        <v>11359</v>
      </c>
      <c r="F1313" s="6">
        <v>3349.5</v>
      </c>
      <c r="G1313" s="6">
        <v>11193</v>
      </c>
      <c r="H1313" s="6">
        <v>11137</v>
      </c>
    </row>
    <row r="1314" spans="1:8" x14ac:dyDescent="0.35">
      <c r="A1314" t="s">
        <v>864</v>
      </c>
      <c r="B1314" t="s">
        <v>15</v>
      </c>
      <c r="C1314" t="s">
        <v>2016</v>
      </c>
      <c r="D1314" s="6">
        <v>440000</v>
      </c>
      <c r="E1314" s="6">
        <v>220500</v>
      </c>
      <c r="F1314" s="6">
        <v>65850</v>
      </c>
      <c r="G1314" s="6">
        <v>219500</v>
      </c>
      <c r="H1314" s="6">
        <v>219500</v>
      </c>
    </row>
    <row r="1315" spans="1:8" x14ac:dyDescent="0.35">
      <c r="A1315" t="s">
        <v>864</v>
      </c>
      <c r="B1315" t="s">
        <v>15</v>
      </c>
      <c r="C1315" t="s">
        <v>2592</v>
      </c>
      <c r="D1315" s="6">
        <v>58212</v>
      </c>
      <c r="E1315" s="6">
        <v>79033</v>
      </c>
      <c r="F1315" s="6">
        <v>0</v>
      </c>
      <c r="G1315" s="6">
        <v>0</v>
      </c>
      <c r="H1315" s="6">
        <v>0</v>
      </c>
    </row>
    <row r="1316" spans="1:8" x14ac:dyDescent="0.35">
      <c r="A1316" t="s">
        <v>864</v>
      </c>
      <c r="B1316" t="s">
        <v>15</v>
      </c>
      <c r="C1316" t="s">
        <v>2616</v>
      </c>
      <c r="D1316" s="6">
        <v>404375</v>
      </c>
      <c r="E1316" s="6">
        <v>0</v>
      </c>
      <c r="F1316" s="6">
        <v>39150</v>
      </c>
      <c r="G1316" s="6">
        <v>131775</v>
      </c>
      <c r="H1316" s="6">
        <v>129225</v>
      </c>
    </row>
    <row r="1317" spans="1:8" x14ac:dyDescent="0.35">
      <c r="A1317" t="s">
        <v>864</v>
      </c>
      <c r="B1317" t="s">
        <v>15</v>
      </c>
      <c r="C1317" t="s">
        <v>1032</v>
      </c>
      <c r="D1317" s="6">
        <v>7750</v>
      </c>
      <c r="E1317" s="6">
        <v>0</v>
      </c>
      <c r="F1317" s="6">
        <v>3875</v>
      </c>
      <c r="G1317" s="6">
        <v>7750</v>
      </c>
      <c r="H1317" s="6">
        <v>0</v>
      </c>
    </row>
    <row r="1318" spans="1:8" x14ac:dyDescent="0.35">
      <c r="A1318" t="s">
        <v>864</v>
      </c>
      <c r="B1318" t="s">
        <v>15</v>
      </c>
      <c r="C1318" t="s">
        <v>2694</v>
      </c>
      <c r="D1318" s="6">
        <v>47144</v>
      </c>
      <c r="E1318" s="6">
        <v>23742</v>
      </c>
      <c r="F1318" s="6">
        <v>7003.5</v>
      </c>
      <c r="G1318" s="6">
        <v>23402</v>
      </c>
      <c r="H1318" s="6">
        <v>23288</v>
      </c>
    </row>
    <row r="1319" spans="1:8" x14ac:dyDescent="0.35">
      <c r="A1319" t="s">
        <v>864</v>
      </c>
      <c r="B1319" t="s">
        <v>15</v>
      </c>
      <c r="C1319" t="s">
        <v>2781</v>
      </c>
      <c r="D1319" s="6">
        <v>13911</v>
      </c>
      <c r="E1319" s="6">
        <v>0</v>
      </c>
      <c r="F1319" s="6">
        <v>2061.75</v>
      </c>
      <c r="G1319" s="6">
        <v>6889</v>
      </c>
      <c r="H1319" s="6">
        <v>6856</v>
      </c>
    </row>
    <row r="1320" spans="1:8" x14ac:dyDescent="0.35">
      <c r="A1320" t="s">
        <v>864</v>
      </c>
      <c r="B1320" t="s">
        <v>15</v>
      </c>
      <c r="C1320" t="s">
        <v>2799</v>
      </c>
      <c r="D1320" s="6">
        <v>79802</v>
      </c>
      <c r="E1320" s="6">
        <v>40924</v>
      </c>
      <c r="F1320" s="6">
        <v>38537</v>
      </c>
      <c r="G1320" s="6">
        <v>38878</v>
      </c>
      <c r="H1320" s="6">
        <v>38196</v>
      </c>
    </row>
    <row r="1321" spans="1:8" x14ac:dyDescent="0.35">
      <c r="A1321" t="s">
        <v>864</v>
      </c>
      <c r="B1321" t="s">
        <v>15</v>
      </c>
      <c r="C1321" t="s">
        <v>2800</v>
      </c>
      <c r="D1321" s="6">
        <v>308160</v>
      </c>
      <c r="E1321" s="6">
        <v>158316</v>
      </c>
      <c r="F1321" s="6">
        <v>148432</v>
      </c>
      <c r="G1321" s="6">
        <v>149844</v>
      </c>
      <c r="H1321" s="6">
        <v>147020</v>
      </c>
    </row>
    <row r="1322" spans="1:8" x14ac:dyDescent="0.35">
      <c r="A1322" t="s">
        <v>864</v>
      </c>
      <c r="B1322" t="s">
        <v>15</v>
      </c>
      <c r="C1322" t="s">
        <v>2801</v>
      </c>
      <c r="D1322" s="6">
        <v>817812</v>
      </c>
      <c r="E1322" s="6">
        <v>417366</v>
      </c>
      <c r="F1322" s="6">
        <v>397626</v>
      </c>
      <c r="G1322" s="6">
        <v>400446</v>
      </c>
      <c r="H1322" s="6">
        <v>394806</v>
      </c>
    </row>
    <row r="1323" spans="1:8" x14ac:dyDescent="0.35">
      <c r="A1323" t="s">
        <v>864</v>
      </c>
      <c r="B1323" t="s">
        <v>15</v>
      </c>
      <c r="C1323" t="s">
        <v>2802</v>
      </c>
      <c r="D1323" s="6">
        <v>70560</v>
      </c>
      <c r="E1323" s="6">
        <v>36000</v>
      </c>
      <c r="F1323" s="6">
        <v>34320</v>
      </c>
      <c r="G1323" s="6">
        <v>34560</v>
      </c>
      <c r="H1323" s="6">
        <v>34080</v>
      </c>
    </row>
    <row r="1324" spans="1:8" x14ac:dyDescent="0.35">
      <c r="A1324" t="s">
        <v>864</v>
      </c>
      <c r="B1324" t="s">
        <v>15</v>
      </c>
      <c r="C1324" t="s">
        <v>2803</v>
      </c>
      <c r="D1324" s="6">
        <v>99619</v>
      </c>
      <c r="E1324" s="6">
        <v>51413</v>
      </c>
      <c r="F1324" s="6">
        <v>47672</v>
      </c>
      <c r="G1324" s="6">
        <v>48206</v>
      </c>
      <c r="H1324" s="6">
        <v>47138</v>
      </c>
    </row>
    <row r="1325" spans="1:8" x14ac:dyDescent="0.35">
      <c r="A1325" t="s">
        <v>864</v>
      </c>
      <c r="B1325" t="s">
        <v>15</v>
      </c>
      <c r="C1325" t="s">
        <v>2804</v>
      </c>
      <c r="D1325" s="6">
        <v>914000</v>
      </c>
      <c r="E1325" s="6">
        <v>457000</v>
      </c>
      <c r="F1325" s="6">
        <v>457000</v>
      </c>
      <c r="G1325" s="6">
        <v>457000</v>
      </c>
      <c r="H1325" s="6">
        <v>457000</v>
      </c>
    </row>
    <row r="1326" spans="1:8" x14ac:dyDescent="0.35">
      <c r="A1326" t="s">
        <v>864</v>
      </c>
      <c r="B1326" t="s">
        <v>15</v>
      </c>
      <c r="C1326" t="s">
        <v>1917</v>
      </c>
      <c r="D1326" s="6">
        <v>920000</v>
      </c>
      <c r="E1326" s="6">
        <v>460000</v>
      </c>
      <c r="F1326" s="6">
        <v>460000</v>
      </c>
      <c r="G1326" s="6">
        <v>460000</v>
      </c>
      <c r="H1326" s="6">
        <v>460000</v>
      </c>
    </row>
    <row r="1327" spans="1:8" x14ac:dyDescent="0.35">
      <c r="A1327" t="s">
        <v>864</v>
      </c>
      <c r="B1327" t="s">
        <v>15</v>
      </c>
      <c r="C1327" t="s">
        <v>2830</v>
      </c>
      <c r="D1327" s="6">
        <v>48106</v>
      </c>
      <c r="E1327" s="6">
        <v>0</v>
      </c>
      <c r="F1327" s="6">
        <v>7134.15</v>
      </c>
      <c r="G1327" s="6">
        <v>23838</v>
      </c>
      <c r="H1327" s="6">
        <v>23723</v>
      </c>
    </row>
    <row r="1328" spans="1:8" x14ac:dyDescent="0.35">
      <c r="A1328" t="s">
        <v>864</v>
      </c>
      <c r="B1328" t="s">
        <v>15</v>
      </c>
      <c r="C1328" t="s">
        <v>2831</v>
      </c>
      <c r="D1328" s="6">
        <v>49773</v>
      </c>
      <c r="E1328" s="6">
        <v>0</v>
      </c>
      <c r="F1328" s="6">
        <v>7411.65</v>
      </c>
      <c r="G1328" s="6">
        <v>24765</v>
      </c>
      <c r="H1328" s="6">
        <v>24646</v>
      </c>
    </row>
    <row r="1329" spans="1:8" x14ac:dyDescent="0.35">
      <c r="A1329" t="s">
        <v>865</v>
      </c>
      <c r="B1329" t="s">
        <v>15</v>
      </c>
      <c r="C1329" t="s">
        <v>1345</v>
      </c>
      <c r="D1329" s="6">
        <v>28103</v>
      </c>
      <c r="E1329" s="6">
        <v>14155</v>
      </c>
      <c r="F1329" s="6">
        <v>4174.05</v>
      </c>
      <c r="G1329" s="6">
        <v>13948</v>
      </c>
      <c r="H1329" s="6">
        <v>13879</v>
      </c>
    </row>
    <row r="1330" spans="1:8" x14ac:dyDescent="0.35">
      <c r="A1330" t="s">
        <v>865</v>
      </c>
      <c r="B1330" t="s">
        <v>15</v>
      </c>
      <c r="C1330" t="s">
        <v>1114</v>
      </c>
      <c r="D1330" s="6">
        <v>273000</v>
      </c>
      <c r="E1330" s="6">
        <v>136000</v>
      </c>
      <c r="F1330" s="6">
        <v>40950</v>
      </c>
      <c r="G1330" s="6">
        <v>136500</v>
      </c>
      <c r="H1330" s="6">
        <v>136500</v>
      </c>
    </row>
    <row r="1331" spans="1:8" x14ac:dyDescent="0.35">
      <c r="A1331" t="s">
        <v>865</v>
      </c>
      <c r="B1331" t="s">
        <v>15</v>
      </c>
      <c r="C1331" t="s">
        <v>1569</v>
      </c>
      <c r="D1331" s="6">
        <v>58315</v>
      </c>
      <c r="E1331" s="6">
        <v>29975</v>
      </c>
      <c r="F1331" s="6">
        <v>28067.5</v>
      </c>
      <c r="G1331" s="6">
        <v>28340</v>
      </c>
      <c r="H1331" s="6">
        <v>27795</v>
      </c>
    </row>
    <row r="1332" spans="1:8" x14ac:dyDescent="0.35">
      <c r="A1332" t="s">
        <v>865</v>
      </c>
      <c r="B1332" t="s">
        <v>15</v>
      </c>
      <c r="C1332" t="s">
        <v>2045</v>
      </c>
      <c r="D1332" s="6">
        <v>0</v>
      </c>
      <c r="E1332" s="6">
        <v>0</v>
      </c>
      <c r="F1332" s="6">
        <v>0</v>
      </c>
      <c r="G1332" s="6">
        <v>0</v>
      </c>
      <c r="H1332" s="6">
        <v>0</v>
      </c>
    </row>
    <row r="1333" spans="1:8" x14ac:dyDescent="0.35">
      <c r="A1333" t="s">
        <v>865</v>
      </c>
      <c r="B1333" t="s">
        <v>15</v>
      </c>
      <c r="C1333" t="s">
        <v>2098</v>
      </c>
      <c r="D1333" s="6">
        <v>13377</v>
      </c>
      <c r="E1333" s="6">
        <v>13443</v>
      </c>
      <c r="F1333" s="6">
        <v>0</v>
      </c>
      <c r="G1333" s="6">
        <v>0</v>
      </c>
      <c r="H1333" s="6">
        <v>0</v>
      </c>
    </row>
    <row r="1334" spans="1:8" x14ac:dyDescent="0.35">
      <c r="A1334" t="s">
        <v>865</v>
      </c>
      <c r="B1334" t="s">
        <v>15</v>
      </c>
      <c r="C1334" t="s">
        <v>1092</v>
      </c>
      <c r="D1334" s="6">
        <v>75000</v>
      </c>
      <c r="E1334" s="6">
        <v>0</v>
      </c>
      <c r="F1334" s="6">
        <v>0</v>
      </c>
      <c r="G1334" s="6">
        <v>0</v>
      </c>
      <c r="H1334" s="6">
        <v>0</v>
      </c>
    </row>
    <row r="1335" spans="1:8" x14ac:dyDescent="0.35">
      <c r="A1335" t="s">
        <v>865</v>
      </c>
      <c r="B1335" t="s">
        <v>15</v>
      </c>
      <c r="C1335" t="s">
        <v>2592</v>
      </c>
      <c r="D1335" s="6">
        <v>23690</v>
      </c>
      <c r="E1335" s="6">
        <v>0</v>
      </c>
      <c r="F1335" s="6">
        <v>0</v>
      </c>
      <c r="G1335" s="6">
        <v>0</v>
      </c>
      <c r="H1335" s="6">
        <v>0</v>
      </c>
    </row>
    <row r="1336" spans="1:8" x14ac:dyDescent="0.35">
      <c r="A1336" t="s">
        <v>865</v>
      </c>
      <c r="B1336" t="s">
        <v>15</v>
      </c>
      <c r="C1336" t="s">
        <v>1032</v>
      </c>
      <c r="D1336" s="6">
        <v>750</v>
      </c>
      <c r="E1336" s="6">
        <v>750</v>
      </c>
      <c r="F1336" s="6">
        <v>225</v>
      </c>
      <c r="G1336" s="6">
        <v>750</v>
      </c>
      <c r="H1336" s="6">
        <v>750</v>
      </c>
    </row>
    <row r="1337" spans="1:8" x14ac:dyDescent="0.35">
      <c r="A1337" t="s">
        <v>865</v>
      </c>
      <c r="B1337" t="s">
        <v>15</v>
      </c>
      <c r="C1337" t="s">
        <v>2920</v>
      </c>
      <c r="D1337" s="6">
        <v>790049</v>
      </c>
      <c r="E1337" s="6">
        <v>402873</v>
      </c>
      <c r="F1337" s="6">
        <v>384560</v>
      </c>
      <c r="G1337" s="6">
        <v>387176</v>
      </c>
      <c r="H1337" s="6">
        <v>381944</v>
      </c>
    </row>
    <row r="1338" spans="1:8" x14ac:dyDescent="0.35">
      <c r="A1338" t="s">
        <v>865</v>
      </c>
      <c r="B1338" t="s">
        <v>15</v>
      </c>
      <c r="C1338" t="s">
        <v>2921</v>
      </c>
      <c r="D1338" s="6">
        <v>273980</v>
      </c>
      <c r="E1338" s="6">
        <v>140080</v>
      </c>
      <c r="F1338" s="6">
        <v>132870</v>
      </c>
      <c r="G1338" s="6">
        <v>133900</v>
      </c>
      <c r="H1338" s="6">
        <v>131840</v>
      </c>
    </row>
    <row r="1339" spans="1:8" x14ac:dyDescent="0.35">
      <c r="A1339" t="s">
        <v>865</v>
      </c>
      <c r="B1339" t="s">
        <v>15</v>
      </c>
      <c r="C1339" t="s">
        <v>2922</v>
      </c>
      <c r="D1339" s="6">
        <v>13690</v>
      </c>
      <c r="E1339" s="6">
        <v>7030</v>
      </c>
      <c r="F1339" s="6">
        <v>6598.5</v>
      </c>
      <c r="G1339" s="6">
        <v>6660</v>
      </c>
      <c r="H1339" s="6">
        <v>6537</v>
      </c>
    </row>
    <row r="1340" spans="1:8" x14ac:dyDescent="0.35">
      <c r="A1340" t="s">
        <v>865</v>
      </c>
      <c r="B1340" t="s">
        <v>15</v>
      </c>
      <c r="C1340" t="s">
        <v>2923</v>
      </c>
      <c r="D1340" s="6">
        <v>37100</v>
      </c>
      <c r="E1340" s="6">
        <v>18725</v>
      </c>
      <c r="F1340" s="6">
        <v>18375</v>
      </c>
      <c r="G1340" s="6">
        <v>18375</v>
      </c>
      <c r="H1340" s="6">
        <v>18375</v>
      </c>
    </row>
    <row r="1341" spans="1:8" x14ac:dyDescent="0.35">
      <c r="A1341" t="s">
        <v>866</v>
      </c>
      <c r="B1341" t="s">
        <v>15</v>
      </c>
      <c r="C1341" t="s">
        <v>2061</v>
      </c>
      <c r="D1341" s="6">
        <v>1235000</v>
      </c>
      <c r="E1341" s="6">
        <v>620000</v>
      </c>
      <c r="F1341" s="6">
        <v>620000</v>
      </c>
      <c r="G1341" s="6">
        <v>620000</v>
      </c>
      <c r="H1341" s="6">
        <v>620000</v>
      </c>
    </row>
    <row r="1342" spans="1:8" x14ac:dyDescent="0.35">
      <c r="A1342" t="s">
        <v>866</v>
      </c>
      <c r="B1342" t="s">
        <v>15</v>
      </c>
      <c r="C1342" t="s">
        <v>2592</v>
      </c>
      <c r="D1342" s="6">
        <v>241701</v>
      </c>
      <c r="E1342" s="6">
        <v>0</v>
      </c>
      <c r="F1342" s="6">
        <v>0</v>
      </c>
      <c r="G1342" s="6">
        <v>0</v>
      </c>
      <c r="H1342" s="6">
        <v>0</v>
      </c>
    </row>
    <row r="1343" spans="1:8" x14ac:dyDescent="0.35">
      <c r="A1343" t="s">
        <v>866</v>
      </c>
      <c r="B1343" t="s">
        <v>15</v>
      </c>
      <c r="C1343" t="s">
        <v>1092</v>
      </c>
      <c r="D1343" s="6">
        <v>0</v>
      </c>
      <c r="E1343" s="6">
        <v>0</v>
      </c>
      <c r="F1343" s="6">
        <v>0</v>
      </c>
      <c r="G1343" s="6">
        <v>0</v>
      </c>
      <c r="H1343" s="6">
        <v>0</v>
      </c>
    </row>
    <row r="1344" spans="1:8" x14ac:dyDescent="0.35">
      <c r="A1344" t="s">
        <v>866</v>
      </c>
      <c r="B1344" t="s">
        <v>15</v>
      </c>
      <c r="C1344" t="s">
        <v>1032</v>
      </c>
      <c r="D1344" s="6">
        <v>0</v>
      </c>
      <c r="E1344" s="6">
        <v>0</v>
      </c>
      <c r="F1344" s="6">
        <v>0</v>
      </c>
      <c r="G1344" s="6">
        <v>0</v>
      </c>
      <c r="H1344" s="6">
        <v>0</v>
      </c>
    </row>
    <row r="1345" spans="1:8" x14ac:dyDescent="0.35">
      <c r="A1345" t="s">
        <v>866</v>
      </c>
      <c r="B1345" t="s">
        <v>15</v>
      </c>
      <c r="C1345" t="s">
        <v>2617</v>
      </c>
      <c r="D1345" s="6">
        <v>492886</v>
      </c>
      <c r="E1345" s="6">
        <v>0</v>
      </c>
      <c r="F1345" s="6">
        <v>0</v>
      </c>
      <c r="G1345" s="6">
        <v>0</v>
      </c>
      <c r="H1345" s="6">
        <v>0</v>
      </c>
    </row>
    <row r="1346" spans="1:8" x14ac:dyDescent="0.35">
      <c r="A1346" t="s">
        <v>866</v>
      </c>
      <c r="B1346" t="s">
        <v>15</v>
      </c>
      <c r="C1346" t="s">
        <v>2927</v>
      </c>
      <c r="D1346" s="6">
        <v>640372</v>
      </c>
      <c r="E1346" s="6">
        <v>0</v>
      </c>
      <c r="F1346" s="6">
        <v>0</v>
      </c>
      <c r="G1346" s="6">
        <v>0</v>
      </c>
      <c r="H1346" s="6">
        <v>0</v>
      </c>
    </row>
    <row r="1347" spans="1:8" x14ac:dyDescent="0.35">
      <c r="A1347" t="s">
        <v>866</v>
      </c>
      <c r="B1347" t="s">
        <v>15</v>
      </c>
      <c r="C1347" t="s">
        <v>2928</v>
      </c>
      <c r="D1347" s="6">
        <v>2342000</v>
      </c>
      <c r="E1347" s="6">
        <v>1171000</v>
      </c>
      <c r="F1347" s="6">
        <v>0</v>
      </c>
      <c r="G1347" s="6">
        <v>0</v>
      </c>
      <c r="H1347" s="6">
        <v>0</v>
      </c>
    </row>
    <row r="1348" spans="1:8" x14ac:dyDescent="0.35">
      <c r="A1348" t="s">
        <v>866</v>
      </c>
      <c r="B1348" t="s">
        <v>15</v>
      </c>
      <c r="C1348" t="s">
        <v>2929</v>
      </c>
      <c r="D1348" s="6">
        <v>4374000</v>
      </c>
      <c r="E1348" s="6">
        <v>2187000</v>
      </c>
      <c r="F1348" s="6">
        <v>2187000</v>
      </c>
      <c r="G1348" s="6">
        <v>2187000</v>
      </c>
      <c r="H1348" s="6">
        <v>2187000</v>
      </c>
    </row>
    <row r="1349" spans="1:8" x14ac:dyDescent="0.35">
      <c r="A1349" t="s">
        <v>866</v>
      </c>
      <c r="B1349" t="s">
        <v>15</v>
      </c>
      <c r="C1349" t="s">
        <v>2930</v>
      </c>
      <c r="D1349" s="6">
        <v>1695000</v>
      </c>
      <c r="E1349" s="6">
        <v>847500</v>
      </c>
      <c r="F1349" s="6">
        <v>847500</v>
      </c>
      <c r="G1349" s="6">
        <v>847500</v>
      </c>
      <c r="H1349" s="6">
        <v>847500</v>
      </c>
    </row>
    <row r="1350" spans="1:8" x14ac:dyDescent="0.35">
      <c r="A1350" t="s">
        <v>866</v>
      </c>
      <c r="B1350" t="s">
        <v>15</v>
      </c>
      <c r="C1350" t="s">
        <v>2931</v>
      </c>
      <c r="D1350" s="6">
        <v>3136000</v>
      </c>
      <c r="E1350" s="6">
        <v>2493500</v>
      </c>
      <c r="F1350" s="6">
        <v>1566500</v>
      </c>
      <c r="G1350" s="6">
        <v>1566500</v>
      </c>
      <c r="H1350" s="6">
        <v>1566500</v>
      </c>
    </row>
    <row r="1351" spans="1:8" x14ac:dyDescent="0.35">
      <c r="A1351" t="s">
        <v>866</v>
      </c>
      <c r="B1351" t="s">
        <v>16</v>
      </c>
      <c r="C1351" t="s">
        <v>2932</v>
      </c>
      <c r="D1351" s="6">
        <v>232476</v>
      </c>
      <c r="E1351" s="6">
        <v>224220</v>
      </c>
      <c r="F1351" s="6">
        <v>7942</v>
      </c>
      <c r="G1351" s="6">
        <v>7942</v>
      </c>
      <c r="H1351" s="6">
        <v>225753</v>
      </c>
    </row>
    <row r="1352" spans="1:8" x14ac:dyDescent="0.35">
      <c r="A1352" t="s">
        <v>866</v>
      </c>
      <c r="B1352" t="s">
        <v>16</v>
      </c>
      <c r="C1352" t="s">
        <v>1032</v>
      </c>
      <c r="D1352" s="6">
        <v>0</v>
      </c>
      <c r="E1352" s="6">
        <v>0</v>
      </c>
      <c r="F1352" s="6">
        <v>0</v>
      </c>
      <c r="G1352" s="6">
        <v>0</v>
      </c>
      <c r="H1352" s="6">
        <v>0</v>
      </c>
    </row>
    <row r="1353" spans="1:8" x14ac:dyDescent="0.35">
      <c r="A1353" t="s">
        <v>867</v>
      </c>
      <c r="B1353" t="s">
        <v>30</v>
      </c>
      <c r="C1353" t="s">
        <v>1480</v>
      </c>
      <c r="D1353" s="6">
        <v>13244000</v>
      </c>
      <c r="E1353" s="6">
        <v>6622000</v>
      </c>
      <c r="F1353" s="6">
        <v>6621000</v>
      </c>
      <c r="G1353" s="6">
        <v>6622000</v>
      </c>
      <c r="H1353" s="6">
        <v>6620000</v>
      </c>
    </row>
    <row r="1354" spans="1:8" x14ac:dyDescent="0.35">
      <c r="A1354" t="s">
        <v>867</v>
      </c>
      <c r="B1354" t="s">
        <v>30</v>
      </c>
      <c r="C1354" t="s">
        <v>2581</v>
      </c>
      <c r="D1354" s="6">
        <v>428500</v>
      </c>
      <c r="E1354" s="6">
        <v>214000</v>
      </c>
      <c r="F1354" s="6">
        <v>214500</v>
      </c>
      <c r="G1354" s="6">
        <v>214500</v>
      </c>
      <c r="H1354" s="6">
        <v>214500</v>
      </c>
    </row>
    <row r="1355" spans="1:8" x14ac:dyDescent="0.35">
      <c r="A1355" t="s">
        <v>867</v>
      </c>
      <c r="B1355" t="s">
        <v>15</v>
      </c>
      <c r="C1355" t="s">
        <v>1129</v>
      </c>
      <c r="D1355" s="6">
        <v>192935</v>
      </c>
      <c r="E1355" s="6">
        <v>97171</v>
      </c>
      <c r="F1355" s="6">
        <v>28658.55</v>
      </c>
      <c r="G1355" s="6">
        <v>95763</v>
      </c>
      <c r="H1355" s="6">
        <v>95294</v>
      </c>
    </row>
    <row r="1356" spans="1:8" x14ac:dyDescent="0.35">
      <c r="A1356" t="s">
        <v>867</v>
      </c>
      <c r="B1356" t="s">
        <v>15</v>
      </c>
      <c r="C1356" t="s">
        <v>1149</v>
      </c>
      <c r="D1356" s="6">
        <v>91114</v>
      </c>
      <c r="E1356" s="6">
        <v>91567</v>
      </c>
      <c r="F1356" s="6">
        <v>0</v>
      </c>
      <c r="G1356" s="6">
        <v>0</v>
      </c>
      <c r="H1356" s="6">
        <v>0</v>
      </c>
    </row>
    <row r="1357" spans="1:8" x14ac:dyDescent="0.35">
      <c r="A1357" t="s">
        <v>867</v>
      </c>
      <c r="B1357" t="s">
        <v>15</v>
      </c>
      <c r="C1357" t="s">
        <v>1347</v>
      </c>
      <c r="D1357" s="6">
        <v>0</v>
      </c>
      <c r="E1357" s="6">
        <v>0</v>
      </c>
      <c r="F1357" s="6">
        <v>0</v>
      </c>
      <c r="G1357" s="6">
        <v>0</v>
      </c>
      <c r="H1357" s="6">
        <v>0</v>
      </c>
    </row>
    <row r="1358" spans="1:8" x14ac:dyDescent="0.35">
      <c r="A1358" t="s">
        <v>867</v>
      </c>
      <c r="B1358" t="s">
        <v>15</v>
      </c>
      <c r="C1358" t="s">
        <v>1252</v>
      </c>
      <c r="D1358" s="6">
        <v>802450</v>
      </c>
      <c r="E1358" s="6">
        <v>399450</v>
      </c>
      <c r="F1358" s="6">
        <v>120277.5</v>
      </c>
      <c r="G1358" s="6">
        <v>402900</v>
      </c>
      <c r="H1358" s="6">
        <v>398950</v>
      </c>
    </row>
    <row r="1359" spans="1:8" x14ac:dyDescent="0.35">
      <c r="A1359" t="s">
        <v>867</v>
      </c>
      <c r="B1359" t="s">
        <v>15</v>
      </c>
      <c r="C1359" t="s">
        <v>1530</v>
      </c>
      <c r="D1359" s="6">
        <v>194832</v>
      </c>
      <c r="E1359" s="6">
        <v>98120</v>
      </c>
      <c r="F1359" s="6">
        <v>28943.1</v>
      </c>
      <c r="G1359" s="6">
        <v>96712</v>
      </c>
      <c r="H1359" s="6">
        <v>96242</v>
      </c>
    </row>
    <row r="1360" spans="1:8" x14ac:dyDescent="0.35">
      <c r="A1360" t="s">
        <v>867</v>
      </c>
      <c r="B1360" t="s">
        <v>15</v>
      </c>
      <c r="C1360" t="s">
        <v>1818</v>
      </c>
      <c r="D1360" s="6">
        <v>186885</v>
      </c>
      <c r="E1360" s="6">
        <v>94131</v>
      </c>
      <c r="F1360" s="6">
        <v>27757.05</v>
      </c>
      <c r="G1360" s="6">
        <v>92753</v>
      </c>
      <c r="H1360" s="6">
        <v>92294</v>
      </c>
    </row>
    <row r="1361" spans="1:8" x14ac:dyDescent="0.35">
      <c r="A1361" t="s">
        <v>867</v>
      </c>
      <c r="B1361" t="s">
        <v>15</v>
      </c>
      <c r="C1361" t="s">
        <v>1898</v>
      </c>
      <c r="D1361" s="6">
        <v>187192</v>
      </c>
      <c r="E1361" s="6">
        <v>94289</v>
      </c>
      <c r="F1361" s="6">
        <v>13935.45</v>
      </c>
      <c r="G1361" s="6">
        <v>92903</v>
      </c>
      <c r="H1361" s="6">
        <v>0</v>
      </c>
    </row>
    <row r="1362" spans="1:8" x14ac:dyDescent="0.35">
      <c r="A1362" t="s">
        <v>867</v>
      </c>
      <c r="B1362" t="s">
        <v>15</v>
      </c>
      <c r="C1362" t="s">
        <v>1937</v>
      </c>
      <c r="D1362" s="6">
        <v>100050</v>
      </c>
      <c r="E1362" s="6">
        <v>0</v>
      </c>
      <c r="F1362" s="6">
        <v>29542.35</v>
      </c>
      <c r="G1362" s="6">
        <v>98711</v>
      </c>
      <c r="H1362" s="6">
        <v>98238</v>
      </c>
    </row>
    <row r="1363" spans="1:8" x14ac:dyDescent="0.35">
      <c r="A1363" t="s">
        <v>867</v>
      </c>
      <c r="B1363" t="s">
        <v>15</v>
      </c>
      <c r="C1363" t="s">
        <v>2008</v>
      </c>
      <c r="D1363" s="6">
        <v>187803</v>
      </c>
      <c r="E1363" s="6">
        <v>94590</v>
      </c>
      <c r="F1363" s="6">
        <v>27894.9</v>
      </c>
      <c r="G1363" s="6">
        <v>93213</v>
      </c>
      <c r="H1363" s="6">
        <v>92753</v>
      </c>
    </row>
    <row r="1364" spans="1:8" x14ac:dyDescent="0.35">
      <c r="A1364" t="s">
        <v>867</v>
      </c>
      <c r="B1364" t="s">
        <v>15</v>
      </c>
      <c r="C1364" t="s">
        <v>2138</v>
      </c>
      <c r="D1364" s="6">
        <v>0</v>
      </c>
      <c r="E1364" s="6">
        <v>92329</v>
      </c>
      <c r="F1364" s="6">
        <v>0</v>
      </c>
      <c r="G1364" s="6">
        <v>0</v>
      </c>
      <c r="H1364" s="6">
        <v>0</v>
      </c>
    </row>
    <row r="1365" spans="1:8" x14ac:dyDescent="0.35">
      <c r="A1365" t="s">
        <v>867</v>
      </c>
      <c r="B1365" t="s">
        <v>15</v>
      </c>
      <c r="C1365" t="s">
        <v>2157</v>
      </c>
      <c r="D1365" s="6">
        <v>230000</v>
      </c>
      <c r="E1365" s="6">
        <v>115000</v>
      </c>
      <c r="F1365" s="6">
        <v>115000</v>
      </c>
      <c r="G1365" s="6">
        <v>115000</v>
      </c>
      <c r="H1365" s="6">
        <v>115000</v>
      </c>
    </row>
    <row r="1366" spans="1:8" x14ac:dyDescent="0.35">
      <c r="A1366" t="s">
        <v>867</v>
      </c>
      <c r="B1366" t="s">
        <v>15</v>
      </c>
      <c r="C1366" t="s">
        <v>2415</v>
      </c>
      <c r="D1366" s="6">
        <v>193873</v>
      </c>
      <c r="E1366" s="6">
        <v>97641</v>
      </c>
      <c r="F1366" s="6">
        <v>28799.25</v>
      </c>
      <c r="G1366" s="6">
        <v>96232</v>
      </c>
      <c r="H1366" s="6">
        <v>95763</v>
      </c>
    </row>
    <row r="1367" spans="1:8" x14ac:dyDescent="0.35">
      <c r="A1367" t="s">
        <v>867</v>
      </c>
      <c r="B1367" t="s">
        <v>15</v>
      </c>
      <c r="C1367" t="s">
        <v>2448</v>
      </c>
      <c r="D1367" s="6">
        <v>180444</v>
      </c>
      <c r="E1367" s="6">
        <v>90894</v>
      </c>
      <c r="F1367" s="6">
        <v>0</v>
      </c>
      <c r="G1367" s="6">
        <v>0</v>
      </c>
      <c r="H1367" s="6">
        <v>0</v>
      </c>
    </row>
    <row r="1368" spans="1:8" x14ac:dyDescent="0.35">
      <c r="A1368" t="s">
        <v>867</v>
      </c>
      <c r="B1368" t="s">
        <v>15</v>
      </c>
      <c r="C1368" t="s">
        <v>1092</v>
      </c>
      <c r="D1368" s="6">
        <v>300000</v>
      </c>
      <c r="E1368" s="6">
        <v>174663</v>
      </c>
      <c r="F1368" s="6">
        <v>0</v>
      </c>
      <c r="G1368" s="6">
        <v>0</v>
      </c>
      <c r="H1368" s="6">
        <v>0</v>
      </c>
    </row>
    <row r="1369" spans="1:8" x14ac:dyDescent="0.35">
      <c r="A1369" t="s">
        <v>867</v>
      </c>
      <c r="B1369" t="s">
        <v>15</v>
      </c>
      <c r="C1369" t="s">
        <v>2592</v>
      </c>
      <c r="D1369" s="6">
        <v>317675</v>
      </c>
      <c r="E1369" s="6">
        <v>0</v>
      </c>
      <c r="F1369" s="6">
        <v>0</v>
      </c>
      <c r="G1369" s="6">
        <v>0</v>
      </c>
      <c r="H1369" s="6">
        <v>0</v>
      </c>
    </row>
    <row r="1370" spans="1:8" x14ac:dyDescent="0.35">
      <c r="A1370" t="s">
        <v>867</v>
      </c>
      <c r="B1370" t="s">
        <v>15</v>
      </c>
      <c r="C1370" t="s">
        <v>1032</v>
      </c>
      <c r="D1370" s="6">
        <v>10000</v>
      </c>
      <c r="E1370" s="6">
        <v>15000</v>
      </c>
      <c r="F1370" s="6">
        <v>1500</v>
      </c>
      <c r="G1370" s="6">
        <v>5000</v>
      </c>
      <c r="H1370" s="6">
        <v>5000</v>
      </c>
    </row>
    <row r="1371" spans="1:8" x14ac:dyDescent="0.35">
      <c r="A1371" t="s">
        <v>867</v>
      </c>
      <c r="B1371" t="s">
        <v>15</v>
      </c>
      <c r="C1371" t="s">
        <v>2597</v>
      </c>
      <c r="D1371" s="6">
        <v>0</v>
      </c>
      <c r="E1371" s="6">
        <v>0</v>
      </c>
      <c r="F1371" s="6">
        <v>0</v>
      </c>
      <c r="G1371" s="6">
        <v>0</v>
      </c>
      <c r="H1371" s="6">
        <v>0</v>
      </c>
    </row>
    <row r="1372" spans="1:8" x14ac:dyDescent="0.35">
      <c r="A1372" t="s">
        <v>867</v>
      </c>
      <c r="B1372" t="s">
        <v>15</v>
      </c>
      <c r="C1372" t="s">
        <v>2891</v>
      </c>
      <c r="D1372" s="6">
        <v>957000</v>
      </c>
      <c r="E1372" s="6">
        <v>479000</v>
      </c>
      <c r="F1372" s="6">
        <v>476500</v>
      </c>
      <c r="G1372" s="6">
        <v>477000</v>
      </c>
      <c r="H1372" s="6">
        <v>476000</v>
      </c>
    </row>
    <row r="1373" spans="1:8" x14ac:dyDescent="0.35">
      <c r="A1373" t="s">
        <v>867</v>
      </c>
      <c r="B1373" t="s">
        <v>15</v>
      </c>
      <c r="C1373" t="s">
        <v>2892</v>
      </c>
      <c r="D1373" s="6">
        <v>2150000</v>
      </c>
      <c r="E1373" s="6">
        <v>1075000</v>
      </c>
      <c r="F1373" s="6">
        <v>1075000</v>
      </c>
      <c r="G1373" s="6">
        <v>1075000</v>
      </c>
      <c r="H1373" s="6">
        <v>1075000</v>
      </c>
    </row>
    <row r="1374" spans="1:8" x14ac:dyDescent="0.35">
      <c r="A1374" t="s">
        <v>867</v>
      </c>
      <c r="B1374" t="s">
        <v>15</v>
      </c>
      <c r="C1374" t="s">
        <v>2893</v>
      </c>
      <c r="D1374" s="6">
        <v>196052</v>
      </c>
      <c r="E1374" s="6">
        <v>100290</v>
      </c>
      <c r="F1374" s="6">
        <v>29125.8</v>
      </c>
      <c r="G1374" s="6">
        <v>97321</v>
      </c>
      <c r="H1374" s="6">
        <v>96851</v>
      </c>
    </row>
    <row r="1375" spans="1:8" x14ac:dyDescent="0.35">
      <c r="A1375" t="s">
        <v>867</v>
      </c>
      <c r="B1375" t="s">
        <v>15</v>
      </c>
      <c r="C1375" t="s">
        <v>2894</v>
      </c>
      <c r="D1375" s="6">
        <v>197158</v>
      </c>
      <c r="E1375" s="6">
        <v>0</v>
      </c>
      <c r="F1375" s="6">
        <v>29114.400000000001</v>
      </c>
      <c r="G1375" s="6">
        <v>97282</v>
      </c>
      <c r="H1375" s="6">
        <v>96814</v>
      </c>
    </row>
    <row r="1376" spans="1:8" x14ac:dyDescent="0.35">
      <c r="A1376" t="s">
        <v>867</v>
      </c>
      <c r="B1376" t="s">
        <v>15</v>
      </c>
      <c r="C1376" t="s">
        <v>2043</v>
      </c>
      <c r="D1376" s="6">
        <v>1049650</v>
      </c>
      <c r="E1376" s="6">
        <v>54670</v>
      </c>
      <c r="F1376" s="6">
        <v>157567.5</v>
      </c>
      <c r="G1376" s="6">
        <v>525150</v>
      </c>
      <c r="H1376" s="6">
        <v>525300</v>
      </c>
    </row>
    <row r="1377" spans="1:8" x14ac:dyDescent="0.35">
      <c r="A1377" t="s">
        <v>867</v>
      </c>
      <c r="B1377" t="s">
        <v>16</v>
      </c>
      <c r="C1377" t="s">
        <v>2895</v>
      </c>
      <c r="D1377" s="6">
        <v>1331585</v>
      </c>
      <c r="E1377" s="6">
        <v>663530</v>
      </c>
      <c r="F1377" s="6">
        <v>661877.5</v>
      </c>
      <c r="G1377" s="6">
        <v>662061</v>
      </c>
      <c r="H1377" s="6">
        <v>661694</v>
      </c>
    </row>
    <row r="1378" spans="1:8" x14ac:dyDescent="0.35">
      <c r="A1378" t="s">
        <v>868</v>
      </c>
      <c r="B1378" t="s">
        <v>15</v>
      </c>
      <c r="C1378" t="s">
        <v>1100</v>
      </c>
      <c r="D1378" s="6">
        <v>65662</v>
      </c>
      <c r="E1378" s="6">
        <v>0</v>
      </c>
      <c r="F1378" s="6">
        <v>9786.75</v>
      </c>
      <c r="G1378" s="6">
        <v>32701</v>
      </c>
      <c r="H1378" s="6">
        <v>32544</v>
      </c>
    </row>
    <row r="1379" spans="1:8" x14ac:dyDescent="0.35">
      <c r="A1379" t="s">
        <v>868</v>
      </c>
      <c r="B1379" t="s">
        <v>15</v>
      </c>
      <c r="C1379" t="s">
        <v>1101</v>
      </c>
      <c r="D1379" s="6">
        <v>10978</v>
      </c>
      <c r="E1379" s="6">
        <v>0</v>
      </c>
      <c r="F1379" s="6">
        <v>1632.75</v>
      </c>
      <c r="G1379" s="6">
        <v>5456</v>
      </c>
      <c r="H1379" s="6">
        <v>5429</v>
      </c>
    </row>
    <row r="1380" spans="1:8" x14ac:dyDescent="0.35">
      <c r="A1380" t="s">
        <v>868</v>
      </c>
      <c r="B1380" t="s">
        <v>15</v>
      </c>
      <c r="C1380" t="s">
        <v>1294</v>
      </c>
      <c r="D1380" s="6">
        <v>0</v>
      </c>
      <c r="E1380" s="6">
        <v>109000</v>
      </c>
      <c r="F1380" s="6">
        <v>0</v>
      </c>
      <c r="G1380" s="6">
        <v>0</v>
      </c>
      <c r="H1380" s="6">
        <v>0</v>
      </c>
    </row>
    <row r="1381" spans="1:8" x14ac:dyDescent="0.35">
      <c r="A1381" t="s">
        <v>868</v>
      </c>
      <c r="B1381" t="s">
        <v>15</v>
      </c>
      <c r="C1381" t="s">
        <v>1337</v>
      </c>
      <c r="D1381" s="6">
        <v>66254</v>
      </c>
      <c r="E1381" s="6">
        <v>33372</v>
      </c>
      <c r="F1381" s="6">
        <v>4932.3</v>
      </c>
      <c r="G1381" s="6">
        <v>32882</v>
      </c>
      <c r="H1381" s="6">
        <v>0</v>
      </c>
    </row>
    <row r="1382" spans="1:8" x14ac:dyDescent="0.35">
      <c r="A1382" t="s">
        <v>868</v>
      </c>
      <c r="B1382" t="s">
        <v>15</v>
      </c>
      <c r="C1382" t="s">
        <v>1400</v>
      </c>
      <c r="D1382" s="6">
        <v>566000</v>
      </c>
      <c r="E1382" s="6">
        <v>283000</v>
      </c>
      <c r="F1382" s="6">
        <v>84900</v>
      </c>
      <c r="G1382" s="6">
        <v>283000</v>
      </c>
      <c r="H1382" s="6">
        <v>283000</v>
      </c>
    </row>
    <row r="1383" spans="1:8" x14ac:dyDescent="0.35">
      <c r="A1383" t="s">
        <v>868</v>
      </c>
      <c r="B1383" t="s">
        <v>15</v>
      </c>
      <c r="C1383" t="s">
        <v>1416</v>
      </c>
      <c r="D1383" s="6">
        <v>18087</v>
      </c>
      <c r="E1383" s="6">
        <v>18177</v>
      </c>
      <c r="F1383" s="6">
        <v>0</v>
      </c>
      <c r="G1383" s="6">
        <v>0</v>
      </c>
      <c r="H1383" s="6">
        <v>0</v>
      </c>
    </row>
    <row r="1384" spans="1:8" x14ac:dyDescent="0.35">
      <c r="A1384" t="s">
        <v>868</v>
      </c>
      <c r="B1384" t="s">
        <v>15</v>
      </c>
      <c r="C1384" t="s">
        <v>1466</v>
      </c>
      <c r="D1384" s="6">
        <v>560000</v>
      </c>
      <c r="E1384" s="6">
        <v>272000</v>
      </c>
      <c r="F1384" s="6">
        <v>84450</v>
      </c>
      <c r="G1384" s="6">
        <v>281500</v>
      </c>
      <c r="H1384" s="6">
        <v>281500</v>
      </c>
    </row>
    <row r="1385" spans="1:8" x14ac:dyDescent="0.35">
      <c r="A1385" t="s">
        <v>868</v>
      </c>
      <c r="B1385" t="s">
        <v>15</v>
      </c>
      <c r="C1385" t="s">
        <v>2069</v>
      </c>
      <c r="D1385" s="6">
        <v>55166</v>
      </c>
      <c r="E1385" s="6">
        <v>27784</v>
      </c>
      <c r="F1385" s="6">
        <v>8194.2000000000007</v>
      </c>
      <c r="G1385" s="6">
        <v>27381</v>
      </c>
      <c r="H1385" s="6">
        <v>27247</v>
      </c>
    </row>
    <row r="1386" spans="1:8" x14ac:dyDescent="0.35">
      <c r="A1386" t="s">
        <v>868</v>
      </c>
      <c r="B1386" t="s">
        <v>15</v>
      </c>
      <c r="C1386" t="s">
        <v>2130</v>
      </c>
      <c r="D1386" s="6">
        <v>228000</v>
      </c>
      <c r="E1386" s="6">
        <v>115963</v>
      </c>
      <c r="F1386" s="6">
        <v>35103.9</v>
      </c>
      <c r="G1386" s="6">
        <v>117538</v>
      </c>
      <c r="H1386" s="6">
        <v>116488</v>
      </c>
    </row>
    <row r="1387" spans="1:8" x14ac:dyDescent="0.35">
      <c r="A1387" t="s">
        <v>868</v>
      </c>
      <c r="B1387" t="s">
        <v>15</v>
      </c>
      <c r="C1387" t="s">
        <v>2203</v>
      </c>
      <c r="D1387" s="6">
        <v>477725</v>
      </c>
      <c r="E1387" s="6">
        <v>158975</v>
      </c>
      <c r="F1387" s="6">
        <v>70983.75</v>
      </c>
      <c r="G1387" s="6">
        <v>236225</v>
      </c>
      <c r="H1387" s="6">
        <v>237000</v>
      </c>
    </row>
    <row r="1388" spans="1:8" x14ac:dyDescent="0.35">
      <c r="A1388" t="s">
        <v>868</v>
      </c>
      <c r="B1388" t="s">
        <v>15</v>
      </c>
      <c r="C1388" t="s">
        <v>1092</v>
      </c>
      <c r="D1388" s="6">
        <v>75000</v>
      </c>
      <c r="E1388" s="6">
        <v>0</v>
      </c>
      <c r="F1388" s="6">
        <v>0</v>
      </c>
      <c r="G1388" s="6">
        <v>0</v>
      </c>
      <c r="H1388" s="6">
        <v>0</v>
      </c>
    </row>
    <row r="1389" spans="1:8" x14ac:dyDescent="0.35">
      <c r="A1389" t="s">
        <v>868</v>
      </c>
      <c r="B1389" t="s">
        <v>15</v>
      </c>
      <c r="C1389" t="s">
        <v>2592</v>
      </c>
      <c r="D1389" s="6">
        <v>58316</v>
      </c>
      <c r="E1389" s="6">
        <v>53399</v>
      </c>
      <c r="F1389" s="6">
        <v>0</v>
      </c>
      <c r="G1389" s="6">
        <v>0</v>
      </c>
      <c r="H1389" s="6">
        <v>0</v>
      </c>
    </row>
    <row r="1390" spans="1:8" x14ac:dyDescent="0.35">
      <c r="A1390" t="s">
        <v>868</v>
      </c>
      <c r="B1390" t="s">
        <v>15</v>
      </c>
      <c r="C1390" t="s">
        <v>2618</v>
      </c>
      <c r="D1390" s="6">
        <v>200000</v>
      </c>
      <c r="E1390" s="6">
        <v>0</v>
      </c>
      <c r="F1390" s="6">
        <v>52800</v>
      </c>
      <c r="G1390" s="6">
        <v>176000</v>
      </c>
      <c r="H1390" s="6">
        <v>176000</v>
      </c>
    </row>
    <row r="1391" spans="1:8" x14ac:dyDescent="0.35">
      <c r="A1391" t="s">
        <v>868</v>
      </c>
      <c r="B1391" t="s">
        <v>15</v>
      </c>
      <c r="C1391" t="s">
        <v>1032</v>
      </c>
      <c r="D1391" s="6">
        <v>15000</v>
      </c>
      <c r="E1391" s="6">
        <v>7500</v>
      </c>
      <c r="F1391" s="6">
        <v>2250</v>
      </c>
      <c r="G1391" s="6">
        <v>7500</v>
      </c>
      <c r="H1391" s="6">
        <v>7500</v>
      </c>
    </row>
    <row r="1392" spans="1:8" x14ac:dyDescent="0.35">
      <c r="A1392" t="s">
        <v>868</v>
      </c>
      <c r="B1392" t="s">
        <v>15</v>
      </c>
      <c r="C1392" t="s">
        <v>2766</v>
      </c>
      <c r="D1392" s="6">
        <v>68408</v>
      </c>
      <c r="E1392" s="6">
        <v>36954</v>
      </c>
      <c r="F1392" s="6">
        <v>10162.799999999999</v>
      </c>
      <c r="G1392" s="6">
        <v>33958</v>
      </c>
      <c r="H1392" s="6">
        <v>33794</v>
      </c>
    </row>
    <row r="1393" spans="1:8" x14ac:dyDescent="0.35">
      <c r="A1393" t="s">
        <v>868</v>
      </c>
      <c r="B1393" t="s">
        <v>15</v>
      </c>
      <c r="C1393" t="s">
        <v>2767</v>
      </c>
      <c r="D1393" s="6">
        <v>470000</v>
      </c>
      <c r="E1393" s="6">
        <v>364000</v>
      </c>
      <c r="F1393" s="6">
        <v>87300</v>
      </c>
      <c r="G1393" s="6">
        <v>291000</v>
      </c>
      <c r="H1393" s="6">
        <v>291000</v>
      </c>
    </row>
    <row r="1394" spans="1:8" x14ac:dyDescent="0.35">
      <c r="A1394" t="s">
        <v>868</v>
      </c>
      <c r="B1394" t="s">
        <v>15</v>
      </c>
      <c r="C1394" t="s">
        <v>2939</v>
      </c>
      <c r="D1394" s="6">
        <v>980100</v>
      </c>
      <c r="E1394" s="6">
        <v>502200</v>
      </c>
      <c r="F1394" s="6">
        <v>473850</v>
      </c>
      <c r="G1394" s="6">
        <v>477900</v>
      </c>
      <c r="H1394" s="6">
        <v>469800</v>
      </c>
    </row>
    <row r="1395" spans="1:8" x14ac:dyDescent="0.35">
      <c r="A1395" t="s">
        <v>868</v>
      </c>
      <c r="B1395" t="s">
        <v>15</v>
      </c>
      <c r="C1395" t="s">
        <v>2940</v>
      </c>
      <c r="D1395" s="6">
        <v>1149000</v>
      </c>
      <c r="E1395" s="6">
        <v>87000</v>
      </c>
      <c r="F1395" s="6">
        <v>1059750</v>
      </c>
      <c r="G1395" s="6">
        <v>1062500</v>
      </c>
      <c r="H1395" s="6">
        <v>1057000</v>
      </c>
    </row>
    <row r="1396" spans="1:8" x14ac:dyDescent="0.35">
      <c r="A1396" t="s">
        <v>868</v>
      </c>
      <c r="B1396" t="s">
        <v>15</v>
      </c>
      <c r="C1396" t="s">
        <v>2941</v>
      </c>
      <c r="D1396" s="6">
        <v>2392000</v>
      </c>
      <c r="E1396" s="6">
        <v>1176000</v>
      </c>
      <c r="F1396" s="6">
        <v>1226000</v>
      </c>
      <c r="G1396" s="6">
        <v>1226000</v>
      </c>
      <c r="H1396" s="6">
        <v>1226000</v>
      </c>
    </row>
    <row r="1397" spans="1:8" x14ac:dyDescent="0.35">
      <c r="A1397" t="s">
        <v>868</v>
      </c>
      <c r="B1397" t="s">
        <v>15</v>
      </c>
      <c r="C1397" t="s">
        <v>2942</v>
      </c>
      <c r="D1397" s="6">
        <v>1178000</v>
      </c>
      <c r="E1397" s="6">
        <v>1198000</v>
      </c>
      <c r="F1397" s="6">
        <v>158000</v>
      </c>
      <c r="G1397" s="6">
        <v>158000</v>
      </c>
      <c r="H1397" s="6">
        <v>158000</v>
      </c>
    </row>
    <row r="1398" spans="1:8" x14ac:dyDescent="0.35">
      <c r="A1398" t="s">
        <v>868</v>
      </c>
      <c r="B1398" t="s">
        <v>16</v>
      </c>
      <c r="C1398" t="s">
        <v>2254</v>
      </c>
      <c r="D1398" s="6">
        <v>95808</v>
      </c>
      <c r="E1398" s="6">
        <v>49308</v>
      </c>
      <c r="F1398" s="6">
        <v>46032</v>
      </c>
      <c r="G1398" s="6">
        <v>46500</v>
      </c>
      <c r="H1398" s="6">
        <v>45564</v>
      </c>
    </row>
    <row r="1399" spans="1:8" x14ac:dyDescent="0.35">
      <c r="A1399" t="s">
        <v>869</v>
      </c>
      <c r="B1399" t="s">
        <v>15</v>
      </c>
      <c r="C1399" t="s">
        <v>1225</v>
      </c>
      <c r="D1399" s="6">
        <v>149000</v>
      </c>
      <c r="E1399" s="6">
        <v>76000</v>
      </c>
      <c r="F1399" s="6">
        <v>72500</v>
      </c>
      <c r="G1399" s="6">
        <v>73000</v>
      </c>
      <c r="H1399" s="6">
        <v>72000</v>
      </c>
    </row>
    <row r="1400" spans="1:8" x14ac:dyDescent="0.35">
      <c r="A1400" t="s">
        <v>869</v>
      </c>
      <c r="B1400" t="s">
        <v>15</v>
      </c>
      <c r="C1400" t="s">
        <v>1841</v>
      </c>
      <c r="D1400" s="6">
        <v>333000</v>
      </c>
      <c r="E1400" s="6">
        <v>137000</v>
      </c>
      <c r="F1400" s="6">
        <v>51300</v>
      </c>
      <c r="G1400" s="6">
        <v>206000</v>
      </c>
      <c r="H1400" s="6">
        <v>136000</v>
      </c>
    </row>
    <row r="1401" spans="1:8" x14ac:dyDescent="0.35">
      <c r="A1401" t="s">
        <v>869</v>
      </c>
      <c r="B1401" t="s">
        <v>15</v>
      </c>
      <c r="C1401" t="s">
        <v>1991</v>
      </c>
      <c r="D1401" s="6">
        <v>154594</v>
      </c>
      <c r="E1401" s="6">
        <v>78756</v>
      </c>
      <c r="F1401" s="6">
        <v>75352.5</v>
      </c>
      <c r="G1401" s="6">
        <v>75839</v>
      </c>
      <c r="H1401" s="6">
        <v>74866</v>
      </c>
    </row>
    <row r="1402" spans="1:8" x14ac:dyDescent="0.35">
      <c r="A1402" t="s">
        <v>869</v>
      </c>
      <c r="B1402" t="s">
        <v>15</v>
      </c>
      <c r="C1402" t="s">
        <v>2031</v>
      </c>
      <c r="D1402" s="6">
        <v>0</v>
      </c>
      <c r="E1402" s="6">
        <v>15075</v>
      </c>
      <c r="F1402" s="6">
        <v>0</v>
      </c>
      <c r="G1402" s="6">
        <v>0</v>
      </c>
      <c r="H1402" s="6">
        <v>0</v>
      </c>
    </row>
    <row r="1403" spans="1:8" x14ac:dyDescent="0.35">
      <c r="A1403" t="s">
        <v>869</v>
      </c>
      <c r="B1403" t="s">
        <v>15</v>
      </c>
      <c r="C1403" t="s">
        <v>2125</v>
      </c>
      <c r="D1403" s="6">
        <v>242250</v>
      </c>
      <c r="E1403" s="6">
        <v>122625</v>
      </c>
      <c r="F1403" s="6">
        <v>35887.5</v>
      </c>
      <c r="G1403" s="6">
        <v>119625</v>
      </c>
      <c r="H1403" s="6">
        <v>119625</v>
      </c>
    </row>
    <row r="1404" spans="1:8" x14ac:dyDescent="0.35">
      <c r="A1404" t="s">
        <v>869</v>
      </c>
      <c r="B1404" t="s">
        <v>15</v>
      </c>
      <c r="C1404" t="s">
        <v>2137</v>
      </c>
      <c r="D1404" s="6">
        <v>146992</v>
      </c>
      <c r="E1404" s="6">
        <v>74996</v>
      </c>
      <c r="F1404" s="6">
        <v>71496</v>
      </c>
      <c r="G1404" s="6">
        <v>71996</v>
      </c>
      <c r="H1404" s="6">
        <v>70996</v>
      </c>
    </row>
    <row r="1405" spans="1:8" x14ac:dyDescent="0.35">
      <c r="A1405" t="s">
        <v>869</v>
      </c>
      <c r="B1405" t="s">
        <v>15</v>
      </c>
      <c r="C1405" t="s">
        <v>2427</v>
      </c>
      <c r="D1405" s="6">
        <v>555050</v>
      </c>
      <c r="E1405" s="6">
        <v>279780</v>
      </c>
      <c r="F1405" s="6">
        <v>0</v>
      </c>
      <c r="G1405" s="6">
        <v>0</v>
      </c>
      <c r="H1405" s="6">
        <v>0</v>
      </c>
    </row>
    <row r="1406" spans="1:8" x14ac:dyDescent="0.35">
      <c r="A1406" t="s">
        <v>869</v>
      </c>
      <c r="B1406" t="s">
        <v>15</v>
      </c>
      <c r="C1406" t="s">
        <v>2556</v>
      </c>
      <c r="D1406" s="6">
        <v>0</v>
      </c>
      <c r="E1406" s="6">
        <v>17748</v>
      </c>
      <c r="F1406" s="6">
        <v>0</v>
      </c>
      <c r="G1406" s="6">
        <v>0</v>
      </c>
      <c r="H1406" s="6">
        <v>0</v>
      </c>
    </row>
    <row r="1407" spans="1:8" x14ac:dyDescent="0.35">
      <c r="A1407" t="s">
        <v>869</v>
      </c>
      <c r="B1407" t="s">
        <v>15</v>
      </c>
      <c r="C1407" t="s">
        <v>1092</v>
      </c>
      <c r="D1407" s="6">
        <v>150000</v>
      </c>
      <c r="E1407" s="6">
        <v>0</v>
      </c>
      <c r="F1407" s="6">
        <v>0</v>
      </c>
      <c r="G1407" s="6">
        <v>0</v>
      </c>
      <c r="H1407" s="6">
        <v>0</v>
      </c>
    </row>
    <row r="1408" spans="1:8" x14ac:dyDescent="0.35">
      <c r="A1408" t="s">
        <v>869</v>
      </c>
      <c r="B1408" t="s">
        <v>15</v>
      </c>
      <c r="C1408" t="s">
        <v>2592</v>
      </c>
      <c r="D1408" s="6">
        <v>63222</v>
      </c>
      <c r="E1408" s="6">
        <v>0</v>
      </c>
      <c r="F1408" s="6">
        <v>0</v>
      </c>
      <c r="G1408" s="6">
        <v>0</v>
      </c>
      <c r="H1408" s="6">
        <v>0</v>
      </c>
    </row>
    <row r="1409" spans="1:8" x14ac:dyDescent="0.35">
      <c r="A1409" t="s">
        <v>869</v>
      </c>
      <c r="B1409" t="s">
        <v>15</v>
      </c>
      <c r="C1409" t="s">
        <v>1032</v>
      </c>
      <c r="D1409" s="6">
        <v>0</v>
      </c>
      <c r="E1409" s="6">
        <v>0</v>
      </c>
      <c r="F1409" s="6">
        <v>0</v>
      </c>
      <c r="G1409" s="6">
        <v>0</v>
      </c>
      <c r="H1409" s="6">
        <v>0</v>
      </c>
    </row>
    <row r="1410" spans="1:8" x14ac:dyDescent="0.35">
      <c r="A1410" t="s">
        <v>869</v>
      </c>
      <c r="B1410" t="s">
        <v>15</v>
      </c>
      <c r="C1410" t="s">
        <v>2835</v>
      </c>
      <c r="D1410" s="6">
        <v>67373</v>
      </c>
      <c r="E1410" s="6">
        <v>34606</v>
      </c>
      <c r="F1410" s="6">
        <v>32460.5</v>
      </c>
      <c r="G1410" s="6">
        <v>32767</v>
      </c>
      <c r="H1410" s="6">
        <v>32154</v>
      </c>
    </row>
    <row r="1411" spans="1:8" x14ac:dyDescent="0.35">
      <c r="A1411" t="s">
        <v>869</v>
      </c>
      <c r="B1411" t="s">
        <v>15</v>
      </c>
      <c r="C1411" t="s">
        <v>2836</v>
      </c>
      <c r="D1411" s="6">
        <v>196062</v>
      </c>
      <c r="E1411" s="6">
        <v>100708</v>
      </c>
      <c r="F1411" s="6">
        <v>94463</v>
      </c>
      <c r="G1411" s="6">
        <v>95355</v>
      </c>
      <c r="H1411" s="6">
        <v>93571</v>
      </c>
    </row>
    <row r="1412" spans="1:8" x14ac:dyDescent="0.35">
      <c r="A1412" t="s">
        <v>869</v>
      </c>
      <c r="B1412" t="s">
        <v>15</v>
      </c>
      <c r="C1412" t="s">
        <v>2837</v>
      </c>
      <c r="D1412" s="6">
        <v>71296</v>
      </c>
      <c r="E1412" s="6">
        <v>36587</v>
      </c>
      <c r="F1412" s="6">
        <v>34396</v>
      </c>
      <c r="G1412" s="6">
        <v>34709</v>
      </c>
      <c r="H1412" s="6">
        <v>34083</v>
      </c>
    </row>
    <row r="1413" spans="1:8" x14ac:dyDescent="0.35">
      <c r="A1413" t="s">
        <v>869</v>
      </c>
      <c r="B1413" t="s">
        <v>15</v>
      </c>
      <c r="C1413" t="s">
        <v>2838</v>
      </c>
      <c r="D1413" s="6">
        <v>312000</v>
      </c>
      <c r="E1413" s="6">
        <v>156000</v>
      </c>
      <c r="F1413" s="6">
        <v>156000</v>
      </c>
      <c r="G1413" s="6">
        <v>156000</v>
      </c>
      <c r="H1413" s="6">
        <v>156000</v>
      </c>
    </row>
    <row r="1414" spans="1:8" x14ac:dyDescent="0.35">
      <c r="A1414" t="s">
        <v>869</v>
      </c>
      <c r="B1414" t="s">
        <v>15</v>
      </c>
      <c r="C1414" t="s">
        <v>2839</v>
      </c>
      <c r="D1414" s="6">
        <v>290500</v>
      </c>
      <c r="E1414" s="6">
        <v>145250</v>
      </c>
      <c r="F1414" s="6">
        <v>145250</v>
      </c>
      <c r="G1414" s="6">
        <v>145250</v>
      </c>
      <c r="H1414" s="6">
        <v>145250</v>
      </c>
    </row>
    <row r="1415" spans="1:8" x14ac:dyDescent="0.35">
      <c r="A1415" t="s">
        <v>869</v>
      </c>
      <c r="B1415" t="s">
        <v>15</v>
      </c>
      <c r="C1415" t="s">
        <v>2840</v>
      </c>
      <c r="D1415" s="6">
        <v>316500</v>
      </c>
      <c r="E1415" s="6">
        <v>158250</v>
      </c>
      <c r="F1415" s="6">
        <v>158250</v>
      </c>
      <c r="G1415" s="6">
        <v>158250</v>
      </c>
      <c r="H1415" s="6">
        <v>158250</v>
      </c>
    </row>
    <row r="1416" spans="1:8" x14ac:dyDescent="0.35">
      <c r="A1416" t="s">
        <v>869</v>
      </c>
      <c r="B1416" t="s">
        <v>15</v>
      </c>
      <c r="C1416" t="s">
        <v>2841</v>
      </c>
      <c r="D1416" s="6">
        <v>63145</v>
      </c>
      <c r="E1416" s="6">
        <v>32226</v>
      </c>
      <c r="F1416" s="6">
        <v>30701.5</v>
      </c>
      <c r="G1416" s="6">
        <v>30919</v>
      </c>
      <c r="H1416" s="6">
        <v>30484</v>
      </c>
    </row>
    <row r="1417" spans="1:8" x14ac:dyDescent="0.35">
      <c r="A1417" t="s">
        <v>869</v>
      </c>
      <c r="B1417" t="s">
        <v>15</v>
      </c>
      <c r="C1417" t="s">
        <v>2842</v>
      </c>
      <c r="D1417" s="6">
        <v>22300</v>
      </c>
      <c r="E1417" s="6">
        <v>11381</v>
      </c>
      <c r="F1417" s="6">
        <v>10843</v>
      </c>
      <c r="G1417" s="6">
        <v>10920</v>
      </c>
      <c r="H1417" s="6">
        <v>10766</v>
      </c>
    </row>
    <row r="1418" spans="1:8" x14ac:dyDescent="0.35">
      <c r="A1418" t="s">
        <v>869</v>
      </c>
      <c r="B1418" t="s">
        <v>15</v>
      </c>
      <c r="C1418" t="s">
        <v>2843</v>
      </c>
      <c r="D1418" s="6">
        <v>722678</v>
      </c>
      <c r="E1418" s="6">
        <v>368333</v>
      </c>
      <c r="F1418" s="6">
        <v>352014</v>
      </c>
      <c r="G1418" s="6">
        <v>354345</v>
      </c>
      <c r="H1418" s="6">
        <v>349683</v>
      </c>
    </row>
    <row r="1419" spans="1:8" x14ac:dyDescent="0.35">
      <c r="A1419" t="s">
        <v>869</v>
      </c>
      <c r="B1419" t="s">
        <v>15</v>
      </c>
      <c r="C1419" t="s">
        <v>2844</v>
      </c>
      <c r="D1419" s="6">
        <v>161333</v>
      </c>
      <c r="E1419" s="6">
        <v>82667</v>
      </c>
      <c r="F1419" s="6">
        <v>78000</v>
      </c>
      <c r="G1419" s="6">
        <v>78667</v>
      </c>
      <c r="H1419" s="6">
        <v>77333</v>
      </c>
    </row>
    <row r="1420" spans="1:8" x14ac:dyDescent="0.35">
      <c r="A1420" t="s">
        <v>870</v>
      </c>
      <c r="B1420" t="s">
        <v>15</v>
      </c>
      <c r="C1420" t="s">
        <v>1099</v>
      </c>
      <c r="D1420" s="6">
        <v>0</v>
      </c>
      <c r="E1420" s="6">
        <v>108087</v>
      </c>
      <c r="F1420" s="6">
        <v>0</v>
      </c>
      <c r="G1420" s="6">
        <v>0</v>
      </c>
      <c r="H1420" s="6">
        <v>0</v>
      </c>
    </row>
    <row r="1421" spans="1:8" x14ac:dyDescent="0.35">
      <c r="A1421" t="s">
        <v>870</v>
      </c>
      <c r="B1421" t="s">
        <v>15</v>
      </c>
      <c r="C1421" t="s">
        <v>1175</v>
      </c>
      <c r="D1421" s="6">
        <v>1078850</v>
      </c>
      <c r="E1421" s="6">
        <v>513175</v>
      </c>
      <c r="F1421" s="6">
        <v>0</v>
      </c>
      <c r="G1421" s="6">
        <v>0</v>
      </c>
      <c r="H1421" s="6">
        <v>0</v>
      </c>
    </row>
    <row r="1422" spans="1:8" x14ac:dyDescent="0.35">
      <c r="A1422" t="s">
        <v>870</v>
      </c>
      <c r="B1422" t="s">
        <v>15</v>
      </c>
      <c r="C1422" t="s">
        <v>1121</v>
      </c>
      <c r="D1422" s="6">
        <v>0</v>
      </c>
      <c r="E1422" s="6">
        <v>517650</v>
      </c>
      <c r="F1422" s="6">
        <v>0</v>
      </c>
      <c r="G1422" s="6">
        <v>0</v>
      </c>
      <c r="H1422" s="6">
        <v>0</v>
      </c>
    </row>
    <row r="1423" spans="1:8" x14ac:dyDescent="0.35">
      <c r="A1423" t="s">
        <v>870</v>
      </c>
      <c r="B1423" t="s">
        <v>15</v>
      </c>
      <c r="C1423" t="s">
        <v>1092</v>
      </c>
      <c r="D1423" s="6">
        <v>50000</v>
      </c>
      <c r="E1423" s="6">
        <v>0</v>
      </c>
      <c r="F1423" s="6">
        <v>0</v>
      </c>
      <c r="G1423" s="6">
        <v>0</v>
      </c>
      <c r="H1423" s="6">
        <v>0</v>
      </c>
    </row>
    <row r="1424" spans="1:8" x14ac:dyDescent="0.35">
      <c r="A1424" t="s">
        <v>870</v>
      </c>
      <c r="B1424" t="s">
        <v>15</v>
      </c>
      <c r="C1424" t="s">
        <v>2592</v>
      </c>
      <c r="D1424" s="6">
        <v>182653</v>
      </c>
      <c r="E1424" s="6">
        <v>0</v>
      </c>
      <c r="F1424" s="6">
        <v>0</v>
      </c>
      <c r="G1424" s="6">
        <v>0</v>
      </c>
      <c r="H1424" s="6">
        <v>0</v>
      </c>
    </row>
    <row r="1425" spans="1:8" x14ac:dyDescent="0.35">
      <c r="A1425" t="s">
        <v>870</v>
      </c>
      <c r="B1425" t="s">
        <v>15</v>
      </c>
      <c r="C1425" t="s">
        <v>2632</v>
      </c>
      <c r="D1425" s="6">
        <v>1550990</v>
      </c>
      <c r="E1425" s="6">
        <v>0</v>
      </c>
      <c r="F1425" s="6">
        <v>232004.85</v>
      </c>
      <c r="G1425" s="6">
        <v>774450</v>
      </c>
      <c r="H1425" s="6">
        <v>772249</v>
      </c>
    </row>
    <row r="1426" spans="1:8" x14ac:dyDescent="0.35">
      <c r="A1426" t="s">
        <v>870</v>
      </c>
      <c r="B1426" t="s">
        <v>15</v>
      </c>
      <c r="C1426" t="s">
        <v>1032</v>
      </c>
      <c r="D1426" s="6">
        <v>20000</v>
      </c>
      <c r="E1426" s="6">
        <v>10000</v>
      </c>
      <c r="F1426" s="6">
        <v>3000</v>
      </c>
      <c r="G1426" s="6">
        <v>10000</v>
      </c>
      <c r="H1426" s="6">
        <v>10000</v>
      </c>
    </row>
    <row r="1427" spans="1:8" x14ac:dyDescent="0.35">
      <c r="A1427" t="s">
        <v>870</v>
      </c>
      <c r="B1427" t="s">
        <v>15</v>
      </c>
      <c r="C1427" t="s">
        <v>2969</v>
      </c>
      <c r="D1427" s="6">
        <v>8230000</v>
      </c>
      <c r="E1427" s="6">
        <v>4115000</v>
      </c>
      <c r="F1427" s="6">
        <v>4115000</v>
      </c>
      <c r="G1427" s="6">
        <v>4115000</v>
      </c>
      <c r="H1427" s="6">
        <v>4115000</v>
      </c>
    </row>
    <row r="1428" spans="1:8" x14ac:dyDescent="0.35">
      <c r="A1428" t="s">
        <v>870</v>
      </c>
      <c r="B1428" t="s">
        <v>15</v>
      </c>
      <c r="C1428" t="s">
        <v>2970</v>
      </c>
      <c r="D1428" s="6">
        <v>99000</v>
      </c>
      <c r="E1428" s="6">
        <v>131500</v>
      </c>
      <c r="F1428" s="6">
        <v>0</v>
      </c>
      <c r="G1428" s="6">
        <v>0</v>
      </c>
      <c r="H1428" s="6">
        <v>0</v>
      </c>
    </row>
    <row r="1429" spans="1:8" x14ac:dyDescent="0.35">
      <c r="A1429" t="s">
        <v>870</v>
      </c>
      <c r="B1429" t="s">
        <v>15</v>
      </c>
      <c r="C1429" t="s">
        <v>2971</v>
      </c>
      <c r="D1429" s="6">
        <v>0</v>
      </c>
      <c r="E1429" s="6">
        <v>11110</v>
      </c>
      <c r="F1429" s="6">
        <v>0</v>
      </c>
      <c r="G1429" s="6">
        <v>0</v>
      </c>
      <c r="H1429" s="6">
        <v>0</v>
      </c>
    </row>
    <row r="1430" spans="1:8" x14ac:dyDescent="0.35">
      <c r="A1430" t="s">
        <v>870</v>
      </c>
      <c r="B1430" t="s">
        <v>15</v>
      </c>
      <c r="C1430" t="s">
        <v>2972</v>
      </c>
      <c r="D1430" s="6">
        <v>206375</v>
      </c>
      <c r="E1430" s="6">
        <v>106375</v>
      </c>
      <c r="F1430" s="6">
        <v>0</v>
      </c>
      <c r="G1430" s="6">
        <v>0</v>
      </c>
      <c r="H1430" s="6">
        <v>0</v>
      </c>
    </row>
    <row r="1431" spans="1:8" x14ac:dyDescent="0.35">
      <c r="A1431" t="s">
        <v>870</v>
      </c>
      <c r="B1431" t="s">
        <v>15</v>
      </c>
      <c r="C1431" t="s">
        <v>2973</v>
      </c>
      <c r="D1431" s="6">
        <v>206375</v>
      </c>
      <c r="E1431" s="6">
        <v>106375</v>
      </c>
      <c r="F1431" s="6">
        <v>0</v>
      </c>
      <c r="G1431" s="6">
        <v>0</v>
      </c>
      <c r="H1431" s="6">
        <v>0</v>
      </c>
    </row>
    <row r="1432" spans="1:8" x14ac:dyDescent="0.35">
      <c r="A1432" t="s">
        <v>870</v>
      </c>
      <c r="B1432" t="s">
        <v>15</v>
      </c>
      <c r="C1432" t="s">
        <v>2974</v>
      </c>
      <c r="D1432" s="6">
        <v>560625</v>
      </c>
      <c r="E1432" s="6">
        <v>287625</v>
      </c>
      <c r="F1432" s="6">
        <v>270562.5</v>
      </c>
      <c r="G1432" s="6">
        <v>273000</v>
      </c>
      <c r="H1432" s="6">
        <v>268125</v>
      </c>
    </row>
    <row r="1433" spans="1:8" x14ac:dyDescent="0.35">
      <c r="A1433" t="s">
        <v>870</v>
      </c>
      <c r="B1433" t="s">
        <v>15</v>
      </c>
      <c r="C1433" t="s">
        <v>1125</v>
      </c>
      <c r="D1433" s="6">
        <v>4096000</v>
      </c>
      <c r="E1433" s="6">
        <v>2050000</v>
      </c>
      <c r="F1433" s="6">
        <v>2050000</v>
      </c>
      <c r="G1433" s="6">
        <v>2050000</v>
      </c>
      <c r="H1433" s="6">
        <v>2050000</v>
      </c>
    </row>
    <row r="1434" spans="1:8" x14ac:dyDescent="0.35">
      <c r="A1434" t="s">
        <v>870</v>
      </c>
      <c r="B1434" t="s">
        <v>15</v>
      </c>
      <c r="C1434" t="s">
        <v>1338</v>
      </c>
      <c r="D1434" s="6">
        <v>5208000</v>
      </c>
      <c r="E1434" s="6">
        <v>3641000</v>
      </c>
      <c r="F1434" s="6">
        <v>2604500</v>
      </c>
      <c r="G1434" s="6">
        <v>2604500</v>
      </c>
      <c r="H1434" s="6">
        <v>2604500</v>
      </c>
    </row>
    <row r="1435" spans="1:8" x14ac:dyDescent="0.35">
      <c r="A1435" t="s">
        <v>871</v>
      </c>
      <c r="B1435" t="s">
        <v>15</v>
      </c>
      <c r="C1435" t="s">
        <v>1490</v>
      </c>
      <c r="D1435" s="6">
        <v>756000</v>
      </c>
      <c r="E1435" s="6">
        <v>378000</v>
      </c>
      <c r="F1435" s="6">
        <v>113400</v>
      </c>
      <c r="G1435" s="6">
        <v>378000</v>
      </c>
      <c r="H1435" s="6">
        <v>378000</v>
      </c>
    </row>
    <row r="1436" spans="1:8" x14ac:dyDescent="0.35">
      <c r="A1436" t="s">
        <v>871</v>
      </c>
      <c r="B1436" t="s">
        <v>15</v>
      </c>
      <c r="C1436" t="s">
        <v>2288</v>
      </c>
      <c r="D1436" s="6">
        <v>0</v>
      </c>
      <c r="E1436" s="6">
        <v>510050</v>
      </c>
      <c r="F1436" s="6">
        <v>0</v>
      </c>
      <c r="G1436" s="6">
        <v>0</v>
      </c>
      <c r="H1436" s="6">
        <v>0</v>
      </c>
    </row>
    <row r="1437" spans="1:8" x14ac:dyDescent="0.35">
      <c r="A1437" t="s">
        <v>871</v>
      </c>
      <c r="B1437" t="s">
        <v>15</v>
      </c>
      <c r="C1437" t="s">
        <v>2340</v>
      </c>
      <c r="D1437" s="6">
        <v>1066500</v>
      </c>
      <c r="E1437" s="6">
        <v>850</v>
      </c>
      <c r="F1437" s="6">
        <v>159716.25</v>
      </c>
      <c r="G1437" s="6">
        <v>530600</v>
      </c>
      <c r="H1437" s="6">
        <v>534175</v>
      </c>
    </row>
    <row r="1438" spans="1:8" x14ac:dyDescent="0.35">
      <c r="A1438" t="s">
        <v>871</v>
      </c>
      <c r="B1438" t="s">
        <v>15</v>
      </c>
      <c r="C1438" t="s">
        <v>2346</v>
      </c>
      <c r="D1438" s="6">
        <v>187900</v>
      </c>
      <c r="E1438" s="6">
        <v>179400</v>
      </c>
      <c r="F1438" s="6">
        <v>27945</v>
      </c>
      <c r="G1438" s="6">
        <v>93150</v>
      </c>
      <c r="H1438" s="6">
        <v>93150</v>
      </c>
    </row>
    <row r="1439" spans="1:8" x14ac:dyDescent="0.35">
      <c r="A1439" t="s">
        <v>871</v>
      </c>
      <c r="B1439" t="s">
        <v>15</v>
      </c>
      <c r="C1439" t="s">
        <v>2592</v>
      </c>
      <c r="D1439" s="6">
        <v>1121872</v>
      </c>
      <c r="E1439" s="6">
        <v>1116732</v>
      </c>
      <c r="F1439" s="6">
        <v>0</v>
      </c>
      <c r="G1439" s="6">
        <v>0</v>
      </c>
      <c r="H1439" s="6">
        <v>0</v>
      </c>
    </row>
    <row r="1440" spans="1:8" x14ac:dyDescent="0.35">
      <c r="A1440" t="s">
        <v>871</v>
      </c>
      <c r="B1440" t="s">
        <v>15</v>
      </c>
      <c r="C1440" t="s">
        <v>1032</v>
      </c>
      <c r="D1440" s="6">
        <v>0</v>
      </c>
      <c r="E1440" s="6">
        <v>0</v>
      </c>
      <c r="F1440" s="6">
        <v>0</v>
      </c>
      <c r="G1440" s="6">
        <v>0</v>
      </c>
      <c r="H1440" s="6">
        <v>0</v>
      </c>
    </row>
    <row r="1441" spans="1:8" x14ac:dyDescent="0.35">
      <c r="A1441" t="s">
        <v>871</v>
      </c>
      <c r="B1441" t="s">
        <v>15</v>
      </c>
      <c r="C1441" t="s">
        <v>2906</v>
      </c>
      <c r="D1441" s="6">
        <v>685794</v>
      </c>
      <c r="E1441" s="6">
        <v>0</v>
      </c>
      <c r="F1441" s="6">
        <v>108172.5</v>
      </c>
      <c r="G1441" s="6">
        <v>359200</v>
      </c>
      <c r="H1441" s="6">
        <v>361950</v>
      </c>
    </row>
    <row r="1442" spans="1:8" x14ac:dyDescent="0.35">
      <c r="A1442" t="s">
        <v>871</v>
      </c>
      <c r="B1442" t="s">
        <v>16</v>
      </c>
      <c r="C1442" t="s">
        <v>1097</v>
      </c>
      <c r="D1442" s="6">
        <v>0</v>
      </c>
      <c r="E1442" s="6">
        <v>195729</v>
      </c>
      <c r="F1442" s="6">
        <v>0</v>
      </c>
      <c r="G1442" s="6">
        <v>0</v>
      </c>
      <c r="H1442" s="6">
        <v>0</v>
      </c>
    </row>
    <row r="1443" spans="1:8" x14ac:dyDescent="0.35">
      <c r="A1443" t="s">
        <v>872</v>
      </c>
      <c r="B1443" t="s">
        <v>15</v>
      </c>
      <c r="C1443" t="s">
        <v>1110</v>
      </c>
      <c r="D1443" s="6">
        <v>224000</v>
      </c>
      <c r="E1443" s="6">
        <v>112000</v>
      </c>
      <c r="F1443" s="6">
        <v>114000</v>
      </c>
      <c r="G1443" s="6">
        <v>114000</v>
      </c>
      <c r="H1443" s="6">
        <v>114000</v>
      </c>
    </row>
    <row r="1444" spans="1:8" x14ac:dyDescent="0.35">
      <c r="A1444" t="s">
        <v>872</v>
      </c>
      <c r="B1444" t="s">
        <v>15</v>
      </c>
      <c r="C1444" t="s">
        <v>1160</v>
      </c>
      <c r="D1444" s="6">
        <v>82402</v>
      </c>
      <c r="E1444" s="6">
        <v>41201</v>
      </c>
      <c r="F1444" s="6">
        <v>41201</v>
      </c>
      <c r="G1444" s="6">
        <v>41201</v>
      </c>
      <c r="H1444" s="6">
        <v>41201</v>
      </c>
    </row>
    <row r="1445" spans="1:8" x14ac:dyDescent="0.35">
      <c r="A1445" t="s">
        <v>872</v>
      </c>
      <c r="B1445" t="s">
        <v>15</v>
      </c>
      <c r="C1445" t="s">
        <v>1300</v>
      </c>
      <c r="D1445" s="6">
        <v>258108</v>
      </c>
      <c r="E1445" s="6">
        <v>129054</v>
      </c>
      <c r="F1445" s="6">
        <v>38716.199999999997</v>
      </c>
      <c r="G1445" s="6">
        <v>129054</v>
      </c>
      <c r="H1445" s="6">
        <v>129054</v>
      </c>
    </row>
    <row r="1446" spans="1:8" x14ac:dyDescent="0.35">
      <c r="A1446" t="s">
        <v>872</v>
      </c>
      <c r="B1446" t="s">
        <v>15</v>
      </c>
      <c r="C1446" t="s">
        <v>1322</v>
      </c>
      <c r="D1446" s="6">
        <v>28513</v>
      </c>
      <c r="E1446" s="6">
        <v>14362</v>
      </c>
      <c r="F1446" s="6">
        <v>0</v>
      </c>
      <c r="G1446" s="6">
        <v>0</v>
      </c>
      <c r="H1446" s="6">
        <v>0</v>
      </c>
    </row>
    <row r="1447" spans="1:8" x14ac:dyDescent="0.35">
      <c r="A1447" t="s">
        <v>872</v>
      </c>
      <c r="B1447" t="s">
        <v>15</v>
      </c>
      <c r="C1447" t="s">
        <v>1330</v>
      </c>
      <c r="D1447" s="6">
        <v>175500</v>
      </c>
      <c r="E1447" s="6">
        <v>61000</v>
      </c>
      <c r="F1447" s="6">
        <v>78250</v>
      </c>
      <c r="G1447" s="6">
        <v>80500</v>
      </c>
      <c r="H1447" s="6">
        <v>76000</v>
      </c>
    </row>
    <row r="1448" spans="1:8" x14ac:dyDescent="0.35">
      <c r="A1448" t="s">
        <v>872</v>
      </c>
      <c r="B1448" t="s">
        <v>15</v>
      </c>
      <c r="C1448" t="s">
        <v>1350</v>
      </c>
      <c r="D1448" s="6">
        <v>28843</v>
      </c>
      <c r="E1448" s="6">
        <v>14526</v>
      </c>
      <c r="F1448" s="6">
        <v>4284.6000000000004</v>
      </c>
      <c r="G1448" s="6">
        <v>14317</v>
      </c>
      <c r="H1448" s="6">
        <v>14247</v>
      </c>
    </row>
    <row r="1449" spans="1:8" x14ac:dyDescent="0.35">
      <c r="A1449" t="s">
        <v>872</v>
      </c>
      <c r="B1449" t="s">
        <v>15</v>
      </c>
      <c r="C1449" t="s">
        <v>1358</v>
      </c>
      <c r="D1449" s="6">
        <v>10409</v>
      </c>
      <c r="E1449" s="6">
        <v>5243</v>
      </c>
      <c r="F1449" s="6">
        <v>1546.05</v>
      </c>
      <c r="G1449" s="6">
        <v>5166</v>
      </c>
      <c r="H1449" s="6">
        <v>5141</v>
      </c>
    </row>
    <row r="1450" spans="1:8" x14ac:dyDescent="0.35">
      <c r="A1450" t="s">
        <v>872</v>
      </c>
      <c r="B1450" t="s">
        <v>15</v>
      </c>
      <c r="C1450" t="s">
        <v>1403</v>
      </c>
      <c r="D1450" s="6">
        <v>57589</v>
      </c>
      <c r="E1450" s="6">
        <v>29374</v>
      </c>
      <c r="F1450" s="6">
        <v>28021.5</v>
      </c>
      <c r="G1450" s="6">
        <v>28215</v>
      </c>
      <c r="H1450" s="6">
        <v>27828</v>
      </c>
    </row>
    <row r="1451" spans="1:8" x14ac:dyDescent="0.35">
      <c r="A1451" t="s">
        <v>872</v>
      </c>
      <c r="B1451" t="s">
        <v>15</v>
      </c>
      <c r="C1451" t="s">
        <v>1549</v>
      </c>
      <c r="D1451" s="6">
        <v>502649</v>
      </c>
      <c r="E1451" s="6">
        <v>256964</v>
      </c>
      <c r="F1451" s="6">
        <v>76053.75</v>
      </c>
      <c r="G1451" s="6">
        <v>252945</v>
      </c>
      <c r="H1451" s="6">
        <v>254080</v>
      </c>
    </row>
    <row r="1452" spans="1:8" x14ac:dyDescent="0.35">
      <c r="A1452" t="s">
        <v>872</v>
      </c>
      <c r="B1452" t="s">
        <v>15</v>
      </c>
      <c r="C1452" t="s">
        <v>1561</v>
      </c>
      <c r="D1452" s="6">
        <v>28418</v>
      </c>
      <c r="E1452" s="6">
        <v>14314</v>
      </c>
      <c r="F1452" s="6">
        <v>4221</v>
      </c>
      <c r="G1452" s="6">
        <v>14105</v>
      </c>
      <c r="H1452" s="6">
        <v>14035</v>
      </c>
    </row>
    <row r="1453" spans="1:8" x14ac:dyDescent="0.35">
      <c r="A1453" t="s">
        <v>872</v>
      </c>
      <c r="B1453" t="s">
        <v>15</v>
      </c>
      <c r="C1453" t="s">
        <v>1612</v>
      </c>
      <c r="D1453" s="6">
        <v>27120</v>
      </c>
      <c r="E1453" s="6">
        <v>13897</v>
      </c>
      <c r="F1453" s="6">
        <v>13112</v>
      </c>
      <c r="G1453" s="6">
        <v>13224</v>
      </c>
      <c r="H1453" s="6">
        <v>13000</v>
      </c>
    </row>
    <row r="1454" spans="1:8" x14ac:dyDescent="0.35">
      <c r="A1454" t="s">
        <v>872</v>
      </c>
      <c r="B1454" t="s">
        <v>15</v>
      </c>
      <c r="C1454" t="s">
        <v>1647</v>
      </c>
      <c r="D1454" s="6">
        <v>19055</v>
      </c>
      <c r="E1454" s="6">
        <v>9597</v>
      </c>
      <c r="F1454" s="6">
        <v>2831.1</v>
      </c>
      <c r="G1454" s="6">
        <v>9460</v>
      </c>
      <c r="H1454" s="6">
        <v>9414</v>
      </c>
    </row>
    <row r="1455" spans="1:8" x14ac:dyDescent="0.35">
      <c r="A1455" t="s">
        <v>872</v>
      </c>
      <c r="B1455" t="s">
        <v>15</v>
      </c>
      <c r="C1455" t="s">
        <v>1752</v>
      </c>
      <c r="D1455" s="6">
        <v>41200</v>
      </c>
      <c r="E1455" s="6">
        <v>20600</v>
      </c>
      <c r="F1455" s="6">
        <v>20600</v>
      </c>
      <c r="G1455" s="6">
        <v>20600</v>
      </c>
      <c r="H1455" s="6">
        <v>20600</v>
      </c>
    </row>
    <row r="1456" spans="1:8" x14ac:dyDescent="0.35">
      <c r="A1456" t="s">
        <v>872</v>
      </c>
      <c r="B1456" t="s">
        <v>15</v>
      </c>
      <c r="C1456" t="s">
        <v>1759</v>
      </c>
      <c r="D1456" s="6">
        <v>182000</v>
      </c>
      <c r="E1456" s="6">
        <v>91000</v>
      </c>
      <c r="F1456" s="6">
        <v>91000</v>
      </c>
      <c r="G1456" s="6">
        <v>91000</v>
      </c>
      <c r="H1456" s="6">
        <v>91000</v>
      </c>
    </row>
    <row r="1457" spans="1:8" x14ac:dyDescent="0.35">
      <c r="A1457" t="s">
        <v>872</v>
      </c>
      <c r="B1457" t="s">
        <v>15</v>
      </c>
      <c r="C1457" t="s">
        <v>1831</v>
      </c>
      <c r="D1457" s="6">
        <v>0</v>
      </c>
      <c r="E1457" s="6">
        <v>0</v>
      </c>
      <c r="F1457" s="6">
        <v>0</v>
      </c>
      <c r="G1457" s="6">
        <v>0</v>
      </c>
      <c r="H1457" s="6">
        <v>0</v>
      </c>
    </row>
    <row r="1458" spans="1:8" x14ac:dyDescent="0.35">
      <c r="A1458" t="s">
        <v>872</v>
      </c>
      <c r="B1458" t="s">
        <v>15</v>
      </c>
      <c r="C1458" t="s">
        <v>2022</v>
      </c>
      <c r="D1458" s="6">
        <v>0</v>
      </c>
      <c r="E1458" s="6">
        <v>0</v>
      </c>
      <c r="F1458" s="6">
        <v>0</v>
      </c>
      <c r="G1458" s="6">
        <v>0</v>
      </c>
      <c r="H1458" s="6">
        <v>0</v>
      </c>
    </row>
    <row r="1459" spans="1:8" x14ac:dyDescent="0.35">
      <c r="A1459" t="s">
        <v>872</v>
      </c>
      <c r="B1459" t="s">
        <v>15</v>
      </c>
      <c r="C1459" t="s">
        <v>2089</v>
      </c>
      <c r="D1459" s="6">
        <v>28354</v>
      </c>
      <c r="E1459" s="6">
        <v>14281</v>
      </c>
      <c r="F1459" s="6">
        <v>4211.55</v>
      </c>
      <c r="G1459" s="6">
        <v>14073</v>
      </c>
      <c r="H1459" s="6">
        <v>14004</v>
      </c>
    </row>
    <row r="1460" spans="1:8" x14ac:dyDescent="0.35">
      <c r="A1460" t="s">
        <v>872</v>
      </c>
      <c r="B1460" t="s">
        <v>15</v>
      </c>
      <c r="C1460" t="s">
        <v>2143</v>
      </c>
      <c r="D1460" s="6">
        <v>48053</v>
      </c>
      <c r="E1460" s="6">
        <v>24510</v>
      </c>
      <c r="F1460" s="6">
        <v>23381.5</v>
      </c>
      <c r="G1460" s="6">
        <v>23543</v>
      </c>
      <c r="H1460" s="6">
        <v>23220</v>
      </c>
    </row>
    <row r="1461" spans="1:8" x14ac:dyDescent="0.35">
      <c r="A1461" t="s">
        <v>872</v>
      </c>
      <c r="B1461" t="s">
        <v>15</v>
      </c>
      <c r="C1461" t="s">
        <v>2178</v>
      </c>
      <c r="D1461" s="6">
        <v>76813</v>
      </c>
      <c r="E1461" s="6">
        <v>39123</v>
      </c>
      <c r="F1461" s="6">
        <v>37452.5</v>
      </c>
      <c r="G1461" s="6">
        <v>37691</v>
      </c>
      <c r="H1461" s="6">
        <v>37214</v>
      </c>
    </row>
    <row r="1462" spans="1:8" x14ac:dyDescent="0.35">
      <c r="A1462" t="s">
        <v>872</v>
      </c>
      <c r="B1462" t="s">
        <v>15</v>
      </c>
      <c r="C1462" t="s">
        <v>2185</v>
      </c>
      <c r="D1462" s="6">
        <v>14120</v>
      </c>
      <c r="E1462" s="6">
        <v>14191</v>
      </c>
      <c r="F1462" s="6">
        <v>0</v>
      </c>
      <c r="G1462" s="6">
        <v>0</v>
      </c>
      <c r="H1462" s="6">
        <v>0</v>
      </c>
    </row>
    <row r="1463" spans="1:8" x14ac:dyDescent="0.35">
      <c r="A1463" t="s">
        <v>872</v>
      </c>
      <c r="B1463" t="s">
        <v>15</v>
      </c>
      <c r="C1463" t="s">
        <v>2222</v>
      </c>
      <c r="D1463" s="6">
        <v>4437</v>
      </c>
      <c r="E1463" s="6">
        <v>2262</v>
      </c>
      <c r="F1463" s="6">
        <v>2160.5</v>
      </c>
      <c r="G1463" s="6">
        <v>2175</v>
      </c>
      <c r="H1463" s="6">
        <v>2146</v>
      </c>
    </row>
    <row r="1464" spans="1:8" x14ac:dyDescent="0.35">
      <c r="A1464" t="s">
        <v>872</v>
      </c>
      <c r="B1464" t="s">
        <v>15</v>
      </c>
      <c r="C1464" t="s">
        <v>2302</v>
      </c>
      <c r="D1464" s="6">
        <v>20444</v>
      </c>
      <c r="E1464" s="6">
        <v>10222</v>
      </c>
      <c r="F1464" s="6">
        <v>10222</v>
      </c>
      <c r="G1464" s="6">
        <v>10222</v>
      </c>
      <c r="H1464" s="6">
        <v>10222</v>
      </c>
    </row>
    <row r="1465" spans="1:8" x14ac:dyDescent="0.35">
      <c r="A1465" t="s">
        <v>872</v>
      </c>
      <c r="B1465" t="s">
        <v>15</v>
      </c>
      <c r="C1465" t="s">
        <v>2347</v>
      </c>
      <c r="D1465" s="6">
        <v>28850</v>
      </c>
      <c r="E1465" s="6">
        <v>12516</v>
      </c>
      <c r="F1465" s="6">
        <v>3691.5</v>
      </c>
      <c r="G1465" s="6">
        <v>12335</v>
      </c>
      <c r="H1465" s="6">
        <v>12275</v>
      </c>
    </row>
    <row r="1466" spans="1:8" x14ac:dyDescent="0.35">
      <c r="A1466" t="s">
        <v>872</v>
      </c>
      <c r="B1466" t="s">
        <v>15</v>
      </c>
      <c r="C1466" t="s">
        <v>2374</v>
      </c>
      <c r="D1466" s="6">
        <v>13679</v>
      </c>
      <c r="E1466" s="6">
        <v>13746</v>
      </c>
      <c r="F1466" s="6">
        <v>0</v>
      </c>
      <c r="G1466" s="6">
        <v>0</v>
      </c>
      <c r="H1466" s="6">
        <v>0</v>
      </c>
    </row>
    <row r="1467" spans="1:8" x14ac:dyDescent="0.35">
      <c r="A1467" t="s">
        <v>872</v>
      </c>
      <c r="B1467" t="s">
        <v>15</v>
      </c>
      <c r="C1467" t="s">
        <v>2388</v>
      </c>
      <c r="D1467" s="6">
        <v>19891</v>
      </c>
      <c r="E1467" s="6">
        <v>10019</v>
      </c>
      <c r="F1467" s="6">
        <v>0</v>
      </c>
      <c r="G1467" s="6">
        <v>0</v>
      </c>
      <c r="H1467" s="6">
        <v>0</v>
      </c>
    </row>
    <row r="1468" spans="1:8" x14ac:dyDescent="0.35">
      <c r="A1468" t="s">
        <v>872</v>
      </c>
      <c r="B1468" t="s">
        <v>15</v>
      </c>
      <c r="C1468" t="s">
        <v>2413</v>
      </c>
      <c r="D1468" s="6">
        <v>544776</v>
      </c>
      <c r="E1468" s="6">
        <v>272388</v>
      </c>
      <c r="F1468" s="6">
        <v>272388</v>
      </c>
      <c r="G1468" s="6">
        <v>272388</v>
      </c>
      <c r="H1468" s="6">
        <v>272388</v>
      </c>
    </row>
    <row r="1469" spans="1:8" x14ac:dyDescent="0.35">
      <c r="A1469" t="s">
        <v>872</v>
      </c>
      <c r="B1469" t="s">
        <v>15</v>
      </c>
      <c r="C1469" t="s">
        <v>2453</v>
      </c>
      <c r="D1469" s="6">
        <v>27304</v>
      </c>
      <c r="E1469" s="6">
        <v>13753</v>
      </c>
      <c r="F1469" s="6">
        <v>0</v>
      </c>
      <c r="G1469" s="6">
        <v>0</v>
      </c>
      <c r="H1469" s="6">
        <v>0</v>
      </c>
    </row>
    <row r="1470" spans="1:8" x14ac:dyDescent="0.35">
      <c r="A1470" t="s">
        <v>872</v>
      </c>
      <c r="B1470" t="s">
        <v>15</v>
      </c>
      <c r="C1470" t="s">
        <v>2542</v>
      </c>
      <c r="D1470" s="6">
        <v>51000</v>
      </c>
      <c r="E1470" s="6">
        <v>48000</v>
      </c>
      <c r="F1470" s="6">
        <v>37000</v>
      </c>
      <c r="G1470" s="6">
        <v>37000</v>
      </c>
      <c r="H1470" s="6">
        <v>37000</v>
      </c>
    </row>
    <row r="1471" spans="1:8" x14ac:dyDescent="0.35">
      <c r="A1471" t="s">
        <v>872</v>
      </c>
      <c r="B1471" t="s">
        <v>15</v>
      </c>
      <c r="C1471" t="s">
        <v>2592</v>
      </c>
      <c r="D1471" s="6">
        <v>14490</v>
      </c>
      <c r="E1471" s="6">
        <v>49196</v>
      </c>
      <c r="F1471" s="6">
        <v>0</v>
      </c>
      <c r="G1471" s="6">
        <v>0</v>
      </c>
      <c r="H1471" s="6">
        <v>0</v>
      </c>
    </row>
    <row r="1472" spans="1:8" x14ac:dyDescent="0.35">
      <c r="A1472" t="s">
        <v>872</v>
      </c>
      <c r="B1472" t="s">
        <v>15</v>
      </c>
      <c r="C1472" t="s">
        <v>1092</v>
      </c>
      <c r="D1472" s="6">
        <v>50000</v>
      </c>
      <c r="E1472" s="6">
        <v>0</v>
      </c>
      <c r="F1472" s="6">
        <v>0</v>
      </c>
      <c r="G1472" s="6">
        <v>0</v>
      </c>
      <c r="H1472" s="6">
        <v>0</v>
      </c>
    </row>
    <row r="1473" spans="1:8" x14ac:dyDescent="0.35">
      <c r="A1473" t="s">
        <v>872</v>
      </c>
      <c r="B1473" t="s">
        <v>15</v>
      </c>
      <c r="C1473" t="s">
        <v>1032</v>
      </c>
      <c r="D1473" s="6">
        <v>4000</v>
      </c>
      <c r="E1473" s="6">
        <v>2500</v>
      </c>
      <c r="F1473" s="6">
        <v>600</v>
      </c>
      <c r="G1473" s="6">
        <v>2000</v>
      </c>
      <c r="H1473" s="6">
        <v>2000</v>
      </c>
    </row>
    <row r="1474" spans="1:8" x14ac:dyDescent="0.35">
      <c r="A1474" t="s">
        <v>872</v>
      </c>
      <c r="B1474" t="s">
        <v>15</v>
      </c>
      <c r="C1474" t="s">
        <v>2771</v>
      </c>
      <c r="D1474" s="6">
        <v>23932</v>
      </c>
      <c r="E1474" s="6">
        <v>24070</v>
      </c>
      <c r="F1474" s="6">
        <v>3555.15</v>
      </c>
      <c r="G1474" s="6">
        <v>11879</v>
      </c>
      <c r="H1474" s="6">
        <v>11822</v>
      </c>
    </row>
    <row r="1475" spans="1:8" x14ac:dyDescent="0.35">
      <c r="A1475" t="s">
        <v>872</v>
      </c>
      <c r="B1475" t="s">
        <v>15</v>
      </c>
      <c r="C1475" t="s">
        <v>2772</v>
      </c>
      <c r="D1475" s="6">
        <v>25352</v>
      </c>
      <c r="E1475" s="6">
        <v>12825</v>
      </c>
      <c r="F1475" s="6">
        <v>3766.35</v>
      </c>
      <c r="G1475" s="6">
        <v>12585</v>
      </c>
      <c r="H1475" s="6">
        <v>12524</v>
      </c>
    </row>
    <row r="1476" spans="1:8" x14ac:dyDescent="0.35">
      <c r="A1476" t="s">
        <v>873</v>
      </c>
      <c r="B1476" t="s">
        <v>15</v>
      </c>
      <c r="C1476" t="s">
        <v>1256</v>
      </c>
      <c r="D1476" s="6">
        <v>1178000</v>
      </c>
      <c r="E1476" s="6">
        <v>579500</v>
      </c>
      <c r="F1476" s="6">
        <v>600000</v>
      </c>
      <c r="G1476" s="6">
        <v>600000</v>
      </c>
      <c r="H1476" s="6">
        <v>600000</v>
      </c>
    </row>
    <row r="1477" spans="1:8" x14ac:dyDescent="0.35">
      <c r="A1477" t="s">
        <v>873</v>
      </c>
      <c r="B1477" t="s">
        <v>15</v>
      </c>
      <c r="C1477" t="s">
        <v>1261</v>
      </c>
      <c r="D1477" s="6">
        <v>608892</v>
      </c>
      <c r="E1477" s="6">
        <v>304446</v>
      </c>
      <c r="F1477" s="6">
        <v>91333.8</v>
      </c>
      <c r="G1477" s="6">
        <v>304446</v>
      </c>
      <c r="H1477" s="6">
        <v>304446</v>
      </c>
    </row>
    <row r="1478" spans="1:8" x14ac:dyDescent="0.35">
      <c r="A1478" t="s">
        <v>873</v>
      </c>
      <c r="B1478" t="s">
        <v>15</v>
      </c>
      <c r="C1478" t="s">
        <v>1432</v>
      </c>
      <c r="D1478" s="6">
        <v>270322</v>
      </c>
      <c r="E1478" s="6">
        <v>135161</v>
      </c>
      <c r="F1478" s="6">
        <v>40548.300000000003</v>
      </c>
      <c r="G1478" s="6">
        <v>135161</v>
      </c>
      <c r="H1478" s="6">
        <v>135161</v>
      </c>
    </row>
    <row r="1479" spans="1:8" x14ac:dyDescent="0.35">
      <c r="A1479" t="s">
        <v>873</v>
      </c>
      <c r="B1479" t="s">
        <v>15</v>
      </c>
      <c r="C1479" t="s">
        <v>1618</v>
      </c>
      <c r="D1479" s="6">
        <v>231675</v>
      </c>
      <c r="E1479" s="6">
        <v>19800</v>
      </c>
      <c r="F1479" s="6">
        <v>34612.5</v>
      </c>
      <c r="G1479" s="6">
        <v>216875</v>
      </c>
      <c r="H1479" s="6">
        <v>13875</v>
      </c>
    </row>
    <row r="1480" spans="1:8" x14ac:dyDescent="0.35">
      <c r="A1480" t="s">
        <v>873</v>
      </c>
      <c r="B1480" t="s">
        <v>15</v>
      </c>
      <c r="C1480" t="s">
        <v>1720</v>
      </c>
      <c r="D1480" s="6">
        <v>133816</v>
      </c>
      <c r="E1480" s="6">
        <v>66908</v>
      </c>
      <c r="F1480" s="6">
        <v>66908</v>
      </c>
      <c r="G1480" s="6">
        <v>66908</v>
      </c>
      <c r="H1480" s="6">
        <v>66908</v>
      </c>
    </row>
    <row r="1481" spans="1:8" x14ac:dyDescent="0.35">
      <c r="A1481" t="s">
        <v>873</v>
      </c>
      <c r="B1481" t="s">
        <v>15</v>
      </c>
      <c r="C1481" t="s">
        <v>1819</v>
      </c>
      <c r="D1481" s="6">
        <v>255530</v>
      </c>
      <c r="E1481" s="6">
        <v>127765</v>
      </c>
      <c r="F1481" s="6">
        <v>38329.5</v>
      </c>
      <c r="G1481" s="6">
        <v>127765</v>
      </c>
      <c r="H1481" s="6">
        <v>127765</v>
      </c>
    </row>
    <row r="1482" spans="1:8" x14ac:dyDescent="0.35">
      <c r="A1482" t="s">
        <v>873</v>
      </c>
      <c r="B1482" t="s">
        <v>15</v>
      </c>
      <c r="C1482" t="s">
        <v>1821</v>
      </c>
      <c r="D1482" s="6">
        <v>142493</v>
      </c>
      <c r="E1482" s="6">
        <v>72784</v>
      </c>
      <c r="F1482" s="6">
        <v>69196.5</v>
      </c>
      <c r="G1482" s="6">
        <v>69709</v>
      </c>
      <c r="H1482" s="6">
        <v>68684</v>
      </c>
    </row>
    <row r="1483" spans="1:8" x14ac:dyDescent="0.35">
      <c r="A1483" t="s">
        <v>873</v>
      </c>
      <c r="B1483" t="s">
        <v>15</v>
      </c>
      <c r="C1483" t="s">
        <v>1926</v>
      </c>
      <c r="D1483" s="6">
        <v>2500000</v>
      </c>
      <c r="E1483" s="6">
        <v>1250000</v>
      </c>
      <c r="F1483" s="6">
        <v>375000</v>
      </c>
      <c r="G1483" s="6">
        <v>1250000</v>
      </c>
      <c r="H1483" s="6">
        <v>1250000</v>
      </c>
    </row>
    <row r="1484" spans="1:8" x14ac:dyDescent="0.35">
      <c r="A1484" t="s">
        <v>873</v>
      </c>
      <c r="B1484" t="s">
        <v>15</v>
      </c>
      <c r="C1484" t="s">
        <v>1942</v>
      </c>
      <c r="D1484" s="6">
        <v>351312</v>
      </c>
      <c r="E1484" s="6">
        <v>175656</v>
      </c>
      <c r="F1484" s="6">
        <v>52696.800000000003</v>
      </c>
      <c r="G1484" s="6">
        <v>175656</v>
      </c>
      <c r="H1484" s="6">
        <v>175656</v>
      </c>
    </row>
    <row r="1485" spans="1:8" x14ac:dyDescent="0.35">
      <c r="A1485" t="s">
        <v>873</v>
      </c>
      <c r="B1485" t="s">
        <v>15</v>
      </c>
      <c r="C1485" t="s">
        <v>1978</v>
      </c>
      <c r="D1485" s="6">
        <v>316738</v>
      </c>
      <c r="E1485" s="6">
        <v>158369</v>
      </c>
      <c r="F1485" s="6">
        <v>47510.7</v>
      </c>
      <c r="G1485" s="6">
        <v>158369</v>
      </c>
      <c r="H1485" s="6">
        <v>158369</v>
      </c>
    </row>
    <row r="1486" spans="1:8" x14ac:dyDescent="0.35">
      <c r="A1486" t="s">
        <v>873</v>
      </c>
      <c r="B1486" t="s">
        <v>15</v>
      </c>
      <c r="C1486" t="s">
        <v>2361</v>
      </c>
      <c r="D1486" s="6">
        <v>482868</v>
      </c>
      <c r="E1486" s="6">
        <v>241434</v>
      </c>
      <c r="F1486" s="6">
        <v>72430.2</v>
      </c>
      <c r="G1486" s="6">
        <v>241434</v>
      </c>
      <c r="H1486" s="6">
        <v>241434</v>
      </c>
    </row>
    <row r="1487" spans="1:8" x14ac:dyDescent="0.35">
      <c r="A1487" t="s">
        <v>873</v>
      </c>
      <c r="B1487" t="s">
        <v>15</v>
      </c>
      <c r="C1487" t="s">
        <v>2403</v>
      </c>
      <c r="D1487" s="6">
        <v>660725</v>
      </c>
      <c r="E1487" s="6">
        <v>47175</v>
      </c>
      <c r="F1487" s="6">
        <v>331587.5</v>
      </c>
      <c r="G1487" s="6">
        <v>633550</v>
      </c>
      <c r="H1487" s="6">
        <v>29625</v>
      </c>
    </row>
    <row r="1488" spans="1:8" x14ac:dyDescent="0.35">
      <c r="A1488" t="s">
        <v>873</v>
      </c>
      <c r="B1488" t="s">
        <v>15</v>
      </c>
      <c r="C1488" t="s">
        <v>2510</v>
      </c>
      <c r="D1488" s="6">
        <v>364258</v>
      </c>
      <c r="E1488" s="6">
        <v>182129</v>
      </c>
      <c r="F1488" s="6">
        <v>54638.7</v>
      </c>
      <c r="G1488" s="6">
        <v>182129</v>
      </c>
      <c r="H1488" s="6">
        <v>182129</v>
      </c>
    </row>
    <row r="1489" spans="1:8" x14ac:dyDescent="0.35">
      <c r="A1489" t="s">
        <v>873</v>
      </c>
      <c r="B1489" t="s">
        <v>15</v>
      </c>
      <c r="C1489" t="s">
        <v>2853</v>
      </c>
      <c r="D1489" s="6">
        <v>593475</v>
      </c>
      <c r="E1489" s="6">
        <v>298376</v>
      </c>
      <c r="F1489" s="6">
        <v>297675</v>
      </c>
      <c r="G1489" s="6">
        <v>299875</v>
      </c>
      <c r="H1489" s="6">
        <v>295475</v>
      </c>
    </row>
    <row r="1490" spans="1:8" x14ac:dyDescent="0.35">
      <c r="A1490" t="s">
        <v>873</v>
      </c>
      <c r="B1490" t="s">
        <v>15</v>
      </c>
      <c r="C1490" t="s">
        <v>2857</v>
      </c>
      <c r="D1490" s="6">
        <v>307782</v>
      </c>
      <c r="E1490" s="6">
        <v>0</v>
      </c>
      <c r="F1490" s="6">
        <v>46167.3</v>
      </c>
      <c r="G1490" s="6">
        <v>153891</v>
      </c>
      <c r="H1490" s="6">
        <v>153891</v>
      </c>
    </row>
    <row r="1491" spans="1:8" x14ac:dyDescent="0.35">
      <c r="A1491" t="s">
        <v>873</v>
      </c>
      <c r="B1491" t="s">
        <v>15</v>
      </c>
      <c r="C1491" t="s">
        <v>2883</v>
      </c>
      <c r="D1491" s="6">
        <v>629200</v>
      </c>
      <c r="E1491" s="6">
        <v>321200</v>
      </c>
      <c r="F1491" s="6">
        <v>305800</v>
      </c>
      <c r="G1491" s="6">
        <v>308000</v>
      </c>
      <c r="H1491" s="6">
        <v>303600</v>
      </c>
    </row>
    <row r="1492" spans="1:8" x14ac:dyDescent="0.35">
      <c r="A1492" t="s">
        <v>873</v>
      </c>
      <c r="B1492" t="s">
        <v>15</v>
      </c>
      <c r="C1492" t="s">
        <v>2884</v>
      </c>
      <c r="D1492" s="6">
        <v>613470</v>
      </c>
      <c r="E1492" s="6">
        <v>313170</v>
      </c>
      <c r="F1492" s="6">
        <v>298155</v>
      </c>
      <c r="G1492" s="6">
        <v>300300</v>
      </c>
      <c r="H1492" s="6">
        <v>296010</v>
      </c>
    </row>
    <row r="1493" spans="1:8" x14ac:dyDescent="0.35">
      <c r="A1493" t="s">
        <v>873</v>
      </c>
      <c r="B1493" t="s">
        <v>15</v>
      </c>
      <c r="C1493" t="s">
        <v>1479</v>
      </c>
      <c r="D1493" s="6">
        <v>1384500</v>
      </c>
      <c r="E1493" s="6">
        <v>692000</v>
      </c>
      <c r="F1493" s="6">
        <v>692000</v>
      </c>
      <c r="G1493" s="6">
        <v>692000</v>
      </c>
      <c r="H1493" s="6">
        <v>692000</v>
      </c>
    </row>
    <row r="1494" spans="1:8" x14ac:dyDescent="0.35">
      <c r="A1494" t="s">
        <v>873</v>
      </c>
      <c r="B1494" t="s">
        <v>15</v>
      </c>
      <c r="C1494" t="s">
        <v>2943</v>
      </c>
      <c r="D1494" s="6">
        <v>1252000</v>
      </c>
      <c r="E1494" s="6">
        <v>755500</v>
      </c>
      <c r="F1494" s="6">
        <v>781500</v>
      </c>
      <c r="G1494" s="6">
        <v>781500</v>
      </c>
      <c r="H1494" s="6">
        <v>781500</v>
      </c>
    </row>
    <row r="1495" spans="1:8" x14ac:dyDescent="0.35">
      <c r="A1495" t="s">
        <v>873</v>
      </c>
      <c r="B1495" t="s">
        <v>15</v>
      </c>
      <c r="C1495" t="s">
        <v>2592</v>
      </c>
      <c r="D1495" s="6">
        <v>207561</v>
      </c>
      <c r="E1495" s="6">
        <v>0</v>
      </c>
      <c r="F1495" s="6">
        <v>0</v>
      </c>
      <c r="G1495" s="6">
        <v>0</v>
      </c>
      <c r="H1495" s="6">
        <v>0</v>
      </c>
    </row>
    <row r="1496" spans="1:8" x14ac:dyDescent="0.35">
      <c r="A1496" t="s">
        <v>874</v>
      </c>
      <c r="B1496" t="s">
        <v>15</v>
      </c>
      <c r="C1496" t="s">
        <v>1096</v>
      </c>
      <c r="D1496" s="6">
        <v>0</v>
      </c>
      <c r="E1496" s="6">
        <v>22110</v>
      </c>
      <c r="F1496" s="6">
        <v>0</v>
      </c>
      <c r="G1496" s="6">
        <v>0</v>
      </c>
      <c r="H1496" s="6">
        <v>0</v>
      </c>
    </row>
    <row r="1497" spans="1:8" x14ac:dyDescent="0.35">
      <c r="A1497" t="s">
        <v>874</v>
      </c>
      <c r="B1497" t="s">
        <v>15</v>
      </c>
      <c r="C1497" t="s">
        <v>1505</v>
      </c>
      <c r="D1497" s="6">
        <v>51427</v>
      </c>
      <c r="E1497" s="6">
        <v>26293</v>
      </c>
      <c r="F1497" s="6">
        <v>24940</v>
      </c>
      <c r="G1497" s="6">
        <v>25133</v>
      </c>
      <c r="H1497" s="6">
        <v>24747</v>
      </c>
    </row>
    <row r="1498" spans="1:8" x14ac:dyDescent="0.35">
      <c r="A1498" t="s">
        <v>874</v>
      </c>
      <c r="B1498" t="s">
        <v>15</v>
      </c>
      <c r="C1498" t="s">
        <v>1594</v>
      </c>
      <c r="D1498" s="6">
        <v>49868</v>
      </c>
      <c r="E1498" s="6">
        <v>25116</v>
      </c>
      <c r="F1498" s="6">
        <v>7407.3</v>
      </c>
      <c r="G1498" s="6">
        <v>24752</v>
      </c>
      <c r="H1498" s="6">
        <v>24630</v>
      </c>
    </row>
    <row r="1499" spans="1:8" x14ac:dyDescent="0.35">
      <c r="A1499" t="s">
        <v>874</v>
      </c>
      <c r="B1499" t="s">
        <v>15</v>
      </c>
      <c r="C1499" t="s">
        <v>1732</v>
      </c>
      <c r="D1499" s="6">
        <v>795000</v>
      </c>
      <c r="E1499" s="6">
        <v>753000</v>
      </c>
      <c r="F1499" s="6">
        <v>29000</v>
      </c>
      <c r="G1499" s="6">
        <v>29000</v>
      </c>
      <c r="H1499" s="6">
        <v>766000</v>
      </c>
    </row>
    <row r="1500" spans="1:8" x14ac:dyDescent="0.35">
      <c r="A1500" t="s">
        <v>874</v>
      </c>
      <c r="B1500" t="s">
        <v>15</v>
      </c>
      <c r="C1500" t="s">
        <v>1755</v>
      </c>
      <c r="D1500" s="6">
        <v>45951</v>
      </c>
      <c r="E1500" s="6">
        <v>23145</v>
      </c>
      <c r="F1500" s="6">
        <v>6824.85</v>
      </c>
      <c r="G1500" s="6">
        <v>22806</v>
      </c>
      <c r="H1500" s="6">
        <v>22693</v>
      </c>
    </row>
    <row r="1501" spans="1:8" x14ac:dyDescent="0.35">
      <c r="A1501" t="s">
        <v>874</v>
      </c>
      <c r="B1501" t="s">
        <v>15</v>
      </c>
      <c r="C1501" t="s">
        <v>1234</v>
      </c>
      <c r="D1501" s="6">
        <v>226000</v>
      </c>
      <c r="E1501" s="6">
        <v>115000</v>
      </c>
      <c r="F1501" s="6">
        <v>115500</v>
      </c>
      <c r="G1501" s="6">
        <v>115500</v>
      </c>
      <c r="H1501" s="6">
        <v>115500</v>
      </c>
    </row>
    <row r="1502" spans="1:8" x14ac:dyDescent="0.35">
      <c r="A1502" t="s">
        <v>874</v>
      </c>
      <c r="B1502" t="s">
        <v>15</v>
      </c>
      <c r="C1502" t="s">
        <v>1092</v>
      </c>
      <c r="D1502" s="6">
        <v>0</v>
      </c>
      <c r="E1502" s="6">
        <v>0</v>
      </c>
      <c r="F1502" s="6">
        <v>0</v>
      </c>
      <c r="G1502" s="6">
        <v>0</v>
      </c>
      <c r="H1502" s="6">
        <v>0</v>
      </c>
    </row>
    <row r="1503" spans="1:8" x14ac:dyDescent="0.35">
      <c r="A1503" t="s">
        <v>874</v>
      </c>
      <c r="B1503" t="s">
        <v>15</v>
      </c>
      <c r="C1503" t="s">
        <v>2592</v>
      </c>
      <c r="D1503" s="6">
        <v>252538</v>
      </c>
      <c r="E1503" s="6">
        <v>248885</v>
      </c>
      <c r="F1503" s="6">
        <v>0</v>
      </c>
      <c r="G1503" s="6">
        <v>0</v>
      </c>
      <c r="H1503" s="6">
        <v>0</v>
      </c>
    </row>
    <row r="1504" spans="1:8" x14ac:dyDescent="0.35">
      <c r="A1504" t="s">
        <v>874</v>
      </c>
      <c r="B1504" t="s">
        <v>15</v>
      </c>
      <c r="C1504" t="s">
        <v>2619</v>
      </c>
      <c r="D1504" s="6">
        <v>0</v>
      </c>
      <c r="E1504" s="6">
        <v>22613</v>
      </c>
      <c r="F1504" s="6">
        <v>0</v>
      </c>
      <c r="G1504" s="6">
        <v>0</v>
      </c>
      <c r="H1504" s="6">
        <v>0</v>
      </c>
    </row>
    <row r="1505" spans="1:8" x14ac:dyDescent="0.35">
      <c r="A1505" t="s">
        <v>874</v>
      </c>
      <c r="B1505" t="s">
        <v>15</v>
      </c>
      <c r="C1505" t="s">
        <v>2701</v>
      </c>
      <c r="D1505" s="6">
        <v>49758</v>
      </c>
      <c r="E1505" s="6">
        <v>25059</v>
      </c>
      <c r="F1505" s="6">
        <v>7391.85</v>
      </c>
      <c r="G1505" s="6">
        <v>24699</v>
      </c>
      <c r="H1505" s="6">
        <v>24580</v>
      </c>
    </row>
    <row r="1506" spans="1:8" x14ac:dyDescent="0.35">
      <c r="A1506" t="s">
        <v>874</v>
      </c>
      <c r="B1506" t="s">
        <v>15</v>
      </c>
      <c r="C1506" t="s">
        <v>2702</v>
      </c>
      <c r="D1506" s="6">
        <v>392000</v>
      </c>
      <c r="E1506" s="6">
        <v>546000</v>
      </c>
      <c r="F1506" s="6">
        <v>59100</v>
      </c>
      <c r="G1506" s="6">
        <v>197000</v>
      </c>
      <c r="H1506" s="6">
        <v>197000</v>
      </c>
    </row>
    <row r="1507" spans="1:8" x14ac:dyDescent="0.35">
      <c r="A1507" t="s">
        <v>874</v>
      </c>
      <c r="B1507" t="s">
        <v>15</v>
      </c>
      <c r="C1507" t="s">
        <v>2949</v>
      </c>
      <c r="D1507" s="6">
        <v>108340</v>
      </c>
      <c r="E1507" s="6">
        <v>56172</v>
      </c>
      <c r="F1507" s="6">
        <v>26084</v>
      </c>
      <c r="G1507" s="6">
        <v>52168</v>
      </c>
      <c r="H1507" s="6">
        <v>0</v>
      </c>
    </row>
    <row r="1508" spans="1:8" x14ac:dyDescent="0.35">
      <c r="A1508" t="s">
        <v>874</v>
      </c>
      <c r="B1508" t="s">
        <v>15</v>
      </c>
      <c r="C1508" t="s">
        <v>2950</v>
      </c>
      <c r="D1508" s="6">
        <v>923685</v>
      </c>
      <c r="E1508" s="6">
        <v>473685</v>
      </c>
      <c r="F1508" s="6">
        <v>446053</v>
      </c>
      <c r="G1508" s="6">
        <v>450000</v>
      </c>
      <c r="H1508" s="6">
        <v>442106</v>
      </c>
    </row>
    <row r="1509" spans="1:8" x14ac:dyDescent="0.35">
      <c r="A1509" t="s">
        <v>874</v>
      </c>
      <c r="B1509" t="s">
        <v>15</v>
      </c>
      <c r="C1509" t="s">
        <v>2951</v>
      </c>
      <c r="D1509" s="6">
        <v>55080</v>
      </c>
      <c r="E1509" s="6">
        <v>28080</v>
      </c>
      <c r="F1509" s="6">
        <v>26820</v>
      </c>
      <c r="G1509" s="6">
        <v>27000</v>
      </c>
      <c r="H1509" s="6">
        <v>26640</v>
      </c>
    </row>
    <row r="1510" spans="1:8" x14ac:dyDescent="0.35">
      <c r="A1510" t="s">
        <v>874</v>
      </c>
      <c r="B1510" t="s">
        <v>15</v>
      </c>
      <c r="C1510" t="s">
        <v>2952</v>
      </c>
      <c r="D1510" s="6">
        <v>80830</v>
      </c>
      <c r="E1510" s="6">
        <v>41300</v>
      </c>
      <c r="F1510" s="6">
        <v>39235</v>
      </c>
      <c r="G1510" s="6">
        <v>39530</v>
      </c>
      <c r="H1510" s="6">
        <v>38940</v>
      </c>
    </row>
    <row r="1511" spans="1:8" x14ac:dyDescent="0.35">
      <c r="A1511" t="s">
        <v>874</v>
      </c>
      <c r="B1511" t="s">
        <v>15</v>
      </c>
      <c r="C1511" t="s">
        <v>2953</v>
      </c>
      <c r="D1511" s="6">
        <v>29458</v>
      </c>
      <c r="E1511" s="6">
        <v>14872</v>
      </c>
      <c r="F1511" s="6">
        <v>14586</v>
      </c>
      <c r="G1511" s="6">
        <v>14586</v>
      </c>
      <c r="H1511" s="6">
        <v>14586</v>
      </c>
    </row>
    <row r="1512" spans="1:8" x14ac:dyDescent="0.35">
      <c r="A1512" t="s">
        <v>874</v>
      </c>
      <c r="B1512" t="s">
        <v>15</v>
      </c>
      <c r="C1512" t="s">
        <v>1212</v>
      </c>
      <c r="D1512" s="6">
        <v>2310000</v>
      </c>
      <c r="E1512" s="6">
        <v>1145500</v>
      </c>
      <c r="F1512" s="6">
        <v>1164500</v>
      </c>
      <c r="G1512" s="6">
        <v>1164500</v>
      </c>
      <c r="H1512" s="6">
        <v>1164500</v>
      </c>
    </row>
    <row r="1513" spans="1:8" x14ac:dyDescent="0.35">
      <c r="A1513" t="s">
        <v>874</v>
      </c>
      <c r="B1513" t="s">
        <v>16</v>
      </c>
      <c r="C1513" t="s">
        <v>2948</v>
      </c>
      <c r="D1513" s="6">
        <v>383722</v>
      </c>
      <c r="E1513" s="6">
        <v>0</v>
      </c>
      <c r="F1513" s="6">
        <v>186175</v>
      </c>
      <c r="G1513" s="6">
        <v>186175</v>
      </c>
      <c r="H1513" s="6">
        <v>188775</v>
      </c>
    </row>
    <row r="1514" spans="1:8" x14ac:dyDescent="0.35">
      <c r="A1514" t="s">
        <v>875</v>
      </c>
      <c r="B1514" t="s">
        <v>30</v>
      </c>
      <c r="C1514" t="s">
        <v>2966</v>
      </c>
      <c r="D1514" s="6">
        <v>8174200</v>
      </c>
      <c r="E1514" s="6">
        <v>500000</v>
      </c>
      <c r="F1514" s="6">
        <v>1226130</v>
      </c>
      <c r="G1514" s="6">
        <v>4087100</v>
      </c>
      <c r="H1514" s="6">
        <v>4087100</v>
      </c>
    </row>
    <row r="1515" spans="1:8" x14ac:dyDescent="0.35">
      <c r="A1515" t="s">
        <v>875</v>
      </c>
      <c r="B1515" t="s">
        <v>15</v>
      </c>
      <c r="C1515" t="s">
        <v>1098</v>
      </c>
      <c r="D1515" s="6">
        <v>715000</v>
      </c>
      <c r="E1515" s="6">
        <v>0</v>
      </c>
      <c r="F1515" s="6">
        <v>460000</v>
      </c>
      <c r="G1515" s="6">
        <v>461000</v>
      </c>
      <c r="H1515" s="6">
        <v>459000</v>
      </c>
    </row>
    <row r="1516" spans="1:8" x14ac:dyDescent="0.35">
      <c r="A1516" t="s">
        <v>875</v>
      </c>
      <c r="B1516" t="s">
        <v>15</v>
      </c>
      <c r="C1516" t="s">
        <v>1232</v>
      </c>
      <c r="D1516" s="6">
        <v>272697</v>
      </c>
      <c r="E1516" s="6">
        <v>137334</v>
      </c>
      <c r="F1516" s="6">
        <v>40510.35</v>
      </c>
      <c r="G1516" s="6">
        <v>135363</v>
      </c>
      <c r="H1516" s="6">
        <v>134706</v>
      </c>
    </row>
    <row r="1517" spans="1:8" x14ac:dyDescent="0.35">
      <c r="A1517" t="s">
        <v>875</v>
      </c>
      <c r="B1517" t="s">
        <v>15</v>
      </c>
      <c r="C1517" t="s">
        <v>1348</v>
      </c>
      <c r="D1517" s="6">
        <v>248752</v>
      </c>
      <c r="E1517" s="6">
        <v>125302</v>
      </c>
      <c r="F1517" s="6">
        <v>0</v>
      </c>
      <c r="G1517" s="6">
        <v>0</v>
      </c>
      <c r="H1517" s="6">
        <v>0</v>
      </c>
    </row>
    <row r="1518" spans="1:8" x14ac:dyDescent="0.35">
      <c r="A1518" t="s">
        <v>875</v>
      </c>
      <c r="B1518" t="s">
        <v>15</v>
      </c>
      <c r="C1518" t="s">
        <v>1431</v>
      </c>
      <c r="D1518" s="6">
        <v>267274</v>
      </c>
      <c r="E1518" s="6">
        <v>134612</v>
      </c>
      <c r="F1518" s="6">
        <v>39700.800000000003</v>
      </c>
      <c r="G1518" s="6">
        <v>132661</v>
      </c>
      <c r="H1518" s="6">
        <v>132011</v>
      </c>
    </row>
    <row r="1519" spans="1:8" x14ac:dyDescent="0.35">
      <c r="A1519" t="s">
        <v>875</v>
      </c>
      <c r="B1519" t="s">
        <v>15</v>
      </c>
      <c r="C1519" t="s">
        <v>1352</v>
      </c>
      <c r="D1519" s="6">
        <v>830725</v>
      </c>
      <c r="E1519" s="6">
        <v>414988</v>
      </c>
      <c r="F1519" s="6">
        <v>125081.25</v>
      </c>
      <c r="G1519" s="6">
        <v>415687</v>
      </c>
      <c r="H1519" s="6">
        <v>418188</v>
      </c>
    </row>
    <row r="1520" spans="1:8" x14ac:dyDescent="0.35">
      <c r="A1520" t="s">
        <v>875</v>
      </c>
      <c r="B1520" t="s">
        <v>15</v>
      </c>
      <c r="C1520" t="s">
        <v>1546</v>
      </c>
      <c r="D1520" s="6">
        <v>0</v>
      </c>
      <c r="E1520" s="6">
        <v>121253</v>
      </c>
      <c r="F1520" s="6">
        <v>0</v>
      </c>
      <c r="G1520" s="6">
        <v>0</v>
      </c>
      <c r="H1520" s="6">
        <v>0</v>
      </c>
    </row>
    <row r="1521" spans="1:8" x14ac:dyDescent="0.35">
      <c r="A1521" t="s">
        <v>875</v>
      </c>
      <c r="B1521" t="s">
        <v>15</v>
      </c>
      <c r="C1521" t="s">
        <v>1634</v>
      </c>
      <c r="D1521" s="6">
        <v>232178</v>
      </c>
      <c r="E1521" s="6">
        <v>116932</v>
      </c>
      <c r="F1521" s="6">
        <v>34489.5</v>
      </c>
      <c r="G1521" s="6">
        <v>115246</v>
      </c>
      <c r="H1521" s="6">
        <v>114684</v>
      </c>
    </row>
    <row r="1522" spans="1:8" x14ac:dyDescent="0.35">
      <c r="A1522" t="s">
        <v>875</v>
      </c>
      <c r="B1522" t="s">
        <v>15</v>
      </c>
      <c r="C1522" t="s">
        <v>1737</v>
      </c>
      <c r="D1522" s="6">
        <v>26659</v>
      </c>
      <c r="E1522" s="6">
        <v>13428</v>
      </c>
      <c r="F1522" s="6">
        <v>3959.55</v>
      </c>
      <c r="G1522" s="6">
        <v>13231</v>
      </c>
      <c r="H1522" s="6">
        <v>13166</v>
      </c>
    </row>
    <row r="1523" spans="1:8" x14ac:dyDescent="0.35">
      <c r="A1523" t="s">
        <v>875</v>
      </c>
      <c r="B1523" t="s">
        <v>15</v>
      </c>
      <c r="C1523" t="s">
        <v>1930</v>
      </c>
      <c r="D1523" s="6">
        <v>248752</v>
      </c>
      <c r="E1523" s="6">
        <v>125302</v>
      </c>
      <c r="F1523" s="6">
        <v>0</v>
      </c>
      <c r="G1523" s="6">
        <v>0</v>
      </c>
      <c r="H1523" s="6">
        <v>0</v>
      </c>
    </row>
    <row r="1524" spans="1:8" x14ac:dyDescent="0.35">
      <c r="A1524" t="s">
        <v>875</v>
      </c>
      <c r="B1524" t="s">
        <v>15</v>
      </c>
      <c r="C1524" t="s">
        <v>1947</v>
      </c>
      <c r="D1524" s="6">
        <v>272717</v>
      </c>
      <c r="E1524" s="6">
        <v>137344</v>
      </c>
      <c r="F1524" s="6">
        <v>40513.35</v>
      </c>
      <c r="G1524" s="6">
        <v>135373</v>
      </c>
      <c r="H1524" s="6">
        <v>134716</v>
      </c>
    </row>
    <row r="1525" spans="1:8" x14ac:dyDescent="0.35">
      <c r="A1525" t="s">
        <v>875</v>
      </c>
      <c r="B1525" t="s">
        <v>15</v>
      </c>
      <c r="C1525" t="s">
        <v>2332</v>
      </c>
      <c r="D1525" s="6">
        <v>351000</v>
      </c>
      <c r="E1525" s="6">
        <v>351000</v>
      </c>
      <c r="F1525" s="6">
        <v>0</v>
      </c>
      <c r="G1525" s="6">
        <v>0</v>
      </c>
      <c r="H1525" s="6">
        <v>0</v>
      </c>
    </row>
    <row r="1526" spans="1:8" x14ac:dyDescent="0.35">
      <c r="A1526" t="s">
        <v>875</v>
      </c>
      <c r="B1526" t="s">
        <v>15</v>
      </c>
      <c r="C1526" t="s">
        <v>2478</v>
      </c>
      <c r="D1526" s="6">
        <v>0</v>
      </c>
      <c r="E1526" s="6">
        <v>0</v>
      </c>
      <c r="F1526" s="6">
        <v>0</v>
      </c>
      <c r="G1526" s="6">
        <v>0</v>
      </c>
      <c r="H1526" s="6">
        <v>0</v>
      </c>
    </row>
    <row r="1527" spans="1:8" x14ac:dyDescent="0.35">
      <c r="A1527" t="s">
        <v>875</v>
      </c>
      <c r="B1527" t="s">
        <v>15</v>
      </c>
      <c r="C1527" t="s">
        <v>2519</v>
      </c>
      <c r="D1527" s="6">
        <v>255464</v>
      </c>
      <c r="E1527" s="6">
        <v>128673</v>
      </c>
      <c r="F1527" s="6">
        <v>37942.949999999997</v>
      </c>
      <c r="G1527" s="6">
        <v>126790</v>
      </c>
      <c r="H1527" s="6">
        <v>126163</v>
      </c>
    </row>
    <row r="1528" spans="1:8" x14ac:dyDescent="0.35">
      <c r="A1528" t="s">
        <v>875</v>
      </c>
      <c r="B1528" t="s">
        <v>15</v>
      </c>
      <c r="C1528" t="s">
        <v>2557</v>
      </c>
      <c r="D1528" s="6">
        <v>0</v>
      </c>
      <c r="E1528" s="6">
        <v>120168</v>
      </c>
      <c r="F1528" s="6">
        <v>0</v>
      </c>
      <c r="G1528" s="6">
        <v>0</v>
      </c>
      <c r="H1528" s="6">
        <v>0</v>
      </c>
    </row>
    <row r="1529" spans="1:8" x14ac:dyDescent="0.35">
      <c r="A1529" t="s">
        <v>875</v>
      </c>
      <c r="B1529" t="s">
        <v>15</v>
      </c>
      <c r="C1529" t="s">
        <v>2592</v>
      </c>
      <c r="D1529" s="6">
        <v>420383</v>
      </c>
      <c r="E1529" s="6">
        <v>365533</v>
      </c>
      <c r="F1529" s="6">
        <v>0</v>
      </c>
      <c r="G1529" s="6">
        <v>0</v>
      </c>
      <c r="H1529" s="6">
        <v>0</v>
      </c>
    </row>
    <row r="1530" spans="1:8" x14ac:dyDescent="0.35">
      <c r="A1530" t="s">
        <v>875</v>
      </c>
      <c r="B1530" t="s">
        <v>15</v>
      </c>
      <c r="C1530" t="s">
        <v>1092</v>
      </c>
      <c r="D1530" s="6">
        <v>500000</v>
      </c>
      <c r="E1530" s="6">
        <v>341289</v>
      </c>
      <c r="F1530" s="6">
        <v>0</v>
      </c>
      <c r="G1530" s="6">
        <v>0</v>
      </c>
      <c r="H1530" s="6">
        <v>0</v>
      </c>
    </row>
    <row r="1531" spans="1:8" x14ac:dyDescent="0.35">
      <c r="A1531" t="s">
        <v>875</v>
      </c>
      <c r="B1531" t="s">
        <v>15</v>
      </c>
      <c r="C1531" t="s">
        <v>1032</v>
      </c>
      <c r="D1531" s="6">
        <v>0</v>
      </c>
      <c r="E1531" s="6">
        <v>0</v>
      </c>
      <c r="F1531" s="6">
        <v>0</v>
      </c>
      <c r="G1531" s="6">
        <v>0</v>
      </c>
      <c r="H1531" s="6">
        <v>0</v>
      </c>
    </row>
    <row r="1532" spans="1:8" x14ac:dyDescent="0.35">
      <c r="A1532" t="s">
        <v>875</v>
      </c>
      <c r="B1532" t="s">
        <v>15</v>
      </c>
      <c r="C1532" t="s">
        <v>2957</v>
      </c>
      <c r="D1532" s="6">
        <v>4572500</v>
      </c>
      <c r="E1532" s="6">
        <v>2629500</v>
      </c>
      <c r="F1532" s="6">
        <v>1942250</v>
      </c>
      <c r="G1532" s="6">
        <v>1943000</v>
      </c>
      <c r="H1532" s="6">
        <v>1941500</v>
      </c>
    </row>
    <row r="1533" spans="1:8" x14ac:dyDescent="0.35">
      <c r="A1533" t="s">
        <v>875</v>
      </c>
      <c r="B1533" t="s">
        <v>15</v>
      </c>
      <c r="C1533" t="s">
        <v>2958</v>
      </c>
      <c r="D1533" s="6">
        <v>268773</v>
      </c>
      <c r="E1533" s="6">
        <v>138147</v>
      </c>
      <c r="F1533" s="6">
        <v>129373.5</v>
      </c>
      <c r="G1533" s="6">
        <v>130627</v>
      </c>
      <c r="H1533" s="6">
        <v>128120</v>
      </c>
    </row>
    <row r="1534" spans="1:8" x14ac:dyDescent="0.35">
      <c r="A1534" t="s">
        <v>875</v>
      </c>
      <c r="B1534" t="s">
        <v>15</v>
      </c>
      <c r="C1534" t="s">
        <v>2959</v>
      </c>
      <c r="D1534" s="6">
        <v>225428</v>
      </c>
      <c r="E1534" s="6">
        <v>112714</v>
      </c>
      <c r="F1534" s="6">
        <v>112714</v>
      </c>
      <c r="G1534" s="6">
        <v>112714</v>
      </c>
      <c r="H1534" s="6">
        <v>112714</v>
      </c>
    </row>
    <row r="1535" spans="1:8" x14ac:dyDescent="0.35">
      <c r="A1535" t="s">
        <v>875</v>
      </c>
      <c r="B1535" t="s">
        <v>15</v>
      </c>
      <c r="C1535" t="s">
        <v>2960</v>
      </c>
      <c r="D1535" s="6">
        <v>183400</v>
      </c>
      <c r="E1535" s="6">
        <v>93800</v>
      </c>
      <c r="F1535" s="6">
        <v>88900</v>
      </c>
      <c r="G1535" s="6">
        <v>89600</v>
      </c>
      <c r="H1535" s="6">
        <v>88200</v>
      </c>
    </row>
    <row r="1536" spans="1:8" x14ac:dyDescent="0.35">
      <c r="A1536" t="s">
        <v>875</v>
      </c>
      <c r="B1536" t="s">
        <v>15</v>
      </c>
      <c r="C1536" t="s">
        <v>2961</v>
      </c>
      <c r="D1536" s="6">
        <v>55500</v>
      </c>
      <c r="E1536" s="6">
        <v>28500</v>
      </c>
      <c r="F1536" s="6">
        <v>26750</v>
      </c>
      <c r="G1536" s="6">
        <v>27000</v>
      </c>
      <c r="H1536" s="6">
        <v>26500</v>
      </c>
    </row>
    <row r="1537" spans="1:8" x14ac:dyDescent="0.35">
      <c r="A1537" t="s">
        <v>875</v>
      </c>
      <c r="B1537" t="s">
        <v>15</v>
      </c>
      <c r="C1537" t="s">
        <v>2962</v>
      </c>
      <c r="D1537" s="6">
        <v>305867</v>
      </c>
      <c r="E1537" s="6">
        <v>156055</v>
      </c>
      <c r="F1537" s="6">
        <v>148772.5</v>
      </c>
      <c r="G1537" s="6">
        <v>149813</v>
      </c>
      <c r="H1537" s="6">
        <v>147732</v>
      </c>
    </row>
    <row r="1538" spans="1:8" x14ac:dyDescent="0.35">
      <c r="A1538" t="s">
        <v>875</v>
      </c>
      <c r="B1538" t="s">
        <v>15</v>
      </c>
      <c r="C1538" t="s">
        <v>1552</v>
      </c>
      <c r="D1538" s="6">
        <v>4000000</v>
      </c>
      <c r="E1538" s="6">
        <v>2000000</v>
      </c>
      <c r="F1538" s="6">
        <v>2000000</v>
      </c>
      <c r="G1538" s="6">
        <v>2000000</v>
      </c>
      <c r="H1538" s="6">
        <v>2000000</v>
      </c>
    </row>
    <row r="1539" spans="1:8" x14ac:dyDescent="0.35">
      <c r="A1539" t="s">
        <v>875</v>
      </c>
      <c r="B1539" t="s">
        <v>15</v>
      </c>
      <c r="C1539" t="s">
        <v>2963</v>
      </c>
      <c r="D1539" s="6">
        <v>0</v>
      </c>
      <c r="E1539" s="6">
        <v>1729000</v>
      </c>
      <c r="F1539" s="6">
        <v>0</v>
      </c>
      <c r="G1539" s="6">
        <v>0</v>
      </c>
      <c r="H1539" s="6">
        <v>0</v>
      </c>
    </row>
    <row r="1540" spans="1:8" x14ac:dyDescent="0.35">
      <c r="A1540" t="s">
        <v>875</v>
      </c>
      <c r="B1540" t="s">
        <v>15</v>
      </c>
      <c r="C1540" t="s">
        <v>2964</v>
      </c>
      <c r="D1540" s="6">
        <v>1610000</v>
      </c>
      <c r="E1540" s="6">
        <v>805000</v>
      </c>
      <c r="F1540" s="6">
        <v>805000</v>
      </c>
      <c r="G1540" s="6">
        <v>805000</v>
      </c>
      <c r="H1540" s="6">
        <v>805000</v>
      </c>
    </row>
    <row r="1541" spans="1:8" x14ac:dyDescent="0.35">
      <c r="A1541" t="s">
        <v>875</v>
      </c>
      <c r="B1541" t="s">
        <v>15</v>
      </c>
      <c r="C1541" t="s">
        <v>2965</v>
      </c>
      <c r="D1541" s="6">
        <v>421587</v>
      </c>
      <c r="E1541" s="6">
        <v>214407</v>
      </c>
      <c r="F1541" s="6">
        <v>61792.65</v>
      </c>
      <c r="G1541" s="6">
        <v>207180</v>
      </c>
      <c r="H1541" s="6">
        <v>204771</v>
      </c>
    </row>
    <row r="1542" spans="1:8" x14ac:dyDescent="0.35">
      <c r="A1542" t="s">
        <v>875</v>
      </c>
      <c r="B1542" t="s">
        <v>16</v>
      </c>
      <c r="C1542" t="s">
        <v>2967</v>
      </c>
      <c r="D1542" s="6">
        <v>605042</v>
      </c>
      <c r="E1542" s="6">
        <v>302464</v>
      </c>
      <c r="F1542" s="6">
        <v>250822.5</v>
      </c>
      <c r="G1542" s="6">
        <v>302519</v>
      </c>
      <c r="H1542" s="6">
        <v>199126</v>
      </c>
    </row>
    <row r="1543" spans="1:8" x14ac:dyDescent="0.35">
      <c r="A1543" t="s">
        <v>876</v>
      </c>
      <c r="B1543" t="s">
        <v>15</v>
      </c>
      <c r="C1543" t="s">
        <v>2668</v>
      </c>
      <c r="D1543" s="6">
        <v>178000</v>
      </c>
      <c r="E1543" s="6">
        <v>91000</v>
      </c>
      <c r="F1543" s="6">
        <v>91500</v>
      </c>
      <c r="G1543" s="6">
        <v>91500</v>
      </c>
      <c r="H1543" s="6">
        <v>91500</v>
      </c>
    </row>
    <row r="1544" spans="1:8" x14ac:dyDescent="0.35">
      <c r="A1544" t="s">
        <v>876</v>
      </c>
      <c r="B1544" t="s">
        <v>15</v>
      </c>
      <c r="C1544" t="s">
        <v>2669</v>
      </c>
      <c r="D1544" s="6">
        <v>0</v>
      </c>
      <c r="E1544" s="6">
        <v>30663</v>
      </c>
      <c r="F1544" s="6">
        <v>0</v>
      </c>
      <c r="G1544" s="6">
        <v>0</v>
      </c>
      <c r="H1544" s="6">
        <v>0</v>
      </c>
    </row>
    <row r="1545" spans="1:8" x14ac:dyDescent="0.35">
      <c r="A1545" t="s">
        <v>876</v>
      </c>
      <c r="B1545" t="s">
        <v>15</v>
      </c>
      <c r="C1545" t="s">
        <v>2670</v>
      </c>
      <c r="D1545" s="6">
        <v>0</v>
      </c>
      <c r="E1545" s="6">
        <v>30663</v>
      </c>
      <c r="F1545" s="6">
        <v>0</v>
      </c>
      <c r="G1545" s="6">
        <v>0</v>
      </c>
      <c r="H1545" s="6">
        <v>0</v>
      </c>
    </row>
    <row r="1546" spans="1:8" x14ac:dyDescent="0.35">
      <c r="A1546" t="s">
        <v>876</v>
      </c>
      <c r="B1546" t="s">
        <v>15</v>
      </c>
      <c r="C1546" t="s">
        <v>1178</v>
      </c>
      <c r="D1546" s="6">
        <v>293623</v>
      </c>
      <c r="E1546" s="6">
        <v>113244</v>
      </c>
      <c r="F1546" s="6">
        <v>211888.2</v>
      </c>
      <c r="G1546" s="6">
        <v>709943</v>
      </c>
      <c r="H1546" s="6">
        <v>702645</v>
      </c>
    </row>
    <row r="1547" spans="1:8" x14ac:dyDescent="0.35">
      <c r="A1547" t="s">
        <v>876</v>
      </c>
      <c r="B1547" t="s">
        <v>15</v>
      </c>
      <c r="C1547" t="s">
        <v>2671</v>
      </c>
      <c r="D1547" s="6">
        <v>60249</v>
      </c>
      <c r="E1547" s="6">
        <v>30349</v>
      </c>
      <c r="F1547" s="6">
        <v>0</v>
      </c>
      <c r="G1547" s="6">
        <v>0</v>
      </c>
      <c r="H1547" s="6">
        <v>0</v>
      </c>
    </row>
    <row r="1548" spans="1:8" x14ac:dyDescent="0.35">
      <c r="A1548" t="s">
        <v>876</v>
      </c>
      <c r="B1548" t="s">
        <v>15</v>
      </c>
      <c r="C1548" t="s">
        <v>2672</v>
      </c>
      <c r="D1548" s="6">
        <v>58130</v>
      </c>
      <c r="E1548" s="6">
        <v>29280</v>
      </c>
      <c r="F1548" s="6">
        <v>8664.2999999999993</v>
      </c>
      <c r="G1548" s="6">
        <v>28953</v>
      </c>
      <c r="H1548" s="6">
        <v>28809</v>
      </c>
    </row>
    <row r="1549" spans="1:8" x14ac:dyDescent="0.35">
      <c r="A1549" t="s">
        <v>876</v>
      </c>
      <c r="B1549" t="s">
        <v>15</v>
      </c>
      <c r="C1549" t="s">
        <v>1114</v>
      </c>
      <c r="D1549" s="6">
        <v>1020000</v>
      </c>
      <c r="E1549" s="6">
        <v>510500</v>
      </c>
      <c r="F1549" s="6">
        <v>153000</v>
      </c>
      <c r="G1549" s="6">
        <v>510000</v>
      </c>
      <c r="H1549" s="6">
        <v>510000</v>
      </c>
    </row>
    <row r="1550" spans="1:8" x14ac:dyDescent="0.35">
      <c r="A1550" t="s">
        <v>876</v>
      </c>
      <c r="B1550" t="s">
        <v>15</v>
      </c>
      <c r="C1550" t="s">
        <v>2673</v>
      </c>
      <c r="D1550" s="6">
        <v>60745</v>
      </c>
      <c r="E1550" s="6">
        <v>30596</v>
      </c>
      <c r="F1550" s="6">
        <v>9022.2000000000007</v>
      </c>
      <c r="G1550" s="6">
        <v>30149</v>
      </c>
      <c r="H1550" s="6">
        <v>29999</v>
      </c>
    </row>
    <row r="1551" spans="1:8" x14ac:dyDescent="0.35">
      <c r="A1551" t="s">
        <v>876</v>
      </c>
      <c r="B1551" t="s">
        <v>15</v>
      </c>
      <c r="C1551" t="s">
        <v>1252</v>
      </c>
      <c r="D1551" s="6">
        <v>139200</v>
      </c>
      <c r="E1551" s="6">
        <v>57450</v>
      </c>
      <c r="F1551" s="6">
        <v>112470</v>
      </c>
      <c r="G1551" s="6">
        <v>376600</v>
      </c>
      <c r="H1551" s="6">
        <v>373200</v>
      </c>
    </row>
    <row r="1552" spans="1:8" x14ac:dyDescent="0.35">
      <c r="A1552" t="s">
        <v>876</v>
      </c>
      <c r="B1552" t="s">
        <v>15</v>
      </c>
      <c r="C1552" t="s">
        <v>2674</v>
      </c>
      <c r="D1552" s="6">
        <v>62739</v>
      </c>
      <c r="E1552" s="6">
        <v>31601</v>
      </c>
      <c r="F1552" s="6">
        <v>9318.2999999999993</v>
      </c>
      <c r="G1552" s="6">
        <v>31138</v>
      </c>
      <c r="H1552" s="6">
        <v>30984</v>
      </c>
    </row>
    <row r="1553" spans="1:8" x14ac:dyDescent="0.35">
      <c r="A1553" t="s">
        <v>876</v>
      </c>
      <c r="B1553" t="s">
        <v>15</v>
      </c>
      <c r="C1553" t="s">
        <v>2675</v>
      </c>
      <c r="D1553" s="6">
        <v>64547</v>
      </c>
      <c r="E1553" s="6">
        <v>32509</v>
      </c>
      <c r="F1553" s="6">
        <v>9587.85</v>
      </c>
      <c r="G1553" s="6">
        <v>32038</v>
      </c>
      <c r="H1553" s="6">
        <v>31881</v>
      </c>
    </row>
    <row r="1554" spans="1:8" x14ac:dyDescent="0.35">
      <c r="A1554" t="s">
        <v>876</v>
      </c>
      <c r="B1554" t="s">
        <v>15</v>
      </c>
      <c r="C1554" t="s">
        <v>2676</v>
      </c>
      <c r="D1554" s="6">
        <v>64621</v>
      </c>
      <c r="E1554" s="6">
        <v>32546</v>
      </c>
      <c r="F1554" s="6">
        <v>9598.7999999999993</v>
      </c>
      <c r="G1554" s="6">
        <v>32075</v>
      </c>
      <c r="H1554" s="6">
        <v>31917</v>
      </c>
    </row>
    <row r="1555" spans="1:8" x14ac:dyDescent="0.35">
      <c r="A1555" t="s">
        <v>876</v>
      </c>
      <c r="B1555" t="s">
        <v>15</v>
      </c>
      <c r="C1555" t="s">
        <v>2677</v>
      </c>
      <c r="D1555" s="6">
        <v>65528</v>
      </c>
      <c r="E1555" s="6">
        <v>33001</v>
      </c>
      <c r="F1555" s="6">
        <v>9734.5499999999993</v>
      </c>
      <c r="G1555" s="6">
        <v>32527</v>
      </c>
      <c r="H1555" s="6">
        <v>32370</v>
      </c>
    </row>
    <row r="1556" spans="1:8" x14ac:dyDescent="0.35">
      <c r="A1556" t="s">
        <v>876</v>
      </c>
      <c r="B1556" t="s">
        <v>15</v>
      </c>
      <c r="C1556" t="s">
        <v>2678</v>
      </c>
      <c r="D1556" s="6">
        <v>223500</v>
      </c>
      <c r="E1556" s="6">
        <v>111750</v>
      </c>
      <c r="F1556" s="6">
        <v>33525</v>
      </c>
      <c r="G1556" s="6">
        <v>111750</v>
      </c>
      <c r="H1556" s="6">
        <v>111750</v>
      </c>
    </row>
    <row r="1557" spans="1:8" x14ac:dyDescent="0.35">
      <c r="A1557" t="s">
        <v>876</v>
      </c>
      <c r="B1557" t="s">
        <v>15</v>
      </c>
      <c r="C1557" t="s">
        <v>2679</v>
      </c>
      <c r="D1557" s="6">
        <v>65528</v>
      </c>
      <c r="E1557" s="6">
        <v>33001</v>
      </c>
      <c r="F1557" s="6">
        <v>9734.5499999999993</v>
      </c>
      <c r="G1557" s="6">
        <v>32527</v>
      </c>
      <c r="H1557" s="6">
        <v>32370</v>
      </c>
    </row>
    <row r="1558" spans="1:8" x14ac:dyDescent="0.35">
      <c r="A1558" t="s">
        <v>876</v>
      </c>
      <c r="B1558" t="s">
        <v>15</v>
      </c>
      <c r="C1558" t="s">
        <v>2592</v>
      </c>
      <c r="D1558" s="6">
        <v>54946</v>
      </c>
      <c r="E1558" s="6">
        <v>53814</v>
      </c>
      <c r="F1558" s="6">
        <v>0</v>
      </c>
      <c r="G1558" s="6">
        <v>0</v>
      </c>
      <c r="H1558" s="6">
        <v>0</v>
      </c>
    </row>
    <row r="1559" spans="1:8" x14ac:dyDescent="0.35">
      <c r="A1559" t="s">
        <v>876</v>
      </c>
      <c r="B1559" t="s">
        <v>15</v>
      </c>
      <c r="C1559" t="s">
        <v>1092</v>
      </c>
      <c r="D1559" s="6">
        <v>300000</v>
      </c>
      <c r="E1559" s="6">
        <v>0</v>
      </c>
      <c r="F1559" s="6">
        <v>0</v>
      </c>
      <c r="G1559" s="6">
        <v>0</v>
      </c>
      <c r="H1559" s="6">
        <v>0</v>
      </c>
    </row>
    <row r="1560" spans="1:8" x14ac:dyDescent="0.35">
      <c r="A1560" t="s">
        <v>876</v>
      </c>
      <c r="B1560" t="s">
        <v>15</v>
      </c>
      <c r="C1560" t="s">
        <v>1032</v>
      </c>
      <c r="D1560" s="6">
        <v>0</v>
      </c>
      <c r="E1560" s="6">
        <v>0</v>
      </c>
      <c r="F1560" s="6">
        <v>0</v>
      </c>
      <c r="G1560" s="6">
        <v>0</v>
      </c>
      <c r="H1560" s="6">
        <v>0</v>
      </c>
    </row>
    <row r="1561" spans="1:8" x14ac:dyDescent="0.35">
      <c r="A1561" t="s">
        <v>876</v>
      </c>
      <c r="B1561" t="s">
        <v>15</v>
      </c>
      <c r="C1561" t="s">
        <v>2680</v>
      </c>
      <c r="D1561" s="6">
        <v>67526</v>
      </c>
      <c r="E1561" s="6">
        <v>0</v>
      </c>
      <c r="F1561" s="6">
        <v>10230.9</v>
      </c>
      <c r="G1561" s="6">
        <v>34185</v>
      </c>
      <c r="H1561" s="6">
        <v>34021</v>
      </c>
    </row>
    <row r="1562" spans="1:8" x14ac:dyDescent="0.35">
      <c r="A1562" t="s">
        <v>876</v>
      </c>
      <c r="B1562" t="s">
        <v>15</v>
      </c>
      <c r="C1562" t="s">
        <v>2777</v>
      </c>
      <c r="D1562" s="6">
        <v>68102</v>
      </c>
      <c r="E1562" s="6">
        <v>0</v>
      </c>
      <c r="F1562" s="6">
        <v>10090.799999999999</v>
      </c>
      <c r="G1562" s="6">
        <v>33717</v>
      </c>
      <c r="H1562" s="6">
        <v>33555</v>
      </c>
    </row>
    <row r="1563" spans="1:8" x14ac:dyDescent="0.35">
      <c r="A1563" t="s">
        <v>876</v>
      </c>
      <c r="B1563" t="s">
        <v>15</v>
      </c>
      <c r="C1563" t="s">
        <v>2794</v>
      </c>
      <c r="D1563" s="6">
        <v>1703500</v>
      </c>
      <c r="E1563" s="6">
        <v>1960500</v>
      </c>
      <c r="F1563" s="6">
        <v>0</v>
      </c>
      <c r="G1563" s="6">
        <v>0</v>
      </c>
      <c r="H1563" s="6">
        <v>0</v>
      </c>
    </row>
    <row r="1564" spans="1:8" x14ac:dyDescent="0.35">
      <c r="A1564" t="s">
        <v>876</v>
      </c>
      <c r="B1564" t="s">
        <v>15</v>
      </c>
      <c r="C1564" t="s">
        <v>2795</v>
      </c>
      <c r="D1564" s="6">
        <v>2842500</v>
      </c>
      <c r="E1564" s="6">
        <v>313750</v>
      </c>
      <c r="F1564" s="6">
        <v>1420250</v>
      </c>
      <c r="G1564" s="6">
        <v>1420250</v>
      </c>
      <c r="H1564" s="6">
        <v>1420250</v>
      </c>
    </row>
    <row r="1565" spans="1:8" x14ac:dyDescent="0.35">
      <c r="A1565" t="s">
        <v>877</v>
      </c>
      <c r="B1565" t="s">
        <v>30</v>
      </c>
      <c r="C1565" t="s">
        <v>2662</v>
      </c>
      <c r="D1565" s="6">
        <v>1782000</v>
      </c>
      <c r="E1565" s="6">
        <v>0</v>
      </c>
      <c r="F1565" s="6">
        <v>267150</v>
      </c>
      <c r="G1565" s="6">
        <v>890500</v>
      </c>
      <c r="H1565" s="6">
        <v>890500</v>
      </c>
    </row>
    <row r="1566" spans="1:8" x14ac:dyDescent="0.35">
      <c r="A1566" t="s">
        <v>877</v>
      </c>
      <c r="B1566" t="s">
        <v>30</v>
      </c>
      <c r="C1566" t="s">
        <v>1032</v>
      </c>
      <c r="D1566" s="6">
        <v>1250</v>
      </c>
      <c r="E1566" s="6">
        <v>0</v>
      </c>
      <c r="F1566" s="6">
        <v>187.5</v>
      </c>
      <c r="G1566" s="6">
        <v>1250</v>
      </c>
      <c r="H1566" s="6">
        <v>0</v>
      </c>
    </row>
    <row r="1567" spans="1:8" x14ac:dyDescent="0.35">
      <c r="A1567" t="s">
        <v>877</v>
      </c>
      <c r="B1567" t="s">
        <v>15</v>
      </c>
      <c r="C1567" t="s">
        <v>1894</v>
      </c>
      <c r="D1567" s="6">
        <v>468000</v>
      </c>
      <c r="E1567" s="6">
        <v>235000</v>
      </c>
      <c r="F1567" s="6">
        <v>235000</v>
      </c>
      <c r="G1567" s="6">
        <v>235000</v>
      </c>
      <c r="H1567" s="6">
        <v>235000</v>
      </c>
    </row>
    <row r="1568" spans="1:8" x14ac:dyDescent="0.35">
      <c r="A1568" t="s">
        <v>877</v>
      </c>
      <c r="B1568" t="s">
        <v>15</v>
      </c>
      <c r="C1568" t="s">
        <v>2071</v>
      </c>
      <c r="D1568" s="6">
        <v>163000</v>
      </c>
      <c r="E1568" s="6">
        <v>81500</v>
      </c>
      <c r="F1568" s="6">
        <v>24450</v>
      </c>
      <c r="G1568" s="6">
        <v>81500</v>
      </c>
      <c r="H1568" s="6">
        <v>81500</v>
      </c>
    </row>
    <row r="1569" spans="1:8" x14ac:dyDescent="0.35">
      <c r="A1569" t="s">
        <v>877</v>
      </c>
      <c r="B1569" t="s">
        <v>15</v>
      </c>
      <c r="C1569" t="s">
        <v>2592</v>
      </c>
      <c r="D1569" s="6">
        <v>168956</v>
      </c>
      <c r="E1569" s="6">
        <v>0</v>
      </c>
      <c r="F1569" s="6">
        <v>0</v>
      </c>
      <c r="G1569" s="6">
        <v>0</v>
      </c>
      <c r="H1569" s="6">
        <v>0</v>
      </c>
    </row>
    <row r="1570" spans="1:8" x14ac:dyDescent="0.35">
      <c r="A1570" t="s">
        <v>877</v>
      </c>
      <c r="B1570" t="s">
        <v>15</v>
      </c>
      <c r="C1570" t="s">
        <v>1092</v>
      </c>
      <c r="D1570" s="6">
        <v>65000</v>
      </c>
      <c r="E1570" s="6">
        <v>41622</v>
      </c>
      <c r="F1570" s="6">
        <v>0</v>
      </c>
      <c r="G1570" s="6">
        <v>0</v>
      </c>
      <c r="H1570" s="6">
        <v>0</v>
      </c>
    </row>
    <row r="1571" spans="1:8" x14ac:dyDescent="0.35">
      <c r="A1571" t="s">
        <v>877</v>
      </c>
      <c r="B1571" t="s">
        <v>15</v>
      </c>
      <c r="C1571" t="s">
        <v>1032</v>
      </c>
      <c r="D1571" s="6">
        <v>3750</v>
      </c>
      <c r="E1571" s="6">
        <v>1250</v>
      </c>
      <c r="F1571" s="6">
        <v>562.5</v>
      </c>
      <c r="G1571" s="6">
        <v>3750</v>
      </c>
      <c r="H1571" s="6">
        <v>0</v>
      </c>
    </row>
    <row r="1572" spans="1:8" x14ac:dyDescent="0.35">
      <c r="A1572" t="s">
        <v>877</v>
      </c>
      <c r="B1572" t="s">
        <v>15</v>
      </c>
      <c r="C1572" t="s">
        <v>2648</v>
      </c>
      <c r="D1572" s="6">
        <v>757461</v>
      </c>
      <c r="E1572" s="6">
        <v>0</v>
      </c>
      <c r="F1572" s="6">
        <v>0</v>
      </c>
      <c r="G1572" s="6">
        <v>0</v>
      </c>
      <c r="H1572" s="6">
        <v>0</v>
      </c>
    </row>
    <row r="1573" spans="1:8" x14ac:dyDescent="0.35">
      <c r="A1573" t="s">
        <v>877</v>
      </c>
      <c r="B1573" t="s">
        <v>15</v>
      </c>
      <c r="C1573" t="s">
        <v>2924</v>
      </c>
      <c r="D1573" s="6">
        <v>6390000</v>
      </c>
      <c r="E1573" s="6">
        <v>3122000</v>
      </c>
      <c r="F1573" s="6">
        <v>3267500</v>
      </c>
      <c r="G1573" s="6">
        <v>3267500</v>
      </c>
      <c r="H1573" s="6">
        <v>3267500</v>
      </c>
    </row>
    <row r="1574" spans="1:8" x14ac:dyDescent="0.35">
      <c r="A1574" t="s">
        <v>878</v>
      </c>
      <c r="B1574" t="s">
        <v>30</v>
      </c>
      <c r="C1574" t="s">
        <v>1515</v>
      </c>
      <c r="D1574" s="6">
        <v>309000</v>
      </c>
      <c r="E1574" s="6">
        <v>154500</v>
      </c>
      <c r="F1574" s="6">
        <v>91650</v>
      </c>
      <c r="G1574" s="6">
        <v>305500</v>
      </c>
      <c r="H1574" s="6">
        <v>305500</v>
      </c>
    </row>
    <row r="1575" spans="1:8" x14ac:dyDescent="0.35">
      <c r="A1575" t="s">
        <v>878</v>
      </c>
      <c r="B1575" t="s">
        <v>30</v>
      </c>
      <c r="C1575" t="s">
        <v>2635</v>
      </c>
      <c r="D1575" s="6">
        <v>1632000</v>
      </c>
      <c r="E1575" s="6">
        <v>0</v>
      </c>
      <c r="F1575" s="6">
        <v>94200</v>
      </c>
      <c r="G1575" s="6">
        <v>314000</v>
      </c>
      <c r="H1575" s="6">
        <v>314000</v>
      </c>
    </row>
    <row r="1576" spans="1:8" x14ac:dyDescent="0.35">
      <c r="A1576" t="s">
        <v>878</v>
      </c>
      <c r="B1576" t="s">
        <v>30</v>
      </c>
      <c r="C1576" t="s">
        <v>1998</v>
      </c>
      <c r="D1576" s="6">
        <v>0</v>
      </c>
      <c r="E1576" s="6">
        <v>0</v>
      </c>
      <c r="F1576" s="6">
        <v>446100</v>
      </c>
      <c r="G1576" s="6">
        <v>1487000</v>
      </c>
      <c r="H1576" s="6">
        <v>1487000</v>
      </c>
    </row>
    <row r="1577" spans="1:8" x14ac:dyDescent="0.35">
      <c r="A1577" t="s">
        <v>878</v>
      </c>
      <c r="B1577" t="s">
        <v>15</v>
      </c>
      <c r="C1577" t="s">
        <v>1210</v>
      </c>
      <c r="D1577" s="6">
        <v>479000</v>
      </c>
      <c r="E1577" s="6">
        <v>238000</v>
      </c>
      <c r="F1577" s="6">
        <v>240500</v>
      </c>
      <c r="G1577" s="6">
        <v>240500</v>
      </c>
      <c r="H1577" s="6">
        <v>240500</v>
      </c>
    </row>
    <row r="1578" spans="1:8" x14ac:dyDescent="0.35">
      <c r="A1578" t="s">
        <v>878</v>
      </c>
      <c r="B1578" t="s">
        <v>15</v>
      </c>
      <c r="C1578" t="s">
        <v>1295</v>
      </c>
      <c r="D1578" s="6">
        <v>427000</v>
      </c>
      <c r="E1578" s="6">
        <v>211000</v>
      </c>
      <c r="F1578" s="6">
        <v>0</v>
      </c>
      <c r="G1578" s="6">
        <v>0</v>
      </c>
      <c r="H1578" s="6">
        <v>0</v>
      </c>
    </row>
    <row r="1579" spans="1:8" x14ac:dyDescent="0.35">
      <c r="A1579" t="s">
        <v>878</v>
      </c>
      <c r="B1579" t="s">
        <v>15</v>
      </c>
      <c r="C1579" t="s">
        <v>2026</v>
      </c>
      <c r="D1579" s="6">
        <v>86000</v>
      </c>
      <c r="E1579" s="6">
        <v>43000</v>
      </c>
      <c r="F1579" s="6">
        <v>1019000</v>
      </c>
      <c r="G1579" s="6">
        <v>2038000</v>
      </c>
      <c r="H1579" s="6">
        <v>0</v>
      </c>
    </row>
    <row r="1580" spans="1:8" x14ac:dyDescent="0.35">
      <c r="A1580" t="s">
        <v>878</v>
      </c>
      <c r="B1580" t="s">
        <v>15</v>
      </c>
      <c r="C1580" t="s">
        <v>1114</v>
      </c>
      <c r="D1580" s="6">
        <v>153000</v>
      </c>
      <c r="E1580" s="6">
        <v>78500</v>
      </c>
      <c r="F1580" s="6">
        <v>24000</v>
      </c>
      <c r="G1580" s="6">
        <v>80000</v>
      </c>
      <c r="H1580" s="6">
        <v>80000</v>
      </c>
    </row>
    <row r="1581" spans="1:8" x14ac:dyDescent="0.35">
      <c r="A1581" t="s">
        <v>878</v>
      </c>
      <c r="B1581" t="s">
        <v>15</v>
      </c>
      <c r="C1581" t="s">
        <v>2493</v>
      </c>
      <c r="D1581" s="6">
        <v>3851000</v>
      </c>
      <c r="E1581" s="6">
        <v>1920500</v>
      </c>
      <c r="F1581" s="6">
        <v>0</v>
      </c>
      <c r="G1581" s="6">
        <v>0</v>
      </c>
      <c r="H1581" s="6">
        <v>0</v>
      </c>
    </row>
    <row r="1582" spans="1:8" x14ac:dyDescent="0.35">
      <c r="A1582" t="s">
        <v>878</v>
      </c>
      <c r="B1582" t="s">
        <v>15</v>
      </c>
      <c r="C1582" t="s">
        <v>2592</v>
      </c>
      <c r="D1582" s="6">
        <v>200332</v>
      </c>
      <c r="E1582" s="6">
        <v>111407</v>
      </c>
      <c r="F1582" s="6">
        <v>0</v>
      </c>
      <c r="G1582" s="6">
        <v>0</v>
      </c>
      <c r="H1582" s="6">
        <v>0</v>
      </c>
    </row>
    <row r="1583" spans="1:8" x14ac:dyDescent="0.35">
      <c r="A1583" t="s">
        <v>878</v>
      </c>
      <c r="B1583" t="s">
        <v>15</v>
      </c>
      <c r="C1583" t="s">
        <v>1092</v>
      </c>
      <c r="D1583" s="6">
        <v>250000</v>
      </c>
      <c r="E1583" s="6">
        <v>158200</v>
      </c>
      <c r="F1583" s="6">
        <v>0</v>
      </c>
      <c r="G1583" s="6">
        <v>0</v>
      </c>
      <c r="H1583" s="6">
        <v>0</v>
      </c>
    </row>
    <row r="1584" spans="1:8" x14ac:dyDescent="0.35">
      <c r="A1584" t="s">
        <v>878</v>
      </c>
      <c r="B1584" t="s">
        <v>15</v>
      </c>
      <c r="C1584" t="s">
        <v>2914</v>
      </c>
      <c r="D1584" s="6">
        <v>563500</v>
      </c>
      <c r="E1584" s="6">
        <v>224250</v>
      </c>
      <c r="F1584" s="6">
        <v>446750</v>
      </c>
      <c r="G1584" s="6">
        <v>449250</v>
      </c>
      <c r="H1584" s="6">
        <v>444250</v>
      </c>
    </row>
    <row r="1585" spans="1:8" x14ac:dyDescent="0.35">
      <c r="A1585" t="s">
        <v>878</v>
      </c>
      <c r="B1585" t="s">
        <v>15</v>
      </c>
      <c r="C1585" t="s">
        <v>1125</v>
      </c>
      <c r="D1585" s="6">
        <v>1456000</v>
      </c>
      <c r="E1585" s="6">
        <v>719500</v>
      </c>
      <c r="F1585" s="6">
        <v>720500</v>
      </c>
      <c r="G1585" s="6">
        <v>720500</v>
      </c>
      <c r="H1585" s="6">
        <v>720500</v>
      </c>
    </row>
    <row r="1586" spans="1:8" x14ac:dyDescent="0.35">
      <c r="A1586" t="s">
        <v>878</v>
      </c>
      <c r="B1586" t="s">
        <v>15</v>
      </c>
      <c r="C1586" t="s">
        <v>2915</v>
      </c>
      <c r="D1586" s="6">
        <v>3429000</v>
      </c>
      <c r="E1586" s="6">
        <v>1709000</v>
      </c>
      <c r="F1586" s="6">
        <v>0</v>
      </c>
      <c r="G1586" s="6">
        <v>0</v>
      </c>
      <c r="H1586" s="6">
        <v>0</v>
      </c>
    </row>
    <row r="1587" spans="1:8" x14ac:dyDescent="0.35">
      <c r="A1587" t="s">
        <v>878</v>
      </c>
      <c r="B1587" t="s">
        <v>16</v>
      </c>
      <c r="C1587" t="s">
        <v>2916</v>
      </c>
      <c r="D1587" s="6">
        <v>637442</v>
      </c>
      <c r="E1587" s="6">
        <v>315771</v>
      </c>
      <c r="F1587" s="6">
        <v>95234.7</v>
      </c>
      <c r="G1587" s="6">
        <v>316335</v>
      </c>
      <c r="H1587" s="6">
        <v>318563</v>
      </c>
    </row>
    <row r="1588" spans="1:8" x14ac:dyDescent="0.35">
      <c r="A1588" t="s">
        <v>879</v>
      </c>
      <c r="B1588" t="s">
        <v>15</v>
      </c>
      <c r="C1588" t="s">
        <v>1254</v>
      </c>
      <c r="D1588" s="6">
        <v>0</v>
      </c>
      <c r="E1588" s="6">
        <v>0</v>
      </c>
      <c r="F1588" s="6">
        <v>0</v>
      </c>
      <c r="G1588" s="6">
        <v>0</v>
      </c>
      <c r="H1588" s="6">
        <v>0</v>
      </c>
    </row>
    <row r="1589" spans="1:8" x14ac:dyDescent="0.35">
      <c r="A1589" t="s">
        <v>879</v>
      </c>
      <c r="B1589" t="s">
        <v>15</v>
      </c>
      <c r="C1589" t="s">
        <v>1369</v>
      </c>
      <c r="D1589" s="6">
        <v>22165</v>
      </c>
      <c r="E1589" s="6">
        <v>11165</v>
      </c>
      <c r="F1589" s="6">
        <v>0</v>
      </c>
      <c r="G1589" s="6">
        <v>0</v>
      </c>
      <c r="H1589" s="6">
        <v>0</v>
      </c>
    </row>
    <row r="1590" spans="1:8" x14ac:dyDescent="0.35">
      <c r="A1590" t="s">
        <v>879</v>
      </c>
      <c r="B1590" t="s">
        <v>15</v>
      </c>
      <c r="C1590" t="s">
        <v>1405</v>
      </c>
      <c r="D1590" s="6">
        <v>10211</v>
      </c>
      <c r="E1590" s="6">
        <v>10262</v>
      </c>
      <c r="F1590" s="6">
        <v>0</v>
      </c>
      <c r="G1590" s="6">
        <v>0</v>
      </c>
      <c r="H1590" s="6">
        <v>0</v>
      </c>
    </row>
    <row r="1591" spans="1:8" x14ac:dyDescent="0.35">
      <c r="A1591" t="s">
        <v>879</v>
      </c>
      <c r="B1591" t="s">
        <v>15</v>
      </c>
      <c r="C1591" t="s">
        <v>1531</v>
      </c>
      <c r="D1591" s="6">
        <v>394000</v>
      </c>
      <c r="E1591" s="6">
        <v>32000</v>
      </c>
      <c r="F1591" s="6">
        <v>198000</v>
      </c>
      <c r="G1591" s="6">
        <v>198000</v>
      </c>
      <c r="H1591" s="6">
        <v>198000</v>
      </c>
    </row>
    <row r="1592" spans="1:8" x14ac:dyDescent="0.35">
      <c r="A1592" t="s">
        <v>879</v>
      </c>
      <c r="B1592" t="s">
        <v>15</v>
      </c>
      <c r="C1592" t="s">
        <v>1562</v>
      </c>
      <c r="D1592" s="6">
        <v>22090</v>
      </c>
      <c r="E1592" s="6">
        <v>11126</v>
      </c>
      <c r="F1592" s="6">
        <v>3280.95</v>
      </c>
      <c r="G1592" s="6">
        <v>10964</v>
      </c>
      <c r="H1592" s="6">
        <v>10909</v>
      </c>
    </row>
    <row r="1593" spans="1:8" x14ac:dyDescent="0.35">
      <c r="A1593" t="s">
        <v>879</v>
      </c>
      <c r="B1593" t="s">
        <v>15</v>
      </c>
      <c r="C1593" t="s">
        <v>1602</v>
      </c>
      <c r="D1593" s="6">
        <v>35900</v>
      </c>
      <c r="E1593" s="6">
        <v>18325</v>
      </c>
      <c r="F1593" s="6">
        <v>5385</v>
      </c>
      <c r="G1593" s="6">
        <v>17575</v>
      </c>
      <c r="H1593" s="6">
        <v>18325</v>
      </c>
    </row>
    <row r="1594" spans="1:8" x14ac:dyDescent="0.35">
      <c r="A1594" t="s">
        <v>879</v>
      </c>
      <c r="B1594" t="s">
        <v>15</v>
      </c>
      <c r="C1594" t="s">
        <v>1669</v>
      </c>
      <c r="D1594" s="6">
        <v>22188</v>
      </c>
      <c r="E1594" s="6">
        <v>11176</v>
      </c>
      <c r="F1594" s="6">
        <v>3295.8</v>
      </c>
      <c r="G1594" s="6">
        <v>11013</v>
      </c>
      <c r="H1594" s="6">
        <v>10959</v>
      </c>
    </row>
    <row r="1595" spans="1:8" x14ac:dyDescent="0.35">
      <c r="A1595" t="s">
        <v>879</v>
      </c>
      <c r="B1595" t="s">
        <v>15</v>
      </c>
      <c r="C1595" t="s">
        <v>2262</v>
      </c>
      <c r="D1595" s="6">
        <v>0</v>
      </c>
      <c r="E1595" s="6">
        <v>186619</v>
      </c>
      <c r="F1595" s="6">
        <v>0</v>
      </c>
      <c r="G1595" s="6">
        <v>0</v>
      </c>
      <c r="H1595" s="6">
        <v>0</v>
      </c>
    </row>
    <row r="1596" spans="1:8" x14ac:dyDescent="0.35">
      <c r="A1596" t="s">
        <v>879</v>
      </c>
      <c r="B1596" t="s">
        <v>15</v>
      </c>
      <c r="C1596" t="s">
        <v>2269</v>
      </c>
      <c r="D1596" s="6">
        <v>23800</v>
      </c>
      <c r="E1596" s="6">
        <v>11986</v>
      </c>
      <c r="F1596" s="6">
        <v>3535.65</v>
      </c>
      <c r="G1596" s="6">
        <v>11814</v>
      </c>
      <c r="H1596" s="6">
        <v>11757</v>
      </c>
    </row>
    <row r="1597" spans="1:8" x14ac:dyDescent="0.35">
      <c r="A1597" t="s">
        <v>879</v>
      </c>
      <c r="B1597" t="s">
        <v>15</v>
      </c>
      <c r="C1597" t="s">
        <v>2351</v>
      </c>
      <c r="D1597" s="6">
        <v>22479</v>
      </c>
      <c r="E1597" s="6">
        <v>11321</v>
      </c>
      <c r="F1597" s="6">
        <v>3339</v>
      </c>
      <c r="G1597" s="6">
        <v>11157</v>
      </c>
      <c r="H1597" s="6">
        <v>11103</v>
      </c>
    </row>
    <row r="1598" spans="1:8" x14ac:dyDescent="0.35">
      <c r="A1598" t="s">
        <v>879</v>
      </c>
      <c r="B1598" t="s">
        <v>15</v>
      </c>
      <c r="C1598" t="s">
        <v>2414</v>
      </c>
      <c r="D1598" s="6">
        <v>21500</v>
      </c>
      <c r="E1598" s="6">
        <v>10830</v>
      </c>
      <c r="F1598" s="6">
        <v>0</v>
      </c>
      <c r="G1598" s="6">
        <v>0</v>
      </c>
      <c r="H1598" s="6">
        <v>0</v>
      </c>
    </row>
    <row r="1599" spans="1:8" x14ac:dyDescent="0.35">
      <c r="A1599" t="s">
        <v>879</v>
      </c>
      <c r="B1599" t="s">
        <v>15</v>
      </c>
      <c r="C1599" t="s">
        <v>2467</v>
      </c>
      <c r="D1599" s="6">
        <v>0</v>
      </c>
      <c r="E1599" s="6">
        <v>10211</v>
      </c>
      <c r="F1599" s="6">
        <v>0</v>
      </c>
      <c r="G1599" s="6">
        <v>0</v>
      </c>
      <c r="H1599" s="6">
        <v>0</v>
      </c>
    </row>
    <row r="1600" spans="1:8" x14ac:dyDescent="0.35">
      <c r="A1600" t="s">
        <v>879</v>
      </c>
      <c r="B1600" t="s">
        <v>15</v>
      </c>
      <c r="C1600" t="s">
        <v>2592</v>
      </c>
      <c r="D1600" s="6">
        <v>40269</v>
      </c>
      <c r="E1600" s="6">
        <v>0</v>
      </c>
      <c r="F1600" s="6">
        <v>0</v>
      </c>
      <c r="G1600" s="6">
        <v>0</v>
      </c>
      <c r="H1600" s="6">
        <v>0</v>
      </c>
    </row>
    <row r="1601" spans="1:8" x14ac:dyDescent="0.35">
      <c r="A1601" t="s">
        <v>879</v>
      </c>
      <c r="B1601" t="s">
        <v>15</v>
      </c>
      <c r="C1601" t="s">
        <v>1092</v>
      </c>
      <c r="D1601" s="6">
        <v>4744</v>
      </c>
      <c r="E1601" s="6">
        <v>0</v>
      </c>
      <c r="F1601" s="6">
        <v>0</v>
      </c>
      <c r="G1601" s="6">
        <v>0</v>
      </c>
      <c r="H1601" s="6">
        <v>0</v>
      </c>
    </row>
    <row r="1602" spans="1:8" x14ac:dyDescent="0.35">
      <c r="A1602" t="s">
        <v>879</v>
      </c>
      <c r="B1602" t="s">
        <v>15</v>
      </c>
      <c r="C1602" t="s">
        <v>2685</v>
      </c>
      <c r="D1602" s="6">
        <v>24228</v>
      </c>
      <c r="E1602" s="6">
        <v>12483</v>
      </c>
      <c r="F1602" s="6">
        <v>3599.4</v>
      </c>
      <c r="G1602" s="6">
        <v>12027</v>
      </c>
      <c r="H1602" s="6">
        <v>11969</v>
      </c>
    </row>
    <row r="1603" spans="1:8" x14ac:dyDescent="0.35">
      <c r="A1603" t="s">
        <v>879</v>
      </c>
      <c r="B1603" t="s">
        <v>15</v>
      </c>
      <c r="C1603" t="s">
        <v>1032</v>
      </c>
      <c r="D1603" s="6">
        <v>0</v>
      </c>
      <c r="E1603" s="6">
        <v>0</v>
      </c>
      <c r="F1603" s="6">
        <v>0</v>
      </c>
      <c r="G1603" s="6">
        <v>0</v>
      </c>
      <c r="H1603" s="6">
        <v>0</v>
      </c>
    </row>
    <row r="1604" spans="1:8" x14ac:dyDescent="0.35">
      <c r="A1604" t="s">
        <v>879</v>
      </c>
      <c r="B1604" t="s">
        <v>15</v>
      </c>
      <c r="C1604" t="s">
        <v>2903</v>
      </c>
      <c r="D1604" s="6">
        <v>24885</v>
      </c>
      <c r="E1604" s="6">
        <v>0</v>
      </c>
      <c r="F1604" s="6">
        <v>3726</v>
      </c>
      <c r="G1604" s="6">
        <v>12450</v>
      </c>
      <c r="H1604" s="6">
        <v>12390</v>
      </c>
    </row>
    <row r="1605" spans="1:8" x14ac:dyDescent="0.35">
      <c r="A1605" t="s">
        <v>880</v>
      </c>
      <c r="B1605" t="s">
        <v>30</v>
      </c>
      <c r="C1605" t="s">
        <v>1427</v>
      </c>
      <c r="D1605" s="6">
        <v>1758000</v>
      </c>
      <c r="E1605" s="6">
        <v>879000</v>
      </c>
      <c r="F1605" s="6">
        <v>263700</v>
      </c>
      <c r="G1605" s="6">
        <v>879000</v>
      </c>
      <c r="H1605" s="6">
        <v>879000</v>
      </c>
    </row>
    <row r="1606" spans="1:8" x14ac:dyDescent="0.35">
      <c r="A1606" t="s">
        <v>880</v>
      </c>
      <c r="B1606" t="s">
        <v>15</v>
      </c>
      <c r="C1606" t="s">
        <v>1398</v>
      </c>
      <c r="D1606" s="6">
        <v>221312</v>
      </c>
      <c r="E1606" s="6">
        <v>111906</v>
      </c>
      <c r="F1606" s="6">
        <v>109156</v>
      </c>
      <c r="G1606" s="6">
        <v>109156</v>
      </c>
      <c r="H1606" s="6">
        <v>113156</v>
      </c>
    </row>
    <row r="1607" spans="1:8" x14ac:dyDescent="0.35">
      <c r="A1607" t="s">
        <v>880</v>
      </c>
      <c r="B1607" t="s">
        <v>15</v>
      </c>
      <c r="C1607" t="s">
        <v>2286</v>
      </c>
      <c r="D1607" s="6">
        <v>320500</v>
      </c>
      <c r="E1607" s="6">
        <v>160500</v>
      </c>
      <c r="F1607" s="6">
        <v>48075</v>
      </c>
      <c r="G1607" s="6">
        <v>160000</v>
      </c>
      <c r="H1607" s="6">
        <v>160500</v>
      </c>
    </row>
    <row r="1608" spans="1:8" x14ac:dyDescent="0.35">
      <c r="A1608" t="s">
        <v>880</v>
      </c>
      <c r="B1608" t="s">
        <v>15</v>
      </c>
      <c r="C1608" t="s">
        <v>2492</v>
      </c>
      <c r="D1608" s="6">
        <v>191286</v>
      </c>
      <c r="E1608" s="6">
        <v>98233</v>
      </c>
      <c r="F1608" s="6">
        <v>94381.5</v>
      </c>
      <c r="G1608" s="6">
        <v>97913</v>
      </c>
      <c r="H1608" s="6">
        <v>90850</v>
      </c>
    </row>
    <row r="1609" spans="1:8" x14ac:dyDescent="0.35">
      <c r="A1609" t="s">
        <v>880</v>
      </c>
      <c r="B1609" t="s">
        <v>15</v>
      </c>
      <c r="C1609" t="s">
        <v>1092</v>
      </c>
      <c r="D1609" s="6">
        <v>0</v>
      </c>
      <c r="E1609" s="6">
        <v>0</v>
      </c>
      <c r="F1609" s="6">
        <v>0</v>
      </c>
      <c r="G1609" s="6">
        <v>0</v>
      </c>
      <c r="H1609" s="6">
        <v>0</v>
      </c>
    </row>
    <row r="1610" spans="1:8" x14ac:dyDescent="0.35">
      <c r="A1610" t="s">
        <v>880</v>
      </c>
      <c r="B1610" t="s">
        <v>15</v>
      </c>
      <c r="C1610" t="s">
        <v>2592</v>
      </c>
      <c r="D1610" s="6">
        <v>96252</v>
      </c>
      <c r="E1610" s="6">
        <v>83421</v>
      </c>
      <c r="F1610" s="6">
        <v>0</v>
      </c>
      <c r="G1610" s="6">
        <v>0</v>
      </c>
      <c r="H1610" s="6">
        <v>0</v>
      </c>
    </row>
    <row r="1611" spans="1:8" x14ac:dyDescent="0.35">
      <c r="A1611" t="s">
        <v>880</v>
      </c>
      <c r="B1611" t="s">
        <v>15</v>
      </c>
      <c r="C1611" t="s">
        <v>2794</v>
      </c>
      <c r="D1611" s="6">
        <v>2460500</v>
      </c>
      <c r="E1611" s="6">
        <v>1171500</v>
      </c>
      <c r="F1611" s="6">
        <v>1289000</v>
      </c>
      <c r="G1611" s="6">
        <v>1289000</v>
      </c>
      <c r="H1611" s="6">
        <v>1853500</v>
      </c>
    </row>
    <row r="1612" spans="1:8" x14ac:dyDescent="0.35">
      <c r="A1612" t="s">
        <v>880</v>
      </c>
      <c r="B1612" t="s">
        <v>15</v>
      </c>
      <c r="C1612" t="s">
        <v>2833</v>
      </c>
      <c r="D1612" s="6">
        <v>1892000</v>
      </c>
      <c r="E1612" s="6">
        <v>946500</v>
      </c>
      <c r="F1612" s="6">
        <v>945500</v>
      </c>
      <c r="G1612" s="6">
        <v>945500</v>
      </c>
      <c r="H1612" s="6">
        <v>951500</v>
      </c>
    </row>
    <row r="1613" spans="1:8" x14ac:dyDescent="0.35">
      <c r="A1613" t="s">
        <v>880</v>
      </c>
      <c r="B1613" t="s">
        <v>15</v>
      </c>
      <c r="C1613" t="s">
        <v>1032</v>
      </c>
      <c r="D1613" s="6">
        <v>0</v>
      </c>
      <c r="E1613" s="6">
        <v>0</v>
      </c>
      <c r="F1613" s="6">
        <v>0</v>
      </c>
      <c r="G1613" s="6">
        <v>0</v>
      </c>
      <c r="H1613" s="6">
        <v>0</v>
      </c>
    </row>
    <row r="1614" spans="1:8" x14ac:dyDescent="0.35">
      <c r="A1614" t="s">
        <v>880</v>
      </c>
      <c r="B1614" t="s">
        <v>16</v>
      </c>
      <c r="C1614" t="s">
        <v>1217</v>
      </c>
      <c r="D1614" s="6">
        <v>71783</v>
      </c>
      <c r="E1614" s="6">
        <v>68743</v>
      </c>
      <c r="F1614" s="6">
        <v>0</v>
      </c>
      <c r="G1614" s="6">
        <v>0</v>
      </c>
      <c r="H1614" s="6">
        <v>0</v>
      </c>
    </row>
    <row r="1615" spans="1:8" x14ac:dyDescent="0.35">
      <c r="A1615" t="s">
        <v>881</v>
      </c>
      <c r="B1615" t="s">
        <v>15</v>
      </c>
      <c r="C1615" t="s">
        <v>1178</v>
      </c>
      <c r="D1615" s="6">
        <v>0</v>
      </c>
      <c r="E1615" s="6">
        <v>0</v>
      </c>
      <c r="F1615" s="6">
        <v>0</v>
      </c>
      <c r="G1615" s="6">
        <v>0</v>
      </c>
      <c r="H1615" s="6">
        <v>0</v>
      </c>
    </row>
    <row r="1616" spans="1:8" x14ac:dyDescent="0.35">
      <c r="A1616" t="s">
        <v>881</v>
      </c>
      <c r="B1616" t="s">
        <v>15</v>
      </c>
      <c r="C1616" t="s">
        <v>1332</v>
      </c>
      <c r="D1616" s="6">
        <v>108495</v>
      </c>
      <c r="E1616" s="6">
        <v>54844</v>
      </c>
      <c r="F1616" s="6">
        <v>78287</v>
      </c>
      <c r="G1616" s="6">
        <v>78651</v>
      </c>
      <c r="H1616" s="6">
        <v>77923</v>
      </c>
    </row>
    <row r="1617" spans="1:8" x14ac:dyDescent="0.35">
      <c r="A1617" t="s">
        <v>881</v>
      </c>
      <c r="B1617" t="s">
        <v>15</v>
      </c>
      <c r="C1617" t="s">
        <v>1319</v>
      </c>
      <c r="D1617" s="6">
        <v>97402</v>
      </c>
      <c r="E1617" s="6">
        <v>48701</v>
      </c>
      <c r="F1617" s="6">
        <v>133701</v>
      </c>
      <c r="G1617" s="6">
        <v>133701</v>
      </c>
      <c r="H1617" s="6">
        <v>136368</v>
      </c>
    </row>
    <row r="1618" spans="1:8" x14ac:dyDescent="0.35">
      <c r="A1618" t="s">
        <v>881</v>
      </c>
      <c r="B1618" t="s">
        <v>15</v>
      </c>
      <c r="C1618" t="s">
        <v>2208</v>
      </c>
      <c r="D1618" s="6">
        <v>163390</v>
      </c>
      <c r="E1618" s="6">
        <v>82802</v>
      </c>
      <c r="F1618" s="6">
        <v>25553.4</v>
      </c>
      <c r="G1618" s="6">
        <v>85588</v>
      </c>
      <c r="H1618" s="6">
        <v>84768</v>
      </c>
    </row>
    <row r="1619" spans="1:8" x14ac:dyDescent="0.35">
      <c r="A1619" t="s">
        <v>881</v>
      </c>
      <c r="B1619" t="s">
        <v>15</v>
      </c>
      <c r="C1619" t="s">
        <v>1806</v>
      </c>
      <c r="D1619" s="6">
        <v>325000</v>
      </c>
      <c r="E1619" s="6">
        <v>329000</v>
      </c>
      <c r="F1619" s="6">
        <v>0</v>
      </c>
      <c r="G1619" s="6">
        <v>0</v>
      </c>
      <c r="H1619" s="6">
        <v>0</v>
      </c>
    </row>
    <row r="1620" spans="1:8" x14ac:dyDescent="0.35">
      <c r="A1620" t="s">
        <v>881</v>
      </c>
      <c r="B1620" t="s">
        <v>15</v>
      </c>
      <c r="C1620" t="s">
        <v>2456</v>
      </c>
      <c r="D1620" s="6">
        <v>752000</v>
      </c>
      <c r="E1620" s="6">
        <v>209500</v>
      </c>
      <c r="F1620" s="6">
        <v>430000</v>
      </c>
      <c r="G1620" s="6">
        <v>430000</v>
      </c>
      <c r="H1620" s="6">
        <v>430000</v>
      </c>
    </row>
    <row r="1621" spans="1:8" x14ac:dyDescent="0.35">
      <c r="A1621" t="s">
        <v>881</v>
      </c>
      <c r="B1621" t="s">
        <v>15</v>
      </c>
      <c r="C1621" t="s">
        <v>1121</v>
      </c>
      <c r="D1621" s="6">
        <v>165220</v>
      </c>
      <c r="E1621" s="6">
        <v>83760</v>
      </c>
      <c r="F1621" s="6">
        <v>24390</v>
      </c>
      <c r="G1621" s="6">
        <v>81400</v>
      </c>
      <c r="H1621" s="6">
        <v>81200</v>
      </c>
    </row>
    <row r="1622" spans="1:8" x14ac:dyDescent="0.35">
      <c r="A1622" t="s">
        <v>881</v>
      </c>
      <c r="B1622" t="s">
        <v>15</v>
      </c>
      <c r="C1622" t="s">
        <v>1092</v>
      </c>
      <c r="D1622" s="6">
        <v>0</v>
      </c>
      <c r="E1622" s="6">
        <v>0</v>
      </c>
      <c r="F1622" s="6">
        <v>0</v>
      </c>
      <c r="G1622" s="6">
        <v>0</v>
      </c>
      <c r="H1622" s="6">
        <v>0</v>
      </c>
    </row>
    <row r="1623" spans="1:8" x14ac:dyDescent="0.35">
      <c r="A1623" t="s">
        <v>881</v>
      </c>
      <c r="B1623" t="s">
        <v>15</v>
      </c>
      <c r="C1623" t="s">
        <v>2592</v>
      </c>
      <c r="D1623" s="6">
        <v>7235</v>
      </c>
      <c r="E1623" s="6">
        <v>11260</v>
      </c>
      <c r="F1623" s="6">
        <v>0</v>
      </c>
      <c r="G1623" s="6">
        <v>0</v>
      </c>
      <c r="H1623" s="6">
        <v>0</v>
      </c>
    </row>
    <row r="1624" spans="1:8" x14ac:dyDescent="0.35">
      <c r="A1624" t="s">
        <v>881</v>
      </c>
      <c r="B1624" t="s">
        <v>15</v>
      </c>
      <c r="C1624" t="s">
        <v>1032</v>
      </c>
      <c r="D1624" s="6">
        <v>18213</v>
      </c>
      <c r="E1624" s="6">
        <v>9973</v>
      </c>
      <c r="F1624" s="6">
        <v>2732.1</v>
      </c>
      <c r="G1624" s="6">
        <v>8241</v>
      </c>
      <c r="H1624" s="6">
        <v>9973</v>
      </c>
    </row>
    <row r="1625" spans="1:8" x14ac:dyDescent="0.35">
      <c r="A1625" t="s">
        <v>881</v>
      </c>
      <c r="B1625" t="s">
        <v>16</v>
      </c>
      <c r="C1625" t="s">
        <v>1654</v>
      </c>
      <c r="D1625" s="6">
        <v>98444</v>
      </c>
      <c r="E1625" s="6">
        <v>45704</v>
      </c>
      <c r="F1625" s="6">
        <v>47038</v>
      </c>
      <c r="G1625" s="6">
        <v>47584</v>
      </c>
      <c r="H1625" s="6">
        <v>46492</v>
      </c>
    </row>
    <row r="1626" spans="1:8" x14ac:dyDescent="0.35">
      <c r="A1626" t="s">
        <v>882</v>
      </c>
      <c r="B1626" t="s">
        <v>15</v>
      </c>
      <c r="C1626" t="s">
        <v>1768</v>
      </c>
      <c r="D1626" s="6">
        <v>234500</v>
      </c>
      <c r="E1626" s="6">
        <v>114750</v>
      </c>
      <c r="F1626" s="6">
        <v>116750</v>
      </c>
      <c r="G1626" s="6">
        <v>116750</v>
      </c>
      <c r="H1626" s="6">
        <v>116750</v>
      </c>
    </row>
    <row r="1627" spans="1:8" x14ac:dyDescent="0.35">
      <c r="A1627" t="s">
        <v>882</v>
      </c>
      <c r="B1627" t="s">
        <v>15</v>
      </c>
      <c r="C1627" t="s">
        <v>2592</v>
      </c>
      <c r="D1627" s="6">
        <v>44475</v>
      </c>
      <c r="E1627" s="6">
        <v>0</v>
      </c>
      <c r="F1627" s="6">
        <v>0</v>
      </c>
      <c r="G1627" s="6">
        <v>0</v>
      </c>
      <c r="H1627" s="6">
        <v>0</v>
      </c>
    </row>
    <row r="1628" spans="1:8" x14ac:dyDescent="0.35">
      <c r="A1628" t="s">
        <v>883</v>
      </c>
      <c r="B1628" t="s">
        <v>15</v>
      </c>
      <c r="C1628" t="s">
        <v>1498</v>
      </c>
      <c r="D1628" s="6">
        <v>6005000</v>
      </c>
      <c r="E1628" s="6">
        <v>3002500</v>
      </c>
      <c r="F1628" s="6">
        <v>2175000</v>
      </c>
      <c r="G1628" s="6">
        <v>3002500</v>
      </c>
      <c r="H1628" s="6">
        <v>1347500</v>
      </c>
    </row>
    <row r="1629" spans="1:8" x14ac:dyDescent="0.35">
      <c r="A1629" t="s">
        <v>883</v>
      </c>
      <c r="B1629" t="s">
        <v>15</v>
      </c>
      <c r="C1629" t="s">
        <v>1511</v>
      </c>
      <c r="D1629" s="6">
        <v>262000</v>
      </c>
      <c r="E1629" s="6">
        <v>131000</v>
      </c>
      <c r="F1629" s="6">
        <v>131000</v>
      </c>
      <c r="G1629" s="6">
        <v>131000</v>
      </c>
      <c r="H1629" s="6">
        <v>131000</v>
      </c>
    </row>
    <row r="1630" spans="1:8" x14ac:dyDescent="0.35">
      <c r="A1630" t="s">
        <v>883</v>
      </c>
      <c r="B1630" t="s">
        <v>15</v>
      </c>
      <c r="C1630" t="s">
        <v>1639</v>
      </c>
      <c r="D1630" s="6">
        <v>109556</v>
      </c>
      <c r="E1630" s="6">
        <v>55186</v>
      </c>
      <c r="F1630" s="6">
        <v>0</v>
      </c>
      <c r="G1630" s="6">
        <v>0</v>
      </c>
      <c r="H1630" s="6">
        <v>0</v>
      </c>
    </row>
    <row r="1631" spans="1:8" x14ac:dyDescent="0.35">
      <c r="A1631" t="s">
        <v>883</v>
      </c>
      <c r="B1631" t="s">
        <v>15</v>
      </c>
      <c r="C1631" t="s">
        <v>1252</v>
      </c>
      <c r="D1631" s="6">
        <v>867850</v>
      </c>
      <c r="E1631" s="6">
        <v>675150</v>
      </c>
      <c r="F1631" s="6">
        <v>0</v>
      </c>
      <c r="G1631" s="6">
        <v>0</v>
      </c>
      <c r="H1631" s="6">
        <v>0</v>
      </c>
    </row>
    <row r="1632" spans="1:8" x14ac:dyDescent="0.35">
      <c r="A1632" t="s">
        <v>883</v>
      </c>
      <c r="B1632" t="s">
        <v>15</v>
      </c>
      <c r="C1632" t="s">
        <v>2061</v>
      </c>
      <c r="D1632" s="6">
        <v>49000</v>
      </c>
      <c r="E1632" s="6">
        <v>24500</v>
      </c>
      <c r="F1632" s="6">
        <v>24500</v>
      </c>
      <c r="G1632" s="6">
        <v>24500</v>
      </c>
      <c r="H1632" s="6">
        <v>24500</v>
      </c>
    </row>
    <row r="1633" spans="1:8" x14ac:dyDescent="0.35">
      <c r="A1633" t="s">
        <v>883</v>
      </c>
      <c r="B1633" t="s">
        <v>15</v>
      </c>
      <c r="C1633" t="s">
        <v>2152</v>
      </c>
      <c r="D1633" s="6">
        <v>288000</v>
      </c>
      <c r="E1633" s="6">
        <v>144000</v>
      </c>
      <c r="F1633" s="6">
        <v>144000</v>
      </c>
      <c r="G1633" s="6">
        <v>144000</v>
      </c>
      <c r="H1633" s="6">
        <v>144000</v>
      </c>
    </row>
    <row r="1634" spans="1:8" x14ac:dyDescent="0.35">
      <c r="A1634" t="s">
        <v>883</v>
      </c>
      <c r="B1634" t="s">
        <v>15</v>
      </c>
      <c r="C1634" t="s">
        <v>2163</v>
      </c>
      <c r="D1634" s="6">
        <v>2533383</v>
      </c>
      <c r="E1634" s="6">
        <v>1265598</v>
      </c>
      <c r="F1634" s="6">
        <v>2885786.5</v>
      </c>
      <c r="G1634" s="6">
        <v>2886046</v>
      </c>
      <c r="H1634" s="6">
        <v>2885527</v>
      </c>
    </row>
    <row r="1635" spans="1:8" x14ac:dyDescent="0.35">
      <c r="A1635" t="s">
        <v>883</v>
      </c>
      <c r="B1635" t="s">
        <v>15</v>
      </c>
      <c r="C1635" t="s">
        <v>1644</v>
      </c>
      <c r="D1635" s="6">
        <v>588617</v>
      </c>
      <c r="E1635" s="6">
        <v>295402</v>
      </c>
      <c r="F1635" s="6">
        <v>87964.05</v>
      </c>
      <c r="G1635" s="6">
        <v>292954</v>
      </c>
      <c r="H1635" s="6">
        <v>293473</v>
      </c>
    </row>
    <row r="1636" spans="1:8" x14ac:dyDescent="0.35">
      <c r="A1636" t="s">
        <v>883</v>
      </c>
      <c r="B1636" t="s">
        <v>15</v>
      </c>
      <c r="C1636" t="s">
        <v>1092</v>
      </c>
      <c r="D1636" s="6">
        <v>500000</v>
      </c>
      <c r="E1636" s="6">
        <v>396858</v>
      </c>
      <c r="F1636" s="6">
        <v>0</v>
      </c>
      <c r="G1636" s="6">
        <v>0</v>
      </c>
      <c r="H1636" s="6">
        <v>0</v>
      </c>
    </row>
    <row r="1637" spans="1:8" x14ac:dyDescent="0.35">
      <c r="A1637" t="s">
        <v>883</v>
      </c>
      <c r="B1637" t="s">
        <v>15</v>
      </c>
      <c r="C1637" t="s">
        <v>2592</v>
      </c>
      <c r="D1637" s="6">
        <v>120536</v>
      </c>
      <c r="E1637" s="6">
        <v>56949</v>
      </c>
      <c r="F1637" s="6">
        <v>0</v>
      </c>
      <c r="G1637" s="6">
        <v>0</v>
      </c>
      <c r="H1637" s="6">
        <v>0</v>
      </c>
    </row>
    <row r="1638" spans="1:8" x14ac:dyDescent="0.35">
      <c r="A1638" t="s">
        <v>883</v>
      </c>
      <c r="B1638" t="s">
        <v>15</v>
      </c>
      <c r="C1638" t="s">
        <v>2597</v>
      </c>
      <c r="D1638" s="6">
        <v>0</v>
      </c>
      <c r="E1638" s="6">
        <v>0</v>
      </c>
      <c r="F1638" s="6">
        <v>0</v>
      </c>
      <c r="G1638" s="6">
        <v>0</v>
      </c>
      <c r="H1638" s="6">
        <v>0</v>
      </c>
    </row>
    <row r="1639" spans="1:8" x14ac:dyDescent="0.35">
      <c r="A1639" t="s">
        <v>883</v>
      </c>
      <c r="B1639" t="s">
        <v>15</v>
      </c>
      <c r="C1639" t="s">
        <v>2043</v>
      </c>
      <c r="D1639" s="6">
        <v>448967</v>
      </c>
      <c r="E1639" s="6">
        <v>0</v>
      </c>
      <c r="F1639" s="6">
        <v>227550</v>
      </c>
      <c r="G1639" s="6">
        <v>757350</v>
      </c>
      <c r="H1639" s="6">
        <v>759650</v>
      </c>
    </row>
    <row r="1640" spans="1:8" x14ac:dyDescent="0.35">
      <c r="A1640" t="s">
        <v>883</v>
      </c>
      <c r="B1640" t="s">
        <v>15</v>
      </c>
      <c r="C1640" t="s">
        <v>1032</v>
      </c>
      <c r="D1640" s="6">
        <v>0</v>
      </c>
      <c r="E1640" s="6">
        <v>0</v>
      </c>
      <c r="F1640" s="6">
        <v>0</v>
      </c>
      <c r="G1640" s="6">
        <v>0</v>
      </c>
      <c r="H1640" s="6">
        <v>0</v>
      </c>
    </row>
    <row r="1641" spans="1:8" x14ac:dyDescent="0.35">
      <c r="A1641" t="s">
        <v>883</v>
      </c>
      <c r="B1641" t="s">
        <v>16</v>
      </c>
      <c r="C1641" t="s">
        <v>1109</v>
      </c>
      <c r="D1641" s="6">
        <v>886806</v>
      </c>
      <c r="E1641" s="6">
        <v>445181</v>
      </c>
      <c r="F1641" s="6">
        <v>446504</v>
      </c>
      <c r="G1641" s="6">
        <v>446504</v>
      </c>
      <c r="H1641" s="6">
        <v>446805</v>
      </c>
    </row>
    <row r="1642" spans="1:8" x14ac:dyDescent="0.35">
      <c r="A1642" t="s">
        <v>883</v>
      </c>
      <c r="B1642" t="s">
        <v>16</v>
      </c>
      <c r="C1642" t="s">
        <v>2431</v>
      </c>
      <c r="D1642" s="6">
        <v>0</v>
      </c>
      <c r="E1642" s="6">
        <v>0</v>
      </c>
      <c r="F1642" s="6">
        <v>0</v>
      </c>
      <c r="G1642" s="6">
        <v>0</v>
      </c>
      <c r="H1642" s="6">
        <v>0</v>
      </c>
    </row>
    <row r="1643" spans="1:8" x14ac:dyDescent="0.35">
      <c r="A1643" t="s">
        <v>884</v>
      </c>
      <c r="B1643" t="s">
        <v>15</v>
      </c>
      <c r="C1643" t="s">
        <v>1176</v>
      </c>
      <c r="D1643" s="6">
        <v>619000</v>
      </c>
      <c r="E1643" s="6">
        <v>309500</v>
      </c>
      <c r="F1643" s="6">
        <v>92850</v>
      </c>
      <c r="G1643" s="6">
        <v>309500</v>
      </c>
      <c r="H1643" s="6">
        <v>309500</v>
      </c>
    </row>
    <row r="1644" spans="1:8" x14ac:dyDescent="0.35">
      <c r="A1644" t="s">
        <v>884</v>
      </c>
      <c r="B1644" t="s">
        <v>15</v>
      </c>
      <c r="C1644" t="s">
        <v>1644</v>
      </c>
      <c r="D1644" s="6">
        <v>129000</v>
      </c>
      <c r="E1644" s="6">
        <v>65500</v>
      </c>
      <c r="F1644" s="6">
        <v>19200</v>
      </c>
      <c r="G1644" s="6">
        <v>64000</v>
      </c>
      <c r="H1644" s="6">
        <v>64000</v>
      </c>
    </row>
    <row r="1645" spans="1:8" x14ac:dyDescent="0.35">
      <c r="A1645" t="s">
        <v>884</v>
      </c>
      <c r="B1645" t="s">
        <v>15</v>
      </c>
      <c r="C1645" t="s">
        <v>2567</v>
      </c>
      <c r="D1645" s="6">
        <v>497000</v>
      </c>
      <c r="E1645" s="6">
        <v>249000</v>
      </c>
      <c r="F1645" s="6">
        <v>250000</v>
      </c>
      <c r="G1645" s="6">
        <v>250000</v>
      </c>
      <c r="H1645" s="6">
        <v>250000</v>
      </c>
    </row>
    <row r="1646" spans="1:8" x14ac:dyDescent="0.35">
      <c r="A1646" t="s">
        <v>884</v>
      </c>
      <c r="B1646" t="s">
        <v>15</v>
      </c>
      <c r="C1646" t="s">
        <v>2592</v>
      </c>
      <c r="D1646" s="6">
        <v>11847</v>
      </c>
      <c r="E1646" s="6">
        <v>10319</v>
      </c>
      <c r="F1646" s="6">
        <v>0</v>
      </c>
      <c r="G1646" s="6">
        <v>0</v>
      </c>
      <c r="H1646" s="6">
        <v>0</v>
      </c>
    </row>
    <row r="1647" spans="1:8" x14ac:dyDescent="0.35">
      <c r="A1647" t="s">
        <v>884</v>
      </c>
      <c r="B1647" t="s">
        <v>16</v>
      </c>
      <c r="C1647" t="s">
        <v>1955</v>
      </c>
      <c r="D1647" s="6">
        <v>84428</v>
      </c>
      <c r="E1647" s="6">
        <v>43618</v>
      </c>
      <c r="F1647" s="6">
        <v>40342</v>
      </c>
      <c r="G1647" s="6">
        <v>40810</v>
      </c>
      <c r="H1647" s="6">
        <v>39874</v>
      </c>
    </row>
    <row r="1648" spans="1:8" x14ac:dyDescent="0.35">
      <c r="A1648" t="s">
        <v>885</v>
      </c>
      <c r="B1648" t="s">
        <v>15</v>
      </c>
      <c r="C1648" t="s">
        <v>1114</v>
      </c>
      <c r="D1648" s="6">
        <v>1236000</v>
      </c>
      <c r="E1648" s="6">
        <v>618500</v>
      </c>
      <c r="F1648" s="6">
        <v>185250</v>
      </c>
      <c r="G1648" s="6">
        <v>617500</v>
      </c>
      <c r="H1648" s="6">
        <v>617500</v>
      </c>
    </row>
    <row r="1649" spans="1:8" x14ac:dyDescent="0.35">
      <c r="A1649" t="s">
        <v>885</v>
      </c>
      <c r="B1649" t="s">
        <v>15</v>
      </c>
      <c r="C1649" t="s">
        <v>1542</v>
      </c>
      <c r="D1649" s="6">
        <v>1360000</v>
      </c>
      <c r="E1649" s="6">
        <v>679000</v>
      </c>
      <c r="F1649" s="6">
        <v>680000</v>
      </c>
      <c r="G1649" s="6">
        <v>680000</v>
      </c>
      <c r="H1649" s="6">
        <v>680000</v>
      </c>
    </row>
    <row r="1650" spans="1:8" x14ac:dyDescent="0.35">
      <c r="A1650" t="s">
        <v>885</v>
      </c>
      <c r="B1650" t="s">
        <v>15</v>
      </c>
      <c r="C1650" t="s">
        <v>1233</v>
      </c>
      <c r="D1650" s="6">
        <v>815000</v>
      </c>
      <c r="E1650" s="6">
        <v>402500</v>
      </c>
      <c r="F1650" s="6">
        <v>122250</v>
      </c>
      <c r="G1650" s="6">
        <v>407500</v>
      </c>
      <c r="H1650" s="6">
        <v>407500</v>
      </c>
    </row>
    <row r="1651" spans="1:8" x14ac:dyDescent="0.35">
      <c r="A1651" t="s">
        <v>885</v>
      </c>
      <c r="B1651" t="s">
        <v>15</v>
      </c>
      <c r="C1651" t="s">
        <v>1106</v>
      </c>
      <c r="D1651" s="6">
        <v>0</v>
      </c>
      <c r="E1651" s="6">
        <v>0</v>
      </c>
      <c r="F1651" s="6">
        <v>0</v>
      </c>
      <c r="G1651" s="6">
        <v>0</v>
      </c>
      <c r="H1651" s="6">
        <v>0</v>
      </c>
    </row>
    <row r="1652" spans="1:8" x14ac:dyDescent="0.35">
      <c r="A1652" t="s">
        <v>885</v>
      </c>
      <c r="B1652" t="s">
        <v>15</v>
      </c>
      <c r="C1652" t="s">
        <v>1882</v>
      </c>
      <c r="D1652" s="6">
        <v>3256000</v>
      </c>
      <c r="E1652" s="6">
        <v>1583000</v>
      </c>
      <c r="F1652" s="6">
        <v>486450</v>
      </c>
      <c r="G1652" s="6">
        <v>1621500</v>
      </c>
      <c r="H1652" s="6">
        <v>1621500</v>
      </c>
    </row>
    <row r="1653" spans="1:8" x14ac:dyDescent="0.35">
      <c r="A1653" t="s">
        <v>885</v>
      </c>
      <c r="B1653" t="s">
        <v>15</v>
      </c>
      <c r="C1653" t="s">
        <v>2592</v>
      </c>
      <c r="D1653" s="6">
        <v>358512</v>
      </c>
      <c r="E1653" s="6">
        <v>371247</v>
      </c>
      <c r="F1653" s="6">
        <v>0</v>
      </c>
      <c r="G1653" s="6">
        <v>0</v>
      </c>
      <c r="H1653" s="6">
        <v>0</v>
      </c>
    </row>
    <row r="1654" spans="1:8" x14ac:dyDescent="0.35">
      <c r="A1654" t="s">
        <v>886</v>
      </c>
      <c r="B1654" t="s">
        <v>15</v>
      </c>
      <c r="C1654" t="s">
        <v>1116</v>
      </c>
      <c r="D1654" s="6">
        <v>0</v>
      </c>
      <c r="E1654" s="6">
        <v>0</v>
      </c>
      <c r="F1654" s="6">
        <v>0</v>
      </c>
      <c r="G1654" s="6">
        <v>0</v>
      </c>
      <c r="H1654" s="6">
        <v>0</v>
      </c>
    </row>
    <row r="1655" spans="1:8" x14ac:dyDescent="0.35">
      <c r="A1655" t="s">
        <v>886</v>
      </c>
      <c r="B1655" t="s">
        <v>15</v>
      </c>
      <c r="C1655" t="s">
        <v>1290</v>
      </c>
      <c r="D1655" s="6">
        <v>1839000</v>
      </c>
      <c r="E1655" s="6">
        <v>1839000</v>
      </c>
      <c r="F1655" s="6">
        <v>919500</v>
      </c>
      <c r="G1655" s="6">
        <v>919500</v>
      </c>
      <c r="H1655" s="6">
        <v>919500</v>
      </c>
    </row>
    <row r="1656" spans="1:8" x14ac:dyDescent="0.35">
      <c r="A1656" t="s">
        <v>886</v>
      </c>
      <c r="B1656" t="s">
        <v>15</v>
      </c>
      <c r="C1656" t="s">
        <v>1388</v>
      </c>
      <c r="D1656" s="6">
        <v>1640950</v>
      </c>
      <c r="E1656" s="6">
        <v>1645950</v>
      </c>
      <c r="F1656" s="6">
        <v>822475</v>
      </c>
      <c r="G1656" s="6">
        <v>822475</v>
      </c>
      <c r="H1656" s="6">
        <v>822475</v>
      </c>
    </row>
    <row r="1657" spans="1:8" x14ac:dyDescent="0.35">
      <c r="A1657" t="s">
        <v>886</v>
      </c>
      <c r="B1657" t="s">
        <v>15</v>
      </c>
      <c r="C1657" t="s">
        <v>2024</v>
      </c>
      <c r="D1657" s="6">
        <v>757950</v>
      </c>
      <c r="E1657" s="6">
        <v>755950</v>
      </c>
      <c r="F1657" s="6">
        <v>57742.5</v>
      </c>
      <c r="G1657" s="6">
        <v>384950</v>
      </c>
      <c r="H1657" s="6">
        <v>0</v>
      </c>
    </row>
    <row r="1658" spans="1:8" x14ac:dyDescent="0.35">
      <c r="A1658" t="s">
        <v>886</v>
      </c>
      <c r="B1658" t="s">
        <v>15</v>
      </c>
      <c r="C1658" t="s">
        <v>2592</v>
      </c>
      <c r="D1658" s="6">
        <v>58493</v>
      </c>
      <c r="E1658" s="6">
        <v>60367</v>
      </c>
      <c r="F1658" s="6">
        <v>0</v>
      </c>
      <c r="G1658" s="6">
        <v>0</v>
      </c>
      <c r="H1658" s="6">
        <v>0</v>
      </c>
    </row>
    <row r="1659" spans="1:8" x14ac:dyDescent="0.35">
      <c r="A1659" t="s">
        <v>886</v>
      </c>
      <c r="B1659" t="s">
        <v>15</v>
      </c>
      <c r="C1659" t="s">
        <v>1092</v>
      </c>
      <c r="D1659" s="6">
        <v>500000</v>
      </c>
      <c r="E1659" s="6">
        <v>0</v>
      </c>
      <c r="F1659" s="6">
        <v>0</v>
      </c>
      <c r="G1659" s="6">
        <v>0</v>
      </c>
      <c r="H1659" s="6">
        <v>0</v>
      </c>
    </row>
    <row r="1660" spans="1:8" x14ac:dyDescent="0.35">
      <c r="A1660" t="s">
        <v>886</v>
      </c>
      <c r="B1660" t="s">
        <v>15</v>
      </c>
      <c r="C1660" t="s">
        <v>1032</v>
      </c>
      <c r="D1660" s="6">
        <v>4200</v>
      </c>
      <c r="E1660" s="6">
        <v>4130</v>
      </c>
      <c r="F1660" s="6">
        <v>2100</v>
      </c>
      <c r="G1660" s="6">
        <v>2100</v>
      </c>
      <c r="H1660" s="6">
        <v>2100</v>
      </c>
    </row>
    <row r="1661" spans="1:8" x14ac:dyDescent="0.35">
      <c r="A1661" t="s">
        <v>886</v>
      </c>
      <c r="B1661" t="s">
        <v>15</v>
      </c>
      <c r="C1661" t="s">
        <v>2641</v>
      </c>
      <c r="D1661" s="6">
        <v>95590</v>
      </c>
      <c r="E1661" s="6">
        <v>0</v>
      </c>
      <c r="F1661" s="6">
        <v>14448.3</v>
      </c>
      <c r="G1661" s="6">
        <v>48277</v>
      </c>
      <c r="H1661" s="6">
        <v>48045</v>
      </c>
    </row>
    <row r="1662" spans="1:8" x14ac:dyDescent="0.35">
      <c r="A1662" t="s">
        <v>886</v>
      </c>
      <c r="B1662" t="s">
        <v>16</v>
      </c>
      <c r="C1662" t="s">
        <v>1158</v>
      </c>
      <c r="D1662" s="6">
        <v>800573</v>
      </c>
      <c r="E1662" s="6">
        <v>799587</v>
      </c>
      <c r="F1662" s="6">
        <v>399506</v>
      </c>
      <c r="G1662" s="6">
        <v>401725</v>
      </c>
      <c r="H1662" s="6">
        <v>397287</v>
      </c>
    </row>
    <row r="1663" spans="1:8" x14ac:dyDescent="0.35">
      <c r="A1663" t="s">
        <v>887</v>
      </c>
      <c r="B1663" t="s">
        <v>15</v>
      </c>
      <c r="C1663" t="s">
        <v>1471</v>
      </c>
      <c r="D1663" s="6">
        <v>1323000</v>
      </c>
      <c r="E1663" s="6">
        <v>462000</v>
      </c>
      <c r="F1663" s="6">
        <v>661500</v>
      </c>
      <c r="G1663" s="6">
        <v>661500</v>
      </c>
      <c r="H1663" s="6">
        <v>661500</v>
      </c>
    </row>
    <row r="1664" spans="1:8" x14ac:dyDescent="0.35">
      <c r="A1664" t="s">
        <v>887</v>
      </c>
      <c r="B1664" t="s">
        <v>15</v>
      </c>
      <c r="C1664" t="s">
        <v>2521</v>
      </c>
      <c r="D1664" s="6">
        <v>1370000</v>
      </c>
      <c r="E1664" s="6">
        <v>685000</v>
      </c>
      <c r="F1664" s="6">
        <v>685000</v>
      </c>
      <c r="G1664" s="6">
        <v>685000</v>
      </c>
      <c r="H1664" s="6">
        <v>685000</v>
      </c>
    </row>
    <row r="1665" spans="1:8" x14ac:dyDescent="0.35">
      <c r="A1665" t="s">
        <v>887</v>
      </c>
      <c r="B1665" t="s">
        <v>15</v>
      </c>
      <c r="C1665" t="s">
        <v>2592</v>
      </c>
      <c r="D1665" s="6">
        <v>17955</v>
      </c>
      <c r="E1665" s="6">
        <v>0</v>
      </c>
      <c r="F1665" s="6">
        <v>0</v>
      </c>
      <c r="G1665" s="6">
        <v>0</v>
      </c>
      <c r="H1665" s="6">
        <v>0</v>
      </c>
    </row>
    <row r="1666" spans="1:8" x14ac:dyDescent="0.35">
      <c r="A1666" t="s">
        <v>888</v>
      </c>
      <c r="B1666" t="s">
        <v>15</v>
      </c>
      <c r="C1666" t="s">
        <v>1182</v>
      </c>
      <c r="D1666" s="6">
        <v>3024000</v>
      </c>
      <c r="E1666" s="6">
        <v>1511500</v>
      </c>
      <c r="F1666" s="6">
        <v>1513500</v>
      </c>
      <c r="G1666" s="6">
        <v>1513500</v>
      </c>
      <c r="H1666" s="6">
        <v>1513500</v>
      </c>
    </row>
    <row r="1667" spans="1:8" x14ac:dyDescent="0.35">
      <c r="A1667" t="s">
        <v>888</v>
      </c>
      <c r="B1667" t="s">
        <v>15</v>
      </c>
      <c r="C1667" t="s">
        <v>1319</v>
      </c>
      <c r="D1667" s="6">
        <v>0</v>
      </c>
      <c r="E1667" s="6">
        <v>152000</v>
      </c>
      <c r="F1667" s="6">
        <v>0</v>
      </c>
      <c r="G1667" s="6">
        <v>0</v>
      </c>
      <c r="H1667" s="6">
        <v>0</v>
      </c>
    </row>
    <row r="1668" spans="1:8" x14ac:dyDescent="0.35">
      <c r="A1668" t="s">
        <v>888</v>
      </c>
      <c r="B1668" t="s">
        <v>15</v>
      </c>
      <c r="C1668" t="s">
        <v>1638</v>
      </c>
      <c r="D1668" s="6">
        <v>55715</v>
      </c>
      <c r="E1668" s="6">
        <v>28065</v>
      </c>
      <c r="F1668" s="6">
        <v>0</v>
      </c>
      <c r="G1668" s="6">
        <v>0</v>
      </c>
      <c r="H1668" s="6">
        <v>0</v>
      </c>
    </row>
    <row r="1669" spans="1:8" x14ac:dyDescent="0.35">
      <c r="A1669" t="s">
        <v>888</v>
      </c>
      <c r="B1669" t="s">
        <v>15</v>
      </c>
      <c r="C1669" t="s">
        <v>2119</v>
      </c>
      <c r="D1669" s="6">
        <v>1883000</v>
      </c>
      <c r="E1669" s="6">
        <v>942500</v>
      </c>
      <c r="F1669" s="6">
        <v>941500</v>
      </c>
      <c r="G1669" s="6">
        <v>941500</v>
      </c>
      <c r="H1669" s="6">
        <v>941500</v>
      </c>
    </row>
    <row r="1670" spans="1:8" x14ac:dyDescent="0.35">
      <c r="A1670" t="s">
        <v>888</v>
      </c>
      <c r="B1670" t="s">
        <v>15</v>
      </c>
      <c r="C1670" t="s">
        <v>1092</v>
      </c>
      <c r="D1670" s="6">
        <v>0</v>
      </c>
      <c r="E1670" s="6">
        <v>0</v>
      </c>
      <c r="F1670" s="6">
        <v>0</v>
      </c>
      <c r="G1670" s="6">
        <v>0</v>
      </c>
      <c r="H1670" s="6">
        <v>0</v>
      </c>
    </row>
    <row r="1671" spans="1:8" x14ac:dyDescent="0.35">
      <c r="A1671" t="s">
        <v>888</v>
      </c>
      <c r="B1671" t="s">
        <v>15</v>
      </c>
      <c r="C1671" t="s">
        <v>2592</v>
      </c>
      <c r="D1671" s="6">
        <v>52204</v>
      </c>
      <c r="E1671" s="6">
        <v>0</v>
      </c>
      <c r="F1671" s="6">
        <v>0</v>
      </c>
      <c r="G1671" s="6">
        <v>0</v>
      </c>
      <c r="H1671" s="6">
        <v>0</v>
      </c>
    </row>
    <row r="1672" spans="1:8" x14ac:dyDescent="0.35">
      <c r="A1672" t="s">
        <v>888</v>
      </c>
      <c r="B1672" t="s">
        <v>15</v>
      </c>
      <c r="C1672" t="s">
        <v>2780</v>
      </c>
      <c r="D1672" s="6">
        <v>25937</v>
      </c>
      <c r="E1672" s="6">
        <v>13062</v>
      </c>
      <c r="F1672" s="6">
        <v>3853.2</v>
      </c>
      <c r="G1672" s="6">
        <v>12875</v>
      </c>
      <c r="H1672" s="6">
        <v>12813</v>
      </c>
    </row>
    <row r="1673" spans="1:8" x14ac:dyDescent="0.35">
      <c r="A1673" t="s">
        <v>888</v>
      </c>
      <c r="B1673" t="s">
        <v>15</v>
      </c>
      <c r="C1673" t="s">
        <v>2882</v>
      </c>
      <c r="D1673" s="6">
        <v>272000</v>
      </c>
      <c r="E1673" s="6">
        <v>0</v>
      </c>
      <c r="F1673" s="6">
        <v>47400</v>
      </c>
      <c r="G1673" s="6">
        <v>158000</v>
      </c>
      <c r="H1673" s="6">
        <v>158000</v>
      </c>
    </row>
    <row r="1674" spans="1:8" x14ac:dyDescent="0.35">
      <c r="A1674" t="s">
        <v>889</v>
      </c>
      <c r="B1674" t="s">
        <v>15</v>
      </c>
      <c r="C1674" t="s">
        <v>1585</v>
      </c>
      <c r="D1674" s="6">
        <v>978056</v>
      </c>
      <c r="E1674" s="6">
        <v>489028</v>
      </c>
      <c r="F1674" s="6">
        <v>489028</v>
      </c>
      <c r="G1674" s="6">
        <v>489028</v>
      </c>
      <c r="H1674" s="6">
        <v>489028</v>
      </c>
    </row>
    <row r="1675" spans="1:8" x14ac:dyDescent="0.35">
      <c r="A1675" t="s">
        <v>889</v>
      </c>
      <c r="B1675" t="s">
        <v>15</v>
      </c>
      <c r="C1675" t="s">
        <v>1605</v>
      </c>
      <c r="D1675" s="6">
        <v>10144</v>
      </c>
      <c r="E1675" s="6">
        <v>5109</v>
      </c>
      <c r="F1675" s="6">
        <v>1506.9</v>
      </c>
      <c r="G1675" s="6">
        <v>5035</v>
      </c>
      <c r="H1675" s="6">
        <v>5011</v>
      </c>
    </row>
    <row r="1676" spans="1:8" x14ac:dyDescent="0.35">
      <c r="A1676" t="s">
        <v>889</v>
      </c>
      <c r="B1676" t="s">
        <v>15</v>
      </c>
      <c r="C1676" t="s">
        <v>1931</v>
      </c>
      <c r="D1676" s="6">
        <v>1737000</v>
      </c>
      <c r="E1676" s="6">
        <v>787000</v>
      </c>
      <c r="F1676" s="6">
        <v>868500</v>
      </c>
      <c r="G1676" s="6">
        <v>868500</v>
      </c>
      <c r="H1676" s="6">
        <v>868500</v>
      </c>
    </row>
    <row r="1677" spans="1:8" x14ac:dyDescent="0.35">
      <c r="A1677" t="s">
        <v>889</v>
      </c>
      <c r="B1677" t="s">
        <v>15</v>
      </c>
      <c r="C1677" t="s">
        <v>1988</v>
      </c>
      <c r="D1677" s="6">
        <v>423000</v>
      </c>
      <c r="E1677" s="6">
        <v>216000</v>
      </c>
      <c r="F1677" s="6">
        <v>61650</v>
      </c>
      <c r="G1677" s="6">
        <v>207000</v>
      </c>
      <c r="H1677" s="6">
        <v>204000</v>
      </c>
    </row>
    <row r="1678" spans="1:8" x14ac:dyDescent="0.35">
      <c r="A1678" t="s">
        <v>889</v>
      </c>
      <c r="B1678" t="s">
        <v>15</v>
      </c>
      <c r="C1678" t="s">
        <v>2075</v>
      </c>
      <c r="D1678" s="6">
        <v>0</v>
      </c>
      <c r="E1678" s="6">
        <v>746500</v>
      </c>
      <c r="F1678" s="6">
        <v>0</v>
      </c>
      <c r="G1678" s="6">
        <v>0</v>
      </c>
      <c r="H1678" s="6">
        <v>0</v>
      </c>
    </row>
    <row r="1679" spans="1:8" x14ac:dyDescent="0.35">
      <c r="A1679" t="s">
        <v>889</v>
      </c>
      <c r="B1679" t="s">
        <v>15</v>
      </c>
      <c r="C1679" t="s">
        <v>2116</v>
      </c>
      <c r="D1679" s="6">
        <v>27081</v>
      </c>
      <c r="E1679" s="6">
        <v>13642</v>
      </c>
      <c r="F1679" s="6">
        <v>0</v>
      </c>
      <c r="G1679" s="6">
        <v>0</v>
      </c>
      <c r="H1679" s="6">
        <v>0</v>
      </c>
    </row>
    <row r="1680" spans="1:8" x14ac:dyDescent="0.35">
      <c r="A1680" t="s">
        <v>889</v>
      </c>
      <c r="B1680" t="s">
        <v>15</v>
      </c>
      <c r="C1680" t="s">
        <v>2437</v>
      </c>
      <c r="D1680" s="6">
        <v>2569000</v>
      </c>
      <c r="E1680" s="6">
        <v>1291000</v>
      </c>
      <c r="F1680" s="6">
        <v>1712000</v>
      </c>
      <c r="G1680" s="6">
        <v>1712000</v>
      </c>
      <c r="H1680" s="6">
        <v>1712000</v>
      </c>
    </row>
    <row r="1681" spans="1:8" x14ac:dyDescent="0.35">
      <c r="A1681" t="s">
        <v>889</v>
      </c>
      <c r="B1681" t="s">
        <v>15</v>
      </c>
      <c r="C1681" t="s">
        <v>2464</v>
      </c>
      <c r="D1681" s="6">
        <v>0</v>
      </c>
      <c r="E1681" s="6">
        <v>41818</v>
      </c>
      <c r="F1681" s="6">
        <v>0</v>
      </c>
      <c r="G1681" s="6">
        <v>0</v>
      </c>
      <c r="H1681" s="6">
        <v>0</v>
      </c>
    </row>
    <row r="1682" spans="1:8" x14ac:dyDescent="0.35">
      <c r="A1682" t="s">
        <v>889</v>
      </c>
      <c r="B1682" t="s">
        <v>15</v>
      </c>
      <c r="C1682" t="s">
        <v>2496</v>
      </c>
      <c r="D1682" s="6">
        <v>86107</v>
      </c>
      <c r="E1682" s="6">
        <v>43372</v>
      </c>
      <c r="F1682" s="6">
        <v>6410.25</v>
      </c>
      <c r="G1682" s="6">
        <v>42735</v>
      </c>
      <c r="H1682" s="6">
        <v>0</v>
      </c>
    </row>
    <row r="1683" spans="1:8" x14ac:dyDescent="0.35">
      <c r="A1683" t="s">
        <v>889</v>
      </c>
      <c r="B1683" t="s">
        <v>15</v>
      </c>
      <c r="C1683" t="s">
        <v>1092</v>
      </c>
      <c r="D1683" s="6">
        <v>20000</v>
      </c>
      <c r="E1683" s="6">
        <v>0</v>
      </c>
      <c r="F1683" s="6">
        <v>0</v>
      </c>
      <c r="G1683" s="6">
        <v>0</v>
      </c>
      <c r="H1683" s="6">
        <v>0</v>
      </c>
    </row>
    <row r="1684" spans="1:8" x14ac:dyDescent="0.35">
      <c r="A1684" t="s">
        <v>889</v>
      </c>
      <c r="B1684" t="s">
        <v>15</v>
      </c>
      <c r="C1684" t="s">
        <v>2592</v>
      </c>
      <c r="D1684" s="6">
        <v>83799</v>
      </c>
      <c r="E1684" s="6">
        <v>65589</v>
      </c>
      <c r="F1684" s="6">
        <v>0</v>
      </c>
      <c r="G1684" s="6">
        <v>0</v>
      </c>
      <c r="H1684" s="6">
        <v>0</v>
      </c>
    </row>
    <row r="1685" spans="1:8" x14ac:dyDescent="0.35">
      <c r="A1685" t="s">
        <v>889</v>
      </c>
      <c r="B1685" t="s">
        <v>15</v>
      </c>
      <c r="C1685" t="s">
        <v>1032</v>
      </c>
      <c r="D1685" s="6">
        <v>6650</v>
      </c>
      <c r="E1685" s="6">
        <v>2000</v>
      </c>
      <c r="F1685" s="6">
        <v>0</v>
      </c>
      <c r="G1685" s="6">
        <v>0</v>
      </c>
      <c r="H1685" s="6">
        <v>0</v>
      </c>
    </row>
    <row r="1686" spans="1:8" x14ac:dyDescent="0.35">
      <c r="A1686" t="s">
        <v>889</v>
      </c>
      <c r="B1686" t="s">
        <v>15</v>
      </c>
      <c r="C1686" t="s">
        <v>2912</v>
      </c>
      <c r="D1686" s="6">
        <v>1433600</v>
      </c>
      <c r="E1686" s="6">
        <v>0</v>
      </c>
      <c r="F1686" s="6">
        <v>99105</v>
      </c>
      <c r="G1686" s="6">
        <v>329150</v>
      </c>
      <c r="H1686" s="6">
        <v>331550</v>
      </c>
    </row>
    <row r="1687" spans="1:8" x14ac:dyDescent="0.35">
      <c r="A1687" t="s">
        <v>889</v>
      </c>
      <c r="B1687" t="s">
        <v>15</v>
      </c>
      <c r="C1687" t="s">
        <v>2913</v>
      </c>
      <c r="D1687" s="6">
        <v>22960</v>
      </c>
      <c r="E1687" s="6">
        <v>0</v>
      </c>
      <c r="F1687" s="6">
        <v>3418.05</v>
      </c>
      <c r="G1687" s="6">
        <v>11421</v>
      </c>
      <c r="H1687" s="6">
        <v>11366</v>
      </c>
    </row>
    <row r="1688" spans="1:8" x14ac:dyDescent="0.35">
      <c r="A1688" t="s">
        <v>890</v>
      </c>
      <c r="B1688" t="s">
        <v>30</v>
      </c>
      <c r="C1688" t="s">
        <v>1998</v>
      </c>
      <c r="D1688" s="6">
        <v>556000</v>
      </c>
      <c r="E1688" s="6">
        <v>420500</v>
      </c>
      <c r="F1688" s="6">
        <v>101400</v>
      </c>
      <c r="G1688" s="6">
        <v>338000</v>
      </c>
      <c r="H1688" s="6">
        <v>338000</v>
      </c>
    </row>
    <row r="1689" spans="1:8" x14ac:dyDescent="0.35">
      <c r="A1689" t="s">
        <v>890</v>
      </c>
      <c r="B1689" t="s">
        <v>30</v>
      </c>
      <c r="C1689" t="s">
        <v>2875</v>
      </c>
      <c r="D1689" s="6">
        <v>753000</v>
      </c>
      <c r="E1689" s="6">
        <v>0</v>
      </c>
      <c r="F1689" s="6">
        <v>112950</v>
      </c>
      <c r="G1689" s="6">
        <v>376500</v>
      </c>
      <c r="H1689" s="6">
        <v>376500</v>
      </c>
    </row>
    <row r="1690" spans="1:8" x14ac:dyDescent="0.35">
      <c r="A1690" t="s">
        <v>890</v>
      </c>
      <c r="B1690" t="s">
        <v>15</v>
      </c>
      <c r="C1690" t="s">
        <v>1050</v>
      </c>
      <c r="D1690" s="6">
        <v>0</v>
      </c>
      <c r="E1690" s="6">
        <v>13085</v>
      </c>
      <c r="F1690" s="6">
        <v>0</v>
      </c>
      <c r="G1690" s="6">
        <v>0</v>
      </c>
      <c r="H1690" s="6">
        <v>0</v>
      </c>
    </row>
    <row r="1691" spans="1:8" x14ac:dyDescent="0.35">
      <c r="A1691" t="s">
        <v>890</v>
      </c>
      <c r="B1691" t="s">
        <v>15</v>
      </c>
      <c r="C1691" t="s">
        <v>1242</v>
      </c>
      <c r="D1691" s="6">
        <v>27720</v>
      </c>
      <c r="E1691" s="6">
        <v>13963</v>
      </c>
      <c r="F1691" s="6">
        <v>0</v>
      </c>
      <c r="G1691" s="6">
        <v>0</v>
      </c>
      <c r="H1691" s="6">
        <v>0</v>
      </c>
    </row>
    <row r="1692" spans="1:8" x14ac:dyDescent="0.35">
      <c r="A1692" t="s">
        <v>890</v>
      </c>
      <c r="B1692" t="s">
        <v>15</v>
      </c>
      <c r="C1692" t="s">
        <v>1417</v>
      </c>
      <c r="D1692" s="6">
        <v>107213</v>
      </c>
      <c r="E1692" s="6">
        <v>54854</v>
      </c>
      <c r="F1692" s="6">
        <v>51944.5</v>
      </c>
      <c r="G1692" s="6">
        <v>52360</v>
      </c>
      <c r="H1692" s="6">
        <v>51529</v>
      </c>
    </row>
    <row r="1693" spans="1:8" x14ac:dyDescent="0.35">
      <c r="A1693" t="s">
        <v>890</v>
      </c>
      <c r="B1693" t="s">
        <v>15</v>
      </c>
      <c r="C1693" t="s">
        <v>1733</v>
      </c>
      <c r="D1693" s="6">
        <v>118975</v>
      </c>
      <c r="E1693" s="6">
        <v>60810</v>
      </c>
      <c r="F1693" s="6">
        <v>57725</v>
      </c>
      <c r="G1693" s="6">
        <v>58166</v>
      </c>
      <c r="H1693" s="6">
        <v>57284</v>
      </c>
    </row>
    <row r="1694" spans="1:8" x14ac:dyDescent="0.35">
      <c r="A1694" t="s">
        <v>890</v>
      </c>
      <c r="B1694" t="s">
        <v>15</v>
      </c>
      <c r="C1694" t="s">
        <v>1761</v>
      </c>
      <c r="D1694" s="6">
        <v>21048</v>
      </c>
      <c r="E1694" s="6">
        <v>10602</v>
      </c>
      <c r="F1694" s="6">
        <v>1566.9</v>
      </c>
      <c r="G1694" s="6">
        <v>10446</v>
      </c>
      <c r="H1694" s="6">
        <v>0</v>
      </c>
    </row>
    <row r="1695" spans="1:8" x14ac:dyDescent="0.35">
      <c r="A1695" t="s">
        <v>890</v>
      </c>
      <c r="B1695" t="s">
        <v>15</v>
      </c>
      <c r="C1695" t="s">
        <v>1783</v>
      </c>
      <c r="D1695" s="6">
        <v>124645</v>
      </c>
      <c r="E1695" s="6">
        <v>63795</v>
      </c>
      <c r="F1695" s="6">
        <v>60359.5</v>
      </c>
      <c r="G1695" s="6">
        <v>60850</v>
      </c>
      <c r="H1695" s="6">
        <v>59869</v>
      </c>
    </row>
    <row r="1696" spans="1:8" x14ac:dyDescent="0.35">
      <c r="A1696" t="s">
        <v>890</v>
      </c>
      <c r="B1696" t="s">
        <v>15</v>
      </c>
      <c r="C1696" t="s">
        <v>2321</v>
      </c>
      <c r="D1696" s="6">
        <v>17367</v>
      </c>
      <c r="E1696" s="6">
        <v>8748</v>
      </c>
      <c r="F1696" s="6">
        <v>2579.5500000000002</v>
      </c>
      <c r="G1696" s="6">
        <v>8620</v>
      </c>
      <c r="H1696" s="6">
        <v>8577</v>
      </c>
    </row>
    <row r="1697" spans="1:8" x14ac:dyDescent="0.35">
      <c r="A1697" t="s">
        <v>890</v>
      </c>
      <c r="B1697" t="s">
        <v>15</v>
      </c>
      <c r="C1697" t="s">
        <v>2592</v>
      </c>
      <c r="D1697" s="6">
        <v>2000</v>
      </c>
      <c r="E1697" s="6">
        <v>9593</v>
      </c>
      <c r="F1697" s="6">
        <v>0</v>
      </c>
      <c r="G1697" s="6">
        <v>0</v>
      </c>
      <c r="H1697" s="6">
        <v>0</v>
      </c>
    </row>
    <row r="1698" spans="1:8" x14ac:dyDescent="0.35">
      <c r="A1698" t="s">
        <v>890</v>
      </c>
      <c r="B1698" t="s">
        <v>15</v>
      </c>
      <c r="C1698" t="s">
        <v>2937</v>
      </c>
      <c r="D1698" s="6">
        <v>52943</v>
      </c>
      <c r="E1698" s="6">
        <v>0</v>
      </c>
      <c r="F1698" s="6">
        <v>5160.8999999999996</v>
      </c>
      <c r="G1698" s="6">
        <v>17301</v>
      </c>
      <c r="H1698" s="6">
        <v>17105</v>
      </c>
    </row>
    <row r="1699" spans="1:8" x14ac:dyDescent="0.35">
      <c r="A1699" t="s">
        <v>891</v>
      </c>
      <c r="B1699" t="s">
        <v>30</v>
      </c>
      <c r="C1699" t="s">
        <v>1998</v>
      </c>
      <c r="D1699" s="6">
        <v>3113000</v>
      </c>
      <c r="E1699" s="6">
        <v>1558000</v>
      </c>
      <c r="F1699" s="6">
        <v>467100</v>
      </c>
      <c r="G1699" s="6">
        <v>1557000</v>
      </c>
      <c r="H1699" s="6">
        <v>1557000</v>
      </c>
    </row>
    <row r="1700" spans="1:8" x14ac:dyDescent="0.35">
      <c r="A1700" t="s">
        <v>891</v>
      </c>
      <c r="B1700" t="s">
        <v>30</v>
      </c>
      <c r="C1700" t="s">
        <v>1032</v>
      </c>
      <c r="D1700" s="6">
        <v>4000</v>
      </c>
      <c r="E1700" s="6">
        <v>4000</v>
      </c>
      <c r="F1700" s="6">
        <v>0</v>
      </c>
      <c r="G1700" s="6">
        <v>0</v>
      </c>
      <c r="H1700" s="6">
        <v>4000</v>
      </c>
    </row>
    <row r="1701" spans="1:8" x14ac:dyDescent="0.35">
      <c r="A1701" t="s">
        <v>891</v>
      </c>
      <c r="B1701" t="s">
        <v>15</v>
      </c>
      <c r="C1701" t="s">
        <v>1212</v>
      </c>
      <c r="D1701" s="6">
        <v>1220000</v>
      </c>
      <c r="E1701" s="6">
        <v>610000</v>
      </c>
      <c r="F1701" s="6">
        <v>610000</v>
      </c>
      <c r="G1701" s="6">
        <v>610000</v>
      </c>
      <c r="H1701" s="6">
        <v>610000</v>
      </c>
    </row>
    <row r="1702" spans="1:8" x14ac:dyDescent="0.35">
      <c r="A1702" t="s">
        <v>891</v>
      </c>
      <c r="B1702" t="s">
        <v>15</v>
      </c>
      <c r="C1702" t="s">
        <v>2475</v>
      </c>
      <c r="D1702" s="6">
        <v>0</v>
      </c>
      <c r="E1702" s="6">
        <v>0</v>
      </c>
      <c r="F1702" s="6">
        <v>0</v>
      </c>
      <c r="G1702" s="6">
        <v>0</v>
      </c>
      <c r="H1702" s="6">
        <v>0</v>
      </c>
    </row>
    <row r="1703" spans="1:8" x14ac:dyDescent="0.35">
      <c r="A1703" t="s">
        <v>891</v>
      </c>
      <c r="B1703" t="s">
        <v>15</v>
      </c>
      <c r="C1703" t="s">
        <v>2592</v>
      </c>
      <c r="D1703" s="6">
        <v>368529</v>
      </c>
      <c r="E1703" s="6">
        <v>0</v>
      </c>
      <c r="F1703" s="6">
        <v>0</v>
      </c>
      <c r="G1703" s="6">
        <v>0</v>
      </c>
      <c r="H1703" s="6">
        <v>0</v>
      </c>
    </row>
    <row r="1704" spans="1:8" x14ac:dyDescent="0.35">
      <c r="A1704" t="s">
        <v>891</v>
      </c>
      <c r="B1704" t="s">
        <v>15</v>
      </c>
      <c r="C1704" t="s">
        <v>1092</v>
      </c>
      <c r="D1704" s="6">
        <v>300000</v>
      </c>
      <c r="E1704" s="6">
        <v>0</v>
      </c>
      <c r="F1704" s="6">
        <v>0</v>
      </c>
      <c r="G1704" s="6">
        <v>0</v>
      </c>
      <c r="H1704" s="6">
        <v>0</v>
      </c>
    </row>
    <row r="1705" spans="1:8" x14ac:dyDescent="0.35">
      <c r="A1705" t="s">
        <v>891</v>
      </c>
      <c r="B1705" t="s">
        <v>15</v>
      </c>
      <c r="C1705" t="s">
        <v>1032</v>
      </c>
      <c r="D1705" s="6">
        <v>3000</v>
      </c>
      <c r="E1705" s="6">
        <v>2000</v>
      </c>
      <c r="F1705" s="6">
        <v>450</v>
      </c>
      <c r="G1705" s="6">
        <v>1000</v>
      </c>
      <c r="H1705" s="6">
        <v>2000</v>
      </c>
    </row>
    <row r="1706" spans="1:8" x14ac:dyDescent="0.35">
      <c r="A1706" t="s">
        <v>891</v>
      </c>
      <c r="B1706" t="s">
        <v>15</v>
      </c>
      <c r="C1706" t="s">
        <v>2597</v>
      </c>
      <c r="D1706" s="6">
        <v>0</v>
      </c>
      <c r="E1706" s="6">
        <v>0</v>
      </c>
      <c r="F1706" s="6">
        <v>0</v>
      </c>
      <c r="G1706" s="6">
        <v>0</v>
      </c>
      <c r="H1706" s="6">
        <v>0</v>
      </c>
    </row>
    <row r="1707" spans="1:8" x14ac:dyDescent="0.35">
      <c r="A1707" t="s">
        <v>891</v>
      </c>
      <c r="B1707" t="s">
        <v>15</v>
      </c>
      <c r="C1707" t="s">
        <v>2739</v>
      </c>
      <c r="D1707" s="6">
        <v>5940000</v>
      </c>
      <c r="E1707" s="6">
        <v>0</v>
      </c>
      <c r="F1707" s="6">
        <v>2972500</v>
      </c>
      <c r="G1707" s="6">
        <v>2972500</v>
      </c>
      <c r="H1707" s="6">
        <v>2972500</v>
      </c>
    </row>
    <row r="1708" spans="1:8" x14ac:dyDescent="0.35">
      <c r="A1708" t="s">
        <v>891</v>
      </c>
      <c r="B1708" t="s">
        <v>16</v>
      </c>
      <c r="C1708" t="s">
        <v>1268</v>
      </c>
      <c r="D1708" s="6">
        <v>2476812</v>
      </c>
      <c r="E1708" s="6">
        <v>1232986</v>
      </c>
      <c r="F1708" s="6">
        <v>1236451</v>
      </c>
      <c r="G1708" s="6">
        <v>1237248</v>
      </c>
      <c r="H1708" s="6">
        <v>1235654</v>
      </c>
    </row>
    <row r="1709" spans="1:8" x14ac:dyDescent="0.35">
      <c r="A1709" t="s">
        <v>891</v>
      </c>
      <c r="B1709" t="s">
        <v>16</v>
      </c>
      <c r="C1709" t="s">
        <v>1649</v>
      </c>
      <c r="D1709" s="6">
        <v>0</v>
      </c>
      <c r="E1709" s="6">
        <v>0</v>
      </c>
      <c r="F1709" s="6">
        <v>0</v>
      </c>
      <c r="G1709" s="6">
        <v>0</v>
      </c>
      <c r="H1709" s="6">
        <v>0</v>
      </c>
    </row>
    <row r="1710" spans="1:8" x14ac:dyDescent="0.35">
      <c r="A1710" t="s">
        <v>891</v>
      </c>
      <c r="B1710" t="s">
        <v>16</v>
      </c>
      <c r="C1710" t="s">
        <v>1032</v>
      </c>
      <c r="D1710" s="6">
        <v>1500</v>
      </c>
      <c r="E1710" s="6">
        <v>750</v>
      </c>
      <c r="F1710" s="6">
        <v>750</v>
      </c>
      <c r="G1710" s="6">
        <v>750</v>
      </c>
      <c r="H1710" s="6">
        <v>750</v>
      </c>
    </row>
    <row r="1711" spans="1:8" x14ac:dyDescent="0.35">
      <c r="A1711" t="s">
        <v>891</v>
      </c>
      <c r="B1711" t="s">
        <v>16</v>
      </c>
      <c r="C1711" t="s">
        <v>2597</v>
      </c>
      <c r="D1711" s="6">
        <v>0</v>
      </c>
      <c r="E1711" s="6">
        <v>0</v>
      </c>
      <c r="F1711" s="6">
        <v>0</v>
      </c>
      <c r="G1711" s="6">
        <v>0</v>
      </c>
      <c r="H1711" s="6">
        <v>0</v>
      </c>
    </row>
    <row r="1712" spans="1:8" x14ac:dyDescent="0.35">
      <c r="A1712" t="s">
        <v>892</v>
      </c>
      <c r="B1712" t="s">
        <v>15</v>
      </c>
      <c r="C1712" t="s">
        <v>1448</v>
      </c>
      <c r="D1712" s="6">
        <v>404401</v>
      </c>
      <c r="E1712" s="6">
        <v>207385</v>
      </c>
      <c r="F1712" s="6">
        <v>195288</v>
      </c>
      <c r="G1712" s="6">
        <v>197016</v>
      </c>
      <c r="H1712" s="6">
        <v>193560</v>
      </c>
    </row>
    <row r="1713" spans="1:8" x14ac:dyDescent="0.35">
      <c r="A1713" t="s">
        <v>892</v>
      </c>
      <c r="B1713" t="s">
        <v>15</v>
      </c>
      <c r="C1713" t="s">
        <v>1524</v>
      </c>
      <c r="D1713" s="6">
        <v>18709</v>
      </c>
      <c r="E1713" s="6">
        <v>9423</v>
      </c>
      <c r="F1713" s="6">
        <v>2779.05</v>
      </c>
      <c r="G1713" s="6">
        <v>9286</v>
      </c>
      <c r="H1713" s="6">
        <v>9241</v>
      </c>
    </row>
    <row r="1714" spans="1:8" x14ac:dyDescent="0.35">
      <c r="A1714" t="s">
        <v>892</v>
      </c>
      <c r="B1714" t="s">
        <v>15</v>
      </c>
      <c r="C1714" t="s">
        <v>1608</v>
      </c>
      <c r="D1714" s="6">
        <v>416813</v>
      </c>
      <c r="E1714" s="6">
        <v>213750</v>
      </c>
      <c r="F1714" s="6">
        <v>201281.5</v>
      </c>
      <c r="G1714" s="6">
        <v>203063</v>
      </c>
      <c r="H1714" s="6">
        <v>199500</v>
      </c>
    </row>
    <row r="1715" spans="1:8" x14ac:dyDescent="0.35">
      <c r="A1715" t="s">
        <v>892</v>
      </c>
      <c r="B1715" t="s">
        <v>15</v>
      </c>
      <c r="C1715" t="s">
        <v>1673</v>
      </c>
      <c r="D1715" s="6">
        <v>377000</v>
      </c>
      <c r="E1715" s="6">
        <v>175500</v>
      </c>
      <c r="F1715" s="6">
        <v>109250</v>
      </c>
      <c r="G1715" s="6">
        <v>218500</v>
      </c>
      <c r="H1715" s="6">
        <v>0</v>
      </c>
    </row>
    <row r="1716" spans="1:8" x14ac:dyDescent="0.35">
      <c r="A1716" t="s">
        <v>892</v>
      </c>
      <c r="B1716" t="s">
        <v>15</v>
      </c>
      <c r="C1716" t="s">
        <v>2357</v>
      </c>
      <c r="D1716" s="6">
        <v>344740</v>
      </c>
      <c r="E1716" s="6">
        <v>172370</v>
      </c>
      <c r="F1716" s="6">
        <v>172370</v>
      </c>
      <c r="G1716" s="6">
        <v>172370</v>
      </c>
      <c r="H1716" s="6">
        <v>172370</v>
      </c>
    </row>
    <row r="1717" spans="1:8" x14ac:dyDescent="0.35">
      <c r="A1717" t="s">
        <v>892</v>
      </c>
      <c r="B1717" t="s">
        <v>15</v>
      </c>
      <c r="C1717" t="s">
        <v>1092</v>
      </c>
      <c r="D1717" s="6">
        <v>0</v>
      </c>
      <c r="E1717" s="6">
        <v>0</v>
      </c>
      <c r="F1717" s="6">
        <v>0</v>
      </c>
      <c r="G1717" s="6">
        <v>0</v>
      </c>
      <c r="H1717" s="6">
        <v>0</v>
      </c>
    </row>
    <row r="1718" spans="1:8" x14ac:dyDescent="0.35">
      <c r="A1718" t="s">
        <v>892</v>
      </c>
      <c r="B1718" t="s">
        <v>15</v>
      </c>
      <c r="C1718" t="s">
        <v>2592</v>
      </c>
      <c r="D1718" s="6">
        <v>214982</v>
      </c>
      <c r="E1718" s="6">
        <v>200583</v>
      </c>
      <c r="F1718" s="6">
        <v>0</v>
      </c>
      <c r="G1718" s="6">
        <v>0</v>
      </c>
      <c r="H1718" s="6">
        <v>0</v>
      </c>
    </row>
    <row r="1719" spans="1:8" x14ac:dyDescent="0.35">
      <c r="A1719" t="s">
        <v>892</v>
      </c>
      <c r="B1719" t="s">
        <v>15</v>
      </c>
      <c r="C1719" t="s">
        <v>1175</v>
      </c>
      <c r="D1719" s="6">
        <v>449240</v>
      </c>
      <c r="E1719" s="6">
        <v>582176</v>
      </c>
      <c r="F1719" s="6">
        <v>0</v>
      </c>
      <c r="G1719" s="6">
        <v>0</v>
      </c>
      <c r="H1719" s="6">
        <v>0</v>
      </c>
    </row>
    <row r="1720" spans="1:8" x14ac:dyDescent="0.35">
      <c r="A1720" t="s">
        <v>892</v>
      </c>
      <c r="B1720" t="s">
        <v>16</v>
      </c>
      <c r="C1720" t="s">
        <v>2097</v>
      </c>
      <c r="D1720" s="6">
        <v>0</v>
      </c>
      <c r="E1720" s="6">
        <v>113113</v>
      </c>
      <c r="F1720" s="6">
        <v>0</v>
      </c>
      <c r="G1720" s="6">
        <v>0</v>
      </c>
      <c r="H1720" s="6">
        <v>0</v>
      </c>
    </row>
    <row r="1721" spans="1:8" x14ac:dyDescent="0.35">
      <c r="A1721" t="s">
        <v>892</v>
      </c>
      <c r="B1721" t="s">
        <v>16</v>
      </c>
      <c r="C1721" t="s">
        <v>1092</v>
      </c>
      <c r="D1721" s="6">
        <v>0</v>
      </c>
      <c r="E1721" s="6">
        <v>0</v>
      </c>
      <c r="F1721" s="6">
        <v>0</v>
      </c>
      <c r="G1721" s="6">
        <v>0</v>
      </c>
      <c r="H1721" s="6">
        <v>0</v>
      </c>
    </row>
    <row r="1722" spans="1:8" x14ac:dyDescent="0.35">
      <c r="A1722" t="s">
        <v>893</v>
      </c>
      <c r="B1722" t="s">
        <v>15</v>
      </c>
      <c r="C1722" t="s">
        <v>1249</v>
      </c>
      <c r="D1722" s="6">
        <v>256588</v>
      </c>
      <c r="E1722" s="6">
        <v>104694</v>
      </c>
      <c r="F1722" s="6">
        <v>39257.85</v>
      </c>
      <c r="G1722" s="6">
        <v>131506</v>
      </c>
      <c r="H1722" s="6">
        <v>130213</v>
      </c>
    </row>
    <row r="1723" spans="1:8" x14ac:dyDescent="0.35">
      <c r="A1723" t="s">
        <v>893</v>
      </c>
      <c r="B1723" t="s">
        <v>15</v>
      </c>
      <c r="C1723" t="s">
        <v>1441</v>
      </c>
      <c r="D1723" s="6">
        <v>0</v>
      </c>
      <c r="E1723" s="6">
        <v>0</v>
      </c>
      <c r="F1723" s="6">
        <v>0</v>
      </c>
      <c r="G1723" s="6">
        <v>0</v>
      </c>
      <c r="H1723" s="6">
        <v>0</v>
      </c>
    </row>
    <row r="1724" spans="1:8" x14ac:dyDescent="0.35">
      <c r="A1724" t="s">
        <v>893</v>
      </c>
      <c r="B1724" t="s">
        <v>15</v>
      </c>
      <c r="C1724" t="s">
        <v>1718</v>
      </c>
      <c r="D1724" s="6">
        <v>0</v>
      </c>
      <c r="E1724" s="6">
        <v>343400</v>
      </c>
      <c r="F1724" s="6">
        <v>0</v>
      </c>
      <c r="G1724" s="6">
        <v>0</v>
      </c>
      <c r="H1724" s="6">
        <v>0</v>
      </c>
    </row>
    <row r="1725" spans="1:8" x14ac:dyDescent="0.35">
      <c r="A1725" t="s">
        <v>893</v>
      </c>
      <c r="B1725" t="s">
        <v>15</v>
      </c>
      <c r="C1725" t="s">
        <v>1746</v>
      </c>
      <c r="D1725" s="6">
        <v>78815</v>
      </c>
      <c r="E1725" s="6">
        <v>81605</v>
      </c>
      <c r="F1725" s="6">
        <v>38012.5</v>
      </c>
      <c r="G1725" s="6">
        <v>38361</v>
      </c>
      <c r="H1725" s="6">
        <v>37664</v>
      </c>
    </row>
    <row r="1726" spans="1:8" x14ac:dyDescent="0.35">
      <c r="A1726" t="s">
        <v>893</v>
      </c>
      <c r="B1726" t="s">
        <v>15</v>
      </c>
      <c r="C1726" t="s">
        <v>1877</v>
      </c>
      <c r="D1726" s="6">
        <v>1150000</v>
      </c>
      <c r="E1726" s="6">
        <v>575000</v>
      </c>
      <c r="F1726" s="6">
        <v>0</v>
      </c>
      <c r="G1726" s="6">
        <v>0</v>
      </c>
      <c r="H1726" s="6">
        <v>0</v>
      </c>
    </row>
    <row r="1727" spans="1:8" x14ac:dyDescent="0.35">
      <c r="A1727" t="s">
        <v>893</v>
      </c>
      <c r="B1727" t="s">
        <v>15</v>
      </c>
      <c r="C1727" t="s">
        <v>1970</v>
      </c>
      <c r="D1727" s="6">
        <v>5100000</v>
      </c>
      <c r="E1727" s="6">
        <v>2340000</v>
      </c>
      <c r="F1727" s="6">
        <v>3130000</v>
      </c>
      <c r="G1727" s="6">
        <v>3130000</v>
      </c>
      <c r="H1727" s="6">
        <v>3130000</v>
      </c>
    </row>
    <row r="1728" spans="1:8" x14ac:dyDescent="0.35">
      <c r="A1728" t="s">
        <v>893</v>
      </c>
      <c r="B1728" t="s">
        <v>15</v>
      </c>
      <c r="C1728" t="s">
        <v>2199</v>
      </c>
      <c r="D1728" s="6">
        <v>222000</v>
      </c>
      <c r="E1728" s="6">
        <v>230000</v>
      </c>
      <c r="F1728" s="6">
        <v>107000</v>
      </c>
      <c r="G1728" s="6">
        <v>108000</v>
      </c>
      <c r="H1728" s="6">
        <v>106000</v>
      </c>
    </row>
    <row r="1729" spans="1:8" x14ac:dyDescent="0.35">
      <c r="A1729" t="s">
        <v>893</v>
      </c>
      <c r="B1729" t="s">
        <v>15</v>
      </c>
      <c r="C1729" t="s">
        <v>2207</v>
      </c>
      <c r="D1729" s="6">
        <v>0</v>
      </c>
      <c r="E1729" s="6">
        <v>0</v>
      </c>
      <c r="F1729" s="6">
        <v>0</v>
      </c>
      <c r="G1729" s="6">
        <v>0</v>
      </c>
      <c r="H1729" s="6">
        <v>0</v>
      </c>
    </row>
    <row r="1730" spans="1:8" x14ac:dyDescent="0.35">
      <c r="A1730" t="s">
        <v>893</v>
      </c>
      <c r="B1730" t="s">
        <v>15</v>
      </c>
      <c r="C1730" t="s">
        <v>2268</v>
      </c>
      <c r="D1730" s="6">
        <v>240000</v>
      </c>
      <c r="E1730" s="6">
        <v>100000</v>
      </c>
      <c r="F1730" s="6">
        <v>120000</v>
      </c>
      <c r="G1730" s="6">
        <v>120000</v>
      </c>
      <c r="H1730" s="6">
        <v>120000</v>
      </c>
    </row>
    <row r="1731" spans="1:8" x14ac:dyDescent="0.35">
      <c r="A1731" t="s">
        <v>893</v>
      </c>
      <c r="B1731" t="s">
        <v>15</v>
      </c>
      <c r="C1731" t="s">
        <v>2284</v>
      </c>
      <c r="D1731" s="6">
        <v>165000</v>
      </c>
      <c r="E1731" s="6">
        <v>305000</v>
      </c>
      <c r="F1731" s="6">
        <v>24750</v>
      </c>
      <c r="G1731" s="6">
        <v>82500</v>
      </c>
      <c r="H1731" s="6">
        <v>82500</v>
      </c>
    </row>
    <row r="1732" spans="1:8" x14ac:dyDescent="0.35">
      <c r="A1732" t="s">
        <v>893</v>
      </c>
      <c r="B1732" t="s">
        <v>15</v>
      </c>
      <c r="C1732" t="s">
        <v>2512</v>
      </c>
      <c r="D1732" s="6">
        <v>6470000</v>
      </c>
      <c r="E1732" s="6">
        <v>2862500</v>
      </c>
      <c r="F1732" s="6">
        <v>3230000</v>
      </c>
      <c r="G1732" s="6">
        <v>3230000</v>
      </c>
      <c r="H1732" s="6">
        <v>3230000</v>
      </c>
    </row>
    <row r="1733" spans="1:8" x14ac:dyDescent="0.35">
      <c r="A1733" t="s">
        <v>893</v>
      </c>
      <c r="B1733" t="s">
        <v>15</v>
      </c>
      <c r="C1733" t="s">
        <v>2592</v>
      </c>
      <c r="D1733" s="6">
        <v>600686</v>
      </c>
      <c r="E1733" s="6">
        <v>300000</v>
      </c>
      <c r="F1733" s="6">
        <v>0</v>
      </c>
      <c r="G1733" s="6">
        <v>0</v>
      </c>
      <c r="H1733" s="6">
        <v>0</v>
      </c>
    </row>
    <row r="1734" spans="1:8" x14ac:dyDescent="0.35">
      <c r="A1734" t="s">
        <v>893</v>
      </c>
      <c r="B1734" t="s">
        <v>15</v>
      </c>
      <c r="C1734" t="s">
        <v>1092</v>
      </c>
      <c r="D1734" s="6">
        <v>100000</v>
      </c>
      <c r="E1734" s="6">
        <v>0</v>
      </c>
      <c r="F1734" s="6">
        <v>0</v>
      </c>
      <c r="G1734" s="6">
        <v>0</v>
      </c>
      <c r="H1734" s="6">
        <v>0</v>
      </c>
    </row>
    <row r="1735" spans="1:8" x14ac:dyDescent="0.35">
      <c r="A1735" t="s">
        <v>893</v>
      </c>
      <c r="B1735" t="s">
        <v>15</v>
      </c>
      <c r="C1735" t="s">
        <v>2874</v>
      </c>
      <c r="D1735" s="6">
        <v>320000</v>
      </c>
      <c r="E1735" s="6">
        <v>0</v>
      </c>
      <c r="F1735" s="6">
        <v>48000</v>
      </c>
      <c r="G1735" s="6">
        <v>160000</v>
      </c>
      <c r="H1735" s="6">
        <v>160000</v>
      </c>
    </row>
    <row r="1736" spans="1:8" x14ac:dyDescent="0.35">
      <c r="A1736" t="s">
        <v>894</v>
      </c>
      <c r="B1736" t="s">
        <v>15</v>
      </c>
      <c r="C1736" t="s">
        <v>1122</v>
      </c>
      <c r="D1736" s="6">
        <v>1607000</v>
      </c>
      <c r="E1736" s="6">
        <v>804500</v>
      </c>
      <c r="F1736" s="6">
        <v>804500</v>
      </c>
      <c r="G1736" s="6">
        <v>804500</v>
      </c>
      <c r="H1736" s="6">
        <v>804500</v>
      </c>
    </row>
    <row r="1737" spans="1:8" x14ac:dyDescent="0.35">
      <c r="A1737" t="s">
        <v>894</v>
      </c>
      <c r="B1737" t="s">
        <v>15</v>
      </c>
      <c r="C1737" t="s">
        <v>1165</v>
      </c>
      <c r="D1737" s="6">
        <v>5475000</v>
      </c>
      <c r="E1737" s="6">
        <v>2739000</v>
      </c>
      <c r="F1737" s="6">
        <v>2736500</v>
      </c>
      <c r="G1737" s="6">
        <v>2736500</v>
      </c>
      <c r="H1737" s="6">
        <v>2736500</v>
      </c>
    </row>
    <row r="1738" spans="1:8" x14ac:dyDescent="0.35">
      <c r="A1738" t="s">
        <v>894</v>
      </c>
      <c r="B1738" t="s">
        <v>15</v>
      </c>
      <c r="C1738" t="s">
        <v>1342</v>
      </c>
      <c r="D1738" s="6">
        <v>1060000</v>
      </c>
      <c r="E1738" s="6">
        <v>530000</v>
      </c>
      <c r="F1738" s="6">
        <v>530000</v>
      </c>
      <c r="G1738" s="6">
        <v>530000</v>
      </c>
      <c r="H1738" s="6">
        <v>530000</v>
      </c>
    </row>
    <row r="1739" spans="1:8" x14ac:dyDescent="0.35">
      <c r="A1739" t="s">
        <v>894</v>
      </c>
      <c r="B1739" t="s">
        <v>15</v>
      </c>
      <c r="C1739" t="s">
        <v>1713</v>
      </c>
      <c r="D1739" s="6">
        <v>65303</v>
      </c>
      <c r="E1739" s="6">
        <v>66022</v>
      </c>
      <c r="F1739" s="6">
        <v>0</v>
      </c>
      <c r="G1739" s="6">
        <v>0</v>
      </c>
      <c r="H1739" s="6">
        <v>0</v>
      </c>
    </row>
    <row r="1740" spans="1:8" x14ac:dyDescent="0.35">
      <c r="A1740" t="s">
        <v>894</v>
      </c>
      <c r="B1740" t="s">
        <v>15</v>
      </c>
      <c r="C1740" t="s">
        <v>1862</v>
      </c>
      <c r="D1740" s="6">
        <v>7120000</v>
      </c>
      <c r="E1740" s="6">
        <v>3559500</v>
      </c>
      <c r="F1740" s="6">
        <v>3538500</v>
      </c>
      <c r="G1740" s="6">
        <v>3558000</v>
      </c>
      <c r="H1740" s="6">
        <v>3519000</v>
      </c>
    </row>
    <row r="1741" spans="1:8" x14ac:dyDescent="0.35">
      <c r="A1741" t="s">
        <v>894</v>
      </c>
      <c r="B1741" t="s">
        <v>15</v>
      </c>
      <c r="C1741" t="s">
        <v>1904</v>
      </c>
      <c r="D1741" s="6">
        <v>2653000</v>
      </c>
      <c r="E1741" s="6">
        <v>1326500</v>
      </c>
      <c r="F1741" s="6">
        <v>1326500</v>
      </c>
      <c r="G1741" s="6">
        <v>1326500</v>
      </c>
      <c r="H1741" s="6">
        <v>1326500</v>
      </c>
    </row>
    <row r="1742" spans="1:8" x14ac:dyDescent="0.35">
      <c r="A1742" t="s">
        <v>894</v>
      </c>
      <c r="B1742" t="s">
        <v>15</v>
      </c>
      <c r="C1742" t="s">
        <v>2088</v>
      </c>
      <c r="D1742" s="6">
        <v>445000</v>
      </c>
      <c r="E1742" s="6">
        <v>224500</v>
      </c>
      <c r="F1742" s="6">
        <v>222500</v>
      </c>
      <c r="G1742" s="6">
        <v>222500</v>
      </c>
      <c r="H1742" s="6">
        <v>222500</v>
      </c>
    </row>
    <row r="1743" spans="1:8" x14ac:dyDescent="0.35">
      <c r="A1743" t="s">
        <v>894</v>
      </c>
      <c r="B1743" t="s">
        <v>15</v>
      </c>
      <c r="C1743" t="s">
        <v>1092</v>
      </c>
      <c r="D1743" s="6">
        <v>0</v>
      </c>
      <c r="E1743" s="6">
        <v>0</v>
      </c>
      <c r="F1743" s="6">
        <v>0</v>
      </c>
      <c r="G1743" s="6">
        <v>0</v>
      </c>
      <c r="H1743" s="6">
        <v>0</v>
      </c>
    </row>
    <row r="1744" spans="1:8" x14ac:dyDescent="0.35">
      <c r="A1744" t="s">
        <v>894</v>
      </c>
      <c r="B1744" t="s">
        <v>15</v>
      </c>
      <c r="C1744" t="s">
        <v>2592</v>
      </c>
      <c r="D1744" s="6">
        <v>157721</v>
      </c>
      <c r="E1744" s="6">
        <v>252787</v>
      </c>
      <c r="F1744" s="6">
        <v>0</v>
      </c>
      <c r="G1744" s="6">
        <v>0</v>
      </c>
      <c r="H1744" s="6">
        <v>0</v>
      </c>
    </row>
    <row r="1745" spans="1:8" x14ac:dyDescent="0.35">
      <c r="A1745" t="s">
        <v>894</v>
      </c>
      <c r="B1745" t="s">
        <v>15</v>
      </c>
      <c r="C1745" t="s">
        <v>1032</v>
      </c>
      <c r="D1745" s="6">
        <v>10000</v>
      </c>
      <c r="E1745" s="6">
        <v>0</v>
      </c>
      <c r="F1745" s="6">
        <v>0</v>
      </c>
      <c r="G1745" s="6">
        <v>0</v>
      </c>
      <c r="H1745" s="6">
        <v>0</v>
      </c>
    </row>
    <row r="1746" spans="1:8" x14ac:dyDescent="0.35">
      <c r="A1746" t="s">
        <v>894</v>
      </c>
      <c r="B1746" t="s">
        <v>15</v>
      </c>
      <c r="C1746" t="s">
        <v>2620</v>
      </c>
      <c r="D1746" s="6">
        <v>2979700</v>
      </c>
      <c r="E1746" s="6">
        <v>0</v>
      </c>
      <c r="F1746" s="6">
        <v>0</v>
      </c>
      <c r="G1746" s="6">
        <v>0</v>
      </c>
      <c r="H1746" s="6">
        <v>0</v>
      </c>
    </row>
    <row r="1747" spans="1:8" x14ac:dyDescent="0.35">
      <c r="A1747" t="s">
        <v>895</v>
      </c>
      <c r="B1747" t="s">
        <v>15</v>
      </c>
      <c r="C1747" t="s">
        <v>1115</v>
      </c>
      <c r="D1747" s="6">
        <v>0</v>
      </c>
      <c r="E1747" s="6">
        <v>138067</v>
      </c>
      <c r="F1747" s="6">
        <v>0</v>
      </c>
      <c r="G1747" s="6">
        <v>0</v>
      </c>
      <c r="H1747" s="6">
        <v>0</v>
      </c>
    </row>
    <row r="1748" spans="1:8" x14ac:dyDescent="0.35">
      <c r="A1748" t="s">
        <v>895</v>
      </c>
      <c r="B1748" t="s">
        <v>15</v>
      </c>
      <c r="C1748" t="s">
        <v>1214</v>
      </c>
      <c r="D1748" s="6">
        <v>30750</v>
      </c>
      <c r="E1748" s="6">
        <v>15750</v>
      </c>
      <c r="F1748" s="6">
        <v>4612.5</v>
      </c>
      <c r="G1748" s="6">
        <v>15000</v>
      </c>
      <c r="H1748" s="6">
        <v>15750</v>
      </c>
    </row>
    <row r="1749" spans="1:8" x14ac:dyDescent="0.35">
      <c r="A1749" t="s">
        <v>895</v>
      </c>
      <c r="B1749" t="s">
        <v>15</v>
      </c>
      <c r="C1749" t="s">
        <v>1276</v>
      </c>
      <c r="D1749" s="6">
        <v>303575</v>
      </c>
      <c r="E1749" s="6">
        <v>972450</v>
      </c>
      <c r="F1749" s="6">
        <v>45161.4</v>
      </c>
      <c r="G1749" s="6">
        <v>148288</v>
      </c>
      <c r="H1749" s="6">
        <v>152788</v>
      </c>
    </row>
    <row r="1750" spans="1:8" x14ac:dyDescent="0.35">
      <c r="A1750" t="s">
        <v>895</v>
      </c>
      <c r="B1750" t="s">
        <v>15</v>
      </c>
      <c r="C1750" t="s">
        <v>1339</v>
      </c>
      <c r="D1750" s="6">
        <v>316000</v>
      </c>
      <c r="E1750" s="6">
        <v>158000</v>
      </c>
      <c r="F1750" s="6">
        <v>47400</v>
      </c>
      <c r="G1750" s="6">
        <v>158000</v>
      </c>
      <c r="H1750" s="6">
        <v>158000</v>
      </c>
    </row>
    <row r="1751" spans="1:8" x14ac:dyDescent="0.35">
      <c r="A1751" t="s">
        <v>895</v>
      </c>
      <c r="B1751" t="s">
        <v>15</v>
      </c>
      <c r="C1751" t="s">
        <v>1362</v>
      </c>
      <c r="D1751" s="6">
        <v>148150</v>
      </c>
      <c r="E1751" s="6">
        <v>24750</v>
      </c>
      <c r="F1751" s="6">
        <v>38263.5</v>
      </c>
      <c r="G1751" s="6">
        <v>127800</v>
      </c>
      <c r="H1751" s="6">
        <v>127290</v>
      </c>
    </row>
    <row r="1752" spans="1:8" x14ac:dyDescent="0.35">
      <c r="A1752" t="s">
        <v>895</v>
      </c>
      <c r="B1752" t="s">
        <v>15</v>
      </c>
      <c r="C1752" t="s">
        <v>1461</v>
      </c>
      <c r="D1752" s="6">
        <v>318219</v>
      </c>
      <c r="E1752" s="6">
        <v>160271</v>
      </c>
      <c r="F1752" s="6">
        <v>47268.3</v>
      </c>
      <c r="G1752" s="6">
        <v>157948</v>
      </c>
      <c r="H1752" s="6">
        <v>157174</v>
      </c>
    </row>
    <row r="1753" spans="1:8" x14ac:dyDescent="0.35">
      <c r="A1753" t="s">
        <v>895</v>
      </c>
      <c r="B1753" t="s">
        <v>15</v>
      </c>
      <c r="C1753" t="s">
        <v>1486</v>
      </c>
      <c r="D1753" s="6">
        <v>25750</v>
      </c>
      <c r="E1753" s="6">
        <v>13250</v>
      </c>
      <c r="F1753" s="6">
        <v>3862.5</v>
      </c>
      <c r="G1753" s="6">
        <v>12500</v>
      </c>
      <c r="H1753" s="6">
        <v>13250</v>
      </c>
    </row>
    <row r="1754" spans="1:8" x14ac:dyDescent="0.35">
      <c r="A1754" t="s">
        <v>895</v>
      </c>
      <c r="B1754" t="s">
        <v>15</v>
      </c>
      <c r="C1754" t="s">
        <v>1552</v>
      </c>
      <c r="D1754" s="6">
        <v>2954000</v>
      </c>
      <c r="E1754" s="6">
        <v>1480500</v>
      </c>
      <c r="F1754" s="6">
        <v>1475000</v>
      </c>
      <c r="G1754" s="6">
        <v>1475000</v>
      </c>
      <c r="H1754" s="6">
        <v>1475000</v>
      </c>
    </row>
    <row r="1755" spans="1:8" x14ac:dyDescent="0.35">
      <c r="A1755" t="s">
        <v>895</v>
      </c>
      <c r="B1755" t="s">
        <v>15</v>
      </c>
      <c r="C1755" t="s">
        <v>1556</v>
      </c>
      <c r="D1755" s="6">
        <v>134650</v>
      </c>
      <c r="E1755" s="6">
        <v>67817</v>
      </c>
      <c r="F1755" s="6">
        <v>20001</v>
      </c>
      <c r="G1755" s="6">
        <v>66834</v>
      </c>
      <c r="H1755" s="6">
        <v>66506</v>
      </c>
    </row>
    <row r="1756" spans="1:8" x14ac:dyDescent="0.35">
      <c r="A1756" t="s">
        <v>895</v>
      </c>
      <c r="B1756" t="s">
        <v>15</v>
      </c>
      <c r="C1756" t="s">
        <v>1578</v>
      </c>
      <c r="D1756" s="6">
        <v>213000</v>
      </c>
      <c r="E1756" s="6">
        <v>108000</v>
      </c>
      <c r="F1756" s="6">
        <v>33000</v>
      </c>
      <c r="G1756" s="6">
        <v>110000</v>
      </c>
      <c r="H1756" s="6">
        <v>110000</v>
      </c>
    </row>
    <row r="1757" spans="1:8" x14ac:dyDescent="0.35">
      <c r="A1757" t="s">
        <v>895</v>
      </c>
      <c r="B1757" t="s">
        <v>15</v>
      </c>
      <c r="C1757" t="s">
        <v>1676</v>
      </c>
      <c r="D1757" s="6">
        <v>275488</v>
      </c>
      <c r="E1757" s="6">
        <v>138764</v>
      </c>
      <c r="F1757" s="6">
        <v>20508.45</v>
      </c>
      <c r="G1757" s="6">
        <v>136723</v>
      </c>
      <c r="H1757" s="6">
        <v>0</v>
      </c>
    </row>
    <row r="1758" spans="1:8" x14ac:dyDescent="0.35">
      <c r="A1758" t="s">
        <v>895</v>
      </c>
      <c r="B1758" t="s">
        <v>15</v>
      </c>
      <c r="C1758" t="s">
        <v>1682</v>
      </c>
      <c r="D1758" s="6">
        <v>310842</v>
      </c>
      <c r="E1758" s="6">
        <v>156567</v>
      </c>
      <c r="F1758" s="6">
        <v>46168.2</v>
      </c>
      <c r="G1758" s="6">
        <v>154276</v>
      </c>
      <c r="H1758" s="6">
        <v>153512</v>
      </c>
    </row>
    <row r="1759" spans="1:8" x14ac:dyDescent="0.35">
      <c r="A1759" t="s">
        <v>895</v>
      </c>
      <c r="B1759" t="s">
        <v>15</v>
      </c>
      <c r="C1759" t="s">
        <v>1700</v>
      </c>
      <c r="D1759" s="6">
        <v>0</v>
      </c>
      <c r="E1759" s="6">
        <v>39659</v>
      </c>
      <c r="F1759" s="6">
        <v>0</v>
      </c>
      <c r="G1759" s="6">
        <v>0</v>
      </c>
      <c r="H1759" s="6">
        <v>0</v>
      </c>
    </row>
    <row r="1760" spans="1:8" x14ac:dyDescent="0.35">
      <c r="A1760" t="s">
        <v>895</v>
      </c>
      <c r="B1760" t="s">
        <v>15</v>
      </c>
      <c r="C1760" t="s">
        <v>1675</v>
      </c>
      <c r="D1760" s="6">
        <v>148150</v>
      </c>
      <c r="E1760" s="6">
        <v>24750</v>
      </c>
      <c r="F1760" s="6">
        <v>36772.5</v>
      </c>
      <c r="G1760" s="6">
        <v>122800</v>
      </c>
      <c r="H1760" s="6">
        <v>122350</v>
      </c>
    </row>
    <row r="1761" spans="1:8" x14ac:dyDescent="0.35">
      <c r="A1761" t="s">
        <v>895</v>
      </c>
      <c r="B1761" t="s">
        <v>15</v>
      </c>
      <c r="C1761" t="s">
        <v>1736</v>
      </c>
      <c r="D1761" s="6">
        <v>194000</v>
      </c>
      <c r="E1761" s="6">
        <v>96000</v>
      </c>
      <c r="F1761" s="6">
        <v>28050</v>
      </c>
      <c r="G1761" s="6">
        <v>93500</v>
      </c>
      <c r="H1761" s="6">
        <v>93500</v>
      </c>
    </row>
    <row r="1762" spans="1:8" x14ac:dyDescent="0.35">
      <c r="A1762" t="s">
        <v>895</v>
      </c>
      <c r="B1762" t="s">
        <v>15</v>
      </c>
      <c r="C1762" t="s">
        <v>1855</v>
      </c>
      <c r="D1762" s="6">
        <v>290807</v>
      </c>
      <c r="E1762" s="6">
        <v>146475</v>
      </c>
      <c r="F1762" s="6">
        <v>43192.35</v>
      </c>
      <c r="G1762" s="6">
        <v>144332</v>
      </c>
      <c r="H1762" s="6">
        <v>143617</v>
      </c>
    </row>
    <row r="1763" spans="1:8" x14ac:dyDescent="0.35">
      <c r="A1763" t="s">
        <v>895</v>
      </c>
      <c r="B1763" t="s">
        <v>15</v>
      </c>
      <c r="C1763" t="s">
        <v>1866</v>
      </c>
      <c r="D1763" s="6">
        <v>322750</v>
      </c>
      <c r="E1763" s="6">
        <v>162542</v>
      </c>
      <c r="F1763" s="6">
        <v>47946</v>
      </c>
      <c r="G1763" s="6">
        <v>160209</v>
      </c>
      <c r="H1763" s="6">
        <v>159431</v>
      </c>
    </row>
    <row r="1764" spans="1:8" x14ac:dyDescent="0.35">
      <c r="A1764" t="s">
        <v>895</v>
      </c>
      <c r="B1764" t="s">
        <v>15</v>
      </c>
      <c r="C1764" t="s">
        <v>1063</v>
      </c>
      <c r="D1764" s="6">
        <v>1677000</v>
      </c>
      <c r="E1764" s="6">
        <v>830500</v>
      </c>
      <c r="F1764" s="6">
        <v>846500</v>
      </c>
      <c r="G1764" s="6">
        <v>846500</v>
      </c>
      <c r="H1764" s="6">
        <v>846500</v>
      </c>
    </row>
    <row r="1765" spans="1:8" x14ac:dyDescent="0.35">
      <c r="A1765" t="s">
        <v>895</v>
      </c>
      <c r="B1765" t="s">
        <v>15</v>
      </c>
      <c r="C1765" t="s">
        <v>1896</v>
      </c>
      <c r="D1765" s="6">
        <v>272120</v>
      </c>
      <c r="E1765" s="6">
        <v>137068</v>
      </c>
      <c r="F1765" s="6">
        <v>20257.8</v>
      </c>
      <c r="G1765" s="6">
        <v>135052</v>
      </c>
      <c r="H1765" s="6">
        <v>0</v>
      </c>
    </row>
    <row r="1766" spans="1:8" x14ac:dyDescent="0.35">
      <c r="A1766" t="s">
        <v>895</v>
      </c>
      <c r="B1766" t="s">
        <v>15</v>
      </c>
      <c r="C1766" t="s">
        <v>1412</v>
      </c>
      <c r="D1766" s="6">
        <v>285000</v>
      </c>
      <c r="E1766" s="6">
        <v>142500</v>
      </c>
      <c r="F1766" s="6">
        <v>42750</v>
      </c>
      <c r="G1766" s="6">
        <v>142500</v>
      </c>
      <c r="H1766" s="6">
        <v>142500</v>
      </c>
    </row>
    <row r="1767" spans="1:8" x14ac:dyDescent="0.35">
      <c r="A1767" t="s">
        <v>895</v>
      </c>
      <c r="B1767" t="s">
        <v>15</v>
      </c>
      <c r="C1767" t="s">
        <v>2018</v>
      </c>
      <c r="D1767" s="6">
        <v>54263</v>
      </c>
      <c r="E1767" s="6">
        <v>27333</v>
      </c>
      <c r="F1767" s="6">
        <v>0</v>
      </c>
      <c r="G1767" s="6">
        <v>0</v>
      </c>
      <c r="H1767" s="6">
        <v>0</v>
      </c>
    </row>
    <row r="1768" spans="1:8" x14ac:dyDescent="0.35">
      <c r="A1768" t="s">
        <v>895</v>
      </c>
      <c r="B1768" t="s">
        <v>15</v>
      </c>
      <c r="C1768" t="s">
        <v>2136</v>
      </c>
      <c r="D1768" s="6">
        <v>228000</v>
      </c>
      <c r="E1768" s="6">
        <v>114000</v>
      </c>
      <c r="F1768" s="6">
        <v>34200</v>
      </c>
      <c r="G1768" s="6">
        <v>114000</v>
      </c>
      <c r="H1768" s="6">
        <v>114000</v>
      </c>
    </row>
    <row r="1769" spans="1:8" x14ac:dyDescent="0.35">
      <c r="A1769" t="s">
        <v>895</v>
      </c>
      <c r="B1769" t="s">
        <v>15</v>
      </c>
      <c r="C1769" t="s">
        <v>1885</v>
      </c>
      <c r="D1769" s="6">
        <v>471000</v>
      </c>
      <c r="E1769" s="6">
        <v>539000</v>
      </c>
      <c r="F1769" s="6">
        <v>90300</v>
      </c>
      <c r="G1769" s="6">
        <v>301000</v>
      </c>
      <c r="H1769" s="6">
        <v>301000</v>
      </c>
    </row>
    <row r="1770" spans="1:8" x14ac:dyDescent="0.35">
      <c r="A1770" t="s">
        <v>895</v>
      </c>
      <c r="B1770" t="s">
        <v>15</v>
      </c>
      <c r="C1770" t="s">
        <v>1243</v>
      </c>
      <c r="D1770" s="6">
        <v>5760000</v>
      </c>
      <c r="E1770" s="6">
        <v>2144500</v>
      </c>
      <c r="F1770" s="6">
        <v>2686500</v>
      </c>
      <c r="G1770" s="6">
        <v>2686500</v>
      </c>
      <c r="H1770" s="6">
        <v>2686500</v>
      </c>
    </row>
    <row r="1771" spans="1:8" x14ac:dyDescent="0.35">
      <c r="A1771" t="s">
        <v>895</v>
      </c>
      <c r="B1771" t="s">
        <v>15</v>
      </c>
      <c r="C1771" t="s">
        <v>1514</v>
      </c>
      <c r="D1771" s="6">
        <v>168000</v>
      </c>
      <c r="E1771" s="6">
        <v>84000</v>
      </c>
      <c r="F1771" s="6">
        <v>25200</v>
      </c>
      <c r="G1771" s="6">
        <v>84000</v>
      </c>
      <c r="H1771" s="6">
        <v>84000</v>
      </c>
    </row>
    <row r="1772" spans="1:8" x14ac:dyDescent="0.35">
      <c r="A1772" t="s">
        <v>895</v>
      </c>
      <c r="B1772" t="s">
        <v>15</v>
      </c>
      <c r="C1772" t="s">
        <v>1124</v>
      </c>
      <c r="D1772" s="6">
        <v>148150</v>
      </c>
      <c r="E1772" s="6">
        <v>24750</v>
      </c>
      <c r="F1772" s="6">
        <v>38263.5</v>
      </c>
      <c r="G1772" s="6">
        <v>127800</v>
      </c>
      <c r="H1772" s="6">
        <v>127290</v>
      </c>
    </row>
    <row r="1773" spans="1:8" x14ac:dyDescent="0.35">
      <c r="A1773" t="s">
        <v>895</v>
      </c>
      <c r="B1773" t="s">
        <v>15</v>
      </c>
      <c r="C1773" t="s">
        <v>2401</v>
      </c>
      <c r="D1773" s="6">
        <v>64591</v>
      </c>
      <c r="E1773" s="6">
        <v>32534</v>
      </c>
      <c r="F1773" s="6">
        <v>9593.4</v>
      </c>
      <c r="G1773" s="6">
        <v>32057</v>
      </c>
      <c r="H1773" s="6">
        <v>31899</v>
      </c>
    </row>
    <row r="1774" spans="1:8" x14ac:dyDescent="0.35">
      <c r="A1774" t="s">
        <v>895</v>
      </c>
      <c r="B1774" t="s">
        <v>15</v>
      </c>
      <c r="C1774" t="s">
        <v>1655</v>
      </c>
      <c r="D1774" s="6">
        <v>153000</v>
      </c>
      <c r="E1774" s="6">
        <v>76500</v>
      </c>
      <c r="F1774" s="6">
        <v>22950</v>
      </c>
      <c r="G1774" s="6">
        <v>76500</v>
      </c>
      <c r="H1774" s="6">
        <v>76500</v>
      </c>
    </row>
    <row r="1775" spans="1:8" x14ac:dyDescent="0.35">
      <c r="A1775" t="s">
        <v>895</v>
      </c>
      <c r="B1775" t="s">
        <v>15</v>
      </c>
      <c r="C1775" t="s">
        <v>2479</v>
      </c>
      <c r="D1775" s="6">
        <v>210000</v>
      </c>
      <c r="E1775" s="6">
        <v>105000</v>
      </c>
      <c r="F1775" s="6">
        <v>31500</v>
      </c>
      <c r="G1775" s="6">
        <v>105000</v>
      </c>
      <c r="H1775" s="6">
        <v>105000</v>
      </c>
    </row>
    <row r="1776" spans="1:8" x14ac:dyDescent="0.35">
      <c r="A1776" t="s">
        <v>895</v>
      </c>
      <c r="B1776" t="s">
        <v>15</v>
      </c>
      <c r="C1776" t="s">
        <v>2589</v>
      </c>
      <c r="D1776" s="6">
        <v>289556</v>
      </c>
      <c r="E1776" s="6">
        <v>145845</v>
      </c>
      <c r="F1776" s="6">
        <v>43006.5</v>
      </c>
      <c r="G1776" s="6">
        <v>143711</v>
      </c>
      <c r="H1776" s="6">
        <v>142999</v>
      </c>
    </row>
    <row r="1777" spans="1:8" x14ac:dyDescent="0.35">
      <c r="A1777" t="s">
        <v>895</v>
      </c>
      <c r="B1777" t="s">
        <v>15</v>
      </c>
      <c r="C1777" t="s">
        <v>1092</v>
      </c>
      <c r="D1777" s="6">
        <v>50000</v>
      </c>
      <c r="E1777" s="6">
        <v>0</v>
      </c>
      <c r="F1777" s="6">
        <v>0</v>
      </c>
      <c r="G1777" s="6">
        <v>0</v>
      </c>
      <c r="H1777" s="6">
        <v>0</v>
      </c>
    </row>
    <row r="1778" spans="1:8" x14ac:dyDescent="0.35">
      <c r="A1778" t="s">
        <v>895</v>
      </c>
      <c r="B1778" t="s">
        <v>15</v>
      </c>
      <c r="C1778" t="s">
        <v>2592</v>
      </c>
      <c r="D1778" s="6">
        <v>361396</v>
      </c>
      <c r="E1778" s="6">
        <v>0</v>
      </c>
      <c r="F1778" s="6">
        <v>0</v>
      </c>
      <c r="G1778" s="6">
        <v>0</v>
      </c>
      <c r="H1778" s="6">
        <v>0</v>
      </c>
    </row>
    <row r="1779" spans="1:8" x14ac:dyDescent="0.35">
      <c r="A1779" t="s">
        <v>895</v>
      </c>
      <c r="B1779" t="s">
        <v>15</v>
      </c>
      <c r="C1779" t="s">
        <v>1032</v>
      </c>
      <c r="D1779" s="6">
        <v>10000</v>
      </c>
      <c r="E1779" s="6">
        <v>7500</v>
      </c>
      <c r="F1779" s="6">
        <v>3750</v>
      </c>
      <c r="G1779" s="6">
        <v>7500</v>
      </c>
      <c r="H1779" s="6">
        <v>0</v>
      </c>
    </row>
    <row r="1780" spans="1:8" x14ac:dyDescent="0.35">
      <c r="A1780" t="s">
        <v>895</v>
      </c>
      <c r="B1780" t="s">
        <v>15</v>
      </c>
      <c r="C1780" t="s">
        <v>2629</v>
      </c>
      <c r="D1780" s="6">
        <v>327062</v>
      </c>
      <c r="E1780" s="6">
        <v>164713</v>
      </c>
      <c r="F1780" s="6">
        <v>48586.5</v>
      </c>
      <c r="G1780" s="6">
        <v>162349</v>
      </c>
      <c r="H1780" s="6">
        <v>161561</v>
      </c>
    </row>
    <row r="1781" spans="1:8" x14ac:dyDescent="0.35">
      <c r="A1781" t="s">
        <v>895</v>
      </c>
      <c r="B1781" t="s">
        <v>15</v>
      </c>
      <c r="C1781" t="s">
        <v>2043</v>
      </c>
      <c r="D1781" s="6">
        <v>584768</v>
      </c>
      <c r="E1781" s="6">
        <v>0</v>
      </c>
      <c r="F1781" s="6">
        <v>88215</v>
      </c>
      <c r="G1781" s="6">
        <v>295250</v>
      </c>
      <c r="H1781" s="6">
        <v>292850</v>
      </c>
    </row>
    <row r="1782" spans="1:8" x14ac:dyDescent="0.35">
      <c r="A1782" t="s">
        <v>895</v>
      </c>
      <c r="B1782" t="s">
        <v>15</v>
      </c>
      <c r="C1782" t="s">
        <v>2787</v>
      </c>
      <c r="D1782" s="6">
        <v>528000</v>
      </c>
      <c r="E1782" s="6">
        <v>0</v>
      </c>
      <c r="F1782" s="6">
        <v>54000</v>
      </c>
      <c r="G1782" s="6">
        <v>180000</v>
      </c>
      <c r="H1782" s="6">
        <v>180000</v>
      </c>
    </row>
    <row r="1783" spans="1:8" x14ac:dyDescent="0.35">
      <c r="A1783" t="s">
        <v>895</v>
      </c>
      <c r="B1783" t="s">
        <v>15</v>
      </c>
      <c r="C1783" t="s">
        <v>2788</v>
      </c>
      <c r="D1783" s="6">
        <v>571000</v>
      </c>
      <c r="E1783" s="6">
        <v>0</v>
      </c>
      <c r="F1783" s="6">
        <v>58350</v>
      </c>
      <c r="G1783" s="6">
        <v>194500</v>
      </c>
      <c r="H1783" s="6">
        <v>194500</v>
      </c>
    </row>
    <row r="1784" spans="1:8" x14ac:dyDescent="0.35">
      <c r="A1784" t="s">
        <v>895</v>
      </c>
      <c r="B1784" t="s">
        <v>15</v>
      </c>
      <c r="C1784" t="s">
        <v>2848</v>
      </c>
      <c r="D1784" s="6">
        <v>401736</v>
      </c>
      <c r="E1784" s="6">
        <v>0</v>
      </c>
      <c r="F1784" s="6">
        <v>59963.25</v>
      </c>
      <c r="G1784" s="6">
        <v>200364</v>
      </c>
      <c r="H1784" s="6">
        <v>199391</v>
      </c>
    </row>
    <row r="1785" spans="1:8" x14ac:dyDescent="0.35">
      <c r="A1785" t="s">
        <v>895</v>
      </c>
      <c r="B1785" t="s">
        <v>15</v>
      </c>
      <c r="C1785" t="s">
        <v>2564</v>
      </c>
      <c r="D1785" s="6">
        <v>0</v>
      </c>
      <c r="E1785" s="6">
        <v>1042000</v>
      </c>
      <c r="F1785" s="6">
        <v>0</v>
      </c>
      <c r="G1785" s="6">
        <v>0</v>
      </c>
      <c r="H1785" s="6">
        <v>0</v>
      </c>
    </row>
    <row r="1786" spans="1:8" x14ac:dyDescent="0.35">
      <c r="A1786" t="s">
        <v>895</v>
      </c>
      <c r="B1786" t="s">
        <v>15</v>
      </c>
      <c r="C1786" t="s">
        <v>2852</v>
      </c>
      <c r="D1786" s="6">
        <v>328407</v>
      </c>
      <c r="E1786" s="6">
        <v>0</v>
      </c>
      <c r="F1786" s="6">
        <v>47541.9</v>
      </c>
      <c r="G1786" s="6">
        <v>158855</v>
      </c>
      <c r="H1786" s="6">
        <v>158091</v>
      </c>
    </row>
    <row r="1787" spans="1:8" x14ac:dyDescent="0.35">
      <c r="A1787" t="s">
        <v>895</v>
      </c>
      <c r="B1787" t="s">
        <v>16</v>
      </c>
      <c r="C1787" t="s">
        <v>1296</v>
      </c>
      <c r="D1787" s="6">
        <v>1266894</v>
      </c>
      <c r="E1787" s="6">
        <v>632171</v>
      </c>
      <c r="F1787" s="6">
        <v>633680</v>
      </c>
      <c r="G1787" s="6">
        <v>633680</v>
      </c>
      <c r="H1787" s="6">
        <v>634757</v>
      </c>
    </row>
    <row r="1788" spans="1:8" x14ac:dyDescent="0.35">
      <c r="A1788" t="s">
        <v>895</v>
      </c>
      <c r="B1788" t="s">
        <v>16</v>
      </c>
      <c r="C1788" t="s">
        <v>2090</v>
      </c>
      <c r="D1788" s="6">
        <v>973725</v>
      </c>
      <c r="E1788" s="6">
        <v>209050</v>
      </c>
      <c r="F1788" s="6">
        <v>485400</v>
      </c>
      <c r="G1788" s="6">
        <v>485400</v>
      </c>
      <c r="H1788" s="6">
        <v>489325</v>
      </c>
    </row>
    <row r="1789" spans="1:8" x14ac:dyDescent="0.35">
      <c r="A1789" t="s">
        <v>896</v>
      </c>
      <c r="B1789" t="s">
        <v>30</v>
      </c>
      <c r="C1789" t="s">
        <v>1279</v>
      </c>
      <c r="D1789" s="6">
        <v>2751500</v>
      </c>
      <c r="E1789" s="6">
        <v>1375750</v>
      </c>
      <c r="F1789" s="6">
        <v>1375250</v>
      </c>
      <c r="G1789" s="6">
        <v>1375250</v>
      </c>
      <c r="H1789" s="6">
        <v>1375250</v>
      </c>
    </row>
    <row r="1790" spans="1:8" x14ac:dyDescent="0.35">
      <c r="A1790" t="s">
        <v>896</v>
      </c>
      <c r="B1790" t="s">
        <v>30</v>
      </c>
      <c r="C1790" t="s">
        <v>1842</v>
      </c>
      <c r="D1790" s="6">
        <v>1126500</v>
      </c>
      <c r="E1790" s="6">
        <v>563250</v>
      </c>
      <c r="F1790" s="6">
        <v>563250</v>
      </c>
      <c r="G1790" s="6">
        <v>563250</v>
      </c>
      <c r="H1790" s="6">
        <v>563250</v>
      </c>
    </row>
    <row r="1791" spans="1:8" x14ac:dyDescent="0.35">
      <c r="A1791" t="s">
        <v>896</v>
      </c>
      <c r="B1791" t="s">
        <v>30</v>
      </c>
      <c r="C1791" t="s">
        <v>1427</v>
      </c>
      <c r="D1791" s="6">
        <v>4504000</v>
      </c>
      <c r="E1791" s="6">
        <v>1180500</v>
      </c>
      <c r="F1791" s="6">
        <v>676050</v>
      </c>
      <c r="G1791" s="6">
        <v>2253500</v>
      </c>
      <c r="H1791" s="6">
        <v>2253500</v>
      </c>
    </row>
    <row r="1792" spans="1:8" x14ac:dyDescent="0.35">
      <c r="A1792" t="s">
        <v>896</v>
      </c>
      <c r="B1792" t="s">
        <v>15</v>
      </c>
      <c r="C1792" t="s">
        <v>1212</v>
      </c>
      <c r="D1792" s="6">
        <v>1367000</v>
      </c>
      <c r="E1792" s="6">
        <v>2156500</v>
      </c>
      <c r="F1792" s="6">
        <v>0</v>
      </c>
      <c r="G1792" s="6">
        <v>0</v>
      </c>
      <c r="H1792" s="6">
        <v>0</v>
      </c>
    </row>
    <row r="1793" spans="1:8" x14ac:dyDescent="0.35">
      <c r="A1793" t="s">
        <v>896</v>
      </c>
      <c r="B1793" t="s">
        <v>15</v>
      </c>
      <c r="C1793" t="s">
        <v>1276</v>
      </c>
      <c r="D1793" s="6">
        <v>1958950</v>
      </c>
      <c r="E1793" s="6">
        <v>1612125</v>
      </c>
      <c r="F1793" s="6">
        <v>0</v>
      </c>
      <c r="G1793" s="6">
        <v>0</v>
      </c>
      <c r="H1793" s="6">
        <v>0</v>
      </c>
    </row>
    <row r="1794" spans="1:8" x14ac:dyDescent="0.35">
      <c r="A1794" t="s">
        <v>896</v>
      </c>
      <c r="B1794" t="s">
        <v>15</v>
      </c>
      <c r="C1794" t="s">
        <v>1479</v>
      </c>
      <c r="D1794" s="6">
        <v>4613000</v>
      </c>
      <c r="E1794" s="6">
        <v>2307500</v>
      </c>
      <c r="F1794" s="6">
        <v>2306000</v>
      </c>
      <c r="G1794" s="6">
        <v>2306000</v>
      </c>
      <c r="H1794" s="6">
        <v>2306000</v>
      </c>
    </row>
    <row r="1795" spans="1:8" x14ac:dyDescent="0.35">
      <c r="A1795" t="s">
        <v>896</v>
      </c>
      <c r="B1795" t="s">
        <v>15</v>
      </c>
      <c r="C1795" t="s">
        <v>2336</v>
      </c>
      <c r="D1795" s="6">
        <v>107515</v>
      </c>
      <c r="E1795" s="6">
        <v>108698</v>
      </c>
      <c r="F1795" s="6">
        <v>0</v>
      </c>
      <c r="G1795" s="6">
        <v>0</v>
      </c>
      <c r="H1795" s="6">
        <v>0</v>
      </c>
    </row>
    <row r="1796" spans="1:8" x14ac:dyDescent="0.35">
      <c r="A1796" t="s">
        <v>896</v>
      </c>
      <c r="B1796" t="s">
        <v>15</v>
      </c>
      <c r="C1796" t="s">
        <v>2592</v>
      </c>
      <c r="D1796" s="6">
        <v>506267</v>
      </c>
      <c r="E1796" s="6">
        <v>0</v>
      </c>
      <c r="F1796" s="6">
        <v>0</v>
      </c>
      <c r="G1796" s="6">
        <v>0</v>
      </c>
      <c r="H1796" s="6">
        <v>0</v>
      </c>
    </row>
    <row r="1797" spans="1:8" x14ac:dyDescent="0.35">
      <c r="A1797" t="s">
        <v>896</v>
      </c>
      <c r="B1797" t="s">
        <v>15</v>
      </c>
      <c r="C1797" t="s">
        <v>2630</v>
      </c>
      <c r="D1797" s="6">
        <v>2129694</v>
      </c>
      <c r="E1797" s="6">
        <v>0</v>
      </c>
      <c r="F1797" s="6">
        <v>231060</v>
      </c>
      <c r="G1797" s="6">
        <v>768100</v>
      </c>
      <c r="H1797" s="6">
        <v>772300</v>
      </c>
    </row>
    <row r="1798" spans="1:8" x14ac:dyDescent="0.35">
      <c r="A1798" t="s">
        <v>896</v>
      </c>
      <c r="B1798" t="s">
        <v>15</v>
      </c>
      <c r="C1798" t="s">
        <v>2855</v>
      </c>
      <c r="D1798" s="6">
        <v>2051639</v>
      </c>
      <c r="E1798" s="6">
        <v>0</v>
      </c>
      <c r="F1798" s="6">
        <v>0</v>
      </c>
      <c r="G1798" s="6">
        <v>0</v>
      </c>
      <c r="H1798" s="6">
        <v>0</v>
      </c>
    </row>
    <row r="1799" spans="1:8" x14ac:dyDescent="0.35">
      <c r="A1799" t="s">
        <v>896</v>
      </c>
      <c r="B1799" t="s">
        <v>15</v>
      </c>
      <c r="C1799" t="s">
        <v>1092</v>
      </c>
      <c r="D1799" s="6">
        <v>500000</v>
      </c>
      <c r="E1799" s="6">
        <v>0</v>
      </c>
      <c r="F1799" s="6">
        <v>0</v>
      </c>
      <c r="G1799" s="6">
        <v>0</v>
      </c>
      <c r="H1799" s="6">
        <v>0</v>
      </c>
    </row>
    <row r="1800" spans="1:8" x14ac:dyDescent="0.35">
      <c r="A1800" t="s">
        <v>896</v>
      </c>
      <c r="B1800" t="s">
        <v>16</v>
      </c>
      <c r="C1800" t="s">
        <v>1694</v>
      </c>
      <c r="D1800" s="6">
        <v>1873906</v>
      </c>
      <c r="E1800" s="6">
        <v>937593</v>
      </c>
      <c r="F1800" s="6">
        <v>934806</v>
      </c>
      <c r="G1800" s="6">
        <v>934806</v>
      </c>
      <c r="H1800" s="6">
        <v>937369</v>
      </c>
    </row>
    <row r="1801" spans="1:8" x14ac:dyDescent="0.35">
      <c r="A1801" t="s">
        <v>897</v>
      </c>
      <c r="B1801" t="s">
        <v>15</v>
      </c>
      <c r="C1801" t="s">
        <v>1106</v>
      </c>
      <c r="D1801" s="6">
        <v>1847350</v>
      </c>
      <c r="E1801" s="6">
        <v>2144250</v>
      </c>
      <c r="F1801" s="6">
        <v>0</v>
      </c>
      <c r="G1801" s="6">
        <v>0</v>
      </c>
      <c r="H1801" s="6">
        <v>0</v>
      </c>
    </row>
    <row r="1802" spans="1:8" x14ac:dyDescent="0.35">
      <c r="A1802" t="s">
        <v>897</v>
      </c>
      <c r="B1802" t="s">
        <v>15</v>
      </c>
      <c r="C1802" t="s">
        <v>1041</v>
      </c>
      <c r="D1802" s="6">
        <v>238250</v>
      </c>
      <c r="E1802" s="6">
        <v>0</v>
      </c>
      <c r="F1802" s="6">
        <v>33787.5</v>
      </c>
      <c r="G1802" s="6">
        <v>113250</v>
      </c>
      <c r="H1802" s="6">
        <v>112000</v>
      </c>
    </row>
    <row r="1803" spans="1:8" x14ac:dyDescent="0.35">
      <c r="A1803" t="s">
        <v>897</v>
      </c>
      <c r="B1803" t="s">
        <v>15</v>
      </c>
      <c r="C1803" t="s">
        <v>1673</v>
      </c>
      <c r="D1803" s="6">
        <v>0</v>
      </c>
      <c r="E1803" s="6">
        <v>1222500</v>
      </c>
      <c r="F1803" s="6">
        <v>0</v>
      </c>
      <c r="G1803" s="6">
        <v>0</v>
      </c>
      <c r="H1803" s="6">
        <v>0</v>
      </c>
    </row>
    <row r="1804" spans="1:8" x14ac:dyDescent="0.35">
      <c r="A1804" t="s">
        <v>897</v>
      </c>
      <c r="B1804" t="s">
        <v>15</v>
      </c>
      <c r="C1804" t="s">
        <v>1252</v>
      </c>
      <c r="D1804" s="6">
        <v>3374325</v>
      </c>
      <c r="E1804" s="6">
        <v>1025200</v>
      </c>
      <c r="F1804" s="6">
        <v>505496.25</v>
      </c>
      <c r="G1804" s="6">
        <v>1694525</v>
      </c>
      <c r="H1804" s="6">
        <v>1675450</v>
      </c>
    </row>
    <row r="1805" spans="1:8" x14ac:dyDescent="0.35">
      <c r="A1805" t="s">
        <v>897</v>
      </c>
      <c r="B1805" t="s">
        <v>15</v>
      </c>
      <c r="C1805" t="s">
        <v>2043</v>
      </c>
      <c r="D1805" s="6">
        <v>457948</v>
      </c>
      <c r="E1805" s="6">
        <v>0</v>
      </c>
      <c r="F1805" s="6">
        <v>121642.95</v>
      </c>
      <c r="G1805" s="6">
        <v>404195</v>
      </c>
      <c r="H1805" s="6">
        <v>406758</v>
      </c>
    </row>
    <row r="1806" spans="1:8" x14ac:dyDescent="0.35">
      <c r="A1806" t="s">
        <v>897</v>
      </c>
      <c r="B1806" t="s">
        <v>15</v>
      </c>
      <c r="C1806" t="s">
        <v>2016</v>
      </c>
      <c r="D1806" s="6">
        <v>2455000</v>
      </c>
      <c r="E1806" s="6">
        <v>1226000</v>
      </c>
      <c r="F1806" s="6">
        <v>0</v>
      </c>
      <c r="G1806" s="6">
        <v>0</v>
      </c>
      <c r="H1806" s="6">
        <v>0</v>
      </c>
    </row>
    <row r="1807" spans="1:8" x14ac:dyDescent="0.35">
      <c r="A1807" t="s">
        <v>897</v>
      </c>
      <c r="B1807" t="s">
        <v>15</v>
      </c>
      <c r="C1807" t="s">
        <v>1347</v>
      </c>
      <c r="D1807" s="6">
        <v>0</v>
      </c>
      <c r="E1807" s="6">
        <v>0</v>
      </c>
      <c r="F1807" s="6">
        <v>0</v>
      </c>
      <c r="G1807" s="6">
        <v>0</v>
      </c>
      <c r="H1807" s="6">
        <v>0</v>
      </c>
    </row>
    <row r="1808" spans="1:8" x14ac:dyDescent="0.35">
      <c r="A1808" t="s">
        <v>897</v>
      </c>
      <c r="B1808" t="s">
        <v>15</v>
      </c>
      <c r="C1808" t="s">
        <v>1147</v>
      </c>
      <c r="D1808" s="6">
        <v>2526875</v>
      </c>
      <c r="E1808" s="6">
        <v>226375</v>
      </c>
      <c r="F1808" s="6">
        <v>378825</v>
      </c>
      <c r="G1808" s="6">
        <v>1263875</v>
      </c>
      <c r="H1808" s="6">
        <v>1261625</v>
      </c>
    </row>
    <row r="1809" spans="1:8" x14ac:dyDescent="0.35">
      <c r="A1809" t="s">
        <v>897</v>
      </c>
      <c r="B1809" t="s">
        <v>15</v>
      </c>
      <c r="C1809" t="s">
        <v>1092</v>
      </c>
      <c r="D1809" s="6">
        <v>500000</v>
      </c>
      <c r="E1809" s="6">
        <v>0</v>
      </c>
      <c r="F1809" s="6">
        <v>0</v>
      </c>
      <c r="G1809" s="6">
        <v>0</v>
      </c>
      <c r="H1809" s="6">
        <v>0</v>
      </c>
    </row>
    <row r="1810" spans="1:8" x14ac:dyDescent="0.35">
      <c r="A1810" t="s">
        <v>897</v>
      </c>
      <c r="B1810" t="s">
        <v>15</v>
      </c>
      <c r="C1810" t="s">
        <v>2592</v>
      </c>
      <c r="D1810" s="6">
        <v>409435</v>
      </c>
      <c r="E1810" s="6">
        <v>357600</v>
      </c>
      <c r="F1810" s="6">
        <v>0</v>
      </c>
      <c r="G1810" s="6">
        <v>0</v>
      </c>
      <c r="H1810" s="6">
        <v>0</v>
      </c>
    </row>
    <row r="1811" spans="1:8" x14ac:dyDescent="0.35">
      <c r="A1811" t="s">
        <v>897</v>
      </c>
      <c r="B1811" t="s">
        <v>15</v>
      </c>
      <c r="C1811" t="s">
        <v>1276</v>
      </c>
      <c r="D1811" s="6">
        <v>1680975</v>
      </c>
      <c r="E1811" s="6">
        <v>747425</v>
      </c>
      <c r="F1811" s="6">
        <v>494021.25</v>
      </c>
      <c r="G1811" s="6">
        <v>1645425</v>
      </c>
      <c r="H1811" s="6">
        <v>1648050</v>
      </c>
    </row>
    <row r="1812" spans="1:8" x14ac:dyDescent="0.35">
      <c r="A1812" t="s">
        <v>898</v>
      </c>
      <c r="B1812" t="s">
        <v>15</v>
      </c>
      <c r="C1812" t="s">
        <v>1154</v>
      </c>
      <c r="D1812" s="6">
        <v>0</v>
      </c>
      <c r="E1812" s="6">
        <v>0</v>
      </c>
      <c r="F1812" s="6">
        <v>0</v>
      </c>
      <c r="G1812" s="6">
        <v>0</v>
      </c>
      <c r="H1812" s="6">
        <v>0</v>
      </c>
    </row>
    <row r="1813" spans="1:8" x14ac:dyDescent="0.35">
      <c r="A1813" t="s">
        <v>898</v>
      </c>
      <c r="B1813" t="s">
        <v>15</v>
      </c>
      <c r="C1813" t="s">
        <v>1965</v>
      </c>
      <c r="D1813" s="6">
        <v>12473000</v>
      </c>
      <c r="E1813" s="6">
        <v>6237500</v>
      </c>
      <c r="F1813" s="6">
        <v>0</v>
      </c>
      <c r="G1813" s="6">
        <v>0</v>
      </c>
      <c r="H1813" s="6">
        <v>0</v>
      </c>
    </row>
    <row r="1814" spans="1:8" x14ac:dyDescent="0.35">
      <c r="A1814" t="s">
        <v>898</v>
      </c>
      <c r="B1814" t="s">
        <v>15</v>
      </c>
      <c r="C1814" t="s">
        <v>1092</v>
      </c>
      <c r="D1814" s="6">
        <v>0</v>
      </c>
      <c r="E1814" s="6">
        <v>0</v>
      </c>
      <c r="F1814" s="6">
        <v>0</v>
      </c>
      <c r="G1814" s="6">
        <v>0</v>
      </c>
      <c r="H1814" s="6">
        <v>0</v>
      </c>
    </row>
    <row r="1815" spans="1:8" x14ac:dyDescent="0.35">
      <c r="A1815" t="s">
        <v>898</v>
      </c>
      <c r="B1815" t="s">
        <v>15</v>
      </c>
      <c r="C1815" t="s">
        <v>2592</v>
      </c>
      <c r="D1815" s="6">
        <v>500000</v>
      </c>
      <c r="E1815" s="6">
        <v>0</v>
      </c>
      <c r="F1815" s="6">
        <v>0</v>
      </c>
      <c r="G1815" s="6">
        <v>0</v>
      </c>
      <c r="H1815" s="6">
        <v>0</v>
      </c>
    </row>
    <row r="1816" spans="1:8" x14ac:dyDescent="0.35">
      <c r="A1816" t="s">
        <v>898</v>
      </c>
      <c r="B1816" t="s">
        <v>15</v>
      </c>
      <c r="C1816" t="s">
        <v>2620</v>
      </c>
      <c r="D1816" s="6">
        <v>354194</v>
      </c>
      <c r="E1816" s="6">
        <v>0</v>
      </c>
      <c r="F1816" s="6">
        <v>491940</v>
      </c>
      <c r="G1816" s="6">
        <v>1633300</v>
      </c>
      <c r="H1816" s="6">
        <v>1646300</v>
      </c>
    </row>
    <row r="1817" spans="1:8" x14ac:dyDescent="0.35">
      <c r="A1817" t="s">
        <v>898</v>
      </c>
      <c r="B1817" t="s">
        <v>15</v>
      </c>
      <c r="C1817" t="s">
        <v>2621</v>
      </c>
      <c r="D1817" s="6">
        <v>816000</v>
      </c>
      <c r="E1817" s="6">
        <v>0</v>
      </c>
      <c r="F1817" s="6">
        <v>385200</v>
      </c>
      <c r="G1817" s="6">
        <v>1284000</v>
      </c>
      <c r="H1817" s="6">
        <v>1284000</v>
      </c>
    </row>
    <row r="1818" spans="1:8" x14ac:dyDescent="0.35">
      <c r="A1818" t="s">
        <v>899</v>
      </c>
      <c r="B1818" t="s">
        <v>30</v>
      </c>
      <c r="C1818" t="s">
        <v>2850</v>
      </c>
      <c r="D1818" s="6">
        <v>0</v>
      </c>
      <c r="E1818" s="6">
        <v>3432300</v>
      </c>
      <c r="F1818" s="6">
        <v>0</v>
      </c>
      <c r="G1818" s="6">
        <v>0</v>
      </c>
      <c r="H1818" s="6">
        <v>0</v>
      </c>
    </row>
    <row r="1819" spans="1:8" x14ac:dyDescent="0.35">
      <c r="A1819" t="s">
        <v>899</v>
      </c>
      <c r="B1819" t="s">
        <v>30</v>
      </c>
      <c r="C1819" t="s">
        <v>1998</v>
      </c>
      <c r="D1819" s="6">
        <v>2521000</v>
      </c>
      <c r="E1819" s="6">
        <v>1260500</v>
      </c>
      <c r="F1819" s="6">
        <v>377400</v>
      </c>
      <c r="G1819" s="6">
        <v>1258000</v>
      </c>
      <c r="H1819" s="6">
        <v>1258000</v>
      </c>
    </row>
    <row r="1820" spans="1:8" x14ac:dyDescent="0.35">
      <c r="A1820" t="s">
        <v>899</v>
      </c>
      <c r="B1820" t="s">
        <v>30</v>
      </c>
      <c r="C1820" t="s">
        <v>2851</v>
      </c>
      <c r="D1820" s="6">
        <v>4069875</v>
      </c>
      <c r="E1820" s="6">
        <v>1362850</v>
      </c>
      <c r="F1820" s="6">
        <v>605250</v>
      </c>
      <c r="G1820" s="6">
        <v>2021375</v>
      </c>
      <c r="H1820" s="6">
        <v>2013625</v>
      </c>
    </row>
    <row r="1821" spans="1:8" x14ac:dyDescent="0.35">
      <c r="A1821" t="s">
        <v>899</v>
      </c>
      <c r="B1821" t="s">
        <v>30</v>
      </c>
      <c r="C1821" t="s">
        <v>2863</v>
      </c>
      <c r="D1821" s="6">
        <v>8450000</v>
      </c>
      <c r="E1821" s="6">
        <v>0</v>
      </c>
      <c r="F1821" s="6">
        <v>742200</v>
      </c>
      <c r="G1821" s="6">
        <v>2474000</v>
      </c>
      <c r="H1821" s="6">
        <v>2474000</v>
      </c>
    </row>
    <row r="1822" spans="1:8" x14ac:dyDescent="0.35">
      <c r="A1822" t="s">
        <v>899</v>
      </c>
      <c r="B1822" t="s">
        <v>15</v>
      </c>
      <c r="C1822" t="s">
        <v>1370</v>
      </c>
      <c r="D1822" s="6">
        <v>201185</v>
      </c>
      <c r="E1822" s="6">
        <v>101341</v>
      </c>
      <c r="F1822" s="6">
        <v>0</v>
      </c>
      <c r="G1822" s="6">
        <v>0</v>
      </c>
      <c r="H1822" s="6">
        <v>0</v>
      </c>
    </row>
    <row r="1823" spans="1:8" x14ac:dyDescent="0.35">
      <c r="A1823" t="s">
        <v>899</v>
      </c>
      <c r="B1823" t="s">
        <v>15</v>
      </c>
      <c r="C1823" t="s">
        <v>1425</v>
      </c>
      <c r="D1823" s="6">
        <v>0</v>
      </c>
      <c r="E1823" s="6">
        <v>0</v>
      </c>
      <c r="F1823" s="6">
        <v>0</v>
      </c>
      <c r="G1823" s="6">
        <v>0</v>
      </c>
      <c r="H1823" s="6">
        <v>0</v>
      </c>
    </row>
    <row r="1824" spans="1:8" x14ac:dyDescent="0.35">
      <c r="A1824" t="s">
        <v>899</v>
      </c>
      <c r="B1824" t="s">
        <v>15</v>
      </c>
      <c r="C1824" t="s">
        <v>1499</v>
      </c>
      <c r="D1824" s="6">
        <v>0</v>
      </c>
      <c r="E1824" s="6">
        <v>0</v>
      </c>
      <c r="F1824" s="6">
        <v>0</v>
      </c>
      <c r="G1824" s="6">
        <v>0</v>
      </c>
      <c r="H1824" s="6">
        <v>0</v>
      </c>
    </row>
    <row r="1825" spans="1:8" x14ac:dyDescent="0.35">
      <c r="A1825" t="s">
        <v>899</v>
      </c>
      <c r="B1825" t="s">
        <v>15</v>
      </c>
      <c r="C1825" t="s">
        <v>1609</v>
      </c>
      <c r="D1825" s="6">
        <v>203455</v>
      </c>
      <c r="E1825" s="6">
        <v>102485</v>
      </c>
      <c r="F1825" s="6">
        <v>0</v>
      </c>
      <c r="G1825" s="6">
        <v>0</v>
      </c>
      <c r="H1825" s="6">
        <v>0</v>
      </c>
    </row>
    <row r="1826" spans="1:8" x14ac:dyDescent="0.35">
      <c r="A1826" t="s">
        <v>899</v>
      </c>
      <c r="B1826" t="s">
        <v>15</v>
      </c>
      <c r="C1826" t="s">
        <v>1745</v>
      </c>
      <c r="D1826" s="6">
        <v>0</v>
      </c>
      <c r="E1826" s="6">
        <v>101678</v>
      </c>
      <c r="F1826" s="6">
        <v>0</v>
      </c>
      <c r="G1826" s="6">
        <v>0</v>
      </c>
      <c r="H1826" s="6">
        <v>0</v>
      </c>
    </row>
    <row r="1827" spans="1:8" x14ac:dyDescent="0.35">
      <c r="A1827" t="s">
        <v>899</v>
      </c>
      <c r="B1827" t="s">
        <v>15</v>
      </c>
      <c r="C1827" t="s">
        <v>1814</v>
      </c>
      <c r="D1827" s="6">
        <v>0</v>
      </c>
      <c r="E1827" s="6">
        <v>0</v>
      </c>
      <c r="F1827" s="6">
        <v>0</v>
      </c>
      <c r="G1827" s="6">
        <v>0</v>
      </c>
      <c r="H1827" s="6">
        <v>0</v>
      </c>
    </row>
    <row r="1828" spans="1:8" x14ac:dyDescent="0.35">
      <c r="A1828" t="s">
        <v>899</v>
      </c>
      <c r="B1828" t="s">
        <v>15</v>
      </c>
      <c r="C1828" t="s">
        <v>1958</v>
      </c>
      <c r="D1828" s="6">
        <v>227638</v>
      </c>
      <c r="E1828" s="6">
        <v>0</v>
      </c>
      <c r="F1828" s="6">
        <v>34463.1</v>
      </c>
      <c r="G1828" s="6">
        <v>115154</v>
      </c>
      <c r="H1828" s="6">
        <v>114600</v>
      </c>
    </row>
    <row r="1829" spans="1:8" x14ac:dyDescent="0.35">
      <c r="A1829" t="s">
        <v>899</v>
      </c>
      <c r="B1829" t="s">
        <v>15</v>
      </c>
      <c r="C1829" t="s">
        <v>1994</v>
      </c>
      <c r="D1829" s="6">
        <v>228311</v>
      </c>
      <c r="E1829" s="6">
        <v>114989</v>
      </c>
      <c r="F1829" s="6">
        <v>33913.35</v>
      </c>
      <c r="G1829" s="6">
        <v>113322</v>
      </c>
      <c r="H1829" s="6">
        <v>112767</v>
      </c>
    </row>
    <row r="1830" spans="1:8" x14ac:dyDescent="0.35">
      <c r="A1830" t="s">
        <v>899</v>
      </c>
      <c r="B1830" t="s">
        <v>15</v>
      </c>
      <c r="C1830" t="s">
        <v>2037</v>
      </c>
      <c r="D1830" s="6">
        <v>235505</v>
      </c>
      <c r="E1830" s="6">
        <v>118604</v>
      </c>
      <c r="F1830" s="6">
        <v>34985.25</v>
      </c>
      <c r="G1830" s="6">
        <v>116901</v>
      </c>
      <c r="H1830" s="6">
        <v>116334</v>
      </c>
    </row>
    <row r="1831" spans="1:8" x14ac:dyDescent="0.35">
      <c r="A1831" t="s">
        <v>899</v>
      </c>
      <c r="B1831" t="s">
        <v>15</v>
      </c>
      <c r="C1831" t="s">
        <v>2205</v>
      </c>
      <c r="D1831" s="6">
        <v>217888</v>
      </c>
      <c r="E1831" s="6">
        <v>109747</v>
      </c>
      <c r="F1831" s="6">
        <v>32362.05</v>
      </c>
      <c r="G1831" s="6">
        <v>108141</v>
      </c>
      <c r="H1831" s="6">
        <v>107606</v>
      </c>
    </row>
    <row r="1832" spans="1:8" x14ac:dyDescent="0.35">
      <c r="A1832" t="s">
        <v>899</v>
      </c>
      <c r="B1832" t="s">
        <v>15</v>
      </c>
      <c r="C1832" t="s">
        <v>2249</v>
      </c>
      <c r="D1832" s="6">
        <v>4034000</v>
      </c>
      <c r="E1832" s="6">
        <v>2010500</v>
      </c>
      <c r="F1832" s="6">
        <v>2024500</v>
      </c>
      <c r="G1832" s="6">
        <v>2024500</v>
      </c>
      <c r="H1832" s="6">
        <v>2024500</v>
      </c>
    </row>
    <row r="1833" spans="1:8" x14ac:dyDescent="0.35">
      <c r="A1833" t="s">
        <v>899</v>
      </c>
      <c r="B1833" t="s">
        <v>15</v>
      </c>
      <c r="C1833" t="s">
        <v>2326</v>
      </c>
      <c r="D1833" s="6">
        <v>0</v>
      </c>
      <c r="E1833" s="6">
        <v>102998</v>
      </c>
      <c r="F1833" s="6">
        <v>0</v>
      </c>
      <c r="G1833" s="6">
        <v>0</v>
      </c>
      <c r="H1833" s="6">
        <v>0</v>
      </c>
    </row>
    <row r="1834" spans="1:8" x14ac:dyDescent="0.35">
      <c r="A1834" t="s">
        <v>899</v>
      </c>
      <c r="B1834" t="s">
        <v>15</v>
      </c>
      <c r="C1834" t="s">
        <v>2338</v>
      </c>
      <c r="D1834" s="6">
        <v>0</v>
      </c>
      <c r="E1834" s="6">
        <v>0</v>
      </c>
      <c r="F1834" s="6">
        <v>0</v>
      </c>
      <c r="G1834" s="6">
        <v>0</v>
      </c>
      <c r="H1834" s="6">
        <v>0</v>
      </c>
    </row>
    <row r="1835" spans="1:8" x14ac:dyDescent="0.35">
      <c r="A1835" t="s">
        <v>899</v>
      </c>
      <c r="B1835" t="s">
        <v>15</v>
      </c>
      <c r="C1835" t="s">
        <v>2485</v>
      </c>
      <c r="D1835" s="6">
        <v>228311</v>
      </c>
      <c r="E1835" s="6">
        <v>114989</v>
      </c>
      <c r="F1835" s="6">
        <v>33913.35</v>
      </c>
      <c r="G1835" s="6">
        <v>113322</v>
      </c>
      <c r="H1835" s="6">
        <v>112767</v>
      </c>
    </row>
    <row r="1836" spans="1:8" x14ac:dyDescent="0.35">
      <c r="A1836" t="s">
        <v>899</v>
      </c>
      <c r="B1836" t="s">
        <v>15</v>
      </c>
      <c r="C1836" t="s">
        <v>2546</v>
      </c>
      <c r="D1836" s="6">
        <v>217962</v>
      </c>
      <c r="E1836" s="6">
        <v>109784</v>
      </c>
      <c r="F1836" s="6">
        <v>32373</v>
      </c>
      <c r="G1836" s="6">
        <v>108178</v>
      </c>
      <c r="H1836" s="6">
        <v>107642</v>
      </c>
    </row>
    <row r="1837" spans="1:8" x14ac:dyDescent="0.35">
      <c r="A1837" t="s">
        <v>899</v>
      </c>
      <c r="B1837" t="s">
        <v>15</v>
      </c>
      <c r="C1837" t="s">
        <v>2592</v>
      </c>
      <c r="D1837" s="6">
        <v>558909</v>
      </c>
      <c r="E1837" s="6">
        <v>1146607</v>
      </c>
      <c r="F1837" s="6">
        <v>0</v>
      </c>
      <c r="G1837" s="6">
        <v>0</v>
      </c>
      <c r="H1837" s="6">
        <v>0</v>
      </c>
    </row>
    <row r="1838" spans="1:8" x14ac:dyDescent="0.35">
      <c r="A1838" t="s">
        <v>899</v>
      </c>
      <c r="B1838" t="s">
        <v>15</v>
      </c>
      <c r="C1838" t="s">
        <v>2620</v>
      </c>
      <c r="D1838" s="6">
        <v>2628356</v>
      </c>
      <c r="E1838" s="6">
        <v>0</v>
      </c>
      <c r="F1838" s="6">
        <v>394785</v>
      </c>
      <c r="G1838" s="6">
        <v>1316100</v>
      </c>
      <c r="H1838" s="6">
        <v>1315800</v>
      </c>
    </row>
    <row r="1839" spans="1:8" x14ac:dyDescent="0.35">
      <c r="A1839" t="s">
        <v>899</v>
      </c>
      <c r="B1839" t="s">
        <v>15</v>
      </c>
      <c r="C1839" t="s">
        <v>1175</v>
      </c>
      <c r="D1839" s="6">
        <v>1641150</v>
      </c>
      <c r="E1839" s="6">
        <v>1252225</v>
      </c>
      <c r="F1839" s="6">
        <v>0</v>
      </c>
      <c r="G1839" s="6">
        <v>0</v>
      </c>
      <c r="H1839" s="6">
        <v>0</v>
      </c>
    </row>
    <row r="1840" spans="1:8" x14ac:dyDescent="0.35">
      <c r="A1840" t="s">
        <v>899</v>
      </c>
      <c r="B1840" t="s">
        <v>15</v>
      </c>
      <c r="C1840" t="s">
        <v>2749</v>
      </c>
      <c r="D1840" s="6">
        <v>234364</v>
      </c>
      <c r="E1840" s="6">
        <v>119733</v>
      </c>
      <c r="F1840" s="6">
        <v>34817.4</v>
      </c>
      <c r="G1840" s="6">
        <v>116339</v>
      </c>
      <c r="H1840" s="6">
        <v>115777</v>
      </c>
    </row>
    <row r="1841" spans="1:8" x14ac:dyDescent="0.35">
      <c r="A1841" t="s">
        <v>899</v>
      </c>
      <c r="B1841" t="s">
        <v>15</v>
      </c>
      <c r="C1841" t="s">
        <v>2849</v>
      </c>
      <c r="D1841" s="6">
        <v>235491</v>
      </c>
      <c r="E1841" s="6">
        <v>0</v>
      </c>
      <c r="F1841" s="6">
        <v>34785.300000000003</v>
      </c>
      <c r="G1841" s="6">
        <v>116230</v>
      </c>
      <c r="H1841" s="6">
        <v>115672</v>
      </c>
    </row>
    <row r="1842" spans="1:8" x14ac:dyDescent="0.35">
      <c r="A1842" t="s">
        <v>899</v>
      </c>
      <c r="B1842" t="s">
        <v>15</v>
      </c>
      <c r="C1842" t="s">
        <v>1092</v>
      </c>
      <c r="D1842" s="6">
        <v>0</v>
      </c>
      <c r="E1842" s="6">
        <v>0</v>
      </c>
      <c r="F1842" s="6">
        <v>0</v>
      </c>
      <c r="G1842" s="6">
        <v>0</v>
      </c>
      <c r="H1842" s="6">
        <v>0</v>
      </c>
    </row>
    <row r="1843" spans="1:8" x14ac:dyDescent="0.35">
      <c r="A1843" t="s">
        <v>900</v>
      </c>
      <c r="B1843" t="s">
        <v>15</v>
      </c>
      <c r="C1843" t="s">
        <v>1090</v>
      </c>
      <c r="D1843" s="6">
        <v>551600</v>
      </c>
      <c r="E1843" s="6">
        <v>278025</v>
      </c>
      <c r="F1843" s="6">
        <v>83055</v>
      </c>
      <c r="G1843" s="6">
        <v>278500</v>
      </c>
      <c r="H1843" s="6">
        <v>275200</v>
      </c>
    </row>
    <row r="1844" spans="1:8" x14ac:dyDescent="0.35">
      <c r="A1844" t="s">
        <v>900</v>
      </c>
      <c r="B1844" t="s">
        <v>15</v>
      </c>
      <c r="C1844" t="s">
        <v>1258</v>
      </c>
      <c r="D1844" s="6">
        <v>5542988</v>
      </c>
      <c r="E1844" s="6">
        <v>2772213</v>
      </c>
      <c r="F1844" s="6">
        <v>2772063</v>
      </c>
      <c r="G1844" s="6">
        <v>2772063</v>
      </c>
      <c r="H1844" s="6">
        <v>2774875</v>
      </c>
    </row>
    <row r="1845" spans="1:8" x14ac:dyDescent="0.35">
      <c r="A1845" t="s">
        <v>900</v>
      </c>
      <c r="B1845" t="s">
        <v>15</v>
      </c>
      <c r="C1845" t="s">
        <v>1260</v>
      </c>
      <c r="D1845" s="6">
        <v>5966000</v>
      </c>
      <c r="E1845" s="6">
        <v>2865000</v>
      </c>
      <c r="F1845" s="6">
        <v>2879000</v>
      </c>
      <c r="G1845" s="6">
        <v>2879000</v>
      </c>
      <c r="H1845" s="6">
        <v>2879000</v>
      </c>
    </row>
    <row r="1846" spans="1:8" x14ac:dyDescent="0.35">
      <c r="A1846" t="s">
        <v>900</v>
      </c>
      <c r="B1846" t="s">
        <v>15</v>
      </c>
      <c r="C1846" t="s">
        <v>1277</v>
      </c>
      <c r="D1846" s="6">
        <v>0</v>
      </c>
      <c r="E1846" s="6">
        <v>0</v>
      </c>
      <c r="F1846" s="6">
        <v>0</v>
      </c>
      <c r="G1846" s="6">
        <v>0</v>
      </c>
      <c r="H1846" s="6">
        <v>0</v>
      </c>
    </row>
    <row r="1847" spans="1:8" x14ac:dyDescent="0.35">
      <c r="A1847" t="s">
        <v>900</v>
      </c>
      <c r="B1847" t="s">
        <v>15</v>
      </c>
      <c r="C1847" t="s">
        <v>1493</v>
      </c>
      <c r="D1847" s="6">
        <v>0</v>
      </c>
      <c r="E1847" s="6">
        <v>0</v>
      </c>
      <c r="F1847" s="6">
        <v>0</v>
      </c>
      <c r="G1847" s="6">
        <v>0</v>
      </c>
      <c r="H1847" s="6">
        <v>0</v>
      </c>
    </row>
    <row r="1848" spans="1:8" x14ac:dyDescent="0.35">
      <c r="A1848" t="s">
        <v>900</v>
      </c>
      <c r="B1848" t="s">
        <v>15</v>
      </c>
      <c r="C1848" t="s">
        <v>1175</v>
      </c>
      <c r="D1848" s="6">
        <v>1598788</v>
      </c>
      <c r="E1848" s="6">
        <v>643806</v>
      </c>
      <c r="F1848" s="6">
        <v>104889.45</v>
      </c>
      <c r="G1848" s="6">
        <v>352357</v>
      </c>
      <c r="H1848" s="6">
        <v>346906</v>
      </c>
    </row>
    <row r="1849" spans="1:8" x14ac:dyDescent="0.35">
      <c r="A1849" t="s">
        <v>900</v>
      </c>
      <c r="B1849" t="s">
        <v>15</v>
      </c>
      <c r="C1849" t="s">
        <v>1829</v>
      </c>
      <c r="D1849" s="6">
        <v>0</v>
      </c>
      <c r="E1849" s="6">
        <v>0</v>
      </c>
      <c r="F1849" s="6">
        <v>0</v>
      </c>
      <c r="G1849" s="6">
        <v>0</v>
      </c>
      <c r="H1849" s="6">
        <v>0</v>
      </c>
    </row>
    <row r="1850" spans="1:8" x14ac:dyDescent="0.35">
      <c r="A1850" t="s">
        <v>900</v>
      </c>
      <c r="B1850" t="s">
        <v>15</v>
      </c>
      <c r="C1850" t="s">
        <v>1089</v>
      </c>
      <c r="D1850" s="6">
        <v>1577000</v>
      </c>
      <c r="E1850" s="6">
        <v>785500</v>
      </c>
      <c r="F1850" s="6">
        <v>787000</v>
      </c>
      <c r="G1850" s="6">
        <v>787000</v>
      </c>
      <c r="H1850" s="6">
        <v>787000</v>
      </c>
    </row>
    <row r="1851" spans="1:8" x14ac:dyDescent="0.35">
      <c r="A1851" t="s">
        <v>900</v>
      </c>
      <c r="B1851" t="s">
        <v>15</v>
      </c>
      <c r="C1851" t="s">
        <v>2210</v>
      </c>
      <c r="D1851" s="6">
        <v>0</v>
      </c>
      <c r="E1851" s="6">
        <v>140559</v>
      </c>
      <c r="F1851" s="6">
        <v>0</v>
      </c>
      <c r="G1851" s="6">
        <v>0</v>
      </c>
      <c r="H1851" s="6">
        <v>0</v>
      </c>
    </row>
    <row r="1852" spans="1:8" x14ac:dyDescent="0.35">
      <c r="A1852" t="s">
        <v>900</v>
      </c>
      <c r="B1852" t="s">
        <v>15</v>
      </c>
      <c r="C1852" t="s">
        <v>1114</v>
      </c>
      <c r="D1852" s="6">
        <v>254000</v>
      </c>
      <c r="E1852" s="6">
        <v>127000</v>
      </c>
      <c r="F1852" s="6">
        <v>38100</v>
      </c>
      <c r="G1852" s="6">
        <v>127000</v>
      </c>
      <c r="H1852" s="6">
        <v>127000</v>
      </c>
    </row>
    <row r="1853" spans="1:8" x14ac:dyDescent="0.35">
      <c r="A1853" t="s">
        <v>900</v>
      </c>
      <c r="B1853" t="s">
        <v>15</v>
      </c>
      <c r="C1853" t="s">
        <v>2369</v>
      </c>
      <c r="D1853" s="6">
        <v>0</v>
      </c>
      <c r="E1853" s="6">
        <v>250214</v>
      </c>
      <c r="F1853" s="6">
        <v>0</v>
      </c>
      <c r="G1853" s="6">
        <v>0</v>
      </c>
      <c r="H1853" s="6">
        <v>0</v>
      </c>
    </row>
    <row r="1854" spans="1:8" x14ac:dyDescent="0.35">
      <c r="A1854" t="s">
        <v>900</v>
      </c>
      <c r="B1854" t="s">
        <v>15</v>
      </c>
      <c r="C1854" t="s">
        <v>2537</v>
      </c>
      <c r="D1854" s="6">
        <v>7145000</v>
      </c>
      <c r="E1854" s="6">
        <v>3571000</v>
      </c>
      <c r="F1854" s="6">
        <v>3572500</v>
      </c>
      <c r="G1854" s="6">
        <v>3572500</v>
      </c>
      <c r="H1854" s="6">
        <v>3572500</v>
      </c>
    </row>
    <row r="1855" spans="1:8" x14ac:dyDescent="0.35">
      <c r="A1855" t="s">
        <v>900</v>
      </c>
      <c r="B1855" t="s">
        <v>15</v>
      </c>
      <c r="C1855" t="s">
        <v>2574</v>
      </c>
      <c r="D1855" s="6">
        <v>0</v>
      </c>
      <c r="E1855" s="6">
        <v>0</v>
      </c>
      <c r="F1855" s="6">
        <v>0</v>
      </c>
      <c r="G1855" s="6">
        <v>0</v>
      </c>
      <c r="H1855" s="6">
        <v>0</v>
      </c>
    </row>
    <row r="1856" spans="1:8" x14ac:dyDescent="0.35">
      <c r="A1856" t="s">
        <v>900</v>
      </c>
      <c r="B1856" t="s">
        <v>15</v>
      </c>
      <c r="C1856" t="s">
        <v>2592</v>
      </c>
      <c r="D1856" s="6">
        <v>196421</v>
      </c>
      <c r="E1856" s="6">
        <v>0</v>
      </c>
      <c r="F1856" s="6">
        <v>0</v>
      </c>
      <c r="G1856" s="6">
        <v>0</v>
      </c>
      <c r="H1856" s="6">
        <v>0</v>
      </c>
    </row>
    <row r="1857" spans="1:8" x14ac:dyDescent="0.35">
      <c r="A1857" t="s">
        <v>900</v>
      </c>
      <c r="B1857" t="s">
        <v>15</v>
      </c>
      <c r="C1857" t="s">
        <v>2639</v>
      </c>
      <c r="D1857" s="6">
        <v>7997135</v>
      </c>
      <c r="E1857" s="6">
        <v>0</v>
      </c>
      <c r="F1857" s="6">
        <v>369802.5</v>
      </c>
      <c r="G1857" s="6">
        <v>1231150</v>
      </c>
      <c r="H1857" s="6">
        <v>1234200</v>
      </c>
    </row>
    <row r="1858" spans="1:8" x14ac:dyDescent="0.35">
      <c r="A1858" t="s">
        <v>900</v>
      </c>
      <c r="B1858" t="s">
        <v>15</v>
      </c>
      <c r="C1858" t="s">
        <v>2858</v>
      </c>
      <c r="D1858" s="6">
        <v>272000</v>
      </c>
      <c r="E1858" s="6">
        <v>136000</v>
      </c>
      <c r="F1858" s="6">
        <v>136000</v>
      </c>
      <c r="G1858" s="6">
        <v>136000</v>
      </c>
      <c r="H1858" s="6">
        <v>136000</v>
      </c>
    </row>
    <row r="1859" spans="1:8" x14ac:dyDescent="0.35">
      <c r="A1859" t="s">
        <v>900</v>
      </c>
      <c r="B1859" t="s">
        <v>15</v>
      </c>
      <c r="C1859" t="s">
        <v>2859</v>
      </c>
      <c r="D1859" s="6">
        <v>542667</v>
      </c>
      <c r="E1859" s="6">
        <v>273333</v>
      </c>
      <c r="F1859" s="6">
        <v>80599.95</v>
      </c>
      <c r="G1859" s="6">
        <v>269333</v>
      </c>
      <c r="H1859" s="6">
        <v>268000</v>
      </c>
    </row>
    <row r="1860" spans="1:8" x14ac:dyDescent="0.35">
      <c r="A1860" t="s">
        <v>900</v>
      </c>
      <c r="B1860" t="s">
        <v>15</v>
      </c>
      <c r="C1860" t="s">
        <v>2860</v>
      </c>
      <c r="D1860" s="6">
        <v>0</v>
      </c>
      <c r="E1860" s="6">
        <v>115097</v>
      </c>
      <c r="F1860" s="6">
        <v>0</v>
      </c>
      <c r="G1860" s="6">
        <v>0</v>
      </c>
      <c r="H1860" s="6">
        <v>0</v>
      </c>
    </row>
    <row r="1861" spans="1:8" x14ac:dyDescent="0.35">
      <c r="A1861" t="s">
        <v>900</v>
      </c>
      <c r="B1861" t="s">
        <v>15</v>
      </c>
      <c r="C1861" t="s">
        <v>2650</v>
      </c>
      <c r="D1861" s="6">
        <v>584000</v>
      </c>
      <c r="E1861" s="6">
        <v>0</v>
      </c>
      <c r="F1861" s="6">
        <v>50400</v>
      </c>
      <c r="G1861" s="6">
        <v>168000</v>
      </c>
      <c r="H1861" s="6">
        <v>168000</v>
      </c>
    </row>
    <row r="1862" spans="1:8" x14ac:dyDescent="0.35">
      <c r="A1862" t="s">
        <v>901</v>
      </c>
      <c r="B1862" t="s">
        <v>30</v>
      </c>
      <c r="C1862" t="s">
        <v>2140</v>
      </c>
      <c r="D1862" s="6">
        <v>650000</v>
      </c>
      <c r="E1862" s="6">
        <v>325000</v>
      </c>
      <c r="F1862" s="6">
        <v>97050</v>
      </c>
      <c r="G1862" s="6">
        <v>323500</v>
      </c>
      <c r="H1862" s="6">
        <v>323500</v>
      </c>
    </row>
    <row r="1863" spans="1:8" x14ac:dyDescent="0.35">
      <c r="A1863" t="s">
        <v>901</v>
      </c>
      <c r="B1863" t="s">
        <v>30</v>
      </c>
      <c r="C1863" t="s">
        <v>1032</v>
      </c>
      <c r="D1863" s="6">
        <v>30000</v>
      </c>
      <c r="E1863" s="6">
        <v>15000</v>
      </c>
      <c r="F1863" s="6">
        <v>4500</v>
      </c>
      <c r="G1863" s="6">
        <v>15000</v>
      </c>
      <c r="H1863" s="6">
        <v>15000</v>
      </c>
    </row>
    <row r="1864" spans="1:8" x14ac:dyDescent="0.35">
      <c r="A1864" t="s">
        <v>901</v>
      </c>
      <c r="B1864" t="s">
        <v>30</v>
      </c>
      <c r="C1864" t="s">
        <v>2597</v>
      </c>
      <c r="D1864" s="6">
        <v>0</v>
      </c>
      <c r="E1864" s="6">
        <v>0</v>
      </c>
      <c r="F1864" s="6">
        <v>0</v>
      </c>
      <c r="G1864" s="6">
        <v>0</v>
      </c>
      <c r="H1864" s="6">
        <v>0</v>
      </c>
    </row>
    <row r="1865" spans="1:8" x14ac:dyDescent="0.35">
      <c r="A1865" t="s">
        <v>901</v>
      </c>
      <c r="B1865" t="s">
        <v>15</v>
      </c>
      <c r="C1865" t="s">
        <v>1162</v>
      </c>
      <c r="D1865" s="6">
        <v>1830000</v>
      </c>
      <c r="E1865" s="6">
        <v>870000</v>
      </c>
      <c r="F1865" s="6">
        <v>960000</v>
      </c>
      <c r="G1865" s="6">
        <v>960000</v>
      </c>
      <c r="H1865" s="6">
        <v>990000</v>
      </c>
    </row>
    <row r="1866" spans="1:8" x14ac:dyDescent="0.35">
      <c r="A1866" t="s">
        <v>901</v>
      </c>
      <c r="B1866" t="s">
        <v>15</v>
      </c>
      <c r="C1866" t="s">
        <v>1246</v>
      </c>
      <c r="D1866" s="6">
        <v>441000</v>
      </c>
      <c r="E1866" s="6">
        <v>221500</v>
      </c>
      <c r="F1866" s="6">
        <v>219500</v>
      </c>
      <c r="G1866" s="6">
        <v>219500</v>
      </c>
      <c r="H1866" s="6">
        <v>219500</v>
      </c>
    </row>
    <row r="1867" spans="1:8" x14ac:dyDescent="0.35">
      <c r="A1867" t="s">
        <v>901</v>
      </c>
      <c r="B1867" t="s">
        <v>15</v>
      </c>
      <c r="C1867" t="s">
        <v>1292</v>
      </c>
      <c r="D1867" s="6">
        <v>12438</v>
      </c>
      <c r="E1867" s="6">
        <v>25062</v>
      </c>
      <c r="F1867" s="6">
        <v>0</v>
      </c>
      <c r="G1867" s="6">
        <v>0</v>
      </c>
      <c r="H1867" s="6">
        <v>0</v>
      </c>
    </row>
    <row r="1868" spans="1:8" x14ac:dyDescent="0.35">
      <c r="A1868" t="s">
        <v>901</v>
      </c>
      <c r="B1868" t="s">
        <v>15</v>
      </c>
      <c r="C1868" t="s">
        <v>1428</v>
      </c>
      <c r="D1868" s="6">
        <v>28260</v>
      </c>
      <c r="E1868" s="6">
        <v>14207</v>
      </c>
      <c r="F1868" s="6">
        <v>0</v>
      </c>
      <c r="G1868" s="6">
        <v>0</v>
      </c>
      <c r="H1868" s="6">
        <v>0</v>
      </c>
    </row>
    <row r="1869" spans="1:8" x14ac:dyDescent="0.35">
      <c r="A1869" t="s">
        <v>901</v>
      </c>
      <c r="B1869" t="s">
        <v>15</v>
      </c>
      <c r="C1869" t="s">
        <v>1635</v>
      </c>
      <c r="D1869" s="6">
        <v>0</v>
      </c>
      <c r="E1869" s="6">
        <v>0</v>
      </c>
      <c r="F1869" s="6">
        <v>0</v>
      </c>
      <c r="G1869" s="6">
        <v>0</v>
      </c>
      <c r="H1869" s="6">
        <v>0</v>
      </c>
    </row>
    <row r="1870" spans="1:8" x14ac:dyDescent="0.35">
      <c r="A1870" t="s">
        <v>901</v>
      </c>
      <c r="B1870" t="s">
        <v>15</v>
      </c>
      <c r="C1870" t="s">
        <v>1661</v>
      </c>
      <c r="D1870" s="6">
        <v>63047</v>
      </c>
      <c r="E1870" s="6">
        <v>63661</v>
      </c>
      <c r="F1870" s="6">
        <v>9365.1</v>
      </c>
      <c r="G1870" s="6">
        <v>31294</v>
      </c>
      <c r="H1870" s="6">
        <v>31140</v>
      </c>
    </row>
    <row r="1871" spans="1:8" x14ac:dyDescent="0.35">
      <c r="A1871" t="s">
        <v>901</v>
      </c>
      <c r="B1871" t="s">
        <v>15</v>
      </c>
      <c r="C1871" t="s">
        <v>1791</v>
      </c>
      <c r="D1871" s="6">
        <v>122250</v>
      </c>
      <c r="E1871" s="6">
        <v>125250</v>
      </c>
      <c r="F1871" s="6">
        <v>59625</v>
      </c>
      <c r="G1871" s="6">
        <v>60000</v>
      </c>
      <c r="H1871" s="6">
        <v>59250</v>
      </c>
    </row>
    <row r="1872" spans="1:8" x14ac:dyDescent="0.35">
      <c r="A1872" t="s">
        <v>901</v>
      </c>
      <c r="B1872" t="s">
        <v>15</v>
      </c>
      <c r="C1872" t="s">
        <v>1810</v>
      </c>
      <c r="D1872" s="6">
        <v>51138</v>
      </c>
      <c r="E1872" s="6">
        <v>53707</v>
      </c>
      <c r="F1872" s="6">
        <v>7596.75</v>
      </c>
      <c r="G1872" s="6">
        <v>25384</v>
      </c>
      <c r="H1872" s="6">
        <v>25261</v>
      </c>
    </row>
    <row r="1873" spans="1:8" x14ac:dyDescent="0.35">
      <c r="A1873" t="s">
        <v>901</v>
      </c>
      <c r="B1873" t="s">
        <v>15</v>
      </c>
      <c r="C1873" t="s">
        <v>1858</v>
      </c>
      <c r="D1873" s="6">
        <v>0</v>
      </c>
      <c r="E1873" s="6">
        <v>51483</v>
      </c>
      <c r="F1873" s="6">
        <v>0</v>
      </c>
      <c r="G1873" s="6">
        <v>0</v>
      </c>
      <c r="H1873" s="6">
        <v>0</v>
      </c>
    </row>
    <row r="1874" spans="1:8" x14ac:dyDescent="0.35">
      <c r="A1874" t="s">
        <v>901</v>
      </c>
      <c r="B1874" t="s">
        <v>15</v>
      </c>
      <c r="C1874" t="s">
        <v>1905</v>
      </c>
      <c r="D1874" s="6">
        <v>0</v>
      </c>
      <c r="E1874" s="6">
        <v>0</v>
      </c>
      <c r="F1874" s="6">
        <v>0</v>
      </c>
      <c r="G1874" s="6">
        <v>0</v>
      </c>
      <c r="H1874" s="6">
        <v>0</v>
      </c>
    </row>
    <row r="1875" spans="1:8" x14ac:dyDescent="0.35">
      <c r="A1875" t="s">
        <v>901</v>
      </c>
      <c r="B1875" t="s">
        <v>15</v>
      </c>
      <c r="C1875" t="s">
        <v>1943</v>
      </c>
      <c r="D1875" s="6">
        <v>260000</v>
      </c>
      <c r="E1875" s="6">
        <v>130000</v>
      </c>
      <c r="F1875" s="6">
        <v>130000</v>
      </c>
      <c r="G1875" s="6">
        <v>130000</v>
      </c>
      <c r="H1875" s="6">
        <v>130000</v>
      </c>
    </row>
    <row r="1876" spans="1:8" x14ac:dyDescent="0.35">
      <c r="A1876" t="s">
        <v>901</v>
      </c>
      <c r="B1876" t="s">
        <v>15</v>
      </c>
      <c r="C1876" t="s">
        <v>2013</v>
      </c>
      <c r="D1876" s="6">
        <v>1243000</v>
      </c>
      <c r="E1876" s="6">
        <v>622000</v>
      </c>
      <c r="F1876" s="6">
        <v>620750</v>
      </c>
      <c r="G1876" s="6">
        <v>621000</v>
      </c>
      <c r="H1876" s="6">
        <v>620500</v>
      </c>
    </row>
    <row r="1877" spans="1:8" x14ac:dyDescent="0.35">
      <c r="A1877" t="s">
        <v>901</v>
      </c>
      <c r="B1877" t="s">
        <v>15</v>
      </c>
      <c r="C1877" t="s">
        <v>2109</v>
      </c>
      <c r="D1877" s="6">
        <v>155000</v>
      </c>
      <c r="E1877" s="6">
        <v>159000</v>
      </c>
      <c r="F1877" s="6">
        <v>75500</v>
      </c>
      <c r="G1877" s="6">
        <v>76000</v>
      </c>
      <c r="H1877" s="6">
        <v>75000</v>
      </c>
    </row>
    <row r="1878" spans="1:8" x14ac:dyDescent="0.35">
      <c r="A1878" t="s">
        <v>901</v>
      </c>
      <c r="B1878" t="s">
        <v>15</v>
      </c>
      <c r="C1878" t="s">
        <v>2189</v>
      </c>
      <c r="D1878" s="6">
        <v>56207</v>
      </c>
      <c r="E1878" s="6">
        <v>56766</v>
      </c>
      <c r="F1878" s="6">
        <v>0</v>
      </c>
      <c r="G1878" s="6">
        <v>0</v>
      </c>
      <c r="H1878" s="6">
        <v>0</v>
      </c>
    </row>
    <row r="1879" spans="1:8" x14ac:dyDescent="0.35">
      <c r="A1879" t="s">
        <v>901</v>
      </c>
      <c r="B1879" t="s">
        <v>15</v>
      </c>
      <c r="C1879" t="s">
        <v>2192</v>
      </c>
      <c r="D1879" s="6">
        <v>158500</v>
      </c>
      <c r="E1879" s="6">
        <v>150125</v>
      </c>
      <c r="F1879" s="6">
        <v>5375</v>
      </c>
      <c r="G1879" s="6">
        <v>5375</v>
      </c>
      <c r="H1879" s="6">
        <v>153125</v>
      </c>
    </row>
    <row r="1880" spans="1:8" x14ac:dyDescent="0.35">
      <c r="A1880" t="s">
        <v>901</v>
      </c>
      <c r="B1880" t="s">
        <v>15</v>
      </c>
      <c r="C1880" t="s">
        <v>2233</v>
      </c>
      <c r="D1880" s="6">
        <v>70583</v>
      </c>
      <c r="E1880" s="6">
        <v>72916</v>
      </c>
      <c r="F1880" s="6">
        <v>34125</v>
      </c>
      <c r="G1880" s="6">
        <v>34417</v>
      </c>
      <c r="H1880" s="6">
        <v>33833</v>
      </c>
    </row>
    <row r="1881" spans="1:8" x14ac:dyDescent="0.35">
      <c r="A1881" t="s">
        <v>901</v>
      </c>
      <c r="B1881" t="s">
        <v>15</v>
      </c>
      <c r="C1881" t="s">
        <v>2304</v>
      </c>
      <c r="D1881" s="6">
        <v>359496</v>
      </c>
      <c r="E1881" s="6">
        <v>176820</v>
      </c>
      <c r="F1881" s="6">
        <v>176718</v>
      </c>
      <c r="G1881" s="6">
        <v>177498</v>
      </c>
      <c r="H1881" s="6">
        <v>175938</v>
      </c>
    </row>
    <row r="1882" spans="1:8" x14ac:dyDescent="0.35">
      <c r="A1882" t="s">
        <v>901</v>
      </c>
      <c r="B1882" t="s">
        <v>15</v>
      </c>
      <c r="C1882" t="s">
        <v>2360</v>
      </c>
      <c r="D1882" s="6">
        <v>58997</v>
      </c>
      <c r="E1882" s="6">
        <v>59287</v>
      </c>
      <c r="F1882" s="6">
        <v>8762.5499999999993</v>
      </c>
      <c r="G1882" s="6">
        <v>29281</v>
      </c>
      <c r="H1882" s="6">
        <v>29136</v>
      </c>
    </row>
    <row r="1883" spans="1:8" x14ac:dyDescent="0.35">
      <c r="A1883" t="s">
        <v>901</v>
      </c>
      <c r="B1883" t="s">
        <v>15</v>
      </c>
      <c r="C1883" t="s">
        <v>2363</v>
      </c>
      <c r="D1883" s="6">
        <v>170572</v>
      </c>
      <c r="E1883" s="6">
        <v>174563</v>
      </c>
      <c r="F1883" s="6">
        <v>24987.3</v>
      </c>
      <c r="G1883" s="6">
        <v>83790</v>
      </c>
      <c r="H1883" s="6">
        <v>82792</v>
      </c>
    </row>
    <row r="1884" spans="1:8" x14ac:dyDescent="0.35">
      <c r="A1884" t="s">
        <v>901</v>
      </c>
      <c r="B1884" t="s">
        <v>15</v>
      </c>
      <c r="C1884" t="s">
        <v>2404</v>
      </c>
      <c r="D1884" s="6">
        <v>0</v>
      </c>
      <c r="E1884" s="6">
        <v>52027</v>
      </c>
      <c r="F1884" s="6">
        <v>0</v>
      </c>
      <c r="G1884" s="6">
        <v>0</v>
      </c>
      <c r="H1884" s="6">
        <v>0</v>
      </c>
    </row>
    <row r="1885" spans="1:8" x14ac:dyDescent="0.35">
      <c r="A1885" t="s">
        <v>901</v>
      </c>
      <c r="B1885" t="s">
        <v>15</v>
      </c>
      <c r="C1885" t="s">
        <v>2538</v>
      </c>
      <c r="D1885" s="6">
        <v>0</v>
      </c>
      <c r="E1885" s="6">
        <v>31645</v>
      </c>
      <c r="F1885" s="6">
        <v>0</v>
      </c>
      <c r="G1885" s="6">
        <v>0</v>
      </c>
      <c r="H1885" s="6">
        <v>0</v>
      </c>
    </row>
    <row r="1886" spans="1:8" x14ac:dyDescent="0.35">
      <c r="A1886" t="s">
        <v>901</v>
      </c>
      <c r="B1886" t="s">
        <v>15</v>
      </c>
      <c r="C1886" t="s">
        <v>2592</v>
      </c>
      <c r="D1886" s="6">
        <v>203859</v>
      </c>
      <c r="E1886" s="6">
        <v>125268</v>
      </c>
      <c r="F1886" s="6">
        <v>0</v>
      </c>
      <c r="G1886" s="6">
        <v>0</v>
      </c>
      <c r="H1886" s="6">
        <v>0</v>
      </c>
    </row>
    <row r="1887" spans="1:8" x14ac:dyDescent="0.35">
      <c r="A1887" t="s">
        <v>901</v>
      </c>
      <c r="B1887" t="s">
        <v>15</v>
      </c>
      <c r="C1887" t="s">
        <v>1092</v>
      </c>
      <c r="D1887" s="6">
        <v>20000</v>
      </c>
      <c r="E1887" s="6">
        <v>0</v>
      </c>
      <c r="F1887" s="6">
        <v>0</v>
      </c>
      <c r="G1887" s="6">
        <v>0</v>
      </c>
      <c r="H1887" s="6">
        <v>0</v>
      </c>
    </row>
    <row r="1888" spans="1:8" x14ac:dyDescent="0.35">
      <c r="A1888" t="s">
        <v>901</v>
      </c>
      <c r="B1888" t="s">
        <v>15</v>
      </c>
      <c r="C1888" t="s">
        <v>1032</v>
      </c>
      <c r="D1888" s="6">
        <v>50000</v>
      </c>
      <c r="E1888" s="6">
        <v>25000</v>
      </c>
      <c r="F1888" s="6">
        <v>25000</v>
      </c>
      <c r="G1888" s="6">
        <v>25000</v>
      </c>
      <c r="H1888" s="6">
        <v>25000</v>
      </c>
    </row>
    <row r="1889" spans="1:8" x14ac:dyDescent="0.35">
      <c r="A1889" t="s">
        <v>901</v>
      </c>
      <c r="B1889" t="s">
        <v>15</v>
      </c>
      <c r="C1889" t="s">
        <v>2597</v>
      </c>
      <c r="D1889" s="6">
        <v>0</v>
      </c>
      <c r="E1889" s="6">
        <v>0</v>
      </c>
      <c r="F1889" s="6">
        <v>0</v>
      </c>
      <c r="G1889" s="6">
        <v>0</v>
      </c>
      <c r="H1889" s="6">
        <v>0</v>
      </c>
    </row>
    <row r="1890" spans="1:8" x14ac:dyDescent="0.35">
      <c r="A1890" t="s">
        <v>901</v>
      </c>
      <c r="B1890" t="s">
        <v>16</v>
      </c>
      <c r="C1890" t="s">
        <v>2219</v>
      </c>
      <c r="D1890" s="6">
        <v>530123</v>
      </c>
      <c r="E1890" s="6">
        <v>260296</v>
      </c>
      <c r="F1890" s="6">
        <v>274187</v>
      </c>
      <c r="G1890" s="6">
        <v>274187</v>
      </c>
      <c r="H1890" s="6">
        <v>283181</v>
      </c>
    </row>
    <row r="1891" spans="1:8" x14ac:dyDescent="0.35">
      <c r="A1891" t="s">
        <v>901</v>
      </c>
      <c r="B1891" t="s">
        <v>16</v>
      </c>
      <c r="C1891" t="s">
        <v>1032</v>
      </c>
      <c r="D1891" s="6">
        <v>0</v>
      </c>
      <c r="E1891" s="6">
        <v>0</v>
      </c>
      <c r="F1891" s="6">
        <v>0</v>
      </c>
      <c r="G1891" s="6">
        <v>0</v>
      </c>
      <c r="H1891" s="6">
        <v>0</v>
      </c>
    </row>
    <row r="1892" spans="1:8" x14ac:dyDescent="0.35">
      <c r="A1892" t="s">
        <v>902</v>
      </c>
      <c r="B1892" t="s">
        <v>51</v>
      </c>
      <c r="C1892" t="s">
        <v>1093</v>
      </c>
      <c r="D1892" s="6">
        <v>0</v>
      </c>
      <c r="E1892" s="6">
        <v>1144000</v>
      </c>
      <c r="F1892" s="6">
        <v>0</v>
      </c>
      <c r="G1892" s="6">
        <v>0</v>
      </c>
      <c r="H1892" s="6">
        <v>0</v>
      </c>
    </row>
    <row r="1893" spans="1:8" x14ac:dyDescent="0.35">
      <c r="A1893" t="s">
        <v>902</v>
      </c>
      <c r="B1893" t="s">
        <v>51</v>
      </c>
      <c r="C1893" t="s">
        <v>1457</v>
      </c>
      <c r="D1893" s="6">
        <v>360000</v>
      </c>
      <c r="E1893" s="6">
        <v>180000</v>
      </c>
      <c r="F1893" s="6">
        <v>180000</v>
      </c>
      <c r="G1893" s="6">
        <v>180000</v>
      </c>
      <c r="H1893" s="6">
        <v>180000</v>
      </c>
    </row>
    <row r="1894" spans="1:8" x14ac:dyDescent="0.35">
      <c r="A1894" t="s">
        <v>902</v>
      </c>
      <c r="B1894" t="s">
        <v>51</v>
      </c>
      <c r="C1894" t="s">
        <v>1659</v>
      </c>
      <c r="D1894" s="6">
        <v>0</v>
      </c>
      <c r="E1894" s="6">
        <v>4007000</v>
      </c>
      <c r="F1894" s="6">
        <v>0</v>
      </c>
      <c r="G1894" s="6">
        <v>0</v>
      </c>
      <c r="H1894" s="6">
        <v>0</v>
      </c>
    </row>
    <row r="1895" spans="1:8" x14ac:dyDescent="0.35">
      <c r="A1895" t="s">
        <v>902</v>
      </c>
      <c r="B1895" t="s">
        <v>51</v>
      </c>
      <c r="C1895" t="s">
        <v>2032</v>
      </c>
      <c r="D1895" s="6">
        <v>12167000</v>
      </c>
      <c r="E1895" s="6">
        <v>4772000</v>
      </c>
      <c r="F1895" s="6">
        <v>7421000</v>
      </c>
      <c r="G1895" s="6">
        <v>7421000</v>
      </c>
      <c r="H1895" s="6">
        <v>7465000</v>
      </c>
    </row>
    <row r="1896" spans="1:8" x14ac:dyDescent="0.35">
      <c r="A1896" t="s">
        <v>902</v>
      </c>
      <c r="B1896" t="s">
        <v>51</v>
      </c>
      <c r="C1896" t="s">
        <v>2362</v>
      </c>
      <c r="D1896" s="6">
        <v>3614000</v>
      </c>
      <c r="E1896" s="6">
        <v>1840500</v>
      </c>
      <c r="F1896" s="6">
        <v>1773000</v>
      </c>
      <c r="G1896" s="6">
        <v>1773000</v>
      </c>
      <c r="H1896" s="6">
        <v>5441000</v>
      </c>
    </row>
    <row r="1897" spans="1:8" x14ac:dyDescent="0.35">
      <c r="A1897" t="s">
        <v>902</v>
      </c>
      <c r="B1897" t="s">
        <v>30</v>
      </c>
      <c r="C1897" t="s">
        <v>1077</v>
      </c>
      <c r="D1897" s="6">
        <v>574000</v>
      </c>
      <c r="E1897" s="6">
        <v>0</v>
      </c>
      <c r="F1897" s="6">
        <v>95250</v>
      </c>
      <c r="G1897" s="6">
        <v>317500</v>
      </c>
      <c r="H1897" s="6">
        <v>317500</v>
      </c>
    </row>
    <row r="1898" spans="1:8" x14ac:dyDescent="0.35">
      <c r="A1898" t="s">
        <v>902</v>
      </c>
      <c r="B1898" t="s">
        <v>15</v>
      </c>
      <c r="C1898" t="s">
        <v>1091</v>
      </c>
      <c r="D1898" s="6">
        <v>2228000</v>
      </c>
      <c r="E1898" s="6">
        <v>7709000</v>
      </c>
      <c r="F1898" s="6">
        <v>8258000</v>
      </c>
      <c r="G1898" s="6">
        <v>8258000</v>
      </c>
      <c r="H1898" s="6">
        <v>8258000</v>
      </c>
    </row>
    <row r="1899" spans="1:8" x14ac:dyDescent="0.35">
      <c r="A1899" t="s">
        <v>902</v>
      </c>
      <c r="B1899" t="s">
        <v>15</v>
      </c>
      <c r="C1899" t="s">
        <v>1092</v>
      </c>
      <c r="D1899" s="6">
        <v>3200000</v>
      </c>
      <c r="E1899" s="6">
        <v>0</v>
      </c>
      <c r="F1899" s="6">
        <v>0</v>
      </c>
      <c r="G1899" s="6">
        <v>0</v>
      </c>
      <c r="H1899" s="6">
        <v>0</v>
      </c>
    </row>
    <row r="1900" spans="1:8" x14ac:dyDescent="0.35">
      <c r="A1900" t="s">
        <v>902</v>
      </c>
      <c r="B1900" t="s">
        <v>15</v>
      </c>
      <c r="C1900" t="s">
        <v>1446</v>
      </c>
      <c r="D1900" s="6">
        <v>13225000</v>
      </c>
      <c r="E1900" s="6">
        <v>319000</v>
      </c>
      <c r="F1900" s="6">
        <v>0</v>
      </c>
      <c r="G1900" s="6">
        <v>0</v>
      </c>
      <c r="H1900" s="6">
        <v>0</v>
      </c>
    </row>
    <row r="1901" spans="1:8" x14ac:dyDescent="0.35">
      <c r="A1901" t="s">
        <v>902</v>
      </c>
      <c r="B1901" t="s">
        <v>15</v>
      </c>
      <c r="C1901" t="s">
        <v>2225</v>
      </c>
      <c r="D1901" s="6">
        <v>12928000</v>
      </c>
      <c r="E1901" s="6">
        <v>6465500</v>
      </c>
      <c r="F1901" s="6">
        <v>6468000</v>
      </c>
      <c r="G1901" s="6">
        <v>6468000</v>
      </c>
      <c r="H1901" s="6">
        <v>6468000</v>
      </c>
    </row>
    <row r="1902" spans="1:8" x14ac:dyDescent="0.35">
      <c r="A1902" t="s">
        <v>902</v>
      </c>
      <c r="B1902" t="s">
        <v>15</v>
      </c>
      <c r="C1902" t="s">
        <v>2353</v>
      </c>
      <c r="D1902" s="6">
        <v>1436400</v>
      </c>
      <c r="E1902" s="6">
        <v>0</v>
      </c>
      <c r="F1902" s="6">
        <v>119700</v>
      </c>
      <c r="G1902" s="6">
        <v>399000</v>
      </c>
      <c r="H1902" s="6">
        <v>399000</v>
      </c>
    </row>
    <row r="1903" spans="1:8" x14ac:dyDescent="0.35">
      <c r="A1903" t="s">
        <v>902</v>
      </c>
      <c r="B1903" t="s">
        <v>15</v>
      </c>
      <c r="C1903" t="s">
        <v>2540</v>
      </c>
      <c r="D1903" s="6">
        <v>4498525</v>
      </c>
      <c r="E1903" s="6">
        <v>0</v>
      </c>
      <c r="F1903" s="6">
        <v>215212.5</v>
      </c>
      <c r="G1903" s="6">
        <v>720875</v>
      </c>
      <c r="H1903" s="6">
        <v>713875</v>
      </c>
    </row>
    <row r="1904" spans="1:8" x14ac:dyDescent="0.35">
      <c r="A1904" t="s">
        <v>902</v>
      </c>
      <c r="B1904" t="s">
        <v>15</v>
      </c>
      <c r="C1904" t="s">
        <v>2593</v>
      </c>
      <c r="D1904" s="6">
        <v>1582000</v>
      </c>
      <c r="E1904" s="6">
        <v>1580000</v>
      </c>
      <c r="F1904" s="6">
        <v>0</v>
      </c>
      <c r="G1904" s="6">
        <v>0</v>
      </c>
      <c r="H1904" s="6">
        <v>0</v>
      </c>
    </row>
    <row r="1905" spans="1:8" x14ac:dyDescent="0.35">
      <c r="A1905" t="s">
        <v>902</v>
      </c>
      <c r="B1905" t="s">
        <v>15</v>
      </c>
      <c r="C1905" t="s">
        <v>2592</v>
      </c>
      <c r="D1905" s="6">
        <v>0</v>
      </c>
      <c r="E1905" s="6">
        <v>1000852</v>
      </c>
      <c r="F1905" s="6">
        <v>0</v>
      </c>
      <c r="G1905" s="6">
        <v>0</v>
      </c>
      <c r="H1905" s="6">
        <v>0</v>
      </c>
    </row>
    <row r="1906" spans="1:8" x14ac:dyDescent="0.35">
      <c r="A1906" t="s">
        <v>902</v>
      </c>
      <c r="B1906" t="s">
        <v>16</v>
      </c>
      <c r="C1906" t="s">
        <v>1946</v>
      </c>
      <c r="D1906" s="6">
        <v>2880917</v>
      </c>
      <c r="E1906" s="6">
        <v>1439594</v>
      </c>
      <c r="F1906" s="6">
        <v>1440662</v>
      </c>
      <c r="G1906" s="6">
        <v>1442521</v>
      </c>
      <c r="H1906" s="6">
        <v>1438803</v>
      </c>
    </row>
    <row r="1907" spans="1:8" x14ac:dyDescent="0.35">
      <c r="A1907" t="s">
        <v>903</v>
      </c>
      <c r="B1907" t="s">
        <v>15</v>
      </c>
      <c r="C1907" t="s">
        <v>1207</v>
      </c>
      <c r="D1907" s="6">
        <v>0</v>
      </c>
      <c r="E1907" s="6">
        <v>0</v>
      </c>
      <c r="F1907" s="6">
        <v>0</v>
      </c>
      <c r="G1907" s="6">
        <v>0</v>
      </c>
      <c r="H1907" s="6">
        <v>0</v>
      </c>
    </row>
    <row r="1908" spans="1:8" x14ac:dyDescent="0.35">
      <c r="A1908" t="s">
        <v>903</v>
      </c>
      <c r="B1908" t="s">
        <v>15</v>
      </c>
      <c r="C1908" t="s">
        <v>2592</v>
      </c>
      <c r="D1908" s="6">
        <v>12565</v>
      </c>
      <c r="E1908" s="6">
        <v>18983</v>
      </c>
      <c r="F1908" s="6">
        <v>0</v>
      </c>
      <c r="G1908" s="6">
        <v>0</v>
      </c>
      <c r="H1908" s="6">
        <v>0</v>
      </c>
    </row>
    <row r="1909" spans="1:8" x14ac:dyDescent="0.35">
      <c r="A1909" t="s">
        <v>904</v>
      </c>
      <c r="B1909" t="s">
        <v>15</v>
      </c>
      <c r="C1909" t="s">
        <v>1179</v>
      </c>
      <c r="D1909" s="6">
        <v>818700</v>
      </c>
      <c r="E1909" s="6">
        <v>407850</v>
      </c>
      <c r="F1909" s="6">
        <v>408600</v>
      </c>
      <c r="G1909" s="6">
        <v>410700</v>
      </c>
      <c r="H1909" s="6">
        <v>406500</v>
      </c>
    </row>
    <row r="1910" spans="1:8" x14ac:dyDescent="0.35">
      <c r="A1910" t="s">
        <v>904</v>
      </c>
      <c r="B1910" t="s">
        <v>15</v>
      </c>
      <c r="C1910" t="s">
        <v>1590</v>
      </c>
      <c r="D1910" s="6">
        <v>26000</v>
      </c>
      <c r="E1910" s="6">
        <v>13000</v>
      </c>
      <c r="F1910" s="6">
        <v>13000</v>
      </c>
      <c r="G1910" s="6">
        <v>13000</v>
      </c>
      <c r="H1910" s="6">
        <v>13000</v>
      </c>
    </row>
    <row r="1911" spans="1:8" x14ac:dyDescent="0.35">
      <c r="A1911" t="s">
        <v>904</v>
      </c>
      <c r="B1911" t="s">
        <v>15</v>
      </c>
      <c r="C1911" t="s">
        <v>1742</v>
      </c>
      <c r="D1911" s="6">
        <v>191154</v>
      </c>
      <c r="E1911" s="6">
        <v>100959</v>
      </c>
      <c r="F1911" s="6">
        <v>90101</v>
      </c>
      <c r="G1911" s="6">
        <v>90101</v>
      </c>
      <c r="H1911" s="6">
        <v>93180</v>
      </c>
    </row>
    <row r="1912" spans="1:8" x14ac:dyDescent="0.35">
      <c r="A1912" t="s">
        <v>904</v>
      </c>
      <c r="B1912" t="s">
        <v>15</v>
      </c>
      <c r="C1912" t="s">
        <v>2289</v>
      </c>
      <c r="D1912" s="6">
        <v>540757</v>
      </c>
      <c r="E1912" s="6">
        <v>268769</v>
      </c>
      <c r="F1912" s="6">
        <v>266700</v>
      </c>
      <c r="G1912" s="6">
        <v>266700</v>
      </c>
      <c r="H1912" s="6">
        <v>272513</v>
      </c>
    </row>
    <row r="1913" spans="1:8" x14ac:dyDescent="0.35">
      <c r="A1913" t="s">
        <v>904</v>
      </c>
      <c r="B1913" t="s">
        <v>15</v>
      </c>
      <c r="C1913" t="s">
        <v>1207</v>
      </c>
      <c r="D1913" s="6">
        <v>135689</v>
      </c>
      <c r="E1913" s="6">
        <v>68773</v>
      </c>
      <c r="F1913" s="6">
        <v>66848</v>
      </c>
      <c r="G1913" s="6">
        <v>66848</v>
      </c>
      <c r="H1913" s="6">
        <v>71160</v>
      </c>
    </row>
    <row r="1914" spans="1:8" x14ac:dyDescent="0.35">
      <c r="A1914" t="s">
        <v>904</v>
      </c>
      <c r="B1914" t="s">
        <v>15</v>
      </c>
      <c r="C1914" t="s">
        <v>2592</v>
      </c>
      <c r="D1914" s="6">
        <v>13252</v>
      </c>
      <c r="E1914" s="6">
        <v>45520</v>
      </c>
      <c r="F1914" s="6">
        <v>0</v>
      </c>
      <c r="G1914" s="6">
        <v>0</v>
      </c>
      <c r="H1914" s="6">
        <v>0</v>
      </c>
    </row>
    <row r="1915" spans="1:8" x14ac:dyDescent="0.35">
      <c r="A1915" t="s">
        <v>904</v>
      </c>
      <c r="B1915" t="s">
        <v>16</v>
      </c>
      <c r="C1915" t="s">
        <v>1830</v>
      </c>
      <c r="D1915" s="6">
        <v>274073</v>
      </c>
      <c r="E1915" s="6">
        <v>135322</v>
      </c>
      <c r="F1915" s="6">
        <v>136221.5</v>
      </c>
      <c r="G1915" s="6">
        <v>138402</v>
      </c>
      <c r="H1915" s="6">
        <v>134041</v>
      </c>
    </row>
    <row r="1916" spans="1:8" x14ac:dyDescent="0.35">
      <c r="A1916" t="s">
        <v>905</v>
      </c>
      <c r="B1916" t="s">
        <v>15</v>
      </c>
      <c r="C1916" t="s">
        <v>1645</v>
      </c>
      <c r="D1916" s="6">
        <v>65000</v>
      </c>
      <c r="E1916" s="6">
        <v>32500</v>
      </c>
      <c r="F1916" s="6">
        <v>31350</v>
      </c>
      <c r="G1916" s="6">
        <v>104500</v>
      </c>
      <c r="H1916" s="6">
        <v>104500</v>
      </c>
    </row>
    <row r="1917" spans="1:8" x14ac:dyDescent="0.35">
      <c r="A1917" t="s">
        <v>905</v>
      </c>
      <c r="B1917" t="s">
        <v>15</v>
      </c>
      <c r="C1917" t="s">
        <v>1398</v>
      </c>
      <c r="D1917" s="6">
        <v>199135</v>
      </c>
      <c r="E1917" s="6">
        <v>30722</v>
      </c>
      <c r="F1917" s="6">
        <v>44260</v>
      </c>
      <c r="G1917" s="6">
        <v>147712</v>
      </c>
      <c r="H1917" s="6">
        <v>147356</v>
      </c>
    </row>
    <row r="1918" spans="1:8" x14ac:dyDescent="0.35">
      <c r="A1918" t="s">
        <v>905</v>
      </c>
      <c r="B1918" t="s">
        <v>15</v>
      </c>
      <c r="C1918" t="s">
        <v>1627</v>
      </c>
      <c r="D1918" s="6">
        <v>598000</v>
      </c>
      <c r="E1918" s="6">
        <v>370000</v>
      </c>
      <c r="F1918" s="6">
        <v>0</v>
      </c>
      <c r="G1918" s="6">
        <v>0</v>
      </c>
      <c r="H1918" s="6">
        <v>0</v>
      </c>
    </row>
    <row r="1919" spans="1:8" x14ac:dyDescent="0.35">
      <c r="A1919" t="s">
        <v>905</v>
      </c>
      <c r="B1919" t="s">
        <v>15</v>
      </c>
      <c r="C1919" t="s">
        <v>2592</v>
      </c>
      <c r="D1919" s="6">
        <v>35000</v>
      </c>
      <c r="E1919" s="6">
        <v>18000</v>
      </c>
      <c r="F1919" s="6">
        <v>0</v>
      </c>
      <c r="G1919" s="6">
        <v>0</v>
      </c>
      <c r="H1919" s="6">
        <v>0</v>
      </c>
    </row>
    <row r="1920" spans="1:8" x14ac:dyDescent="0.35">
      <c r="A1920" t="s">
        <v>905</v>
      </c>
      <c r="B1920" t="s">
        <v>16</v>
      </c>
      <c r="C1920" t="s">
        <v>1217</v>
      </c>
      <c r="D1920" s="6">
        <v>41648</v>
      </c>
      <c r="E1920" s="6">
        <v>21770</v>
      </c>
      <c r="F1920" s="6">
        <v>24474</v>
      </c>
      <c r="G1920" s="6">
        <v>24873</v>
      </c>
      <c r="H1920" s="6">
        <v>24074</v>
      </c>
    </row>
    <row r="1921" spans="1:8" x14ac:dyDescent="0.35">
      <c r="A1921" t="s">
        <v>905</v>
      </c>
      <c r="B1921" t="s">
        <v>16</v>
      </c>
      <c r="C1921" t="s">
        <v>1032</v>
      </c>
      <c r="D1921" s="6">
        <v>0</v>
      </c>
      <c r="E1921" s="6">
        <v>0</v>
      </c>
      <c r="F1921" s="6">
        <v>0</v>
      </c>
      <c r="G1921" s="6">
        <v>0</v>
      </c>
      <c r="H1921" s="6">
        <v>0</v>
      </c>
    </row>
    <row r="1922" spans="1:8" x14ac:dyDescent="0.35">
      <c r="A1922" t="s">
        <v>906</v>
      </c>
      <c r="B1922" t="s">
        <v>15</v>
      </c>
      <c r="C1922" t="s">
        <v>1327</v>
      </c>
      <c r="D1922" s="6">
        <v>1260000</v>
      </c>
      <c r="E1922" s="6">
        <v>632000</v>
      </c>
      <c r="F1922" s="6">
        <v>630500</v>
      </c>
      <c r="G1922" s="6">
        <v>630500</v>
      </c>
      <c r="H1922" s="6">
        <v>630500</v>
      </c>
    </row>
    <row r="1923" spans="1:8" x14ac:dyDescent="0.35">
      <c r="A1923" t="s">
        <v>906</v>
      </c>
      <c r="B1923" t="s">
        <v>15</v>
      </c>
      <c r="C1923" t="s">
        <v>1233</v>
      </c>
      <c r="D1923" s="6">
        <v>133000</v>
      </c>
      <c r="E1923" s="6">
        <v>66500</v>
      </c>
      <c r="F1923" s="6">
        <v>19950</v>
      </c>
      <c r="G1923" s="6">
        <v>66500</v>
      </c>
      <c r="H1923" s="6">
        <v>66500</v>
      </c>
    </row>
    <row r="1924" spans="1:8" x14ac:dyDescent="0.35">
      <c r="A1924" t="s">
        <v>906</v>
      </c>
      <c r="B1924" t="s">
        <v>15</v>
      </c>
      <c r="C1924" t="s">
        <v>1092</v>
      </c>
      <c r="D1924" s="6">
        <v>10000</v>
      </c>
      <c r="E1924" s="6">
        <v>0</v>
      </c>
      <c r="F1924" s="6">
        <v>0</v>
      </c>
      <c r="G1924" s="6">
        <v>0</v>
      </c>
      <c r="H1924" s="6">
        <v>0</v>
      </c>
    </row>
    <row r="1925" spans="1:8" x14ac:dyDescent="0.35">
      <c r="A1925" t="s">
        <v>906</v>
      </c>
      <c r="B1925" t="s">
        <v>15</v>
      </c>
      <c r="C1925" t="s">
        <v>1032</v>
      </c>
      <c r="D1925" s="6">
        <v>3000</v>
      </c>
      <c r="E1925" s="6">
        <v>3000</v>
      </c>
      <c r="F1925" s="6">
        <v>0</v>
      </c>
      <c r="G1925" s="6">
        <v>0</v>
      </c>
      <c r="H1925" s="6">
        <v>0</v>
      </c>
    </row>
    <row r="1926" spans="1:8" x14ac:dyDescent="0.35">
      <c r="A1926" t="s">
        <v>906</v>
      </c>
      <c r="B1926" t="s">
        <v>16</v>
      </c>
      <c r="C1926" t="s">
        <v>2034</v>
      </c>
      <c r="D1926" s="6">
        <v>129097</v>
      </c>
      <c r="E1926" s="6">
        <v>70618</v>
      </c>
      <c r="F1926" s="6">
        <v>68055</v>
      </c>
      <c r="G1926" s="6">
        <v>68461</v>
      </c>
      <c r="H1926" s="6">
        <v>67649</v>
      </c>
    </row>
    <row r="1927" spans="1:8" x14ac:dyDescent="0.35">
      <c r="A1927" t="s">
        <v>907</v>
      </c>
      <c r="B1927" t="s">
        <v>15</v>
      </c>
      <c r="C1927" t="s">
        <v>1121</v>
      </c>
      <c r="D1927" s="6">
        <v>242800</v>
      </c>
      <c r="E1927" s="6">
        <v>123300</v>
      </c>
      <c r="F1927" s="6">
        <v>36502.5</v>
      </c>
      <c r="G1927" s="6">
        <v>124500</v>
      </c>
      <c r="H1927" s="6">
        <v>118850</v>
      </c>
    </row>
    <row r="1928" spans="1:8" x14ac:dyDescent="0.35">
      <c r="A1928" t="s">
        <v>907</v>
      </c>
      <c r="B1928" t="s">
        <v>15</v>
      </c>
      <c r="C1928" t="s">
        <v>1176</v>
      </c>
      <c r="D1928" s="6">
        <v>0</v>
      </c>
      <c r="E1928" s="6">
        <v>343000</v>
      </c>
      <c r="F1928" s="6">
        <v>0</v>
      </c>
      <c r="G1928" s="6">
        <v>0</v>
      </c>
      <c r="H1928" s="6">
        <v>0</v>
      </c>
    </row>
    <row r="1929" spans="1:8" x14ac:dyDescent="0.35">
      <c r="A1929" t="s">
        <v>907</v>
      </c>
      <c r="B1929" t="s">
        <v>15</v>
      </c>
      <c r="C1929" t="s">
        <v>1479</v>
      </c>
      <c r="D1929" s="6">
        <v>2976000</v>
      </c>
      <c r="E1929" s="6">
        <v>1720000</v>
      </c>
      <c r="F1929" s="6">
        <v>404250</v>
      </c>
      <c r="G1929" s="6">
        <v>808500</v>
      </c>
      <c r="H1929" s="6">
        <v>0</v>
      </c>
    </row>
    <row r="1930" spans="1:8" x14ac:dyDescent="0.35">
      <c r="A1930" t="s">
        <v>907</v>
      </c>
      <c r="B1930" t="s">
        <v>15</v>
      </c>
      <c r="C1930" t="s">
        <v>1207</v>
      </c>
      <c r="D1930" s="6">
        <v>353685</v>
      </c>
      <c r="E1930" s="6">
        <v>225293</v>
      </c>
      <c r="F1930" s="6">
        <v>172932.5</v>
      </c>
      <c r="G1930" s="6">
        <v>173910</v>
      </c>
      <c r="H1930" s="6">
        <v>171955</v>
      </c>
    </row>
    <row r="1931" spans="1:8" x14ac:dyDescent="0.35">
      <c r="A1931" t="s">
        <v>907</v>
      </c>
      <c r="B1931" t="s">
        <v>15</v>
      </c>
      <c r="C1931" t="s">
        <v>1233</v>
      </c>
      <c r="D1931" s="6">
        <v>1109000</v>
      </c>
      <c r="E1931" s="6">
        <v>212500</v>
      </c>
      <c r="F1931" s="6">
        <v>167700</v>
      </c>
      <c r="G1931" s="6">
        <v>559000</v>
      </c>
      <c r="H1931" s="6">
        <v>559000</v>
      </c>
    </row>
    <row r="1932" spans="1:8" x14ac:dyDescent="0.35">
      <c r="A1932" t="s">
        <v>907</v>
      </c>
      <c r="B1932" t="s">
        <v>15</v>
      </c>
      <c r="C1932" t="s">
        <v>1256</v>
      </c>
      <c r="D1932" s="6">
        <v>583574</v>
      </c>
      <c r="E1932" s="6">
        <v>9551</v>
      </c>
      <c r="F1932" s="6">
        <v>1373460</v>
      </c>
      <c r="G1932" s="6">
        <v>1373460</v>
      </c>
      <c r="H1932" s="6">
        <v>1375762</v>
      </c>
    </row>
    <row r="1933" spans="1:8" x14ac:dyDescent="0.35">
      <c r="A1933" t="s">
        <v>907</v>
      </c>
      <c r="B1933" t="s">
        <v>15</v>
      </c>
      <c r="C1933" t="s">
        <v>1092</v>
      </c>
      <c r="D1933" s="6">
        <v>216000</v>
      </c>
      <c r="E1933" s="6">
        <v>0</v>
      </c>
      <c r="F1933" s="6">
        <v>0</v>
      </c>
      <c r="G1933" s="6">
        <v>0</v>
      </c>
      <c r="H1933" s="6">
        <v>0</v>
      </c>
    </row>
    <row r="1934" spans="1:8" x14ac:dyDescent="0.35">
      <c r="A1934" t="s">
        <v>907</v>
      </c>
      <c r="B1934" t="s">
        <v>15</v>
      </c>
      <c r="C1934" t="s">
        <v>2592</v>
      </c>
      <c r="D1934" s="6">
        <v>301118</v>
      </c>
      <c r="E1934" s="6">
        <v>0</v>
      </c>
      <c r="F1934" s="6">
        <v>0</v>
      </c>
      <c r="G1934" s="6">
        <v>0</v>
      </c>
      <c r="H1934" s="6">
        <v>0</v>
      </c>
    </row>
    <row r="1935" spans="1:8" x14ac:dyDescent="0.35">
      <c r="A1935" t="s">
        <v>907</v>
      </c>
      <c r="B1935" t="s">
        <v>16</v>
      </c>
      <c r="C1935" t="s">
        <v>1217</v>
      </c>
      <c r="D1935" s="6">
        <v>292850</v>
      </c>
      <c r="E1935" s="6">
        <v>144808</v>
      </c>
      <c r="F1935" s="6">
        <v>147725</v>
      </c>
      <c r="G1935" s="6">
        <v>147725</v>
      </c>
      <c r="H1935" s="6">
        <v>148390</v>
      </c>
    </row>
    <row r="1936" spans="1:8" x14ac:dyDescent="0.35">
      <c r="A1936" t="s">
        <v>908</v>
      </c>
      <c r="B1936" t="s">
        <v>15</v>
      </c>
      <c r="C1936" t="s">
        <v>1699</v>
      </c>
      <c r="D1936" s="6">
        <v>532971</v>
      </c>
      <c r="E1936" s="6">
        <v>274278</v>
      </c>
      <c r="F1936" s="6">
        <v>252225.5</v>
      </c>
      <c r="G1936" s="6">
        <v>258571</v>
      </c>
      <c r="H1936" s="6">
        <v>245880</v>
      </c>
    </row>
    <row r="1937" spans="1:8" x14ac:dyDescent="0.35">
      <c r="A1937" t="s">
        <v>908</v>
      </c>
      <c r="B1937" t="s">
        <v>15</v>
      </c>
      <c r="C1937" t="s">
        <v>1944</v>
      </c>
      <c r="D1937" s="6">
        <v>198021</v>
      </c>
      <c r="E1937" s="6">
        <v>85030</v>
      </c>
      <c r="F1937" s="6">
        <v>33724.949999999997</v>
      </c>
      <c r="G1937" s="6">
        <v>112863</v>
      </c>
      <c r="H1937" s="6">
        <v>111970</v>
      </c>
    </row>
    <row r="1938" spans="1:8" x14ac:dyDescent="0.35">
      <c r="A1938" t="s">
        <v>908</v>
      </c>
      <c r="B1938" t="s">
        <v>15</v>
      </c>
      <c r="C1938" t="s">
        <v>1230</v>
      </c>
      <c r="D1938" s="6">
        <v>228000</v>
      </c>
      <c r="E1938" s="6">
        <v>114000</v>
      </c>
      <c r="F1938" s="6">
        <v>34200</v>
      </c>
      <c r="G1938" s="6">
        <v>114000</v>
      </c>
      <c r="H1938" s="6">
        <v>114000</v>
      </c>
    </row>
    <row r="1939" spans="1:8" x14ac:dyDescent="0.35">
      <c r="A1939" t="s">
        <v>908</v>
      </c>
      <c r="B1939" t="s">
        <v>15</v>
      </c>
      <c r="C1939" t="s">
        <v>2592</v>
      </c>
      <c r="D1939" s="6">
        <v>14769</v>
      </c>
      <c r="E1939" s="6">
        <v>0</v>
      </c>
      <c r="F1939" s="6">
        <v>0</v>
      </c>
      <c r="G1939" s="6">
        <v>0</v>
      </c>
      <c r="H1939" s="6">
        <v>0</v>
      </c>
    </row>
    <row r="1940" spans="1:8" x14ac:dyDescent="0.35">
      <c r="A1940" t="s">
        <v>908</v>
      </c>
      <c r="B1940" t="s">
        <v>15</v>
      </c>
      <c r="C1940" t="s">
        <v>1032</v>
      </c>
      <c r="D1940" s="6">
        <v>3150</v>
      </c>
      <c r="E1940" s="6">
        <v>3150</v>
      </c>
      <c r="F1940" s="6">
        <v>0</v>
      </c>
      <c r="G1940" s="6">
        <v>0</v>
      </c>
      <c r="H1940" s="6">
        <v>3150</v>
      </c>
    </row>
    <row r="1941" spans="1:8" x14ac:dyDescent="0.35">
      <c r="A1941" t="s">
        <v>969</v>
      </c>
      <c r="B1941" t="s">
        <v>15</v>
      </c>
      <c r="C1941" t="s">
        <v>1352</v>
      </c>
      <c r="D1941" s="6">
        <v>55376</v>
      </c>
      <c r="E1941" s="6">
        <v>25413</v>
      </c>
      <c r="F1941" s="6">
        <v>13421.4</v>
      </c>
      <c r="G1941" s="6">
        <v>44913</v>
      </c>
      <c r="H1941" s="6">
        <v>44563</v>
      </c>
    </row>
    <row r="1942" spans="1:8" x14ac:dyDescent="0.35">
      <c r="A1942" t="s">
        <v>969</v>
      </c>
      <c r="B1942" t="s">
        <v>15</v>
      </c>
      <c r="C1942" t="s">
        <v>1651</v>
      </c>
      <c r="D1942" s="6">
        <v>411000</v>
      </c>
      <c r="E1942" s="6">
        <v>205500</v>
      </c>
      <c r="F1942" s="6">
        <v>204500</v>
      </c>
      <c r="G1942" s="6">
        <v>204500</v>
      </c>
      <c r="H1942" s="6">
        <v>204500</v>
      </c>
    </row>
    <row r="1943" spans="1:8" x14ac:dyDescent="0.35">
      <c r="A1943" t="s">
        <v>969</v>
      </c>
      <c r="B1943" t="s">
        <v>15</v>
      </c>
      <c r="C1943" t="s">
        <v>2016</v>
      </c>
      <c r="D1943" s="6">
        <v>162000</v>
      </c>
      <c r="E1943" s="6">
        <v>82000</v>
      </c>
      <c r="F1943" s="6">
        <v>24600</v>
      </c>
      <c r="G1943" s="6">
        <v>82000</v>
      </c>
      <c r="H1943" s="6">
        <v>82000</v>
      </c>
    </row>
    <row r="1944" spans="1:8" x14ac:dyDescent="0.35">
      <c r="A1944" t="s">
        <v>969</v>
      </c>
      <c r="B1944" t="s">
        <v>15</v>
      </c>
      <c r="C1944" t="s">
        <v>2105</v>
      </c>
      <c r="D1944" s="6">
        <v>165000</v>
      </c>
      <c r="E1944" s="6">
        <v>83500</v>
      </c>
      <c r="F1944" s="6">
        <v>83500</v>
      </c>
      <c r="G1944" s="6">
        <v>83500</v>
      </c>
      <c r="H1944" s="6">
        <v>83500</v>
      </c>
    </row>
    <row r="1945" spans="1:8" x14ac:dyDescent="0.35">
      <c r="A1945" t="s">
        <v>969</v>
      </c>
      <c r="B1945" t="s">
        <v>15</v>
      </c>
      <c r="C1945" t="s">
        <v>1223</v>
      </c>
      <c r="D1945" s="6">
        <v>68000</v>
      </c>
      <c r="E1945" s="6">
        <v>34500</v>
      </c>
      <c r="F1945" s="6">
        <v>10200</v>
      </c>
      <c r="G1945" s="6">
        <v>34000</v>
      </c>
      <c r="H1945" s="6">
        <v>34000</v>
      </c>
    </row>
    <row r="1946" spans="1:8" x14ac:dyDescent="0.35">
      <c r="A1946" t="s">
        <v>969</v>
      </c>
      <c r="B1946" t="s">
        <v>15</v>
      </c>
      <c r="C1946" t="s">
        <v>1716</v>
      </c>
      <c r="D1946" s="6">
        <v>204200</v>
      </c>
      <c r="E1946" s="6">
        <v>101025</v>
      </c>
      <c r="F1946" s="6">
        <v>102062.5</v>
      </c>
      <c r="G1946" s="6">
        <v>102750</v>
      </c>
      <c r="H1946" s="6">
        <v>101375</v>
      </c>
    </row>
    <row r="1947" spans="1:8" x14ac:dyDescent="0.35">
      <c r="A1947" t="s">
        <v>969</v>
      </c>
      <c r="B1947" t="s">
        <v>15</v>
      </c>
      <c r="C1947" t="s">
        <v>1233</v>
      </c>
      <c r="D1947" s="6">
        <v>426000</v>
      </c>
      <c r="E1947" s="6">
        <v>206500</v>
      </c>
      <c r="F1947" s="6">
        <v>64200</v>
      </c>
      <c r="G1947" s="6">
        <v>214000</v>
      </c>
      <c r="H1947" s="6">
        <v>214000</v>
      </c>
    </row>
    <row r="1948" spans="1:8" x14ac:dyDescent="0.35">
      <c r="A1948" t="s">
        <v>969</v>
      </c>
      <c r="B1948" t="s">
        <v>15</v>
      </c>
      <c r="C1948" t="s">
        <v>2592</v>
      </c>
      <c r="D1948" s="6">
        <v>60688</v>
      </c>
      <c r="E1948" s="6">
        <v>0</v>
      </c>
      <c r="F1948" s="6">
        <v>0</v>
      </c>
      <c r="G1948" s="6">
        <v>0</v>
      </c>
      <c r="H1948" s="6">
        <v>0</v>
      </c>
    </row>
    <row r="1949" spans="1:8" x14ac:dyDescent="0.35">
      <c r="A1949" t="s">
        <v>969</v>
      </c>
      <c r="B1949" t="s">
        <v>15</v>
      </c>
      <c r="C1949" t="s">
        <v>2934</v>
      </c>
      <c r="D1949" s="6">
        <v>35073</v>
      </c>
      <c r="E1949" s="6">
        <v>0</v>
      </c>
      <c r="F1949" s="6">
        <v>5207.8500000000004</v>
      </c>
      <c r="G1949" s="6">
        <v>17402</v>
      </c>
      <c r="H1949" s="6">
        <v>17317</v>
      </c>
    </row>
    <row r="1950" spans="1:8" x14ac:dyDescent="0.35">
      <c r="A1950" t="s">
        <v>969</v>
      </c>
      <c r="B1950" t="s">
        <v>15</v>
      </c>
      <c r="C1950" t="s">
        <v>2935</v>
      </c>
      <c r="D1950" s="6">
        <v>39227</v>
      </c>
      <c r="E1950" s="6">
        <v>0</v>
      </c>
      <c r="F1950" s="6">
        <v>5825.25</v>
      </c>
      <c r="G1950" s="6">
        <v>19465</v>
      </c>
      <c r="H1950" s="6">
        <v>19370</v>
      </c>
    </row>
    <row r="1951" spans="1:8" x14ac:dyDescent="0.35">
      <c r="A1951" t="s">
        <v>969</v>
      </c>
      <c r="B1951" t="s">
        <v>15</v>
      </c>
      <c r="C1951" t="s">
        <v>2936</v>
      </c>
      <c r="D1951" s="6">
        <v>40426</v>
      </c>
      <c r="E1951" s="6">
        <v>0</v>
      </c>
      <c r="F1951" s="6">
        <v>6003.3</v>
      </c>
      <c r="G1951" s="6">
        <v>20060</v>
      </c>
      <c r="H1951" s="6">
        <v>19962</v>
      </c>
    </row>
    <row r="1952" spans="1:8" x14ac:dyDescent="0.35">
      <c r="A1952" t="s">
        <v>909</v>
      </c>
      <c r="B1952" t="s">
        <v>15</v>
      </c>
      <c r="C1952" t="s">
        <v>1363</v>
      </c>
      <c r="D1952" s="6">
        <v>136000</v>
      </c>
      <c r="E1952" s="6">
        <v>136000</v>
      </c>
      <c r="F1952" s="6">
        <v>51750</v>
      </c>
      <c r="G1952" s="6">
        <v>172500</v>
      </c>
      <c r="H1952" s="6">
        <v>172500</v>
      </c>
    </row>
    <row r="1953" spans="1:8" x14ac:dyDescent="0.35">
      <c r="A1953" t="s">
        <v>909</v>
      </c>
      <c r="B1953" t="s">
        <v>15</v>
      </c>
      <c r="C1953" t="s">
        <v>1445</v>
      </c>
      <c r="D1953" s="6">
        <v>209000</v>
      </c>
      <c r="E1953" s="6">
        <v>209000</v>
      </c>
      <c r="F1953" s="6">
        <v>0</v>
      </c>
      <c r="G1953" s="6">
        <v>0</v>
      </c>
      <c r="H1953" s="6">
        <v>0</v>
      </c>
    </row>
    <row r="1954" spans="1:8" x14ac:dyDescent="0.35">
      <c r="A1954" t="s">
        <v>909</v>
      </c>
      <c r="B1954" t="s">
        <v>15</v>
      </c>
      <c r="C1954" t="s">
        <v>2592</v>
      </c>
      <c r="D1954" s="6">
        <v>9759</v>
      </c>
      <c r="E1954" s="6">
        <v>157</v>
      </c>
      <c r="F1954" s="6">
        <v>0</v>
      </c>
      <c r="G1954" s="6">
        <v>0</v>
      </c>
      <c r="H1954" s="6">
        <v>0</v>
      </c>
    </row>
    <row r="1955" spans="1:8" x14ac:dyDescent="0.35">
      <c r="A1955" t="s">
        <v>909</v>
      </c>
      <c r="B1955" t="s">
        <v>15</v>
      </c>
      <c r="C1955" t="s">
        <v>1092</v>
      </c>
      <c r="D1955" s="6">
        <v>70000</v>
      </c>
      <c r="E1955" s="6">
        <v>0</v>
      </c>
      <c r="F1955" s="6">
        <v>0</v>
      </c>
      <c r="G1955" s="6">
        <v>0</v>
      </c>
      <c r="H1955" s="6">
        <v>0</v>
      </c>
    </row>
    <row r="1956" spans="1:8" x14ac:dyDescent="0.35">
      <c r="A1956" t="s">
        <v>910</v>
      </c>
      <c r="B1956" t="s">
        <v>15</v>
      </c>
      <c r="C1956" t="s">
        <v>1064</v>
      </c>
      <c r="D1956" s="6">
        <v>218694</v>
      </c>
      <c r="E1956" s="6">
        <v>109347</v>
      </c>
      <c r="F1956" s="6">
        <v>109347</v>
      </c>
      <c r="G1956" s="6">
        <v>109347</v>
      </c>
      <c r="H1956" s="6">
        <v>109347</v>
      </c>
    </row>
    <row r="1957" spans="1:8" x14ac:dyDescent="0.35">
      <c r="A1957" t="s">
        <v>910</v>
      </c>
      <c r="B1957" t="s">
        <v>15</v>
      </c>
      <c r="C1957" t="s">
        <v>1727</v>
      </c>
      <c r="D1957" s="6">
        <v>22543</v>
      </c>
      <c r="E1957" s="6">
        <v>11271</v>
      </c>
      <c r="F1957" s="6">
        <v>11271</v>
      </c>
      <c r="G1957" s="6">
        <v>11271</v>
      </c>
      <c r="H1957" s="6">
        <v>11271</v>
      </c>
    </row>
    <row r="1958" spans="1:8" x14ac:dyDescent="0.35">
      <c r="A1958" t="s">
        <v>910</v>
      </c>
      <c r="B1958" t="s">
        <v>15</v>
      </c>
      <c r="C1958" t="s">
        <v>2530</v>
      </c>
      <c r="D1958" s="6">
        <v>253000</v>
      </c>
      <c r="E1958" s="6">
        <v>126500</v>
      </c>
      <c r="F1958" s="6">
        <v>37950</v>
      </c>
      <c r="G1958" s="6">
        <v>126500</v>
      </c>
      <c r="H1958" s="6">
        <v>126500</v>
      </c>
    </row>
    <row r="1959" spans="1:8" x14ac:dyDescent="0.35">
      <c r="A1959" t="s">
        <v>910</v>
      </c>
      <c r="B1959" t="s">
        <v>15</v>
      </c>
      <c r="C1959" t="s">
        <v>1092</v>
      </c>
      <c r="D1959" s="6">
        <v>50000</v>
      </c>
      <c r="E1959" s="6">
        <v>0</v>
      </c>
      <c r="F1959" s="6">
        <v>0</v>
      </c>
      <c r="G1959" s="6">
        <v>0</v>
      </c>
      <c r="H1959" s="6">
        <v>0</v>
      </c>
    </row>
    <row r="1960" spans="1:8" x14ac:dyDescent="0.35">
      <c r="A1960" t="s">
        <v>910</v>
      </c>
      <c r="B1960" t="s">
        <v>15</v>
      </c>
      <c r="C1960" t="s">
        <v>2592</v>
      </c>
      <c r="D1960" s="6">
        <v>37846</v>
      </c>
      <c r="E1960" s="6">
        <v>0</v>
      </c>
      <c r="F1960" s="6">
        <v>0</v>
      </c>
      <c r="G1960" s="6">
        <v>0</v>
      </c>
      <c r="H1960" s="6">
        <v>0</v>
      </c>
    </row>
    <row r="1961" spans="1:8" x14ac:dyDescent="0.35">
      <c r="A1961" t="s">
        <v>910</v>
      </c>
      <c r="B1961" t="s">
        <v>15</v>
      </c>
      <c r="C1961" t="s">
        <v>2597</v>
      </c>
      <c r="D1961" s="6">
        <v>0</v>
      </c>
      <c r="E1961" s="6">
        <v>0</v>
      </c>
      <c r="F1961" s="6">
        <v>0</v>
      </c>
      <c r="G1961" s="6">
        <v>0</v>
      </c>
      <c r="H1961" s="6">
        <v>0</v>
      </c>
    </row>
    <row r="1962" spans="1:8" x14ac:dyDescent="0.35">
      <c r="A1962" t="s">
        <v>910</v>
      </c>
      <c r="B1962" t="s">
        <v>15</v>
      </c>
      <c r="C1962" t="s">
        <v>2736</v>
      </c>
      <c r="D1962" s="6">
        <v>270000</v>
      </c>
      <c r="E1962" s="6">
        <v>135000</v>
      </c>
      <c r="F1962" s="6">
        <v>40500</v>
      </c>
      <c r="G1962" s="6">
        <v>135000</v>
      </c>
      <c r="H1962" s="6">
        <v>135000</v>
      </c>
    </row>
    <row r="1963" spans="1:8" x14ac:dyDescent="0.35">
      <c r="A1963" t="s">
        <v>910</v>
      </c>
      <c r="B1963" t="s">
        <v>16</v>
      </c>
      <c r="C1963" t="s">
        <v>1217</v>
      </c>
      <c r="D1963" s="6">
        <v>265480</v>
      </c>
      <c r="E1963" s="6">
        <v>131883</v>
      </c>
      <c r="F1963" s="6">
        <v>131916</v>
      </c>
      <c r="G1963" s="6">
        <v>133400</v>
      </c>
      <c r="H1963" s="6">
        <v>130432</v>
      </c>
    </row>
    <row r="1964" spans="1:8" x14ac:dyDescent="0.35">
      <c r="A1964" t="s">
        <v>911</v>
      </c>
      <c r="B1964" t="s">
        <v>15</v>
      </c>
      <c r="C1964" t="s">
        <v>1465</v>
      </c>
      <c r="D1964" s="6">
        <v>459000</v>
      </c>
      <c r="E1964" s="6">
        <v>229000</v>
      </c>
      <c r="F1964" s="6">
        <v>230500</v>
      </c>
      <c r="G1964" s="6">
        <v>230500</v>
      </c>
      <c r="H1964" s="6">
        <v>230500</v>
      </c>
    </row>
    <row r="1965" spans="1:8" x14ac:dyDescent="0.35">
      <c r="A1965" t="s">
        <v>911</v>
      </c>
      <c r="B1965" t="s">
        <v>15</v>
      </c>
      <c r="C1965" t="s">
        <v>1957</v>
      </c>
      <c r="D1965" s="6">
        <v>816075</v>
      </c>
      <c r="E1965" s="6">
        <v>405450</v>
      </c>
      <c r="F1965" s="6">
        <v>122321.25</v>
      </c>
      <c r="G1965" s="6">
        <v>409725</v>
      </c>
      <c r="H1965" s="6">
        <v>405750</v>
      </c>
    </row>
    <row r="1966" spans="1:8" x14ac:dyDescent="0.35">
      <c r="A1966" t="s">
        <v>911</v>
      </c>
      <c r="B1966" t="s">
        <v>15</v>
      </c>
      <c r="C1966" t="s">
        <v>2592</v>
      </c>
      <c r="D1966" s="6">
        <v>31494</v>
      </c>
      <c r="E1966" s="6">
        <v>34286</v>
      </c>
      <c r="F1966" s="6">
        <v>0</v>
      </c>
      <c r="G1966" s="6">
        <v>0</v>
      </c>
      <c r="H1966" s="6">
        <v>0</v>
      </c>
    </row>
    <row r="1967" spans="1:8" x14ac:dyDescent="0.35">
      <c r="A1967" t="s">
        <v>912</v>
      </c>
      <c r="B1967" t="s">
        <v>15</v>
      </c>
      <c r="C1967" t="s">
        <v>1341</v>
      </c>
      <c r="D1967" s="6">
        <v>68880</v>
      </c>
      <c r="E1967" s="6">
        <v>35280</v>
      </c>
      <c r="F1967" s="6">
        <v>33320</v>
      </c>
      <c r="G1967" s="6">
        <v>33600</v>
      </c>
      <c r="H1967" s="6">
        <v>33040</v>
      </c>
    </row>
    <row r="1968" spans="1:8" x14ac:dyDescent="0.35">
      <c r="A1968" t="s">
        <v>912</v>
      </c>
      <c r="B1968" t="s">
        <v>15</v>
      </c>
      <c r="C1968" t="s">
        <v>1409</v>
      </c>
      <c r="D1968" s="6">
        <v>285830</v>
      </c>
      <c r="E1968" s="6">
        <v>142390</v>
      </c>
      <c r="F1968" s="6">
        <v>71910</v>
      </c>
      <c r="G1968" s="6">
        <v>143820</v>
      </c>
      <c r="H1968" s="6">
        <v>0</v>
      </c>
    </row>
    <row r="1969" spans="1:8" x14ac:dyDescent="0.35">
      <c r="A1969" t="s">
        <v>912</v>
      </c>
      <c r="B1969" t="s">
        <v>15</v>
      </c>
      <c r="C1969" t="s">
        <v>1460</v>
      </c>
      <c r="D1969" s="6">
        <v>128000</v>
      </c>
      <c r="E1969" s="6">
        <v>63500</v>
      </c>
      <c r="F1969" s="6">
        <v>208000</v>
      </c>
      <c r="G1969" s="6">
        <v>208000</v>
      </c>
      <c r="H1969" s="6">
        <v>208000</v>
      </c>
    </row>
    <row r="1970" spans="1:8" x14ac:dyDescent="0.35">
      <c r="A1970" t="s">
        <v>912</v>
      </c>
      <c r="B1970" t="s">
        <v>15</v>
      </c>
      <c r="C1970" t="s">
        <v>2105</v>
      </c>
      <c r="D1970" s="6">
        <v>76000</v>
      </c>
      <c r="E1970" s="6">
        <v>38500</v>
      </c>
      <c r="F1970" s="6">
        <v>38000</v>
      </c>
      <c r="G1970" s="6">
        <v>38000</v>
      </c>
      <c r="H1970" s="6">
        <v>38000</v>
      </c>
    </row>
    <row r="1971" spans="1:8" x14ac:dyDescent="0.35">
      <c r="A1971" t="s">
        <v>912</v>
      </c>
      <c r="B1971" t="s">
        <v>15</v>
      </c>
      <c r="C1971" t="s">
        <v>1092</v>
      </c>
      <c r="D1971" s="6">
        <v>15000</v>
      </c>
      <c r="E1971" s="6">
        <v>7216</v>
      </c>
      <c r="F1971" s="6">
        <v>0</v>
      </c>
      <c r="G1971" s="6">
        <v>0</v>
      </c>
      <c r="H1971" s="6">
        <v>0</v>
      </c>
    </row>
    <row r="1972" spans="1:8" x14ac:dyDescent="0.35">
      <c r="A1972" t="s">
        <v>912</v>
      </c>
      <c r="B1972" t="s">
        <v>15</v>
      </c>
      <c r="C1972" t="s">
        <v>2592</v>
      </c>
      <c r="D1972" s="6">
        <v>16571</v>
      </c>
      <c r="E1972" s="6">
        <v>17982</v>
      </c>
      <c r="F1972" s="6">
        <v>0</v>
      </c>
      <c r="G1972" s="6">
        <v>0</v>
      </c>
      <c r="H1972" s="6">
        <v>0</v>
      </c>
    </row>
    <row r="1973" spans="1:8" x14ac:dyDescent="0.35">
      <c r="A1973" t="s">
        <v>912</v>
      </c>
      <c r="B1973" t="s">
        <v>15</v>
      </c>
      <c r="C1973" t="s">
        <v>2776</v>
      </c>
      <c r="D1973" s="6">
        <v>160370</v>
      </c>
      <c r="E1973" s="6">
        <v>0</v>
      </c>
      <c r="F1973" s="6">
        <v>80185</v>
      </c>
      <c r="G1973" s="6">
        <v>80185</v>
      </c>
      <c r="H1973" s="6">
        <v>80185</v>
      </c>
    </row>
    <row r="1974" spans="1:8" x14ac:dyDescent="0.35">
      <c r="A1974" t="s">
        <v>912</v>
      </c>
      <c r="B1974" t="s">
        <v>16</v>
      </c>
      <c r="C1974" t="s">
        <v>2406</v>
      </c>
      <c r="D1974" s="6">
        <v>209950</v>
      </c>
      <c r="E1974" s="6">
        <v>106921</v>
      </c>
      <c r="F1974" s="6">
        <v>102873</v>
      </c>
      <c r="G1974" s="6">
        <v>102873</v>
      </c>
      <c r="H1974" s="6">
        <v>104753</v>
      </c>
    </row>
    <row r="1975" spans="1:8" x14ac:dyDescent="0.35">
      <c r="A1975" t="s">
        <v>914</v>
      </c>
      <c r="B1975" t="s">
        <v>15</v>
      </c>
      <c r="C1975" t="s">
        <v>1206</v>
      </c>
      <c r="D1975" s="6">
        <v>201000</v>
      </c>
      <c r="E1975" s="6">
        <v>103000</v>
      </c>
      <c r="F1975" s="6">
        <v>103000</v>
      </c>
      <c r="G1975" s="6">
        <v>103000</v>
      </c>
      <c r="H1975" s="6">
        <v>103000</v>
      </c>
    </row>
    <row r="1976" spans="1:8" x14ac:dyDescent="0.35">
      <c r="A1976" t="s">
        <v>914</v>
      </c>
      <c r="B1976" t="s">
        <v>15</v>
      </c>
      <c r="C1976" t="s">
        <v>1632</v>
      </c>
      <c r="D1976" s="6">
        <v>345500</v>
      </c>
      <c r="E1976" s="6">
        <v>170750</v>
      </c>
      <c r="F1976" s="6">
        <v>186250</v>
      </c>
      <c r="G1976" s="6">
        <v>186250</v>
      </c>
      <c r="H1976" s="6">
        <v>186250</v>
      </c>
    </row>
    <row r="1977" spans="1:8" x14ac:dyDescent="0.35">
      <c r="A1977" t="s">
        <v>914</v>
      </c>
      <c r="B1977" t="s">
        <v>15</v>
      </c>
      <c r="C1977" t="s">
        <v>1667</v>
      </c>
      <c r="D1977" s="6">
        <v>228000</v>
      </c>
      <c r="E1977" s="6">
        <v>109000</v>
      </c>
      <c r="F1977" s="6">
        <v>108500</v>
      </c>
      <c r="G1977" s="6">
        <v>108500</v>
      </c>
      <c r="H1977" s="6">
        <v>108500</v>
      </c>
    </row>
    <row r="1978" spans="1:8" x14ac:dyDescent="0.35">
      <c r="A1978" t="s">
        <v>914</v>
      </c>
      <c r="B1978" t="s">
        <v>15</v>
      </c>
      <c r="C1978" t="s">
        <v>1868</v>
      </c>
      <c r="D1978" s="6">
        <v>662000</v>
      </c>
      <c r="E1978" s="6">
        <v>330000</v>
      </c>
      <c r="F1978" s="6">
        <v>330000</v>
      </c>
      <c r="G1978" s="6">
        <v>330000</v>
      </c>
      <c r="H1978" s="6">
        <v>330000</v>
      </c>
    </row>
    <row r="1979" spans="1:8" x14ac:dyDescent="0.35">
      <c r="A1979" t="s">
        <v>914</v>
      </c>
      <c r="B1979" t="s">
        <v>15</v>
      </c>
      <c r="C1979" t="s">
        <v>2307</v>
      </c>
      <c r="D1979" s="6">
        <v>399000</v>
      </c>
      <c r="E1979" s="6">
        <v>201500</v>
      </c>
      <c r="F1979" s="6">
        <v>69000</v>
      </c>
      <c r="G1979" s="6">
        <v>230000</v>
      </c>
      <c r="H1979" s="6">
        <v>230000</v>
      </c>
    </row>
    <row r="1980" spans="1:8" x14ac:dyDescent="0.35">
      <c r="A1980" t="s">
        <v>914</v>
      </c>
      <c r="B1980" t="s">
        <v>15</v>
      </c>
      <c r="C1980" t="s">
        <v>2416</v>
      </c>
      <c r="D1980" s="6">
        <v>720980</v>
      </c>
      <c r="E1980" s="6">
        <v>360240</v>
      </c>
      <c r="F1980" s="6">
        <v>360520</v>
      </c>
      <c r="G1980" s="6">
        <v>360520</v>
      </c>
      <c r="H1980" s="6">
        <v>360720</v>
      </c>
    </row>
    <row r="1981" spans="1:8" x14ac:dyDescent="0.35">
      <c r="A1981" t="s">
        <v>914</v>
      </c>
      <c r="B1981" t="s">
        <v>15</v>
      </c>
      <c r="C1981" t="s">
        <v>2434</v>
      </c>
      <c r="D1981" s="6">
        <v>60000</v>
      </c>
      <c r="E1981" s="6">
        <v>30000</v>
      </c>
      <c r="F1981" s="6">
        <v>9000</v>
      </c>
      <c r="G1981" s="6">
        <v>30000</v>
      </c>
      <c r="H1981" s="6">
        <v>30000</v>
      </c>
    </row>
    <row r="1982" spans="1:8" x14ac:dyDescent="0.35">
      <c r="A1982" t="s">
        <v>914</v>
      </c>
      <c r="B1982" t="s">
        <v>15</v>
      </c>
      <c r="C1982" t="s">
        <v>2562</v>
      </c>
      <c r="D1982" s="6">
        <v>234000</v>
      </c>
      <c r="E1982" s="6">
        <v>117000</v>
      </c>
      <c r="F1982" s="6">
        <v>0</v>
      </c>
      <c r="G1982" s="6">
        <v>0</v>
      </c>
      <c r="H1982" s="6">
        <v>0</v>
      </c>
    </row>
    <row r="1983" spans="1:8" x14ac:dyDescent="0.35">
      <c r="A1983" t="s">
        <v>914</v>
      </c>
      <c r="B1983" t="s">
        <v>15</v>
      </c>
      <c r="C1983" t="s">
        <v>2592</v>
      </c>
      <c r="D1983" s="6">
        <v>25216</v>
      </c>
      <c r="E1983" s="6">
        <v>19681</v>
      </c>
      <c r="F1983" s="6">
        <v>0</v>
      </c>
      <c r="G1983" s="6">
        <v>0</v>
      </c>
      <c r="H1983" s="6">
        <v>0</v>
      </c>
    </row>
    <row r="1984" spans="1:8" x14ac:dyDescent="0.35">
      <c r="A1984" t="s">
        <v>914</v>
      </c>
      <c r="B1984" t="s">
        <v>15</v>
      </c>
      <c r="C1984" t="s">
        <v>1032</v>
      </c>
      <c r="D1984" s="6">
        <v>5250</v>
      </c>
      <c r="E1984" s="6">
        <v>2825</v>
      </c>
      <c r="F1984" s="6">
        <v>975</v>
      </c>
      <c r="G1984" s="6">
        <v>5125</v>
      </c>
      <c r="H1984" s="6">
        <v>1375</v>
      </c>
    </row>
    <row r="1985" spans="1:8" x14ac:dyDescent="0.35">
      <c r="A1985" t="s">
        <v>915</v>
      </c>
      <c r="B1985" t="s">
        <v>15</v>
      </c>
      <c r="C1985" t="s">
        <v>1051</v>
      </c>
      <c r="D1985" s="6">
        <v>0</v>
      </c>
      <c r="E1985" s="6">
        <v>0</v>
      </c>
      <c r="F1985" s="6">
        <v>0</v>
      </c>
      <c r="G1985" s="6">
        <v>0</v>
      </c>
      <c r="H1985" s="6">
        <v>0</v>
      </c>
    </row>
    <row r="1986" spans="1:8" x14ac:dyDescent="0.35">
      <c r="A1986" t="s">
        <v>915</v>
      </c>
      <c r="B1986" t="s">
        <v>15</v>
      </c>
      <c r="C1986" t="s">
        <v>1923</v>
      </c>
      <c r="D1986" s="6">
        <v>114525</v>
      </c>
      <c r="E1986" s="6">
        <v>5720</v>
      </c>
      <c r="F1986" s="6">
        <v>57338.5</v>
      </c>
      <c r="G1986" s="6">
        <v>110805</v>
      </c>
      <c r="H1986" s="6">
        <v>3872</v>
      </c>
    </row>
    <row r="1987" spans="1:8" x14ac:dyDescent="0.35">
      <c r="A1987" t="s">
        <v>915</v>
      </c>
      <c r="B1987" t="s">
        <v>15</v>
      </c>
      <c r="C1987" t="s">
        <v>2009</v>
      </c>
      <c r="D1987" s="6">
        <v>0</v>
      </c>
      <c r="E1987" s="6">
        <v>0</v>
      </c>
      <c r="F1987" s="6">
        <v>0</v>
      </c>
      <c r="G1987" s="6">
        <v>0</v>
      </c>
      <c r="H1987" s="6">
        <v>0</v>
      </c>
    </row>
    <row r="1988" spans="1:8" x14ac:dyDescent="0.35">
      <c r="A1988" t="s">
        <v>915</v>
      </c>
      <c r="B1988" t="s">
        <v>15</v>
      </c>
      <c r="C1988" t="s">
        <v>2174</v>
      </c>
      <c r="D1988" s="6">
        <v>866626</v>
      </c>
      <c r="E1988" s="6">
        <v>597088</v>
      </c>
      <c r="F1988" s="6">
        <v>465380.7</v>
      </c>
      <c r="G1988" s="6">
        <v>1554575</v>
      </c>
      <c r="H1988" s="6">
        <v>1547963</v>
      </c>
    </row>
    <row r="1989" spans="1:8" x14ac:dyDescent="0.35">
      <c r="A1989" t="s">
        <v>915</v>
      </c>
      <c r="B1989" t="s">
        <v>15</v>
      </c>
      <c r="C1989" t="s">
        <v>2312</v>
      </c>
      <c r="D1989" s="6">
        <v>2470824</v>
      </c>
      <c r="E1989" s="6">
        <v>1260880</v>
      </c>
      <c r="F1989" s="6">
        <v>0</v>
      </c>
      <c r="G1989" s="6">
        <v>0</v>
      </c>
      <c r="H1989" s="6">
        <v>0</v>
      </c>
    </row>
    <row r="1990" spans="1:8" x14ac:dyDescent="0.35">
      <c r="A1990" t="s">
        <v>915</v>
      </c>
      <c r="B1990" t="s">
        <v>15</v>
      </c>
      <c r="C1990" t="s">
        <v>2450</v>
      </c>
      <c r="D1990" s="6">
        <v>910702</v>
      </c>
      <c r="E1990" s="6">
        <v>452709</v>
      </c>
      <c r="F1990" s="6">
        <v>456853.5</v>
      </c>
      <c r="G1990" s="6">
        <v>457594</v>
      </c>
      <c r="H1990" s="6">
        <v>456113</v>
      </c>
    </row>
    <row r="1991" spans="1:8" x14ac:dyDescent="0.35">
      <c r="A1991" t="s">
        <v>915</v>
      </c>
      <c r="B1991" t="s">
        <v>15</v>
      </c>
      <c r="C1991" t="s">
        <v>2473</v>
      </c>
      <c r="D1991" s="6">
        <v>869565</v>
      </c>
      <c r="E1991" s="6">
        <v>434783</v>
      </c>
      <c r="F1991" s="6">
        <v>434783</v>
      </c>
      <c r="G1991" s="6">
        <v>434783</v>
      </c>
      <c r="H1991" s="6">
        <v>434783</v>
      </c>
    </row>
    <row r="1992" spans="1:8" x14ac:dyDescent="0.35">
      <c r="A1992" t="s">
        <v>915</v>
      </c>
      <c r="B1992" t="s">
        <v>15</v>
      </c>
      <c r="C1992" t="s">
        <v>1092</v>
      </c>
      <c r="D1992" s="6">
        <v>35000</v>
      </c>
      <c r="E1992" s="6">
        <v>0</v>
      </c>
      <c r="F1992" s="6">
        <v>0</v>
      </c>
      <c r="G1992" s="6">
        <v>0</v>
      </c>
      <c r="H1992" s="6">
        <v>0</v>
      </c>
    </row>
    <row r="1993" spans="1:8" x14ac:dyDescent="0.35">
      <c r="A1993" t="s">
        <v>915</v>
      </c>
      <c r="B1993" t="s">
        <v>15</v>
      </c>
      <c r="C1993" t="s">
        <v>2592</v>
      </c>
      <c r="D1993" s="6">
        <v>186366</v>
      </c>
      <c r="E1993" s="6">
        <v>162841</v>
      </c>
      <c r="F1993" s="6">
        <v>0</v>
      </c>
      <c r="G1993" s="6">
        <v>0</v>
      </c>
      <c r="H1993" s="6">
        <v>0</v>
      </c>
    </row>
    <row r="1994" spans="1:8" x14ac:dyDescent="0.35">
      <c r="A1994" t="s">
        <v>915</v>
      </c>
      <c r="B1994" t="s">
        <v>15</v>
      </c>
      <c r="C1994" t="s">
        <v>1077</v>
      </c>
      <c r="D1994" s="6">
        <v>329000</v>
      </c>
      <c r="E1994" s="6">
        <v>0</v>
      </c>
      <c r="F1994" s="6">
        <v>42150</v>
      </c>
      <c r="G1994" s="6">
        <v>140000</v>
      </c>
      <c r="H1994" s="6">
        <v>141000</v>
      </c>
    </row>
    <row r="1995" spans="1:8" x14ac:dyDescent="0.35">
      <c r="A1995" t="s">
        <v>915</v>
      </c>
      <c r="B1995" t="s">
        <v>15</v>
      </c>
      <c r="C1995" t="s">
        <v>2790</v>
      </c>
      <c r="D1995" s="6">
        <v>66071</v>
      </c>
      <c r="E1995" s="6">
        <v>0</v>
      </c>
      <c r="F1995" s="6">
        <v>10526.1</v>
      </c>
      <c r="G1995" s="6">
        <v>35125</v>
      </c>
      <c r="H1995" s="6">
        <v>35049</v>
      </c>
    </row>
    <row r="1996" spans="1:8" x14ac:dyDescent="0.35">
      <c r="A1996" t="s">
        <v>916</v>
      </c>
      <c r="B1996" t="s">
        <v>15</v>
      </c>
      <c r="C1996" t="s">
        <v>1052</v>
      </c>
      <c r="D1996" s="6">
        <v>3393000</v>
      </c>
      <c r="E1996" s="6">
        <v>1694500</v>
      </c>
      <c r="F1996" s="6">
        <v>1695500</v>
      </c>
      <c r="G1996" s="6">
        <v>1695500</v>
      </c>
      <c r="H1996" s="6">
        <v>1695500</v>
      </c>
    </row>
    <row r="1997" spans="1:8" x14ac:dyDescent="0.35">
      <c r="A1997" t="s">
        <v>916</v>
      </c>
      <c r="B1997" t="s">
        <v>15</v>
      </c>
      <c r="C1997" t="s">
        <v>1297</v>
      </c>
      <c r="D1997" s="6">
        <v>590000</v>
      </c>
      <c r="E1997" s="6">
        <v>292500</v>
      </c>
      <c r="F1997" s="6">
        <v>1432000</v>
      </c>
      <c r="G1997" s="6">
        <v>1432000</v>
      </c>
      <c r="H1997" s="6">
        <v>1432000</v>
      </c>
    </row>
    <row r="1998" spans="1:8" x14ac:dyDescent="0.35">
      <c r="A1998" t="s">
        <v>916</v>
      </c>
      <c r="B1998" t="s">
        <v>15</v>
      </c>
      <c r="C1998" t="s">
        <v>1355</v>
      </c>
      <c r="D1998" s="6">
        <v>2724012</v>
      </c>
      <c r="E1998" s="6">
        <v>85881</v>
      </c>
      <c r="F1998" s="6">
        <v>259977.3</v>
      </c>
      <c r="G1998" s="6">
        <v>863619</v>
      </c>
      <c r="H1998" s="6">
        <v>869563</v>
      </c>
    </row>
    <row r="1999" spans="1:8" x14ac:dyDescent="0.35">
      <c r="A1999" t="s">
        <v>916</v>
      </c>
      <c r="B1999" t="s">
        <v>15</v>
      </c>
      <c r="C1999" t="s">
        <v>1382</v>
      </c>
      <c r="D1999" s="6">
        <v>1501350</v>
      </c>
      <c r="E1999" s="6">
        <v>2681200</v>
      </c>
      <c r="F1999" s="6">
        <v>0</v>
      </c>
      <c r="G1999" s="6">
        <v>0</v>
      </c>
      <c r="H1999" s="6">
        <v>0</v>
      </c>
    </row>
    <row r="2000" spans="1:8" x14ac:dyDescent="0.35">
      <c r="A2000" t="s">
        <v>916</v>
      </c>
      <c r="B2000" t="s">
        <v>15</v>
      </c>
      <c r="C2000" t="s">
        <v>1859</v>
      </c>
      <c r="D2000" s="6">
        <v>205792</v>
      </c>
      <c r="E2000" s="6">
        <v>103662</v>
      </c>
      <c r="F2000" s="6">
        <v>0</v>
      </c>
      <c r="G2000" s="6">
        <v>0</v>
      </c>
      <c r="H2000" s="6">
        <v>0</v>
      </c>
    </row>
    <row r="2001" spans="1:8" x14ac:dyDescent="0.35">
      <c r="A2001" t="s">
        <v>916</v>
      </c>
      <c r="B2001" t="s">
        <v>15</v>
      </c>
      <c r="C2001" t="s">
        <v>2062</v>
      </c>
      <c r="D2001" s="6">
        <v>93127</v>
      </c>
      <c r="E2001" s="6">
        <v>46910</v>
      </c>
      <c r="F2001" s="6">
        <v>0</v>
      </c>
      <c r="G2001" s="6">
        <v>0</v>
      </c>
      <c r="H2001" s="6">
        <v>0</v>
      </c>
    </row>
    <row r="2002" spans="1:8" x14ac:dyDescent="0.35">
      <c r="A2002" t="s">
        <v>916</v>
      </c>
      <c r="B2002" t="s">
        <v>15</v>
      </c>
      <c r="C2002" t="s">
        <v>2093</v>
      </c>
      <c r="D2002" s="6">
        <v>297000</v>
      </c>
      <c r="E2002" s="6">
        <v>251500</v>
      </c>
      <c r="F2002" s="6">
        <v>0</v>
      </c>
      <c r="G2002" s="6">
        <v>0</v>
      </c>
      <c r="H2002" s="6">
        <v>0</v>
      </c>
    </row>
    <row r="2003" spans="1:8" x14ac:dyDescent="0.35">
      <c r="A2003" t="s">
        <v>916</v>
      </c>
      <c r="B2003" t="s">
        <v>15</v>
      </c>
      <c r="C2003" t="s">
        <v>2118</v>
      </c>
      <c r="D2003" s="6">
        <v>2274000</v>
      </c>
      <c r="E2003" s="6">
        <v>1139500</v>
      </c>
      <c r="F2003" s="6">
        <v>0</v>
      </c>
      <c r="G2003" s="6">
        <v>0</v>
      </c>
      <c r="H2003" s="6">
        <v>0</v>
      </c>
    </row>
    <row r="2004" spans="1:8" x14ac:dyDescent="0.35">
      <c r="A2004" t="s">
        <v>916</v>
      </c>
      <c r="B2004" t="s">
        <v>15</v>
      </c>
      <c r="C2004" t="s">
        <v>1092</v>
      </c>
      <c r="D2004" s="6">
        <v>100000</v>
      </c>
      <c r="E2004" s="6">
        <v>0</v>
      </c>
      <c r="F2004" s="6">
        <v>0</v>
      </c>
      <c r="G2004" s="6">
        <v>0</v>
      </c>
      <c r="H2004" s="6">
        <v>0</v>
      </c>
    </row>
    <row r="2005" spans="1:8" x14ac:dyDescent="0.35">
      <c r="A2005" t="s">
        <v>916</v>
      </c>
      <c r="B2005" t="s">
        <v>15</v>
      </c>
      <c r="C2005" t="s">
        <v>2592</v>
      </c>
      <c r="D2005" s="6">
        <v>369519</v>
      </c>
      <c r="E2005" s="6">
        <v>380805</v>
      </c>
      <c r="F2005" s="6">
        <v>0</v>
      </c>
      <c r="G2005" s="6">
        <v>0</v>
      </c>
      <c r="H2005" s="6">
        <v>0</v>
      </c>
    </row>
    <row r="2006" spans="1:8" x14ac:dyDescent="0.35">
      <c r="A2006" t="s">
        <v>916</v>
      </c>
      <c r="B2006" t="s">
        <v>15</v>
      </c>
      <c r="C2006" t="s">
        <v>2684</v>
      </c>
      <c r="D2006" s="6">
        <v>1131047</v>
      </c>
      <c r="E2006" s="6">
        <v>45759</v>
      </c>
      <c r="F2006" s="6">
        <v>273579.45</v>
      </c>
      <c r="G2006" s="6">
        <v>904325</v>
      </c>
      <c r="H2006" s="6">
        <v>919538</v>
      </c>
    </row>
    <row r="2007" spans="1:8" x14ac:dyDescent="0.35">
      <c r="A2007" t="s">
        <v>916</v>
      </c>
      <c r="B2007" t="s">
        <v>16</v>
      </c>
      <c r="C2007" t="s">
        <v>1654</v>
      </c>
      <c r="D2007" s="6">
        <v>1007526</v>
      </c>
      <c r="E2007" s="6">
        <v>503661</v>
      </c>
      <c r="F2007" s="6">
        <v>507781</v>
      </c>
      <c r="G2007" s="6">
        <v>508241</v>
      </c>
      <c r="H2007" s="6">
        <v>507321</v>
      </c>
    </row>
    <row r="2008" spans="1:8" x14ac:dyDescent="0.35">
      <c r="A2008" t="s">
        <v>917</v>
      </c>
      <c r="B2008" t="s">
        <v>15</v>
      </c>
      <c r="C2008" t="s">
        <v>1130</v>
      </c>
      <c r="D2008" s="6">
        <v>1092260</v>
      </c>
      <c r="E2008" s="6">
        <v>438815</v>
      </c>
      <c r="F2008" s="6">
        <v>0</v>
      </c>
      <c r="G2008" s="6">
        <v>0</v>
      </c>
      <c r="H2008" s="6">
        <v>0</v>
      </c>
    </row>
    <row r="2009" spans="1:8" x14ac:dyDescent="0.35">
      <c r="A2009" t="s">
        <v>917</v>
      </c>
      <c r="B2009" t="s">
        <v>15</v>
      </c>
      <c r="C2009" t="s">
        <v>2213</v>
      </c>
      <c r="D2009" s="6">
        <v>165000</v>
      </c>
      <c r="E2009" s="6">
        <v>805000</v>
      </c>
      <c r="F2009" s="6">
        <v>0</v>
      </c>
      <c r="G2009" s="6">
        <v>0</v>
      </c>
      <c r="H2009" s="6">
        <v>0</v>
      </c>
    </row>
    <row r="2010" spans="1:8" x14ac:dyDescent="0.35">
      <c r="A2010" t="s">
        <v>917</v>
      </c>
      <c r="B2010" t="s">
        <v>15</v>
      </c>
      <c r="C2010" t="s">
        <v>2592</v>
      </c>
      <c r="D2010" s="6">
        <v>33140</v>
      </c>
      <c r="E2010" s="6">
        <v>0</v>
      </c>
      <c r="F2010" s="6">
        <v>0</v>
      </c>
      <c r="G2010" s="6">
        <v>0</v>
      </c>
      <c r="H2010" s="6">
        <v>0</v>
      </c>
    </row>
    <row r="2011" spans="1:8" x14ac:dyDescent="0.35">
      <c r="A2011" t="s">
        <v>917</v>
      </c>
      <c r="B2011" t="s">
        <v>15</v>
      </c>
      <c r="C2011" t="s">
        <v>1092</v>
      </c>
      <c r="D2011" s="6">
        <v>50000</v>
      </c>
      <c r="E2011" s="6">
        <v>0</v>
      </c>
      <c r="F2011" s="6">
        <v>0</v>
      </c>
      <c r="G2011" s="6">
        <v>0</v>
      </c>
      <c r="H2011" s="6">
        <v>0</v>
      </c>
    </row>
    <row r="2012" spans="1:8" x14ac:dyDescent="0.35">
      <c r="A2012" t="s">
        <v>917</v>
      </c>
      <c r="B2012" t="s">
        <v>15</v>
      </c>
      <c r="C2012" t="s">
        <v>2642</v>
      </c>
      <c r="D2012" s="6">
        <v>1315000</v>
      </c>
      <c r="E2012" s="6">
        <v>712500</v>
      </c>
      <c r="F2012" s="6">
        <v>321750</v>
      </c>
      <c r="G2012" s="6">
        <v>1072500</v>
      </c>
      <c r="H2012" s="6">
        <v>1072500</v>
      </c>
    </row>
    <row r="2013" spans="1:8" x14ac:dyDescent="0.35">
      <c r="A2013" t="s">
        <v>918</v>
      </c>
      <c r="B2013" t="s">
        <v>15</v>
      </c>
      <c r="C2013" t="s">
        <v>1725</v>
      </c>
      <c r="D2013" s="6">
        <v>2815000</v>
      </c>
      <c r="E2013" s="6">
        <v>1775000</v>
      </c>
      <c r="F2013" s="6">
        <v>422250</v>
      </c>
      <c r="G2013" s="6">
        <v>1407500</v>
      </c>
      <c r="H2013" s="6">
        <v>1407500</v>
      </c>
    </row>
    <row r="2014" spans="1:8" x14ac:dyDescent="0.35">
      <c r="A2014" t="s">
        <v>918</v>
      </c>
      <c r="B2014" t="s">
        <v>15</v>
      </c>
      <c r="C2014" t="s">
        <v>1092</v>
      </c>
      <c r="D2014" s="6">
        <v>50000</v>
      </c>
      <c r="E2014" s="6">
        <v>0</v>
      </c>
      <c r="F2014" s="6">
        <v>0</v>
      </c>
      <c r="G2014" s="6">
        <v>0</v>
      </c>
      <c r="H2014" s="6">
        <v>0</v>
      </c>
    </row>
    <row r="2015" spans="1:8" x14ac:dyDescent="0.35">
      <c r="A2015" t="s">
        <v>918</v>
      </c>
      <c r="B2015" t="s">
        <v>15</v>
      </c>
      <c r="C2015" t="s">
        <v>2592</v>
      </c>
      <c r="D2015" s="6">
        <v>21962</v>
      </c>
      <c r="E2015" s="6">
        <v>0</v>
      </c>
      <c r="F2015" s="6">
        <v>0</v>
      </c>
      <c r="G2015" s="6">
        <v>0</v>
      </c>
      <c r="H2015" s="6">
        <v>0</v>
      </c>
    </row>
    <row r="2016" spans="1:8" x14ac:dyDescent="0.35">
      <c r="A2016" t="s">
        <v>918</v>
      </c>
      <c r="B2016" t="s">
        <v>15</v>
      </c>
      <c r="C2016" t="s">
        <v>2622</v>
      </c>
      <c r="D2016" s="6">
        <v>750750</v>
      </c>
      <c r="E2016" s="6">
        <v>0</v>
      </c>
      <c r="F2016" s="6">
        <v>117397.5</v>
      </c>
      <c r="G2016" s="6">
        <v>388150</v>
      </c>
      <c r="H2016" s="6">
        <v>394500</v>
      </c>
    </row>
    <row r="2017" spans="1:8" x14ac:dyDescent="0.35">
      <c r="A2017" t="s">
        <v>918</v>
      </c>
      <c r="B2017" t="s">
        <v>16</v>
      </c>
      <c r="C2017" t="s">
        <v>2068</v>
      </c>
      <c r="D2017" s="6">
        <v>297998</v>
      </c>
      <c r="E2017" s="6">
        <v>150280</v>
      </c>
      <c r="F2017" s="6">
        <v>0</v>
      </c>
      <c r="G2017" s="6">
        <v>0</v>
      </c>
      <c r="H2017" s="6">
        <v>0</v>
      </c>
    </row>
    <row r="2018" spans="1:8" x14ac:dyDescent="0.35">
      <c r="A2018" t="s">
        <v>919</v>
      </c>
      <c r="B2018" t="s">
        <v>30</v>
      </c>
      <c r="C2018" t="s">
        <v>2343</v>
      </c>
      <c r="D2018" s="6">
        <v>2727000</v>
      </c>
      <c r="E2018" s="6">
        <v>940000</v>
      </c>
      <c r="F2018" s="6">
        <v>1367500</v>
      </c>
      <c r="G2018" s="6">
        <v>1367500</v>
      </c>
      <c r="H2018" s="6">
        <v>1367500</v>
      </c>
    </row>
    <row r="2019" spans="1:8" x14ac:dyDescent="0.35">
      <c r="A2019" t="s">
        <v>919</v>
      </c>
      <c r="B2019" t="s">
        <v>15</v>
      </c>
      <c r="C2019" t="s">
        <v>1053</v>
      </c>
      <c r="D2019" s="6">
        <v>156440</v>
      </c>
      <c r="E2019" s="6">
        <v>0</v>
      </c>
      <c r="F2019" s="6">
        <v>18010.349999999999</v>
      </c>
      <c r="G2019" s="6">
        <v>60378</v>
      </c>
      <c r="H2019" s="6">
        <v>59691</v>
      </c>
    </row>
    <row r="2020" spans="1:8" x14ac:dyDescent="0.35">
      <c r="A2020" t="s">
        <v>919</v>
      </c>
      <c r="B2020" t="s">
        <v>15</v>
      </c>
      <c r="C2020" t="s">
        <v>1054</v>
      </c>
      <c r="D2020" s="6">
        <v>47920</v>
      </c>
      <c r="E2020" s="6">
        <v>0</v>
      </c>
      <c r="F2020" s="6">
        <v>6909.75</v>
      </c>
      <c r="G2020" s="6">
        <v>23088</v>
      </c>
      <c r="H2020" s="6">
        <v>22977</v>
      </c>
    </row>
    <row r="2021" spans="1:8" x14ac:dyDescent="0.35">
      <c r="A2021" t="s">
        <v>919</v>
      </c>
      <c r="B2021" t="s">
        <v>15</v>
      </c>
      <c r="C2021" t="s">
        <v>1055</v>
      </c>
      <c r="D2021" s="6">
        <v>47096</v>
      </c>
      <c r="E2021" s="6">
        <v>0</v>
      </c>
      <c r="F2021" s="6">
        <v>7007.7</v>
      </c>
      <c r="G2021" s="6">
        <v>23415</v>
      </c>
      <c r="H2021" s="6">
        <v>23303</v>
      </c>
    </row>
    <row r="2022" spans="1:8" x14ac:dyDescent="0.35">
      <c r="A2022" t="s">
        <v>919</v>
      </c>
      <c r="B2022" t="s">
        <v>15</v>
      </c>
      <c r="C2022" t="s">
        <v>1209</v>
      </c>
      <c r="D2022" s="6">
        <v>119668</v>
      </c>
      <c r="E2022" s="6">
        <v>60936</v>
      </c>
      <c r="F2022" s="6">
        <v>17509.8</v>
      </c>
      <c r="G2022" s="6">
        <v>58733</v>
      </c>
      <c r="H2022" s="6">
        <v>57999</v>
      </c>
    </row>
    <row r="2023" spans="1:8" x14ac:dyDescent="0.35">
      <c r="A2023" t="s">
        <v>919</v>
      </c>
      <c r="B2023" t="s">
        <v>15</v>
      </c>
      <c r="C2023" t="s">
        <v>1239</v>
      </c>
      <c r="D2023" s="6">
        <v>50328</v>
      </c>
      <c r="E2023" s="6">
        <v>25164</v>
      </c>
      <c r="F2023" s="6">
        <v>2516.4</v>
      </c>
      <c r="G2023" s="6">
        <v>16776</v>
      </c>
      <c r="H2023" s="6">
        <v>0</v>
      </c>
    </row>
    <row r="2024" spans="1:8" x14ac:dyDescent="0.35">
      <c r="A2024" t="s">
        <v>919</v>
      </c>
      <c r="B2024" t="s">
        <v>15</v>
      </c>
      <c r="C2024" t="s">
        <v>1394</v>
      </c>
      <c r="D2024" s="6">
        <v>108260</v>
      </c>
      <c r="E2024" s="6">
        <v>55250</v>
      </c>
      <c r="F2024" s="6">
        <v>52637</v>
      </c>
      <c r="G2024" s="6">
        <v>53010</v>
      </c>
      <c r="H2024" s="6">
        <v>52264</v>
      </c>
    </row>
    <row r="2025" spans="1:8" x14ac:dyDescent="0.35">
      <c r="A2025" t="s">
        <v>919</v>
      </c>
      <c r="B2025" t="s">
        <v>15</v>
      </c>
      <c r="C2025" t="s">
        <v>1589</v>
      </c>
      <c r="D2025" s="6">
        <v>44213</v>
      </c>
      <c r="E2025" s="6">
        <v>22269</v>
      </c>
      <c r="F2025" s="6">
        <v>6567</v>
      </c>
      <c r="G2025" s="6">
        <v>21944</v>
      </c>
      <c r="H2025" s="6">
        <v>21836</v>
      </c>
    </row>
    <row r="2026" spans="1:8" x14ac:dyDescent="0.35">
      <c r="A2026" t="s">
        <v>919</v>
      </c>
      <c r="B2026" t="s">
        <v>15</v>
      </c>
      <c r="C2026" t="s">
        <v>1114</v>
      </c>
      <c r="D2026" s="6">
        <v>778000</v>
      </c>
      <c r="E2026" s="6">
        <v>175500</v>
      </c>
      <c r="F2026" s="6">
        <v>116700</v>
      </c>
      <c r="G2026" s="6">
        <v>389000</v>
      </c>
      <c r="H2026" s="6">
        <v>389000</v>
      </c>
    </row>
    <row r="2027" spans="1:8" x14ac:dyDescent="0.35">
      <c r="A2027" t="s">
        <v>919</v>
      </c>
      <c r="B2027" t="s">
        <v>15</v>
      </c>
      <c r="C2027" t="s">
        <v>1692</v>
      </c>
      <c r="D2027" s="6">
        <v>43078</v>
      </c>
      <c r="E2027" s="6">
        <v>21698</v>
      </c>
      <c r="F2027" s="6">
        <v>6398.25</v>
      </c>
      <c r="G2027" s="6">
        <v>21380</v>
      </c>
      <c r="H2027" s="6">
        <v>21275</v>
      </c>
    </row>
    <row r="2028" spans="1:8" x14ac:dyDescent="0.35">
      <c r="A2028" t="s">
        <v>919</v>
      </c>
      <c r="B2028" t="s">
        <v>15</v>
      </c>
      <c r="C2028" t="s">
        <v>1924</v>
      </c>
      <c r="D2028" s="6">
        <v>0</v>
      </c>
      <c r="E2028" s="6">
        <v>20274</v>
      </c>
      <c r="F2028" s="6">
        <v>0</v>
      </c>
      <c r="G2028" s="6">
        <v>0</v>
      </c>
      <c r="H2028" s="6">
        <v>0</v>
      </c>
    </row>
    <row r="2029" spans="1:8" x14ac:dyDescent="0.35">
      <c r="A2029" t="s">
        <v>919</v>
      </c>
      <c r="B2029" t="s">
        <v>15</v>
      </c>
      <c r="C2029" t="s">
        <v>1985</v>
      </c>
      <c r="D2029" s="6">
        <v>22597</v>
      </c>
      <c r="E2029" s="6">
        <v>11494</v>
      </c>
      <c r="F2029" s="6">
        <v>3311.1</v>
      </c>
      <c r="G2029" s="6">
        <v>11102</v>
      </c>
      <c r="H2029" s="6">
        <v>10972</v>
      </c>
    </row>
    <row r="2030" spans="1:8" x14ac:dyDescent="0.35">
      <c r="A2030" t="s">
        <v>919</v>
      </c>
      <c r="B2030" t="s">
        <v>15</v>
      </c>
      <c r="C2030" t="s">
        <v>2059</v>
      </c>
      <c r="D2030" s="6">
        <v>117926</v>
      </c>
      <c r="E2030" s="6">
        <v>60022</v>
      </c>
      <c r="F2030" s="6">
        <v>17265.3</v>
      </c>
      <c r="G2030" s="6">
        <v>57904</v>
      </c>
      <c r="H2030" s="6">
        <v>57198</v>
      </c>
    </row>
    <row r="2031" spans="1:8" x14ac:dyDescent="0.35">
      <c r="A2031" t="s">
        <v>919</v>
      </c>
      <c r="B2031" t="s">
        <v>15</v>
      </c>
      <c r="C2031" t="s">
        <v>2110</v>
      </c>
      <c r="D2031" s="6">
        <v>0</v>
      </c>
      <c r="E2031" s="6">
        <v>1675</v>
      </c>
      <c r="F2031" s="6">
        <v>0</v>
      </c>
      <c r="G2031" s="6">
        <v>0</v>
      </c>
      <c r="H2031" s="6">
        <v>0</v>
      </c>
    </row>
    <row r="2032" spans="1:8" x14ac:dyDescent="0.35">
      <c r="A2032" t="s">
        <v>919</v>
      </c>
      <c r="B2032" t="s">
        <v>15</v>
      </c>
      <c r="C2032" t="s">
        <v>2155</v>
      </c>
      <c r="D2032" s="6">
        <v>43786</v>
      </c>
      <c r="E2032" s="6">
        <v>22056</v>
      </c>
      <c r="F2032" s="6">
        <v>0</v>
      </c>
      <c r="G2032" s="6">
        <v>0</v>
      </c>
      <c r="H2032" s="6">
        <v>0</v>
      </c>
    </row>
    <row r="2033" spans="1:8" x14ac:dyDescent="0.35">
      <c r="A2033" t="s">
        <v>919</v>
      </c>
      <c r="B2033" t="s">
        <v>15</v>
      </c>
      <c r="C2033" t="s">
        <v>2169</v>
      </c>
      <c r="D2033" s="6">
        <v>47949</v>
      </c>
      <c r="E2033" s="6">
        <v>24150</v>
      </c>
      <c r="F2033" s="6">
        <v>7122.45</v>
      </c>
      <c r="G2033" s="6">
        <v>23800</v>
      </c>
      <c r="H2033" s="6">
        <v>23683</v>
      </c>
    </row>
    <row r="2034" spans="1:8" x14ac:dyDescent="0.35">
      <c r="A2034" t="s">
        <v>919</v>
      </c>
      <c r="B2034" t="s">
        <v>15</v>
      </c>
      <c r="C2034" t="s">
        <v>1764</v>
      </c>
      <c r="D2034" s="6">
        <v>163500</v>
      </c>
      <c r="E2034" s="6">
        <v>155100</v>
      </c>
      <c r="F2034" s="6">
        <v>5500</v>
      </c>
      <c r="G2034" s="6">
        <v>5500</v>
      </c>
      <c r="H2034" s="6">
        <v>158000</v>
      </c>
    </row>
    <row r="2035" spans="1:8" x14ac:dyDescent="0.35">
      <c r="A2035" t="s">
        <v>919</v>
      </c>
      <c r="B2035" t="s">
        <v>15</v>
      </c>
      <c r="C2035" t="s">
        <v>2400</v>
      </c>
      <c r="D2035" s="6">
        <v>21708</v>
      </c>
      <c r="E2035" s="6">
        <v>10854</v>
      </c>
      <c r="F2035" s="6">
        <v>814.05</v>
      </c>
      <c r="G2035" s="6">
        <v>5427</v>
      </c>
      <c r="H2035" s="6">
        <v>0</v>
      </c>
    </row>
    <row r="2036" spans="1:8" x14ac:dyDescent="0.35">
      <c r="A2036" t="s">
        <v>919</v>
      </c>
      <c r="B2036" t="s">
        <v>15</v>
      </c>
      <c r="C2036" t="s">
        <v>2422</v>
      </c>
      <c r="D2036" s="6">
        <v>16185</v>
      </c>
      <c r="E2036" s="6">
        <v>16266</v>
      </c>
      <c r="F2036" s="6">
        <v>0</v>
      </c>
      <c r="G2036" s="6">
        <v>0</v>
      </c>
      <c r="H2036" s="6">
        <v>0</v>
      </c>
    </row>
    <row r="2037" spans="1:8" x14ac:dyDescent="0.35">
      <c r="A2037" t="s">
        <v>919</v>
      </c>
      <c r="B2037" t="s">
        <v>15</v>
      </c>
      <c r="C2037" t="s">
        <v>2443</v>
      </c>
      <c r="D2037" s="6">
        <v>23172</v>
      </c>
      <c r="E2037" s="6">
        <v>11586</v>
      </c>
      <c r="F2037" s="6">
        <v>3475.8</v>
      </c>
      <c r="G2037" s="6">
        <v>11586</v>
      </c>
      <c r="H2037" s="6">
        <v>11586</v>
      </c>
    </row>
    <row r="2038" spans="1:8" x14ac:dyDescent="0.35">
      <c r="A2038" t="s">
        <v>919</v>
      </c>
      <c r="B2038" t="s">
        <v>15</v>
      </c>
      <c r="C2038" t="s">
        <v>2459</v>
      </c>
      <c r="D2038" s="6">
        <v>38865</v>
      </c>
      <c r="E2038" s="6">
        <v>19809</v>
      </c>
      <c r="F2038" s="6">
        <v>18931.5</v>
      </c>
      <c r="G2038" s="6">
        <v>19057</v>
      </c>
      <c r="H2038" s="6">
        <v>18806</v>
      </c>
    </row>
    <row r="2039" spans="1:8" x14ac:dyDescent="0.35">
      <c r="A2039" t="s">
        <v>919</v>
      </c>
      <c r="B2039" t="s">
        <v>15</v>
      </c>
      <c r="C2039" t="s">
        <v>2526</v>
      </c>
      <c r="D2039" s="6">
        <v>25500</v>
      </c>
      <c r="E2039" s="6">
        <v>12750</v>
      </c>
      <c r="F2039" s="6">
        <v>3825</v>
      </c>
      <c r="G2039" s="6">
        <v>12750</v>
      </c>
      <c r="H2039" s="6">
        <v>12750</v>
      </c>
    </row>
    <row r="2040" spans="1:8" x14ac:dyDescent="0.35">
      <c r="A2040" t="s">
        <v>919</v>
      </c>
      <c r="B2040" t="s">
        <v>15</v>
      </c>
      <c r="C2040" t="s">
        <v>1282</v>
      </c>
      <c r="D2040" s="6">
        <v>0</v>
      </c>
      <c r="E2040" s="6">
        <v>786000</v>
      </c>
      <c r="F2040" s="6">
        <v>0</v>
      </c>
      <c r="G2040" s="6">
        <v>0</v>
      </c>
      <c r="H2040" s="6">
        <v>0</v>
      </c>
    </row>
    <row r="2041" spans="1:8" x14ac:dyDescent="0.35">
      <c r="A2041" t="s">
        <v>919</v>
      </c>
      <c r="B2041" t="s">
        <v>15</v>
      </c>
      <c r="C2041" t="s">
        <v>2582</v>
      </c>
      <c r="D2041" s="6">
        <v>48764</v>
      </c>
      <c r="E2041" s="6">
        <v>24558</v>
      </c>
      <c r="F2041" s="6">
        <v>7243.95</v>
      </c>
      <c r="G2041" s="6">
        <v>24205</v>
      </c>
      <c r="H2041" s="6">
        <v>24088</v>
      </c>
    </row>
    <row r="2042" spans="1:8" x14ac:dyDescent="0.35">
      <c r="A2042" t="s">
        <v>919</v>
      </c>
      <c r="B2042" t="s">
        <v>15</v>
      </c>
      <c r="C2042" t="s">
        <v>2592</v>
      </c>
      <c r="D2042" s="6">
        <v>102148</v>
      </c>
      <c r="E2042" s="6">
        <v>0</v>
      </c>
      <c r="F2042" s="6">
        <v>0</v>
      </c>
      <c r="G2042" s="6">
        <v>0</v>
      </c>
      <c r="H2042" s="6">
        <v>0</v>
      </c>
    </row>
    <row r="2043" spans="1:8" x14ac:dyDescent="0.35">
      <c r="A2043" t="s">
        <v>919</v>
      </c>
      <c r="B2043" t="s">
        <v>15</v>
      </c>
      <c r="C2043" t="s">
        <v>1092</v>
      </c>
      <c r="D2043" s="6">
        <v>198379</v>
      </c>
      <c r="E2043" s="6">
        <v>2500</v>
      </c>
      <c r="F2043" s="6">
        <v>0</v>
      </c>
      <c r="G2043" s="6">
        <v>0</v>
      </c>
      <c r="H2043" s="6">
        <v>0</v>
      </c>
    </row>
    <row r="2044" spans="1:8" x14ac:dyDescent="0.35">
      <c r="A2044" t="s">
        <v>919</v>
      </c>
      <c r="B2044" t="s">
        <v>15</v>
      </c>
      <c r="C2044" t="s">
        <v>2869</v>
      </c>
      <c r="D2044" s="6">
        <v>42080</v>
      </c>
      <c r="E2044" s="6">
        <v>21192</v>
      </c>
      <c r="F2044" s="6">
        <v>6251.25</v>
      </c>
      <c r="G2044" s="6">
        <v>20888</v>
      </c>
      <c r="H2044" s="6">
        <v>20787</v>
      </c>
    </row>
    <row r="2045" spans="1:8" x14ac:dyDescent="0.35">
      <c r="A2045" t="s">
        <v>919</v>
      </c>
      <c r="B2045" t="s">
        <v>15</v>
      </c>
      <c r="C2045" t="s">
        <v>2870</v>
      </c>
      <c r="D2045" s="6">
        <v>26412</v>
      </c>
      <c r="E2045" s="6">
        <v>13206</v>
      </c>
      <c r="F2045" s="6">
        <v>3961.8</v>
      </c>
      <c r="G2045" s="6">
        <v>13206</v>
      </c>
      <c r="H2045" s="6">
        <v>13206</v>
      </c>
    </row>
    <row r="2046" spans="1:8" x14ac:dyDescent="0.35">
      <c r="A2046" t="s">
        <v>919</v>
      </c>
      <c r="B2046" t="s">
        <v>16</v>
      </c>
      <c r="C2046" t="s">
        <v>2279</v>
      </c>
      <c r="D2046" s="6">
        <v>421466</v>
      </c>
      <c r="E2046" s="6">
        <v>209696</v>
      </c>
      <c r="F2046" s="6">
        <v>211422</v>
      </c>
      <c r="G2046" s="6">
        <v>211422</v>
      </c>
      <c r="H2046" s="6">
        <v>211696</v>
      </c>
    </row>
    <row r="2047" spans="1:8" x14ac:dyDescent="0.35">
      <c r="A2047" t="s">
        <v>920</v>
      </c>
      <c r="B2047" t="s">
        <v>15</v>
      </c>
      <c r="C2047" t="s">
        <v>1244</v>
      </c>
      <c r="D2047" s="6">
        <v>27991</v>
      </c>
      <c r="E2047" s="6">
        <v>14099</v>
      </c>
      <c r="F2047" s="6">
        <v>4157.55</v>
      </c>
      <c r="G2047" s="6">
        <v>13893</v>
      </c>
      <c r="H2047" s="6">
        <v>13824</v>
      </c>
    </row>
    <row r="2048" spans="1:8" x14ac:dyDescent="0.35">
      <c r="A2048" t="s">
        <v>920</v>
      </c>
      <c r="B2048" t="s">
        <v>15</v>
      </c>
      <c r="C2048" t="s">
        <v>1266</v>
      </c>
      <c r="D2048" s="6">
        <v>31452</v>
      </c>
      <c r="E2048" s="6">
        <v>15839</v>
      </c>
      <c r="F2048" s="6">
        <v>4672.2</v>
      </c>
      <c r="G2048" s="6">
        <v>15612</v>
      </c>
      <c r="H2048" s="6">
        <v>15536</v>
      </c>
    </row>
    <row r="2049" spans="1:8" x14ac:dyDescent="0.35">
      <c r="A2049" t="s">
        <v>920</v>
      </c>
      <c r="B2049" t="s">
        <v>15</v>
      </c>
      <c r="C2049" t="s">
        <v>1349</v>
      </c>
      <c r="D2049" s="6">
        <v>27203</v>
      </c>
      <c r="E2049" s="6">
        <v>13703</v>
      </c>
      <c r="F2049" s="6">
        <v>0</v>
      </c>
      <c r="G2049" s="6">
        <v>0</v>
      </c>
      <c r="H2049" s="6">
        <v>0</v>
      </c>
    </row>
    <row r="2050" spans="1:8" x14ac:dyDescent="0.35">
      <c r="A2050" t="s">
        <v>920</v>
      </c>
      <c r="B2050" t="s">
        <v>15</v>
      </c>
      <c r="C2050" t="s">
        <v>1395</v>
      </c>
      <c r="D2050" s="6">
        <v>579672</v>
      </c>
      <c r="E2050" s="6">
        <v>289836</v>
      </c>
      <c r="F2050" s="6">
        <v>289836</v>
      </c>
      <c r="G2050" s="6">
        <v>289836</v>
      </c>
      <c r="H2050" s="6">
        <v>289836</v>
      </c>
    </row>
    <row r="2051" spans="1:8" x14ac:dyDescent="0.35">
      <c r="A2051" t="s">
        <v>920</v>
      </c>
      <c r="B2051" t="s">
        <v>15</v>
      </c>
      <c r="C2051" t="s">
        <v>1557</v>
      </c>
      <c r="D2051" s="6">
        <v>30784</v>
      </c>
      <c r="E2051" s="6">
        <v>15504</v>
      </c>
      <c r="F2051" s="6">
        <v>4572.75</v>
      </c>
      <c r="G2051" s="6">
        <v>15280</v>
      </c>
      <c r="H2051" s="6">
        <v>15205</v>
      </c>
    </row>
    <row r="2052" spans="1:8" x14ac:dyDescent="0.35">
      <c r="A2052" t="s">
        <v>920</v>
      </c>
      <c r="B2052" t="s">
        <v>15</v>
      </c>
      <c r="C2052" t="s">
        <v>1852</v>
      </c>
      <c r="D2052" s="6">
        <v>210950</v>
      </c>
      <c r="E2052" s="6">
        <v>106525</v>
      </c>
      <c r="F2052" s="6">
        <v>104425</v>
      </c>
      <c r="G2052" s="6">
        <v>104425</v>
      </c>
      <c r="H2052" s="6">
        <v>107250</v>
      </c>
    </row>
    <row r="2053" spans="1:8" x14ac:dyDescent="0.35">
      <c r="A2053" t="s">
        <v>920</v>
      </c>
      <c r="B2053" t="s">
        <v>15</v>
      </c>
      <c r="C2053" t="s">
        <v>2027</v>
      </c>
      <c r="D2053" s="6">
        <v>0</v>
      </c>
      <c r="E2053" s="6">
        <v>14167</v>
      </c>
      <c r="F2053" s="6">
        <v>0</v>
      </c>
      <c r="G2053" s="6">
        <v>0</v>
      </c>
      <c r="H2053" s="6">
        <v>0</v>
      </c>
    </row>
    <row r="2054" spans="1:8" x14ac:dyDescent="0.35">
      <c r="A2054" t="s">
        <v>920</v>
      </c>
      <c r="B2054" t="s">
        <v>15</v>
      </c>
      <c r="C2054" t="s">
        <v>2046</v>
      </c>
      <c r="D2054" s="6">
        <v>344000</v>
      </c>
      <c r="E2054" s="6">
        <v>172000</v>
      </c>
      <c r="F2054" s="6">
        <v>51600</v>
      </c>
      <c r="G2054" s="6">
        <v>172000</v>
      </c>
      <c r="H2054" s="6">
        <v>172000</v>
      </c>
    </row>
    <row r="2055" spans="1:8" x14ac:dyDescent="0.35">
      <c r="A2055" t="s">
        <v>920</v>
      </c>
      <c r="B2055" t="s">
        <v>15</v>
      </c>
      <c r="C2055" t="s">
        <v>2054</v>
      </c>
      <c r="D2055" s="6">
        <v>967000</v>
      </c>
      <c r="E2055" s="6">
        <v>333000</v>
      </c>
      <c r="F2055" s="6">
        <v>481000</v>
      </c>
      <c r="G2055" s="6">
        <v>481000</v>
      </c>
      <c r="H2055" s="6">
        <v>481000</v>
      </c>
    </row>
    <row r="2056" spans="1:8" x14ac:dyDescent="0.35">
      <c r="A2056" t="s">
        <v>920</v>
      </c>
      <c r="B2056" t="s">
        <v>15</v>
      </c>
      <c r="C2056" t="s">
        <v>2323</v>
      </c>
      <c r="D2056" s="6">
        <v>163156</v>
      </c>
      <c r="E2056" s="6">
        <v>81578</v>
      </c>
      <c r="F2056" s="6">
        <v>24473.4</v>
      </c>
      <c r="G2056" s="6">
        <v>81578</v>
      </c>
      <c r="H2056" s="6">
        <v>81578</v>
      </c>
    </row>
    <row r="2057" spans="1:8" x14ac:dyDescent="0.35">
      <c r="A2057" t="s">
        <v>920</v>
      </c>
      <c r="B2057" t="s">
        <v>15</v>
      </c>
      <c r="C2057" t="s">
        <v>2592</v>
      </c>
      <c r="D2057" s="6">
        <v>13682</v>
      </c>
      <c r="E2057" s="6">
        <v>0</v>
      </c>
      <c r="F2057" s="6">
        <v>0</v>
      </c>
      <c r="G2057" s="6">
        <v>0</v>
      </c>
      <c r="H2057" s="6">
        <v>0</v>
      </c>
    </row>
    <row r="2058" spans="1:8" x14ac:dyDescent="0.35">
      <c r="A2058" t="s">
        <v>920</v>
      </c>
      <c r="B2058" t="s">
        <v>15</v>
      </c>
      <c r="C2058" t="s">
        <v>1092</v>
      </c>
      <c r="D2058" s="6">
        <v>5000</v>
      </c>
      <c r="E2058" s="6">
        <v>0</v>
      </c>
      <c r="F2058" s="6">
        <v>0</v>
      </c>
      <c r="G2058" s="6">
        <v>0</v>
      </c>
      <c r="H2058" s="6">
        <v>0</v>
      </c>
    </row>
    <row r="2059" spans="1:8" x14ac:dyDescent="0.35">
      <c r="A2059" t="s">
        <v>920</v>
      </c>
      <c r="B2059" t="s">
        <v>15</v>
      </c>
      <c r="C2059" t="s">
        <v>1032</v>
      </c>
      <c r="D2059" s="6">
        <v>1500</v>
      </c>
      <c r="E2059" s="6">
        <v>0</v>
      </c>
      <c r="F2059" s="6">
        <v>0</v>
      </c>
      <c r="G2059" s="6">
        <v>0</v>
      </c>
      <c r="H2059" s="6">
        <v>0</v>
      </c>
    </row>
    <row r="2060" spans="1:8" x14ac:dyDescent="0.35">
      <c r="A2060" t="s">
        <v>920</v>
      </c>
      <c r="B2060" t="s">
        <v>15</v>
      </c>
      <c r="C2060" t="s">
        <v>2778</v>
      </c>
      <c r="D2060" s="6">
        <v>31569</v>
      </c>
      <c r="E2060" s="6">
        <v>0</v>
      </c>
      <c r="F2060" s="6">
        <v>4554.45</v>
      </c>
      <c r="G2060" s="6">
        <v>15218</v>
      </c>
      <c r="H2060" s="6">
        <v>15145</v>
      </c>
    </row>
    <row r="2061" spans="1:8" x14ac:dyDescent="0.35">
      <c r="A2061" t="s">
        <v>920</v>
      </c>
      <c r="B2061" t="s">
        <v>16</v>
      </c>
      <c r="C2061" t="s">
        <v>1583</v>
      </c>
      <c r="D2061" s="6">
        <v>144884</v>
      </c>
      <c r="E2061" s="6">
        <v>75484</v>
      </c>
      <c r="F2061" s="6">
        <v>73308</v>
      </c>
      <c r="G2061" s="6">
        <v>74400</v>
      </c>
      <c r="H2061" s="6">
        <v>72216</v>
      </c>
    </row>
    <row r="2062" spans="1:8" x14ac:dyDescent="0.35">
      <c r="A2062" t="s">
        <v>921</v>
      </c>
      <c r="B2062" t="s">
        <v>15</v>
      </c>
      <c r="C2062" t="s">
        <v>2204</v>
      </c>
      <c r="D2062" s="6">
        <v>18000</v>
      </c>
      <c r="E2062" s="6">
        <v>9000</v>
      </c>
      <c r="F2062" s="6">
        <v>2700</v>
      </c>
      <c r="G2062" s="6">
        <v>9000</v>
      </c>
      <c r="H2062" s="6">
        <v>9000</v>
      </c>
    </row>
    <row r="2063" spans="1:8" x14ac:dyDescent="0.35">
      <c r="A2063" t="s">
        <v>921</v>
      </c>
      <c r="B2063" t="s">
        <v>15</v>
      </c>
      <c r="C2063" t="s">
        <v>1445</v>
      </c>
      <c r="D2063" s="6">
        <v>469000</v>
      </c>
      <c r="E2063" s="6">
        <v>235000</v>
      </c>
      <c r="F2063" s="6">
        <v>234500</v>
      </c>
      <c r="G2063" s="6">
        <v>234500</v>
      </c>
      <c r="H2063" s="6">
        <v>234500</v>
      </c>
    </row>
    <row r="2064" spans="1:8" x14ac:dyDescent="0.35">
      <c r="A2064" t="s">
        <v>921</v>
      </c>
      <c r="B2064" t="s">
        <v>15</v>
      </c>
      <c r="C2064" t="s">
        <v>1092</v>
      </c>
      <c r="D2064" s="6">
        <v>0</v>
      </c>
      <c r="E2064" s="6">
        <v>0</v>
      </c>
      <c r="F2064" s="6">
        <v>0</v>
      </c>
      <c r="G2064" s="6">
        <v>0</v>
      </c>
      <c r="H2064" s="6">
        <v>0</v>
      </c>
    </row>
    <row r="2065" spans="1:8" x14ac:dyDescent="0.35">
      <c r="A2065" t="s">
        <v>921</v>
      </c>
      <c r="B2065" t="s">
        <v>15</v>
      </c>
      <c r="C2065" t="s">
        <v>2592</v>
      </c>
      <c r="D2065" s="6">
        <v>3588</v>
      </c>
      <c r="E2065" s="6">
        <v>0</v>
      </c>
      <c r="F2065" s="6">
        <v>0</v>
      </c>
      <c r="G2065" s="6">
        <v>0</v>
      </c>
      <c r="H2065" s="6">
        <v>0</v>
      </c>
    </row>
    <row r="2066" spans="1:8" x14ac:dyDescent="0.35">
      <c r="A2066" t="s">
        <v>922</v>
      </c>
      <c r="B2066" t="s">
        <v>15</v>
      </c>
      <c r="C2066" t="s">
        <v>1114</v>
      </c>
      <c r="D2066" s="6">
        <v>688000</v>
      </c>
      <c r="E2066" s="6">
        <v>345000</v>
      </c>
      <c r="F2066" s="6">
        <v>103500</v>
      </c>
      <c r="G2066" s="6">
        <v>345000</v>
      </c>
      <c r="H2066" s="6">
        <v>345000</v>
      </c>
    </row>
    <row r="2067" spans="1:8" x14ac:dyDescent="0.35">
      <c r="A2067" t="s">
        <v>922</v>
      </c>
      <c r="B2067" t="s">
        <v>15</v>
      </c>
      <c r="C2067" t="s">
        <v>1121</v>
      </c>
      <c r="D2067" s="6">
        <v>848450</v>
      </c>
      <c r="E2067" s="6">
        <v>0</v>
      </c>
      <c r="F2067" s="6">
        <v>127868</v>
      </c>
      <c r="G2067" s="6">
        <v>425750</v>
      </c>
      <c r="H2067" s="6">
        <v>426700</v>
      </c>
    </row>
    <row r="2068" spans="1:8" x14ac:dyDescent="0.35">
      <c r="A2068" t="s">
        <v>922</v>
      </c>
      <c r="B2068" t="s">
        <v>15</v>
      </c>
      <c r="C2068" t="s">
        <v>1178</v>
      </c>
      <c r="D2068" s="6">
        <v>740768</v>
      </c>
      <c r="E2068" s="6">
        <v>370358</v>
      </c>
      <c r="F2068" s="6">
        <v>0</v>
      </c>
      <c r="G2068" s="6">
        <v>0</v>
      </c>
      <c r="H2068" s="6">
        <v>0</v>
      </c>
    </row>
    <row r="2069" spans="1:8" x14ac:dyDescent="0.35">
      <c r="A2069" t="s">
        <v>922</v>
      </c>
      <c r="B2069" t="s">
        <v>15</v>
      </c>
      <c r="C2069" t="s">
        <v>2592</v>
      </c>
      <c r="D2069" s="6">
        <v>107458</v>
      </c>
      <c r="E2069" s="6">
        <v>0</v>
      </c>
      <c r="F2069" s="6">
        <v>0</v>
      </c>
      <c r="G2069" s="6">
        <v>0</v>
      </c>
      <c r="H2069" s="6">
        <v>0</v>
      </c>
    </row>
    <row r="2070" spans="1:8" x14ac:dyDescent="0.35">
      <c r="A2070" t="s">
        <v>922</v>
      </c>
      <c r="B2070" t="s">
        <v>15</v>
      </c>
      <c r="C2070" t="s">
        <v>1092</v>
      </c>
      <c r="D2070" s="6">
        <v>100000</v>
      </c>
      <c r="E2070" s="6">
        <v>0</v>
      </c>
      <c r="F2070" s="6">
        <v>0</v>
      </c>
      <c r="G2070" s="6">
        <v>0</v>
      </c>
      <c r="H2070" s="6">
        <v>0</v>
      </c>
    </row>
    <row r="2071" spans="1:8" x14ac:dyDescent="0.35">
      <c r="A2071" t="s">
        <v>922</v>
      </c>
      <c r="B2071" t="s">
        <v>15</v>
      </c>
      <c r="C2071" t="s">
        <v>1037</v>
      </c>
      <c r="D2071" s="6">
        <v>415517</v>
      </c>
      <c r="E2071" s="6">
        <v>0</v>
      </c>
      <c r="F2071" s="6">
        <v>57368</v>
      </c>
      <c r="G2071" s="6">
        <v>192000</v>
      </c>
      <c r="H2071" s="6">
        <v>190450</v>
      </c>
    </row>
    <row r="2072" spans="1:8" x14ac:dyDescent="0.35">
      <c r="A2072" t="s">
        <v>923</v>
      </c>
      <c r="B2072" t="s">
        <v>15</v>
      </c>
      <c r="C2072" t="s">
        <v>1291</v>
      </c>
      <c r="D2072" s="6">
        <v>1750000</v>
      </c>
      <c r="E2072" s="6">
        <v>570000</v>
      </c>
      <c r="F2072" s="6">
        <v>1015000</v>
      </c>
      <c r="G2072" s="6">
        <v>1015000</v>
      </c>
      <c r="H2072" s="6">
        <v>1015000</v>
      </c>
    </row>
    <row r="2073" spans="1:8" x14ac:dyDescent="0.35">
      <c r="A2073" t="s">
        <v>923</v>
      </c>
      <c r="B2073" t="s">
        <v>15</v>
      </c>
      <c r="C2073" t="s">
        <v>1520</v>
      </c>
      <c r="D2073" s="6">
        <v>140000</v>
      </c>
      <c r="E2073" s="6">
        <v>70000</v>
      </c>
      <c r="F2073" s="6">
        <v>69000</v>
      </c>
      <c r="G2073" s="6">
        <v>69000</v>
      </c>
      <c r="H2073" s="6">
        <v>69000</v>
      </c>
    </row>
    <row r="2074" spans="1:8" x14ac:dyDescent="0.35">
      <c r="A2074" t="s">
        <v>923</v>
      </c>
      <c r="B2074" t="s">
        <v>15</v>
      </c>
      <c r="C2074" t="s">
        <v>1554</v>
      </c>
      <c r="D2074" s="6">
        <v>86262</v>
      </c>
      <c r="E2074" s="6">
        <v>87110</v>
      </c>
      <c r="F2074" s="6">
        <v>12812.1</v>
      </c>
      <c r="G2074" s="6">
        <v>42813</v>
      </c>
      <c r="H2074" s="6">
        <v>42601</v>
      </c>
    </row>
    <row r="2075" spans="1:8" x14ac:dyDescent="0.35">
      <c r="A2075" t="s">
        <v>923</v>
      </c>
      <c r="B2075" t="s">
        <v>15</v>
      </c>
      <c r="C2075" t="s">
        <v>1843</v>
      </c>
      <c r="D2075" s="6">
        <v>70000</v>
      </c>
      <c r="E2075" s="6">
        <v>35000</v>
      </c>
      <c r="F2075" s="6">
        <v>35000</v>
      </c>
      <c r="G2075" s="6">
        <v>35000</v>
      </c>
      <c r="H2075" s="6">
        <v>35000</v>
      </c>
    </row>
    <row r="2076" spans="1:8" x14ac:dyDescent="0.35">
      <c r="A2076" t="s">
        <v>923</v>
      </c>
      <c r="B2076" t="s">
        <v>15</v>
      </c>
      <c r="C2076" t="s">
        <v>1883</v>
      </c>
      <c r="D2076" s="6">
        <v>81492</v>
      </c>
      <c r="E2076" s="6">
        <v>85213</v>
      </c>
      <c r="F2076" s="6">
        <v>12106</v>
      </c>
      <c r="G2076" s="6">
        <v>40452</v>
      </c>
      <c r="H2076" s="6">
        <v>40255</v>
      </c>
    </row>
    <row r="2077" spans="1:8" x14ac:dyDescent="0.35">
      <c r="A2077" t="s">
        <v>923</v>
      </c>
      <c r="B2077" t="s">
        <v>15</v>
      </c>
      <c r="C2077" t="s">
        <v>1901</v>
      </c>
      <c r="D2077" s="6">
        <v>158000</v>
      </c>
      <c r="E2077" s="6">
        <v>149500</v>
      </c>
      <c r="F2077" s="6">
        <v>5500</v>
      </c>
      <c r="G2077" s="6">
        <v>5500</v>
      </c>
      <c r="H2077" s="6">
        <v>152500</v>
      </c>
    </row>
    <row r="2078" spans="1:8" x14ac:dyDescent="0.35">
      <c r="A2078" t="s">
        <v>923</v>
      </c>
      <c r="B2078" t="s">
        <v>15</v>
      </c>
      <c r="C2078" t="s">
        <v>2067</v>
      </c>
      <c r="D2078" s="6">
        <v>140000</v>
      </c>
      <c r="E2078" s="6">
        <v>70000</v>
      </c>
      <c r="F2078" s="6">
        <v>69000</v>
      </c>
      <c r="G2078" s="6">
        <v>69000</v>
      </c>
      <c r="H2078" s="6">
        <v>69000</v>
      </c>
    </row>
    <row r="2079" spans="1:8" x14ac:dyDescent="0.35">
      <c r="A2079" t="s">
        <v>923</v>
      </c>
      <c r="B2079" t="s">
        <v>15</v>
      </c>
      <c r="C2079" t="s">
        <v>2209</v>
      </c>
      <c r="D2079" s="6">
        <v>717800</v>
      </c>
      <c r="E2079" s="6">
        <v>358900</v>
      </c>
      <c r="F2079" s="6">
        <v>358900</v>
      </c>
      <c r="G2079" s="6">
        <v>358900</v>
      </c>
      <c r="H2079" s="6">
        <v>358900</v>
      </c>
    </row>
    <row r="2080" spans="1:8" x14ac:dyDescent="0.35">
      <c r="A2080" t="s">
        <v>923</v>
      </c>
      <c r="B2080" t="s">
        <v>15</v>
      </c>
      <c r="C2080" t="s">
        <v>2221</v>
      </c>
      <c r="D2080" s="6">
        <v>0</v>
      </c>
      <c r="E2080" s="6">
        <v>620000</v>
      </c>
      <c r="F2080" s="6">
        <v>0</v>
      </c>
      <c r="G2080" s="6">
        <v>0</v>
      </c>
      <c r="H2080" s="6">
        <v>0</v>
      </c>
    </row>
    <row r="2081" spans="1:8" x14ac:dyDescent="0.35">
      <c r="A2081" t="s">
        <v>923</v>
      </c>
      <c r="B2081" t="s">
        <v>15</v>
      </c>
      <c r="C2081" t="s">
        <v>2271</v>
      </c>
      <c r="D2081" s="6">
        <v>352000</v>
      </c>
      <c r="E2081" s="6">
        <v>176000</v>
      </c>
      <c r="F2081" s="6">
        <v>0</v>
      </c>
      <c r="G2081" s="6">
        <v>0</v>
      </c>
      <c r="H2081" s="6">
        <v>0</v>
      </c>
    </row>
    <row r="2082" spans="1:8" x14ac:dyDescent="0.35">
      <c r="A2082" t="s">
        <v>923</v>
      </c>
      <c r="B2082" t="s">
        <v>15</v>
      </c>
      <c r="C2082" t="s">
        <v>2518</v>
      </c>
      <c r="D2082" s="6">
        <v>83139</v>
      </c>
      <c r="E2082" s="6">
        <v>83964</v>
      </c>
      <c r="F2082" s="6">
        <v>0</v>
      </c>
      <c r="G2082" s="6">
        <v>0</v>
      </c>
      <c r="H2082" s="6">
        <v>0</v>
      </c>
    </row>
    <row r="2083" spans="1:8" x14ac:dyDescent="0.35">
      <c r="A2083" t="s">
        <v>923</v>
      </c>
      <c r="B2083" t="s">
        <v>15</v>
      </c>
      <c r="C2083" t="s">
        <v>2592</v>
      </c>
      <c r="D2083" s="6">
        <v>69079</v>
      </c>
      <c r="E2083" s="6">
        <v>71566</v>
      </c>
      <c r="F2083" s="6">
        <v>0</v>
      </c>
      <c r="G2083" s="6">
        <v>0</v>
      </c>
      <c r="H2083" s="6">
        <v>0</v>
      </c>
    </row>
    <row r="2084" spans="1:8" x14ac:dyDescent="0.35">
      <c r="A2084" t="s">
        <v>923</v>
      </c>
      <c r="B2084" t="s">
        <v>15</v>
      </c>
      <c r="C2084" t="s">
        <v>1092</v>
      </c>
      <c r="D2084" s="6">
        <v>0</v>
      </c>
      <c r="E2084" s="6">
        <v>0</v>
      </c>
      <c r="F2084" s="6">
        <v>0</v>
      </c>
      <c r="G2084" s="6">
        <v>0</v>
      </c>
      <c r="H2084" s="6">
        <v>0</v>
      </c>
    </row>
    <row r="2085" spans="1:8" x14ac:dyDescent="0.35">
      <c r="A2085" t="s">
        <v>923</v>
      </c>
      <c r="B2085" t="s">
        <v>15</v>
      </c>
      <c r="C2085" t="s">
        <v>1032</v>
      </c>
      <c r="D2085" s="6">
        <v>7900</v>
      </c>
      <c r="E2085" s="6">
        <v>7900</v>
      </c>
      <c r="F2085" s="6">
        <v>0</v>
      </c>
      <c r="G2085" s="6">
        <v>0</v>
      </c>
      <c r="H2085" s="6">
        <v>0</v>
      </c>
    </row>
    <row r="2086" spans="1:8" x14ac:dyDescent="0.35">
      <c r="A2086" t="s">
        <v>923</v>
      </c>
      <c r="B2086" t="s">
        <v>15</v>
      </c>
      <c r="C2086" t="s">
        <v>2695</v>
      </c>
      <c r="D2086" s="6">
        <v>0</v>
      </c>
      <c r="E2086" s="6">
        <v>0</v>
      </c>
      <c r="F2086" s="6">
        <v>0</v>
      </c>
      <c r="G2086" s="6">
        <v>0</v>
      </c>
      <c r="H2086" s="6">
        <v>104500</v>
      </c>
    </row>
    <row r="2087" spans="1:8" x14ac:dyDescent="0.35">
      <c r="A2087" t="s">
        <v>923</v>
      </c>
      <c r="B2087" t="s">
        <v>15</v>
      </c>
      <c r="C2087" t="s">
        <v>2819</v>
      </c>
      <c r="D2087" s="6">
        <v>87506</v>
      </c>
      <c r="E2087" s="6">
        <v>0</v>
      </c>
      <c r="F2087" s="6">
        <v>12492</v>
      </c>
      <c r="G2087" s="6">
        <v>41740</v>
      </c>
      <c r="H2087" s="6">
        <v>41540</v>
      </c>
    </row>
    <row r="2088" spans="1:8" x14ac:dyDescent="0.35">
      <c r="A2088" t="s">
        <v>923</v>
      </c>
      <c r="B2088" t="s">
        <v>16</v>
      </c>
      <c r="C2088" t="s">
        <v>2514</v>
      </c>
      <c r="D2088" s="6">
        <v>379270</v>
      </c>
      <c r="E2088" s="6">
        <v>188395</v>
      </c>
      <c r="F2088" s="6">
        <v>190426</v>
      </c>
      <c r="G2088" s="6">
        <v>190426</v>
      </c>
      <c r="H2088" s="6">
        <v>190753</v>
      </c>
    </row>
    <row r="2089" spans="1:8" x14ac:dyDescent="0.35">
      <c r="A2089" t="s">
        <v>924</v>
      </c>
      <c r="B2089" t="s">
        <v>15</v>
      </c>
      <c r="C2089" t="s">
        <v>1410</v>
      </c>
      <c r="D2089" s="6">
        <v>408000</v>
      </c>
      <c r="E2089" s="6">
        <v>201500</v>
      </c>
      <c r="F2089" s="6">
        <v>60450</v>
      </c>
      <c r="G2089" s="6">
        <v>201500</v>
      </c>
      <c r="H2089" s="6">
        <v>201500</v>
      </c>
    </row>
    <row r="2090" spans="1:8" x14ac:dyDescent="0.35">
      <c r="A2090" t="s">
        <v>924</v>
      </c>
      <c r="B2090" t="s">
        <v>15</v>
      </c>
      <c r="C2090" t="s">
        <v>1458</v>
      </c>
      <c r="D2090" s="6">
        <v>211000</v>
      </c>
      <c r="E2090" s="6">
        <v>103500</v>
      </c>
      <c r="F2090" s="6">
        <v>108000</v>
      </c>
      <c r="G2090" s="6">
        <v>108000</v>
      </c>
      <c r="H2090" s="6">
        <v>108000</v>
      </c>
    </row>
    <row r="2091" spans="1:8" x14ac:dyDescent="0.35">
      <c r="A2091" t="s">
        <v>924</v>
      </c>
      <c r="B2091" t="s">
        <v>15</v>
      </c>
      <c r="C2091" t="s">
        <v>1175</v>
      </c>
      <c r="D2091" s="6">
        <v>871850</v>
      </c>
      <c r="E2091" s="6">
        <v>454500</v>
      </c>
      <c r="F2091" s="6">
        <v>102127.5</v>
      </c>
      <c r="G2091" s="6">
        <v>337450</v>
      </c>
      <c r="H2091" s="6">
        <v>343400</v>
      </c>
    </row>
    <row r="2092" spans="1:8" x14ac:dyDescent="0.35">
      <c r="A2092" t="s">
        <v>924</v>
      </c>
      <c r="B2092" t="s">
        <v>15</v>
      </c>
      <c r="C2092" t="s">
        <v>1207</v>
      </c>
      <c r="D2092" s="6">
        <v>108738</v>
      </c>
      <c r="E2092" s="6">
        <v>60263</v>
      </c>
      <c r="F2092" s="6">
        <v>53044</v>
      </c>
      <c r="G2092" s="6">
        <v>53394</v>
      </c>
      <c r="H2092" s="6">
        <v>52694</v>
      </c>
    </row>
    <row r="2093" spans="1:8" x14ac:dyDescent="0.35">
      <c r="A2093" t="s">
        <v>924</v>
      </c>
      <c r="B2093" t="s">
        <v>15</v>
      </c>
      <c r="C2093" t="s">
        <v>2195</v>
      </c>
      <c r="D2093" s="6">
        <v>1279000</v>
      </c>
      <c r="E2093" s="6">
        <v>636000</v>
      </c>
      <c r="F2093" s="6">
        <v>637000</v>
      </c>
      <c r="G2093" s="6">
        <v>637000</v>
      </c>
      <c r="H2093" s="6">
        <v>637000</v>
      </c>
    </row>
    <row r="2094" spans="1:8" x14ac:dyDescent="0.35">
      <c r="A2094" t="s">
        <v>924</v>
      </c>
      <c r="B2094" t="s">
        <v>15</v>
      </c>
      <c r="C2094" t="s">
        <v>2592</v>
      </c>
      <c r="D2094" s="6">
        <v>8566</v>
      </c>
      <c r="E2094" s="6">
        <v>0</v>
      </c>
      <c r="F2094" s="6">
        <v>0</v>
      </c>
      <c r="G2094" s="6">
        <v>0</v>
      </c>
      <c r="H2094" s="6">
        <v>0</v>
      </c>
    </row>
    <row r="2095" spans="1:8" x14ac:dyDescent="0.35">
      <c r="A2095" t="s">
        <v>924</v>
      </c>
      <c r="B2095" t="s">
        <v>15</v>
      </c>
      <c r="C2095" t="s">
        <v>1032</v>
      </c>
      <c r="D2095" s="6">
        <v>10000</v>
      </c>
      <c r="E2095" s="6">
        <v>7750</v>
      </c>
      <c r="F2095" s="6">
        <v>2250</v>
      </c>
      <c r="G2095" s="6">
        <v>2250</v>
      </c>
      <c r="H2095" s="6">
        <v>7750</v>
      </c>
    </row>
    <row r="2096" spans="1:8" x14ac:dyDescent="0.35">
      <c r="A2096" t="s">
        <v>924</v>
      </c>
      <c r="B2096" t="s">
        <v>15</v>
      </c>
      <c r="C2096" t="s">
        <v>2629</v>
      </c>
      <c r="D2096" s="6">
        <v>26458</v>
      </c>
      <c r="E2096" s="6">
        <v>0</v>
      </c>
      <c r="F2096" s="6">
        <v>3907.05</v>
      </c>
      <c r="G2096" s="6">
        <v>13055</v>
      </c>
      <c r="H2096" s="6">
        <v>12992</v>
      </c>
    </row>
    <row r="2097" spans="1:8" x14ac:dyDescent="0.35">
      <c r="A2097" t="s">
        <v>924</v>
      </c>
      <c r="B2097" t="s">
        <v>16</v>
      </c>
      <c r="C2097" t="s">
        <v>1158</v>
      </c>
      <c r="D2097" s="6">
        <v>0</v>
      </c>
      <c r="E2097" s="6">
        <v>138603</v>
      </c>
      <c r="F2097" s="6">
        <v>0</v>
      </c>
      <c r="G2097" s="6">
        <v>0</v>
      </c>
      <c r="H2097" s="6">
        <v>0</v>
      </c>
    </row>
    <row r="2098" spans="1:8" x14ac:dyDescent="0.35">
      <c r="A2098" t="s">
        <v>925</v>
      </c>
      <c r="B2098" t="s">
        <v>15</v>
      </c>
      <c r="C2098" t="s">
        <v>1528</v>
      </c>
      <c r="D2098" s="6">
        <v>374000</v>
      </c>
      <c r="E2098" s="6">
        <v>187000</v>
      </c>
      <c r="F2098" s="6">
        <v>187000</v>
      </c>
      <c r="G2098" s="6">
        <v>187000</v>
      </c>
      <c r="H2098" s="6">
        <v>187000</v>
      </c>
    </row>
    <row r="2099" spans="1:8" x14ac:dyDescent="0.35">
      <c r="A2099" t="s">
        <v>925</v>
      </c>
      <c r="B2099" t="s">
        <v>15</v>
      </c>
      <c r="C2099" t="s">
        <v>2016</v>
      </c>
      <c r="D2099" s="6">
        <v>172500</v>
      </c>
      <c r="E2099" s="6">
        <v>84750</v>
      </c>
      <c r="F2099" s="6">
        <v>25425</v>
      </c>
      <c r="G2099" s="6">
        <v>84750</v>
      </c>
      <c r="H2099" s="6">
        <v>84750</v>
      </c>
    </row>
    <row r="2100" spans="1:8" x14ac:dyDescent="0.35">
      <c r="A2100" t="s">
        <v>925</v>
      </c>
      <c r="B2100" t="s">
        <v>15</v>
      </c>
      <c r="C2100" t="s">
        <v>1223</v>
      </c>
      <c r="D2100" s="6">
        <v>225000</v>
      </c>
      <c r="E2100" s="6">
        <v>114500</v>
      </c>
      <c r="F2100" s="6">
        <v>34650</v>
      </c>
      <c r="G2100" s="6">
        <v>115500</v>
      </c>
      <c r="H2100" s="6">
        <v>115500</v>
      </c>
    </row>
    <row r="2101" spans="1:8" x14ac:dyDescent="0.35">
      <c r="A2101" t="s">
        <v>925</v>
      </c>
      <c r="B2101" t="s">
        <v>15</v>
      </c>
      <c r="C2101" t="s">
        <v>2592</v>
      </c>
      <c r="D2101" s="6">
        <v>19572</v>
      </c>
      <c r="E2101" s="6">
        <v>0</v>
      </c>
      <c r="F2101" s="6">
        <v>0</v>
      </c>
      <c r="G2101" s="6">
        <v>0</v>
      </c>
      <c r="H2101" s="6">
        <v>0</v>
      </c>
    </row>
    <row r="2102" spans="1:8" x14ac:dyDescent="0.35">
      <c r="A2102" t="s">
        <v>925</v>
      </c>
      <c r="B2102" t="s">
        <v>15</v>
      </c>
      <c r="C2102" t="s">
        <v>1092</v>
      </c>
      <c r="D2102" s="6">
        <v>0</v>
      </c>
      <c r="E2102" s="6">
        <v>0</v>
      </c>
      <c r="F2102" s="6">
        <v>0</v>
      </c>
      <c r="G2102" s="6">
        <v>0</v>
      </c>
      <c r="H2102" s="6">
        <v>0</v>
      </c>
    </row>
    <row r="2103" spans="1:8" x14ac:dyDescent="0.35">
      <c r="A2103" t="s">
        <v>925</v>
      </c>
      <c r="B2103" t="s">
        <v>15</v>
      </c>
      <c r="C2103" t="s">
        <v>2597</v>
      </c>
      <c r="D2103" s="6">
        <v>0</v>
      </c>
      <c r="E2103" s="6">
        <v>0</v>
      </c>
      <c r="F2103" s="6">
        <v>0</v>
      </c>
      <c r="G2103" s="6">
        <v>0</v>
      </c>
      <c r="H2103" s="6">
        <v>0</v>
      </c>
    </row>
    <row r="2104" spans="1:8" x14ac:dyDescent="0.35">
      <c r="A2104" t="s">
        <v>925</v>
      </c>
      <c r="B2104" t="s">
        <v>15</v>
      </c>
      <c r="C2104" t="s">
        <v>1147</v>
      </c>
      <c r="D2104" s="6">
        <v>232000</v>
      </c>
      <c r="E2104" s="6">
        <v>118500</v>
      </c>
      <c r="F2104" s="6">
        <v>35550</v>
      </c>
      <c r="G2104" s="6">
        <v>118500</v>
      </c>
      <c r="H2104" s="6">
        <v>118500</v>
      </c>
    </row>
    <row r="2105" spans="1:8" x14ac:dyDescent="0.35">
      <c r="A2105" t="s">
        <v>926</v>
      </c>
      <c r="B2105" t="s">
        <v>15</v>
      </c>
      <c r="C2105" t="s">
        <v>1136</v>
      </c>
      <c r="D2105" s="6">
        <v>21981</v>
      </c>
      <c r="E2105" s="6">
        <v>11071</v>
      </c>
      <c r="F2105" s="6">
        <v>3265.05</v>
      </c>
      <c r="G2105" s="6">
        <v>10910</v>
      </c>
      <c r="H2105" s="6">
        <v>10857</v>
      </c>
    </row>
    <row r="2106" spans="1:8" x14ac:dyDescent="0.35">
      <c r="A2106" t="s">
        <v>926</v>
      </c>
      <c r="B2106" t="s">
        <v>15</v>
      </c>
      <c r="C2106" t="s">
        <v>1443</v>
      </c>
      <c r="D2106" s="6">
        <v>559000</v>
      </c>
      <c r="E2106" s="6">
        <v>211500</v>
      </c>
      <c r="F2106" s="6">
        <v>82950</v>
      </c>
      <c r="G2106" s="6">
        <v>276500</v>
      </c>
      <c r="H2106" s="6">
        <v>276500</v>
      </c>
    </row>
    <row r="2107" spans="1:8" x14ac:dyDescent="0.35">
      <c r="A2107" t="s">
        <v>926</v>
      </c>
      <c r="B2107" t="s">
        <v>15</v>
      </c>
      <c r="C2107" t="s">
        <v>1597</v>
      </c>
      <c r="D2107" s="6">
        <v>0</v>
      </c>
      <c r="E2107" s="6">
        <v>208000</v>
      </c>
      <c r="F2107" s="6">
        <v>0</v>
      </c>
      <c r="G2107" s="6">
        <v>0</v>
      </c>
      <c r="H2107" s="6">
        <v>0</v>
      </c>
    </row>
    <row r="2108" spans="1:8" x14ac:dyDescent="0.35">
      <c r="A2108" t="s">
        <v>926</v>
      </c>
      <c r="B2108" t="s">
        <v>15</v>
      </c>
      <c r="C2108" t="s">
        <v>1642</v>
      </c>
      <c r="D2108" s="6">
        <v>24556</v>
      </c>
      <c r="E2108" s="6">
        <v>12368</v>
      </c>
      <c r="F2108" s="6">
        <v>3647.1</v>
      </c>
      <c r="G2108" s="6">
        <v>12187</v>
      </c>
      <c r="H2108" s="6">
        <v>12127</v>
      </c>
    </row>
    <row r="2109" spans="1:8" x14ac:dyDescent="0.35">
      <c r="A2109" t="s">
        <v>926</v>
      </c>
      <c r="B2109" t="s">
        <v>15</v>
      </c>
      <c r="C2109" t="s">
        <v>1702</v>
      </c>
      <c r="D2109" s="6">
        <v>254140</v>
      </c>
      <c r="E2109" s="6">
        <v>79538</v>
      </c>
      <c r="F2109" s="6">
        <v>38230.800000000003</v>
      </c>
      <c r="G2109" s="6">
        <v>125493</v>
      </c>
      <c r="H2109" s="6">
        <v>129379</v>
      </c>
    </row>
    <row r="2110" spans="1:8" x14ac:dyDescent="0.35">
      <c r="A2110" t="s">
        <v>926</v>
      </c>
      <c r="B2110" t="s">
        <v>15</v>
      </c>
      <c r="C2110" t="s">
        <v>2165</v>
      </c>
      <c r="D2110" s="6">
        <v>112165</v>
      </c>
      <c r="E2110" s="6">
        <v>6458</v>
      </c>
      <c r="F2110" s="6">
        <v>54958</v>
      </c>
      <c r="G2110" s="6">
        <v>54958</v>
      </c>
      <c r="H2110" s="6">
        <v>59208</v>
      </c>
    </row>
    <row r="2111" spans="1:8" x14ac:dyDescent="0.35">
      <c r="A2111" t="s">
        <v>926</v>
      </c>
      <c r="B2111" t="s">
        <v>15</v>
      </c>
      <c r="C2111" t="s">
        <v>2184</v>
      </c>
      <c r="D2111" s="6">
        <v>203500</v>
      </c>
      <c r="E2111" s="6">
        <v>100750</v>
      </c>
      <c r="F2111" s="6">
        <v>102250</v>
      </c>
      <c r="G2111" s="6">
        <v>102250</v>
      </c>
      <c r="H2111" s="6">
        <v>102250</v>
      </c>
    </row>
    <row r="2112" spans="1:8" x14ac:dyDescent="0.35">
      <c r="A2112" t="s">
        <v>926</v>
      </c>
      <c r="B2112" t="s">
        <v>15</v>
      </c>
      <c r="C2112" t="s">
        <v>2313</v>
      </c>
      <c r="D2112" s="6">
        <v>203500</v>
      </c>
      <c r="E2112" s="6">
        <v>100750</v>
      </c>
      <c r="F2112" s="6">
        <v>102250</v>
      </c>
      <c r="G2112" s="6">
        <v>102250</v>
      </c>
      <c r="H2112" s="6">
        <v>102250</v>
      </c>
    </row>
    <row r="2113" spans="1:8" x14ac:dyDescent="0.35">
      <c r="A2113" t="s">
        <v>926</v>
      </c>
      <c r="B2113" t="s">
        <v>15</v>
      </c>
      <c r="C2113" t="s">
        <v>2592</v>
      </c>
      <c r="D2113" s="6">
        <v>53251</v>
      </c>
      <c r="E2113" s="6">
        <v>0</v>
      </c>
      <c r="F2113" s="6">
        <v>0</v>
      </c>
      <c r="G2113" s="6">
        <v>0</v>
      </c>
      <c r="H2113" s="6">
        <v>0</v>
      </c>
    </row>
    <row r="2114" spans="1:8" x14ac:dyDescent="0.35">
      <c r="A2114" t="s">
        <v>926</v>
      </c>
      <c r="B2114" t="s">
        <v>16</v>
      </c>
      <c r="C2114" t="s">
        <v>2486</v>
      </c>
      <c r="D2114" s="6">
        <v>130377</v>
      </c>
      <c r="E2114" s="6">
        <v>131952</v>
      </c>
      <c r="F2114" s="6">
        <v>64145.5</v>
      </c>
      <c r="G2114" s="6">
        <v>65050</v>
      </c>
      <c r="H2114" s="6">
        <v>63241</v>
      </c>
    </row>
    <row r="2115" spans="1:8" x14ac:dyDescent="0.35">
      <c r="A2115" t="s">
        <v>927</v>
      </c>
      <c r="B2115" t="s">
        <v>30</v>
      </c>
      <c r="C2115" t="s">
        <v>1851</v>
      </c>
      <c r="D2115" s="6">
        <v>3164000</v>
      </c>
      <c r="E2115" s="6">
        <v>432500</v>
      </c>
      <c r="F2115" s="6">
        <v>473700</v>
      </c>
      <c r="G2115" s="6">
        <v>1579000</v>
      </c>
      <c r="H2115" s="6">
        <v>1579000</v>
      </c>
    </row>
    <row r="2116" spans="1:8" x14ac:dyDescent="0.35">
      <c r="A2116" t="s">
        <v>927</v>
      </c>
      <c r="B2116" t="s">
        <v>15</v>
      </c>
      <c r="C2116" t="s">
        <v>1366</v>
      </c>
      <c r="D2116" s="6">
        <v>0</v>
      </c>
      <c r="E2116" s="6">
        <v>960000</v>
      </c>
      <c r="F2116" s="6">
        <v>0</v>
      </c>
      <c r="G2116" s="6">
        <v>0</v>
      </c>
      <c r="H2116" s="6">
        <v>0</v>
      </c>
    </row>
    <row r="2117" spans="1:8" x14ac:dyDescent="0.35">
      <c r="A2117" t="s">
        <v>927</v>
      </c>
      <c r="B2117" t="s">
        <v>15</v>
      </c>
      <c r="C2117" t="s">
        <v>1178</v>
      </c>
      <c r="D2117" s="6">
        <v>0</v>
      </c>
      <c r="E2117" s="6">
        <v>468976</v>
      </c>
      <c r="F2117" s="6">
        <v>0</v>
      </c>
      <c r="G2117" s="6">
        <v>0</v>
      </c>
      <c r="H2117" s="6">
        <v>0</v>
      </c>
    </row>
    <row r="2118" spans="1:8" x14ac:dyDescent="0.35">
      <c r="A2118" t="s">
        <v>927</v>
      </c>
      <c r="B2118" t="s">
        <v>15</v>
      </c>
      <c r="C2118" t="s">
        <v>1175</v>
      </c>
      <c r="D2118" s="6">
        <v>1628125</v>
      </c>
      <c r="E2118" s="6">
        <v>596394</v>
      </c>
      <c r="F2118" s="6">
        <v>239276.25</v>
      </c>
      <c r="G2118" s="6">
        <v>798400</v>
      </c>
      <c r="H2118" s="6">
        <v>796775</v>
      </c>
    </row>
    <row r="2119" spans="1:8" x14ac:dyDescent="0.35">
      <c r="A2119" t="s">
        <v>927</v>
      </c>
      <c r="B2119" t="s">
        <v>15</v>
      </c>
      <c r="C2119" t="s">
        <v>2592</v>
      </c>
      <c r="D2119" s="6">
        <v>103097</v>
      </c>
      <c r="E2119" s="6">
        <v>0</v>
      </c>
      <c r="F2119" s="6">
        <v>0</v>
      </c>
      <c r="G2119" s="6">
        <v>0</v>
      </c>
      <c r="H2119" s="6">
        <v>0</v>
      </c>
    </row>
    <row r="2120" spans="1:8" x14ac:dyDescent="0.35">
      <c r="A2120" t="s">
        <v>927</v>
      </c>
      <c r="B2120" t="s">
        <v>15</v>
      </c>
      <c r="C2120" t="s">
        <v>1060</v>
      </c>
      <c r="D2120" s="6">
        <v>50000</v>
      </c>
      <c r="E2120" s="6">
        <v>0</v>
      </c>
      <c r="F2120" s="6">
        <v>0</v>
      </c>
      <c r="G2120" s="6">
        <v>0</v>
      </c>
      <c r="H2120" s="6">
        <v>0</v>
      </c>
    </row>
    <row r="2121" spans="1:8" x14ac:dyDescent="0.35">
      <c r="A2121" t="s">
        <v>928</v>
      </c>
      <c r="B2121" t="s">
        <v>15</v>
      </c>
      <c r="C2121" t="s">
        <v>1056</v>
      </c>
      <c r="D2121" s="6">
        <v>750</v>
      </c>
      <c r="E2121" s="6">
        <v>750</v>
      </c>
      <c r="F2121" s="6">
        <v>0</v>
      </c>
      <c r="G2121" s="6">
        <v>0</v>
      </c>
      <c r="H2121" s="6">
        <v>750</v>
      </c>
    </row>
    <row r="2122" spans="1:8" x14ac:dyDescent="0.35">
      <c r="A2122" t="s">
        <v>928</v>
      </c>
      <c r="B2122" t="s">
        <v>15</v>
      </c>
      <c r="C2122" t="s">
        <v>1057</v>
      </c>
      <c r="D2122" s="6">
        <v>700</v>
      </c>
      <c r="E2122" s="6">
        <v>0</v>
      </c>
      <c r="F2122" s="6">
        <v>112.5</v>
      </c>
      <c r="G2122" s="6">
        <v>750</v>
      </c>
      <c r="H2122" s="6">
        <v>0</v>
      </c>
    </row>
    <row r="2123" spans="1:8" x14ac:dyDescent="0.35">
      <c r="A2123" t="s">
        <v>928</v>
      </c>
      <c r="B2123" t="s">
        <v>15</v>
      </c>
      <c r="C2123" t="s">
        <v>1058</v>
      </c>
      <c r="D2123" s="6">
        <v>600</v>
      </c>
      <c r="E2123" s="6">
        <v>600</v>
      </c>
      <c r="F2123" s="6">
        <v>0</v>
      </c>
      <c r="G2123" s="6">
        <v>0</v>
      </c>
      <c r="H2123" s="6">
        <v>0</v>
      </c>
    </row>
    <row r="2124" spans="1:8" x14ac:dyDescent="0.35">
      <c r="A2124" t="s">
        <v>928</v>
      </c>
      <c r="B2124" t="s">
        <v>15</v>
      </c>
      <c r="C2124" t="s">
        <v>1666</v>
      </c>
      <c r="D2124" s="6">
        <v>0</v>
      </c>
      <c r="E2124" s="6">
        <v>84000</v>
      </c>
      <c r="F2124" s="6">
        <v>0</v>
      </c>
      <c r="G2124" s="6">
        <v>0</v>
      </c>
      <c r="H2124" s="6">
        <v>0</v>
      </c>
    </row>
    <row r="2125" spans="1:8" x14ac:dyDescent="0.35">
      <c r="A2125" t="s">
        <v>928</v>
      </c>
      <c r="B2125" t="s">
        <v>15</v>
      </c>
      <c r="C2125" t="s">
        <v>1920</v>
      </c>
      <c r="D2125" s="6">
        <v>53539</v>
      </c>
      <c r="E2125" s="6">
        <v>53539</v>
      </c>
      <c r="F2125" s="6">
        <v>0</v>
      </c>
      <c r="G2125" s="6">
        <v>0</v>
      </c>
      <c r="H2125" s="6">
        <v>0</v>
      </c>
    </row>
    <row r="2126" spans="1:8" x14ac:dyDescent="0.35">
      <c r="A2126" t="s">
        <v>928</v>
      </c>
      <c r="B2126" t="s">
        <v>15</v>
      </c>
      <c r="C2126" t="s">
        <v>1972</v>
      </c>
      <c r="D2126" s="6">
        <v>365007</v>
      </c>
      <c r="E2126" s="6">
        <v>38134</v>
      </c>
      <c r="F2126" s="6">
        <v>26370</v>
      </c>
      <c r="G2126" s="6">
        <v>85750</v>
      </c>
      <c r="H2126" s="6">
        <v>90050</v>
      </c>
    </row>
    <row r="2127" spans="1:8" x14ac:dyDescent="0.35">
      <c r="A2127" t="s">
        <v>928</v>
      </c>
      <c r="B2127" t="s">
        <v>15</v>
      </c>
      <c r="C2127" t="s">
        <v>2126</v>
      </c>
      <c r="D2127" s="6">
        <v>214000</v>
      </c>
      <c r="E2127" s="6">
        <v>110000</v>
      </c>
      <c r="F2127" s="6">
        <v>103000</v>
      </c>
      <c r="G2127" s="6">
        <v>104000</v>
      </c>
      <c r="H2127" s="6">
        <v>102000</v>
      </c>
    </row>
    <row r="2128" spans="1:8" x14ac:dyDescent="0.35">
      <c r="A2128" t="s">
        <v>928</v>
      </c>
      <c r="B2128" t="s">
        <v>15</v>
      </c>
      <c r="C2128" t="s">
        <v>2308</v>
      </c>
      <c r="D2128" s="6">
        <v>1104321</v>
      </c>
      <c r="E2128" s="6">
        <v>411152</v>
      </c>
      <c r="F2128" s="6">
        <v>693169</v>
      </c>
      <c r="G2128" s="6">
        <v>693169</v>
      </c>
      <c r="H2128" s="6">
        <v>761518</v>
      </c>
    </row>
    <row r="2129" spans="1:8" x14ac:dyDescent="0.35">
      <c r="A2129" t="s">
        <v>928</v>
      </c>
      <c r="B2129" t="s">
        <v>15</v>
      </c>
      <c r="C2129" t="s">
        <v>2398</v>
      </c>
      <c r="D2129" s="6">
        <v>0</v>
      </c>
      <c r="E2129" s="6">
        <v>322000</v>
      </c>
      <c r="F2129" s="6">
        <v>0</v>
      </c>
      <c r="G2129" s="6">
        <v>0</v>
      </c>
      <c r="H2129" s="6">
        <v>0</v>
      </c>
    </row>
    <row r="2130" spans="1:8" x14ac:dyDescent="0.35">
      <c r="A2130" t="s">
        <v>928</v>
      </c>
      <c r="B2130" t="s">
        <v>15</v>
      </c>
      <c r="C2130" t="s">
        <v>2904</v>
      </c>
      <c r="D2130" s="6">
        <v>301000</v>
      </c>
      <c r="E2130" s="6">
        <v>0</v>
      </c>
      <c r="F2130" s="6">
        <v>68700</v>
      </c>
      <c r="G2130" s="6">
        <v>229000</v>
      </c>
      <c r="H2130" s="6">
        <v>229000</v>
      </c>
    </row>
    <row r="2131" spans="1:8" x14ac:dyDescent="0.35">
      <c r="A2131" t="s">
        <v>928</v>
      </c>
      <c r="B2131" t="s">
        <v>16</v>
      </c>
      <c r="C2131" t="s">
        <v>2499</v>
      </c>
      <c r="D2131" s="6">
        <v>390000</v>
      </c>
      <c r="E2131" s="6">
        <v>195000</v>
      </c>
      <c r="F2131" s="6">
        <v>195000</v>
      </c>
      <c r="G2131" s="6">
        <v>195000</v>
      </c>
      <c r="H2131" s="6">
        <v>195000</v>
      </c>
    </row>
    <row r="2132" spans="1:8" x14ac:dyDescent="0.35">
      <c r="A2132" t="s">
        <v>929</v>
      </c>
      <c r="B2132" t="s">
        <v>15</v>
      </c>
      <c r="C2132" t="s">
        <v>2083</v>
      </c>
      <c r="D2132" s="6">
        <v>615000</v>
      </c>
      <c r="E2132" s="6">
        <v>314750</v>
      </c>
      <c r="F2132" s="6">
        <v>311750</v>
      </c>
      <c r="G2132" s="6">
        <v>311750</v>
      </c>
      <c r="H2132" s="6">
        <v>314250</v>
      </c>
    </row>
    <row r="2133" spans="1:8" x14ac:dyDescent="0.35">
      <c r="A2133" t="s">
        <v>929</v>
      </c>
      <c r="B2133" t="s">
        <v>15</v>
      </c>
      <c r="C2133" t="s">
        <v>2866</v>
      </c>
      <c r="D2133" s="6">
        <v>159500</v>
      </c>
      <c r="E2133" s="6">
        <v>81000</v>
      </c>
      <c r="F2133" s="6">
        <v>78500</v>
      </c>
      <c r="G2133" s="6">
        <v>78500</v>
      </c>
      <c r="H2133" s="6">
        <v>81000</v>
      </c>
    </row>
    <row r="2134" spans="1:8" x14ac:dyDescent="0.35">
      <c r="A2134" t="s">
        <v>930</v>
      </c>
      <c r="B2134" t="s">
        <v>15</v>
      </c>
      <c r="C2134" t="s">
        <v>1243</v>
      </c>
      <c r="D2134" s="6">
        <v>307313</v>
      </c>
      <c r="E2134" s="6">
        <v>155538</v>
      </c>
      <c r="F2134" s="6">
        <v>156481.5</v>
      </c>
      <c r="G2134" s="6">
        <v>158775</v>
      </c>
      <c r="H2134" s="6">
        <v>154188</v>
      </c>
    </row>
    <row r="2135" spans="1:8" x14ac:dyDescent="0.35">
      <c r="A2135" t="s">
        <v>930</v>
      </c>
      <c r="B2135" t="s">
        <v>15</v>
      </c>
      <c r="C2135" t="s">
        <v>1315</v>
      </c>
      <c r="D2135" s="6">
        <v>344000</v>
      </c>
      <c r="E2135" s="6">
        <v>172000</v>
      </c>
      <c r="F2135" s="6">
        <v>51600</v>
      </c>
      <c r="G2135" s="6">
        <v>172000</v>
      </c>
      <c r="H2135" s="6">
        <v>172000</v>
      </c>
    </row>
    <row r="2136" spans="1:8" x14ac:dyDescent="0.35">
      <c r="A2136" t="s">
        <v>930</v>
      </c>
      <c r="B2136" t="s">
        <v>15</v>
      </c>
      <c r="C2136" t="s">
        <v>1856</v>
      </c>
      <c r="D2136" s="6">
        <v>175000</v>
      </c>
      <c r="E2136" s="6">
        <v>175000</v>
      </c>
      <c r="F2136" s="6">
        <v>0</v>
      </c>
      <c r="G2136" s="6">
        <v>0</v>
      </c>
      <c r="H2136" s="6">
        <v>0</v>
      </c>
    </row>
    <row r="2137" spans="1:8" x14ac:dyDescent="0.35">
      <c r="A2137" t="s">
        <v>930</v>
      </c>
      <c r="B2137" t="s">
        <v>15</v>
      </c>
      <c r="C2137" t="s">
        <v>1888</v>
      </c>
      <c r="D2137" s="6">
        <v>114688</v>
      </c>
      <c r="E2137" s="6">
        <v>57963</v>
      </c>
      <c r="F2137" s="6">
        <v>56725</v>
      </c>
      <c r="G2137" s="6">
        <v>56725</v>
      </c>
      <c r="H2137" s="6">
        <v>61313</v>
      </c>
    </row>
    <row r="2138" spans="1:8" x14ac:dyDescent="0.35">
      <c r="A2138" t="s">
        <v>930</v>
      </c>
      <c r="B2138" t="s">
        <v>15</v>
      </c>
      <c r="C2138" t="s">
        <v>2592</v>
      </c>
      <c r="D2138" s="6">
        <v>35781</v>
      </c>
      <c r="E2138" s="6">
        <v>0</v>
      </c>
      <c r="F2138" s="6">
        <v>0</v>
      </c>
      <c r="G2138" s="6">
        <v>0</v>
      </c>
      <c r="H2138" s="6">
        <v>0</v>
      </c>
    </row>
    <row r="2139" spans="1:8" x14ac:dyDescent="0.35">
      <c r="A2139" t="s">
        <v>930</v>
      </c>
      <c r="B2139" t="s">
        <v>15</v>
      </c>
      <c r="C2139" t="s">
        <v>1032</v>
      </c>
      <c r="D2139" s="6">
        <v>4250</v>
      </c>
      <c r="E2139" s="6">
        <v>1500</v>
      </c>
      <c r="F2139" s="6">
        <v>2125</v>
      </c>
      <c r="G2139" s="6">
        <v>2750</v>
      </c>
      <c r="H2139" s="6">
        <v>1500</v>
      </c>
    </row>
    <row r="2140" spans="1:8" x14ac:dyDescent="0.35">
      <c r="A2140" t="s">
        <v>930</v>
      </c>
      <c r="B2140" t="s">
        <v>15</v>
      </c>
      <c r="C2140" t="s">
        <v>1038</v>
      </c>
      <c r="D2140" s="6">
        <v>225000</v>
      </c>
      <c r="E2140" s="6">
        <v>0</v>
      </c>
      <c r="F2140" s="6">
        <v>51750</v>
      </c>
      <c r="G2140" s="6">
        <v>172500</v>
      </c>
      <c r="H2140" s="6">
        <v>172500</v>
      </c>
    </row>
    <row r="2141" spans="1:8" x14ac:dyDescent="0.35">
      <c r="A2141" t="s">
        <v>930</v>
      </c>
      <c r="B2141" t="s">
        <v>16</v>
      </c>
      <c r="C2141" t="s">
        <v>2035</v>
      </c>
      <c r="D2141" s="6">
        <v>304763</v>
      </c>
      <c r="E2141" s="6">
        <v>152188</v>
      </c>
      <c r="F2141" s="6">
        <v>154000</v>
      </c>
      <c r="G2141" s="6">
        <v>157406</v>
      </c>
      <c r="H2141" s="6">
        <v>150594</v>
      </c>
    </row>
    <row r="2142" spans="1:8" x14ac:dyDescent="0.35">
      <c r="A2142" t="s">
        <v>931</v>
      </c>
      <c r="B2142" t="s">
        <v>15</v>
      </c>
      <c r="C2142" t="s">
        <v>1262</v>
      </c>
      <c r="D2142" s="6">
        <v>291000</v>
      </c>
      <c r="E2142" s="6">
        <v>144000</v>
      </c>
      <c r="F2142" s="6">
        <v>0</v>
      </c>
      <c r="G2142" s="6">
        <v>0</v>
      </c>
      <c r="H2142" s="6">
        <v>0</v>
      </c>
    </row>
    <row r="2143" spans="1:8" x14ac:dyDescent="0.35">
      <c r="A2143" t="s">
        <v>931</v>
      </c>
      <c r="B2143" t="s">
        <v>15</v>
      </c>
      <c r="C2143" t="s">
        <v>1489</v>
      </c>
      <c r="D2143" s="6">
        <v>648980</v>
      </c>
      <c r="E2143" s="6">
        <v>330612</v>
      </c>
      <c r="F2143" s="6">
        <v>316326.5</v>
      </c>
      <c r="G2143" s="6">
        <v>318367</v>
      </c>
      <c r="H2143" s="6">
        <v>314286</v>
      </c>
    </row>
    <row r="2144" spans="1:8" x14ac:dyDescent="0.35">
      <c r="A2144" t="s">
        <v>931</v>
      </c>
      <c r="B2144" t="s">
        <v>15</v>
      </c>
      <c r="C2144" t="s">
        <v>1614</v>
      </c>
      <c r="D2144" s="6">
        <v>40875</v>
      </c>
      <c r="E2144" s="6">
        <v>21000</v>
      </c>
      <c r="F2144" s="6">
        <v>19687.5</v>
      </c>
      <c r="G2144" s="6">
        <v>19875</v>
      </c>
      <c r="H2144" s="6">
        <v>19500</v>
      </c>
    </row>
    <row r="2145" spans="1:8" x14ac:dyDescent="0.35">
      <c r="A2145" t="s">
        <v>931</v>
      </c>
      <c r="B2145" t="s">
        <v>15</v>
      </c>
      <c r="C2145" t="s">
        <v>1616</v>
      </c>
      <c r="D2145" s="6">
        <v>132000</v>
      </c>
      <c r="E2145" s="6">
        <v>66500</v>
      </c>
      <c r="F2145" s="6">
        <v>23250</v>
      </c>
      <c r="G2145" s="6">
        <v>77500</v>
      </c>
      <c r="H2145" s="6">
        <v>77500</v>
      </c>
    </row>
    <row r="2146" spans="1:8" x14ac:dyDescent="0.35">
      <c r="A2146" t="s">
        <v>931</v>
      </c>
      <c r="B2146" t="s">
        <v>15</v>
      </c>
      <c r="C2146" t="s">
        <v>1815</v>
      </c>
      <c r="D2146" s="6">
        <v>21801</v>
      </c>
      <c r="E2146" s="6">
        <v>11212</v>
      </c>
      <c r="F2146" s="6">
        <v>5294.5</v>
      </c>
      <c r="G2146" s="6">
        <v>10589</v>
      </c>
      <c r="H2146" s="6">
        <v>0</v>
      </c>
    </row>
    <row r="2147" spans="1:8" x14ac:dyDescent="0.35">
      <c r="A2147" t="s">
        <v>931</v>
      </c>
      <c r="B2147" t="s">
        <v>15</v>
      </c>
      <c r="C2147" t="s">
        <v>2455</v>
      </c>
      <c r="D2147" s="6">
        <v>140068</v>
      </c>
      <c r="E2147" s="6">
        <v>71483</v>
      </c>
      <c r="F2147" s="6">
        <v>68102</v>
      </c>
      <c r="G2147" s="6">
        <v>68585</v>
      </c>
      <c r="H2147" s="6">
        <v>67619</v>
      </c>
    </row>
    <row r="2148" spans="1:8" x14ac:dyDescent="0.35">
      <c r="A2148" t="s">
        <v>931</v>
      </c>
      <c r="B2148" t="s">
        <v>15</v>
      </c>
      <c r="C2148" t="s">
        <v>2592</v>
      </c>
      <c r="D2148" s="6">
        <v>69773</v>
      </c>
      <c r="E2148" s="6">
        <v>0</v>
      </c>
      <c r="F2148" s="6">
        <v>0</v>
      </c>
      <c r="G2148" s="6">
        <v>0</v>
      </c>
      <c r="H2148" s="6">
        <v>0</v>
      </c>
    </row>
    <row r="2149" spans="1:8" x14ac:dyDescent="0.35">
      <c r="A2149" t="s">
        <v>931</v>
      </c>
      <c r="B2149" t="s">
        <v>15</v>
      </c>
      <c r="C2149" t="s">
        <v>2597</v>
      </c>
      <c r="D2149" s="6">
        <v>0</v>
      </c>
      <c r="E2149" s="6">
        <v>0</v>
      </c>
      <c r="F2149" s="6">
        <v>0</v>
      </c>
      <c r="G2149" s="6">
        <v>0</v>
      </c>
      <c r="H2149" s="6">
        <v>0</v>
      </c>
    </row>
    <row r="2150" spans="1:8" x14ac:dyDescent="0.35">
      <c r="A2150" t="s">
        <v>932</v>
      </c>
      <c r="B2150" t="s">
        <v>15</v>
      </c>
      <c r="C2150" t="s">
        <v>1093</v>
      </c>
      <c r="D2150" s="6">
        <v>788000</v>
      </c>
      <c r="E2150" s="6">
        <v>389500</v>
      </c>
      <c r="F2150" s="6">
        <v>397500</v>
      </c>
      <c r="G2150" s="6">
        <v>397500</v>
      </c>
      <c r="H2150" s="6">
        <v>397500</v>
      </c>
    </row>
    <row r="2151" spans="1:8" x14ac:dyDescent="0.35">
      <c r="A2151" t="s">
        <v>932</v>
      </c>
      <c r="B2151" t="s">
        <v>15</v>
      </c>
      <c r="C2151" t="s">
        <v>1975</v>
      </c>
      <c r="D2151" s="6">
        <v>0</v>
      </c>
      <c r="E2151" s="6">
        <v>0</v>
      </c>
      <c r="F2151" s="6">
        <v>0</v>
      </c>
      <c r="G2151" s="6">
        <v>0</v>
      </c>
      <c r="H2151" s="6">
        <v>0</v>
      </c>
    </row>
    <row r="2152" spans="1:8" x14ac:dyDescent="0.35">
      <c r="A2152" t="s">
        <v>932</v>
      </c>
      <c r="B2152" t="s">
        <v>15</v>
      </c>
      <c r="C2152" t="s">
        <v>2498</v>
      </c>
      <c r="D2152" s="6">
        <v>0</v>
      </c>
      <c r="E2152" s="6">
        <v>0</v>
      </c>
      <c r="F2152" s="6">
        <v>0</v>
      </c>
      <c r="G2152" s="6">
        <v>0</v>
      </c>
      <c r="H2152" s="6">
        <v>0</v>
      </c>
    </row>
    <row r="2153" spans="1:8" x14ac:dyDescent="0.35">
      <c r="A2153" t="s">
        <v>932</v>
      </c>
      <c r="B2153" t="s">
        <v>16</v>
      </c>
      <c r="C2153" t="s">
        <v>2584</v>
      </c>
      <c r="D2153" s="6">
        <v>115298</v>
      </c>
      <c r="E2153" s="6">
        <v>57064</v>
      </c>
      <c r="F2153" s="6">
        <v>57369</v>
      </c>
      <c r="G2153" s="6">
        <v>58083</v>
      </c>
      <c r="H2153" s="6">
        <v>56655</v>
      </c>
    </row>
    <row r="2154" spans="1:8" x14ac:dyDescent="0.35">
      <c r="A2154" t="s">
        <v>933</v>
      </c>
      <c r="B2154" t="s">
        <v>15</v>
      </c>
      <c r="C2154" t="s">
        <v>2717</v>
      </c>
      <c r="D2154" s="6">
        <v>275000</v>
      </c>
      <c r="E2154" s="6">
        <v>0</v>
      </c>
      <c r="F2154" s="6">
        <v>22350</v>
      </c>
      <c r="G2154" s="6">
        <v>74500</v>
      </c>
      <c r="H2154" s="6">
        <v>74500</v>
      </c>
    </row>
    <row r="2155" spans="1:8" x14ac:dyDescent="0.35">
      <c r="A2155" t="s">
        <v>933</v>
      </c>
      <c r="B2155" t="s">
        <v>15</v>
      </c>
      <c r="C2155" t="s">
        <v>2718</v>
      </c>
      <c r="D2155" s="6">
        <v>0</v>
      </c>
      <c r="E2155" s="6">
        <v>318000</v>
      </c>
      <c r="F2155" s="6">
        <v>0</v>
      </c>
      <c r="G2155" s="6">
        <v>0</v>
      </c>
      <c r="H2155" s="6">
        <v>0</v>
      </c>
    </row>
    <row r="2156" spans="1:8" x14ac:dyDescent="0.35">
      <c r="A2156" t="s">
        <v>933</v>
      </c>
      <c r="B2156" t="s">
        <v>15</v>
      </c>
      <c r="C2156" t="s">
        <v>2719</v>
      </c>
      <c r="D2156" s="6">
        <v>357899</v>
      </c>
      <c r="E2156" s="6">
        <v>357899</v>
      </c>
      <c r="F2156" s="6">
        <v>0</v>
      </c>
      <c r="G2156" s="6">
        <v>0</v>
      </c>
      <c r="H2156" s="6">
        <v>0</v>
      </c>
    </row>
    <row r="2157" spans="1:8" x14ac:dyDescent="0.35">
      <c r="A2157" t="s">
        <v>933</v>
      </c>
      <c r="B2157" t="s">
        <v>15</v>
      </c>
      <c r="C2157" t="s">
        <v>2720</v>
      </c>
      <c r="D2157" s="6">
        <v>1032400</v>
      </c>
      <c r="E2157" s="6">
        <v>514600</v>
      </c>
      <c r="F2157" s="6">
        <v>516150</v>
      </c>
      <c r="G2157" s="6">
        <v>517500</v>
      </c>
      <c r="H2157" s="6">
        <v>514800</v>
      </c>
    </row>
    <row r="2158" spans="1:8" x14ac:dyDescent="0.35">
      <c r="A2158" t="s">
        <v>933</v>
      </c>
      <c r="B2158" t="s">
        <v>15</v>
      </c>
      <c r="C2158" t="s">
        <v>1479</v>
      </c>
      <c r="D2158" s="6">
        <v>510000</v>
      </c>
      <c r="E2158" s="6">
        <v>257000</v>
      </c>
      <c r="F2158" s="6">
        <v>255500</v>
      </c>
      <c r="G2158" s="6">
        <v>255500</v>
      </c>
      <c r="H2158" s="6">
        <v>255500</v>
      </c>
    </row>
    <row r="2159" spans="1:8" x14ac:dyDescent="0.35">
      <c r="A2159" t="s">
        <v>933</v>
      </c>
      <c r="B2159" t="s">
        <v>15</v>
      </c>
      <c r="C2159" t="s">
        <v>2721</v>
      </c>
      <c r="D2159" s="6">
        <v>210285</v>
      </c>
      <c r="E2159" s="6">
        <v>108876</v>
      </c>
      <c r="F2159" s="6">
        <v>99987</v>
      </c>
      <c r="G2159" s="6">
        <v>101291</v>
      </c>
      <c r="H2159" s="6">
        <v>98683</v>
      </c>
    </row>
    <row r="2160" spans="1:8" x14ac:dyDescent="0.35">
      <c r="A2160" t="s">
        <v>933</v>
      </c>
      <c r="B2160" t="s">
        <v>15</v>
      </c>
      <c r="C2160" t="s">
        <v>1176</v>
      </c>
      <c r="D2160" s="6">
        <v>1102000</v>
      </c>
      <c r="E2160" s="6">
        <v>151000</v>
      </c>
      <c r="F2160" s="6">
        <v>550500</v>
      </c>
      <c r="G2160" s="6">
        <v>550500</v>
      </c>
      <c r="H2160" s="6">
        <v>550500</v>
      </c>
    </row>
    <row r="2161" spans="1:8" x14ac:dyDescent="0.35">
      <c r="A2161" t="s">
        <v>933</v>
      </c>
      <c r="B2161" t="s">
        <v>15</v>
      </c>
      <c r="C2161" t="s">
        <v>2592</v>
      </c>
      <c r="D2161" s="6">
        <v>10892</v>
      </c>
      <c r="E2161" s="6">
        <v>0</v>
      </c>
      <c r="F2161" s="6">
        <v>0</v>
      </c>
      <c r="G2161" s="6">
        <v>0</v>
      </c>
      <c r="H2161" s="6">
        <v>0</v>
      </c>
    </row>
    <row r="2162" spans="1:8" x14ac:dyDescent="0.35">
      <c r="A2162" t="s">
        <v>933</v>
      </c>
      <c r="B2162" t="s">
        <v>15</v>
      </c>
      <c r="C2162" t="s">
        <v>1092</v>
      </c>
      <c r="D2162" s="6">
        <v>10000</v>
      </c>
      <c r="E2162" s="6">
        <v>0</v>
      </c>
      <c r="F2162" s="6">
        <v>0</v>
      </c>
      <c r="G2162" s="6">
        <v>0</v>
      </c>
      <c r="H2162" s="6">
        <v>0</v>
      </c>
    </row>
    <row r="2163" spans="1:8" x14ac:dyDescent="0.35">
      <c r="A2163" t="s">
        <v>933</v>
      </c>
      <c r="B2163" t="s">
        <v>16</v>
      </c>
      <c r="C2163" t="s">
        <v>1694</v>
      </c>
      <c r="D2163" s="6">
        <v>228714</v>
      </c>
      <c r="E2163" s="6">
        <v>116606</v>
      </c>
      <c r="F2163" s="6">
        <v>111958</v>
      </c>
      <c r="G2163" s="6">
        <v>111958</v>
      </c>
      <c r="H2163" s="6">
        <v>113641</v>
      </c>
    </row>
    <row r="2164" spans="1:8" x14ac:dyDescent="0.35">
      <c r="A2164" t="s">
        <v>933</v>
      </c>
      <c r="B2164" t="s">
        <v>16</v>
      </c>
      <c r="C2164" t="s">
        <v>1032</v>
      </c>
      <c r="D2164" s="6">
        <v>0</v>
      </c>
      <c r="E2164" s="6">
        <v>0</v>
      </c>
      <c r="F2164" s="6">
        <v>0</v>
      </c>
      <c r="G2164" s="6">
        <v>0</v>
      </c>
      <c r="H2164" s="6">
        <v>0</v>
      </c>
    </row>
    <row r="2165" spans="1:8" x14ac:dyDescent="0.35">
      <c r="A2165" t="s">
        <v>934</v>
      </c>
      <c r="B2165" t="s">
        <v>15</v>
      </c>
      <c r="C2165" t="s">
        <v>1130</v>
      </c>
      <c r="D2165" s="6">
        <v>37405</v>
      </c>
      <c r="E2165" s="6">
        <v>19280</v>
      </c>
      <c r="F2165" s="6">
        <v>18919</v>
      </c>
      <c r="G2165" s="6">
        <v>19125</v>
      </c>
      <c r="H2165" s="6">
        <v>18713</v>
      </c>
    </row>
    <row r="2166" spans="1:8" x14ac:dyDescent="0.35">
      <c r="A2166" t="s">
        <v>934</v>
      </c>
      <c r="B2166" t="s">
        <v>15</v>
      </c>
      <c r="C2166" t="s">
        <v>1579</v>
      </c>
      <c r="D2166" s="6">
        <v>945000</v>
      </c>
      <c r="E2166" s="6">
        <v>471500</v>
      </c>
      <c r="F2166" s="6">
        <v>472500</v>
      </c>
      <c r="G2166" s="6">
        <v>472500</v>
      </c>
      <c r="H2166" s="6">
        <v>472500</v>
      </c>
    </row>
    <row r="2167" spans="1:8" x14ac:dyDescent="0.35">
      <c r="A2167" t="s">
        <v>934</v>
      </c>
      <c r="B2167" t="s">
        <v>15</v>
      </c>
      <c r="C2167" t="s">
        <v>2053</v>
      </c>
      <c r="D2167" s="6">
        <v>18814</v>
      </c>
      <c r="E2167" s="6">
        <v>9476</v>
      </c>
      <c r="F2167" s="6">
        <v>2794.2</v>
      </c>
      <c r="G2167" s="6">
        <v>9337</v>
      </c>
      <c r="H2167" s="6">
        <v>9291</v>
      </c>
    </row>
    <row r="2168" spans="1:8" x14ac:dyDescent="0.35">
      <c r="A2168" t="s">
        <v>934</v>
      </c>
      <c r="B2168" t="s">
        <v>15</v>
      </c>
      <c r="C2168" t="s">
        <v>2505</v>
      </c>
      <c r="D2168" s="6">
        <v>8000</v>
      </c>
      <c r="E2168" s="6">
        <v>8000</v>
      </c>
      <c r="F2168" s="6">
        <v>0</v>
      </c>
      <c r="G2168" s="6">
        <v>0</v>
      </c>
      <c r="H2168" s="6">
        <v>8000</v>
      </c>
    </row>
    <row r="2169" spans="1:8" x14ac:dyDescent="0.35">
      <c r="A2169" t="s">
        <v>934</v>
      </c>
      <c r="B2169" t="s">
        <v>15</v>
      </c>
      <c r="C2169" t="s">
        <v>1092</v>
      </c>
      <c r="D2169" s="6">
        <v>30000</v>
      </c>
      <c r="E2169" s="6">
        <v>0</v>
      </c>
      <c r="F2169" s="6">
        <v>0</v>
      </c>
      <c r="G2169" s="6">
        <v>0</v>
      </c>
      <c r="H2169" s="6">
        <v>0</v>
      </c>
    </row>
    <row r="2170" spans="1:8" x14ac:dyDescent="0.35">
      <c r="A2170" t="s">
        <v>934</v>
      </c>
      <c r="B2170" t="s">
        <v>15</v>
      </c>
      <c r="C2170" t="s">
        <v>2592</v>
      </c>
      <c r="D2170" s="6">
        <v>21664</v>
      </c>
      <c r="E2170" s="6">
        <v>20780</v>
      </c>
      <c r="F2170" s="6">
        <v>0</v>
      </c>
      <c r="G2170" s="6">
        <v>0</v>
      </c>
      <c r="H2170" s="6">
        <v>0</v>
      </c>
    </row>
    <row r="2171" spans="1:8" x14ac:dyDescent="0.35">
      <c r="A2171" t="s">
        <v>934</v>
      </c>
      <c r="B2171" t="s">
        <v>15</v>
      </c>
      <c r="C2171" t="s">
        <v>2687</v>
      </c>
      <c r="D2171" s="6">
        <v>0</v>
      </c>
      <c r="E2171" s="6">
        <v>9548</v>
      </c>
      <c r="F2171" s="6">
        <v>0</v>
      </c>
      <c r="G2171" s="6">
        <v>0</v>
      </c>
      <c r="H2171" s="6">
        <v>0</v>
      </c>
    </row>
    <row r="2172" spans="1:8" x14ac:dyDescent="0.35">
      <c r="A2172" t="s">
        <v>938</v>
      </c>
      <c r="B2172" t="s">
        <v>15</v>
      </c>
      <c r="C2172" t="s">
        <v>1059</v>
      </c>
      <c r="D2172" s="6">
        <v>26775</v>
      </c>
      <c r="E2172" s="6">
        <v>0</v>
      </c>
      <c r="F2172" s="6">
        <v>0</v>
      </c>
      <c r="G2172" s="6">
        <v>0</v>
      </c>
      <c r="H2172" s="6">
        <v>0</v>
      </c>
    </row>
    <row r="2173" spans="1:8" x14ac:dyDescent="0.35">
      <c r="A2173" t="s">
        <v>938</v>
      </c>
      <c r="B2173" t="s">
        <v>15</v>
      </c>
      <c r="C2173" t="s">
        <v>2592</v>
      </c>
      <c r="D2173" s="6">
        <v>8900</v>
      </c>
      <c r="E2173" s="6">
        <v>9379</v>
      </c>
      <c r="F2173" s="6">
        <v>0</v>
      </c>
      <c r="G2173" s="6">
        <v>0</v>
      </c>
      <c r="H2173" s="6">
        <v>0</v>
      </c>
    </row>
    <row r="2174" spans="1:8" x14ac:dyDescent="0.35">
      <c r="A2174" t="s">
        <v>938</v>
      </c>
      <c r="B2174" t="s">
        <v>243</v>
      </c>
      <c r="C2174" t="s">
        <v>1376</v>
      </c>
      <c r="D2174" s="6">
        <v>275000</v>
      </c>
      <c r="E2174" s="6">
        <v>275000</v>
      </c>
      <c r="F2174" s="6">
        <v>0</v>
      </c>
      <c r="G2174" s="6">
        <v>0</v>
      </c>
      <c r="H2174" s="6">
        <v>0</v>
      </c>
    </row>
    <row r="2175" spans="1:8" x14ac:dyDescent="0.35">
      <c r="A2175" t="s">
        <v>938</v>
      </c>
      <c r="B2175" t="s">
        <v>243</v>
      </c>
      <c r="C2175" t="s">
        <v>1392</v>
      </c>
      <c r="D2175" s="6">
        <v>810500</v>
      </c>
      <c r="E2175" s="6">
        <v>320500</v>
      </c>
      <c r="F2175" s="6">
        <v>489750</v>
      </c>
      <c r="G2175" s="6">
        <v>490000</v>
      </c>
      <c r="H2175" s="6">
        <v>489500</v>
      </c>
    </row>
    <row r="2176" spans="1:8" x14ac:dyDescent="0.35">
      <c r="A2176" t="s">
        <v>938</v>
      </c>
      <c r="B2176" t="s">
        <v>243</v>
      </c>
      <c r="C2176" t="s">
        <v>1032</v>
      </c>
      <c r="D2176" s="6">
        <v>3000</v>
      </c>
      <c r="E2176" s="6">
        <v>1500</v>
      </c>
      <c r="F2176" s="6">
        <v>1500</v>
      </c>
      <c r="G2176" s="6">
        <v>1500</v>
      </c>
      <c r="H2176" s="6">
        <v>1500</v>
      </c>
    </row>
    <row r="2177" spans="1:8" x14ac:dyDescent="0.35">
      <c r="A2177" t="s">
        <v>938</v>
      </c>
      <c r="B2177" t="s">
        <v>244</v>
      </c>
      <c r="C2177" t="s">
        <v>1598</v>
      </c>
      <c r="D2177" s="6">
        <v>389000</v>
      </c>
      <c r="E2177" s="6">
        <v>195500</v>
      </c>
      <c r="F2177" s="6">
        <v>195500</v>
      </c>
      <c r="G2177" s="6">
        <v>195500</v>
      </c>
      <c r="H2177" s="6">
        <v>195500</v>
      </c>
    </row>
    <row r="2178" spans="1:8" x14ac:dyDescent="0.35">
      <c r="A2178" t="s">
        <v>935</v>
      </c>
      <c r="B2178" t="s">
        <v>15</v>
      </c>
      <c r="C2178" t="s">
        <v>1060</v>
      </c>
      <c r="D2178" s="6">
        <v>50000</v>
      </c>
      <c r="E2178" s="6">
        <v>0</v>
      </c>
      <c r="F2178" s="6">
        <v>0</v>
      </c>
      <c r="G2178" s="6">
        <v>0</v>
      </c>
      <c r="H2178" s="6">
        <v>0</v>
      </c>
    </row>
    <row r="2179" spans="1:8" x14ac:dyDescent="0.35">
      <c r="A2179" t="s">
        <v>935</v>
      </c>
      <c r="B2179" t="s">
        <v>15</v>
      </c>
      <c r="C2179" t="s">
        <v>1061</v>
      </c>
      <c r="D2179" s="6">
        <v>0</v>
      </c>
      <c r="E2179" s="6">
        <v>1718</v>
      </c>
      <c r="F2179" s="6">
        <v>0</v>
      </c>
      <c r="G2179" s="6">
        <v>0</v>
      </c>
      <c r="H2179" s="6">
        <v>0</v>
      </c>
    </row>
    <row r="2180" spans="1:8" x14ac:dyDescent="0.35">
      <c r="A2180" t="s">
        <v>935</v>
      </c>
      <c r="B2180" t="s">
        <v>15</v>
      </c>
      <c r="C2180" t="s">
        <v>1113</v>
      </c>
      <c r="D2180" s="6">
        <v>358057</v>
      </c>
      <c r="E2180" s="6">
        <v>184006</v>
      </c>
      <c r="F2180" s="6">
        <v>172391</v>
      </c>
      <c r="G2180" s="6">
        <v>174050</v>
      </c>
      <c r="H2180" s="6">
        <v>170731</v>
      </c>
    </row>
    <row r="2181" spans="1:8" x14ac:dyDescent="0.35">
      <c r="A2181" t="s">
        <v>935</v>
      </c>
      <c r="B2181" t="s">
        <v>15</v>
      </c>
      <c r="C2181" t="s">
        <v>1234</v>
      </c>
      <c r="D2181" s="6">
        <v>146000</v>
      </c>
      <c r="E2181" s="6">
        <v>66500</v>
      </c>
      <c r="F2181" s="6">
        <v>79500</v>
      </c>
      <c r="G2181" s="6">
        <v>79500</v>
      </c>
      <c r="H2181" s="6">
        <v>79500</v>
      </c>
    </row>
    <row r="2182" spans="1:8" x14ac:dyDescent="0.35">
      <c r="A2182" t="s">
        <v>935</v>
      </c>
      <c r="B2182" t="s">
        <v>16</v>
      </c>
      <c r="C2182" t="s">
        <v>1257</v>
      </c>
      <c r="D2182" s="6">
        <v>208238</v>
      </c>
      <c r="E2182" s="6">
        <v>102381</v>
      </c>
      <c r="F2182" s="6">
        <v>100699</v>
      </c>
      <c r="G2182" s="6">
        <v>100699</v>
      </c>
      <c r="H2182" s="6">
        <v>103415</v>
      </c>
    </row>
    <row r="2183" spans="1:8" x14ac:dyDescent="0.35">
      <c r="A2183" t="s">
        <v>936</v>
      </c>
      <c r="B2183" t="s">
        <v>15</v>
      </c>
      <c r="C2183" t="s">
        <v>1062</v>
      </c>
      <c r="D2183" s="6">
        <v>12627</v>
      </c>
      <c r="E2183" s="6">
        <v>0</v>
      </c>
      <c r="F2183" s="6">
        <v>1881.45</v>
      </c>
      <c r="G2183" s="6">
        <v>6287</v>
      </c>
      <c r="H2183" s="6">
        <v>6256</v>
      </c>
    </row>
    <row r="2184" spans="1:8" x14ac:dyDescent="0.35">
      <c r="A2184" t="s">
        <v>936</v>
      </c>
      <c r="B2184" t="s">
        <v>15</v>
      </c>
      <c r="C2184" t="s">
        <v>1621</v>
      </c>
      <c r="D2184" s="6">
        <v>228500</v>
      </c>
      <c r="E2184" s="6">
        <v>110750</v>
      </c>
      <c r="F2184" s="6">
        <v>114750</v>
      </c>
      <c r="G2184" s="6">
        <v>114750</v>
      </c>
      <c r="H2184" s="6">
        <v>114750</v>
      </c>
    </row>
    <row r="2185" spans="1:8" x14ac:dyDescent="0.35">
      <c r="A2185" t="s">
        <v>936</v>
      </c>
      <c r="B2185" t="s">
        <v>15</v>
      </c>
      <c r="C2185" t="s">
        <v>2908</v>
      </c>
      <c r="D2185" s="6">
        <v>5742</v>
      </c>
      <c r="E2185" s="6">
        <v>5731</v>
      </c>
      <c r="F2185" s="6">
        <v>852.9</v>
      </c>
      <c r="G2185" s="6">
        <v>2850</v>
      </c>
      <c r="H2185" s="6">
        <v>2836</v>
      </c>
    </row>
    <row r="2186" spans="1:8" x14ac:dyDescent="0.35">
      <c r="A2186" t="s">
        <v>936</v>
      </c>
      <c r="B2186" t="s">
        <v>15</v>
      </c>
      <c r="C2186" t="s">
        <v>1092</v>
      </c>
      <c r="D2186" s="6">
        <v>63131</v>
      </c>
      <c r="E2186" s="6">
        <v>0</v>
      </c>
      <c r="F2186" s="6">
        <v>0</v>
      </c>
      <c r="G2186" s="6">
        <v>0</v>
      </c>
      <c r="H2186" s="6">
        <v>0</v>
      </c>
    </row>
    <row r="2187" spans="1:8" x14ac:dyDescent="0.35">
      <c r="A2187" t="s">
        <v>937</v>
      </c>
      <c r="B2187" t="s">
        <v>15</v>
      </c>
      <c r="C2187" t="s">
        <v>1063</v>
      </c>
      <c r="D2187" s="6">
        <v>261500</v>
      </c>
      <c r="E2187" s="6">
        <v>166500</v>
      </c>
      <c r="F2187" s="6">
        <v>133750</v>
      </c>
      <c r="G2187" s="6">
        <v>133750</v>
      </c>
      <c r="H2187" s="6">
        <v>133750</v>
      </c>
    </row>
    <row r="2188" spans="1:8" x14ac:dyDescent="0.35">
      <c r="A2188" t="s">
        <v>937</v>
      </c>
      <c r="B2188" t="s">
        <v>15</v>
      </c>
      <c r="C2188" t="s">
        <v>1064</v>
      </c>
      <c r="D2188" s="6">
        <v>0</v>
      </c>
      <c r="E2188" s="6">
        <v>13909</v>
      </c>
      <c r="F2188" s="6">
        <v>0</v>
      </c>
      <c r="G2188" s="6">
        <v>0</v>
      </c>
      <c r="H2188" s="6">
        <v>0</v>
      </c>
    </row>
    <row r="2189" spans="1:8" x14ac:dyDescent="0.35">
      <c r="A2189" t="s">
        <v>937</v>
      </c>
      <c r="B2189" t="s">
        <v>15</v>
      </c>
      <c r="C2189" t="s">
        <v>1519</v>
      </c>
      <c r="D2189" s="6">
        <v>109666</v>
      </c>
      <c r="E2189" s="6">
        <v>54833</v>
      </c>
      <c r="F2189" s="6">
        <v>27416.5</v>
      </c>
      <c r="G2189" s="6">
        <v>54833</v>
      </c>
      <c r="H2189" s="6">
        <v>0</v>
      </c>
    </row>
    <row r="2190" spans="1:8" x14ac:dyDescent="0.35">
      <c r="A2190" t="s">
        <v>937</v>
      </c>
      <c r="B2190" t="s">
        <v>15</v>
      </c>
      <c r="C2190" t="s">
        <v>2127</v>
      </c>
      <c r="D2190" s="6">
        <v>0</v>
      </c>
      <c r="E2190" s="6">
        <v>0</v>
      </c>
      <c r="F2190" s="6">
        <v>0</v>
      </c>
      <c r="G2190" s="6">
        <v>0</v>
      </c>
      <c r="H2190" s="6">
        <v>0</v>
      </c>
    </row>
    <row r="2191" spans="1:8" x14ac:dyDescent="0.35">
      <c r="A2191" t="s">
        <v>937</v>
      </c>
      <c r="B2191" t="s">
        <v>15</v>
      </c>
      <c r="C2191" t="s">
        <v>1179</v>
      </c>
      <c r="D2191" s="6">
        <v>1810000</v>
      </c>
      <c r="E2191" s="6">
        <v>900500</v>
      </c>
      <c r="F2191" s="6">
        <v>912000</v>
      </c>
      <c r="G2191" s="6">
        <v>912000</v>
      </c>
      <c r="H2191" s="6">
        <v>912000</v>
      </c>
    </row>
    <row r="2192" spans="1:8" x14ac:dyDescent="0.35">
      <c r="A2192" t="s">
        <v>937</v>
      </c>
      <c r="B2192" t="s">
        <v>15</v>
      </c>
      <c r="C2192" t="s">
        <v>2325</v>
      </c>
      <c r="D2192" s="6">
        <v>0</v>
      </c>
      <c r="E2192" s="6">
        <v>0</v>
      </c>
      <c r="F2192" s="6">
        <v>0</v>
      </c>
      <c r="G2192" s="6">
        <v>0</v>
      </c>
      <c r="H2192" s="6">
        <v>0</v>
      </c>
    </row>
    <row r="2193" spans="1:8" x14ac:dyDescent="0.35">
      <c r="A2193" t="s">
        <v>937</v>
      </c>
      <c r="B2193" t="s">
        <v>15</v>
      </c>
      <c r="C2193" t="s">
        <v>2372</v>
      </c>
      <c r="D2193" s="6">
        <v>146000</v>
      </c>
      <c r="E2193" s="6">
        <v>73000</v>
      </c>
      <c r="F2193" s="6">
        <v>73000</v>
      </c>
      <c r="G2193" s="6">
        <v>73000</v>
      </c>
      <c r="H2193" s="6">
        <v>73000</v>
      </c>
    </row>
    <row r="2194" spans="1:8" x14ac:dyDescent="0.35">
      <c r="A2194" t="s">
        <v>937</v>
      </c>
      <c r="B2194" t="s">
        <v>15</v>
      </c>
      <c r="C2194" t="s">
        <v>2513</v>
      </c>
      <c r="D2194" s="6">
        <v>160000</v>
      </c>
      <c r="E2194" s="6">
        <v>80000</v>
      </c>
      <c r="F2194" s="6">
        <v>80000</v>
      </c>
      <c r="G2194" s="6">
        <v>80000</v>
      </c>
      <c r="H2194" s="6">
        <v>80000</v>
      </c>
    </row>
    <row r="2195" spans="1:8" x14ac:dyDescent="0.35">
      <c r="A2195" t="s">
        <v>937</v>
      </c>
      <c r="B2195" t="s">
        <v>15</v>
      </c>
      <c r="C2195" t="s">
        <v>1092</v>
      </c>
      <c r="D2195" s="6">
        <v>100000</v>
      </c>
      <c r="E2195" s="6">
        <v>0</v>
      </c>
      <c r="F2195" s="6">
        <v>0</v>
      </c>
      <c r="G2195" s="6">
        <v>0</v>
      </c>
      <c r="H2195" s="6">
        <v>0</v>
      </c>
    </row>
    <row r="2196" spans="1:8" x14ac:dyDescent="0.35">
      <c r="A2196" t="s">
        <v>937</v>
      </c>
      <c r="B2196" t="s">
        <v>15</v>
      </c>
      <c r="C2196" t="s">
        <v>2592</v>
      </c>
      <c r="D2196" s="6">
        <v>89412</v>
      </c>
      <c r="E2196" s="6">
        <v>0</v>
      </c>
      <c r="F2196" s="6">
        <v>0</v>
      </c>
      <c r="G2196" s="6">
        <v>0</v>
      </c>
      <c r="H2196" s="6">
        <v>0</v>
      </c>
    </row>
    <row r="2197" spans="1:8" x14ac:dyDescent="0.35">
      <c r="A2197" t="s">
        <v>937</v>
      </c>
      <c r="B2197" t="s">
        <v>15</v>
      </c>
      <c r="C2197" t="s">
        <v>1032</v>
      </c>
      <c r="D2197" s="6">
        <v>2500</v>
      </c>
      <c r="E2197" s="6">
        <v>1250</v>
      </c>
      <c r="F2197" s="6">
        <v>1250</v>
      </c>
      <c r="G2197" s="6">
        <v>1250</v>
      </c>
      <c r="H2197" s="6">
        <v>1250</v>
      </c>
    </row>
    <row r="2198" spans="1:8" x14ac:dyDescent="0.35">
      <c r="A2198" t="s">
        <v>937</v>
      </c>
      <c r="B2198" t="s">
        <v>16</v>
      </c>
      <c r="C2198" t="s">
        <v>2488</v>
      </c>
      <c r="D2198" s="6">
        <v>416199</v>
      </c>
      <c r="E2198" s="6">
        <v>209413</v>
      </c>
      <c r="F2198" s="6">
        <v>206612</v>
      </c>
      <c r="G2198" s="6">
        <v>206612</v>
      </c>
      <c r="H2198" s="6">
        <v>207132</v>
      </c>
    </row>
    <row r="2199" spans="1:8" x14ac:dyDescent="0.35">
      <c r="A2199" t="s">
        <v>939</v>
      </c>
      <c r="B2199" t="s">
        <v>15</v>
      </c>
      <c r="C2199" t="s">
        <v>1789</v>
      </c>
      <c r="D2199" s="6">
        <v>172000</v>
      </c>
      <c r="E2199" s="6">
        <v>86000</v>
      </c>
      <c r="F2199" s="6">
        <v>86000</v>
      </c>
      <c r="G2199" s="6">
        <v>86000</v>
      </c>
      <c r="H2199" s="6">
        <v>86000</v>
      </c>
    </row>
    <row r="2200" spans="1:8" x14ac:dyDescent="0.35">
      <c r="A2200" t="s">
        <v>939</v>
      </c>
      <c r="B2200" t="s">
        <v>15</v>
      </c>
      <c r="C2200" t="s">
        <v>1117</v>
      </c>
      <c r="D2200" s="6">
        <v>1417500</v>
      </c>
      <c r="E2200" s="6">
        <v>709500</v>
      </c>
      <c r="F2200" s="6">
        <v>708000</v>
      </c>
      <c r="G2200" s="6">
        <v>708000</v>
      </c>
      <c r="H2200" s="6">
        <v>710500</v>
      </c>
    </row>
    <row r="2201" spans="1:8" x14ac:dyDescent="0.35">
      <c r="A2201" t="s">
        <v>939</v>
      </c>
      <c r="B2201" t="s">
        <v>15</v>
      </c>
      <c r="C2201" t="s">
        <v>1092</v>
      </c>
      <c r="D2201" s="6">
        <v>0</v>
      </c>
      <c r="E2201" s="6">
        <v>0</v>
      </c>
      <c r="F2201" s="6">
        <v>0</v>
      </c>
      <c r="G2201" s="6">
        <v>0</v>
      </c>
      <c r="H2201" s="6">
        <v>0</v>
      </c>
    </row>
    <row r="2202" spans="1:8" x14ac:dyDescent="0.35">
      <c r="A2202" t="s">
        <v>939</v>
      </c>
      <c r="B2202" t="s">
        <v>15</v>
      </c>
      <c r="C2202" t="s">
        <v>1032</v>
      </c>
      <c r="D2202" s="6">
        <v>2000</v>
      </c>
      <c r="E2202" s="6">
        <v>1500</v>
      </c>
      <c r="F2202" s="6">
        <v>0</v>
      </c>
      <c r="G2202" s="6">
        <v>0</v>
      </c>
      <c r="H2202" s="6">
        <v>0</v>
      </c>
    </row>
    <row r="2203" spans="1:8" x14ac:dyDescent="0.35">
      <c r="A2203" t="s">
        <v>939</v>
      </c>
      <c r="B2203" t="s">
        <v>15</v>
      </c>
      <c r="C2203" t="s">
        <v>1037</v>
      </c>
      <c r="D2203" s="6">
        <v>164737</v>
      </c>
      <c r="E2203" s="6">
        <v>0</v>
      </c>
      <c r="F2203" s="6">
        <v>15337.5</v>
      </c>
      <c r="G2203" s="6">
        <v>51125</v>
      </c>
      <c r="H2203" s="6">
        <v>51125</v>
      </c>
    </row>
    <row r="2204" spans="1:8" x14ac:dyDescent="0.35">
      <c r="A2204" t="s">
        <v>939</v>
      </c>
      <c r="B2204" t="s">
        <v>16</v>
      </c>
      <c r="C2204" t="s">
        <v>1268</v>
      </c>
      <c r="D2204" s="6">
        <v>288633</v>
      </c>
      <c r="E2204" s="6">
        <v>291983</v>
      </c>
      <c r="F2204" s="6">
        <v>0</v>
      </c>
      <c r="G2204" s="6">
        <v>0</v>
      </c>
      <c r="H2204" s="6">
        <v>0</v>
      </c>
    </row>
    <row r="2205" spans="1:8" x14ac:dyDescent="0.35">
      <c r="A2205" t="s">
        <v>939</v>
      </c>
      <c r="B2205" t="s">
        <v>16</v>
      </c>
      <c r="C2205" t="s">
        <v>1032</v>
      </c>
      <c r="D2205" s="6">
        <v>500</v>
      </c>
      <c r="E2205" s="6">
        <v>500</v>
      </c>
      <c r="F2205" s="6">
        <v>0</v>
      </c>
      <c r="G2205" s="6">
        <v>0</v>
      </c>
      <c r="H2205" s="6">
        <v>0</v>
      </c>
    </row>
    <row r="2206" spans="1:8" x14ac:dyDescent="0.35">
      <c r="A2206" t="s">
        <v>940</v>
      </c>
      <c r="B2206" t="s">
        <v>15</v>
      </c>
      <c r="C2206" t="s">
        <v>1247</v>
      </c>
      <c r="D2206" s="6">
        <v>20393</v>
      </c>
      <c r="E2206" s="6">
        <v>10270</v>
      </c>
      <c r="F2206" s="6">
        <v>3029.25</v>
      </c>
      <c r="G2206" s="6">
        <v>10122</v>
      </c>
      <c r="H2206" s="6">
        <v>10073</v>
      </c>
    </row>
    <row r="2207" spans="1:8" x14ac:dyDescent="0.35">
      <c r="A2207" t="s">
        <v>940</v>
      </c>
      <c r="B2207" t="s">
        <v>15</v>
      </c>
      <c r="C2207" t="s">
        <v>1303</v>
      </c>
      <c r="D2207" s="6">
        <v>0</v>
      </c>
      <c r="E2207" s="6">
        <v>10593</v>
      </c>
      <c r="F2207" s="6">
        <v>0</v>
      </c>
      <c r="G2207" s="6">
        <v>0</v>
      </c>
      <c r="H2207" s="6">
        <v>0</v>
      </c>
    </row>
    <row r="2208" spans="1:8" x14ac:dyDescent="0.35">
      <c r="A2208" t="s">
        <v>940</v>
      </c>
      <c r="B2208" t="s">
        <v>15</v>
      </c>
      <c r="C2208" t="s">
        <v>1429</v>
      </c>
      <c r="D2208" s="6">
        <v>74100</v>
      </c>
      <c r="E2208" s="6">
        <v>38000</v>
      </c>
      <c r="F2208" s="6">
        <v>35783.5</v>
      </c>
      <c r="G2208" s="6">
        <v>36100</v>
      </c>
      <c r="H2208" s="6">
        <v>35467</v>
      </c>
    </row>
    <row r="2209" spans="1:8" x14ac:dyDescent="0.35">
      <c r="A2209" t="s">
        <v>940</v>
      </c>
      <c r="B2209" t="s">
        <v>15</v>
      </c>
      <c r="C2209" t="s">
        <v>1687</v>
      </c>
      <c r="D2209" s="6">
        <v>0</v>
      </c>
      <c r="E2209" s="6">
        <v>11618</v>
      </c>
      <c r="F2209" s="6">
        <v>0</v>
      </c>
      <c r="G2209" s="6">
        <v>0</v>
      </c>
      <c r="H2209" s="6">
        <v>0</v>
      </c>
    </row>
    <row r="2210" spans="1:8" x14ac:dyDescent="0.35">
      <c r="A2210" t="s">
        <v>940</v>
      </c>
      <c r="B2210" t="s">
        <v>15</v>
      </c>
      <c r="C2210" t="s">
        <v>1698</v>
      </c>
      <c r="D2210" s="6">
        <v>322037</v>
      </c>
      <c r="E2210" s="6">
        <v>161018</v>
      </c>
      <c r="F2210" s="6">
        <v>80509</v>
      </c>
      <c r="G2210" s="6">
        <v>161018</v>
      </c>
      <c r="H2210" s="6">
        <v>0</v>
      </c>
    </row>
    <row r="2211" spans="1:8" x14ac:dyDescent="0.35">
      <c r="A2211" t="s">
        <v>940</v>
      </c>
      <c r="B2211" t="s">
        <v>15</v>
      </c>
      <c r="C2211" t="s">
        <v>1734</v>
      </c>
      <c r="D2211" s="6">
        <v>455400</v>
      </c>
      <c r="E2211" s="6">
        <v>211200</v>
      </c>
      <c r="F2211" s="6">
        <v>419650</v>
      </c>
      <c r="G2211" s="6">
        <v>419650</v>
      </c>
      <c r="H2211" s="6">
        <v>419650</v>
      </c>
    </row>
    <row r="2212" spans="1:8" x14ac:dyDescent="0.35">
      <c r="A2212" t="s">
        <v>940</v>
      </c>
      <c r="B2212" t="s">
        <v>15</v>
      </c>
      <c r="C2212" t="s">
        <v>1756</v>
      </c>
      <c r="D2212" s="6">
        <v>23759</v>
      </c>
      <c r="E2212" s="6">
        <v>11965</v>
      </c>
      <c r="F2212" s="6">
        <v>3529.5</v>
      </c>
      <c r="G2212" s="6">
        <v>11794</v>
      </c>
      <c r="H2212" s="6">
        <v>11736</v>
      </c>
    </row>
    <row r="2213" spans="1:8" x14ac:dyDescent="0.35">
      <c r="A2213" t="s">
        <v>940</v>
      </c>
      <c r="B2213" t="s">
        <v>15</v>
      </c>
      <c r="C2213" t="s">
        <v>1788</v>
      </c>
      <c r="D2213" s="6">
        <v>5121</v>
      </c>
      <c r="E2213" s="6">
        <v>2579</v>
      </c>
      <c r="F2213" s="6">
        <v>760.65</v>
      </c>
      <c r="G2213" s="6">
        <v>2542</v>
      </c>
      <c r="H2213" s="6">
        <v>2529</v>
      </c>
    </row>
    <row r="2214" spans="1:8" x14ac:dyDescent="0.35">
      <c r="A2214" t="s">
        <v>940</v>
      </c>
      <c r="B2214" t="s">
        <v>15</v>
      </c>
      <c r="C2214" t="s">
        <v>1959</v>
      </c>
      <c r="D2214" s="6">
        <v>517000</v>
      </c>
      <c r="E2214" s="6">
        <v>258500</v>
      </c>
      <c r="F2214" s="6">
        <v>258500</v>
      </c>
      <c r="G2214" s="6">
        <v>258500</v>
      </c>
      <c r="H2214" s="6">
        <v>258500</v>
      </c>
    </row>
    <row r="2215" spans="1:8" x14ac:dyDescent="0.35">
      <c r="A2215" t="s">
        <v>940</v>
      </c>
      <c r="B2215" t="s">
        <v>15</v>
      </c>
      <c r="C2215" t="s">
        <v>1989</v>
      </c>
      <c r="D2215" s="6">
        <v>429000</v>
      </c>
      <c r="E2215" s="6">
        <v>219000</v>
      </c>
      <c r="F2215" s="6">
        <v>208500</v>
      </c>
      <c r="G2215" s="6">
        <v>210000</v>
      </c>
      <c r="H2215" s="6">
        <v>207000</v>
      </c>
    </row>
    <row r="2216" spans="1:8" x14ac:dyDescent="0.35">
      <c r="A2216" t="s">
        <v>940</v>
      </c>
      <c r="B2216" t="s">
        <v>15</v>
      </c>
      <c r="C2216" t="s">
        <v>2290</v>
      </c>
      <c r="D2216" s="6">
        <v>0</v>
      </c>
      <c r="E2216" s="6">
        <v>59500</v>
      </c>
      <c r="F2216" s="6">
        <v>0</v>
      </c>
      <c r="G2216" s="6">
        <v>0</v>
      </c>
      <c r="H2216" s="6">
        <v>0</v>
      </c>
    </row>
    <row r="2217" spans="1:8" x14ac:dyDescent="0.35">
      <c r="A2217" t="s">
        <v>940</v>
      </c>
      <c r="B2217" t="s">
        <v>15</v>
      </c>
      <c r="C2217" t="s">
        <v>1276</v>
      </c>
      <c r="D2217" s="6">
        <v>214726</v>
      </c>
      <c r="E2217" s="6">
        <v>30788</v>
      </c>
      <c r="F2217" s="6">
        <v>27146.400000000001</v>
      </c>
      <c r="G2217" s="6">
        <v>88138</v>
      </c>
      <c r="H2217" s="6">
        <v>92838</v>
      </c>
    </row>
    <row r="2218" spans="1:8" x14ac:dyDescent="0.35">
      <c r="A2218" t="s">
        <v>940</v>
      </c>
      <c r="B2218" t="s">
        <v>15</v>
      </c>
      <c r="C2218" t="s">
        <v>2364</v>
      </c>
      <c r="D2218" s="6">
        <v>483750</v>
      </c>
      <c r="E2218" s="6">
        <v>247500</v>
      </c>
      <c r="F2218" s="6">
        <v>234375</v>
      </c>
      <c r="G2218" s="6">
        <v>236250</v>
      </c>
      <c r="H2218" s="6">
        <v>232500</v>
      </c>
    </row>
    <row r="2219" spans="1:8" x14ac:dyDescent="0.35">
      <c r="A2219" t="s">
        <v>940</v>
      </c>
      <c r="B2219" t="s">
        <v>15</v>
      </c>
      <c r="C2219" t="s">
        <v>2592</v>
      </c>
      <c r="D2219" s="6">
        <v>31670</v>
      </c>
      <c r="E2219" s="6">
        <v>28469</v>
      </c>
      <c r="F2219" s="6">
        <v>0</v>
      </c>
      <c r="G2219" s="6">
        <v>0</v>
      </c>
      <c r="H2219" s="6">
        <v>0</v>
      </c>
    </row>
    <row r="2220" spans="1:8" x14ac:dyDescent="0.35">
      <c r="A2220" t="s">
        <v>940</v>
      </c>
      <c r="B2220" t="s">
        <v>15</v>
      </c>
      <c r="C2220" t="s">
        <v>1092</v>
      </c>
      <c r="D2220" s="6">
        <v>110000</v>
      </c>
      <c r="E2220" s="6">
        <v>47168</v>
      </c>
      <c r="F2220" s="6">
        <v>0</v>
      </c>
      <c r="G2220" s="6">
        <v>0</v>
      </c>
      <c r="H2220" s="6">
        <v>0</v>
      </c>
    </row>
    <row r="2221" spans="1:8" x14ac:dyDescent="0.35">
      <c r="A2221" t="s">
        <v>940</v>
      </c>
      <c r="B2221" t="s">
        <v>15</v>
      </c>
      <c r="C2221" t="s">
        <v>2597</v>
      </c>
      <c r="D2221" s="6">
        <v>0</v>
      </c>
      <c r="E2221" s="6">
        <v>0</v>
      </c>
      <c r="F2221" s="6">
        <v>0</v>
      </c>
      <c r="G2221" s="6">
        <v>0</v>
      </c>
      <c r="H2221" s="6">
        <v>0</v>
      </c>
    </row>
    <row r="2222" spans="1:8" x14ac:dyDescent="0.35">
      <c r="A2222" t="s">
        <v>940</v>
      </c>
      <c r="B2222" t="s">
        <v>16</v>
      </c>
      <c r="C2222" t="s">
        <v>1217</v>
      </c>
      <c r="D2222" s="6">
        <v>115202</v>
      </c>
      <c r="E2222" s="6">
        <v>59979</v>
      </c>
      <c r="F2222" s="6">
        <v>59323</v>
      </c>
      <c r="G2222" s="6">
        <v>60211</v>
      </c>
      <c r="H2222" s="6">
        <v>58435</v>
      </c>
    </row>
    <row r="2223" spans="1:8" x14ac:dyDescent="0.35">
      <c r="A2223" t="s">
        <v>941</v>
      </c>
      <c r="B2223" t="s">
        <v>15</v>
      </c>
      <c r="C2223" t="s">
        <v>1324</v>
      </c>
      <c r="D2223" s="6">
        <v>0</v>
      </c>
      <c r="E2223" s="6">
        <v>0</v>
      </c>
      <c r="F2223" s="6">
        <v>0</v>
      </c>
      <c r="G2223" s="6">
        <v>0</v>
      </c>
      <c r="H2223" s="6">
        <v>0</v>
      </c>
    </row>
    <row r="2224" spans="1:8" x14ac:dyDescent="0.35">
      <c r="A2224" t="s">
        <v>941</v>
      </c>
      <c r="B2224" t="s">
        <v>15</v>
      </c>
      <c r="C2224" t="s">
        <v>1496</v>
      </c>
      <c r="D2224" s="6">
        <v>195086</v>
      </c>
      <c r="E2224" s="6">
        <v>98269</v>
      </c>
      <c r="F2224" s="6">
        <v>0</v>
      </c>
      <c r="G2224" s="6">
        <v>0</v>
      </c>
      <c r="H2224" s="6">
        <v>0</v>
      </c>
    </row>
    <row r="2225" spans="1:8" x14ac:dyDescent="0.35">
      <c r="A2225" t="s">
        <v>941</v>
      </c>
      <c r="B2225" t="s">
        <v>15</v>
      </c>
      <c r="C2225" t="s">
        <v>1816</v>
      </c>
      <c r="D2225" s="6">
        <v>703648</v>
      </c>
      <c r="E2225" s="6">
        <v>703648</v>
      </c>
      <c r="F2225" s="6">
        <v>0</v>
      </c>
      <c r="G2225" s="6">
        <v>0</v>
      </c>
      <c r="H2225" s="6">
        <v>703648</v>
      </c>
    </row>
    <row r="2226" spans="1:8" x14ac:dyDescent="0.35">
      <c r="A2226" t="s">
        <v>941</v>
      </c>
      <c r="B2226" t="s">
        <v>15</v>
      </c>
      <c r="C2226" t="s">
        <v>1825</v>
      </c>
      <c r="D2226" s="6">
        <v>0</v>
      </c>
      <c r="E2226" s="6">
        <v>3099275</v>
      </c>
      <c r="F2226" s="6">
        <v>0</v>
      </c>
      <c r="G2226" s="6">
        <v>0</v>
      </c>
      <c r="H2226" s="6">
        <v>0</v>
      </c>
    </row>
    <row r="2227" spans="1:8" x14ac:dyDescent="0.35">
      <c r="A2227" t="s">
        <v>941</v>
      </c>
      <c r="B2227" t="s">
        <v>15</v>
      </c>
      <c r="C2227" t="s">
        <v>2280</v>
      </c>
      <c r="D2227" s="6">
        <v>604200</v>
      </c>
      <c r="E2227" s="6">
        <v>482600</v>
      </c>
      <c r="F2227" s="6">
        <v>90622.5</v>
      </c>
      <c r="G2227" s="6">
        <v>303350</v>
      </c>
      <c r="H2227" s="6">
        <v>300800</v>
      </c>
    </row>
    <row r="2228" spans="1:8" x14ac:dyDescent="0.35">
      <c r="A2228" t="s">
        <v>941</v>
      </c>
      <c r="B2228" t="s">
        <v>15</v>
      </c>
      <c r="C2228" t="s">
        <v>2337</v>
      </c>
      <c r="D2228" s="6">
        <v>6940000</v>
      </c>
      <c r="E2228" s="6">
        <v>0</v>
      </c>
      <c r="F2228" s="6">
        <v>3470000</v>
      </c>
      <c r="G2228" s="6">
        <v>3470000</v>
      </c>
      <c r="H2228" s="6">
        <v>3470000</v>
      </c>
    </row>
    <row r="2229" spans="1:8" x14ac:dyDescent="0.35">
      <c r="A2229" t="s">
        <v>941</v>
      </c>
      <c r="B2229" t="s">
        <v>15</v>
      </c>
      <c r="C2229" t="s">
        <v>1092</v>
      </c>
      <c r="D2229" s="6">
        <v>5000</v>
      </c>
      <c r="E2229" s="6">
        <v>0</v>
      </c>
      <c r="F2229" s="6">
        <v>0</v>
      </c>
      <c r="G2229" s="6">
        <v>0</v>
      </c>
      <c r="H2229" s="6">
        <v>0</v>
      </c>
    </row>
    <row r="2230" spans="1:8" x14ac:dyDescent="0.35">
      <c r="A2230" t="s">
        <v>941</v>
      </c>
      <c r="B2230" t="s">
        <v>15</v>
      </c>
      <c r="C2230" t="s">
        <v>2592</v>
      </c>
      <c r="D2230" s="6">
        <v>76985</v>
      </c>
      <c r="E2230" s="6">
        <v>0</v>
      </c>
      <c r="F2230" s="6">
        <v>0</v>
      </c>
      <c r="G2230" s="6">
        <v>0</v>
      </c>
      <c r="H2230" s="6">
        <v>0</v>
      </c>
    </row>
    <row r="2231" spans="1:8" x14ac:dyDescent="0.35">
      <c r="A2231" t="s">
        <v>941</v>
      </c>
      <c r="B2231" t="s">
        <v>15</v>
      </c>
      <c r="C2231" t="s">
        <v>1032</v>
      </c>
      <c r="D2231" s="6">
        <v>1540</v>
      </c>
      <c r="E2231" s="6">
        <v>3726</v>
      </c>
      <c r="F2231" s="6">
        <v>1156.5</v>
      </c>
      <c r="G2231" s="6">
        <v>1312</v>
      </c>
      <c r="H2231" s="6">
        <v>1001</v>
      </c>
    </row>
    <row r="2232" spans="1:8" x14ac:dyDescent="0.35">
      <c r="A2232" t="s">
        <v>941</v>
      </c>
      <c r="B2232" t="s">
        <v>15</v>
      </c>
      <c r="C2232" t="s">
        <v>2682</v>
      </c>
      <c r="D2232" s="6">
        <v>119541</v>
      </c>
      <c r="E2232" s="6">
        <v>60202</v>
      </c>
      <c r="F2232" s="6">
        <v>17758.349999999999</v>
      </c>
      <c r="G2232" s="6">
        <v>59338</v>
      </c>
      <c r="H2232" s="6">
        <v>59051</v>
      </c>
    </row>
    <row r="2233" spans="1:8" x14ac:dyDescent="0.35">
      <c r="A2233" t="s">
        <v>941</v>
      </c>
      <c r="B2233" t="s">
        <v>15</v>
      </c>
      <c r="C2233" t="s">
        <v>2683</v>
      </c>
      <c r="D2233" s="6">
        <v>0</v>
      </c>
      <c r="E2233" s="6">
        <v>0</v>
      </c>
      <c r="F2233" s="6">
        <v>0</v>
      </c>
      <c r="G2233" s="6">
        <v>0</v>
      </c>
      <c r="H2233" s="6">
        <v>0</v>
      </c>
    </row>
    <row r="2234" spans="1:8" x14ac:dyDescent="0.35">
      <c r="A2234" t="s">
        <v>942</v>
      </c>
      <c r="B2234" t="s">
        <v>15</v>
      </c>
      <c r="C2234" t="s">
        <v>1224</v>
      </c>
      <c r="D2234" s="6">
        <v>40692</v>
      </c>
      <c r="E2234" s="6">
        <v>41509</v>
      </c>
      <c r="F2234" s="6">
        <v>6045</v>
      </c>
      <c r="G2234" s="6">
        <v>20199</v>
      </c>
      <c r="H2234" s="6">
        <v>20101</v>
      </c>
    </row>
    <row r="2235" spans="1:8" x14ac:dyDescent="0.35">
      <c r="A2235" t="s">
        <v>942</v>
      </c>
      <c r="B2235" t="s">
        <v>15</v>
      </c>
      <c r="C2235" t="s">
        <v>1334</v>
      </c>
      <c r="D2235" s="6">
        <v>15263</v>
      </c>
      <c r="E2235" s="6">
        <v>15413</v>
      </c>
      <c r="F2235" s="6">
        <v>2266.9499999999998</v>
      </c>
      <c r="G2235" s="6">
        <v>7575</v>
      </c>
      <c r="H2235" s="6">
        <v>7538</v>
      </c>
    </row>
    <row r="2236" spans="1:8" x14ac:dyDescent="0.35">
      <c r="A2236" t="s">
        <v>942</v>
      </c>
      <c r="B2236" t="s">
        <v>15</v>
      </c>
      <c r="C2236" t="s">
        <v>1533</v>
      </c>
      <c r="D2236" s="6">
        <v>13096</v>
      </c>
      <c r="E2236" s="6">
        <v>13224</v>
      </c>
      <c r="F2236" s="6">
        <v>1944.9</v>
      </c>
      <c r="G2236" s="6">
        <v>6499</v>
      </c>
      <c r="H2236" s="6">
        <v>6467</v>
      </c>
    </row>
    <row r="2237" spans="1:8" x14ac:dyDescent="0.35">
      <c r="A2237" t="s">
        <v>942</v>
      </c>
      <c r="B2237" t="s">
        <v>15</v>
      </c>
      <c r="C2237" t="s">
        <v>1550</v>
      </c>
      <c r="D2237" s="6">
        <v>50557</v>
      </c>
      <c r="E2237" s="6">
        <v>51049</v>
      </c>
      <c r="F2237" s="6">
        <v>7509.75</v>
      </c>
      <c r="G2237" s="6">
        <v>25094</v>
      </c>
      <c r="H2237" s="6">
        <v>24971</v>
      </c>
    </row>
    <row r="2238" spans="1:8" x14ac:dyDescent="0.35">
      <c r="A2238" t="s">
        <v>942</v>
      </c>
      <c r="B2238" t="s">
        <v>15</v>
      </c>
      <c r="C2238" t="s">
        <v>1588</v>
      </c>
      <c r="D2238" s="6">
        <v>1580000</v>
      </c>
      <c r="E2238" s="6">
        <v>791500</v>
      </c>
      <c r="F2238" s="6">
        <v>784000</v>
      </c>
      <c r="G2238" s="6">
        <v>784000</v>
      </c>
      <c r="H2238" s="6">
        <v>784000</v>
      </c>
    </row>
    <row r="2239" spans="1:8" x14ac:dyDescent="0.35">
      <c r="A2239" t="s">
        <v>942</v>
      </c>
      <c r="B2239" t="s">
        <v>15</v>
      </c>
      <c r="C2239" t="s">
        <v>2011</v>
      </c>
      <c r="D2239" s="6">
        <v>3401000</v>
      </c>
      <c r="E2239" s="6">
        <v>1701000</v>
      </c>
      <c r="F2239" s="6">
        <v>1700000</v>
      </c>
      <c r="G2239" s="6">
        <v>1700000</v>
      </c>
      <c r="H2239" s="6">
        <v>1700000</v>
      </c>
    </row>
    <row r="2240" spans="1:8" x14ac:dyDescent="0.35">
      <c r="A2240" t="s">
        <v>942</v>
      </c>
      <c r="B2240" t="s">
        <v>15</v>
      </c>
      <c r="C2240" t="s">
        <v>2048</v>
      </c>
      <c r="D2240" s="6">
        <v>583000</v>
      </c>
      <c r="E2240" s="6">
        <v>292000</v>
      </c>
      <c r="F2240" s="6">
        <v>87450</v>
      </c>
      <c r="G2240" s="6">
        <v>291000</v>
      </c>
      <c r="H2240" s="6">
        <v>292000</v>
      </c>
    </row>
    <row r="2241" spans="1:8" x14ac:dyDescent="0.35">
      <c r="A2241" t="s">
        <v>942</v>
      </c>
      <c r="B2241" t="s">
        <v>15</v>
      </c>
      <c r="C2241" t="s">
        <v>2172</v>
      </c>
      <c r="D2241" s="6">
        <v>44530</v>
      </c>
      <c r="E2241" s="6">
        <v>44964</v>
      </c>
      <c r="F2241" s="6">
        <v>6614.55</v>
      </c>
      <c r="G2241" s="6">
        <v>22103</v>
      </c>
      <c r="H2241" s="6">
        <v>21994</v>
      </c>
    </row>
    <row r="2242" spans="1:8" x14ac:dyDescent="0.35">
      <c r="A2242" t="s">
        <v>942</v>
      </c>
      <c r="B2242" t="s">
        <v>15</v>
      </c>
      <c r="C2242" t="s">
        <v>2180</v>
      </c>
      <c r="D2242" s="6">
        <v>328088</v>
      </c>
      <c r="E2242" s="6">
        <v>313684</v>
      </c>
      <c r="F2242" s="6">
        <v>8351</v>
      </c>
      <c r="G2242" s="6">
        <v>8351</v>
      </c>
      <c r="H2242" s="6">
        <v>319351</v>
      </c>
    </row>
    <row r="2243" spans="1:8" x14ac:dyDescent="0.35">
      <c r="A2243" t="s">
        <v>942</v>
      </c>
      <c r="B2243" t="s">
        <v>15</v>
      </c>
      <c r="C2243" t="s">
        <v>2226</v>
      </c>
      <c r="D2243" s="6">
        <v>47292</v>
      </c>
      <c r="E2243" s="6">
        <v>47761</v>
      </c>
      <c r="F2243" s="6">
        <v>0</v>
      </c>
      <c r="G2243" s="6">
        <v>0</v>
      </c>
      <c r="H2243" s="6">
        <v>0</v>
      </c>
    </row>
    <row r="2244" spans="1:8" x14ac:dyDescent="0.35">
      <c r="A2244" t="s">
        <v>942</v>
      </c>
      <c r="B2244" t="s">
        <v>15</v>
      </c>
      <c r="C2244" t="s">
        <v>2292</v>
      </c>
      <c r="D2244" s="6">
        <v>0</v>
      </c>
      <c r="E2244" s="6">
        <v>34759</v>
      </c>
      <c r="F2244" s="6">
        <v>0</v>
      </c>
      <c r="G2244" s="6">
        <v>0</v>
      </c>
      <c r="H2244" s="6">
        <v>0</v>
      </c>
    </row>
    <row r="2245" spans="1:8" x14ac:dyDescent="0.35">
      <c r="A2245" t="s">
        <v>942</v>
      </c>
      <c r="B2245" t="s">
        <v>15</v>
      </c>
      <c r="C2245" t="s">
        <v>2517</v>
      </c>
      <c r="D2245" s="6">
        <v>47293</v>
      </c>
      <c r="E2245" s="6">
        <v>47761</v>
      </c>
      <c r="F2245" s="6">
        <v>0</v>
      </c>
      <c r="G2245" s="6">
        <v>0</v>
      </c>
      <c r="H2245" s="6">
        <v>0</v>
      </c>
    </row>
    <row r="2246" spans="1:8" x14ac:dyDescent="0.35">
      <c r="A2246" t="s">
        <v>942</v>
      </c>
      <c r="B2246" t="s">
        <v>15</v>
      </c>
      <c r="C2246" t="s">
        <v>2559</v>
      </c>
      <c r="D2246" s="6">
        <v>119564</v>
      </c>
      <c r="E2246" s="6">
        <v>60407</v>
      </c>
      <c r="F2246" s="6">
        <v>20666.849999999999</v>
      </c>
      <c r="G2246" s="6">
        <v>69157</v>
      </c>
      <c r="H2246" s="6">
        <v>68622</v>
      </c>
    </row>
    <row r="2247" spans="1:8" x14ac:dyDescent="0.35">
      <c r="A2247" t="s">
        <v>942</v>
      </c>
      <c r="B2247" t="s">
        <v>15</v>
      </c>
      <c r="C2247" t="s">
        <v>1092</v>
      </c>
      <c r="D2247" s="6">
        <v>50000</v>
      </c>
      <c r="E2247" s="6">
        <v>0</v>
      </c>
      <c r="F2247" s="6">
        <v>0</v>
      </c>
      <c r="G2247" s="6">
        <v>0</v>
      </c>
      <c r="H2247" s="6">
        <v>0</v>
      </c>
    </row>
    <row r="2248" spans="1:8" x14ac:dyDescent="0.35">
      <c r="A2248" t="s">
        <v>942</v>
      </c>
      <c r="B2248" t="s">
        <v>15</v>
      </c>
      <c r="C2248" t="s">
        <v>2592</v>
      </c>
      <c r="D2248" s="6">
        <v>13291</v>
      </c>
      <c r="E2248" s="6">
        <v>15045</v>
      </c>
      <c r="F2248" s="6">
        <v>0</v>
      </c>
      <c r="G2248" s="6">
        <v>0</v>
      </c>
      <c r="H2248" s="6">
        <v>0</v>
      </c>
    </row>
    <row r="2249" spans="1:8" x14ac:dyDescent="0.35">
      <c r="A2249" t="s">
        <v>942</v>
      </c>
      <c r="B2249" t="s">
        <v>15</v>
      </c>
      <c r="C2249" t="s">
        <v>2722</v>
      </c>
      <c r="D2249" s="6">
        <v>108510</v>
      </c>
      <c r="E2249" s="6">
        <v>0</v>
      </c>
      <c r="F2249" s="6">
        <v>157215</v>
      </c>
      <c r="G2249" s="6">
        <v>524050</v>
      </c>
      <c r="H2249" s="6">
        <v>524050</v>
      </c>
    </row>
    <row r="2250" spans="1:8" x14ac:dyDescent="0.35">
      <c r="A2250" t="s">
        <v>942</v>
      </c>
      <c r="B2250" t="s">
        <v>15</v>
      </c>
      <c r="C2250" t="s">
        <v>2907</v>
      </c>
      <c r="D2250" s="6">
        <v>53562</v>
      </c>
      <c r="E2250" s="6">
        <v>0</v>
      </c>
      <c r="F2250" s="6">
        <v>7776.75</v>
      </c>
      <c r="G2250" s="6">
        <v>25985</v>
      </c>
      <c r="H2250" s="6">
        <v>25860</v>
      </c>
    </row>
    <row r="2251" spans="1:8" x14ac:dyDescent="0.35">
      <c r="A2251" t="s">
        <v>943</v>
      </c>
      <c r="B2251" t="s">
        <v>15</v>
      </c>
      <c r="C2251" t="s">
        <v>1119</v>
      </c>
      <c r="D2251" s="6">
        <v>48166</v>
      </c>
      <c r="E2251" s="6">
        <v>24312</v>
      </c>
      <c r="F2251" s="6">
        <v>23853</v>
      </c>
      <c r="G2251" s="6">
        <v>23853</v>
      </c>
      <c r="H2251" s="6">
        <v>23853</v>
      </c>
    </row>
    <row r="2252" spans="1:8" x14ac:dyDescent="0.35">
      <c r="A2252" t="s">
        <v>943</v>
      </c>
      <c r="B2252" t="s">
        <v>15</v>
      </c>
      <c r="C2252" t="s">
        <v>1495</v>
      </c>
      <c r="D2252" s="6">
        <v>0</v>
      </c>
      <c r="E2252" s="6">
        <v>14221</v>
      </c>
      <c r="F2252" s="6">
        <v>0</v>
      </c>
      <c r="G2252" s="6">
        <v>0</v>
      </c>
      <c r="H2252" s="6">
        <v>0</v>
      </c>
    </row>
    <row r="2253" spans="1:8" x14ac:dyDescent="0.35">
      <c r="A2253" t="s">
        <v>943</v>
      </c>
      <c r="B2253" t="s">
        <v>15</v>
      </c>
      <c r="C2253" t="s">
        <v>1648</v>
      </c>
      <c r="D2253" s="6">
        <v>28412</v>
      </c>
      <c r="E2253" s="6">
        <v>14312</v>
      </c>
      <c r="F2253" s="6">
        <v>0</v>
      </c>
      <c r="G2253" s="6">
        <v>0</v>
      </c>
      <c r="H2253" s="6">
        <v>0</v>
      </c>
    </row>
    <row r="2254" spans="1:8" x14ac:dyDescent="0.35">
      <c r="A2254" t="s">
        <v>943</v>
      </c>
      <c r="B2254" t="s">
        <v>15</v>
      </c>
      <c r="C2254" t="s">
        <v>1719</v>
      </c>
      <c r="D2254" s="6">
        <v>47250</v>
      </c>
      <c r="E2254" s="6">
        <v>24150</v>
      </c>
      <c r="F2254" s="6">
        <v>22925</v>
      </c>
      <c r="G2254" s="6">
        <v>23100</v>
      </c>
      <c r="H2254" s="6">
        <v>22750</v>
      </c>
    </row>
    <row r="2255" spans="1:8" x14ac:dyDescent="0.35">
      <c r="A2255" t="s">
        <v>943</v>
      </c>
      <c r="B2255" t="s">
        <v>15</v>
      </c>
      <c r="C2255" t="s">
        <v>1777</v>
      </c>
      <c r="D2255" s="6">
        <v>280000</v>
      </c>
      <c r="E2255" s="6">
        <v>140000</v>
      </c>
      <c r="F2255" s="6">
        <v>140000</v>
      </c>
      <c r="G2255" s="6">
        <v>140000</v>
      </c>
      <c r="H2255" s="6">
        <v>140000</v>
      </c>
    </row>
    <row r="2256" spans="1:8" x14ac:dyDescent="0.35">
      <c r="A2256" t="s">
        <v>943</v>
      </c>
      <c r="B2256" t="s">
        <v>15</v>
      </c>
      <c r="C2256" t="s">
        <v>1918</v>
      </c>
      <c r="D2256" s="6">
        <v>23000</v>
      </c>
      <c r="E2256" s="6">
        <v>11800</v>
      </c>
      <c r="F2256" s="6">
        <v>11100</v>
      </c>
      <c r="G2256" s="6">
        <v>11200</v>
      </c>
      <c r="H2256" s="6">
        <v>11000</v>
      </c>
    </row>
    <row r="2257" spans="1:8" x14ac:dyDescent="0.35">
      <c r="A2257" t="s">
        <v>943</v>
      </c>
      <c r="B2257" t="s">
        <v>15</v>
      </c>
      <c r="C2257" t="s">
        <v>2055</v>
      </c>
      <c r="D2257" s="6">
        <v>280000</v>
      </c>
      <c r="E2257" s="6">
        <v>140000</v>
      </c>
      <c r="F2257" s="6">
        <v>140000</v>
      </c>
      <c r="G2257" s="6">
        <v>140000</v>
      </c>
      <c r="H2257" s="6">
        <v>140000</v>
      </c>
    </row>
    <row r="2258" spans="1:8" x14ac:dyDescent="0.35">
      <c r="A2258" t="s">
        <v>943</v>
      </c>
      <c r="B2258" t="s">
        <v>15</v>
      </c>
      <c r="C2258" t="s">
        <v>2129</v>
      </c>
      <c r="D2258" s="6">
        <v>27473</v>
      </c>
      <c r="E2258" s="6">
        <v>13838</v>
      </c>
      <c r="F2258" s="6">
        <v>4080.45</v>
      </c>
      <c r="G2258" s="6">
        <v>13635</v>
      </c>
      <c r="H2258" s="6">
        <v>13568</v>
      </c>
    </row>
    <row r="2259" spans="1:8" x14ac:dyDescent="0.35">
      <c r="A2259" t="s">
        <v>943</v>
      </c>
      <c r="B2259" t="s">
        <v>15</v>
      </c>
      <c r="C2259" t="s">
        <v>2298</v>
      </c>
      <c r="D2259" s="6">
        <v>1624000</v>
      </c>
      <c r="E2259" s="6">
        <v>866000</v>
      </c>
      <c r="F2259" s="6">
        <v>220500</v>
      </c>
      <c r="G2259" s="6">
        <v>735000</v>
      </c>
      <c r="H2259" s="6">
        <v>735000</v>
      </c>
    </row>
    <row r="2260" spans="1:8" x14ac:dyDescent="0.35">
      <c r="A2260" t="s">
        <v>943</v>
      </c>
      <c r="B2260" t="s">
        <v>15</v>
      </c>
      <c r="C2260" t="s">
        <v>2397</v>
      </c>
      <c r="D2260" s="6">
        <v>28523</v>
      </c>
      <c r="E2260" s="6">
        <v>14366</v>
      </c>
      <c r="F2260" s="6">
        <v>4236.8999999999996</v>
      </c>
      <c r="G2260" s="6">
        <v>14158</v>
      </c>
      <c r="H2260" s="6">
        <v>14088</v>
      </c>
    </row>
    <row r="2261" spans="1:8" x14ac:dyDescent="0.35">
      <c r="A2261" t="s">
        <v>943</v>
      </c>
      <c r="B2261" t="s">
        <v>15</v>
      </c>
      <c r="C2261" t="s">
        <v>2445</v>
      </c>
      <c r="D2261" s="6">
        <v>101848</v>
      </c>
      <c r="E2261" s="6">
        <v>50925</v>
      </c>
      <c r="F2261" s="6">
        <v>50924</v>
      </c>
      <c r="G2261" s="6">
        <v>50924</v>
      </c>
      <c r="H2261" s="6">
        <v>50925</v>
      </c>
    </row>
    <row r="2262" spans="1:8" x14ac:dyDescent="0.35">
      <c r="A2262" t="s">
        <v>943</v>
      </c>
      <c r="B2262" t="s">
        <v>15</v>
      </c>
      <c r="C2262" t="s">
        <v>2544</v>
      </c>
      <c r="D2262" s="6">
        <v>28122</v>
      </c>
      <c r="E2262" s="6">
        <v>0</v>
      </c>
      <c r="F2262" s="6">
        <v>4273.3500000000004</v>
      </c>
      <c r="G2262" s="6">
        <v>14279</v>
      </c>
      <c r="H2262" s="6">
        <v>14210</v>
      </c>
    </row>
    <row r="2263" spans="1:8" x14ac:dyDescent="0.35">
      <c r="A2263" t="s">
        <v>943</v>
      </c>
      <c r="B2263" t="s">
        <v>15</v>
      </c>
      <c r="C2263" t="s">
        <v>2592</v>
      </c>
      <c r="D2263" s="6">
        <v>6283</v>
      </c>
      <c r="E2263" s="6">
        <v>0</v>
      </c>
      <c r="F2263" s="6">
        <v>0</v>
      </c>
      <c r="G2263" s="6">
        <v>0</v>
      </c>
      <c r="H2263" s="6">
        <v>0</v>
      </c>
    </row>
    <row r="2264" spans="1:8" x14ac:dyDescent="0.35">
      <c r="A2264" t="s">
        <v>943</v>
      </c>
      <c r="B2264" t="s">
        <v>15</v>
      </c>
      <c r="C2264" t="s">
        <v>1092</v>
      </c>
      <c r="D2264" s="6">
        <v>30000</v>
      </c>
      <c r="E2264" s="6">
        <v>29384</v>
      </c>
      <c r="F2264" s="6">
        <v>0</v>
      </c>
      <c r="G2264" s="6">
        <v>0</v>
      </c>
      <c r="H2264" s="6">
        <v>0</v>
      </c>
    </row>
    <row r="2265" spans="1:8" x14ac:dyDescent="0.35">
      <c r="A2265" t="s">
        <v>943</v>
      </c>
      <c r="B2265" t="s">
        <v>15</v>
      </c>
      <c r="C2265" t="s">
        <v>1032</v>
      </c>
      <c r="D2265" s="6">
        <v>15000</v>
      </c>
      <c r="E2265" s="6">
        <v>7500</v>
      </c>
      <c r="F2265" s="6">
        <v>2250</v>
      </c>
      <c r="G2265" s="6">
        <v>7500</v>
      </c>
      <c r="H2265" s="6">
        <v>7500</v>
      </c>
    </row>
    <row r="2266" spans="1:8" x14ac:dyDescent="0.35">
      <c r="A2266" t="s">
        <v>943</v>
      </c>
      <c r="B2266" t="s">
        <v>15</v>
      </c>
      <c r="C2266" t="s">
        <v>2665</v>
      </c>
      <c r="D2266" s="6">
        <v>373000</v>
      </c>
      <c r="E2266" s="6">
        <v>86000</v>
      </c>
      <c r="F2266" s="6">
        <v>83100</v>
      </c>
      <c r="G2266" s="6">
        <v>277000</v>
      </c>
      <c r="H2266" s="6">
        <v>277000</v>
      </c>
    </row>
    <row r="2267" spans="1:8" x14ac:dyDescent="0.35">
      <c r="A2267" t="s">
        <v>943</v>
      </c>
      <c r="B2267" t="s">
        <v>15</v>
      </c>
      <c r="C2267" t="s">
        <v>2818</v>
      </c>
      <c r="D2267" s="6">
        <v>29843</v>
      </c>
      <c r="E2267" s="6">
        <v>0</v>
      </c>
      <c r="F2267" s="6">
        <v>4357.5</v>
      </c>
      <c r="G2267" s="6">
        <v>14560</v>
      </c>
      <c r="H2267" s="6">
        <v>14490</v>
      </c>
    </row>
    <row r="2268" spans="1:8" x14ac:dyDescent="0.35">
      <c r="A2268" t="s">
        <v>943</v>
      </c>
      <c r="B2268" t="s">
        <v>15</v>
      </c>
      <c r="C2268" t="s">
        <v>2832</v>
      </c>
      <c r="D2268" s="6">
        <v>0</v>
      </c>
      <c r="E2268" s="6">
        <v>0</v>
      </c>
      <c r="F2268" s="6">
        <v>8318.4</v>
      </c>
      <c r="G2268" s="6">
        <v>27840</v>
      </c>
      <c r="H2268" s="6">
        <v>27616</v>
      </c>
    </row>
    <row r="2269" spans="1:8" x14ac:dyDescent="0.35">
      <c r="A2269" t="s">
        <v>943</v>
      </c>
      <c r="B2269" t="s">
        <v>16</v>
      </c>
      <c r="C2269" t="s">
        <v>2177</v>
      </c>
      <c r="D2269" s="6">
        <v>127496</v>
      </c>
      <c r="E2269" s="6">
        <v>65900</v>
      </c>
      <c r="F2269" s="6">
        <v>61586</v>
      </c>
      <c r="G2269" s="6">
        <v>61586</v>
      </c>
      <c r="H2269" s="6">
        <v>65140</v>
      </c>
    </row>
    <row r="2270" spans="1:8" x14ac:dyDescent="0.35">
      <c r="A2270" t="s">
        <v>944</v>
      </c>
      <c r="B2270" t="s">
        <v>15</v>
      </c>
      <c r="C2270" t="s">
        <v>1105</v>
      </c>
      <c r="D2270" s="6">
        <v>1947975</v>
      </c>
      <c r="E2270" s="6">
        <v>29325</v>
      </c>
      <c r="F2270" s="6">
        <v>0</v>
      </c>
      <c r="G2270" s="6">
        <v>0</v>
      </c>
      <c r="H2270" s="6">
        <v>0</v>
      </c>
    </row>
    <row r="2271" spans="1:8" x14ac:dyDescent="0.35">
      <c r="A2271" t="s">
        <v>944</v>
      </c>
      <c r="B2271" t="s">
        <v>15</v>
      </c>
      <c r="C2271" t="s">
        <v>1697</v>
      </c>
      <c r="D2271" s="6">
        <v>56000</v>
      </c>
      <c r="E2271" s="6">
        <v>28000</v>
      </c>
      <c r="F2271" s="6">
        <v>286200</v>
      </c>
      <c r="G2271" s="6">
        <v>954000</v>
      </c>
      <c r="H2271" s="6">
        <v>954000</v>
      </c>
    </row>
    <row r="2272" spans="1:8" x14ac:dyDescent="0.35">
      <c r="A2272" t="s">
        <v>944</v>
      </c>
      <c r="B2272" t="s">
        <v>15</v>
      </c>
      <c r="C2272" t="s">
        <v>1893</v>
      </c>
      <c r="D2272" s="6">
        <v>945000</v>
      </c>
      <c r="E2272" s="6">
        <v>948000</v>
      </c>
      <c r="F2272" s="6">
        <v>0</v>
      </c>
      <c r="G2272" s="6">
        <v>0</v>
      </c>
      <c r="H2272" s="6">
        <v>0</v>
      </c>
    </row>
    <row r="2273" spans="1:8" x14ac:dyDescent="0.35">
      <c r="A2273" t="s">
        <v>944</v>
      </c>
      <c r="B2273" t="s">
        <v>15</v>
      </c>
      <c r="C2273" t="s">
        <v>1996</v>
      </c>
      <c r="D2273" s="6">
        <v>145000</v>
      </c>
      <c r="E2273" s="6">
        <v>143050</v>
      </c>
      <c r="F2273" s="6">
        <v>1950</v>
      </c>
      <c r="G2273" s="6">
        <v>1950</v>
      </c>
      <c r="H2273" s="6">
        <v>143050</v>
      </c>
    </row>
    <row r="2274" spans="1:8" x14ac:dyDescent="0.35">
      <c r="A2274" t="s">
        <v>944</v>
      </c>
      <c r="B2274" t="s">
        <v>15</v>
      </c>
      <c r="C2274" t="s">
        <v>2102</v>
      </c>
      <c r="D2274" s="6">
        <v>155750</v>
      </c>
      <c r="E2274" s="6">
        <v>77500</v>
      </c>
      <c r="F2274" s="6">
        <v>77875</v>
      </c>
      <c r="G2274" s="6">
        <v>78250</v>
      </c>
      <c r="H2274" s="6">
        <v>77500</v>
      </c>
    </row>
    <row r="2275" spans="1:8" x14ac:dyDescent="0.35">
      <c r="A2275" t="s">
        <v>944</v>
      </c>
      <c r="B2275" t="s">
        <v>15</v>
      </c>
      <c r="C2275" t="s">
        <v>1092</v>
      </c>
      <c r="D2275" s="6">
        <v>370000</v>
      </c>
      <c r="E2275" s="6">
        <v>84564</v>
      </c>
      <c r="F2275" s="6">
        <v>0</v>
      </c>
      <c r="G2275" s="6">
        <v>0</v>
      </c>
      <c r="H2275" s="6">
        <v>0</v>
      </c>
    </row>
    <row r="2276" spans="1:8" x14ac:dyDescent="0.35">
      <c r="A2276" t="s">
        <v>944</v>
      </c>
      <c r="B2276" t="s">
        <v>15</v>
      </c>
      <c r="C2276" t="s">
        <v>2592</v>
      </c>
      <c r="D2276" s="6">
        <v>17546</v>
      </c>
      <c r="E2276" s="6">
        <v>13577</v>
      </c>
      <c r="F2276" s="6">
        <v>0</v>
      </c>
      <c r="G2276" s="6">
        <v>0</v>
      </c>
      <c r="H2276" s="6">
        <v>0</v>
      </c>
    </row>
    <row r="2277" spans="1:8" x14ac:dyDescent="0.35">
      <c r="A2277" t="s">
        <v>944</v>
      </c>
      <c r="B2277" t="s">
        <v>15</v>
      </c>
      <c r="C2277" t="s">
        <v>1032</v>
      </c>
      <c r="D2277" s="6">
        <v>0</v>
      </c>
      <c r="E2277" s="6">
        <v>0</v>
      </c>
      <c r="F2277" s="6">
        <v>0</v>
      </c>
      <c r="G2277" s="6">
        <v>0</v>
      </c>
      <c r="H2277" s="6">
        <v>0</v>
      </c>
    </row>
    <row r="2278" spans="1:8" x14ac:dyDescent="0.35">
      <c r="A2278" t="s">
        <v>944</v>
      </c>
      <c r="B2278" t="s">
        <v>15</v>
      </c>
      <c r="C2278" t="s">
        <v>2597</v>
      </c>
      <c r="D2278" s="6">
        <v>0</v>
      </c>
      <c r="E2278" s="6">
        <v>0</v>
      </c>
      <c r="F2278" s="6">
        <v>0</v>
      </c>
      <c r="G2278" s="6">
        <v>0</v>
      </c>
      <c r="H2278" s="6">
        <v>0</v>
      </c>
    </row>
    <row r="2279" spans="1:8" x14ac:dyDescent="0.35">
      <c r="A2279" t="s">
        <v>944</v>
      </c>
      <c r="B2279" t="s">
        <v>16</v>
      </c>
      <c r="C2279" t="s">
        <v>1654</v>
      </c>
      <c r="D2279" s="6">
        <v>86198</v>
      </c>
      <c r="E2279" s="6">
        <v>44503</v>
      </c>
      <c r="F2279" s="6">
        <v>46149</v>
      </c>
      <c r="G2279" s="6">
        <v>46695</v>
      </c>
      <c r="H2279" s="6">
        <v>45603</v>
      </c>
    </row>
    <row r="2280" spans="1:8" x14ac:dyDescent="0.35">
      <c r="A2280" t="s">
        <v>944</v>
      </c>
      <c r="B2280" t="s">
        <v>16</v>
      </c>
      <c r="C2280" t="s">
        <v>2597</v>
      </c>
      <c r="D2280" s="6">
        <v>0</v>
      </c>
      <c r="E2280" s="6">
        <v>0</v>
      </c>
      <c r="F2280" s="6">
        <v>0</v>
      </c>
      <c r="G2280" s="6">
        <v>0</v>
      </c>
      <c r="H2280" s="6">
        <v>0</v>
      </c>
    </row>
    <row r="2281" spans="1:8" x14ac:dyDescent="0.35">
      <c r="A2281" t="s">
        <v>944</v>
      </c>
      <c r="B2281" t="s">
        <v>16</v>
      </c>
      <c r="C2281" t="s">
        <v>1032</v>
      </c>
      <c r="D2281" s="6">
        <v>0</v>
      </c>
      <c r="E2281" s="6">
        <v>0</v>
      </c>
      <c r="F2281" s="6">
        <v>0</v>
      </c>
      <c r="G2281" s="6">
        <v>0</v>
      </c>
      <c r="H2281" s="6">
        <v>0</v>
      </c>
    </row>
    <row r="2282" spans="1:8" x14ac:dyDescent="0.35">
      <c r="A2282" t="s">
        <v>945</v>
      </c>
      <c r="B2282" t="s">
        <v>15</v>
      </c>
      <c r="C2282" t="s">
        <v>1173</v>
      </c>
      <c r="D2282" s="6">
        <v>31771</v>
      </c>
      <c r="E2282" s="6">
        <v>16001</v>
      </c>
      <c r="F2282" s="6">
        <v>4719.1499999999996</v>
      </c>
      <c r="G2282" s="6">
        <v>15769</v>
      </c>
      <c r="H2282" s="6">
        <v>15692</v>
      </c>
    </row>
    <row r="2283" spans="1:8" x14ac:dyDescent="0.35">
      <c r="A2283" t="s">
        <v>945</v>
      </c>
      <c r="B2283" t="s">
        <v>15</v>
      </c>
      <c r="C2283" t="s">
        <v>1184</v>
      </c>
      <c r="D2283" s="6">
        <v>158177</v>
      </c>
      <c r="E2283" s="6">
        <v>79660</v>
      </c>
      <c r="F2283" s="6">
        <v>23497.95</v>
      </c>
      <c r="G2283" s="6">
        <v>78517</v>
      </c>
      <c r="H2283" s="6">
        <v>78136</v>
      </c>
    </row>
    <row r="2284" spans="1:8" x14ac:dyDescent="0.35">
      <c r="A2284" t="s">
        <v>945</v>
      </c>
      <c r="B2284" t="s">
        <v>15</v>
      </c>
      <c r="C2284" t="s">
        <v>1338</v>
      </c>
      <c r="D2284" s="6">
        <v>2535000</v>
      </c>
      <c r="E2284" s="6">
        <v>1267000</v>
      </c>
      <c r="F2284" s="6">
        <v>1268000</v>
      </c>
      <c r="G2284" s="6">
        <v>1268000</v>
      </c>
      <c r="H2284" s="6">
        <v>1268000</v>
      </c>
    </row>
    <row r="2285" spans="1:8" x14ac:dyDescent="0.35">
      <c r="A2285" t="s">
        <v>945</v>
      </c>
      <c r="B2285" t="s">
        <v>15</v>
      </c>
      <c r="C2285" t="s">
        <v>1584</v>
      </c>
      <c r="D2285" s="6">
        <v>578006</v>
      </c>
      <c r="E2285" s="6">
        <v>0</v>
      </c>
      <c r="F2285" s="6">
        <v>61155</v>
      </c>
      <c r="G2285" s="6">
        <v>199750</v>
      </c>
      <c r="H2285" s="6">
        <v>207950</v>
      </c>
    </row>
    <row r="2286" spans="1:8" x14ac:dyDescent="0.35">
      <c r="A2286" t="s">
        <v>945</v>
      </c>
      <c r="B2286" t="s">
        <v>15</v>
      </c>
      <c r="C2286" t="s">
        <v>1730</v>
      </c>
      <c r="D2286" s="6">
        <v>156634</v>
      </c>
      <c r="E2286" s="6">
        <v>78894</v>
      </c>
      <c r="F2286" s="6">
        <v>23264.25</v>
      </c>
      <c r="G2286" s="6">
        <v>77740</v>
      </c>
      <c r="H2286" s="6">
        <v>77355</v>
      </c>
    </row>
    <row r="2287" spans="1:8" x14ac:dyDescent="0.35">
      <c r="A2287" t="s">
        <v>945</v>
      </c>
      <c r="B2287" t="s">
        <v>15</v>
      </c>
      <c r="C2287" t="s">
        <v>1175</v>
      </c>
      <c r="D2287" s="6">
        <v>700475</v>
      </c>
      <c r="E2287" s="6">
        <v>527575</v>
      </c>
      <c r="F2287" s="6">
        <v>49927.5</v>
      </c>
      <c r="G2287" s="6">
        <v>165375</v>
      </c>
      <c r="H2287" s="6">
        <v>167475</v>
      </c>
    </row>
    <row r="2288" spans="1:8" x14ac:dyDescent="0.35">
      <c r="A2288" t="s">
        <v>945</v>
      </c>
      <c r="B2288" t="s">
        <v>15</v>
      </c>
      <c r="C2288" t="s">
        <v>1770</v>
      </c>
      <c r="D2288" s="6">
        <v>75033</v>
      </c>
      <c r="E2288" s="6">
        <v>75407</v>
      </c>
      <c r="F2288" s="6">
        <v>0</v>
      </c>
      <c r="G2288" s="6">
        <v>0</v>
      </c>
      <c r="H2288" s="6">
        <v>0</v>
      </c>
    </row>
    <row r="2289" spans="1:8" x14ac:dyDescent="0.35">
      <c r="A2289" t="s">
        <v>945</v>
      </c>
      <c r="B2289" t="s">
        <v>15</v>
      </c>
      <c r="C2289" t="s">
        <v>1784</v>
      </c>
      <c r="D2289" s="6">
        <v>0</v>
      </c>
      <c r="E2289" s="6">
        <v>0</v>
      </c>
      <c r="F2289" s="6">
        <v>0</v>
      </c>
      <c r="G2289" s="6">
        <v>0</v>
      </c>
      <c r="H2289" s="6">
        <v>0</v>
      </c>
    </row>
    <row r="2290" spans="1:8" x14ac:dyDescent="0.35">
      <c r="A2290" t="s">
        <v>945</v>
      </c>
      <c r="B2290" t="s">
        <v>15</v>
      </c>
      <c r="C2290" t="s">
        <v>2006</v>
      </c>
      <c r="D2290" s="6">
        <v>0</v>
      </c>
      <c r="E2290" s="6">
        <v>74531</v>
      </c>
      <c r="F2290" s="6">
        <v>0</v>
      </c>
      <c r="G2290" s="6">
        <v>0</v>
      </c>
      <c r="H2290" s="6">
        <v>0</v>
      </c>
    </row>
    <row r="2291" spans="1:8" x14ac:dyDescent="0.35">
      <c r="A2291" t="s">
        <v>945</v>
      </c>
      <c r="B2291" t="s">
        <v>15</v>
      </c>
      <c r="C2291" t="s">
        <v>1535</v>
      </c>
      <c r="D2291" s="6">
        <v>605000</v>
      </c>
      <c r="E2291" s="6">
        <v>303500</v>
      </c>
      <c r="F2291" s="6">
        <v>303500</v>
      </c>
      <c r="G2291" s="6">
        <v>303500</v>
      </c>
      <c r="H2291" s="6">
        <v>303500</v>
      </c>
    </row>
    <row r="2292" spans="1:8" x14ac:dyDescent="0.35">
      <c r="A2292" t="s">
        <v>945</v>
      </c>
      <c r="B2292" t="s">
        <v>15</v>
      </c>
      <c r="C2292" t="s">
        <v>2244</v>
      </c>
      <c r="D2292" s="6">
        <v>139409</v>
      </c>
      <c r="E2292" s="6">
        <v>70214</v>
      </c>
      <c r="F2292" s="6">
        <v>20707.95</v>
      </c>
      <c r="G2292" s="6">
        <v>69196</v>
      </c>
      <c r="H2292" s="6">
        <v>68857</v>
      </c>
    </row>
    <row r="2293" spans="1:8" x14ac:dyDescent="0.35">
      <c r="A2293" t="s">
        <v>945</v>
      </c>
      <c r="B2293" t="s">
        <v>15</v>
      </c>
      <c r="C2293" t="s">
        <v>2259</v>
      </c>
      <c r="D2293" s="6">
        <v>157804</v>
      </c>
      <c r="E2293" s="6">
        <v>79472</v>
      </c>
      <c r="F2293" s="6">
        <v>23442.45</v>
      </c>
      <c r="G2293" s="6">
        <v>78332</v>
      </c>
      <c r="H2293" s="6">
        <v>77951</v>
      </c>
    </row>
    <row r="2294" spans="1:8" x14ac:dyDescent="0.35">
      <c r="A2294" t="s">
        <v>945</v>
      </c>
      <c r="B2294" t="s">
        <v>15</v>
      </c>
      <c r="C2294" t="s">
        <v>2329</v>
      </c>
      <c r="D2294" s="6">
        <v>0</v>
      </c>
      <c r="E2294" s="6">
        <v>12364</v>
      </c>
      <c r="F2294" s="6">
        <v>0</v>
      </c>
      <c r="G2294" s="6">
        <v>0</v>
      </c>
      <c r="H2294" s="6">
        <v>0</v>
      </c>
    </row>
    <row r="2295" spans="1:8" x14ac:dyDescent="0.35">
      <c r="A2295" t="s">
        <v>945</v>
      </c>
      <c r="B2295" t="s">
        <v>15</v>
      </c>
      <c r="C2295" t="s">
        <v>2330</v>
      </c>
      <c r="D2295" s="6">
        <v>31962</v>
      </c>
      <c r="E2295" s="6">
        <v>16099</v>
      </c>
      <c r="F2295" s="6">
        <v>4747.2</v>
      </c>
      <c r="G2295" s="6">
        <v>15863</v>
      </c>
      <c r="H2295" s="6">
        <v>15785</v>
      </c>
    </row>
    <row r="2296" spans="1:8" x14ac:dyDescent="0.35">
      <c r="A2296" t="s">
        <v>945</v>
      </c>
      <c r="B2296" t="s">
        <v>15</v>
      </c>
      <c r="C2296" t="s">
        <v>2333</v>
      </c>
      <c r="D2296" s="6">
        <v>133427</v>
      </c>
      <c r="E2296" s="6">
        <v>67210</v>
      </c>
      <c r="F2296" s="6">
        <v>0</v>
      </c>
      <c r="G2296" s="6">
        <v>0</v>
      </c>
      <c r="H2296" s="6">
        <v>0</v>
      </c>
    </row>
    <row r="2297" spans="1:8" x14ac:dyDescent="0.35">
      <c r="A2297" t="s">
        <v>945</v>
      </c>
      <c r="B2297" t="s">
        <v>15</v>
      </c>
      <c r="C2297" t="s">
        <v>2566</v>
      </c>
      <c r="D2297" s="6">
        <v>1197000</v>
      </c>
      <c r="E2297" s="6">
        <v>597500</v>
      </c>
      <c r="F2297" s="6">
        <v>599000</v>
      </c>
      <c r="G2297" s="6">
        <v>599000</v>
      </c>
      <c r="H2297" s="6">
        <v>599000</v>
      </c>
    </row>
    <row r="2298" spans="1:8" x14ac:dyDescent="0.35">
      <c r="A2298" t="s">
        <v>945</v>
      </c>
      <c r="B2298" t="s">
        <v>15</v>
      </c>
      <c r="C2298" t="s">
        <v>2592</v>
      </c>
      <c r="D2298" s="6">
        <v>128925</v>
      </c>
      <c r="E2298" s="6">
        <v>0</v>
      </c>
      <c r="F2298" s="6">
        <v>0</v>
      </c>
      <c r="G2298" s="6">
        <v>0</v>
      </c>
      <c r="H2298" s="6">
        <v>0</v>
      </c>
    </row>
    <row r="2299" spans="1:8" x14ac:dyDescent="0.35">
      <c r="A2299" t="s">
        <v>945</v>
      </c>
      <c r="B2299" t="s">
        <v>15</v>
      </c>
      <c r="C2299" t="s">
        <v>1092</v>
      </c>
      <c r="D2299" s="6">
        <v>100000</v>
      </c>
      <c r="E2299" s="6">
        <v>0</v>
      </c>
      <c r="F2299" s="6">
        <v>0</v>
      </c>
      <c r="G2299" s="6">
        <v>0</v>
      </c>
      <c r="H2299" s="6">
        <v>0</v>
      </c>
    </row>
    <row r="2300" spans="1:8" x14ac:dyDescent="0.35">
      <c r="A2300" t="s">
        <v>945</v>
      </c>
      <c r="B2300" t="s">
        <v>15</v>
      </c>
      <c r="C2300" t="s">
        <v>2713</v>
      </c>
      <c r="D2300" s="6">
        <v>156969</v>
      </c>
      <c r="E2300" s="6">
        <v>0</v>
      </c>
      <c r="F2300" s="6">
        <v>23312.55</v>
      </c>
      <c r="G2300" s="6">
        <v>77896</v>
      </c>
      <c r="H2300" s="6">
        <v>77521</v>
      </c>
    </row>
    <row r="2301" spans="1:8" x14ac:dyDescent="0.35">
      <c r="A2301" t="s">
        <v>945</v>
      </c>
      <c r="B2301" t="s">
        <v>15</v>
      </c>
      <c r="C2301" t="s">
        <v>2938</v>
      </c>
      <c r="D2301" s="6">
        <v>160504</v>
      </c>
      <c r="E2301" s="6">
        <v>0</v>
      </c>
      <c r="F2301" s="6">
        <v>23489.85</v>
      </c>
      <c r="G2301" s="6">
        <v>78488</v>
      </c>
      <c r="H2301" s="6">
        <v>78111</v>
      </c>
    </row>
    <row r="2302" spans="1:8" x14ac:dyDescent="0.35">
      <c r="A2302" t="s">
        <v>945</v>
      </c>
      <c r="B2302" t="s">
        <v>16</v>
      </c>
      <c r="C2302" t="s">
        <v>1259</v>
      </c>
      <c r="D2302" s="6">
        <v>662966</v>
      </c>
      <c r="E2302" s="6">
        <v>329669</v>
      </c>
      <c r="F2302" s="6">
        <v>331430</v>
      </c>
      <c r="G2302" s="6">
        <v>332830</v>
      </c>
      <c r="H2302" s="6">
        <v>330030</v>
      </c>
    </row>
    <row r="2303" spans="1:8" x14ac:dyDescent="0.35">
      <c r="A2303" t="s">
        <v>946</v>
      </c>
      <c r="B2303" t="s">
        <v>30</v>
      </c>
      <c r="C2303" t="s">
        <v>1938</v>
      </c>
      <c r="D2303" s="6">
        <v>11017860</v>
      </c>
      <c r="E2303" s="6">
        <v>5509900</v>
      </c>
      <c r="F2303" s="6">
        <v>1653132.3</v>
      </c>
      <c r="G2303" s="6">
        <v>5510441</v>
      </c>
      <c r="H2303" s="6">
        <v>5510441</v>
      </c>
    </row>
    <row r="2304" spans="1:8" x14ac:dyDescent="0.35">
      <c r="A2304" t="s">
        <v>946</v>
      </c>
      <c r="B2304" t="s">
        <v>30</v>
      </c>
      <c r="C2304" t="s">
        <v>2380</v>
      </c>
      <c r="D2304" s="6">
        <v>348142</v>
      </c>
      <c r="E2304" s="6">
        <v>174101</v>
      </c>
      <c r="F2304" s="6">
        <v>52218</v>
      </c>
      <c r="G2304" s="6">
        <v>174060</v>
      </c>
      <c r="H2304" s="6">
        <v>174060</v>
      </c>
    </row>
    <row r="2305" spans="1:8" x14ac:dyDescent="0.35">
      <c r="A2305" t="s">
        <v>946</v>
      </c>
      <c r="B2305" t="s">
        <v>15</v>
      </c>
      <c r="C2305" t="s">
        <v>1103</v>
      </c>
      <c r="D2305" s="6">
        <v>490000</v>
      </c>
      <c r="E2305" s="6">
        <v>240000</v>
      </c>
      <c r="F2305" s="6">
        <v>242500</v>
      </c>
      <c r="G2305" s="6">
        <v>245000</v>
      </c>
      <c r="H2305" s="6">
        <v>240000</v>
      </c>
    </row>
    <row r="2306" spans="1:8" x14ac:dyDescent="0.35">
      <c r="A2306" t="s">
        <v>946</v>
      </c>
      <c r="B2306" t="s">
        <v>15</v>
      </c>
      <c r="C2306" t="s">
        <v>1167</v>
      </c>
      <c r="D2306" s="6">
        <v>0</v>
      </c>
      <c r="E2306" s="6">
        <v>24328</v>
      </c>
      <c r="F2306" s="6">
        <v>0</v>
      </c>
      <c r="G2306" s="6">
        <v>0</v>
      </c>
      <c r="H2306" s="6">
        <v>0</v>
      </c>
    </row>
    <row r="2307" spans="1:8" x14ac:dyDescent="0.35">
      <c r="A2307" t="s">
        <v>946</v>
      </c>
      <c r="B2307" t="s">
        <v>15</v>
      </c>
      <c r="C2307" t="s">
        <v>1226</v>
      </c>
      <c r="D2307" s="6">
        <v>3005000</v>
      </c>
      <c r="E2307" s="6">
        <v>1425000</v>
      </c>
      <c r="F2307" s="6">
        <v>1505000</v>
      </c>
      <c r="G2307" s="6">
        <v>1505000</v>
      </c>
      <c r="H2307" s="6">
        <v>1510000</v>
      </c>
    </row>
    <row r="2308" spans="1:8" x14ac:dyDescent="0.35">
      <c r="A2308" t="s">
        <v>946</v>
      </c>
      <c r="B2308" t="s">
        <v>15</v>
      </c>
      <c r="C2308" t="s">
        <v>1280</v>
      </c>
      <c r="D2308" s="6">
        <v>123816</v>
      </c>
      <c r="E2308" s="6">
        <v>62369</v>
      </c>
      <c r="F2308" s="6">
        <v>0</v>
      </c>
      <c r="G2308" s="6">
        <v>0</v>
      </c>
      <c r="H2308" s="6">
        <v>0</v>
      </c>
    </row>
    <row r="2309" spans="1:8" x14ac:dyDescent="0.35">
      <c r="A2309" t="s">
        <v>946</v>
      </c>
      <c r="B2309" t="s">
        <v>15</v>
      </c>
      <c r="C2309" t="s">
        <v>1624</v>
      </c>
      <c r="D2309" s="6">
        <v>0</v>
      </c>
      <c r="E2309" s="6">
        <v>0</v>
      </c>
      <c r="F2309" s="6">
        <v>0</v>
      </c>
      <c r="G2309" s="6">
        <v>0</v>
      </c>
      <c r="H2309" s="6">
        <v>0</v>
      </c>
    </row>
    <row r="2310" spans="1:8" x14ac:dyDescent="0.35">
      <c r="A2310" t="s">
        <v>946</v>
      </c>
      <c r="B2310" t="s">
        <v>15</v>
      </c>
      <c r="C2310" t="s">
        <v>1726</v>
      </c>
      <c r="D2310" s="6">
        <v>240000</v>
      </c>
      <c r="E2310" s="6">
        <v>120000</v>
      </c>
      <c r="F2310" s="6">
        <v>120000</v>
      </c>
      <c r="G2310" s="6">
        <v>120000</v>
      </c>
      <c r="H2310" s="6">
        <v>120000</v>
      </c>
    </row>
    <row r="2311" spans="1:8" x14ac:dyDescent="0.35">
      <c r="A2311" t="s">
        <v>946</v>
      </c>
      <c r="B2311" t="s">
        <v>15</v>
      </c>
      <c r="C2311" t="s">
        <v>1854</v>
      </c>
      <c r="D2311" s="6">
        <v>122288</v>
      </c>
      <c r="E2311" s="6">
        <v>61594</v>
      </c>
      <c r="F2311" s="6">
        <v>18162.75</v>
      </c>
      <c r="G2311" s="6">
        <v>60693</v>
      </c>
      <c r="H2311" s="6">
        <v>60392</v>
      </c>
    </row>
    <row r="2312" spans="1:8" x14ac:dyDescent="0.35">
      <c r="A2312" t="s">
        <v>946</v>
      </c>
      <c r="B2312" t="s">
        <v>15</v>
      </c>
      <c r="C2312" t="s">
        <v>2471</v>
      </c>
      <c r="D2312" s="6">
        <v>125766</v>
      </c>
      <c r="E2312" s="6">
        <v>63344</v>
      </c>
      <c r="F2312" s="6">
        <v>18680.400000000001</v>
      </c>
      <c r="G2312" s="6">
        <v>62422</v>
      </c>
      <c r="H2312" s="6">
        <v>62114</v>
      </c>
    </row>
    <row r="2313" spans="1:8" x14ac:dyDescent="0.35">
      <c r="A2313" t="s">
        <v>946</v>
      </c>
      <c r="B2313" t="s">
        <v>15</v>
      </c>
      <c r="C2313" t="s">
        <v>2592</v>
      </c>
      <c r="D2313" s="6">
        <v>94100</v>
      </c>
      <c r="E2313" s="6">
        <v>0</v>
      </c>
      <c r="F2313" s="6">
        <v>0</v>
      </c>
      <c r="G2313" s="6">
        <v>0</v>
      </c>
      <c r="H2313" s="6">
        <v>0</v>
      </c>
    </row>
    <row r="2314" spans="1:8" x14ac:dyDescent="0.35">
      <c r="A2314" t="s">
        <v>946</v>
      </c>
      <c r="B2314" t="s">
        <v>15</v>
      </c>
      <c r="C2314" t="s">
        <v>1092</v>
      </c>
      <c r="D2314" s="6">
        <v>0</v>
      </c>
      <c r="E2314" s="6">
        <v>0</v>
      </c>
      <c r="F2314" s="6">
        <v>0</v>
      </c>
      <c r="G2314" s="6">
        <v>0</v>
      </c>
      <c r="H2314" s="6">
        <v>0</v>
      </c>
    </row>
    <row r="2315" spans="1:8" x14ac:dyDescent="0.35">
      <c r="A2315" t="s">
        <v>946</v>
      </c>
      <c r="B2315" t="s">
        <v>15</v>
      </c>
      <c r="C2315" t="s">
        <v>2690</v>
      </c>
      <c r="D2315" s="6">
        <v>131481</v>
      </c>
      <c r="E2315" s="6">
        <v>0</v>
      </c>
      <c r="F2315" s="6">
        <v>19461.150000000001</v>
      </c>
      <c r="G2315" s="6">
        <v>65027</v>
      </c>
      <c r="H2315" s="6">
        <v>64714</v>
      </c>
    </row>
    <row r="2316" spans="1:8" x14ac:dyDescent="0.35">
      <c r="A2316" t="s">
        <v>946</v>
      </c>
      <c r="B2316" t="s">
        <v>16</v>
      </c>
      <c r="C2316" t="s">
        <v>1850</v>
      </c>
      <c r="D2316" s="6">
        <v>1404429</v>
      </c>
      <c r="E2316" s="6">
        <v>702666</v>
      </c>
      <c r="F2316" s="6">
        <v>704894.5</v>
      </c>
      <c r="G2316" s="6">
        <v>705775</v>
      </c>
      <c r="H2316" s="6">
        <v>704014</v>
      </c>
    </row>
    <row r="2317" spans="1:8" x14ac:dyDescent="0.35">
      <c r="A2317" t="s">
        <v>946</v>
      </c>
      <c r="B2317" t="s">
        <v>16</v>
      </c>
      <c r="C2317" t="s">
        <v>1963</v>
      </c>
      <c r="D2317" s="6">
        <v>0</v>
      </c>
      <c r="E2317" s="6">
        <v>0</v>
      </c>
      <c r="F2317" s="6">
        <v>0</v>
      </c>
      <c r="G2317" s="6">
        <v>0</v>
      </c>
      <c r="H2317" s="6">
        <v>0</v>
      </c>
    </row>
    <row r="2318" spans="1:8" x14ac:dyDescent="0.35">
      <c r="A2318" t="s">
        <v>947</v>
      </c>
      <c r="B2318" t="s">
        <v>15</v>
      </c>
      <c r="C2318" t="s">
        <v>1230</v>
      </c>
      <c r="D2318" s="6">
        <v>2230000</v>
      </c>
      <c r="E2318" s="6">
        <v>1114500</v>
      </c>
      <c r="F2318" s="6">
        <v>334800</v>
      </c>
      <c r="G2318" s="6">
        <v>1116000</v>
      </c>
      <c r="H2318" s="6">
        <v>1116000</v>
      </c>
    </row>
    <row r="2319" spans="1:8" x14ac:dyDescent="0.35">
      <c r="A2319" t="s">
        <v>947</v>
      </c>
      <c r="B2319" t="s">
        <v>15</v>
      </c>
      <c r="C2319" t="s">
        <v>1092</v>
      </c>
      <c r="D2319" s="6">
        <v>300000</v>
      </c>
      <c r="E2319" s="6">
        <v>0</v>
      </c>
      <c r="F2319" s="6">
        <v>0</v>
      </c>
      <c r="G2319" s="6">
        <v>0</v>
      </c>
      <c r="H2319" s="6">
        <v>0</v>
      </c>
    </row>
    <row r="2320" spans="1:8" x14ac:dyDescent="0.35">
      <c r="A2320" t="s">
        <v>947</v>
      </c>
      <c r="B2320" t="s">
        <v>15</v>
      </c>
      <c r="C2320" t="s">
        <v>2592</v>
      </c>
      <c r="D2320" s="6">
        <v>55721</v>
      </c>
      <c r="E2320" s="6">
        <v>0</v>
      </c>
      <c r="F2320" s="6">
        <v>0</v>
      </c>
      <c r="G2320" s="6">
        <v>0</v>
      </c>
      <c r="H2320" s="6">
        <v>0</v>
      </c>
    </row>
    <row r="2321" spans="1:8" x14ac:dyDescent="0.35">
      <c r="A2321" t="s">
        <v>948</v>
      </c>
      <c r="B2321" t="s">
        <v>15</v>
      </c>
      <c r="C2321" t="s">
        <v>2586</v>
      </c>
      <c r="D2321" s="6">
        <v>498000</v>
      </c>
      <c r="E2321" s="6">
        <v>247500</v>
      </c>
      <c r="F2321" s="6">
        <v>247000</v>
      </c>
      <c r="G2321" s="6">
        <v>247000</v>
      </c>
      <c r="H2321" s="6">
        <v>247000</v>
      </c>
    </row>
    <row r="2322" spans="1:8" x14ac:dyDescent="0.35">
      <c r="A2322" t="s">
        <v>948</v>
      </c>
      <c r="B2322" t="s">
        <v>243</v>
      </c>
      <c r="C2322" t="s">
        <v>1176</v>
      </c>
      <c r="D2322" s="6">
        <v>459000</v>
      </c>
      <c r="E2322" s="6">
        <v>227500</v>
      </c>
      <c r="F2322" s="6">
        <v>68550</v>
      </c>
      <c r="G2322" s="6">
        <v>228500</v>
      </c>
      <c r="H2322" s="6">
        <v>228500</v>
      </c>
    </row>
    <row r="2323" spans="1:8" x14ac:dyDescent="0.35">
      <c r="A2323" t="s">
        <v>948</v>
      </c>
      <c r="B2323" t="s">
        <v>243</v>
      </c>
      <c r="C2323" t="s">
        <v>2592</v>
      </c>
      <c r="D2323" s="6">
        <v>36940</v>
      </c>
      <c r="E2323" s="6">
        <v>0</v>
      </c>
      <c r="F2323" s="6">
        <v>0</v>
      </c>
      <c r="G2323" s="6">
        <v>0</v>
      </c>
      <c r="H2323" s="6">
        <v>0</v>
      </c>
    </row>
    <row r="2324" spans="1:8" x14ac:dyDescent="0.35">
      <c r="A2324" t="s">
        <v>948</v>
      </c>
      <c r="B2324" t="s">
        <v>243</v>
      </c>
      <c r="C2324" t="s">
        <v>2650</v>
      </c>
      <c r="D2324" s="6">
        <v>377000</v>
      </c>
      <c r="E2324" s="6">
        <v>0</v>
      </c>
      <c r="F2324" s="6">
        <v>60450</v>
      </c>
      <c r="G2324" s="6">
        <v>201500</v>
      </c>
      <c r="H2324" s="6">
        <v>201500</v>
      </c>
    </row>
    <row r="2325" spans="1:8" x14ac:dyDescent="0.35">
      <c r="A2325" t="s">
        <v>948</v>
      </c>
      <c r="B2325" t="s">
        <v>16</v>
      </c>
      <c r="C2325" t="s">
        <v>1217</v>
      </c>
      <c r="D2325" s="6">
        <v>0</v>
      </c>
      <c r="E2325" s="6">
        <v>153805</v>
      </c>
      <c r="F2325" s="6">
        <v>0</v>
      </c>
      <c r="G2325" s="6">
        <v>0</v>
      </c>
      <c r="H2325" s="6">
        <v>0</v>
      </c>
    </row>
    <row r="2326" spans="1:8" x14ac:dyDescent="0.35">
      <c r="A2326" t="s">
        <v>949</v>
      </c>
      <c r="B2326" t="s">
        <v>15</v>
      </c>
      <c r="C2326" t="s">
        <v>1526</v>
      </c>
      <c r="D2326" s="6">
        <v>0</v>
      </c>
      <c r="E2326" s="6">
        <v>0</v>
      </c>
      <c r="F2326" s="6">
        <v>0</v>
      </c>
      <c r="G2326" s="6">
        <v>0</v>
      </c>
      <c r="H2326" s="6">
        <v>0</v>
      </c>
    </row>
    <row r="2327" spans="1:8" x14ac:dyDescent="0.35">
      <c r="A2327" t="s">
        <v>949</v>
      </c>
      <c r="B2327" t="s">
        <v>15</v>
      </c>
      <c r="C2327" t="s">
        <v>1176</v>
      </c>
      <c r="D2327" s="6">
        <v>1123000</v>
      </c>
      <c r="E2327" s="6">
        <v>562000</v>
      </c>
      <c r="F2327" s="6">
        <v>168150</v>
      </c>
      <c r="G2327" s="6">
        <v>560500</v>
      </c>
      <c r="H2327" s="6">
        <v>560500</v>
      </c>
    </row>
    <row r="2328" spans="1:8" x14ac:dyDescent="0.35">
      <c r="A2328" t="s">
        <v>949</v>
      </c>
      <c r="B2328" t="s">
        <v>15</v>
      </c>
      <c r="C2328" t="s">
        <v>2592</v>
      </c>
      <c r="D2328" s="6">
        <v>16880</v>
      </c>
      <c r="E2328" s="6">
        <v>55662</v>
      </c>
      <c r="F2328" s="6">
        <v>0</v>
      </c>
      <c r="G2328" s="6">
        <v>0</v>
      </c>
      <c r="H2328" s="6">
        <v>0</v>
      </c>
    </row>
    <row r="2329" spans="1:8" x14ac:dyDescent="0.35">
      <c r="A2329" t="s">
        <v>949</v>
      </c>
      <c r="B2329" t="s">
        <v>15</v>
      </c>
      <c r="C2329" t="s">
        <v>1092</v>
      </c>
      <c r="D2329" s="6">
        <v>20000</v>
      </c>
      <c r="E2329" s="6">
        <v>0</v>
      </c>
      <c r="F2329" s="6">
        <v>0</v>
      </c>
      <c r="G2329" s="6">
        <v>0</v>
      </c>
      <c r="H2329" s="6">
        <v>0</v>
      </c>
    </row>
    <row r="2330" spans="1:8" x14ac:dyDescent="0.35">
      <c r="A2330" t="s">
        <v>949</v>
      </c>
      <c r="B2330" t="s">
        <v>16</v>
      </c>
      <c r="C2330" t="s">
        <v>1654</v>
      </c>
      <c r="D2330" s="6">
        <v>276270</v>
      </c>
      <c r="E2330" s="6">
        <v>0</v>
      </c>
      <c r="F2330" s="6">
        <v>137275</v>
      </c>
      <c r="G2330" s="6">
        <v>137275</v>
      </c>
      <c r="H2330" s="6">
        <v>138217</v>
      </c>
    </row>
    <row r="2331" spans="1:8" x14ac:dyDescent="0.35">
      <c r="A2331" t="s">
        <v>949</v>
      </c>
      <c r="B2331" t="s">
        <v>16</v>
      </c>
      <c r="C2331" t="s">
        <v>1329</v>
      </c>
      <c r="D2331" s="6">
        <v>0</v>
      </c>
      <c r="E2331" s="6">
        <v>0</v>
      </c>
      <c r="F2331" s="6">
        <v>0</v>
      </c>
      <c r="G2331" s="6">
        <v>0</v>
      </c>
      <c r="H2331" s="6">
        <v>0</v>
      </c>
    </row>
    <row r="2332" spans="1:8" x14ac:dyDescent="0.35">
      <c r="A2332" t="s">
        <v>950</v>
      </c>
      <c r="B2332" t="s">
        <v>15</v>
      </c>
      <c r="C2332" t="s">
        <v>1372</v>
      </c>
      <c r="D2332" s="6">
        <v>0</v>
      </c>
      <c r="E2332" s="6">
        <v>108000</v>
      </c>
      <c r="F2332" s="6">
        <v>0</v>
      </c>
      <c r="G2332" s="6">
        <v>0</v>
      </c>
      <c r="H2332" s="6">
        <v>0</v>
      </c>
    </row>
    <row r="2333" spans="1:8" x14ac:dyDescent="0.35">
      <c r="A2333" t="s">
        <v>950</v>
      </c>
      <c r="B2333" t="s">
        <v>15</v>
      </c>
      <c r="C2333" t="s">
        <v>1834</v>
      </c>
      <c r="D2333" s="6">
        <v>0</v>
      </c>
      <c r="E2333" s="6">
        <v>0</v>
      </c>
      <c r="F2333" s="6">
        <v>0</v>
      </c>
      <c r="G2333" s="6">
        <v>0</v>
      </c>
      <c r="H2333" s="6">
        <v>0</v>
      </c>
    </row>
    <row r="2334" spans="1:8" x14ac:dyDescent="0.35">
      <c r="A2334" t="s">
        <v>950</v>
      </c>
      <c r="B2334" t="s">
        <v>15</v>
      </c>
      <c r="C2334" t="s">
        <v>2270</v>
      </c>
      <c r="D2334" s="6">
        <v>201000</v>
      </c>
      <c r="E2334" s="6">
        <v>99000</v>
      </c>
      <c r="F2334" s="6">
        <v>101000</v>
      </c>
      <c r="G2334" s="6">
        <v>102000</v>
      </c>
      <c r="H2334" s="6">
        <v>100000</v>
      </c>
    </row>
    <row r="2335" spans="1:8" x14ac:dyDescent="0.35">
      <c r="A2335" t="s">
        <v>950</v>
      </c>
      <c r="B2335" t="s">
        <v>15</v>
      </c>
      <c r="C2335" t="s">
        <v>2592</v>
      </c>
      <c r="D2335" s="6">
        <v>17502</v>
      </c>
      <c r="E2335" s="6">
        <v>19011</v>
      </c>
      <c r="F2335" s="6">
        <v>0</v>
      </c>
      <c r="G2335" s="6">
        <v>0</v>
      </c>
      <c r="H2335" s="6">
        <v>0</v>
      </c>
    </row>
    <row r="2336" spans="1:8" x14ac:dyDescent="0.35">
      <c r="A2336" t="s">
        <v>950</v>
      </c>
      <c r="B2336" t="s">
        <v>15</v>
      </c>
      <c r="C2336" t="s">
        <v>2604</v>
      </c>
      <c r="D2336" s="6">
        <v>502000</v>
      </c>
      <c r="E2336" s="6">
        <v>58000</v>
      </c>
      <c r="F2336" s="6">
        <v>75600</v>
      </c>
      <c r="G2336" s="6">
        <v>252000</v>
      </c>
      <c r="H2336" s="6">
        <v>252000</v>
      </c>
    </row>
    <row r="2337" spans="1:8" x14ac:dyDescent="0.35">
      <c r="A2337" t="s">
        <v>950</v>
      </c>
      <c r="B2337" t="s">
        <v>15</v>
      </c>
      <c r="C2337" t="s">
        <v>1032</v>
      </c>
      <c r="D2337" s="6">
        <v>2000</v>
      </c>
      <c r="E2337" s="6">
        <v>1500</v>
      </c>
      <c r="F2337" s="6">
        <v>1000</v>
      </c>
      <c r="G2337" s="6">
        <v>1000</v>
      </c>
      <c r="H2337" s="6">
        <v>1000</v>
      </c>
    </row>
    <row r="2338" spans="1:8" x14ac:dyDescent="0.35">
      <c r="A2338" t="s">
        <v>951</v>
      </c>
      <c r="B2338" t="s">
        <v>15</v>
      </c>
      <c r="C2338" t="s">
        <v>1541</v>
      </c>
      <c r="D2338" s="6">
        <v>967000</v>
      </c>
      <c r="E2338" s="6">
        <v>481500</v>
      </c>
      <c r="F2338" s="6">
        <v>483000</v>
      </c>
      <c r="G2338" s="6">
        <v>483000</v>
      </c>
      <c r="H2338" s="6">
        <v>483000</v>
      </c>
    </row>
    <row r="2339" spans="1:8" x14ac:dyDescent="0.35">
      <c r="A2339" t="s">
        <v>951</v>
      </c>
      <c r="B2339" t="s">
        <v>15</v>
      </c>
      <c r="C2339" t="s">
        <v>2214</v>
      </c>
      <c r="D2339" s="6">
        <v>220000</v>
      </c>
      <c r="E2339" s="6">
        <v>110000</v>
      </c>
      <c r="F2339" s="6">
        <v>110000</v>
      </c>
      <c r="G2339" s="6">
        <v>110000</v>
      </c>
      <c r="H2339" s="6">
        <v>110000</v>
      </c>
    </row>
    <row r="2340" spans="1:8" x14ac:dyDescent="0.35">
      <c r="A2340" t="s">
        <v>951</v>
      </c>
      <c r="B2340" t="s">
        <v>15</v>
      </c>
      <c r="C2340" t="s">
        <v>2283</v>
      </c>
      <c r="D2340" s="6">
        <v>685500</v>
      </c>
      <c r="E2340" s="6">
        <v>344000</v>
      </c>
      <c r="F2340" s="6">
        <v>51225</v>
      </c>
      <c r="G2340" s="6">
        <v>341500</v>
      </c>
      <c r="H2340" s="6">
        <v>0</v>
      </c>
    </row>
    <row r="2341" spans="1:8" x14ac:dyDescent="0.35">
      <c r="A2341" t="s">
        <v>951</v>
      </c>
      <c r="B2341" t="s">
        <v>15</v>
      </c>
      <c r="C2341" t="s">
        <v>2426</v>
      </c>
      <c r="D2341" s="6">
        <v>554500</v>
      </c>
      <c r="E2341" s="6">
        <v>276000</v>
      </c>
      <c r="F2341" s="6">
        <v>278500</v>
      </c>
      <c r="G2341" s="6">
        <v>278500</v>
      </c>
      <c r="H2341" s="6">
        <v>280500</v>
      </c>
    </row>
    <row r="2342" spans="1:8" x14ac:dyDescent="0.35">
      <c r="A2342" t="s">
        <v>951</v>
      </c>
      <c r="B2342" t="s">
        <v>15</v>
      </c>
      <c r="C2342" t="s">
        <v>2592</v>
      </c>
      <c r="D2342" s="6">
        <v>11502</v>
      </c>
      <c r="E2342" s="6">
        <v>9310</v>
      </c>
      <c r="F2342" s="6">
        <v>0</v>
      </c>
      <c r="G2342" s="6">
        <v>0</v>
      </c>
      <c r="H2342" s="6">
        <v>0</v>
      </c>
    </row>
    <row r="2343" spans="1:8" x14ac:dyDescent="0.35">
      <c r="A2343" t="s">
        <v>951</v>
      </c>
      <c r="B2343" t="s">
        <v>16</v>
      </c>
      <c r="C2343" t="s">
        <v>1217</v>
      </c>
      <c r="D2343" s="6">
        <v>234491</v>
      </c>
      <c r="E2343" s="6">
        <v>118575</v>
      </c>
      <c r="F2343" s="6">
        <v>119327.5</v>
      </c>
      <c r="G2343" s="6">
        <v>120755</v>
      </c>
      <c r="H2343" s="6">
        <v>117900</v>
      </c>
    </row>
    <row r="2344" spans="1:8" x14ac:dyDescent="0.35">
      <c r="A2344" t="s">
        <v>952</v>
      </c>
      <c r="B2344" t="s">
        <v>15</v>
      </c>
      <c r="C2344" t="s">
        <v>1219</v>
      </c>
      <c r="D2344" s="6">
        <v>68000</v>
      </c>
      <c r="E2344" s="6">
        <v>34000</v>
      </c>
      <c r="F2344" s="6">
        <v>13950</v>
      </c>
      <c r="G2344" s="6">
        <v>46500</v>
      </c>
      <c r="H2344" s="6">
        <v>46500</v>
      </c>
    </row>
    <row r="2345" spans="1:8" x14ac:dyDescent="0.35">
      <c r="A2345" t="s">
        <v>952</v>
      </c>
      <c r="B2345" t="s">
        <v>15</v>
      </c>
      <c r="C2345" t="s">
        <v>1437</v>
      </c>
      <c r="D2345" s="6">
        <v>141500</v>
      </c>
      <c r="E2345" s="6">
        <v>141500</v>
      </c>
      <c r="F2345" s="6">
        <v>0</v>
      </c>
      <c r="G2345" s="6">
        <v>0</v>
      </c>
      <c r="H2345" s="6">
        <v>0</v>
      </c>
    </row>
    <row r="2346" spans="1:8" x14ac:dyDescent="0.35">
      <c r="A2346" t="s">
        <v>952</v>
      </c>
      <c r="B2346" t="s">
        <v>15</v>
      </c>
      <c r="C2346" t="s">
        <v>1538</v>
      </c>
      <c r="D2346" s="6">
        <v>141214</v>
      </c>
      <c r="E2346" s="6">
        <v>5357</v>
      </c>
      <c r="F2346" s="6">
        <v>70607</v>
      </c>
      <c r="G2346" s="6">
        <v>135857</v>
      </c>
      <c r="H2346" s="6">
        <v>5357</v>
      </c>
    </row>
    <row r="2347" spans="1:8" x14ac:dyDescent="0.35">
      <c r="A2347" t="s">
        <v>952</v>
      </c>
      <c r="B2347" t="s">
        <v>15</v>
      </c>
      <c r="C2347" t="s">
        <v>1580</v>
      </c>
      <c r="D2347" s="6">
        <v>276300</v>
      </c>
      <c r="E2347" s="6">
        <v>132694</v>
      </c>
      <c r="F2347" s="6">
        <v>142525.5</v>
      </c>
      <c r="G2347" s="6">
        <v>143338</v>
      </c>
      <c r="H2347" s="6">
        <v>141713</v>
      </c>
    </row>
    <row r="2348" spans="1:8" x14ac:dyDescent="0.35">
      <c r="A2348" t="s">
        <v>952</v>
      </c>
      <c r="B2348" t="s">
        <v>15</v>
      </c>
      <c r="C2348" t="s">
        <v>1686</v>
      </c>
      <c r="D2348" s="6">
        <v>206000</v>
      </c>
      <c r="E2348" s="6">
        <v>61500</v>
      </c>
      <c r="F2348" s="6">
        <v>103000</v>
      </c>
      <c r="G2348" s="6">
        <v>103000</v>
      </c>
      <c r="H2348" s="6">
        <v>103000</v>
      </c>
    </row>
    <row r="2349" spans="1:8" x14ac:dyDescent="0.35">
      <c r="A2349" t="s">
        <v>952</v>
      </c>
      <c r="B2349" t="s">
        <v>15</v>
      </c>
      <c r="C2349" t="s">
        <v>1048</v>
      </c>
      <c r="D2349" s="6">
        <v>0</v>
      </c>
      <c r="E2349" s="6">
        <v>14696</v>
      </c>
      <c r="F2349" s="6">
        <v>0</v>
      </c>
      <c r="G2349" s="6">
        <v>0</v>
      </c>
      <c r="H2349" s="6">
        <v>0</v>
      </c>
    </row>
    <row r="2350" spans="1:8" x14ac:dyDescent="0.35">
      <c r="A2350" t="s">
        <v>952</v>
      </c>
      <c r="B2350" t="s">
        <v>15</v>
      </c>
      <c r="C2350" t="s">
        <v>2179</v>
      </c>
      <c r="D2350" s="6">
        <v>137000</v>
      </c>
      <c r="E2350" s="6">
        <v>89500</v>
      </c>
      <c r="F2350" s="6">
        <v>27000</v>
      </c>
      <c r="G2350" s="6">
        <v>90000</v>
      </c>
      <c r="H2350" s="6">
        <v>90000</v>
      </c>
    </row>
    <row r="2351" spans="1:8" x14ac:dyDescent="0.35">
      <c r="A2351" t="s">
        <v>952</v>
      </c>
      <c r="B2351" t="s">
        <v>15</v>
      </c>
      <c r="C2351" t="s">
        <v>2392</v>
      </c>
      <c r="D2351" s="6">
        <v>192000</v>
      </c>
      <c r="E2351" s="6">
        <v>34000</v>
      </c>
      <c r="F2351" s="6">
        <v>124000</v>
      </c>
      <c r="G2351" s="6">
        <v>124000</v>
      </c>
      <c r="H2351" s="6">
        <v>124000</v>
      </c>
    </row>
    <row r="2352" spans="1:8" x14ac:dyDescent="0.35">
      <c r="A2352" t="s">
        <v>952</v>
      </c>
      <c r="B2352" t="s">
        <v>15</v>
      </c>
      <c r="C2352" t="s">
        <v>2528</v>
      </c>
      <c r="D2352" s="6">
        <v>171000</v>
      </c>
      <c r="E2352" s="6">
        <v>87000</v>
      </c>
      <c r="F2352" s="6">
        <v>89500</v>
      </c>
      <c r="G2352" s="6">
        <v>89500</v>
      </c>
      <c r="H2352" s="6">
        <v>89500</v>
      </c>
    </row>
    <row r="2353" spans="1:8" x14ac:dyDescent="0.35">
      <c r="A2353" t="s">
        <v>952</v>
      </c>
      <c r="B2353" t="s">
        <v>15</v>
      </c>
      <c r="C2353" t="s">
        <v>2605</v>
      </c>
      <c r="D2353" s="6">
        <v>1550000</v>
      </c>
      <c r="E2353" s="6">
        <v>0</v>
      </c>
      <c r="F2353" s="6">
        <v>232500</v>
      </c>
      <c r="G2353" s="6">
        <v>775000</v>
      </c>
      <c r="H2353" s="6">
        <v>775000</v>
      </c>
    </row>
    <row r="2354" spans="1:8" x14ac:dyDescent="0.35">
      <c r="A2354" t="s">
        <v>952</v>
      </c>
      <c r="B2354" t="s">
        <v>15</v>
      </c>
      <c r="C2354" t="s">
        <v>2592</v>
      </c>
      <c r="D2354" s="6">
        <v>45814</v>
      </c>
      <c r="E2354" s="6">
        <v>0</v>
      </c>
      <c r="F2354" s="6">
        <v>0</v>
      </c>
      <c r="G2354" s="6">
        <v>0</v>
      </c>
      <c r="H2354" s="6">
        <v>0</v>
      </c>
    </row>
    <row r="2355" spans="1:8" x14ac:dyDescent="0.35">
      <c r="A2355" t="s">
        <v>952</v>
      </c>
      <c r="B2355" t="s">
        <v>15</v>
      </c>
      <c r="C2355" t="s">
        <v>1092</v>
      </c>
      <c r="D2355" s="6">
        <v>30000</v>
      </c>
      <c r="E2355" s="6">
        <v>0</v>
      </c>
      <c r="F2355" s="6">
        <v>0</v>
      </c>
      <c r="G2355" s="6">
        <v>0</v>
      </c>
      <c r="H2355" s="6">
        <v>0</v>
      </c>
    </row>
    <row r="2356" spans="1:8" x14ac:dyDescent="0.35">
      <c r="A2356" t="s">
        <v>952</v>
      </c>
      <c r="B2356" t="s">
        <v>16</v>
      </c>
      <c r="C2356" t="s">
        <v>1217</v>
      </c>
      <c r="D2356" s="6">
        <v>115654</v>
      </c>
      <c r="E2356" s="6">
        <v>113602</v>
      </c>
      <c r="F2356" s="6">
        <v>0</v>
      </c>
      <c r="G2356" s="6">
        <v>0</v>
      </c>
      <c r="H2356" s="6">
        <v>0</v>
      </c>
    </row>
    <row r="2357" spans="1:8" x14ac:dyDescent="0.35">
      <c r="A2357" t="s">
        <v>953</v>
      </c>
      <c r="B2357" t="s">
        <v>15</v>
      </c>
      <c r="C2357" t="s">
        <v>1497</v>
      </c>
      <c r="D2357" s="6">
        <v>214737</v>
      </c>
      <c r="E2357" s="6">
        <v>110618</v>
      </c>
      <c r="F2357" s="6">
        <v>52059.5</v>
      </c>
      <c r="G2357" s="6">
        <v>104119</v>
      </c>
      <c r="H2357" s="6">
        <v>0</v>
      </c>
    </row>
    <row r="2358" spans="1:8" x14ac:dyDescent="0.35">
      <c r="A2358" t="s">
        <v>953</v>
      </c>
      <c r="B2358" t="s">
        <v>15</v>
      </c>
      <c r="C2358" t="s">
        <v>1717</v>
      </c>
      <c r="D2358" s="6">
        <v>124000</v>
      </c>
      <c r="E2358" s="6">
        <v>63000</v>
      </c>
      <c r="F2358" s="6">
        <v>19800</v>
      </c>
      <c r="G2358" s="6">
        <v>66000</v>
      </c>
      <c r="H2358" s="6">
        <v>66000</v>
      </c>
    </row>
    <row r="2359" spans="1:8" x14ac:dyDescent="0.35">
      <c r="A2359" t="s">
        <v>953</v>
      </c>
      <c r="B2359" t="s">
        <v>15</v>
      </c>
      <c r="C2359" t="s">
        <v>1922</v>
      </c>
      <c r="D2359" s="6">
        <v>0</v>
      </c>
      <c r="E2359" s="6">
        <v>0</v>
      </c>
      <c r="F2359" s="6">
        <v>0</v>
      </c>
      <c r="G2359" s="6">
        <v>0</v>
      </c>
      <c r="H2359" s="6">
        <v>0</v>
      </c>
    </row>
    <row r="2360" spans="1:8" x14ac:dyDescent="0.35">
      <c r="A2360" t="s">
        <v>953</v>
      </c>
      <c r="B2360" t="s">
        <v>15</v>
      </c>
      <c r="C2360" t="s">
        <v>2072</v>
      </c>
      <c r="D2360" s="6">
        <v>902000</v>
      </c>
      <c r="E2360" s="6">
        <v>456500</v>
      </c>
      <c r="F2360" s="6">
        <v>450000</v>
      </c>
      <c r="G2360" s="6">
        <v>450000</v>
      </c>
      <c r="H2360" s="6">
        <v>450000</v>
      </c>
    </row>
    <row r="2361" spans="1:8" x14ac:dyDescent="0.35">
      <c r="A2361" t="s">
        <v>953</v>
      </c>
      <c r="B2361" t="s">
        <v>15</v>
      </c>
      <c r="C2361" t="s">
        <v>2091</v>
      </c>
      <c r="D2361" s="6">
        <v>123365</v>
      </c>
      <c r="E2361" s="6">
        <v>63367</v>
      </c>
      <c r="F2361" s="6">
        <v>59437.5</v>
      </c>
      <c r="G2361" s="6">
        <v>59999</v>
      </c>
      <c r="H2361" s="6">
        <v>58876</v>
      </c>
    </row>
    <row r="2362" spans="1:8" x14ac:dyDescent="0.35">
      <c r="A2362" t="s">
        <v>953</v>
      </c>
      <c r="B2362" t="s">
        <v>15</v>
      </c>
      <c r="C2362" t="s">
        <v>2201</v>
      </c>
      <c r="D2362" s="6">
        <v>508000</v>
      </c>
      <c r="E2362" s="6">
        <v>253000</v>
      </c>
      <c r="F2362" s="6">
        <v>0</v>
      </c>
      <c r="G2362" s="6">
        <v>0</v>
      </c>
      <c r="H2362" s="6">
        <v>0</v>
      </c>
    </row>
    <row r="2363" spans="1:8" x14ac:dyDescent="0.35">
      <c r="A2363" t="s">
        <v>953</v>
      </c>
      <c r="B2363" t="s">
        <v>15</v>
      </c>
      <c r="C2363" t="s">
        <v>2592</v>
      </c>
      <c r="D2363" s="6">
        <v>9658</v>
      </c>
      <c r="E2363" s="6">
        <v>12370</v>
      </c>
      <c r="F2363" s="6">
        <v>0</v>
      </c>
      <c r="G2363" s="6">
        <v>0</v>
      </c>
      <c r="H2363" s="6">
        <v>0</v>
      </c>
    </row>
    <row r="2364" spans="1:8" x14ac:dyDescent="0.35">
      <c r="A2364" t="s">
        <v>953</v>
      </c>
      <c r="B2364" t="s">
        <v>15</v>
      </c>
      <c r="C2364" t="s">
        <v>1092</v>
      </c>
      <c r="D2364" s="6">
        <v>0</v>
      </c>
      <c r="E2364" s="6">
        <v>0</v>
      </c>
      <c r="F2364" s="6">
        <v>0</v>
      </c>
      <c r="G2364" s="6">
        <v>0</v>
      </c>
      <c r="H2364" s="6">
        <v>0</v>
      </c>
    </row>
    <row r="2365" spans="1:8" x14ac:dyDescent="0.35">
      <c r="A2365" t="s">
        <v>953</v>
      </c>
      <c r="B2365" t="s">
        <v>16</v>
      </c>
      <c r="C2365" t="s">
        <v>1329</v>
      </c>
      <c r="D2365" s="6">
        <v>174408</v>
      </c>
      <c r="E2365" s="6">
        <v>83314</v>
      </c>
      <c r="F2365" s="6">
        <v>85871</v>
      </c>
      <c r="G2365" s="6">
        <v>85871</v>
      </c>
      <c r="H2365" s="6">
        <v>89929</v>
      </c>
    </row>
    <row r="2366" spans="1:8" x14ac:dyDescent="0.35">
      <c r="A2366" t="s">
        <v>953</v>
      </c>
      <c r="B2366" t="s">
        <v>16</v>
      </c>
      <c r="C2366" t="s">
        <v>2597</v>
      </c>
      <c r="D2366" s="6">
        <v>0</v>
      </c>
      <c r="E2366" s="6">
        <v>0</v>
      </c>
      <c r="F2366" s="6">
        <v>0</v>
      </c>
      <c r="G2366" s="6">
        <v>0</v>
      </c>
      <c r="H2366" s="6">
        <v>0</v>
      </c>
    </row>
    <row r="2367" spans="1:8" x14ac:dyDescent="0.35">
      <c r="A2367" t="s">
        <v>953</v>
      </c>
      <c r="B2367" t="s">
        <v>16</v>
      </c>
      <c r="C2367" t="s">
        <v>1032</v>
      </c>
      <c r="D2367" s="6">
        <v>0</v>
      </c>
      <c r="E2367" s="6">
        <v>0</v>
      </c>
      <c r="F2367" s="6">
        <v>0</v>
      </c>
      <c r="G2367" s="6">
        <v>0</v>
      </c>
      <c r="H2367" s="6">
        <v>0</v>
      </c>
    </row>
    <row r="2368" spans="1:8" x14ac:dyDescent="0.35">
      <c r="A2368" t="s">
        <v>954</v>
      </c>
      <c r="B2368" t="s">
        <v>15</v>
      </c>
      <c r="C2368" t="s">
        <v>1342</v>
      </c>
      <c r="D2368" s="6">
        <v>1596500</v>
      </c>
      <c r="E2368" s="6">
        <v>798500</v>
      </c>
      <c r="F2368" s="6">
        <v>798000</v>
      </c>
      <c r="G2368" s="6">
        <v>798000</v>
      </c>
      <c r="H2368" s="6">
        <v>800500</v>
      </c>
    </row>
    <row r="2369" spans="1:8" x14ac:dyDescent="0.35">
      <c r="A2369" t="s">
        <v>954</v>
      </c>
      <c r="B2369" t="s">
        <v>15</v>
      </c>
      <c r="C2369" t="s">
        <v>1508</v>
      </c>
      <c r="D2369" s="6">
        <v>144038</v>
      </c>
      <c r="E2369" s="6">
        <v>223598</v>
      </c>
      <c r="F2369" s="6">
        <v>22033.95</v>
      </c>
      <c r="G2369" s="6">
        <v>71142</v>
      </c>
      <c r="H2369" s="6">
        <v>75751</v>
      </c>
    </row>
    <row r="2370" spans="1:8" x14ac:dyDescent="0.35">
      <c r="A2370" t="s">
        <v>954</v>
      </c>
      <c r="B2370" t="s">
        <v>15</v>
      </c>
      <c r="C2370" t="s">
        <v>1176</v>
      </c>
      <c r="D2370" s="6">
        <v>88000</v>
      </c>
      <c r="E2370" s="6">
        <v>200000</v>
      </c>
      <c r="F2370" s="6">
        <v>0</v>
      </c>
      <c r="G2370" s="6">
        <v>0</v>
      </c>
      <c r="H2370" s="6">
        <v>0</v>
      </c>
    </row>
    <row r="2371" spans="1:8" x14ac:dyDescent="0.35">
      <c r="A2371" t="s">
        <v>954</v>
      </c>
      <c r="B2371" t="s">
        <v>15</v>
      </c>
      <c r="C2371" t="s">
        <v>1359</v>
      </c>
      <c r="D2371" s="6">
        <v>294000</v>
      </c>
      <c r="E2371" s="6">
        <v>146500</v>
      </c>
      <c r="F2371" s="6">
        <v>147500</v>
      </c>
      <c r="G2371" s="6">
        <v>147500</v>
      </c>
      <c r="H2371" s="6">
        <v>148000</v>
      </c>
    </row>
    <row r="2372" spans="1:8" x14ac:dyDescent="0.35">
      <c r="A2372" t="s">
        <v>954</v>
      </c>
      <c r="B2372" t="s">
        <v>15</v>
      </c>
      <c r="C2372" t="s">
        <v>2407</v>
      </c>
      <c r="D2372" s="6">
        <v>653000</v>
      </c>
      <c r="E2372" s="6">
        <v>242500</v>
      </c>
      <c r="F2372" s="6">
        <v>97950</v>
      </c>
      <c r="G2372" s="6">
        <v>326500</v>
      </c>
      <c r="H2372" s="6">
        <v>326500</v>
      </c>
    </row>
    <row r="2373" spans="1:8" x14ac:dyDescent="0.35">
      <c r="A2373" t="s">
        <v>954</v>
      </c>
      <c r="B2373" t="s">
        <v>15</v>
      </c>
      <c r="C2373" t="s">
        <v>1092</v>
      </c>
      <c r="D2373" s="6">
        <v>105441</v>
      </c>
      <c r="E2373" s="6">
        <v>0</v>
      </c>
      <c r="F2373" s="6">
        <v>0</v>
      </c>
      <c r="G2373" s="6">
        <v>0</v>
      </c>
      <c r="H2373" s="6">
        <v>0</v>
      </c>
    </row>
    <row r="2374" spans="1:8" x14ac:dyDescent="0.35">
      <c r="A2374" t="s">
        <v>954</v>
      </c>
      <c r="B2374" t="s">
        <v>15</v>
      </c>
      <c r="C2374" t="s">
        <v>2592</v>
      </c>
      <c r="D2374" s="6">
        <v>53490</v>
      </c>
      <c r="E2374" s="6">
        <v>59324</v>
      </c>
      <c r="F2374" s="6">
        <v>0</v>
      </c>
      <c r="G2374" s="6">
        <v>0</v>
      </c>
      <c r="H2374" s="6">
        <v>0</v>
      </c>
    </row>
    <row r="2375" spans="1:8" x14ac:dyDescent="0.35">
      <c r="A2375" t="s">
        <v>954</v>
      </c>
      <c r="B2375" t="s">
        <v>15</v>
      </c>
      <c r="C2375" t="s">
        <v>2606</v>
      </c>
      <c r="D2375" s="6">
        <v>539559</v>
      </c>
      <c r="E2375" s="6">
        <v>0</v>
      </c>
      <c r="F2375" s="6">
        <v>33231</v>
      </c>
      <c r="G2375" s="6">
        <v>221540</v>
      </c>
      <c r="H2375" s="6">
        <v>0</v>
      </c>
    </row>
    <row r="2376" spans="1:8" x14ac:dyDescent="0.35">
      <c r="A2376" t="s">
        <v>954</v>
      </c>
      <c r="B2376" t="s">
        <v>16</v>
      </c>
      <c r="C2376" t="s">
        <v>1217</v>
      </c>
      <c r="D2376" s="6">
        <v>247147</v>
      </c>
      <c r="E2376" s="6">
        <v>120410</v>
      </c>
      <c r="F2376" s="6">
        <v>0</v>
      </c>
      <c r="G2376" s="6">
        <v>0</v>
      </c>
      <c r="H2376" s="6">
        <v>0</v>
      </c>
    </row>
    <row r="2377" spans="1:8" x14ac:dyDescent="0.35">
      <c r="A2377" t="s">
        <v>954</v>
      </c>
      <c r="B2377" t="s">
        <v>16</v>
      </c>
      <c r="C2377" t="s">
        <v>1032</v>
      </c>
      <c r="D2377" s="6">
        <v>0</v>
      </c>
      <c r="E2377" s="6">
        <v>0</v>
      </c>
      <c r="F2377" s="6">
        <v>0</v>
      </c>
      <c r="G2377" s="6">
        <v>0</v>
      </c>
      <c r="H2377" s="6">
        <v>0</v>
      </c>
    </row>
    <row r="2378" spans="1:8" x14ac:dyDescent="0.35">
      <c r="A2378" t="s">
        <v>954</v>
      </c>
      <c r="B2378" t="s">
        <v>16</v>
      </c>
      <c r="C2378" t="s">
        <v>2597</v>
      </c>
      <c r="D2378" s="6">
        <v>0</v>
      </c>
      <c r="E2378" s="6">
        <v>0</v>
      </c>
      <c r="F2378" s="6">
        <v>0</v>
      </c>
      <c r="G2378" s="6">
        <v>0</v>
      </c>
      <c r="H2378" s="6">
        <v>0</v>
      </c>
    </row>
    <row r="2379" spans="1:8" x14ac:dyDescent="0.35">
      <c r="A2379" t="s">
        <v>955</v>
      </c>
      <c r="B2379" t="s">
        <v>15</v>
      </c>
      <c r="C2379" t="s">
        <v>1121</v>
      </c>
      <c r="D2379" s="6">
        <v>14100</v>
      </c>
      <c r="E2379" s="6">
        <v>7050</v>
      </c>
      <c r="F2379" s="6">
        <v>42412.5</v>
      </c>
      <c r="G2379" s="6">
        <v>142050</v>
      </c>
      <c r="H2379" s="6">
        <v>140700</v>
      </c>
    </row>
    <row r="2380" spans="1:8" x14ac:dyDescent="0.35">
      <c r="A2380" t="s">
        <v>955</v>
      </c>
      <c r="B2380" t="s">
        <v>15</v>
      </c>
      <c r="C2380" t="s">
        <v>2148</v>
      </c>
      <c r="D2380" s="6">
        <v>365000</v>
      </c>
      <c r="E2380" s="6">
        <v>182500</v>
      </c>
      <c r="F2380" s="6">
        <v>7500</v>
      </c>
      <c r="G2380" s="6">
        <v>15000</v>
      </c>
      <c r="H2380" s="6">
        <v>0</v>
      </c>
    </row>
    <row r="2381" spans="1:8" x14ac:dyDescent="0.35">
      <c r="A2381" t="s">
        <v>955</v>
      </c>
      <c r="B2381" t="s">
        <v>15</v>
      </c>
      <c r="C2381" t="s">
        <v>1092</v>
      </c>
      <c r="D2381" s="6">
        <v>0</v>
      </c>
      <c r="E2381" s="6">
        <v>0</v>
      </c>
      <c r="F2381" s="6">
        <v>0</v>
      </c>
      <c r="G2381" s="6">
        <v>0</v>
      </c>
      <c r="H2381" s="6">
        <v>0</v>
      </c>
    </row>
    <row r="2382" spans="1:8" x14ac:dyDescent="0.35">
      <c r="A2382" t="s">
        <v>955</v>
      </c>
      <c r="B2382" t="s">
        <v>15</v>
      </c>
      <c r="C2382" t="s">
        <v>2592</v>
      </c>
      <c r="D2382" s="6">
        <v>0</v>
      </c>
      <c r="E2382" s="6">
        <v>0</v>
      </c>
      <c r="F2382" s="6">
        <v>0</v>
      </c>
      <c r="G2382" s="6">
        <v>0</v>
      </c>
      <c r="H2382" s="6">
        <v>0</v>
      </c>
    </row>
    <row r="2383" spans="1:8" x14ac:dyDescent="0.35">
      <c r="A2383" t="s">
        <v>955</v>
      </c>
      <c r="B2383" t="s">
        <v>15</v>
      </c>
      <c r="C2383" t="s">
        <v>2637</v>
      </c>
      <c r="D2383" s="6">
        <v>79450</v>
      </c>
      <c r="E2383" s="6">
        <v>0</v>
      </c>
      <c r="F2383" s="6">
        <v>11842.5</v>
      </c>
      <c r="G2383" s="6">
        <v>39950</v>
      </c>
      <c r="H2383" s="6">
        <v>39000</v>
      </c>
    </row>
    <row r="2384" spans="1:8" x14ac:dyDescent="0.35">
      <c r="A2384" t="s">
        <v>955</v>
      </c>
      <c r="B2384" t="s">
        <v>16</v>
      </c>
      <c r="C2384" t="s">
        <v>1870</v>
      </c>
      <c r="D2384" s="6">
        <v>0</v>
      </c>
      <c r="E2384" s="6">
        <v>66839</v>
      </c>
      <c r="F2384" s="6">
        <v>0</v>
      </c>
      <c r="G2384" s="6">
        <v>0</v>
      </c>
      <c r="H2384" s="6">
        <v>0</v>
      </c>
    </row>
    <row r="2385" spans="1:8" x14ac:dyDescent="0.35">
      <c r="A2385" t="s">
        <v>956</v>
      </c>
      <c r="B2385" t="s">
        <v>15</v>
      </c>
      <c r="C2385" t="s">
        <v>1782</v>
      </c>
      <c r="D2385" s="6">
        <v>0</v>
      </c>
      <c r="E2385" s="6">
        <v>186888</v>
      </c>
      <c r="F2385" s="6">
        <v>0</v>
      </c>
      <c r="G2385" s="6">
        <v>0</v>
      </c>
      <c r="H2385" s="6">
        <v>0</v>
      </c>
    </row>
    <row r="2386" spans="1:8" x14ac:dyDescent="0.35">
      <c r="A2386" t="s">
        <v>956</v>
      </c>
      <c r="B2386" t="s">
        <v>15</v>
      </c>
      <c r="C2386" t="s">
        <v>1844</v>
      </c>
      <c r="D2386" s="6">
        <v>192000</v>
      </c>
      <c r="E2386" s="6">
        <v>185625</v>
      </c>
      <c r="F2386" s="6">
        <v>3375</v>
      </c>
      <c r="G2386" s="6">
        <v>3375</v>
      </c>
      <c r="H2386" s="6">
        <v>188625</v>
      </c>
    </row>
    <row r="2387" spans="1:8" x14ac:dyDescent="0.35">
      <c r="A2387" t="s">
        <v>956</v>
      </c>
      <c r="B2387" t="s">
        <v>15</v>
      </c>
      <c r="C2387" t="s">
        <v>1092</v>
      </c>
      <c r="D2387" s="6">
        <v>3000</v>
      </c>
      <c r="E2387" s="6">
        <v>2600</v>
      </c>
      <c r="F2387" s="6">
        <v>0</v>
      </c>
      <c r="G2387" s="6">
        <v>0</v>
      </c>
      <c r="H2387" s="6">
        <v>0</v>
      </c>
    </row>
    <row r="2388" spans="1:8" x14ac:dyDescent="0.35">
      <c r="A2388" t="s">
        <v>956</v>
      </c>
      <c r="B2388" t="s">
        <v>15</v>
      </c>
      <c r="C2388" t="s">
        <v>2592</v>
      </c>
      <c r="D2388" s="6">
        <v>14729</v>
      </c>
      <c r="E2388" s="6">
        <v>0</v>
      </c>
      <c r="F2388" s="6">
        <v>0</v>
      </c>
      <c r="G2388" s="6">
        <v>0</v>
      </c>
      <c r="H2388" s="6">
        <v>0</v>
      </c>
    </row>
    <row r="2389" spans="1:8" x14ac:dyDescent="0.35">
      <c r="A2389" t="s">
        <v>956</v>
      </c>
      <c r="B2389" t="s">
        <v>15</v>
      </c>
      <c r="C2389" t="s">
        <v>1032</v>
      </c>
      <c r="D2389" s="6">
        <v>1250</v>
      </c>
      <c r="E2389" s="6">
        <v>0</v>
      </c>
      <c r="F2389" s="6">
        <v>0</v>
      </c>
      <c r="G2389" s="6">
        <v>0</v>
      </c>
      <c r="H2389" s="6">
        <v>0</v>
      </c>
    </row>
    <row r="2390" spans="1:8" x14ac:dyDescent="0.35">
      <c r="A2390" t="s">
        <v>956</v>
      </c>
      <c r="B2390" t="s">
        <v>15</v>
      </c>
      <c r="C2390" t="s">
        <v>2887</v>
      </c>
      <c r="D2390" s="6">
        <v>218000</v>
      </c>
      <c r="E2390" s="6">
        <v>0</v>
      </c>
      <c r="F2390" s="6">
        <v>59100</v>
      </c>
      <c r="G2390" s="6">
        <v>197000</v>
      </c>
      <c r="H2390" s="6">
        <v>197000</v>
      </c>
    </row>
    <row r="2391" spans="1:8" x14ac:dyDescent="0.35">
      <c r="A2391" t="s">
        <v>957</v>
      </c>
      <c r="B2391" t="s">
        <v>15</v>
      </c>
      <c r="C2391" t="s">
        <v>1287</v>
      </c>
      <c r="D2391" s="6">
        <v>20612</v>
      </c>
      <c r="E2391" s="6">
        <v>10382</v>
      </c>
      <c r="F2391" s="6">
        <v>3061.8</v>
      </c>
      <c r="G2391" s="6">
        <v>10231</v>
      </c>
      <c r="H2391" s="6">
        <v>10181</v>
      </c>
    </row>
    <row r="2392" spans="1:8" x14ac:dyDescent="0.35">
      <c r="A2392" t="s">
        <v>957</v>
      </c>
      <c r="B2392" t="s">
        <v>15</v>
      </c>
      <c r="C2392" t="s">
        <v>1377</v>
      </c>
      <c r="D2392" s="6">
        <v>59000</v>
      </c>
      <c r="E2392" s="6">
        <v>29500</v>
      </c>
      <c r="F2392" s="6">
        <v>8850</v>
      </c>
      <c r="G2392" s="6">
        <v>29500</v>
      </c>
      <c r="H2392" s="6">
        <v>29500</v>
      </c>
    </row>
    <row r="2393" spans="1:8" x14ac:dyDescent="0.35">
      <c r="A2393" t="s">
        <v>957</v>
      </c>
      <c r="B2393" t="s">
        <v>15</v>
      </c>
      <c r="C2393" t="s">
        <v>1379</v>
      </c>
      <c r="D2393" s="6">
        <v>20418</v>
      </c>
      <c r="E2393" s="6">
        <v>10283</v>
      </c>
      <c r="F2393" s="6">
        <v>3033.15</v>
      </c>
      <c r="G2393" s="6">
        <v>10135</v>
      </c>
      <c r="H2393" s="6">
        <v>10086</v>
      </c>
    </row>
    <row r="2394" spans="1:8" x14ac:dyDescent="0.35">
      <c r="A2394" t="s">
        <v>957</v>
      </c>
      <c r="B2394" t="s">
        <v>15</v>
      </c>
      <c r="C2394" t="s">
        <v>1485</v>
      </c>
      <c r="D2394" s="6">
        <v>19659</v>
      </c>
      <c r="E2394" s="6">
        <v>9902</v>
      </c>
      <c r="F2394" s="6">
        <v>2919.9</v>
      </c>
      <c r="G2394" s="6">
        <v>9757</v>
      </c>
      <c r="H2394" s="6">
        <v>9709</v>
      </c>
    </row>
    <row r="2395" spans="1:8" x14ac:dyDescent="0.35">
      <c r="A2395" t="s">
        <v>957</v>
      </c>
      <c r="B2395" t="s">
        <v>15</v>
      </c>
      <c r="C2395" t="s">
        <v>1601</v>
      </c>
      <c r="D2395" s="6">
        <v>0</v>
      </c>
      <c r="E2395" s="6">
        <v>9226</v>
      </c>
      <c r="F2395" s="6">
        <v>0</v>
      </c>
      <c r="G2395" s="6">
        <v>0</v>
      </c>
      <c r="H2395" s="6">
        <v>0</v>
      </c>
    </row>
    <row r="2396" spans="1:8" x14ac:dyDescent="0.35">
      <c r="A2396" t="s">
        <v>957</v>
      </c>
      <c r="B2396" t="s">
        <v>15</v>
      </c>
      <c r="C2396" t="s">
        <v>1660</v>
      </c>
      <c r="D2396" s="6">
        <v>148000</v>
      </c>
      <c r="E2396" s="6">
        <v>71000</v>
      </c>
      <c r="F2396" s="6">
        <v>72000</v>
      </c>
      <c r="G2396" s="6">
        <v>72000</v>
      </c>
      <c r="H2396" s="6">
        <v>72000</v>
      </c>
    </row>
    <row r="2397" spans="1:8" x14ac:dyDescent="0.35">
      <c r="A2397" t="s">
        <v>957</v>
      </c>
      <c r="B2397" t="s">
        <v>15</v>
      </c>
      <c r="C2397" t="s">
        <v>1878</v>
      </c>
      <c r="D2397" s="6">
        <v>64400</v>
      </c>
      <c r="E2397" s="6">
        <v>32200</v>
      </c>
      <c r="F2397" s="6">
        <v>32200</v>
      </c>
      <c r="G2397" s="6">
        <v>32200</v>
      </c>
      <c r="H2397" s="6">
        <v>32200</v>
      </c>
    </row>
    <row r="2398" spans="1:8" x14ac:dyDescent="0.35">
      <c r="A2398" t="s">
        <v>957</v>
      </c>
      <c r="B2398" t="s">
        <v>15</v>
      </c>
      <c r="C2398" t="s">
        <v>1945</v>
      </c>
      <c r="D2398" s="6">
        <v>73133</v>
      </c>
      <c r="E2398" s="6">
        <v>37313</v>
      </c>
      <c r="F2398" s="6">
        <v>35571.5</v>
      </c>
      <c r="G2398" s="6">
        <v>35820</v>
      </c>
      <c r="H2398" s="6">
        <v>35323</v>
      </c>
    </row>
    <row r="2399" spans="1:8" x14ac:dyDescent="0.35">
      <c r="A2399" t="s">
        <v>957</v>
      </c>
      <c r="B2399" t="s">
        <v>15</v>
      </c>
      <c r="C2399" t="s">
        <v>2197</v>
      </c>
      <c r="D2399" s="6">
        <v>18438</v>
      </c>
      <c r="E2399" s="6">
        <v>9288</v>
      </c>
      <c r="F2399" s="6">
        <v>0</v>
      </c>
      <c r="G2399" s="6">
        <v>0</v>
      </c>
      <c r="H2399" s="6">
        <v>0</v>
      </c>
    </row>
    <row r="2400" spans="1:8" x14ac:dyDescent="0.35">
      <c r="A2400" t="s">
        <v>957</v>
      </c>
      <c r="B2400" t="s">
        <v>15</v>
      </c>
      <c r="C2400" t="s">
        <v>2438</v>
      </c>
      <c r="D2400" s="6">
        <v>111000</v>
      </c>
      <c r="E2400" s="6">
        <v>57000</v>
      </c>
      <c r="F2400" s="6">
        <v>53500</v>
      </c>
      <c r="G2400" s="6">
        <v>54000</v>
      </c>
      <c r="H2400" s="6">
        <v>53000</v>
      </c>
    </row>
    <row r="2401" spans="1:8" x14ac:dyDescent="0.35">
      <c r="A2401" t="s">
        <v>957</v>
      </c>
      <c r="B2401" t="s">
        <v>15</v>
      </c>
      <c r="C2401" t="s">
        <v>2592</v>
      </c>
      <c r="D2401" s="6">
        <v>32353</v>
      </c>
      <c r="E2401" s="6">
        <v>0</v>
      </c>
      <c r="F2401" s="6">
        <v>0</v>
      </c>
      <c r="G2401" s="6">
        <v>0</v>
      </c>
      <c r="H2401" s="6">
        <v>0</v>
      </c>
    </row>
    <row r="2402" spans="1:8" x14ac:dyDescent="0.35">
      <c r="A2402" t="s">
        <v>957</v>
      </c>
      <c r="B2402" t="s">
        <v>15</v>
      </c>
      <c r="C2402" t="s">
        <v>1092</v>
      </c>
      <c r="D2402" s="6">
        <v>20000</v>
      </c>
      <c r="E2402" s="6">
        <v>14190</v>
      </c>
      <c r="F2402" s="6">
        <v>0</v>
      </c>
      <c r="G2402" s="6">
        <v>0</v>
      </c>
      <c r="H2402" s="6">
        <v>0</v>
      </c>
    </row>
    <row r="2403" spans="1:8" x14ac:dyDescent="0.35">
      <c r="A2403" t="s">
        <v>957</v>
      </c>
      <c r="B2403" t="s">
        <v>15</v>
      </c>
      <c r="C2403" t="s">
        <v>2827</v>
      </c>
      <c r="D2403" s="6">
        <v>326000</v>
      </c>
      <c r="E2403" s="6">
        <v>186000</v>
      </c>
      <c r="F2403" s="6">
        <v>52200</v>
      </c>
      <c r="G2403" s="6">
        <v>174000</v>
      </c>
      <c r="H2403" s="6">
        <v>174000</v>
      </c>
    </row>
    <row r="2404" spans="1:8" x14ac:dyDescent="0.35">
      <c r="A2404" t="s">
        <v>957</v>
      </c>
      <c r="B2404" t="s">
        <v>15</v>
      </c>
      <c r="C2404" t="s">
        <v>2828</v>
      </c>
      <c r="D2404" s="6">
        <v>96000</v>
      </c>
      <c r="E2404" s="6">
        <v>0</v>
      </c>
      <c r="F2404" s="6">
        <v>13500</v>
      </c>
      <c r="G2404" s="6">
        <v>45000</v>
      </c>
      <c r="H2404" s="6">
        <v>45000</v>
      </c>
    </row>
    <row r="2405" spans="1:8" x14ac:dyDescent="0.35">
      <c r="A2405" t="s">
        <v>957</v>
      </c>
      <c r="B2405" t="s">
        <v>15</v>
      </c>
      <c r="C2405" t="s">
        <v>2829</v>
      </c>
      <c r="D2405" s="6">
        <v>22485</v>
      </c>
      <c r="E2405" s="6">
        <v>0</v>
      </c>
      <c r="F2405" s="6">
        <v>3313.05</v>
      </c>
      <c r="G2405" s="6">
        <v>11070</v>
      </c>
      <c r="H2405" s="6">
        <v>11017</v>
      </c>
    </row>
    <row r="2406" spans="1:8" x14ac:dyDescent="0.35">
      <c r="A2406" t="s">
        <v>957</v>
      </c>
      <c r="B2406" t="s">
        <v>16</v>
      </c>
      <c r="C2406" t="s">
        <v>1217</v>
      </c>
      <c r="D2406" s="6">
        <v>147756</v>
      </c>
      <c r="E2406" s="6">
        <v>71062</v>
      </c>
      <c r="F2406" s="6">
        <v>71502</v>
      </c>
      <c r="G2406" s="6">
        <v>71502</v>
      </c>
      <c r="H2406" s="6">
        <v>74910</v>
      </c>
    </row>
    <row r="2407" spans="1:8" x14ac:dyDescent="0.35">
      <c r="A2407" t="s">
        <v>958</v>
      </c>
      <c r="B2407" t="s">
        <v>15</v>
      </c>
      <c r="C2407" t="s">
        <v>1065</v>
      </c>
      <c r="D2407" s="6">
        <v>0</v>
      </c>
      <c r="E2407" s="6">
        <v>0</v>
      </c>
      <c r="F2407" s="6">
        <v>0</v>
      </c>
      <c r="G2407" s="6">
        <v>0</v>
      </c>
      <c r="H2407" s="6">
        <v>0</v>
      </c>
    </row>
    <row r="2408" spans="1:8" x14ac:dyDescent="0.35">
      <c r="A2408" t="s">
        <v>958</v>
      </c>
      <c r="B2408" t="s">
        <v>15</v>
      </c>
      <c r="C2408" t="s">
        <v>1145</v>
      </c>
      <c r="D2408" s="6">
        <v>418000</v>
      </c>
      <c r="E2408" s="6">
        <v>209000</v>
      </c>
      <c r="F2408" s="6">
        <v>211500</v>
      </c>
      <c r="G2408" s="6">
        <v>211500</v>
      </c>
      <c r="H2408" s="6">
        <v>211500</v>
      </c>
    </row>
    <row r="2409" spans="1:8" x14ac:dyDescent="0.35">
      <c r="A2409" t="s">
        <v>958</v>
      </c>
      <c r="B2409" t="s">
        <v>15</v>
      </c>
      <c r="C2409" t="s">
        <v>1695</v>
      </c>
      <c r="D2409" s="6">
        <v>312000</v>
      </c>
      <c r="E2409" s="6">
        <v>155500</v>
      </c>
      <c r="F2409" s="6">
        <v>156500</v>
      </c>
      <c r="G2409" s="6">
        <v>156500</v>
      </c>
      <c r="H2409" s="6">
        <v>156500</v>
      </c>
    </row>
    <row r="2410" spans="1:8" x14ac:dyDescent="0.35">
      <c r="A2410" t="s">
        <v>958</v>
      </c>
      <c r="B2410" t="s">
        <v>15</v>
      </c>
      <c r="C2410" t="s">
        <v>1048</v>
      </c>
      <c r="D2410" s="6">
        <v>112800</v>
      </c>
      <c r="E2410" s="6">
        <v>57600</v>
      </c>
      <c r="F2410" s="6">
        <v>54800</v>
      </c>
      <c r="G2410" s="6">
        <v>55200</v>
      </c>
      <c r="H2410" s="6">
        <v>54400</v>
      </c>
    </row>
    <row r="2411" spans="1:8" x14ac:dyDescent="0.35">
      <c r="A2411" t="s">
        <v>958</v>
      </c>
      <c r="B2411" t="s">
        <v>15</v>
      </c>
      <c r="C2411" t="s">
        <v>1245</v>
      </c>
      <c r="D2411" s="6">
        <v>0</v>
      </c>
      <c r="E2411" s="6">
        <v>0</v>
      </c>
      <c r="F2411" s="6">
        <v>0</v>
      </c>
      <c r="G2411" s="6">
        <v>0</v>
      </c>
      <c r="H2411" s="6">
        <v>0</v>
      </c>
    </row>
    <row r="2412" spans="1:8" x14ac:dyDescent="0.35">
      <c r="A2412" t="s">
        <v>958</v>
      </c>
      <c r="B2412" t="s">
        <v>15</v>
      </c>
      <c r="C2412" t="s">
        <v>1319</v>
      </c>
      <c r="D2412" s="6">
        <v>184000</v>
      </c>
      <c r="E2412" s="6">
        <v>92500</v>
      </c>
      <c r="F2412" s="6">
        <v>91000</v>
      </c>
      <c r="G2412" s="6">
        <v>91000</v>
      </c>
      <c r="H2412" s="6">
        <v>91000</v>
      </c>
    </row>
    <row r="2413" spans="1:8" x14ac:dyDescent="0.35">
      <c r="A2413" t="s">
        <v>958</v>
      </c>
      <c r="B2413" t="s">
        <v>15</v>
      </c>
      <c r="C2413" t="s">
        <v>1092</v>
      </c>
      <c r="D2413" s="6">
        <v>10000</v>
      </c>
      <c r="E2413" s="6">
        <v>0</v>
      </c>
      <c r="F2413" s="6">
        <v>0</v>
      </c>
      <c r="G2413" s="6">
        <v>0</v>
      </c>
      <c r="H2413" s="6">
        <v>0</v>
      </c>
    </row>
    <row r="2414" spans="1:8" x14ac:dyDescent="0.35">
      <c r="A2414" t="s">
        <v>958</v>
      </c>
      <c r="B2414" t="s">
        <v>15</v>
      </c>
      <c r="C2414" t="s">
        <v>2592</v>
      </c>
      <c r="D2414" s="6">
        <v>57097</v>
      </c>
      <c r="E2414" s="6">
        <v>0</v>
      </c>
      <c r="F2414" s="6">
        <v>0</v>
      </c>
      <c r="G2414" s="6">
        <v>0</v>
      </c>
      <c r="H2414" s="6">
        <v>0</v>
      </c>
    </row>
    <row r="2415" spans="1:8" x14ac:dyDescent="0.35">
      <c r="A2415" t="s">
        <v>958</v>
      </c>
      <c r="B2415" t="s">
        <v>15</v>
      </c>
      <c r="C2415" t="s">
        <v>2607</v>
      </c>
      <c r="D2415" s="6">
        <v>217788</v>
      </c>
      <c r="E2415" s="6">
        <v>0</v>
      </c>
      <c r="F2415" s="6">
        <v>27352.799999999999</v>
      </c>
      <c r="G2415" s="6">
        <v>96568</v>
      </c>
      <c r="H2415" s="6">
        <v>85784</v>
      </c>
    </row>
    <row r="2416" spans="1:8" x14ac:dyDescent="0.35">
      <c r="A2416" t="s">
        <v>958</v>
      </c>
      <c r="B2416" t="s">
        <v>16</v>
      </c>
      <c r="C2416" t="s">
        <v>1980</v>
      </c>
      <c r="D2416" s="6">
        <v>97490</v>
      </c>
      <c r="E2416" s="6">
        <v>132263</v>
      </c>
      <c r="F2416" s="6">
        <v>0</v>
      </c>
      <c r="G2416" s="6">
        <v>0</v>
      </c>
      <c r="H2416" s="6">
        <v>0</v>
      </c>
    </row>
    <row r="2417" spans="1:8" x14ac:dyDescent="0.35">
      <c r="A2417" t="s">
        <v>959</v>
      </c>
      <c r="B2417" t="s">
        <v>15</v>
      </c>
      <c r="C2417" t="s">
        <v>1500</v>
      </c>
      <c r="D2417" s="6">
        <v>257500</v>
      </c>
      <c r="E2417" s="6">
        <v>128500</v>
      </c>
      <c r="F2417" s="6">
        <v>128100</v>
      </c>
      <c r="G2417" s="6">
        <v>128900</v>
      </c>
      <c r="H2417" s="6">
        <v>127300</v>
      </c>
    </row>
    <row r="2418" spans="1:8" x14ac:dyDescent="0.35">
      <c r="A2418" t="s">
        <v>959</v>
      </c>
      <c r="B2418" t="s">
        <v>15</v>
      </c>
      <c r="C2418" t="s">
        <v>1175</v>
      </c>
      <c r="D2418" s="6">
        <v>66500</v>
      </c>
      <c r="E2418" s="6">
        <v>25763</v>
      </c>
      <c r="F2418" s="6">
        <v>9817.5</v>
      </c>
      <c r="G2418" s="6">
        <v>30587</v>
      </c>
      <c r="H2418" s="6">
        <v>34863</v>
      </c>
    </row>
    <row r="2419" spans="1:8" x14ac:dyDescent="0.35">
      <c r="A2419" t="s">
        <v>959</v>
      </c>
      <c r="B2419" t="s">
        <v>15</v>
      </c>
      <c r="C2419" t="s">
        <v>2050</v>
      </c>
      <c r="D2419" s="6">
        <v>279120</v>
      </c>
      <c r="E2419" s="6">
        <v>139560</v>
      </c>
      <c r="F2419" s="6">
        <v>139560</v>
      </c>
      <c r="G2419" s="6">
        <v>139560</v>
      </c>
      <c r="H2419" s="6">
        <v>139560</v>
      </c>
    </row>
    <row r="2420" spans="1:8" x14ac:dyDescent="0.35">
      <c r="A2420" t="s">
        <v>959</v>
      </c>
      <c r="B2420" t="s">
        <v>15</v>
      </c>
      <c r="C2420" t="s">
        <v>2552</v>
      </c>
      <c r="D2420" s="6">
        <v>200000</v>
      </c>
      <c r="E2420" s="6">
        <v>100000</v>
      </c>
      <c r="F2420" s="6">
        <v>100000</v>
      </c>
      <c r="G2420" s="6">
        <v>100000</v>
      </c>
      <c r="H2420" s="6">
        <v>100000</v>
      </c>
    </row>
    <row r="2421" spans="1:8" x14ac:dyDescent="0.35">
      <c r="A2421" t="s">
        <v>959</v>
      </c>
      <c r="B2421" t="s">
        <v>15</v>
      </c>
      <c r="C2421" t="s">
        <v>1092</v>
      </c>
      <c r="D2421" s="6">
        <v>25000</v>
      </c>
      <c r="E2421" s="6">
        <v>0</v>
      </c>
      <c r="F2421" s="6">
        <v>0</v>
      </c>
      <c r="G2421" s="6">
        <v>0</v>
      </c>
      <c r="H2421" s="6">
        <v>0</v>
      </c>
    </row>
    <row r="2422" spans="1:8" x14ac:dyDescent="0.35">
      <c r="A2422" t="s">
        <v>959</v>
      </c>
      <c r="B2422" t="s">
        <v>15</v>
      </c>
      <c r="C2422" t="s">
        <v>2592</v>
      </c>
      <c r="D2422" s="6">
        <v>6936</v>
      </c>
      <c r="E2422" s="6">
        <v>25124</v>
      </c>
      <c r="F2422" s="6">
        <v>0</v>
      </c>
      <c r="G2422" s="6">
        <v>0</v>
      </c>
      <c r="H2422" s="6">
        <v>0</v>
      </c>
    </row>
    <row r="2423" spans="1:8" x14ac:dyDescent="0.35">
      <c r="A2423" t="s">
        <v>960</v>
      </c>
      <c r="B2423" t="s">
        <v>15</v>
      </c>
      <c r="C2423" t="s">
        <v>1434</v>
      </c>
      <c r="D2423" s="6">
        <v>1540000</v>
      </c>
      <c r="E2423" s="6">
        <v>770000</v>
      </c>
      <c r="F2423" s="6">
        <v>770000</v>
      </c>
      <c r="G2423" s="6">
        <v>770000</v>
      </c>
      <c r="H2423" s="6">
        <v>770000</v>
      </c>
    </row>
    <row r="2424" spans="1:8" x14ac:dyDescent="0.35">
      <c r="A2424" t="s">
        <v>960</v>
      </c>
      <c r="B2424" t="s">
        <v>15</v>
      </c>
      <c r="C2424" t="s">
        <v>2592</v>
      </c>
      <c r="D2424" s="6">
        <v>19279</v>
      </c>
      <c r="E2424" s="6">
        <v>0</v>
      </c>
      <c r="F2424" s="6">
        <v>0</v>
      </c>
      <c r="G2424" s="6">
        <v>0</v>
      </c>
      <c r="H2424" s="6">
        <v>0</v>
      </c>
    </row>
    <row r="2425" spans="1:8" x14ac:dyDescent="0.35">
      <c r="A2425" t="s">
        <v>961</v>
      </c>
      <c r="B2425" t="s">
        <v>15</v>
      </c>
      <c r="C2425" t="s">
        <v>1196</v>
      </c>
      <c r="D2425" s="6">
        <v>0</v>
      </c>
      <c r="E2425" s="6">
        <v>110500</v>
      </c>
      <c r="F2425" s="6">
        <v>0</v>
      </c>
      <c r="G2425" s="6">
        <v>0</v>
      </c>
      <c r="H2425" s="6">
        <v>0</v>
      </c>
    </row>
    <row r="2426" spans="1:8" x14ac:dyDescent="0.35">
      <c r="A2426" t="s">
        <v>961</v>
      </c>
      <c r="B2426" t="s">
        <v>15</v>
      </c>
      <c r="C2426" t="s">
        <v>1289</v>
      </c>
      <c r="D2426" s="6">
        <v>122000</v>
      </c>
      <c r="E2426" s="6">
        <v>59325</v>
      </c>
      <c r="F2426" s="6">
        <v>62325</v>
      </c>
      <c r="G2426" s="6">
        <v>62625</v>
      </c>
      <c r="H2426" s="6">
        <v>62025</v>
      </c>
    </row>
    <row r="2427" spans="1:8" x14ac:dyDescent="0.35">
      <c r="A2427" t="s">
        <v>961</v>
      </c>
      <c r="B2427" t="s">
        <v>15</v>
      </c>
      <c r="C2427" t="s">
        <v>1944</v>
      </c>
      <c r="D2427" s="6">
        <v>250600</v>
      </c>
      <c r="E2427" s="6">
        <v>122201</v>
      </c>
      <c r="F2427" s="6">
        <v>123342</v>
      </c>
      <c r="G2427" s="6">
        <v>123342</v>
      </c>
      <c r="H2427" s="6">
        <v>127037</v>
      </c>
    </row>
    <row r="2428" spans="1:8" x14ac:dyDescent="0.35">
      <c r="A2428" t="s">
        <v>961</v>
      </c>
      <c r="B2428" t="s">
        <v>15</v>
      </c>
      <c r="C2428" t="s">
        <v>1114</v>
      </c>
      <c r="D2428" s="6">
        <v>659000</v>
      </c>
      <c r="E2428" s="6">
        <v>329000</v>
      </c>
      <c r="F2428" s="6">
        <v>99150</v>
      </c>
      <c r="G2428" s="6">
        <v>330500</v>
      </c>
      <c r="H2428" s="6">
        <v>330500</v>
      </c>
    </row>
    <row r="2429" spans="1:8" x14ac:dyDescent="0.35">
      <c r="A2429" t="s">
        <v>961</v>
      </c>
      <c r="B2429" t="s">
        <v>15</v>
      </c>
      <c r="C2429" t="s">
        <v>2572</v>
      </c>
      <c r="D2429" s="6">
        <v>1503000</v>
      </c>
      <c r="E2429" s="6">
        <v>751500</v>
      </c>
      <c r="F2429" s="6">
        <v>753500</v>
      </c>
      <c r="G2429" s="6">
        <v>753500</v>
      </c>
      <c r="H2429" s="6">
        <v>753500</v>
      </c>
    </row>
    <row r="2430" spans="1:8" x14ac:dyDescent="0.35">
      <c r="A2430" t="s">
        <v>961</v>
      </c>
      <c r="B2430" t="s">
        <v>15</v>
      </c>
      <c r="C2430" t="s">
        <v>1092</v>
      </c>
      <c r="D2430" s="6">
        <v>129931</v>
      </c>
      <c r="E2430" s="6">
        <v>0</v>
      </c>
      <c r="F2430" s="6">
        <v>0</v>
      </c>
      <c r="G2430" s="6">
        <v>0</v>
      </c>
      <c r="H2430" s="6">
        <v>0</v>
      </c>
    </row>
    <row r="2431" spans="1:8" x14ac:dyDescent="0.35">
      <c r="A2431" t="s">
        <v>961</v>
      </c>
      <c r="B2431" t="s">
        <v>15</v>
      </c>
      <c r="C2431" t="s">
        <v>2592</v>
      </c>
      <c r="D2431" s="6">
        <v>37469</v>
      </c>
      <c r="E2431" s="6">
        <v>0</v>
      </c>
      <c r="F2431" s="6">
        <v>0</v>
      </c>
      <c r="G2431" s="6">
        <v>0</v>
      </c>
      <c r="H2431" s="6">
        <v>0</v>
      </c>
    </row>
    <row r="2432" spans="1:8" x14ac:dyDescent="0.35">
      <c r="A2432" t="s">
        <v>961</v>
      </c>
      <c r="B2432" t="s">
        <v>15</v>
      </c>
      <c r="C2432" t="s">
        <v>1032</v>
      </c>
      <c r="D2432" s="6">
        <v>2000</v>
      </c>
      <c r="E2432" s="6">
        <v>0</v>
      </c>
      <c r="F2432" s="6">
        <v>0</v>
      </c>
      <c r="G2432" s="6">
        <v>0</v>
      </c>
      <c r="H2432" s="6">
        <v>0</v>
      </c>
    </row>
    <row r="2433" spans="1:8" x14ac:dyDescent="0.35">
      <c r="A2433" t="s">
        <v>961</v>
      </c>
      <c r="B2433" t="s">
        <v>15</v>
      </c>
      <c r="C2433" t="s">
        <v>2647</v>
      </c>
      <c r="D2433" s="6">
        <v>186000</v>
      </c>
      <c r="E2433" s="6">
        <v>0</v>
      </c>
      <c r="F2433" s="6">
        <v>21000</v>
      </c>
      <c r="G2433" s="6">
        <v>70000</v>
      </c>
      <c r="H2433" s="6">
        <v>70000</v>
      </c>
    </row>
    <row r="2434" spans="1:8" x14ac:dyDescent="0.35">
      <c r="A2434" t="s">
        <v>962</v>
      </c>
      <c r="B2434" t="s">
        <v>15</v>
      </c>
      <c r="C2434" t="s">
        <v>1714</v>
      </c>
      <c r="D2434" s="6">
        <v>486000</v>
      </c>
      <c r="E2434" s="6">
        <v>242500</v>
      </c>
      <c r="F2434" s="6">
        <v>243000</v>
      </c>
      <c r="G2434" s="6">
        <v>243000</v>
      </c>
      <c r="H2434" s="6">
        <v>243000</v>
      </c>
    </row>
    <row r="2435" spans="1:8" x14ac:dyDescent="0.35">
      <c r="A2435" t="s">
        <v>962</v>
      </c>
      <c r="B2435" t="s">
        <v>15</v>
      </c>
      <c r="C2435" t="s">
        <v>1352</v>
      </c>
      <c r="D2435" s="6">
        <v>167950</v>
      </c>
      <c r="E2435" s="6">
        <v>84972</v>
      </c>
      <c r="F2435" s="6">
        <v>24770.85</v>
      </c>
      <c r="G2435" s="6">
        <v>82932</v>
      </c>
      <c r="H2435" s="6">
        <v>82207</v>
      </c>
    </row>
    <row r="2436" spans="1:8" x14ac:dyDescent="0.35">
      <c r="A2436" t="s">
        <v>962</v>
      </c>
      <c r="B2436" t="s">
        <v>15</v>
      </c>
      <c r="C2436" t="s">
        <v>1092</v>
      </c>
      <c r="D2436" s="6">
        <v>20000</v>
      </c>
      <c r="E2436" s="6">
        <v>0</v>
      </c>
      <c r="F2436" s="6">
        <v>0</v>
      </c>
      <c r="G2436" s="6">
        <v>0</v>
      </c>
      <c r="H2436" s="6">
        <v>0</v>
      </c>
    </row>
    <row r="2437" spans="1:8" x14ac:dyDescent="0.35">
      <c r="A2437" t="s">
        <v>962</v>
      </c>
      <c r="B2437" t="s">
        <v>15</v>
      </c>
      <c r="C2437" t="s">
        <v>2592</v>
      </c>
      <c r="D2437" s="6">
        <v>25793</v>
      </c>
      <c r="E2437" s="6">
        <v>0</v>
      </c>
      <c r="F2437" s="6">
        <v>0</v>
      </c>
      <c r="G2437" s="6">
        <v>0</v>
      </c>
      <c r="H2437" s="6">
        <v>0</v>
      </c>
    </row>
    <row r="2438" spans="1:8" x14ac:dyDescent="0.35">
      <c r="A2438" t="s">
        <v>963</v>
      </c>
      <c r="B2438" t="s">
        <v>15</v>
      </c>
      <c r="C2438" t="s">
        <v>1132</v>
      </c>
      <c r="D2438" s="6">
        <v>0</v>
      </c>
      <c r="E2438" s="6">
        <v>11085</v>
      </c>
      <c r="F2438" s="6">
        <v>0</v>
      </c>
      <c r="G2438" s="6">
        <v>0</v>
      </c>
      <c r="H2438" s="6">
        <v>0</v>
      </c>
    </row>
    <row r="2439" spans="1:8" x14ac:dyDescent="0.35">
      <c r="A2439" t="s">
        <v>963</v>
      </c>
      <c r="B2439" t="s">
        <v>15</v>
      </c>
      <c r="C2439" t="s">
        <v>1171</v>
      </c>
      <c r="D2439" s="6">
        <v>516000</v>
      </c>
      <c r="E2439" s="6">
        <v>264000</v>
      </c>
      <c r="F2439" s="6">
        <v>250000</v>
      </c>
      <c r="G2439" s="6">
        <v>252000</v>
      </c>
      <c r="H2439" s="6">
        <v>248000</v>
      </c>
    </row>
    <row r="2440" spans="1:8" x14ac:dyDescent="0.35">
      <c r="A2440" t="s">
        <v>963</v>
      </c>
      <c r="B2440" t="s">
        <v>15</v>
      </c>
      <c r="C2440" t="s">
        <v>1331</v>
      </c>
      <c r="D2440" s="6">
        <v>19566</v>
      </c>
      <c r="E2440" s="6">
        <v>9855</v>
      </c>
      <c r="F2440" s="6">
        <v>1456.5</v>
      </c>
      <c r="G2440" s="6">
        <v>9710</v>
      </c>
      <c r="H2440" s="6">
        <v>0</v>
      </c>
    </row>
    <row r="2441" spans="1:8" x14ac:dyDescent="0.35">
      <c r="A2441" t="s">
        <v>963</v>
      </c>
      <c r="B2441" t="s">
        <v>15</v>
      </c>
      <c r="C2441" t="s">
        <v>2000</v>
      </c>
      <c r="D2441" s="6">
        <v>20150</v>
      </c>
      <c r="E2441" s="6">
        <v>10150</v>
      </c>
      <c r="F2441" s="6">
        <v>0</v>
      </c>
      <c r="G2441" s="6">
        <v>0</v>
      </c>
      <c r="H2441" s="6">
        <v>0</v>
      </c>
    </row>
    <row r="2442" spans="1:8" x14ac:dyDescent="0.35">
      <c r="A2442" t="s">
        <v>963</v>
      </c>
      <c r="B2442" t="s">
        <v>15</v>
      </c>
      <c r="C2442" t="s">
        <v>2070</v>
      </c>
      <c r="D2442" s="6">
        <v>188594</v>
      </c>
      <c r="E2442" s="6">
        <v>97344</v>
      </c>
      <c r="F2442" s="6">
        <v>90234.5</v>
      </c>
      <c r="G2442" s="6">
        <v>91250</v>
      </c>
      <c r="H2442" s="6">
        <v>89219</v>
      </c>
    </row>
    <row r="2443" spans="1:8" x14ac:dyDescent="0.35">
      <c r="A2443" t="s">
        <v>963</v>
      </c>
      <c r="B2443" t="s">
        <v>15</v>
      </c>
      <c r="C2443" t="s">
        <v>2175</v>
      </c>
      <c r="D2443" s="6">
        <v>23862</v>
      </c>
      <c r="E2443" s="6">
        <v>12017</v>
      </c>
      <c r="F2443" s="6">
        <v>3544.8</v>
      </c>
      <c r="G2443" s="6">
        <v>11845</v>
      </c>
      <c r="H2443" s="6">
        <v>11787</v>
      </c>
    </row>
    <row r="2444" spans="1:8" x14ac:dyDescent="0.35">
      <c r="A2444" t="s">
        <v>963</v>
      </c>
      <c r="B2444" t="s">
        <v>15</v>
      </c>
      <c r="C2444" t="s">
        <v>1272</v>
      </c>
      <c r="D2444" s="6">
        <v>224000</v>
      </c>
      <c r="E2444" s="6">
        <v>94000</v>
      </c>
      <c r="F2444" s="6">
        <v>40500</v>
      </c>
      <c r="G2444" s="6">
        <v>135000</v>
      </c>
      <c r="H2444" s="6">
        <v>135000</v>
      </c>
    </row>
    <row r="2445" spans="1:8" x14ac:dyDescent="0.35">
      <c r="A2445" t="s">
        <v>963</v>
      </c>
      <c r="B2445" t="s">
        <v>15</v>
      </c>
      <c r="C2445" t="s">
        <v>2278</v>
      </c>
      <c r="D2445" s="6">
        <v>0</v>
      </c>
      <c r="E2445" s="6">
        <v>0</v>
      </c>
      <c r="F2445" s="6">
        <v>0</v>
      </c>
      <c r="G2445" s="6">
        <v>0</v>
      </c>
      <c r="H2445" s="6">
        <v>0</v>
      </c>
    </row>
    <row r="2446" spans="1:8" x14ac:dyDescent="0.35">
      <c r="A2446" t="s">
        <v>963</v>
      </c>
      <c r="B2446" t="s">
        <v>15</v>
      </c>
      <c r="C2446" t="s">
        <v>2395</v>
      </c>
      <c r="D2446" s="6">
        <v>0</v>
      </c>
      <c r="E2446" s="6">
        <v>0</v>
      </c>
      <c r="F2446" s="6">
        <v>0</v>
      </c>
      <c r="G2446" s="6">
        <v>0</v>
      </c>
      <c r="H2446" s="6">
        <v>0</v>
      </c>
    </row>
    <row r="2447" spans="1:8" x14ac:dyDescent="0.35">
      <c r="A2447" t="s">
        <v>963</v>
      </c>
      <c r="B2447" t="s">
        <v>15</v>
      </c>
      <c r="C2447" t="s">
        <v>2592</v>
      </c>
      <c r="D2447" s="6">
        <v>51646</v>
      </c>
      <c r="E2447" s="6">
        <v>0</v>
      </c>
      <c r="F2447" s="6">
        <v>0</v>
      </c>
      <c r="G2447" s="6">
        <v>0</v>
      </c>
      <c r="H2447" s="6">
        <v>0</v>
      </c>
    </row>
    <row r="2448" spans="1:8" x14ac:dyDescent="0.35">
      <c r="A2448" t="s">
        <v>963</v>
      </c>
      <c r="B2448" t="s">
        <v>15</v>
      </c>
      <c r="C2448" t="s">
        <v>1092</v>
      </c>
      <c r="D2448" s="6">
        <v>100000</v>
      </c>
      <c r="E2448" s="6">
        <v>0</v>
      </c>
      <c r="F2448" s="6">
        <v>0</v>
      </c>
      <c r="G2448" s="6">
        <v>0</v>
      </c>
      <c r="H2448" s="6">
        <v>0</v>
      </c>
    </row>
    <row r="2449" spans="1:8" x14ac:dyDescent="0.35">
      <c r="A2449" t="s">
        <v>963</v>
      </c>
      <c r="B2449" t="s">
        <v>15</v>
      </c>
      <c r="C2449" t="s">
        <v>1032</v>
      </c>
      <c r="D2449" s="6">
        <v>0</v>
      </c>
      <c r="E2449" s="6">
        <v>0</v>
      </c>
      <c r="F2449" s="6">
        <v>0</v>
      </c>
      <c r="G2449" s="6">
        <v>0</v>
      </c>
      <c r="H2449" s="6">
        <v>0</v>
      </c>
    </row>
    <row r="2450" spans="1:8" x14ac:dyDescent="0.35">
      <c r="A2450" t="s">
        <v>963</v>
      </c>
      <c r="B2450" t="s">
        <v>15</v>
      </c>
      <c r="C2450" t="s">
        <v>2597</v>
      </c>
      <c r="D2450" s="6">
        <v>0</v>
      </c>
      <c r="E2450" s="6">
        <v>0</v>
      </c>
      <c r="F2450" s="6">
        <v>0</v>
      </c>
      <c r="G2450" s="6">
        <v>0</v>
      </c>
      <c r="H2450" s="6">
        <v>0</v>
      </c>
    </row>
    <row r="2451" spans="1:8" x14ac:dyDescent="0.35">
      <c r="A2451" t="s">
        <v>963</v>
      </c>
      <c r="B2451" t="s">
        <v>15</v>
      </c>
      <c r="C2451" t="s">
        <v>2910</v>
      </c>
      <c r="D2451" s="6">
        <v>23400</v>
      </c>
      <c r="E2451" s="6">
        <v>0</v>
      </c>
      <c r="F2451" s="6">
        <v>3481.2</v>
      </c>
      <c r="G2451" s="6">
        <v>11632</v>
      </c>
      <c r="H2451" s="6">
        <v>11576</v>
      </c>
    </row>
    <row r="2452" spans="1:8" x14ac:dyDescent="0.35">
      <c r="A2452" t="s">
        <v>964</v>
      </c>
      <c r="B2452" t="s">
        <v>15</v>
      </c>
      <c r="C2452" t="s">
        <v>2580</v>
      </c>
      <c r="D2452" s="6">
        <v>2163000</v>
      </c>
      <c r="E2452" s="6">
        <v>1081000</v>
      </c>
      <c r="F2452" s="6">
        <v>1081500</v>
      </c>
      <c r="G2452" s="6">
        <v>1081500</v>
      </c>
      <c r="H2452" s="6">
        <v>1081500</v>
      </c>
    </row>
    <row r="2453" spans="1:8" x14ac:dyDescent="0.35">
      <c r="A2453" t="s">
        <v>964</v>
      </c>
      <c r="B2453" t="s">
        <v>15</v>
      </c>
      <c r="C2453" t="s">
        <v>2592</v>
      </c>
      <c r="D2453" s="6">
        <v>0</v>
      </c>
      <c r="E2453" s="6">
        <v>0</v>
      </c>
      <c r="F2453" s="6">
        <v>0</v>
      </c>
      <c r="G2453" s="6">
        <v>0</v>
      </c>
      <c r="H2453" s="6">
        <v>0</v>
      </c>
    </row>
    <row r="2454" spans="1:8" x14ac:dyDescent="0.35">
      <c r="A2454" t="s">
        <v>964</v>
      </c>
      <c r="B2454" t="s">
        <v>15</v>
      </c>
      <c r="C2454" t="s">
        <v>1092</v>
      </c>
      <c r="D2454" s="6">
        <v>0</v>
      </c>
      <c r="E2454" s="6">
        <v>0</v>
      </c>
      <c r="F2454" s="6">
        <v>0</v>
      </c>
      <c r="G2454" s="6">
        <v>0</v>
      </c>
      <c r="H2454" s="6">
        <v>0</v>
      </c>
    </row>
    <row r="2455" spans="1:8" x14ac:dyDescent="0.35">
      <c r="A2455" t="s">
        <v>964</v>
      </c>
      <c r="B2455" t="s">
        <v>15</v>
      </c>
      <c r="C2455" t="s">
        <v>1032</v>
      </c>
      <c r="D2455" s="6">
        <v>0</v>
      </c>
      <c r="E2455" s="6">
        <v>0</v>
      </c>
      <c r="F2455" s="6">
        <v>0</v>
      </c>
      <c r="G2455" s="6">
        <v>0</v>
      </c>
      <c r="H2455" s="6">
        <v>0</v>
      </c>
    </row>
    <row r="2456" spans="1:8" x14ac:dyDescent="0.35">
      <c r="A2456" t="s">
        <v>964</v>
      </c>
      <c r="B2456" t="s">
        <v>15</v>
      </c>
      <c r="C2456" t="s">
        <v>2608</v>
      </c>
      <c r="D2456" s="6">
        <v>547976</v>
      </c>
      <c r="E2456" s="6">
        <v>270562</v>
      </c>
      <c r="F2456" s="6">
        <v>82241.399999999994</v>
      </c>
      <c r="G2456" s="6">
        <v>276013</v>
      </c>
      <c r="H2456" s="6">
        <v>272263</v>
      </c>
    </row>
    <row r="2457" spans="1:8" x14ac:dyDescent="0.35">
      <c r="A2457" t="s">
        <v>965</v>
      </c>
      <c r="B2457" t="s">
        <v>15</v>
      </c>
      <c r="C2457" t="s">
        <v>1325</v>
      </c>
      <c r="D2457" s="6">
        <v>0</v>
      </c>
      <c r="E2457" s="6">
        <v>9732</v>
      </c>
      <c r="F2457" s="6">
        <v>0</v>
      </c>
      <c r="G2457" s="6">
        <v>0</v>
      </c>
      <c r="H2457" s="6">
        <v>0</v>
      </c>
    </row>
    <row r="2458" spans="1:8" x14ac:dyDescent="0.35">
      <c r="A2458" t="s">
        <v>965</v>
      </c>
      <c r="B2458" t="s">
        <v>15</v>
      </c>
      <c r="C2458" t="s">
        <v>1449</v>
      </c>
      <c r="D2458" s="6">
        <v>0</v>
      </c>
      <c r="E2458" s="6">
        <v>95708</v>
      </c>
      <c r="F2458" s="6">
        <v>0</v>
      </c>
      <c r="G2458" s="6">
        <v>0</v>
      </c>
      <c r="H2458" s="6">
        <v>0</v>
      </c>
    </row>
    <row r="2459" spans="1:8" x14ac:dyDescent="0.35">
      <c r="A2459" t="s">
        <v>965</v>
      </c>
      <c r="B2459" t="s">
        <v>15</v>
      </c>
      <c r="C2459" t="s">
        <v>1794</v>
      </c>
      <c r="D2459" s="6">
        <v>22050</v>
      </c>
      <c r="E2459" s="6">
        <v>11105</v>
      </c>
      <c r="F2459" s="6">
        <v>3275.4</v>
      </c>
      <c r="G2459" s="6">
        <v>10945</v>
      </c>
      <c r="H2459" s="6">
        <v>10891</v>
      </c>
    </row>
    <row r="2460" spans="1:8" x14ac:dyDescent="0.35">
      <c r="A2460" t="s">
        <v>965</v>
      </c>
      <c r="B2460" t="s">
        <v>15</v>
      </c>
      <c r="C2460" t="s">
        <v>1880</v>
      </c>
      <c r="D2460" s="6">
        <v>36427</v>
      </c>
      <c r="E2460" s="6">
        <v>18348</v>
      </c>
      <c r="F2460" s="6">
        <v>5410.35</v>
      </c>
      <c r="G2460" s="6">
        <v>18079</v>
      </c>
      <c r="H2460" s="6">
        <v>17990</v>
      </c>
    </row>
    <row r="2461" spans="1:8" x14ac:dyDescent="0.35">
      <c r="A2461" t="s">
        <v>965</v>
      </c>
      <c r="B2461" t="s">
        <v>15</v>
      </c>
      <c r="C2461" t="s">
        <v>2115</v>
      </c>
      <c r="D2461" s="6">
        <v>30225</v>
      </c>
      <c r="E2461" s="6">
        <v>15225</v>
      </c>
      <c r="F2461" s="6">
        <v>0</v>
      </c>
      <c r="G2461" s="6">
        <v>0</v>
      </c>
      <c r="H2461" s="6">
        <v>0</v>
      </c>
    </row>
    <row r="2462" spans="1:8" x14ac:dyDescent="0.35">
      <c r="A2462" t="s">
        <v>965</v>
      </c>
      <c r="B2462" t="s">
        <v>15</v>
      </c>
      <c r="C2462" t="s">
        <v>1241</v>
      </c>
      <c r="D2462" s="6">
        <v>96112</v>
      </c>
      <c r="E2462" s="6">
        <v>48981</v>
      </c>
      <c r="F2462" s="6">
        <v>46756</v>
      </c>
      <c r="G2462" s="6">
        <v>47081</v>
      </c>
      <c r="H2462" s="6">
        <v>46431</v>
      </c>
    </row>
    <row r="2463" spans="1:8" x14ac:dyDescent="0.35">
      <c r="A2463" t="s">
        <v>965</v>
      </c>
      <c r="B2463" t="s">
        <v>15</v>
      </c>
      <c r="C2463" t="s">
        <v>2497</v>
      </c>
      <c r="D2463" s="6">
        <v>40006</v>
      </c>
      <c r="E2463" s="6">
        <v>20148</v>
      </c>
      <c r="F2463" s="6">
        <v>5943</v>
      </c>
      <c r="G2463" s="6">
        <v>19858</v>
      </c>
      <c r="H2463" s="6">
        <v>19762</v>
      </c>
    </row>
    <row r="2464" spans="1:8" x14ac:dyDescent="0.35">
      <c r="A2464" t="s">
        <v>965</v>
      </c>
      <c r="B2464" t="s">
        <v>15</v>
      </c>
      <c r="C2464" t="s">
        <v>2592</v>
      </c>
      <c r="D2464" s="6">
        <v>46014</v>
      </c>
      <c r="E2464" s="6">
        <v>0</v>
      </c>
      <c r="F2464" s="6">
        <v>0</v>
      </c>
      <c r="G2464" s="6">
        <v>0</v>
      </c>
      <c r="H2464" s="6">
        <v>0</v>
      </c>
    </row>
    <row r="2465" spans="1:8" x14ac:dyDescent="0.35">
      <c r="A2465" t="s">
        <v>965</v>
      </c>
      <c r="B2465" t="s">
        <v>15</v>
      </c>
      <c r="C2465" t="s">
        <v>1092</v>
      </c>
      <c r="D2465" s="6">
        <v>0</v>
      </c>
      <c r="E2465" s="6">
        <v>0</v>
      </c>
      <c r="F2465" s="6">
        <v>0</v>
      </c>
      <c r="G2465" s="6">
        <v>0</v>
      </c>
      <c r="H2465" s="6">
        <v>0</v>
      </c>
    </row>
    <row r="2466" spans="1:8" x14ac:dyDescent="0.35">
      <c r="A2466" t="s">
        <v>965</v>
      </c>
      <c r="B2466" t="s">
        <v>15</v>
      </c>
      <c r="C2466" t="s">
        <v>1032</v>
      </c>
      <c r="D2466" s="6">
        <v>8200</v>
      </c>
      <c r="E2466" s="6">
        <v>5950</v>
      </c>
      <c r="F2466" s="6">
        <v>2250</v>
      </c>
      <c r="G2466" s="6">
        <v>2250</v>
      </c>
      <c r="H2466" s="6">
        <v>5950</v>
      </c>
    </row>
    <row r="2467" spans="1:8" x14ac:dyDescent="0.35">
      <c r="A2467" t="s">
        <v>965</v>
      </c>
      <c r="B2467" t="s">
        <v>15</v>
      </c>
      <c r="C2467" t="s">
        <v>2880</v>
      </c>
      <c r="D2467" s="6">
        <v>907000</v>
      </c>
      <c r="E2467" s="6">
        <v>455000</v>
      </c>
      <c r="F2467" s="6">
        <v>451250</v>
      </c>
      <c r="G2467" s="6">
        <v>452000</v>
      </c>
      <c r="H2467" s="6">
        <v>450500</v>
      </c>
    </row>
    <row r="2468" spans="1:8" x14ac:dyDescent="0.35">
      <c r="A2468" t="s">
        <v>965</v>
      </c>
      <c r="B2468" t="s">
        <v>15</v>
      </c>
      <c r="C2468" t="s">
        <v>1327</v>
      </c>
      <c r="D2468" s="6">
        <v>726500</v>
      </c>
      <c r="E2468" s="6">
        <v>362500</v>
      </c>
      <c r="F2468" s="6">
        <v>364000</v>
      </c>
      <c r="G2468" s="6">
        <v>364000</v>
      </c>
      <c r="H2468" s="6">
        <v>365500</v>
      </c>
    </row>
    <row r="2469" spans="1:8" x14ac:dyDescent="0.35">
      <c r="A2469" t="s">
        <v>965</v>
      </c>
      <c r="B2469" t="s">
        <v>15</v>
      </c>
      <c r="C2469" t="s">
        <v>1037</v>
      </c>
      <c r="D2469" s="6">
        <v>213861</v>
      </c>
      <c r="E2469" s="6">
        <v>0</v>
      </c>
      <c r="F2469" s="6">
        <v>36645</v>
      </c>
      <c r="G2469" s="6">
        <v>122300</v>
      </c>
      <c r="H2469" s="6">
        <v>122000</v>
      </c>
    </row>
    <row r="2470" spans="1:8" x14ac:dyDescent="0.35">
      <c r="A2470" t="s">
        <v>965</v>
      </c>
      <c r="B2470" t="s">
        <v>16</v>
      </c>
      <c r="C2470" t="s">
        <v>2879</v>
      </c>
      <c r="D2470" s="6">
        <v>102038</v>
      </c>
      <c r="E2470" s="6">
        <v>53071</v>
      </c>
      <c r="F2470" s="6">
        <v>53207</v>
      </c>
      <c r="G2470" s="6">
        <v>53967</v>
      </c>
      <c r="H2470" s="6">
        <v>52447</v>
      </c>
    </row>
    <row r="2471" spans="1:8" x14ac:dyDescent="0.35">
      <c r="A2471" t="s">
        <v>966</v>
      </c>
      <c r="B2471" t="s">
        <v>15</v>
      </c>
      <c r="C2471" t="s">
        <v>1063</v>
      </c>
      <c r="D2471" s="6">
        <v>954000</v>
      </c>
      <c r="E2471" s="6">
        <v>0</v>
      </c>
      <c r="F2471" s="6">
        <v>343500</v>
      </c>
      <c r="G2471" s="6">
        <v>343500</v>
      </c>
      <c r="H2471" s="6">
        <v>343500</v>
      </c>
    </row>
    <row r="2472" spans="1:8" x14ac:dyDescent="0.35">
      <c r="A2472" t="s">
        <v>966</v>
      </c>
      <c r="B2472" t="s">
        <v>15</v>
      </c>
      <c r="C2472" t="s">
        <v>1066</v>
      </c>
      <c r="D2472" s="6">
        <v>567735</v>
      </c>
      <c r="E2472" s="6">
        <v>0</v>
      </c>
      <c r="F2472" s="6">
        <v>83874.45</v>
      </c>
      <c r="G2472" s="6">
        <v>280275</v>
      </c>
      <c r="H2472" s="6">
        <v>278888</v>
      </c>
    </row>
    <row r="2473" spans="1:8" x14ac:dyDescent="0.35">
      <c r="A2473" t="s">
        <v>966</v>
      </c>
      <c r="B2473" t="s">
        <v>15</v>
      </c>
      <c r="C2473" t="s">
        <v>1068</v>
      </c>
      <c r="D2473" s="6">
        <v>24770</v>
      </c>
      <c r="E2473" s="6">
        <v>0</v>
      </c>
      <c r="F2473" s="6">
        <v>6987</v>
      </c>
      <c r="G2473" s="6">
        <v>23346</v>
      </c>
      <c r="H2473" s="6">
        <v>23234</v>
      </c>
    </row>
    <row r="2474" spans="1:8" x14ac:dyDescent="0.35">
      <c r="A2474" t="s">
        <v>966</v>
      </c>
      <c r="B2474" t="s">
        <v>15</v>
      </c>
      <c r="C2474" t="s">
        <v>1317</v>
      </c>
      <c r="D2474" s="6">
        <v>71634</v>
      </c>
      <c r="E2474" s="6">
        <v>36083</v>
      </c>
      <c r="F2474" s="6">
        <v>0</v>
      </c>
      <c r="G2474" s="6">
        <v>0</v>
      </c>
      <c r="H2474" s="6">
        <v>0</v>
      </c>
    </row>
    <row r="2475" spans="1:8" x14ac:dyDescent="0.35">
      <c r="A2475" t="s">
        <v>966</v>
      </c>
      <c r="B2475" t="s">
        <v>15</v>
      </c>
      <c r="C2475" t="s">
        <v>1343</v>
      </c>
      <c r="D2475" s="6">
        <v>0</v>
      </c>
      <c r="E2475" s="6">
        <v>98460</v>
      </c>
      <c r="F2475" s="6">
        <v>0</v>
      </c>
      <c r="G2475" s="6">
        <v>0</v>
      </c>
      <c r="H2475" s="6">
        <v>0</v>
      </c>
    </row>
    <row r="2476" spans="1:8" x14ac:dyDescent="0.35">
      <c r="A2476" t="s">
        <v>966</v>
      </c>
      <c r="B2476" t="s">
        <v>15</v>
      </c>
      <c r="C2476" t="s">
        <v>1346</v>
      </c>
      <c r="D2476" s="6">
        <v>219289</v>
      </c>
      <c r="E2476" s="6">
        <v>110445</v>
      </c>
      <c r="F2476" s="6">
        <v>32573.25</v>
      </c>
      <c r="G2476" s="6">
        <v>108844</v>
      </c>
      <c r="H2476" s="6">
        <v>108311</v>
      </c>
    </row>
    <row r="2477" spans="1:8" x14ac:dyDescent="0.35">
      <c r="A2477" t="s">
        <v>966</v>
      </c>
      <c r="B2477" t="s">
        <v>15</v>
      </c>
      <c r="C2477" t="s">
        <v>1523</v>
      </c>
      <c r="D2477" s="6">
        <v>203662</v>
      </c>
      <c r="E2477" s="6">
        <v>102589</v>
      </c>
      <c r="F2477" s="6">
        <v>0</v>
      </c>
      <c r="G2477" s="6">
        <v>0</v>
      </c>
      <c r="H2477" s="6">
        <v>0</v>
      </c>
    </row>
    <row r="2478" spans="1:8" x14ac:dyDescent="0.35">
      <c r="A2478" t="s">
        <v>966</v>
      </c>
      <c r="B2478" t="s">
        <v>15</v>
      </c>
      <c r="C2478" t="s">
        <v>1641</v>
      </c>
      <c r="D2478" s="6">
        <v>207642</v>
      </c>
      <c r="E2478" s="6">
        <v>104586</v>
      </c>
      <c r="F2478" s="6">
        <v>30840</v>
      </c>
      <c r="G2478" s="6">
        <v>103055</v>
      </c>
      <c r="H2478" s="6">
        <v>102545</v>
      </c>
    </row>
    <row r="2479" spans="1:8" x14ac:dyDescent="0.35">
      <c r="A2479" t="s">
        <v>966</v>
      </c>
      <c r="B2479" t="s">
        <v>15</v>
      </c>
      <c r="C2479" t="s">
        <v>1693</v>
      </c>
      <c r="D2479" s="6">
        <v>216689</v>
      </c>
      <c r="E2479" s="6">
        <v>109136</v>
      </c>
      <c r="F2479" s="6">
        <v>32187.15</v>
      </c>
      <c r="G2479" s="6">
        <v>107554</v>
      </c>
      <c r="H2479" s="6">
        <v>107027</v>
      </c>
    </row>
    <row r="2480" spans="1:8" x14ac:dyDescent="0.35">
      <c r="A2480" t="s">
        <v>966</v>
      </c>
      <c r="B2480" t="s">
        <v>15</v>
      </c>
      <c r="C2480" t="s">
        <v>1817</v>
      </c>
      <c r="D2480" s="6">
        <v>362552</v>
      </c>
      <c r="E2480" s="6">
        <v>182612</v>
      </c>
      <c r="F2480" s="6">
        <v>53848.35</v>
      </c>
      <c r="G2480" s="6">
        <v>179940</v>
      </c>
      <c r="H2480" s="6">
        <v>179049</v>
      </c>
    </row>
    <row r="2481" spans="1:8" x14ac:dyDescent="0.35">
      <c r="A2481" t="s">
        <v>966</v>
      </c>
      <c r="B2481" t="s">
        <v>15</v>
      </c>
      <c r="C2481" t="s">
        <v>1824</v>
      </c>
      <c r="D2481" s="6">
        <v>0</v>
      </c>
      <c r="E2481" s="6">
        <v>21718</v>
      </c>
      <c r="F2481" s="6">
        <v>0</v>
      </c>
      <c r="G2481" s="6">
        <v>0</v>
      </c>
      <c r="H2481" s="6">
        <v>0</v>
      </c>
    </row>
    <row r="2482" spans="1:8" x14ac:dyDescent="0.35">
      <c r="A2482" t="s">
        <v>966</v>
      </c>
      <c r="B2482" t="s">
        <v>15</v>
      </c>
      <c r="C2482" t="s">
        <v>1886</v>
      </c>
      <c r="D2482" s="6">
        <v>0</v>
      </c>
      <c r="E2482" s="6">
        <v>170950</v>
      </c>
      <c r="F2482" s="6">
        <v>0</v>
      </c>
      <c r="G2482" s="6">
        <v>0</v>
      </c>
      <c r="H2482" s="6">
        <v>0</v>
      </c>
    </row>
    <row r="2483" spans="1:8" x14ac:dyDescent="0.35">
      <c r="A2483" t="s">
        <v>966</v>
      </c>
      <c r="B2483" t="s">
        <v>15</v>
      </c>
      <c r="C2483" t="s">
        <v>1899</v>
      </c>
      <c r="D2483" s="6">
        <v>2469950</v>
      </c>
      <c r="E2483" s="6">
        <v>1235150</v>
      </c>
      <c r="F2483" s="6">
        <v>373785</v>
      </c>
      <c r="G2483" s="6">
        <v>1244550</v>
      </c>
      <c r="H2483" s="6">
        <v>1247350</v>
      </c>
    </row>
    <row r="2484" spans="1:8" x14ac:dyDescent="0.35">
      <c r="A2484" t="s">
        <v>966</v>
      </c>
      <c r="B2484" t="s">
        <v>15</v>
      </c>
      <c r="C2484" t="s">
        <v>1982</v>
      </c>
      <c r="D2484" s="6">
        <v>0</v>
      </c>
      <c r="E2484" s="6">
        <v>415100</v>
      </c>
      <c r="F2484" s="6">
        <v>0</v>
      </c>
      <c r="G2484" s="6">
        <v>0</v>
      </c>
      <c r="H2484" s="6">
        <v>0</v>
      </c>
    </row>
    <row r="2485" spans="1:8" x14ac:dyDescent="0.35">
      <c r="A2485" t="s">
        <v>966</v>
      </c>
      <c r="B2485" t="s">
        <v>15</v>
      </c>
      <c r="C2485" t="s">
        <v>1992</v>
      </c>
      <c r="D2485" s="6">
        <v>0</v>
      </c>
      <c r="E2485" s="6">
        <v>98526</v>
      </c>
      <c r="F2485" s="6">
        <v>0</v>
      </c>
      <c r="G2485" s="6">
        <v>0</v>
      </c>
      <c r="H2485" s="6">
        <v>0</v>
      </c>
    </row>
    <row r="2486" spans="1:8" x14ac:dyDescent="0.35">
      <c r="A2486" t="s">
        <v>966</v>
      </c>
      <c r="B2486" t="s">
        <v>15</v>
      </c>
      <c r="C2486" t="s">
        <v>2023</v>
      </c>
      <c r="D2486" s="6">
        <v>2206000</v>
      </c>
      <c r="E2486" s="6">
        <v>1097000</v>
      </c>
      <c r="F2486" s="6">
        <v>0</v>
      </c>
      <c r="G2486" s="6">
        <v>0</v>
      </c>
      <c r="H2486" s="6">
        <v>0</v>
      </c>
    </row>
    <row r="2487" spans="1:8" x14ac:dyDescent="0.35">
      <c r="A2487" t="s">
        <v>966</v>
      </c>
      <c r="B2487" t="s">
        <v>15</v>
      </c>
      <c r="C2487" t="s">
        <v>2328</v>
      </c>
      <c r="D2487" s="6">
        <v>196692</v>
      </c>
      <c r="E2487" s="6">
        <v>99078</v>
      </c>
      <c r="F2487" s="6">
        <v>0</v>
      </c>
      <c r="G2487" s="6">
        <v>0</v>
      </c>
      <c r="H2487" s="6">
        <v>0</v>
      </c>
    </row>
    <row r="2488" spans="1:8" x14ac:dyDescent="0.35">
      <c r="A2488" t="s">
        <v>966</v>
      </c>
      <c r="B2488" t="s">
        <v>15</v>
      </c>
      <c r="C2488" t="s">
        <v>1175</v>
      </c>
      <c r="D2488" s="6">
        <v>164969</v>
      </c>
      <c r="E2488" s="6">
        <v>82484</v>
      </c>
      <c r="F2488" s="6">
        <v>317282.7</v>
      </c>
      <c r="G2488" s="6">
        <v>1057484</v>
      </c>
      <c r="H2488" s="6">
        <v>1057734</v>
      </c>
    </row>
    <row r="2489" spans="1:8" x14ac:dyDescent="0.35">
      <c r="A2489" t="s">
        <v>966</v>
      </c>
      <c r="B2489" t="s">
        <v>15</v>
      </c>
      <c r="C2489" t="s">
        <v>2462</v>
      </c>
      <c r="D2489" s="6">
        <v>44529</v>
      </c>
      <c r="E2489" s="6">
        <v>22426</v>
      </c>
      <c r="F2489" s="6">
        <v>6615.15</v>
      </c>
      <c r="G2489" s="6">
        <v>22104</v>
      </c>
      <c r="H2489" s="6">
        <v>21997</v>
      </c>
    </row>
    <row r="2490" spans="1:8" x14ac:dyDescent="0.35">
      <c r="A2490" t="s">
        <v>966</v>
      </c>
      <c r="B2490" t="s">
        <v>15</v>
      </c>
      <c r="C2490" t="s">
        <v>2490</v>
      </c>
      <c r="D2490" s="6">
        <v>0</v>
      </c>
      <c r="E2490" s="6">
        <v>18419</v>
      </c>
      <c r="F2490" s="6">
        <v>0</v>
      </c>
      <c r="G2490" s="6">
        <v>0</v>
      </c>
      <c r="H2490" s="6">
        <v>0</v>
      </c>
    </row>
    <row r="2491" spans="1:8" x14ac:dyDescent="0.35">
      <c r="A2491" t="s">
        <v>966</v>
      </c>
      <c r="B2491" t="s">
        <v>15</v>
      </c>
      <c r="C2491" t="s">
        <v>2508</v>
      </c>
      <c r="D2491" s="6">
        <v>40274</v>
      </c>
      <c r="E2491" s="6">
        <v>20287</v>
      </c>
      <c r="F2491" s="6">
        <v>0</v>
      </c>
      <c r="G2491" s="6">
        <v>0</v>
      </c>
      <c r="H2491" s="6">
        <v>0</v>
      </c>
    </row>
    <row r="2492" spans="1:8" x14ac:dyDescent="0.35">
      <c r="A2492" t="s">
        <v>966</v>
      </c>
      <c r="B2492" t="s">
        <v>15</v>
      </c>
      <c r="C2492" t="s">
        <v>2592</v>
      </c>
      <c r="D2492" s="6">
        <v>166030</v>
      </c>
      <c r="E2492" s="6">
        <v>103153</v>
      </c>
      <c r="F2492" s="6">
        <v>0</v>
      </c>
      <c r="G2492" s="6">
        <v>0</v>
      </c>
      <c r="H2492" s="6">
        <v>0</v>
      </c>
    </row>
    <row r="2493" spans="1:8" x14ac:dyDescent="0.35">
      <c r="A2493" t="s">
        <v>966</v>
      </c>
      <c r="B2493" t="s">
        <v>15</v>
      </c>
      <c r="C2493" t="s">
        <v>1032</v>
      </c>
      <c r="D2493" s="6">
        <v>6000</v>
      </c>
      <c r="E2493" s="6">
        <v>0</v>
      </c>
      <c r="F2493" s="6">
        <v>900</v>
      </c>
      <c r="G2493" s="6">
        <v>3000</v>
      </c>
      <c r="H2493" s="6">
        <v>3000</v>
      </c>
    </row>
    <row r="2494" spans="1:8" x14ac:dyDescent="0.35">
      <c r="A2494" t="s">
        <v>966</v>
      </c>
      <c r="B2494" t="s">
        <v>15</v>
      </c>
      <c r="C2494" t="s">
        <v>2734</v>
      </c>
      <c r="D2494" s="6">
        <v>362870</v>
      </c>
      <c r="E2494" s="6">
        <v>182772</v>
      </c>
      <c r="F2494" s="6">
        <v>53895.45</v>
      </c>
      <c r="G2494" s="6">
        <v>180097</v>
      </c>
      <c r="H2494" s="6">
        <v>179206</v>
      </c>
    </row>
    <row r="2495" spans="1:8" x14ac:dyDescent="0.35">
      <c r="A2495" t="s">
        <v>966</v>
      </c>
      <c r="B2495" t="s">
        <v>15</v>
      </c>
      <c r="C2495" t="s">
        <v>2650</v>
      </c>
      <c r="D2495" s="6">
        <v>2117000</v>
      </c>
      <c r="E2495" s="6">
        <v>0</v>
      </c>
      <c r="F2495" s="6">
        <v>317400</v>
      </c>
      <c r="G2495" s="6">
        <v>1058000</v>
      </c>
      <c r="H2495" s="6">
        <v>1058000</v>
      </c>
    </row>
    <row r="2496" spans="1:8" x14ac:dyDescent="0.35">
      <c r="A2496" t="s">
        <v>966</v>
      </c>
      <c r="B2496" t="s">
        <v>15</v>
      </c>
      <c r="C2496" t="s">
        <v>1338</v>
      </c>
      <c r="D2496" s="6">
        <v>1206500</v>
      </c>
      <c r="E2496" s="6">
        <v>1210000</v>
      </c>
      <c r="F2496" s="6">
        <v>0</v>
      </c>
      <c r="G2496" s="6">
        <v>0</v>
      </c>
      <c r="H2496" s="6">
        <v>0</v>
      </c>
    </row>
    <row r="2497" spans="1:8" x14ac:dyDescent="0.35">
      <c r="A2497" t="s">
        <v>967</v>
      </c>
      <c r="B2497" t="s">
        <v>30</v>
      </c>
      <c r="C2497" t="s">
        <v>1837</v>
      </c>
      <c r="D2497" s="6">
        <v>1140000</v>
      </c>
      <c r="E2497" s="6">
        <v>367000</v>
      </c>
      <c r="F2497" s="6">
        <v>172050</v>
      </c>
      <c r="G2497" s="6">
        <v>573500</v>
      </c>
      <c r="H2497" s="6">
        <v>573500</v>
      </c>
    </row>
    <row r="2498" spans="1:8" x14ac:dyDescent="0.35">
      <c r="A2498" t="s">
        <v>967</v>
      </c>
      <c r="B2498" t="s">
        <v>15</v>
      </c>
      <c r="C2498" t="s">
        <v>1069</v>
      </c>
      <c r="D2498" s="6">
        <v>93087</v>
      </c>
      <c r="E2498" s="6">
        <v>0</v>
      </c>
      <c r="F2498" s="6">
        <v>13942.5</v>
      </c>
      <c r="G2498" s="6">
        <v>46587</v>
      </c>
      <c r="H2498" s="6">
        <v>46363</v>
      </c>
    </row>
    <row r="2499" spans="1:8" x14ac:dyDescent="0.35">
      <c r="A2499" t="s">
        <v>967</v>
      </c>
      <c r="B2499" t="s">
        <v>15</v>
      </c>
      <c r="C2499" t="s">
        <v>1070</v>
      </c>
      <c r="D2499" s="6">
        <v>0</v>
      </c>
      <c r="E2499" s="6">
        <v>0</v>
      </c>
      <c r="F2499" s="6">
        <v>16512.150000000001</v>
      </c>
      <c r="G2499" s="6">
        <v>56880</v>
      </c>
      <c r="H2499" s="6">
        <v>53201</v>
      </c>
    </row>
    <row r="2500" spans="1:8" x14ac:dyDescent="0.35">
      <c r="A2500" t="s">
        <v>967</v>
      </c>
      <c r="B2500" t="s">
        <v>15</v>
      </c>
      <c r="C2500" t="s">
        <v>1487</v>
      </c>
      <c r="D2500" s="6">
        <v>21145</v>
      </c>
      <c r="E2500" s="6">
        <v>10649</v>
      </c>
      <c r="F2500" s="6">
        <v>3141.15</v>
      </c>
      <c r="G2500" s="6">
        <v>10496</v>
      </c>
      <c r="H2500" s="6">
        <v>10445</v>
      </c>
    </row>
    <row r="2501" spans="1:8" x14ac:dyDescent="0.35">
      <c r="A2501" t="s">
        <v>967</v>
      </c>
      <c r="B2501" t="s">
        <v>15</v>
      </c>
      <c r="C2501" t="s">
        <v>1709</v>
      </c>
      <c r="D2501" s="6">
        <v>25938</v>
      </c>
      <c r="E2501" s="6">
        <v>13063</v>
      </c>
      <c r="F2501" s="6">
        <v>3853.2</v>
      </c>
      <c r="G2501" s="6">
        <v>12875</v>
      </c>
      <c r="H2501" s="6">
        <v>12813</v>
      </c>
    </row>
    <row r="2502" spans="1:8" x14ac:dyDescent="0.35">
      <c r="A2502" t="s">
        <v>967</v>
      </c>
      <c r="B2502" t="s">
        <v>15</v>
      </c>
      <c r="C2502" t="s">
        <v>1147</v>
      </c>
      <c r="D2502" s="6">
        <v>372000</v>
      </c>
      <c r="E2502" s="6">
        <v>186000</v>
      </c>
      <c r="F2502" s="6">
        <v>54750</v>
      </c>
      <c r="G2502" s="6">
        <v>182500</v>
      </c>
      <c r="H2502" s="6">
        <v>182500</v>
      </c>
    </row>
    <row r="2503" spans="1:8" x14ac:dyDescent="0.35">
      <c r="A2503" t="s">
        <v>967</v>
      </c>
      <c r="B2503" t="s">
        <v>15</v>
      </c>
      <c r="C2503" t="s">
        <v>1731</v>
      </c>
      <c r="D2503" s="6">
        <v>44097</v>
      </c>
      <c r="E2503" s="6">
        <v>22210</v>
      </c>
      <c r="F2503" s="6">
        <v>6550.2</v>
      </c>
      <c r="G2503" s="6">
        <v>21888</v>
      </c>
      <c r="H2503" s="6">
        <v>21780</v>
      </c>
    </row>
    <row r="2504" spans="1:8" x14ac:dyDescent="0.35">
      <c r="A2504" t="s">
        <v>967</v>
      </c>
      <c r="B2504" t="s">
        <v>15</v>
      </c>
      <c r="C2504" t="s">
        <v>1990</v>
      </c>
      <c r="D2504" s="6">
        <v>153267</v>
      </c>
      <c r="E2504" s="6">
        <v>78533</v>
      </c>
      <c r="F2504" s="6">
        <v>74100</v>
      </c>
      <c r="G2504" s="6">
        <v>74733</v>
      </c>
      <c r="H2504" s="6">
        <v>73467</v>
      </c>
    </row>
    <row r="2505" spans="1:8" x14ac:dyDescent="0.35">
      <c r="A2505" t="s">
        <v>967</v>
      </c>
      <c r="B2505" t="s">
        <v>15</v>
      </c>
      <c r="C2505" t="s">
        <v>2079</v>
      </c>
      <c r="D2505" s="6">
        <v>21843</v>
      </c>
      <c r="E2505" s="6">
        <v>11001</v>
      </c>
      <c r="F2505" s="6">
        <v>3244.35</v>
      </c>
      <c r="G2505" s="6">
        <v>10841</v>
      </c>
      <c r="H2505" s="6">
        <v>10788</v>
      </c>
    </row>
    <row r="2506" spans="1:8" x14ac:dyDescent="0.35">
      <c r="A2506" t="s">
        <v>967</v>
      </c>
      <c r="B2506" t="s">
        <v>15</v>
      </c>
      <c r="C2506" t="s">
        <v>1092</v>
      </c>
      <c r="D2506" s="6">
        <v>150000</v>
      </c>
      <c r="E2506" s="6">
        <v>0</v>
      </c>
      <c r="F2506" s="6">
        <v>0</v>
      </c>
      <c r="G2506" s="6">
        <v>0</v>
      </c>
      <c r="H2506" s="6">
        <v>0</v>
      </c>
    </row>
    <row r="2507" spans="1:8" x14ac:dyDescent="0.35">
      <c r="A2507" t="s">
        <v>967</v>
      </c>
      <c r="B2507" t="s">
        <v>15</v>
      </c>
      <c r="C2507" t="s">
        <v>2592</v>
      </c>
      <c r="D2507" s="6">
        <v>163252</v>
      </c>
      <c r="E2507" s="6">
        <v>114244</v>
      </c>
      <c r="F2507" s="6">
        <v>0</v>
      </c>
      <c r="G2507" s="6">
        <v>0</v>
      </c>
      <c r="H2507" s="6">
        <v>0</v>
      </c>
    </row>
    <row r="2508" spans="1:8" x14ac:dyDescent="0.35">
      <c r="A2508" t="s">
        <v>967</v>
      </c>
      <c r="B2508" t="s">
        <v>15</v>
      </c>
      <c r="C2508" t="s">
        <v>1041</v>
      </c>
      <c r="D2508" s="6">
        <v>716000</v>
      </c>
      <c r="E2508" s="6">
        <v>0</v>
      </c>
      <c r="F2508" s="6">
        <v>91950</v>
      </c>
      <c r="G2508" s="6">
        <v>306500</v>
      </c>
      <c r="H2508" s="6">
        <v>306500</v>
      </c>
    </row>
    <row r="2509" spans="1:8" x14ac:dyDescent="0.35">
      <c r="A2509" t="s">
        <v>967</v>
      </c>
      <c r="B2509" t="s">
        <v>15</v>
      </c>
      <c r="C2509" t="s">
        <v>2742</v>
      </c>
      <c r="D2509" s="6">
        <v>33480</v>
      </c>
      <c r="E2509" s="6">
        <v>17064</v>
      </c>
      <c r="F2509" s="6">
        <v>4892.3999999999996</v>
      </c>
      <c r="G2509" s="6">
        <v>16416</v>
      </c>
      <c r="H2509" s="6">
        <v>16200</v>
      </c>
    </row>
    <row r="2510" spans="1:8" x14ac:dyDescent="0.35">
      <c r="A2510" t="s">
        <v>967</v>
      </c>
      <c r="B2510" t="s">
        <v>15</v>
      </c>
      <c r="C2510" t="s">
        <v>2917</v>
      </c>
      <c r="D2510" s="6">
        <v>47625</v>
      </c>
      <c r="E2510" s="6">
        <v>24375</v>
      </c>
      <c r="F2510" s="6">
        <v>23062.5</v>
      </c>
      <c r="G2510" s="6">
        <v>23250</v>
      </c>
      <c r="H2510" s="6">
        <v>22875</v>
      </c>
    </row>
    <row r="2511" spans="1:8" x14ac:dyDescent="0.35">
      <c r="A2511" t="s">
        <v>967</v>
      </c>
      <c r="B2511" t="s">
        <v>15</v>
      </c>
      <c r="C2511" t="s">
        <v>1089</v>
      </c>
      <c r="D2511" s="6">
        <v>1507000</v>
      </c>
      <c r="E2511" s="6">
        <v>1367500</v>
      </c>
      <c r="F2511" s="6">
        <v>751500</v>
      </c>
      <c r="G2511" s="6">
        <v>751500</v>
      </c>
      <c r="H2511" s="6">
        <v>751500</v>
      </c>
    </row>
    <row r="2512" spans="1:8" x14ac:dyDescent="0.35">
      <c r="A2512" t="s">
        <v>967</v>
      </c>
      <c r="B2512" t="s">
        <v>15</v>
      </c>
      <c r="C2512" t="s">
        <v>2918</v>
      </c>
      <c r="D2512" s="6">
        <v>963000</v>
      </c>
      <c r="E2512" s="6">
        <v>773000</v>
      </c>
      <c r="F2512" s="6">
        <v>482500</v>
      </c>
      <c r="G2512" s="6">
        <v>482500</v>
      </c>
      <c r="H2512" s="6">
        <v>482500</v>
      </c>
    </row>
    <row r="2513" spans="1:8" x14ac:dyDescent="0.35">
      <c r="A2513" t="s">
        <v>967</v>
      </c>
      <c r="B2513" t="s">
        <v>15</v>
      </c>
      <c r="C2513" t="s">
        <v>1243</v>
      </c>
      <c r="D2513" s="6">
        <v>971000</v>
      </c>
      <c r="E2513" s="6">
        <v>600500</v>
      </c>
      <c r="F2513" s="6">
        <v>487500</v>
      </c>
      <c r="G2513" s="6">
        <v>487500</v>
      </c>
      <c r="H2513" s="6">
        <v>487500</v>
      </c>
    </row>
    <row r="2514" spans="1:8" x14ac:dyDescent="0.35">
      <c r="A2514" t="s">
        <v>967</v>
      </c>
      <c r="B2514" t="s">
        <v>15</v>
      </c>
      <c r="C2514" t="s">
        <v>2919</v>
      </c>
      <c r="D2514" s="6">
        <v>35311</v>
      </c>
      <c r="E2514" s="6">
        <v>0</v>
      </c>
      <c r="F2514" s="6">
        <v>3911.25</v>
      </c>
      <c r="G2514" s="6">
        <v>13112</v>
      </c>
      <c r="H2514" s="6">
        <v>12963</v>
      </c>
    </row>
    <row r="2515" spans="1:8" x14ac:dyDescent="0.35">
      <c r="A2515" t="s">
        <v>968</v>
      </c>
      <c r="B2515" t="s">
        <v>15</v>
      </c>
      <c r="C2515" t="s">
        <v>1067</v>
      </c>
      <c r="D2515" s="6">
        <v>336502</v>
      </c>
      <c r="E2515" s="6">
        <v>0</v>
      </c>
      <c r="F2515" s="6">
        <v>50941.35</v>
      </c>
      <c r="G2515" s="6">
        <v>170214</v>
      </c>
      <c r="H2515" s="6">
        <v>169395</v>
      </c>
    </row>
    <row r="2516" spans="1:8" x14ac:dyDescent="0.35">
      <c r="A2516" t="s">
        <v>968</v>
      </c>
      <c r="B2516" t="s">
        <v>15</v>
      </c>
      <c r="C2516" t="s">
        <v>1169</v>
      </c>
      <c r="D2516" s="6">
        <v>78521</v>
      </c>
      <c r="E2516" s="6">
        <v>39550</v>
      </c>
      <c r="F2516" s="6">
        <v>11662.35</v>
      </c>
      <c r="G2516" s="6">
        <v>38971</v>
      </c>
      <c r="H2516" s="6">
        <v>38778</v>
      </c>
    </row>
    <row r="2517" spans="1:8" x14ac:dyDescent="0.35">
      <c r="A2517" t="s">
        <v>968</v>
      </c>
      <c r="B2517" t="s">
        <v>15</v>
      </c>
      <c r="C2517" t="s">
        <v>1276</v>
      </c>
      <c r="D2517" s="6">
        <v>109250</v>
      </c>
      <c r="E2517" s="6">
        <v>729350</v>
      </c>
      <c r="F2517" s="6">
        <v>16387.5</v>
      </c>
      <c r="G2517" s="6">
        <v>54875</v>
      </c>
      <c r="H2517" s="6">
        <v>54375</v>
      </c>
    </row>
    <row r="2518" spans="1:8" x14ac:dyDescent="0.35">
      <c r="A2518" t="s">
        <v>968</v>
      </c>
      <c r="B2518" t="s">
        <v>15</v>
      </c>
      <c r="C2518" t="s">
        <v>2592</v>
      </c>
      <c r="D2518" s="6">
        <v>563225</v>
      </c>
      <c r="E2518" s="6">
        <v>584926</v>
      </c>
      <c r="F2518" s="6">
        <v>0</v>
      </c>
      <c r="G2518" s="6">
        <v>0</v>
      </c>
      <c r="H2518" s="6">
        <v>0</v>
      </c>
    </row>
    <row r="2519" spans="1:8" x14ac:dyDescent="0.35">
      <c r="A2519" t="s">
        <v>968</v>
      </c>
      <c r="B2519" t="s">
        <v>15</v>
      </c>
      <c r="C2519" t="s">
        <v>1092</v>
      </c>
      <c r="D2519" s="6">
        <v>400000</v>
      </c>
      <c r="E2519" s="6">
        <v>0</v>
      </c>
      <c r="F2519" s="6">
        <v>0</v>
      </c>
      <c r="G2519" s="6">
        <v>0</v>
      </c>
      <c r="H2519" s="6">
        <v>0</v>
      </c>
    </row>
    <row r="2520" spans="1:8" x14ac:dyDescent="0.35">
      <c r="A2520" t="s">
        <v>968</v>
      </c>
      <c r="B2520" t="s">
        <v>15</v>
      </c>
      <c r="C2520" t="s">
        <v>2043</v>
      </c>
      <c r="D2520" s="6">
        <v>309850</v>
      </c>
      <c r="E2520" s="6">
        <v>0</v>
      </c>
      <c r="F2520" s="6">
        <v>30202.5</v>
      </c>
      <c r="G2520" s="6">
        <v>98800</v>
      </c>
      <c r="H2520" s="6">
        <v>102550</v>
      </c>
    </row>
    <row r="2521" spans="1:8" x14ac:dyDescent="0.35">
      <c r="A2521" t="s">
        <v>968</v>
      </c>
      <c r="B2521" t="s">
        <v>15</v>
      </c>
      <c r="C2521" t="s">
        <v>2066</v>
      </c>
      <c r="D2521" s="6">
        <v>868288</v>
      </c>
      <c r="E2521" s="6">
        <v>0</v>
      </c>
      <c r="F2521" s="6">
        <v>369594</v>
      </c>
      <c r="G2521" s="6">
        <v>371219</v>
      </c>
      <c r="H2521" s="6">
        <v>367969</v>
      </c>
    </row>
    <row r="2522" spans="1:8" x14ac:dyDescent="0.35">
      <c r="A2522" t="s">
        <v>968</v>
      </c>
      <c r="B2522" t="s">
        <v>15</v>
      </c>
      <c r="C2522" t="s">
        <v>2944</v>
      </c>
      <c r="D2522" s="6">
        <v>5497000</v>
      </c>
      <c r="E2522" s="6">
        <v>2743500</v>
      </c>
      <c r="F2522" s="6">
        <v>2757500</v>
      </c>
      <c r="G2522" s="6">
        <v>2757500</v>
      </c>
      <c r="H2522" s="6">
        <v>2757500</v>
      </c>
    </row>
    <row r="2523" spans="1:8" x14ac:dyDescent="0.35">
      <c r="A2523" t="s">
        <v>968</v>
      </c>
      <c r="B2523" t="s">
        <v>15</v>
      </c>
      <c r="C2523" t="s">
        <v>2945</v>
      </c>
      <c r="D2523" s="6">
        <v>7912000</v>
      </c>
      <c r="E2523" s="6">
        <v>3954000</v>
      </c>
      <c r="F2523" s="6">
        <v>3956000</v>
      </c>
      <c r="G2523" s="6">
        <v>3956000</v>
      </c>
      <c r="H2523" s="6">
        <v>3956000</v>
      </c>
    </row>
    <row r="2524" spans="1:8" x14ac:dyDescent="0.35">
      <c r="A2524" t="s">
        <v>968</v>
      </c>
      <c r="B2524" t="s">
        <v>15</v>
      </c>
      <c r="C2524" t="s">
        <v>1032</v>
      </c>
      <c r="D2524" s="6">
        <v>750</v>
      </c>
      <c r="E2524" s="6">
        <v>0</v>
      </c>
      <c r="F2524" s="6">
        <v>0</v>
      </c>
      <c r="G2524" s="6">
        <v>0</v>
      </c>
      <c r="H2524" s="6">
        <v>0</v>
      </c>
    </row>
    <row r="2525" spans="1:8" x14ac:dyDescent="0.35">
      <c r="A2525" t="s">
        <v>968</v>
      </c>
      <c r="B2525" t="s">
        <v>16</v>
      </c>
      <c r="C2525" t="s">
        <v>2946</v>
      </c>
      <c r="D2525" s="6">
        <v>3149474</v>
      </c>
      <c r="E2525" s="6">
        <v>1575943</v>
      </c>
      <c r="F2525" s="6">
        <v>325136.5</v>
      </c>
      <c r="G2525" s="6">
        <v>650273</v>
      </c>
      <c r="H2525" s="6">
        <v>0</v>
      </c>
    </row>
    <row r="2526" spans="1:8" x14ac:dyDescent="0.35">
      <c r="A2526" t="s">
        <v>970</v>
      </c>
      <c r="B2526" t="s">
        <v>15</v>
      </c>
      <c r="C2526" t="s">
        <v>1140</v>
      </c>
      <c r="D2526" s="6">
        <v>0</v>
      </c>
      <c r="E2526" s="6">
        <v>11487</v>
      </c>
      <c r="F2526" s="6">
        <v>0</v>
      </c>
      <c r="G2526" s="6">
        <v>0</v>
      </c>
      <c r="H2526" s="6">
        <v>0</v>
      </c>
    </row>
    <row r="2527" spans="1:8" x14ac:dyDescent="0.35">
      <c r="A2527" t="s">
        <v>970</v>
      </c>
      <c r="B2527" t="s">
        <v>15</v>
      </c>
      <c r="C2527" t="s">
        <v>1229</v>
      </c>
      <c r="D2527" s="6">
        <v>24330</v>
      </c>
      <c r="E2527" s="6">
        <v>12255</v>
      </c>
      <c r="F2527" s="6">
        <v>1811</v>
      </c>
      <c r="G2527" s="6">
        <v>12075</v>
      </c>
      <c r="H2527" s="6">
        <v>0</v>
      </c>
    </row>
    <row r="2528" spans="1:8" x14ac:dyDescent="0.35">
      <c r="A2528" t="s">
        <v>970</v>
      </c>
      <c r="B2528" t="s">
        <v>15</v>
      </c>
      <c r="C2528" t="s">
        <v>1251</v>
      </c>
      <c r="D2528" s="6">
        <v>24033</v>
      </c>
      <c r="E2528" s="6">
        <v>12105</v>
      </c>
      <c r="F2528" s="6">
        <v>3570</v>
      </c>
      <c r="G2528" s="6">
        <v>11928</v>
      </c>
      <c r="H2528" s="6">
        <v>11869</v>
      </c>
    </row>
    <row r="2529" spans="1:8" x14ac:dyDescent="0.35">
      <c r="A2529" t="s">
        <v>970</v>
      </c>
      <c r="B2529" t="s">
        <v>15</v>
      </c>
      <c r="C2529" t="s">
        <v>1318</v>
      </c>
      <c r="D2529" s="6">
        <v>310644</v>
      </c>
      <c r="E2529" s="6">
        <v>159413</v>
      </c>
      <c r="F2529" s="6">
        <v>149867</v>
      </c>
      <c r="G2529" s="6">
        <v>151230</v>
      </c>
      <c r="H2529" s="6">
        <v>148503</v>
      </c>
    </row>
    <row r="2530" spans="1:8" x14ac:dyDescent="0.35">
      <c r="A2530" t="s">
        <v>970</v>
      </c>
      <c r="B2530" t="s">
        <v>15</v>
      </c>
      <c r="C2530" t="s">
        <v>1539</v>
      </c>
      <c r="D2530" s="6">
        <v>24210</v>
      </c>
      <c r="E2530" s="6">
        <v>12195</v>
      </c>
      <c r="F2530" s="6">
        <v>0</v>
      </c>
      <c r="G2530" s="6">
        <v>0</v>
      </c>
      <c r="H2530" s="6">
        <v>0</v>
      </c>
    </row>
    <row r="2531" spans="1:8" x14ac:dyDescent="0.35">
      <c r="A2531" t="s">
        <v>970</v>
      </c>
      <c r="B2531" t="s">
        <v>15</v>
      </c>
      <c r="C2531" t="s">
        <v>1780</v>
      </c>
      <c r="D2531" s="6">
        <v>9243</v>
      </c>
      <c r="E2531" s="6">
        <v>4656</v>
      </c>
      <c r="F2531" s="6">
        <v>688</v>
      </c>
      <c r="G2531" s="6">
        <v>4588</v>
      </c>
      <c r="H2531" s="6">
        <v>0</v>
      </c>
    </row>
    <row r="2532" spans="1:8" x14ac:dyDescent="0.35">
      <c r="A2532" t="s">
        <v>970</v>
      </c>
      <c r="B2532" t="s">
        <v>15</v>
      </c>
      <c r="C2532" t="s">
        <v>1861</v>
      </c>
      <c r="D2532" s="6">
        <v>226000</v>
      </c>
      <c r="E2532" s="6">
        <v>115925</v>
      </c>
      <c r="F2532" s="6">
        <v>109100</v>
      </c>
      <c r="G2532" s="6">
        <v>110075</v>
      </c>
      <c r="H2532" s="6">
        <v>108125</v>
      </c>
    </row>
    <row r="2533" spans="1:8" x14ac:dyDescent="0.35">
      <c r="A2533" t="s">
        <v>970</v>
      </c>
      <c r="B2533" t="s">
        <v>15</v>
      </c>
      <c r="C2533" t="s">
        <v>1954</v>
      </c>
      <c r="D2533" s="6">
        <v>608000</v>
      </c>
      <c r="E2533" s="6">
        <v>294000</v>
      </c>
      <c r="F2533" s="6">
        <v>310500</v>
      </c>
      <c r="G2533" s="6">
        <v>310500</v>
      </c>
      <c r="H2533" s="6">
        <v>310500</v>
      </c>
    </row>
    <row r="2534" spans="1:8" x14ac:dyDescent="0.35">
      <c r="A2534" t="s">
        <v>970</v>
      </c>
      <c r="B2534" t="s">
        <v>15</v>
      </c>
      <c r="C2534" t="s">
        <v>2154</v>
      </c>
      <c r="D2534" s="6">
        <v>24120</v>
      </c>
      <c r="E2534" s="6">
        <v>12150</v>
      </c>
      <c r="F2534" s="6">
        <v>0</v>
      </c>
      <c r="G2534" s="6">
        <v>0</v>
      </c>
      <c r="H2534" s="6">
        <v>0</v>
      </c>
    </row>
    <row r="2535" spans="1:8" x14ac:dyDescent="0.35">
      <c r="A2535" t="s">
        <v>970</v>
      </c>
      <c r="B2535" t="s">
        <v>15</v>
      </c>
      <c r="C2535" t="s">
        <v>2762</v>
      </c>
      <c r="D2535" s="6">
        <v>24912</v>
      </c>
      <c r="E2535" s="6">
        <v>0</v>
      </c>
      <c r="F2535" s="6">
        <v>3559</v>
      </c>
      <c r="G2535" s="6">
        <v>11892</v>
      </c>
      <c r="H2535" s="6">
        <v>11835</v>
      </c>
    </row>
    <row r="2536" spans="1:8" x14ac:dyDescent="0.35">
      <c r="A2536" t="s">
        <v>970</v>
      </c>
      <c r="B2536" t="s">
        <v>15</v>
      </c>
      <c r="C2536" t="s">
        <v>2763</v>
      </c>
      <c r="D2536" s="6">
        <v>18501</v>
      </c>
      <c r="E2536" s="6">
        <v>0</v>
      </c>
      <c r="F2536" s="6">
        <v>2721</v>
      </c>
      <c r="G2536" s="6">
        <v>9093</v>
      </c>
      <c r="H2536" s="6">
        <v>9049</v>
      </c>
    </row>
    <row r="2537" spans="1:8" x14ac:dyDescent="0.35">
      <c r="A2537" t="s">
        <v>970</v>
      </c>
      <c r="B2537" t="s">
        <v>15</v>
      </c>
      <c r="C2537" t="s">
        <v>2597</v>
      </c>
      <c r="D2537" s="6">
        <v>0</v>
      </c>
      <c r="E2537" s="6">
        <v>0</v>
      </c>
      <c r="F2537" s="6">
        <v>0</v>
      </c>
      <c r="G2537" s="6">
        <v>0</v>
      </c>
      <c r="H2537" s="6">
        <v>0</v>
      </c>
    </row>
    <row r="2538" spans="1:8" x14ac:dyDescent="0.35">
      <c r="A2538" t="s">
        <v>970</v>
      </c>
      <c r="B2538" t="s">
        <v>16</v>
      </c>
      <c r="C2538" t="s">
        <v>1158</v>
      </c>
      <c r="D2538" s="6">
        <v>143335</v>
      </c>
      <c r="E2538" s="6">
        <v>74246</v>
      </c>
      <c r="F2538" s="6">
        <v>73121</v>
      </c>
      <c r="G2538" s="6">
        <v>74062</v>
      </c>
      <c r="H2538" s="6">
        <v>72180</v>
      </c>
    </row>
    <row r="2539" spans="1:8" x14ac:dyDescent="0.35">
      <c r="A2539" t="s">
        <v>971</v>
      </c>
      <c r="B2539" t="s">
        <v>15</v>
      </c>
      <c r="C2539" t="s">
        <v>1166</v>
      </c>
      <c r="D2539" s="6">
        <v>1446000</v>
      </c>
      <c r="E2539" s="6">
        <v>717000</v>
      </c>
      <c r="F2539" s="6">
        <v>727500</v>
      </c>
      <c r="G2539" s="6">
        <v>727500</v>
      </c>
      <c r="H2539" s="6">
        <v>727500</v>
      </c>
    </row>
    <row r="2540" spans="1:8" x14ac:dyDescent="0.35">
      <c r="A2540" t="s">
        <v>971</v>
      </c>
      <c r="B2540" t="s">
        <v>15</v>
      </c>
      <c r="C2540" t="s">
        <v>1240</v>
      </c>
      <c r="D2540" s="6">
        <v>423925</v>
      </c>
      <c r="E2540" s="6">
        <v>219044</v>
      </c>
      <c r="F2540" s="6">
        <v>63780.9</v>
      </c>
      <c r="G2540" s="6">
        <v>211200</v>
      </c>
      <c r="H2540" s="6">
        <v>214006</v>
      </c>
    </row>
    <row r="2541" spans="1:8" x14ac:dyDescent="0.35">
      <c r="A2541" t="s">
        <v>971</v>
      </c>
      <c r="B2541" t="s">
        <v>15</v>
      </c>
      <c r="C2541" t="s">
        <v>1397</v>
      </c>
      <c r="D2541" s="6">
        <v>0</v>
      </c>
      <c r="E2541" s="6">
        <v>242280</v>
      </c>
      <c r="F2541" s="6">
        <v>0</v>
      </c>
      <c r="G2541" s="6">
        <v>0</v>
      </c>
      <c r="H2541" s="6">
        <v>0</v>
      </c>
    </row>
    <row r="2542" spans="1:8" x14ac:dyDescent="0.35">
      <c r="A2542" t="s">
        <v>971</v>
      </c>
      <c r="B2542" t="s">
        <v>15</v>
      </c>
      <c r="C2542" t="s">
        <v>1715</v>
      </c>
      <c r="D2542" s="6">
        <v>312000</v>
      </c>
      <c r="E2542" s="6">
        <v>115500</v>
      </c>
      <c r="F2542" s="6">
        <v>46800</v>
      </c>
      <c r="G2542" s="6">
        <v>156000</v>
      </c>
      <c r="H2542" s="6">
        <v>156000</v>
      </c>
    </row>
    <row r="2543" spans="1:8" x14ac:dyDescent="0.35">
      <c r="A2543" t="s">
        <v>971</v>
      </c>
      <c r="B2543" t="s">
        <v>15</v>
      </c>
      <c r="C2543" t="s">
        <v>2099</v>
      </c>
      <c r="D2543" s="6">
        <v>0</v>
      </c>
      <c r="E2543" s="6">
        <v>215714</v>
      </c>
      <c r="F2543" s="6">
        <v>0</v>
      </c>
      <c r="G2543" s="6">
        <v>0</v>
      </c>
      <c r="H2543" s="6">
        <v>0</v>
      </c>
    </row>
    <row r="2544" spans="1:8" x14ac:dyDescent="0.35">
      <c r="A2544" t="s">
        <v>971</v>
      </c>
      <c r="B2544" t="s">
        <v>15</v>
      </c>
      <c r="C2544" t="s">
        <v>2106</v>
      </c>
      <c r="D2544" s="6">
        <v>74000</v>
      </c>
      <c r="E2544" s="6">
        <v>37000</v>
      </c>
      <c r="F2544" s="6">
        <v>11100</v>
      </c>
      <c r="G2544" s="6">
        <v>37000</v>
      </c>
      <c r="H2544" s="6">
        <v>37000</v>
      </c>
    </row>
    <row r="2545" spans="1:8" x14ac:dyDescent="0.35">
      <c r="A2545" t="s">
        <v>971</v>
      </c>
      <c r="B2545" t="s">
        <v>15</v>
      </c>
      <c r="C2545" t="s">
        <v>1092</v>
      </c>
      <c r="D2545" s="6">
        <v>150000</v>
      </c>
      <c r="E2545" s="6">
        <v>125220</v>
      </c>
      <c r="F2545" s="6">
        <v>0</v>
      </c>
      <c r="G2545" s="6">
        <v>0</v>
      </c>
      <c r="H2545" s="6">
        <v>0</v>
      </c>
    </row>
    <row r="2546" spans="1:8" x14ac:dyDescent="0.35">
      <c r="A2546" t="s">
        <v>971</v>
      </c>
      <c r="B2546" t="s">
        <v>15</v>
      </c>
      <c r="C2546" t="s">
        <v>2592</v>
      </c>
      <c r="D2546" s="6">
        <v>152825</v>
      </c>
      <c r="E2546" s="6">
        <v>0</v>
      </c>
      <c r="F2546" s="6">
        <v>0</v>
      </c>
      <c r="G2546" s="6">
        <v>0</v>
      </c>
      <c r="H2546" s="6">
        <v>0</v>
      </c>
    </row>
    <row r="2547" spans="1:8" x14ac:dyDescent="0.35">
      <c r="A2547" t="s">
        <v>971</v>
      </c>
      <c r="B2547" t="s">
        <v>15</v>
      </c>
      <c r="C2547" t="s">
        <v>2597</v>
      </c>
      <c r="D2547" s="6">
        <v>0</v>
      </c>
      <c r="E2547" s="6">
        <v>0</v>
      </c>
      <c r="F2547" s="6">
        <v>0</v>
      </c>
      <c r="G2547" s="6">
        <v>0</v>
      </c>
      <c r="H2547" s="6">
        <v>0</v>
      </c>
    </row>
    <row r="2548" spans="1:8" x14ac:dyDescent="0.35">
      <c r="A2548" t="s">
        <v>971</v>
      </c>
      <c r="B2548" t="s">
        <v>15</v>
      </c>
      <c r="C2548" t="s">
        <v>2768</v>
      </c>
      <c r="D2548" s="6">
        <v>0</v>
      </c>
      <c r="E2548" s="6">
        <v>132610</v>
      </c>
      <c r="F2548" s="6">
        <v>0</v>
      </c>
      <c r="G2548" s="6">
        <v>0</v>
      </c>
      <c r="H2548" s="6">
        <v>0</v>
      </c>
    </row>
    <row r="2549" spans="1:8" x14ac:dyDescent="0.35">
      <c r="A2549" t="s">
        <v>972</v>
      </c>
      <c r="B2549" t="s">
        <v>15</v>
      </c>
      <c r="C2549" t="s">
        <v>1629</v>
      </c>
      <c r="D2549" s="6">
        <v>2618000</v>
      </c>
      <c r="E2549" s="6">
        <v>1285500</v>
      </c>
      <c r="F2549" s="6">
        <v>1322000</v>
      </c>
      <c r="G2549" s="6">
        <v>1322000</v>
      </c>
      <c r="H2549" s="6">
        <v>1322000</v>
      </c>
    </row>
    <row r="2550" spans="1:8" x14ac:dyDescent="0.35">
      <c r="A2550" t="s">
        <v>972</v>
      </c>
      <c r="B2550" t="s">
        <v>15</v>
      </c>
      <c r="C2550" t="s">
        <v>1772</v>
      </c>
      <c r="D2550" s="6">
        <v>162726</v>
      </c>
      <c r="E2550" s="6">
        <v>77213</v>
      </c>
      <c r="F2550" s="6">
        <v>24048.9</v>
      </c>
      <c r="G2550" s="6">
        <v>80463</v>
      </c>
      <c r="H2550" s="6">
        <v>79863</v>
      </c>
    </row>
    <row r="2551" spans="1:8" x14ac:dyDescent="0.35">
      <c r="A2551" t="s">
        <v>972</v>
      </c>
      <c r="B2551" t="s">
        <v>15</v>
      </c>
      <c r="C2551" t="s">
        <v>2592</v>
      </c>
      <c r="D2551" s="6">
        <v>134920</v>
      </c>
      <c r="E2551" s="6">
        <v>0</v>
      </c>
      <c r="F2551" s="6">
        <v>0</v>
      </c>
      <c r="G2551" s="6">
        <v>0</v>
      </c>
      <c r="H2551" s="6">
        <v>0</v>
      </c>
    </row>
    <row r="2552" spans="1:8" x14ac:dyDescent="0.35">
      <c r="A2552" t="s">
        <v>972</v>
      </c>
      <c r="B2552" t="s">
        <v>15</v>
      </c>
      <c r="C2552" t="s">
        <v>1092</v>
      </c>
      <c r="D2552" s="6">
        <v>5000</v>
      </c>
      <c r="E2552" s="6">
        <v>0</v>
      </c>
      <c r="F2552" s="6">
        <v>0</v>
      </c>
      <c r="G2552" s="6">
        <v>0</v>
      </c>
      <c r="H2552" s="6">
        <v>0</v>
      </c>
    </row>
    <row r="2553" spans="1:8" x14ac:dyDescent="0.35">
      <c r="A2553" t="s">
        <v>972</v>
      </c>
      <c r="B2553" t="s">
        <v>15</v>
      </c>
      <c r="C2553" t="s">
        <v>1032</v>
      </c>
      <c r="D2553" s="6">
        <v>400</v>
      </c>
      <c r="E2553" s="6">
        <v>400</v>
      </c>
      <c r="F2553" s="6">
        <v>0</v>
      </c>
      <c r="G2553" s="6">
        <v>0</v>
      </c>
      <c r="H2553" s="6">
        <v>0</v>
      </c>
    </row>
    <row r="2554" spans="1:8" x14ac:dyDescent="0.35">
      <c r="A2554" t="s">
        <v>972</v>
      </c>
      <c r="B2554" t="s">
        <v>15</v>
      </c>
      <c r="C2554" t="s">
        <v>2597</v>
      </c>
      <c r="D2554" s="6">
        <v>0</v>
      </c>
      <c r="E2554" s="6">
        <v>0</v>
      </c>
      <c r="F2554" s="6">
        <v>0</v>
      </c>
      <c r="G2554" s="6">
        <v>0</v>
      </c>
      <c r="H2554" s="6">
        <v>0</v>
      </c>
    </row>
    <row r="2555" spans="1:8" x14ac:dyDescent="0.35">
      <c r="A2555" t="s">
        <v>972</v>
      </c>
      <c r="B2555" t="s">
        <v>15</v>
      </c>
      <c r="C2555" t="s">
        <v>2650</v>
      </c>
      <c r="D2555" s="6">
        <v>212000</v>
      </c>
      <c r="E2555" s="6">
        <v>0</v>
      </c>
      <c r="F2555" s="6">
        <v>31800</v>
      </c>
      <c r="G2555" s="6">
        <v>106000</v>
      </c>
      <c r="H2555" s="6">
        <v>106000</v>
      </c>
    </row>
    <row r="2556" spans="1:8" x14ac:dyDescent="0.35">
      <c r="A2556" t="s">
        <v>972</v>
      </c>
      <c r="B2556" t="s">
        <v>16</v>
      </c>
      <c r="C2556" t="s">
        <v>1267</v>
      </c>
      <c r="D2556" s="6">
        <v>140435</v>
      </c>
      <c r="E2556" s="6">
        <v>139635</v>
      </c>
      <c r="F2556" s="6">
        <v>0</v>
      </c>
      <c r="G2556" s="6">
        <v>0</v>
      </c>
      <c r="H2556" s="6">
        <v>0</v>
      </c>
    </row>
    <row r="2557" spans="1:8" x14ac:dyDescent="0.35">
      <c r="A2557" t="s">
        <v>973</v>
      </c>
      <c r="B2557" t="s">
        <v>15</v>
      </c>
      <c r="C2557" t="s">
        <v>1197</v>
      </c>
      <c r="D2557" s="6">
        <v>273000</v>
      </c>
      <c r="E2557" s="6">
        <v>136500</v>
      </c>
      <c r="F2557" s="6">
        <v>137000</v>
      </c>
      <c r="G2557" s="6">
        <v>137000</v>
      </c>
      <c r="H2557" s="6">
        <v>137000</v>
      </c>
    </row>
    <row r="2558" spans="1:8" x14ac:dyDescent="0.35">
      <c r="A2558" t="s">
        <v>973</v>
      </c>
      <c r="B2558" t="s">
        <v>15</v>
      </c>
      <c r="C2558" t="s">
        <v>1198</v>
      </c>
      <c r="D2558" s="6">
        <v>140000</v>
      </c>
      <c r="E2558" s="6">
        <v>71000</v>
      </c>
      <c r="F2558" s="6">
        <v>71000</v>
      </c>
      <c r="G2558" s="6">
        <v>71000</v>
      </c>
      <c r="H2558" s="6">
        <v>71000</v>
      </c>
    </row>
    <row r="2559" spans="1:8" x14ac:dyDescent="0.35">
      <c r="A2559" t="s">
        <v>973</v>
      </c>
      <c r="B2559" t="s">
        <v>15</v>
      </c>
      <c r="C2559" t="s">
        <v>1201</v>
      </c>
      <c r="D2559" s="6">
        <v>0</v>
      </c>
      <c r="E2559" s="6">
        <v>13045</v>
      </c>
      <c r="F2559" s="6">
        <v>0</v>
      </c>
      <c r="G2559" s="6">
        <v>0</v>
      </c>
      <c r="H2559" s="6">
        <v>0</v>
      </c>
    </row>
    <row r="2560" spans="1:8" x14ac:dyDescent="0.35">
      <c r="A2560" t="s">
        <v>973</v>
      </c>
      <c r="B2560" t="s">
        <v>15</v>
      </c>
      <c r="C2560" t="s">
        <v>1250</v>
      </c>
      <c r="D2560" s="6">
        <v>12079</v>
      </c>
      <c r="E2560" s="6">
        <v>11470</v>
      </c>
      <c r="F2560" s="6">
        <v>0</v>
      </c>
      <c r="G2560" s="6">
        <v>0</v>
      </c>
      <c r="H2560" s="6">
        <v>0</v>
      </c>
    </row>
    <row r="2561" spans="1:8" x14ac:dyDescent="0.35">
      <c r="A2561" t="s">
        <v>973</v>
      </c>
      <c r="B2561" t="s">
        <v>15</v>
      </c>
      <c r="C2561" t="s">
        <v>1928</v>
      </c>
      <c r="D2561" s="6">
        <v>760000</v>
      </c>
      <c r="E2561" s="6">
        <v>347000</v>
      </c>
      <c r="F2561" s="6">
        <v>400000</v>
      </c>
      <c r="G2561" s="6">
        <v>400000</v>
      </c>
      <c r="H2561" s="6">
        <v>400000</v>
      </c>
    </row>
    <row r="2562" spans="1:8" x14ac:dyDescent="0.35">
      <c r="A2562" t="s">
        <v>973</v>
      </c>
      <c r="B2562" t="s">
        <v>15</v>
      </c>
      <c r="C2562" t="s">
        <v>2007</v>
      </c>
      <c r="D2562" s="6">
        <v>58000</v>
      </c>
      <c r="E2562" s="6">
        <v>29500</v>
      </c>
      <c r="F2562" s="6">
        <v>8700</v>
      </c>
      <c r="G2562" s="6">
        <v>29000</v>
      </c>
      <c r="H2562" s="6">
        <v>29000</v>
      </c>
    </row>
    <row r="2563" spans="1:8" x14ac:dyDescent="0.35">
      <c r="A2563" t="s">
        <v>973</v>
      </c>
      <c r="B2563" t="s">
        <v>15</v>
      </c>
      <c r="C2563" t="s">
        <v>2159</v>
      </c>
      <c r="D2563" s="6">
        <v>74000</v>
      </c>
      <c r="E2563" s="6">
        <v>37500</v>
      </c>
      <c r="F2563" s="6">
        <v>11100</v>
      </c>
      <c r="G2563" s="6">
        <v>37000</v>
      </c>
      <c r="H2563" s="6">
        <v>37000</v>
      </c>
    </row>
    <row r="2564" spans="1:8" x14ac:dyDescent="0.35">
      <c r="A2564" t="s">
        <v>973</v>
      </c>
      <c r="B2564" t="s">
        <v>15</v>
      </c>
      <c r="C2564" t="s">
        <v>2186</v>
      </c>
      <c r="D2564" s="6">
        <v>0</v>
      </c>
      <c r="E2564" s="6">
        <v>12774</v>
      </c>
      <c r="F2564" s="6">
        <v>0</v>
      </c>
      <c r="G2564" s="6">
        <v>0</v>
      </c>
      <c r="H2564" s="6">
        <v>0</v>
      </c>
    </row>
    <row r="2565" spans="1:8" x14ac:dyDescent="0.35">
      <c r="A2565" t="s">
        <v>973</v>
      </c>
      <c r="B2565" t="s">
        <v>15</v>
      </c>
      <c r="C2565" t="s">
        <v>2243</v>
      </c>
      <c r="D2565" s="6">
        <v>170000</v>
      </c>
      <c r="E2565" s="6">
        <v>86000</v>
      </c>
      <c r="F2565" s="6">
        <v>18900</v>
      </c>
      <c r="G2565" s="6">
        <v>63000</v>
      </c>
      <c r="H2565" s="6">
        <v>63000</v>
      </c>
    </row>
    <row r="2566" spans="1:8" x14ac:dyDescent="0.35">
      <c r="A2566" t="s">
        <v>973</v>
      </c>
      <c r="B2566" t="s">
        <v>15</v>
      </c>
      <c r="C2566" t="s">
        <v>2452</v>
      </c>
      <c r="D2566" s="6">
        <v>154000</v>
      </c>
      <c r="E2566" s="6">
        <v>78000</v>
      </c>
      <c r="F2566" s="6">
        <v>77000</v>
      </c>
      <c r="G2566" s="6">
        <v>77000</v>
      </c>
      <c r="H2566" s="6">
        <v>77000</v>
      </c>
    </row>
    <row r="2567" spans="1:8" x14ac:dyDescent="0.35">
      <c r="A2567" t="s">
        <v>973</v>
      </c>
      <c r="B2567" t="s">
        <v>15</v>
      </c>
      <c r="C2567" t="s">
        <v>2592</v>
      </c>
      <c r="D2567" s="6">
        <v>22992</v>
      </c>
      <c r="E2567" s="6">
        <v>0</v>
      </c>
      <c r="F2567" s="6">
        <v>0</v>
      </c>
      <c r="G2567" s="6">
        <v>0</v>
      </c>
      <c r="H2567" s="6">
        <v>0</v>
      </c>
    </row>
    <row r="2568" spans="1:8" x14ac:dyDescent="0.35">
      <c r="A2568" t="s">
        <v>973</v>
      </c>
      <c r="B2568" t="s">
        <v>15</v>
      </c>
      <c r="C2568" t="s">
        <v>1092</v>
      </c>
      <c r="D2568" s="6">
        <v>50000</v>
      </c>
      <c r="E2568" s="6">
        <v>0</v>
      </c>
      <c r="F2568" s="6">
        <v>0</v>
      </c>
      <c r="G2568" s="6">
        <v>0</v>
      </c>
      <c r="H2568" s="6">
        <v>0</v>
      </c>
    </row>
    <row r="2569" spans="1:8" x14ac:dyDescent="0.35">
      <c r="A2569" t="s">
        <v>973</v>
      </c>
      <c r="B2569" t="s">
        <v>15</v>
      </c>
      <c r="C2569" t="s">
        <v>2822</v>
      </c>
      <c r="D2569" s="6">
        <v>146000</v>
      </c>
      <c r="E2569" s="6">
        <v>0</v>
      </c>
      <c r="F2569" s="6">
        <v>24300</v>
      </c>
      <c r="G2569" s="6">
        <v>81000</v>
      </c>
      <c r="H2569" s="6">
        <v>81000</v>
      </c>
    </row>
    <row r="2570" spans="1:8" x14ac:dyDescent="0.35">
      <c r="A2570" t="s">
        <v>974</v>
      </c>
      <c r="B2570" t="s">
        <v>15</v>
      </c>
      <c r="C2570" t="s">
        <v>1436</v>
      </c>
      <c r="D2570" s="6">
        <v>0</v>
      </c>
      <c r="E2570" s="6">
        <v>0</v>
      </c>
      <c r="F2570" s="6">
        <v>0</v>
      </c>
      <c r="G2570" s="6">
        <v>0</v>
      </c>
      <c r="H2570" s="6">
        <v>0</v>
      </c>
    </row>
    <row r="2571" spans="1:8" x14ac:dyDescent="0.35">
      <c r="A2571" t="s">
        <v>974</v>
      </c>
      <c r="B2571" t="s">
        <v>15</v>
      </c>
      <c r="C2571" t="s">
        <v>1114</v>
      </c>
      <c r="D2571" s="6">
        <v>618000</v>
      </c>
      <c r="E2571" s="6">
        <v>183000</v>
      </c>
      <c r="F2571" s="6">
        <v>93150</v>
      </c>
      <c r="G2571" s="6">
        <v>312000</v>
      </c>
      <c r="H2571" s="6">
        <v>309000</v>
      </c>
    </row>
    <row r="2572" spans="1:8" x14ac:dyDescent="0.35">
      <c r="A2572" t="s">
        <v>974</v>
      </c>
      <c r="B2572" t="s">
        <v>15</v>
      </c>
      <c r="C2572" t="s">
        <v>1976</v>
      </c>
      <c r="D2572" s="6">
        <v>0</v>
      </c>
      <c r="E2572" s="6">
        <v>128000</v>
      </c>
      <c r="F2572" s="6">
        <v>0</v>
      </c>
      <c r="G2572" s="6">
        <v>0</v>
      </c>
      <c r="H2572" s="6">
        <v>0</v>
      </c>
    </row>
    <row r="2573" spans="1:8" x14ac:dyDescent="0.35">
      <c r="A2573" t="s">
        <v>974</v>
      </c>
      <c r="B2573" t="s">
        <v>15</v>
      </c>
      <c r="C2573" t="s">
        <v>2354</v>
      </c>
      <c r="D2573" s="6">
        <v>0</v>
      </c>
      <c r="E2573" s="6">
        <v>0</v>
      </c>
      <c r="F2573" s="6">
        <v>0</v>
      </c>
      <c r="G2573" s="6">
        <v>0</v>
      </c>
      <c r="H2573" s="6">
        <v>0</v>
      </c>
    </row>
    <row r="2574" spans="1:8" x14ac:dyDescent="0.35">
      <c r="A2574" t="s">
        <v>974</v>
      </c>
      <c r="B2574" t="s">
        <v>15</v>
      </c>
      <c r="C2574" t="s">
        <v>1092</v>
      </c>
      <c r="D2574" s="6">
        <v>0</v>
      </c>
      <c r="E2574" s="6">
        <v>0</v>
      </c>
      <c r="F2574" s="6">
        <v>0</v>
      </c>
      <c r="G2574" s="6">
        <v>0</v>
      </c>
      <c r="H2574" s="6">
        <v>0</v>
      </c>
    </row>
    <row r="2575" spans="1:8" x14ac:dyDescent="0.35">
      <c r="A2575" t="s">
        <v>974</v>
      </c>
      <c r="B2575" t="s">
        <v>15</v>
      </c>
      <c r="C2575" t="s">
        <v>2592</v>
      </c>
      <c r="D2575" s="6">
        <v>0</v>
      </c>
      <c r="E2575" s="6">
        <v>0</v>
      </c>
      <c r="F2575" s="6">
        <v>0</v>
      </c>
      <c r="G2575" s="6">
        <v>0</v>
      </c>
      <c r="H2575" s="6">
        <v>0</v>
      </c>
    </row>
    <row r="2576" spans="1:8" x14ac:dyDescent="0.35">
      <c r="A2576" t="s">
        <v>974</v>
      </c>
      <c r="B2576" t="s">
        <v>15</v>
      </c>
      <c r="C2576" t="s">
        <v>1032</v>
      </c>
      <c r="D2576" s="6">
        <v>0</v>
      </c>
      <c r="E2576" s="6">
        <v>0</v>
      </c>
      <c r="F2576" s="6">
        <v>0</v>
      </c>
      <c r="G2576" s="6">
        <v>0</v>
      </c>
      <c r="H2576" s="6">
        <v>0</v>
      </c>
    </row>
    <row r="2577" spans="1:9" x14ac:dyDescent="0.35">
      <c r="A2577" t="s">
        <v>975</v>
      </c>
      <c r="B2577" t="s">
        <v>15</v>
      </c>
      <c r="C2577" t="s">
        <v>1284</v>
      </c>
      <c r="D2577" s="6">
        <v>614000</v>
      </c>
      <c r="E2577" s="6">
        <v>307000</v>
      </c>
      <c r="F2577" s="6">
        <v>92100</v>
      </c>
      <c r="G2577" s="6">
        <v>307000</v>
      </c>
      <c r="H2577" s="6">
        <v>307000</v>
      </c>
    </row>
    <row r="2578" spans="1:9" x14ac:dyDescent="0.35">
      <c r="A2578" t="s">
        <v>975</v>
      </c>
      <c r="B2578" t="s">
        <v>15</v>
      </c>
      <c r="C2578" t="s">
        <v>1558</v>
      </c>
      <c r="D2578" s="6">
        <v>2530000</v>
      </c>
      <c r="E2578" s="6">
        <v>1264500</v>
      </c>
      <c r="F2578" s="6">
        <v>1263000</v>
      </c>
      <c r="G2578" s="6">
        <v>1263000</v>
      </c>
      <c r="H2578" s="6">
        <v>1263000</v>
      </c>
    </row>
    <row r="2579" spans="1:9" x14ac:dyDescent="0.35">
      <c r="A2579" t="s">
        <v>975</v>
      </c>
      <c r="B2579" t="s">
        <v>15</v>
      </c>
      <c r="C2579" t="s">
        <v>2238</v>
      </c>
      <c r="D2579" s="6">
        <v>0</v>
      </c>
      <c r="E2579" s="6">
        <v>152536</v>
      </c>
      <c r="F2579" s="6">
        <v>0</v>
      </c>
      <c r="G2579" s="6">
        <v>0</v>
      </c>
      <c r="H2579" s="6">
        <v>0</v>
      </c>
    </row>
    <row r="2580" spans="1:9" x14ac:dyDescent="0.35">
      <c r="A2580" t="s">
        <v>975</v>
      </c>
      <c r="B2580" t="s">
        <v>15</v>
      </c>
      <c r="C2580" t="s">
        <v>2425</v>
      </c>
      <c r="D2580" s="6">
        <v>222386</v>
      </c>
      <c r="E2580" s="6">
        <v>112693</v>
      </c>
      <c r="F2580" s="6">
        <v>109193</v>
      </c>
      <c r="G2580" s="6">
        <v>109693</v>
      </c>
      <c r="H2580" s="6">
        <v>108693</v>
      </c>
    </row>
    <row r="2581" spans="1:9" x14ac:dyDescent="0.35">
      <c r="A2581" t="s">
        <v>975</v>
      </c>
      <c r="B2581" t="s">
        <v>15</v>
      </c>
      <c r="C2581" t="s">
        <v>2578</v>
      </c>
      <c r="D2581" s="6">
        <v>2862000</v>
      </c>
      <c r="E2581" s="6">
        <v>1425000</v>
      </c>
      <c r="F2581" s="6">
        <v>1437500</v>
      </c>
      <c r="G2581" s="6">
        <v>1437500</v>
      </c>
      <c r="H2581" s="6">
        <v>1437500</v>
      </c>
    </row>
    <row r="2582" spans="1:9" x14ac:dyDescent="0.35">
      <c r="A2582" t="s">
        <v>975</v>
      </c>
      <c r="B2582" t="s">
        <v>15</v>
      </c>
      <c r="C2582" t="s">
        <v>1092</v>
      </c>
      <c r="D2582" s="6">
        <v>90000</v>
      </c>
      <c r="E2582" s="6">
        <v>0</v>
      </c>
      <c r="F2582" s="6">
        <v>0</v>
      </c>
      <c r="G2582" s="6">
        <v>0</v>
      </c>
      <c r="H2582" s="6">
        <v>0</v>
      </c>
    </row>
    <row r="2583" spans="1:9" x14ac:dyDescent="0.35">
      <c r="A2583" t="s">
        <v>975</v>
      </c>
      <c r="B2583" t="s">
        <v>15</v>
      </c>
      <c r="C2583" t="s">
        <v>2592</v>
      </c>
      <c r="D2583" s="6">
        <v>123354</v>
      </c>
      <c r="E2583" s="6">
        <v>0</v>
      </c>
      <c r="F2583" s="6">
        <v>0</v>
      </c>
      <c r="G2583" s="6">
        <v>0</v>
      </c>
      <c r="H2583" s="6">
        <v>0</v>
      </c>
    </row>
    <row r="2584" spans="1:9" x14ac:dyDescent="0.35">
      <c r="A2584" t="s">
        <v>975</v>
      </c>
      <c r="B2584" t="s">
        <v>15</v>
      </c>
      <c r="C2584" t="s">
        <v>1032</v>
      </c>
      <c r="D2584" s="6">
        <v>10000</v>
      </c>
      <c r="E2584" s="6">
        <v>5000</v>
      </c>
      <c r="F2584" s="6">
        <v>1500</v>
      </c>
      <c r="G2584" s="6">
        <v>5000</v>
      </c>
      <c r="H2584" s="6">
        <v>5000</v>
      </c>
    </row>
    <row r="2585" spans="1:9" x14ac:dyDescent="0.35">
      <c r="A2585" t="s">
        <v>976</v>
      </c>
      <c r="B2585" t="s">
        <v>15</v>
      </c>
      <c r="C2585" t="s">
        <v>1422</v>
      </c>
      <c r="D2585" s="6">
        <v>338000</v>
      </c>
      <c r="E2585" s="6">
        <v>175000</v>
      </c>
      <c r="F2585" s="6">
        <v>48900</v>
      </c>
      <c r="G2585" s="6">
        <v>163000</v>
      </c>
      <c r="H2585" s="6">
        <v>163000</v>
      </c>
    </row>
    <row r="2586" spans="1:9" x14ac:dyDescent="0.35">
      <c r="A2586" t="s">
        <v>976</v>
      </c>
      <c r="B2586" t="s">
        <v>15</v>
      </c>
      <c r="C2586" t="s">
        <v>2146</v>
      </c>
      <c r="D2586" s="6">
        <v>1816000</v>
      </c>
      <c r="E2586" s="6">
        <v>1496000</v>
      </c>
      <c r="F2586" s="6">
        <v>272100</v>
      </c>
      <c r="G2586" s="6">
        <v>907000</v>
      </c>
      <c r="H2586" s="6">
        <v>907000</v>
      </c>
    </row>
    <row r="2587" spans="1:9" x14ac:dyDescent="0.35">
      <c r="A2587" t="s">
        <v>976</v>
      </c>
      <c r="B2587" t="s">
        <v>15</v>
      </c>
      <c r="C2587" t="s">
        <v>2667</v>
      </c>
      <c r="D2587" s="6">
        <v>276386</v>
      </c>
      <c r="E2587" s="6">
        <v>1163690</v>
      </c>
      <c r="F2587" s="6">
        <v>0</v>
      </c>
      <c r="G2587" s="6">
        <v>0</v>
      </c>
      <c r="H2587" s="6">
        <v>0</v>
      </c>
    </row>
    <row r="2588" spans="1:9" x14ac:dyDescent="0.35">
      <c r="A2588" t="s">
        <v>976</v>
      </c>
      <c r="B2588" t="s">
        <v>15</v>
      </c>
      <c r="C2588" t="s">
        <v>2592</v>
      </c>
      <c r="D2588" s="6">
        <v>0</v>
      </c>
      <c r="E2588" s="6">
        <v>0</v>
      </c>
      <c r="F2588" s="6">
        <v>0</v>
      </c>
      <c r="G2588" s="6">
        <v>0</v>
      </c>
      <c r="H2588" s="6">
        <v>0</v>
      </c>
    </row>
    <row r="2589" spans="1:9" x14ac:dyDescent="0.35">
      <c r="A2589" t="s">
        <v>976</v>
      </c>
      <c r="B2589" t="s">
        <v>16</v>
      </c>
      <c r="C2589" t="s">
        <v>2348</v>
      </c>
      <c r="D2589" s="6">
        <v>287275</v>
      </c>
      <c r="E2589" s="6">
        <v>145823</v>
      </c>
      <c r="F2589" s="6">
        <v>144444</v>
      </c>
      <c r="G2589" s="6">
        <v>146190</v>
      </c>
      <c r="H2589" s="6">
        <v>142698</v>
      </c>
    </row>
    <row r="2590" spans="1:9" s="34" customFormat="1" x14ac:dyDescent="0.35">
      <c r="A2590" s="34" t="s">
        <v>977</v>
      </c>
      <c r="B2590" s="34" t="s">
        <v>15</v>
      </c>
      <c r="C2590" s="34" t="s">
        <v>1233</v>
      </c>
      <c r="D2590" s="39">
        <v>1465000</v>
      </c>
      <c r="E2590" s="39">
        <v>250000</v>
      </c>
      <c r="F2590" s="39">
        <v>219900</v>
      </c>
      <c r="G2590" s="39">
        <v>733000</v>
      </c>
      <c r="H2590" s="39">
        <v>733000</v>
      </c>
      <c r="I2590"/>
    </row>
    <row r="2591" spans="1:9" s="34" customFormat="1" x14ac:dyDescent="0.35">
      <c r="A2591" s="34" t="s">
        <v>977</v>
      </c>
      <c r="B2591" s="34" t="s">
        <v>15</v>
      </c>
      <c r="C2591" s="34" t="s">
        <v>2051</v>
      </c>
      <c r="D2591" s="39">
        <v>0</v>
      </c>
      <c r="E2591" s="39">
        <v>700500</v>
      </c>
      <c r="F2591" s="39">
        <v>0</v>
      </c>
      <c r="G2591" s="39">
        <v>0</v>
      </c>
      <c r="H2591" s="39">
        <v>0</v>
      </c>
      <c r="I2591"/>
    </row>
    <row r="2592" spans="1:9" s="34" customFormat="1" x14ac:dyDescent="0.35">
      <c r="A2592" s="34" t="s">
        <v>977</v>
      </c>
      <c r="B2592" s="34" t="s">
        <v>15</v>
      </c>
      <c r="C2592" s="34" t="s">
        <v>2592</v>
      </c>
      <c r="D2592" s="39">
        <v>11314</v>
      </c>
      <c r="E2592" s="39">
        <v>2660</v>
      </c>
      <c r="F2592" s="39">
        <v>0</v>
      </c>
      <c r="G2592" s="39">
        <v>0</v>
      </c>
      <c r="H2592" s="39">
        <v>0</v>
      </c>
      <c r="I2592"/>
    </row>
    <row r="2593" spans="1:8" x14ac:dyDescent="0.35">
      <c r="A2593" t="s">
        <v>978</v>
      </c>
      <c r="B2593" t="s">
        <v>15</v>
      </c>
      <c r="C2593" t="s">
        <v>1112</v>
      </c>
      <c r="D2593" s="6">
        <v>225920</v>
      </c>
      <c r="E2593" s="6">
        <v>215256</v>
      </c>
      <c r="F2593" s="6">
        <v>7638</v>
      </c>
      <c r="G2593" s="6">
        <v>7638</v>
      </c>
      <c r="H2593" s="6">
        <v>218639</v>
      </c>
    </row>
    <row r="2594" spans="1:8" x14ac:dyDescent="0.35">
      <c r="A2594" t="s">
        <v>978</v>
      </c>
      <c r="B2594" t="s">
        <v>15</v>
      </c>
      <c r="C2594" t="s">
        <v>1721</v>
      </c>
      <c r="D2594" s="6">
        <v>21825</v>
      </c>
      <c r="E2594" s="6">
        <v>10913</v>
      </c>
      <c r="F2594" s="6">
        <v>10913</v>
      </c>
      <c r="G2594" s="6">
        <v>10913</v>
      </c>
      <c r="H2594" s="6">
        <v>10913</v>
      </c>
    </row>
    <row r="2595" spans="1:8" x14ac:dyDescent="0.35">
      <c r="A2595" t="s">
        <v>978</v>
      </c>
      <c r="B2595" t="s">
        <v>15</v>
      </c>
      <c r="C2595" t="s">
        <v>1479</v>
      </c>
      <c r="D2595" s="6">
        <v>792000</v>
      </c>
      <c r="E2595" s="6">
        <v>388500</v>
      </c>
      <c r="F2595" s="6">
        <v>402500</v>
      </c>
      <c r="G2595" s="6">
        <v>402500</v>
      </c>
      <c r="H2595" s="6">
        <v>402500</v>
      </c>
    </row>
    <row r="2596" spans="1:8" x14ac:dyDescent="0.35">
      <c r="A2596" t="s">
        <v>978</v>
      </c>
      <c r="B2596" t="s">
        <v>15</v>
      </c>
      <c r="C2596" t="s">
        <v>2592</v>
      </c>
      <c r="D2596" s="6">
        <v>15087</v>
      </c>
      <c r="E2596" s="6">
        <v>18932</v>
      </c>
      <c r="F2596" s="6">
        <v>0</v>
      </c>
      <c r="G2596" s="6">
        <v>0</v>
      </c>
      <c r="H2596" s="6">
        <v>0</v>
      </c>
    </row>
    <row r="2597" spans="1:8" x14ac:dyDescent="0.35">
      <c r="A2597" t="s">
        <v>978</v>
      </c>
      <c r="B2597" t="s">
        <v>15</v>
      </c>
      <c r="C2597" t="s">
        <v>1092</v>
      </c>
      <c r="D2597" s="6">
        <v>0</v>
      </c>
      <c r="E2597" s="6">
        <v>0</v>
      </c>
      <c r="F2597" s="6">
        <v>0</v>
      </c>
      <c r="G2597" s="6">
        <v>0</v>
      </c>
      <c r="H2597" s="6">
        <v>0</v>
      </c>
    </row>
    <row r="2598" spans="1:8" x14ac:dyDescent="0.35">
      <c r="A2598" t="s">
        <v>978</v>
      </c>
      <c r="B2598" t="s">
        <v>15</v>
      </c>
      <c r="C2598" t="s">
        <v>1032</v>
      </c>
      <c r="D2598" s="6">
        <v>5255</v>
      </c>
      <c r="E2598" s="6">
        <v>2831</v>
      </c>
      <c r="F2598" s="6">
        <v>2449</v>
      </c>
      <c r="G2598" s="6">
        <v>2449</v>
      </c>
      <c r="H2598" s="6">
        <v>3448</v>
      </c>
    </row>
    <row r="2599" spans="1:8" x14ac:dyDescent="0.35">
      <c r="A2599" t="s">
        <v>979</v>
      </c>
      <c r="B2599" t="s">
        <v>15</v>
      </c>
      <c r="C2599" t="s">
        <v>1387</v>
      </c>
      <c r="D2599" s="6">
        <v>22165</v>
      </c>
      <c r="E2599" s="6">
        <v>11165</v>
      </c>
      <c r="F2599" s="6">
        <v>0</v>
      </c>
      <c r="G2599" s="6">
        <v>0</v>
      </c>
      <c r="H2599" s="6">
        <v>0</v>
      </c>
    </row>
    <row r="2600" spans="1:8" x14ac:dyDescent="0.35">
      <c r="A2600" t="s">
        <v>979</v>
      </c>
      <c r="B2600" t="s">
        <v>15</v>
      </c>
      <c r="C2600" t="s">
        <v>1401</v>
      </c>
      <c r="D2600" s="6">
        <v>935000</v>
      </c>
      <c r="E2600" s="6">
        <v>467500</v>
      </c>
      <c r="F2600" s="6">
        <v>140550</v>
      </c>
      <c r="G2600" s="6">
        <v>468500</v>
      </c>
      <c r="H2600" s="6">
        <v>468500</v>
      </c>
    </row>
    <row r="2601" spans="1:8" x14ac:dyDescent="0.35">
      <c r="A2601" t="s">
        <v>979</v>
      </c>
      <c r="B2601" t="s">
        <v>15</v>
      </c>
      <c r="C2601" t="s">
        <v>1175</v>
      </c>
      <c r="D2601" s="6">
        <v>384950</v>
      </c>
      <c r="E2601" s="6">
        <v>188950</v>
      </c>
      <c r="F2601" s="6">
        <v>59816.25</v>
      </c>
      <c r="G2601" s="6">
        <v>200850</v>
      </c>
      <c r="H2601" s="6">
        <v>197925</v>
      </c>
    </row>
    <row r="2602" spans="1:8" x14ac:dyDescent="0.35">
      <c r="A2602" t="s">
        <v>979</v>
      </c>
      <c r="B2602" t="s">
        <v>15</v>
      </c>
      <c r="C2602" t="s">
        <v>2344</v>
      </c>
      <c r="D2602" s="6">
        <v>0</v>
      </c>
      <c r="E2602" s="6">
        <v>0</v>
      </c>
      <c r="F2602" s="6">
        <v>0</v>
      </c>
      <c r="G2602" s="6">
        <v>0</v>
      </c>
      <c r="H2602" s="6">
        <v>0</v>
      </c>
    </row>
    <row r="2603" spans="1:8" x14ac:dyDescent="0.35">
      <c r="A2603" t="s">
        <v>979</v>
      </c>
      <c r="B2603" t="s">
        <v>15</v>
      </c>
      <c r="C2603" t="s">
        <v>2592</v>
      </c>
      <c r="D2603" s="6">
        <v>4491</v>
      </c>
      <c r="E2603" s="6">
        <v>5198</v>
      </c>
      <c r="F2603" s="6">
        <v>0</v>
      </c>
      <c r="G2603" s="6">
        <v>0</v>
      </c>
      <c r="H2603" s="6">
        <v>0</v>
      </c>
    </row>
    <row r="2604" spans="1:8" x14ac:dyDescent="0.35">
      <c r="A2604" t="s">
        <v>979</v>
      </c>
      <c r="B2604" t="s">
        <v>15</v>
      </c>
      <c r="C2604" t="s">
        <v>1092</v>
      </c>
      <c r="D2604" s="6">
        <v>0</v>
      </c>
      <c r="E2604" s="6">
        <v>0</v>
      </c>
      <c r="F2604" s="6">
        <v>0</v>
      </c>
      <c r="G2604" s="6">
        <v>0</v>
      </c>
      <c r="H2604" s="6">
        <v>0</v>
      </c>
    </row>
    <row r="2605" spans="1:8" x14ac:dyDescent="0.35">
      <c r="A2605" t="s">
        <v>979</v>
      </c>
      <c r="B2605" t="s">
        <v>15</v>
      </c>
      <c r="C2605" t="s">
        <v>1032</v>
      </c>
      <c r="D2605" s="6">
        <v>6400</v>
      </c>
      <c r="E2605" s="6">
        <v>6400</v>
      </c>
      <c r="F2605" s="6">
        <v>960</v>
      </c>
      <c r="G2605" s="6">
        <v>3200</v>
      </c>
      <c r="H2605" s="6">
        <v>3200</v>
      </c>
    </row>
    <row r="2606" spans="1:8" x14ac:dyDescent="0.35">
      <c r="A2606" t="s">
        <v>979</v>
      </c>
      <c r="B2606" t="s">
        <v>16</v>
      </c>
      <c r="C2606" t="s">
        <v>1876</v>
      </c>
      <c r="D2606" s="6">
        <v>71628</v>
      </c>
      <c r="E2606" s="6">
        <v>31828</v>
      </c>
      <c r="F2606" s="6">
        <v>34254</v>
      </c>
      <c r="G2606" s="6">
        <v>34644</v>
      </c>
      <c r="H2606" s="6">
        <v>33864</v>
      </c>
    </row>
    <row r="2607" spans="1:8" x14ac:dyDescent="0.35">
      <c r="A2607" t="s">
        <v>980</v>
      </c>
      <c r="B2607" t="s">
        <v>15</v>
      </c>
      <c r="C2607" t="s">
        <v>1477</v>
      </c>
      <c r="D2607" s="6">
        <v>51175</v>
      </c>
      <c r="E2607" s="6">
        <v>26255</v>
      </c>
      <c r="F2607" s="6">
        <v>24697.5</v>
      </c>
      <c r="G2607" s="6">
        <v>24920</v>
      </c>
      <c r="H2607" s="6">
        <v>24475</v>
      </c>
    </row>
    <row r="2608" spans="1:8" x14ac:dyDescent="0.35">
      <c r="A2608" t="s">
        <v>980</v>
      </c>
      <c r="B2608" t="s">
        <v>15</v>
      </c>
      <c r="C2608" t="s">
        <v>1934</v>
      </c>
      <c r="D2608" s="6">
        <v>0</v>
      </c>
      <c r="E2608" s="6">
        <v>0</v>
      </c>
      <c r="F2608" s="6">
        <v>0</v>
      </c>
      <c r="G2608" s="6">
        <v>0</v>
      </c>
      <c r="H2608" s="6">
        <v>0</v>
      </c>
    </row>
    <row r="2609" spans="1:8" x14ac:dyDescent="0.35">
      <c r="A2609" t="s">
        <v>980</v>
      </c>
      <c r="B2609" t="s">
        <v>15</v>
      </c>
      <c r="C2609" t="s">
        <v>1233</v>
      </c>
      <c r="D2609" s="6">
        <v>693000</v>
      </c>
      <c r="E2609" s="6">
        <v>185500</v>
      </c>
      <c r="F2609" s="6">
        <v>119100</v>
      </c>
      <c r="G2609" s="6">
        <v>397000</v>
      </c>
      <c r="H2609" s="6">
        <v>397000</v>
      </c>
    </row>
    <row r="2610" spans="1:8" x14ac:dyDescent="0.35">
      <c r="A2610" t="s">
        <v>980</v>
      </c>
      <c r="B2610" t="s">
        <v>15</v>
      </c>
      <c r="C2610" t="s">
        <v>2371</v>
      </c>
      <c r="D2610" s="6">
        <v>2650000</v>
      </c>
      <c r="E2610" s="6">
        <v>1297500</v>
      </c>
      <c r="F2610" s="6">
        <v>0</v>
      </c>
      <c r="G2610" s="6">
        <v>0</v>
      </c>
      <c r="H2610" s="6">
        <v>0</v>
      </c>
    </row>
    <row r="2611" spans="1:8" x14ac:dyDescent="0.35">
      <c r="A2611" t="s">
        <v>980</v>
      </c>
      <c r="B2611" t="s">
        <v>15</v>
      </c>
      <c r="C2611" t="s">
        <v>1845</v>
      </c>
      <c r="D2611" s="6">
        <v>81860</v>
      </c>
      <c r="E2611" s="6">
        <v>40930</v>
      </c>
      <c r="F2611" s="6">
        <v>40930</v>
      </c>
      <c r="G2611" s="6">
        <v>40930</v>
      </c>
      <c r="H2611" s="6">
        <v>40930</v>
      </c>
    </row>
    <row r="2612" spans="1:8" x14ac:dyDescent="0.35">
      <c r="A2612" t="s">
        <v>980</v>
      </c>
      <c r="B2612" t="s">
        <v>15</v>
      </c>
      <c r="C2612" t="s">
        <v>2592</v>
      </c>
      <c r="D2612" s="6">
        <v>41706</v>
      </c>
      <c r="E2612" s="6">
        <v>35276</v>
      </c>
      <c r="F2612" s="6">
        <v>0</v>
      </c>
      <c r="G2612" s="6">
        <v>0</v>
      </c>
      <c r="H2612" s="6">
        <v>0</v>
      </c>
    </row>
    <row r="2613" spans="1:8" x14ac:dyDescent="0.35">
      <c r="A2613" t="s">
        <v>980</v>
      </c>
      <c r="B2613" t="s">
        <v>16</v>
      </c>
      <c r="C2613" t="s">
        <v>1071</v>
      </c>
      <c r="D2613" s="6">
        <v>950</v>
      </c>
      <c r="E2613" s="6">
        <v>950</v>
      </c>
      <c r="F2613" s="6">
        <v>0</v>
      </c>
      <c r="G2613" s="6">
        <v>0</v>
      </c>
      <c r="H2613" s="6">
        <v>950</v>
      </c>
    </row>
    <row r="2614" spans="1:8" x14ac:dyDescent="0.35">
      <c r="A2614" t="s">
        <v>980</v>
      </c>
      <c r="B2614" t="s">
        <v>16</v>
      </c>
      <c r="C2614" t="s">
        <v>2529</v>
      </c>
      <c r="D2614" s="6">
        <v>305712</v>
      </c>
      <c r="E2614" s="6">
        <v>151986</v>
      </c>
      <c r="F2614" s="6">
        <v>153414</v>
      </c>
      <c r="G2614" s="6">
        <v>153414</v>
      </c>
      <c r="H2614" s="6">
        <v>153577</v>
      </c>
    </row>
    <row r="2615" spans="1:8" x14ac:dyDescent="0.35">
      <c r="A2615" t="s">
        <v>861</v>
      </c>
      <c r="B2615" t="s">
        <v>15</v>
      </c>
      <c r="C2615" t="s">
        <v>2114</v>
      </c>
      <c r="D2615" s="6">
        <v>0</v>
      </c>
      <c r="E2615" s="6">
        <v>11062</v>
      </c>
      <c r="F2615" s="6">
        <v>0</v>
      </c>
      <c r="G2615" s="6">
        <v>0</v>
      </c>
      <c r="H2615" s="6">
        <v>0</v>
      </c>
    </row>
    <row r="2616" spans="1:8" x14ac:dyDescent="0.35">
      <c r="A2616" t="s">
        <v>861</v>
      </c>
      <c r="B2616" t="s">
        <v>15</v>
      </c>
      <c r="C2616" t="s">
        <v>2141</v>
      </c>
      <c r="D2616" s="6">
        <v>0</v>
      </c>
      <c r="E2616" s="6">
        <v>398950</v>
      </c>
      <c r="F2616" s="6">
        <v>0</v>
      </c>
      <c r="G2616" s="6">
        <v>0</v>
      </c>
      <c r="H2616" s="6">
        <v>0</v>
      </c>
    </row>
    <row r="2617" spans="1:8" x14ac:dyDescent="0.35">
      <c r="A2617" t="s">
        <v>861</v>
      </c>
      <c r="B2617" t="s">
        <v>15</v>
      </c>
      <c r="C2617" t="s">
        <v>2592</v>
      </c>
      <c r="D2617" s="6">
        <v>39414</v>
      </c>
      <c r="E2617" s="6">
        <v>0</v>
      </c>
      <c r="F2617" s="6">
        <v>0</v>
      </c>
      <c r="G2617" s="6">
        <v>0</v>
      </c>
      <c r="H2617" s="6">
        <v>0</v>
      </c>
    </row>
    <row r="2618" spans="1:8" x14ac:dyDescent="0.35">
      <c r="A2618" t="s">
        <v>861</v>
      </c>
      <c r="B2618" t="s">
        <v>15</v>
      </c>
      <c r="C2618" t="s">
        <v>2867</v>
      </c>
      <c r="D2618" s="6">
        <v>819486</v>
      </c>
      <c r="E2618" s="6">
        <v>0</v>
      </c>
      <c r="F2618" s="6">
        <v>123330</v>
      </c>
      <c r="G2618" s="6">
        <v>412950</v>
      </c>
      <c r="H2618" s="6">
        <v>409250</v>
      </c>
    </row>
    <row r="2619" spans="1:8" x14ac:dyDescent="0.35">
      <c r="A2619" t="s">
        <v>981</v>
      </c>
      <c r="B2619" t="s">
        <v>15</v>
      </c>
      <c r="C2619" t="s">
        <v>1072</v>
      </c>
      <c r="D2619" s="6">
        <v>5000</v>
      </c>
      <c r="E2619" s="6">
        <v>1850</v>
      </c>
      <c r="F2619" s="6">
        <v>750</v>
      </c>
      <c r="G2619" s="6">
        <v>2500</v>
      </c>
      <c r="H2619" s="6">
        <v>2500</v>
      </c>
    </row>
    <row r="2620" spans="1:8" x14ac:dyDescent="0.35">
      <c r="A2620" t="s">
        <v>981</v>
      </c>
      <c r="B2620" t="s">
        <v>15</v>
      </c>
      <c r="C2620" t="s">
        <v>2293</v>
      </c>
      <c r="D2620" s="6">
        <v>289050</v>
      </c>
      <c r="E2620" s="6">
        <v>146475</v>
      </c>
      <c r="F2620" s="6">
        <v>43327.5</v>
      </c>
      <c r="G2620" s="6">
        <v>142575</v>
      </c>
      <c r="H2620" s="6">
        <v>146275</v>
      </c>
    </row>
    <row r="2621" spans="1:8" x14ac:dyDescent="0.35">
      <c r="A2621" t="s">
        <v>981</v>
      </c>
      <c r="B2621" t="s">
        <v>15</v>
      </c>
      <c r="C2621" t="s">
        <v>1121</v>
      </c>
      <c r="D2621" s="6">
        <v>208976</v>
      </c>
      <c r="E2621" s="6">
        <v>93163</v>
      </c>
      <c r="F2621" s="6">
        <v>91263.9</v>
      </c>
      <c r="G2621" s="6">
        <v>305663</v>
      </c>
      <c r="H2621" s="6">
        <v>302763</v>
      </c>
    </row>
    <row r="2622" spans="1:8" x14ac:dyDescent="0.35">
      <c r="A2622" t="s">
        <v>981</v>
      </c>
      <c r="B2622" t="s">
        <v>15</v>
      </c>
      <c r="C2622" t="s">
        <v>2420</v>
      </c>
      <c r="D2622" s="6">
        <v>332000</v>
      </c>
      <c r="E2622" s="6">
        <v>73000</v>
      </c>
      <c r="F2622" s="6">
        <v>50100</v>
      </c>
      <c r="G2622" s="6">
        <v>167000</v>
      </c>
      <c r="H2622" s="6">
        <v>167000</v>
      </c>
    </row>
    <row r="2623" spans="1:8" x14ac:dyDescent="0.35">
      <c r="A2623" t="s">
        <v>981</v>
      </c>
      <c r="B2623" t="s">
        <v>15</v>
      </c>
      <c r="C2623" t="s">
        <v>2545</v>
      </c>
      <c r="D2623" s="6">
        <v>407633</v>
      </c>
      <c r="E2623" s="6">
        <v>410063</v>
      </c>
      <c r="F2623" s="6">
        <v>0</v>
      </c>
      <c r="G2623" s="6">
        <v>0</v>
      </c>
      <c r="H2623" s="6">
        <v>0</v>
      </c>
    </row>
    <row r="2624" spans="1:8" x14ac:dyDescent="0.35">
      <c r="A2624" t="s">
        <v>981</v>
      </c>
      <c r="B2624" t="s">
        <v>15</v>
      </c>
      <c r="C2624" t="s">
        <v>2592</v>
      </c>
      <c r="D2624" s="6">
        <v>6954</v>
      </c>
      <c r="E2624" s="6">
        <v>9928</v>
      </c>
      <c r="F2624" s="6">
        <v>0</v>
      </c>
      <c r="G2624" s="6">
        <v>0</v>
      </c>
      <c r="H2624" s="6">
        <v>0</v>
      </c>
    </row>
    <row r="2625" spans="1:8" x14ac:dyDescent="0.35">
      <c r="A2625" t="s">
        <v>981</v>
      </c>
      <c r="B2625" t="s">
        <v>15</v>
      </c>
      <c r="C2625" t="s">
        <v>2645</v>
      </c>
      <c r="D2625" s="6">
        <v>266000</v>
      </c>
      <c r="E2625" s="6">
        <v>0</v>
      </c>
      <c r="F2625" s="6">
        <v>42600</v>
      </c>
      <c r="G2625" s="6">
        <v>142000</v>
      </c>
      <c r="H2625" s="6">
        <v>142000</v>
      </c>
    </row>
    <row r="2626" spans="1:8" x14ac:dyDescent="0.35">
      <c r="A2626" t="s">
        <v>981</v>
      </c>
      <c r="B2626" t="s">
        <v>15</v>
      </c>
      <c r="C2626" t="s">
        <v>1175</v>
      </c>
      <c r="D2626" s="6">
        <v>182134</v>
      </c>
      <c r="E2626" s="6">
        <v>165543</v>
      </c>
      <c r="F2626" s="6">
        <v>27455.1</v>
      </c>
      <c r="G2626" s="6">
        <v>89547</v>
      </c>
      <c r="H2626" s="6">
        <v>93487</v>
      </c>
    </row>
    <row r="2627" spans="1:8" x14ac:dyDescent="0.35">
      <c r="A2627" t="s">
        <v>982</v>
      </c>
      <c r="B2627" t="s">
        <v>15</v>
      </c>
      <c r="C2627" t="s">
        <v>1075</v>
      </c>
      <c r="D2627" s="6">
        <v>425</v>
      </c>
      <c r="E2627" s="6">
        <v>425</v>
      </c>
      <c r="F2627" s="6">
        <v>0</v>
      </c>
      <c r="G2627" s="6">
        <v>0</v>
      </c>
      <c r="H2627" s="6">
        <v>425</v>
      </c>
    </row>
    <row r="2628" spans="1:8" x14ac:dyDescent="0.35">
      <c r="A2628" t="s">
        <v>982</v>
      </c>
      <c r="B2628" t="s">
        <v>15</v>
      </c>
      <c r="C2628" t="s">
        <v>1076</v>
      </c>
      <c r="D2628" s="6">
        <v>0</v>
      </c>
      <c r="E2628" s="6">
        <v>881</v>
      </c>
      <c r="F2628" s="6">
        <v>0</v>
      </c>
      <c r="G2628" s="6">
        <v>0</v>
      </c>
      <c r="H2628" s="6">
        <v>0</v>
      </c>
    </row>
    <row r="2629" spans="1:8" x14ac:dyDescent="0.35">
      <c r="A2629" t="s">
        <v>982</v>
      </c>
      <c r="B2629" t="s">
        <v>15</v>
      </c>
      <c r="C2629" t="s">
        <v>2599</v>
      </c>
      <c r="D2629" s="6">
        <v>273935</v>
      </c>
      <c r="E2629" s="6">
        <v>136174</v>
      </c>
      <c r="F2629" s="6">
        <v>41106.15</v>
      </c>
      <c r="G2629" s="6">
        <v>137653</v>
      </c>
      <c r="H2629" s="6">
        <v>136388</v>
      </c>
    </row>
    <row r="2630" spans="1:8" x14ac:dyDescent="0.35">
      <c r="A2630" t="s">
        <v>982</v>
      </c>
      <c r="B2630" t="s">
        <v>15</v>
      </c>
      <c r="C2630" t="s">
        <v>1092</v>
      </c>
      <c r="D2630" s="6">
        <v>21575</v>
      </c>
      <c r="E2630" s="6">
        <v>0</v>
      </c>
      <c r="F2630" s="6">
        <v>0</v>
      </c>
      <c r="G2630" s="6">
        <v>0</v>
      </c>
      <c r="H2630" s="6">
        <v>0</v>
      </c>
    </row>
    <row r="2631" spans="1:8" x14ac:dyDescent="0.35">
      <c r="A2631" t="s">
        <v>983</v>
      </c>
      <c r="B2631" t="s">
        <v>15</v>
      </c>
      <c r="C2631" t="s">
        <v>1073</v>
      </c>
      <c r="D2631" s="6">
        <v>0</v>
      </c>
      <c r="E2631" s="6">
        <v>0</v>
      </c>
      <c r="F2631" s="6">
        <v>0</v>
      </c>
      <c r="G2631" s="6">
        <v>0</v>
      </c>
      <c r="H2631" s="6">
        <v>0</v>
      </c>
    </row>
    <row r="2632" spans="1:8" x14ac:dyDescent="0.35">
      <c r="A2632" t="s">
        <v>983</v>
      </c>
      <c r="B2632" t="s">
        <v>15</v>
      </c>
      <c r="C2632" t="s">
        <v>2724</v>
      </c>
      <c r="D2632" s="6">
        <v>1960000</v>
      </c>
      <c r="E2632" s="6">
        <v>825000</v>
      </c>
      <c r="F2632" s="6">
        <v>0</v>
      </c>
      <c r="G2632" s="6">
        <v>0</v>
      </c>
      <c r="H2632" s="6">
        <v>0</v>
      </c>
    </row>
    <row r="2633" spans="1:8" x14ac:dyDescent="0.35">
      <c r="A2633" t="s">
        <v>983</v>
      </c>
      <c r="B2633" t="s">
        <v>15</v>
      </c>
      <c r="C2633" t="s">
        <v>2725</v>
      </c>
      <c r="D2633" s="6">
        <v>0</v>
      </c>
      <c r="E2633" s="6">
        <v>0</v>
      </c>
      <c r="F2633" s="6">
        <v>1000000</v>
      </c>
      <c r="G2633" s="6">
        <v>1000000</v>
      </c>
      <c r="H2633" s="6">
        <v>1000000</v>
      </c>
    </row>
    <row r="2634" spans="1:8" x14ac:dyDescent="0.35">
      <c r="A2634" t="s">
        <v>983</v>
      </c>
      <c r="B2634" t="s">
        <v>15</v>
      </c>
      <c r="C2634" t="s">
        <v>2726</v>
      </c>
      <c r="D2634" s="6">
        <v>0</v>
      </c>
      <c r="E2634" s="6">
        <v>27987</v>
      </c>
      <c r="F2634" s="6">
        <v>0</v>
      </c>
      <c r="G2634" s="6">
        <v>0</v>
      </c>
      <c r="H2634" s="6">
        <v>0</v>
      </c>
    </row>
    <row r="2635" spans="1:8" x14ac:dyDescent="0.35">
      <c r="A2635" t="s">
        <v>983</v>
      </c>
      <c r="B2635" t="s">
        <v>15</v>
      </c>
      <c r="C2635" t="s">
        <v>2727</v>
      </c>
      <c r="D2635" s="6">
        <v>54548</v>
      </c>
      <c r="E2635" s="6">
        <v>27477</v>
      </c>
      <c r="F2635" s="6">
        <v>0</v>
      </c>
      <c r="G2635" s="6">
        <v>0</v>
      </c>
      <c r="H2635" s="6">
        <v>0</v>
      </c>
    </row>
    <row r="2636" spans="1:8" x14ac:dyDescent="0.35">
      <c r="A2636" t="s">
        <v>983</v>
      </c>
      <c r="B2636" t="s">
        <v>15</v>
      </c>
      <c r="C2636" t="s">
        <v>2728</v>
      </c>
      <c r="D2636" s="6">
        <v>49444</v>
      </c>
      <c r="E2636" s="6">
        <v>24904</v>
      </c>
      <c r="F2636" s="6">
        <v>7343.7</v>
      </c>
      <c r="G2636" s="6">
        <v>24540</v>
      </c>
      <c r="H2636" s="6">
        <v>24418</v>
      </c>
    </row>
    <row r="2637" spans="1:8" x14ac:dyDescent="0.35">
      <c r="A2637" t="s">
        <v>983</v>
      </c>
      <c r="B2637" t="s">
        <v>15</v>
      </c>
      <c r="C2637" t="s">
        <v>2729</v>
      </c>
      <c r="D2637" s="6">
        <v>57005</v>
      </c>
      <c r="E2637" s="6">
        <v>28710</v>
      </c>
      <c r="F2637" s="6">
        <v>8467.5</v>
      </c>
      <c r="G2637" s="6">
        <v>28294</v>
      </c>
      <c r="H2637" s="6">
        <v>28156</v>
      </c>
    </row>
    <row r="2638" spans="1:8" x14ac:dyDescent="0.35">
      <c r="A2638" t="s">
        <v>983</v>
      </c>
      <c r="B2638" t="s">
        <v>15</v>
      </c>
      <c r="C2638" t="s">
        <v>2730</v>
      </c>
      <c r="D2638" s="6">
        <v>883100</v>
      </c>
      <c r="E2638" s="6">
        <v>423500</v>
      </c>
      <c r="F2638" s="6">
        <v>68085</v>
      </c>
      <c r="G2638" s="6">
        <v>453900</v>
      </c>
      <c r="H2638" s="6">
        <v>0</v>
      </c>
    </row>
    <row r="2639" spans="1:8" x14ac:dyDescent="0.35">
      <c r="A2639" t="s">
        <v>983</v>
      </c>
      <c r="B2639" t="s">
        <v>15</v>
      </c>
      <c r="C2639" t="s">
        <v>2592</v>
      </c>
      <c r="D2639" s="6">
        <v>49540</v>
      </c>
      <c r="E2639" s="6">
        <v>0</v>
      </c>
      <c r="F2639" s="6">
        <v>0</v>
      </c>
      <c r="G2639" s="6">
        <v>0</v>
      </c>
      <c r="H2639" s="6">
        <v>0</v>
      </c>
    </row>
    <row r="2640" spans="1:8" x14ac:dyDescent="0.35">
      <c r="A2640" t="s">
        <v>983</v>
      </c>
      <c r="B2640" t="s">
        <v>15</v>
      </c>
      <c r="C2640" t="s">
        <v>1092</v>
      </c>
      <c r="D2640" s="6">
        <v>99500</v>
      </c>
      <c r="E2640" s="6">
        <v>0</v>
      </c>
      <c r="F2640" s="6">
        <v>0</v>
      </c>
      <c r="G2640" s="6">
        <v>0</v>
      </c>
      <c r="H2640" s="6">
        <v>0</v>
      </c>
    </row>
    <row r="2641" spans="1:8" x14ac:dyDescent="0.35">
      <c r="A2641" t="s">
        <v>983</v>
      </c>
      <c r="B2641" t="s">
        <v>15</v>
      </c>
      <c r="C2641" t="s">
        <v>2731</v>
      </c>
      <c r="D2641" s="6">
        <v>500</v>
      </c>
      <c r="E2641" s="6">
        <v>0</v>
      </c>
      <c r="F2641" s="6">
        <v>0</v>
      </c>
      <c r="G2641" s="6">
        <v>0</v>
      </c>
      <c r="H2641" s="6">
        <v>0</v>
      </c>
    </row>
    <row r="2642" spans="1:8" x14ac:dyDescent="0.35">
      <c r="A2642" t="s">
        <v>983</v>
      </c>
      <c r="B2642" t="s">
        <v>15</v>
      </c>
      <c r="C2642" t="s">
        <v>2785</v>
      </c>
      <c r="D2642" s="6">
        <v>57455</v>
      </c>
      <c r="E2642" s="6">
        <v>28935</v>
      </c>
      <c r="F2642" s="6">
        <v>8535.15</v>
      </c>
      <c r="G2642" s="6">
        <v>28520</v>
      </c>
      <c r="H2642" s="6">
        <v>28381</v>
      </c>
    </row>
    <row r="2643" spans="1:8" x14ac:dyDescent="0.35">
      <c r="A2643" t="s">
        <v>983</v>
      </c>
      <c r="B2643" t="s">
        <v>15</v>
      </c>
      <c r="C2643" t="s">
        <v>2786</v>
      </c>
      <c r="D2643" s="6">
        <v>59036</v>
      </c>
      <c r="E2643" s="6">
        <v>0</v>
      </c>
      <c r="F2643" s="6">
        <v>8466</v>
      </c>
      <c r="G2643" s="6">
        <v>28288</v>
      </c>
      <c r="H2643" s="6">
        <v>28152</v>
      </c>
    </row>
    <row r="2644" spans="1:8" x14ac:dyDescent="0.35">
      <c r="A2644" t="s">
        <v>983</v>
      </c>
      <c r="B2644" t="s">
        <v>16</v>
      </c>
      <c r="C2644" t="s">
        <v>1074</v>
      </c>
      <c r="D2644" s="6">
        <v>250</v>
      </c>
      <c r="E2644" s="6">
        <v>250</v>
      </c>
      <c r="F2644" s="6">
        <v>0</v>
      </c>
      <c r="G2644" s="6">
        <v>0</v>
      </c>
      <c r="H2644" s="6">
        <v>250</v>
      </c>
    </row>
    <row r="2645" spans="1:8" x14ac:dyDescent="0.35">
      <c r="A2645" t="s">
        <v>983</v>
      </c>
      <c r="B2645" t="s">
        <v>16</v>
      </c>
      <c r="C2645" t="s">
        <v>2732</v>
      </c>
      <c r="D2645" s="6">
        <v>382994</v>
      </c>
      <c r="E2645" s="6">
        <v>189136</v>
      </c>
      <c r="F2645" s="6">
        <v>192155</v>
      </c>
      <c r="G2645" s="6">
        <v>193325</v>
      </c>
      <c r="H2645" s="6">
        <v>190985</v>
      </c>
    </row>
    <row r="2646" spans="1:8" x14ac:dyDescent="0.35">
      <c r="A2646" t="s">
        <v>984</v>
      </c>
      <c r="B2646" t="s">
        <v>15</v>
      </c>
      <c r="C2646" t="s">
        <v>1306</v>
      </c>
      <c r="D2646" s="6">
        <v>234000</v>
      </c>
      <c r="E2646" s="6">
        <v>117000</v>
      </c>
      <c r="F2646" s="6">
        <v>117500</v>
      </c>
      <c r="G2646" s="6">
        <v>117500</v>
      </c>
      <c r="H2646" s="6">
        <v>117500</v>
      </c>
    </row>
    <row r="2647" spans="1:8" x14ac:dyDescent="0.35">
      <c r="A2647" t="s">
        <v>984</v>
      </c>
      <c r="B2647" t="s">
        <v>15</v>
      </c>
      <c r="C2647" t="s">
        <v>2373</v>
      </c>
      <c r="D2647" s="6">
        <v>158000</v>
      </c>
      <c r="E2647" s="6">
        <v>77500</v>
      </c>
      <c r="F2647" s="6">
        <v>24000</v>
      </c>
      <c r="G2647" s="6">
        <v>80000</v>
      </c>
      <c r="H2647" s="6">
        <v>80000</v>
      </c>
    </row>
    <row r="2648" spans="1:8" x14ac:dyDescent="0.35">
      <c r="A2648" t="s">
        <v>984</v>
      </c>
      <c r="B2648" t="s">
        <v>15</v>
      </c>
      <c r="C2648" t="s">
        <v>2440</v>
      </c>
      <c r="D2648" s="6">
        <v>229000</v>
      </c>
      <c r="E2648" s="6">
        <v>116500</v>
      </c>
      <c r="F2648" s="6">
        <v>117500</v>
      </c>
      <c r="G2648" s="6">
        <v>117500</v>
      </c>
      <c r="H2648" s="6">
        <v>117500</v>
      </c>
    </row>
    <row r="2649" spans="1:8" x14ac:dyDescent="0.35">
      <c r="A2649" t="s">
        <v>984</v>
      </c>
      <c r="B2649" t="s">
        <v>15</v>
      </c>
      <c r="C2649" t="s">
        <v>2592</v>
      </c>
      <c r="D2649" s="6">
        <v>15789</v>
      </c>
      <c r="E2649" s="6">
        <v>0</v>
      </c>
      <c r="F2649" s="6">
        <v>0</v>
      </c>
      <c r="G2649" s="6">
        <v>0</v>
      </c>
      <c r="H2649" s="6">
        <v>0</v>
      </c>
    </row>
    <row r="2650" spans="1:8" x14ac:dyDescent="0.35">
      <c r="A2650" t="s">
        <v>984</v>
      </c>
      <c r="B2650" t="s">
        <v>15</v>
      </c>
      <c r="C2650" t="s">
        <v>1092</v>
      </c>
      <c r="D2650" s="6">
        <v>300000</v>
      </c>
      <c r="E2650" s="6">
        <v>0</v>
      </c>
      <c r="F2650" s="6">
        <v>0</v>
      </c>
      <c r="G2650" s="6">
        <v>0</v>
      </c>
      <c r="H2650" s="6">
        <v>0</v>
      </c>
    </row>
    <row r="2651" spans="1:8" x14ac:dyDescent="0.35">
      <c r="A2651" t="s">
        <v>984</v>
      </c>
      <c r="B2651" t="s">
        <v>15</v>
      </c>
      <c r="C2651" t="s">
        <v>2688</v>
      </c>
      <c r="D2651" s="6">
        <v>294000</v>
      </c>
      <c r="E2651" s="6">
        <v>146500</v>
      </c>
      <c r="F2651" s="6">
        <v>42900</v>
      </c>
      <c r="G2651" s="6">
        <v>143000</v>
      </c>
      <c r="H2651" s="6">
        <v>143000</v>
      </c>
    </row>
    <row r="2652" spans="1:8" x14ac:dyDescent="0.35">
      <c r="A2652" t="s">
        <v>984</v>
      </c>
      <c r="B2652" t="s">
        <v>16</v>
      </c>
      <c r="C2652" t="s">
        <v>2151</v>
      </c>
      <c r="D2652" s="6">
        <v>343008</v>
      </c>
      <c r="E2652" s="6">
        <v>174152</v>
      </c>
      <c r="F2652" s="6">
        <v>171828</v>
      </c>
      <c r="G2652" s="6">
        <v>173700</v>
      </c>
      <c r="H2652" s="6">
        <v>169956</v>
      </c>
    </row>
    <row r="2653" spans="1:8" x14ac:dyDescent="0.35">
      <c r="A2653" t="s">
        <v>984</v>
      </c>
      <c r="B2653" t="s">
        <v>16</v>
      </c>
      <c r="C2653" t="s">
        <v>1032</v>
      </c>
      <c r="D2653" s="6">
        <v>0</v>
      </c>
      <c r="E2653" s="6">
        <v>0</v>
      </c>
      <c r="F2653" s="6">
        <v>0</v>
      </c>
      <c r="G2653" s="6">
        <v>0</v>
      </c>
      <c r="H2653" s="6">
        <v>0</v>
      </c>
    </row>
    <row r="2654" spans="1:8" x14ac:dyDescent="0.35">
      <c r="A2654" t="s">
        <v>985</v>
      </c>
      <c r="B2654" t="s">
        <v>15</v>
      </c>
      <c r="C2654" t="s">
        <v>1600</v>
      </c>
      <c r="D2654" s="6">
        <v>186000</v>
      </c>
      <c r="E2654" s="6">
        <v>93000</v>
      </c>
      <c r="F2654" s="6">
        <v>93000</v>
      </c>
      <c r="G2654" s="6">
        <v>93000</v>
      </c>
      <c r="H2654" s="6">
        <v>93000</v>
      </c>
    </row>
    <row r="2655" spans="1:8" x14ac:dyDescent="0.35">
      <c r="A2655" t="s">
        <v>985</v>
      </c>
      <c r="B2655" t="s">
        <v>15</v>
      </c>
      <c r="C2655" t="s">
        <v>1680</v>
      </c>
      <c r="D2655" s="6">
        <v>2070000</v>
      </c>
      <c r="E2655" s="6">
        <v>1033500</v>
      </c>
      <c r="F2655" s="6">
        <v>1032500</v>
      </c>
      <c r="G2655" s="6">
        <v>1032500</v>
      </c>
      <c r="H2655" s="6">
        <v>1032500</v>
      </c>
    </row>
    <row r="2656" spans="1:8" x14ac:dyDescent="0.35">
      <c r="A2656" t="s">
        <v>985</v>
      </c>
      <c r="B2656" t="s">
        <v>15</v>
      </c>
      <c r="C2656" t="s">
        <v>1332</v>
      </c>
      <c r="D2656" s="6">
        <v>237000</v>
      </c>
      <c r="E2656" s="6">
        <v>119500</v>
      </c>
      <c r="F2656" s="6">
        <v>36000</v>
      </c>
      <c r="G2656" s="6">
        <v>120000</v>
      </c>
      <c r="H2656" s="6">
        <v>120000</v>
      </c>
    </row>
    <row r="2657" spans="1:8" x14ac:dyDescent="0.35">
      <c r="A2657" t="s">
        <v>985</v>
      </c>
      <c r="B2657" t="s">
        <v>15</v>
      </c>
      <c r="C2657" t="s">
        <v>1092</v>
      </c>
      <c r="D2657" s="6">
        <v>10000</v>
      </c>
      <c r="E2657" s="6">
        <v>0</v>
      </c>
      <c r="F2657" s="6">
        <v>0</v>
      </c>
      <c r="G2657" s="6">
        <v>0</v>
      </c>
      <c r="H2657" s="6">
        <v>0</v>
      </c>
    </row>
    <row r="2658" spans="1:8" x14ac:dyDescent="0.35">
      <c r="A2658" t="s">
        <v>985</v>
      </c>
      <c r="B2658" t="s">
        <v>15</v>
      </c>
      <c r="C2658" t="s">
        <v>2592</v>
      </c>
      <c r="D2658" s="6">
        <v>31143</v>
      </c>
      <c r="E2658" s="6">
        <v>0</v>
      </c>
      <c r="F2658" s="6">
        <v>0</v>
      </c>
      <c r="G2658" s="6">
        <v>0</v>
      </c>
      <c r="H2658" s="6">
        <v>0</v>
      </c>
    </row>
    <row r="2659" spans="1:8" x14ac:dyDescent="0.35">
      <c r="A2659" t="s">
        <v>985</v>
      </c>
      <c r="B2659" t="s">
        <v>15</v>
      </c>
      <c r="C2659" t="s">
        <v>1175</v>
      </c>
      <c r="D2659" s="6">
        <v>86088</v>
      </c>
      <c r="E2659" s="6">
        <v>42693</v>
      </c>
      <c r="F2659" s="6">
        <v>12913.2</v>
      </c>
      <c r="G2659" s="6">
        <v>43394</v>
      </c>
      <c r="H2659" s="6">
        <v>42694</v>
      </c>
    </row>
    <row r="2660" spans="1:8" x14ac:dyDescent="0.35">
      <c r="A2660" t="s">
        <v>985</v>
      </c>
      <c r="B2660" t="s">
        <v>16</v>
      </c>
      <c r="C2660" t="s">
        <v>1779</v>
      </c>
      <c r="D2660" s="6">
        <v>0</v>
      </c>
      <c r="E2660" s="6">
        <v>321910</v>
      </c>
      <c r="F2660" s="6">
        <v>0</v>
      </c>
      <c r="G2660" s="6">
        <v>0</v>
      </c>
      <c r="H2660" s="6">
        <v>0</v>
      </c>
    </row>
    <row r="2661" spans="1:8" x14ac:dyDescent="0.35">
      <c r="A2661" t="s">
        <v>986</v>
      </c>
      <c r="B2661" t="s">
        <v>15</v>
      </c>
      <c r="C2661" t="s">
        <v>1952</v>
      </c>
      <c r="D2661" s="6">
        <v>442604</v>
      </c>
      <c r="E2661" s="6">
        <v>221302</v>
      </c>
      <c r="F2661" s="6">
        <v>221302</v>
      </c>
      <c r="G2661" s="6">
        <v>221302</v>
      </c>
      <c r="H2661" s="6">
        <v>221302</v>
      </c>
    </row>
    <row r="2662" spans="1:8" x14ac:dyDescent="0.35">
      <c r="A2662" t="s">
        <v>986</v>
      </c>
      <c r="B2662" t="s">
        <v>15</v>
      </c>
      <c r="C2662" t="s">
        <v>2104</v>
      </c>
      <c r="D2662" s="6">
        <v>107695</v>
      </c>
      <c r="E2662" s="6">
        <v>51554</v>
      </c>
      <c r="F2662" s="6">
        <v>56031.5</v>
      </c>
      <c r="G2662" s="6">
        <v>56114</v>
      </c>
      <c r="H2662" s="6">
        <v>55949</v>
      </c>
    </row>
    <row r="2663" spans="1:8" x14ac:dyDescent="0.35">
      <c r="A2663" t="s">
        <v>986</v>
      </c>
      <c r="B2663" t="s">
        <v>15</v>
      </c>
      <c r="C2663" t="s">
        <v>1106</v>
      </c>
      <c r="D2663" s="6">
        <v>114940</v>
      </c>
      <c r="E2663" s="6">
        <v>58404</v>
      </c>
      <c r="F2663" s="6">
        <v>16867.5</v>
      </c>
      <c r="G2663" s="6">
        <v>56536</v>
      </c>
      <c r="H2663" s="6">
        <v>55914</v>
      </c>
    </row>
    <row r="2664" spans="1:8" x14ac:dyDescent="0.35">
      <c r="A2664" t="s">
        <v>986</v>
      </c>
      <c r="B2664" t="s">
        <v>15</v>
      </c>
      <c r="C2664" t="s">
        <v>2592</v>
      </c>
      <c r="D2664" s="6">
        <v>113936</v>
      </c>
      <c r="E2664" s="6">
        <v>0</v>
      </c>
      <c r="F2664" s="6">
        <v>0</v>
      </c>
      <c r="G2664" s="6">
        <v>0</v>
      </c>
      <c r="H2664" s="6">
        <v>0</v>
      </c>
    </row>
    <row r="2665" spans="1:8" x14ac:dyDescent="0.35">
      <c r="A2665" t="s">
        <v>986</v>
      </c>
      <c r="B2665" t="s">
        <v>15</v>
      </c>
      <c r="C2665" t="s">
        <v>2597</v>
      </c>
      <c r="D2665" s="6">
        <v>0</v>
      </c>
      <c r="E2665" s="6">
        <v>0</v>
      </c>
      <c r="F2665" s="6">
        <v>0</v>
      </c>
      <c r="G2665" s="6">
        <v>0</v>
      </c>
      <c r="H2665" s="6">
        <v>0</v>
      </c>
    </row>
    <row r="2666" spans="1:8" x14ac:dyDescent="0.35">
      <c r="A2666" t="s">
        <v>987</v>
      </c>
      <c r="B2666" t="s">
        <v>15</v>
      </c>
      <c r="C2666" t="s">
        <v>1125</v>
      </c>
      <c r="D2666" s="6">
        <v>3068000</v>
      </c>
      <c r="E2666" s="6">
        <v>1080000</v>
      </c>
      <c r="F2666" s="6">
        <v>1534000</v>
      </c>
      <c r="G2666" s="6">
        <v>1534000</v>
      </c>
      <c r="H2666" s="6">
        <v>1534000</v>
      </c>
    </row>
    <row r="2667" spans="1:8" x14ac:dyDescent="0.35">
      <c r="A2667" t="s">
        <v>987</v>
      </c>
      <c r="B2667" t="s">
        <v>15</v>
      </c>
      <c r="C2667" t="s">
        <v>1469</v>
      </c>
      <c r="D2667" s="6">
        <v>1534000</v>
      </c>
      <c r="E2667" s="6">
        <v>767500</v>
      </c>
      <c r="F2667" s="6">
        <v>230400</v>
      </c>
      <c r="G2667" s="6">
        <v>768000</v>
      </c>
      <c r="H2667" s="6">
        <v>768000</v>
      </c>
    </row>
    <row r="2668" spans="1:8" x14ac:dyDescent="0.35">
      <c r="A2668" t="s">
        <v>987</v>
      </c>
      <c r="B2668" t="s">
        <v>15</v>
      </c>
      <c r="C2668" t="s">
        <v>1245</v>
      </c>
      <c r="D2668" s="6">
        <v>0</v>
      </c>
      <c r="E2668" s="6">
        <v>1057700</v>
      </c>
      <c r="F2668" s="6">
        <v>0</v>
      </c>
      <c r="G2668" s="6">
        <v>0</v>
      </c>
      <c r="H2668" s="6">
        <v>0</v>
      </c>
    </row>
    <row r="2669" spans="1:8" x14ac:dyDescent="0.35">
      <c r="A2669" t="s">
        <v>987</v>
      </c>
      <c r="B2669" t="s">
        <v>15</v>
      </c>
      <c r="C2669" t="s">
        <v>1750</v>
      </c>
      <c r="D2669" s="6">
        <v>1700000</v>
      </c>
      <c r="E2669" s="6">
        <v>850000</v>
      </c>
      <c r="F2669" s="6">
        <v>255000</v>
      </c>
      <c r="G2669" s="6">
        <v>850000</v>
      </c>
      <c r="H2669" s="6">
        <v>850000</v>
      </c>
    </row>
    <row r="2670" spans="1:8" x14ac:dyDescent="0.35">
      <c r="A2670" t="s">
        <v>987</v>
      </c>
      <c r="B2670" t="s">
        <v>15</v>
      </c>
      <c r="C2670" t="s">
        <v>1092</v>
      </c>
      <c r="D2670" s="6">
        <v>250000</v>
      </c>
      <c r="E2670" s="6">
        <v>0</v>
      </c>
      <c r="F2670" s="6">
        <v>0</v>
      </c>
      <c r="G2670" s="6">
        <v>0</v>
      </c>
      <c r="H2670" s="6">
        <v>0</v>
      </c>
    </row>
    <row r="2671" spans="1:8" x14ac:dyDescent="0.35">
      <c r="A2671" t="s">
        <v>987</v>
      </c>
      <c r="B2671" t="s">
        <v>15</v>
      </c>
      <c r="C2671" t="s">
        <v>2592</v>
      </c>
      <c r="D2671" s="6">
        <v>636160</v>
      </c>
      <c r="E2671" s="6">
        <v>0</v>
      </c>
      <c r="F2671" s="6">
        <v>0</v>
      </c>
      <c r="G2671" s="6">
        <v>0</v>
      </c>
      <c r="H2671" s="6">
        <v>0</v>
      </c>
    </row>
    <row r="2672" spans="1:8" x14ac:dyDescent="0.35">
      <c r="A2672" t="s">
        <v>987</v>
      </c>
      <c r="B2672" t="s">
        <v>15</v>
      </c>
      <c r="C2672" t="s">
        <v>2609</v>
      </c>
      <c r="D2672" s="6">
        <v>4343100</v>
      </c>
      <c r="E2672" s="6">
        <v>0</v>
      </c>
      <c r="F2672" s="6">
        <v>0</v>
      </c>
      <c r="G2672" s="6">
        <v>0</v>
      </c>
      <c r="H2672" s="6">
        <v>0</v>
      </c>
    </row>
    <row r="2673" spans="1:8" x14ac:dyDescent="0.35">
      <c r="A2673" t="s">
        <v>987</v>
      </c>
      <c r="B2673" t="s">
        <v>15</v>
      </c>
      <c r="C2673" t="s">
        <v>1032</v>
      </c>
      <c r="D2673" s="6">
        <v>2000</v>
      </c>
      <c r="E2673" s="6">
        <v>0</v>
      </c>
      <c r="F2673" s="6">
        <v>0</v>
      </c>
      <c r="G2673" s="6">
        <v>0</v>
      </c>
      <c r="H2673" s="6">
        <v>0</v>
      </c>
    </row>
    <row r="2674" spans="1:8" x14ac:dyDescent="0.35">
      <c r="A2674" t="s">
        <v>987</v>
      </c>
      <c r="B2674" t="s">
        <v>15</v>
      </c>
      <c r="C2674" t="s">
        <v>2885</v>
      </c>
      <c r="D2674" s="6">
        <v>0</v>
      </c>
      <c r="E2674" s="6">
        <v>1518750</v>
      </c>
      <c r="F2674" s="6">
        <v>0</v>
      </c>
      <c r="G2674" s="6">
        <v>0</v>
      </c>
      <c r="H2674" s="6">
        <v>0</v>
      </c>
    </row>
    <row r="2675" spans="1:8" x14ac:dyDescent="0.35">
      <c r="A2675" t="s">
        <v>988</v>
      </c>
      <c r="B2675" t="s">
        <v>15</v>
      </c>
      <c r="C2675" t="s">
        <v>1120</v>
      </c>
      <c r="D2675" s="6">
        <v>1737000</v>
      </c>
      <c r="E2675" s="6">
        <v>964500</v>
      </c>
      <c r="F2675" s="6">
        <v>868000</v>
      </c>
      <c r="G2675" s="6">
        <v>868000</v>
      </c>
      <c r="H2675" s="6">
        <v>868000</v>
      </c>
    </row>
    <row r="2676" spans="1:8" x14ac:dyDescent="0.35">
      <c r="A2676" t="s">
        <v>988</v>
      </c>
      <c r="B2676" t="s">
        <v>15</v>
      </c>
      <c r="C2676" t="s">
        <v>1126</v>
      </c>
      <c r="D2676" s="6">
        <v>107156</v>
      </c>
      <c r="E2676" s="6">
        <v>53977</v>
      </c>
      <c r="F2676" s="6">
        <v>0</v>
      </c>
      <c r="G2676" s="6">
        <v>0</v>
      </c>
      <c r="H2676" s="6">
        <v>0</v>
      </c>
    </row>
    <row r="2677" spans="1:8" x14ac:dyDescent="0.35">
      <c r="A2677" t="s">
        <v>988</v>
      </c>
      <c r="B2677" t="s">
        <v>15</v>
      </c>
      <c r="C2677" t="s">
        <v>1357</v>
      </c>
      <c r="D2677" s="6">
        <v>243991.82</v>
      </c>
      <c r="E2677" s="6">
        <v>122895.14</v>
      </c>
      <c r="F2677" s="6">
        <v>36239.129999999997</v>
      </c>
      <c r="G2677" s="6">
        <v>121097</v>
      </c>
      <c r="H2677" s="6">
        <v>120497.19</v>
      </c>
    </row>
    <row r="2678" spans="1:8" x14ac:dyDescent="0.35">
      <c r="A2678" t="s">
        <v>988</v>
      </c>
      <c r="B2678" t="s">
        <v>15</v>
      </c>
      <c r="C2678" t="s">
        <v>1544</v>
      </c>
      <c r="D2678" s="6">
        <v>263004</v>
      </c>
      <c r="E2678" s="6">
        <v>132462</v>
      </c>
      <c r="F2678" s="6">
        <v>39066.75</v>
      </c>
      <c r="G2678" s="6">
        <v>130542</v>
      </c>
      <c r="H2678" s="6">
        <v>129903</v>
      </c>
    </row>
    <row r="2679" spans="1:8" x14ac:dyDescent="0.35">
      <c r="A2679" t="s">
        <v>988</v>
      </c>
      <c r="B2679" t="s">
        <v>15</v>
      </c>
      <c r="C2679" t="s">
        <v>2057</v>
      </c>
      <c r="D2679" s="6">
        <v>0</v>
      </c>
      <c r="E2679" s="6">
        <v>2018000</v>
      </c>
      <c r="F2679" s="6">
        <v>0</v>
      </c>
      <c r="G2679" s="6">
        <v>0</v>
      </c>
      <c r="H2679" s="6">
        <v>0</v>
      </c>
    </row>
    <row r="2680" spans="1:8" x14ac:dyDescent="0.35">
      <c r="A2680" t="s">
        <v>988</v>
      </c>
      <c r="B2680" t="s">
        <v>15</v>
      </c>
      <c r="C2680" t="s">
        <v>2065</v>
      </c>
      <c r="D2680" s="6">
        <v>0</v>
      </c>
      <c r="E2680" s="6">
        <v>1496500</v>
      </c>
      <c r="F2680" s="6">
        <v>0</v>
      </c>
      <c r="G2680" s="6">
        <v>0</v>
      </c>
      <c r="H2680" s="6">
        <v>0</v>
      </c>
    </row>
    <row r="2681" spans="1:8" x14ac:dyDescent="0.35">
      <c r="A2681" t="s">
        <v>988</v>
      </c>
      <c r="B2681" t="s">
        <v>15</v>
      </c>
      <c r="C2681" t="s">
        <v>2077</v>
      </c>
      <c r="D2681" s="6">
        <v>0</v>
      </c>
      <c r="E2681" s="6">
        <v>3201700</v>
      </c>
      <c r="F2681" s="6">
        <v>0</v>
      </c>
      <c r="G2681" s="6">
        <v>0</v>
      </c>
      <c r="H2681" s="6">
        <v>0</v>
      </c>
    </row>
    <row r="2682" spans="1:8" x14ac:dyDescent="0.35">
      <c r="A2682" t="s">
        <v>988</v>
      </c>
      <c r="B2682" t="s">
        <v>15</v>
      </c>
      <c r="C2682" t="s">
        <v>2100</v>
      </c>
      <c r="D2682" s="6">
        <v>0</v>
      </c>
      <c r="E2682" s="6">
        <v>113235</v>
      </c>
      <c r="F2682" s="6">
        <v>0</v>
      </c>
      <c r="G2682" s="6">
        <v>0</v>
      </c>
      <c r="H2682" s="6">
        <v>0</v>
      </c>
    </row>
    <row r="2683" spans="1:8" x14ac:dyDescent="0.35">
      <c r="A2683" t="s">
        <v>988</v>
      </c>
      <c r="B2683" t="s">
        <v>15</v>
      </c>
      <c r="C2683" t="s">
        <v>2120</v>
      </c>
      <c r="D2683" s="6">
        <v>752000</v>
      </c>
      <c r="E2683" s="6">
        <v>376000</v>
      </c>
      <c r="F2683" s="6">
        <v>112800</v>
      </c>
      <c r="G2683" s="6">
        <v>376000</v>
      </c>
      <c r="H2683" s="6">
        <v>376000</v>
      </c>
    </row>
    <row r="2684" spans="1:8" x14ac:dyDescent="0.35">
      <c r="A2684" t="s">
        <v>988</v>
      </c>
      <c r="B2684" t="s">
        <v>15</v>
      </c>
      <c r="C2684" t="s">
        <v>2167</v>
      </c>
      <c r="D2684" s="6">
        <v>0</v>
      </c>
      <c r="E2684" s="6">
        <v>46201</v>
      </c>
      <c r="F2684" s="6">
        <v>0</v>
      </c>
      <c r="G2684" s="6">
        <v>0</v>
      </c>
      <c r="H2684" s="6">
        <v>0</v>
      </c>
    </row>
    <row r="2685" spans="1:8" x14ac:dyDescent="0.35">
      <c r="A2685" t="s">
        <v>988</v>
      </c>
      <c r="B2685" t="s">
        <v>15</v>
      </c>
      <c r="C2685" t="s">
        <v>2285</v>
      </c>
      <c r="D2685" s="6">
        <v>1455050</v>
      </c>
      <c r="E2685" s="6">
        <v>723838</v>
      </c>
      <c r="F2685" s="6">
        <v>218004.75</v>
      </c>
      <c r="G2685" s="6">
        <v>725714</v>
      </c>
      <c r="H2685" s="6">
        <v>727651</v>
      </c>
    </row>
    <row r="2686" spans="1:8" x14ac:dyDescent="0.35">
      <c r="A2686" t="s">
        <v>988</v>
      </c>
      <c r="B2686" t="s">
        <v>15</v>
      </c>
      <c r="C2686" t="s">
        <v>2310</v>
      </c>
      <c r="D2686" s="6">
        <v>0</v>
      </c>
      <c r="E2686" s="6">
        <v>1699912</v>
      </c>
      <c r="F2686" s="6">
        <v>0</v>
      </c>
      <c r="G2686" s="6">
        <v>0</v>
      </c>
      <c r="H2686" s="6">
        <v>0</v>
      </c>
    </row>
    <row r="2687" spans="1:8" x14ac:dyDescent="0.35">
      <c r="A2687" t="s">
        <v>988</v>
      </c>
      <c r="B2687" t="s">
        <v>15</v>
      </c>
      <c r="C2687" t="s">
        <v>2365</v>
      </c>
      <c r="D2687" s="6">
        <v>68167</v>
      </c>
      <c r="E2687" s="6">
        <v>34335</v>
      </c>
      <c r="F2687" s="6">
        <v>10124.549999999999</v>
      </c>
      <c r="G2687" s="6">
        <v>33832</v>
      </c>
      <c r="H2687" s="6">
        <v>33665</v>
      </c>
    </row>
    <row r="2688" spans="1:8" x14ac:dyDescent="0.35">
      <c r="A2688" t="s">
        <v>988</v>
      </c>
      <c r="B2688" t="s">
        <v>15</v>
      </c>
      <c r="C2688" t="s">
        <v>2393</v>
      </c>
      <c r="D2688" s="6">
        <v>6500000</v>
      </c>
      <c r="E2688" s="6">
        <v>240000</v>
      </c>
      <c r="F2688" s="6">
        <v>975000</v>
      </c>
      <c r="G2688" s="6">
        <v>3250000</v>
      </c>
      <c r="H2688" s="6">
        <v>3250000</v>
      </c>
    </row>
    <row r="2689" spans="1:8" x14ac:dyDescent="0.35">
      <c r="A2689" t="s">
        <v>988</v>
      </c>
      <c r="B2689" t="s">
        <v>15</v>
      </c>
      <c r="C2689" t="s">
        <v>2461</v>
      </c>
      <c r="D2689" s="6">
        <v>2082000</v>
      </c>
      <c r="E2689" s="6">
        <v>46125</v>
      </c>
      <c r="F2689" s="6">
        <v>380765.7</v>
      </c>
      <c r="G2689" s="6">
        <v>1275625</v>
      </c>
      <c r="H2689" s="6">
        <v>1262813</v>
      </c>
    </row>
    <row r="2690" spans="1:8" x14ac:dyDescent="0.35">
      <c r="A2690" t="s">
        <v>988</v>
      </c>
      <c r="B2690" t="s">
        <v>15</v>
      </c>
      <c r="C2690" t="s">
        <v>2506</v>
      </c>
      <c r="D2690" s="6">
        <v>2275000</v>
      </c>
      <c r="E2690" s="6">
        <v>1140500</v>
      </c>
      <c r="F2690" s="6">
        <v>1137000</v>
      </c>
      <c r="G2690" s="6">
        <v>1137000</v>
      </c>
      <c r="H2690" s="6">
        <v>1137000</v>
      </c>
    </row>
    <row r="2691" spans="1:8" x14ac:dyDescent="0.35">
      <c r="A2691" t="s">
        <v>988</v>
      </c>
      <c r="B2691" t="s">
        <v>15</v>
      </c>
      <c r="C2691" t="s">
        <v>2563</v>
      </c>
      <c r="D2691" s="6">
        <v>0</v>
      </c>
      <c r="E2691" s="6">
        <v>322875</v>
      </c>
      <c r="F2691" s="6">
        <v>0</v>
      </c>
      <c r="G2691" s="6">
        <v>0</v>
      </c>
      <c r="H2691" s="6">
        <v>0</v>
      </c>
    </row>
    <row r="2692" spans="1:8" x14ac:dyDescent="0.35">
      <c r="A2692" t="s">
        <v>988</v>
      </c>
      <c r="B2692" t="s">
        <v>15</v>
      </c>
      <c r="C2692" t="s">
        <v>2592</v>
      </c>
      <c r="D2692" s="6">
        <v>85818</v>
      </c>
      <c r="E2692" s="6">
        <v>0</v>
      </c>
      <c r="F2692" s="6">
        <v>0</v>
      </c>
      <c r="G2692" s="6">
        <v>0</v>
      </c>
      <c r="H2692" s="6">
        <v>0</v>
      </c>
    </row>
    <row r="2693" spans="1:8" x14ac:dyDescent="0.35">
      <c r="A2693" t="s">
        <v>988</v>
      </c>
      <c r="B2693" t="s">
        <v>15</v>
      </c>
      <c r="C2693" t="s">
        <v>1092</v>
      </c>
      <c r="D2693" s="6">
        <v>250000</v>
      </c>
      <c r="E2693" s="6">
        <v>0</v>
      </c>
      <c r="F2693" s="6">
        <v>0</v>
      </c>
      <c r="G2693" s="6">
        <v>0</v>
      </c>
      <c r="H2693" s="6">
        <v>0</v>
      </c>
    </row>
    <row r="2694" spans="1:8" x14ac:dyDescent="0.35">
      <c r="A2694" t="s">
        <v>988</v>
      </c>
      <c r="B2694" t="s">
        <v>15</v>
      </c>
      <c r="C2694" t="s">
        <v>1038</v>
      </c>
      <c r="D2694" s="6">
        <v>5104000</v>
      </c>
      <c r="E2694" s="6">
        <v>0</v>
      </c>
      <c r="F2694" s="6">
        <v>565050</v>
      </c>
      <c r="G2694" s="6">
        <v>1883500</v>
      </c>
      <c r="H2694" s="6">
        <v>1883500</v>
      </c>
    </row>
    <row r="2695" spans="1:8" x14ac:dyDescent="0.35">
      <c r="A2695" t="s">
        <v>988</v>
      </c>
      <c r="B2695" t="s">
        <v>15</v>
      </c>
      <c r="C2695" t="s">
        <v>2881</v>
      </c>
      <c r="D2695" s="6">
        <v>282388</v>
      </c>
      <c r="E2695" s="6">
        <v>0</v>
      </c>
      <c r="F2695" s="6">
        <v>226035</v>
      </c>
      <c r="G2695" s="6">
        <v>752650</v>
      </c>
      <c r="H2695" s="6">
        <v>754250</v>
      </c>
    </row>
    <row r="2696" spans="1:8" x14ac:dyDescent="0.35">
      <c r="A2696" t="s">
        <v>989</v>
      </c>
      <c r="B2696" t="s">
        <v>15</v>
      </c>
      <c r="C2696" t="s">
        <v>1150</v>
      </c>
      <c r="D2696" s="6">
        <v>0</v>
      </c>
      <c r="E2696" s="6">
        <v>6315</v>
      </c>
      <c r="F2696" s="6">
        <v>0</v>
      </c>
      <c r="G2696" s="6">
        <v>0</v>
      </c>
      <c r="H2696" s="6">
        <v>0</v>
      </c>
    </row>
    <row r="2697" spans="1:8" x14ac:dyDescent="0.35">
      <c r="A2697" t="s">
        <v>989</v>
      </c>
      <c r="B2697" t="s">
        <v>15</v>
      </c>
      <c r="C2697" t="s">
        <v>1289</v>
      </c>
      <c r="D2697" s="6">
        <v>0</v>
      </c>
      <c r="E2697" s="6">
        <v>75656</v>
      </c>
      <c r="F2697" s="6">
        <v>0</v>
      </c>
      <c r="G2697" s="6">
        <v>0</v>
      </c>
      <c r="H2697" s="6">
        <v>0</v>
      </c>
    </row>
    <row r="2698" spans="1:8" x14ac:dyDescent="0.35">
      <c r="A2698" t="s">
        <v>989</v>
      </c>
      <c r="B2698" t="s">
        <v>15</v>
      </c>
      <c r="C2698" t="s">
        <v>1356</v>
      </c>
      <c r="D2698" s="6">
        <v>46625</v>
      </c>
      <c r="E2698" s="6">
        <v>23481</v>
      </c>
      <c r="F2698" s="6">
        <v>6926.4</v>
      </c>
      <c r="G2698" s="6">
        <v>23144</v>
      </c>
      <c r="H2698" s="6">
        <v>23032</v>
      </c>
    </row>
    <row r="2699" spans="1:8" x14ac:dyDescent="0.35">
      <c r="A2699" t="s">
        <v>989</v>
      </c>
      <c r="B2699" t="s">
        <v>15</v>
      </c>
      <c r="C2699" t="s">
        <v>1438</v>
      </c>
      <c r="D2699" s="6">
        <v>35267</v>
      </c>
      <c r="E2699" s="6">
        <v>17763</v>
      </c>
      <c r="F2699" s="6">
        <v>5238</v>
      </c>
      <c r="G2699" s="6">
        <v>17503</v>
      </c>
      <c r="H2699" s="6">
        <v>17417</v>
      </c>
    </row>
    <row r="2700" spans="1:8" x14ac:dyDescent="0.35">
      <c r="A2700" t="s">
        <v>989</v>
      </c>
      <c r="B2700" t="s">
        <v>15</v>
      </c>
      <c r="C2700" t="s">
        <v>1532</v>
      </c>
      <c r="D2700" s="6">
        <v>31636</v>
      </c>
      <c r="E2700" s="6">
        <v>15936</v>
      </c>
      <c r="F2700" s="6">
        <v>0</v>
      </c>
      <c r="G2700" s="6">
        <v>0</v>
      </c>
      <c r="H2700" s="6">
        <v>0</v>
      </c>
    </row>
    <row r="2701" spans="1:8" x14ac:dyDescent="0.35">
      <c r="A2701" t="s">
        <v>989</v>
      </c>
      <c r="B2701" t="s">
        <v>15</v>
      </c>
      <c r="C2701" t="s">
        <v>1207</v>
      </c>
      <c r="D2701" s="6">
        <v>273038</v>
      </c>
      <c r="E2701" s="6">
        <v>133000</v>
      </c>
      <c r="F2701" s="6">
        <v>0</v>
      </c>
      <c r="G2701" s="6">
        <v>0</v>
      </c>
      <c r="H2701" s="6">
        <v>0</v>
      </c>
    </row>
    <row r="2702" spans="1:8" x14ac:dyDescent="0.35">
      <c r="A2702" t="s">
        <v>989</v>
      </c>
      <c r="B2702" t="s">
        <v>15</v>
      </c>
      <c r="C2702" t="s">
        <v>1792</v>
      </c>
      <c r="D2702" s="6">
        <v>34860</v>
      </c>
      <c r="E2702" s="6">
        <v>17560</v>
      </c>
      <c r="F2702" s="6">
        <v>0</v>
      </c>
      <c r="G2702" s="6">
        <v>0</v>
      </c>
      <c r="H2702" s="6">
        <v>0</v>
      </c>
    </row>
    <row r="2703" spans="1:8" x14ac:dyDescent="0.35">
      <c r="A2703" t="s">
        <v>989</v>
      </c>
      <c r="B2703" t="s">
        <v>15</v>
      </c>
      <c r="C2703" t="s">
        <v>1897</v>
      </c>
      <c r="D2703" s="6">
        <v>23816</v>
      </c>
      <c r="E2703" s="6">
        <v>11996</v>
      </c>
      <c r="F2703" s="6">
        <v>3537.3</v>
      </c>
      <c r="G2703" s="6">
        <v>11820</v>
      </c>
      <c r="H2703" s="6">
        <v>11762</v>
      </c>
    </row>
    <row r="2704" spans="1:8" x14ac:dyDescent="0.35">
      <c r="A2704" t="s">
        <v>989</v>
      </c>
      <c r="B2704" t="s">
        <v>15</v>
      </c>
      <c r="C2704" t="s">
        <v>2063</v>
      </c>
      <c r="D2704" s="6">
        <v>15033</v>
      </c>
      <c r="E2704" s="6">
        <v>15108</v>
      </c>
      <c r="F2704" s="6">
        <v>0</v>
      </c>
      <c r="G2704" s="6">
        <v>0</v>
      </c>
      <c r="H2704" s="6">
        <v>0</v>
      </c>
    </row>
    <row r="2705" spans="1:8" x14ac:dyDescent="0.35">
      <c r="A2705" t="s">
        <v>989</v>
      </c>
      <c r="B2705" t="s">
        <v>15</v>
      </c>
      <c r="C2705" t="s">
        <v>1233</v>
      </c>
      <c r="D2705" s="6">
        <v>755000</v>
      </c>
      <c r="E2705" s="6">
        <v>0</v>
      </c>
      <c r="F2705" s="6">
        <v>131850</v>
      </c>
      <c r="G2705" s="6">
        <v>439500</v>
      </c>
      <c r="H2705" s="6">
        <v>439500</v>
      </c>
    </row>
    <row r="2706" spans="1:8" x14ac:dyDescent="0.35">
      <c r="A2706" t="s">
        <v>989</v>
      </c>
      <c r="B2706" t="s">
        <v>15</v>
      </c>
      <c r="C2706" t="s">
        <v>1230</v>
      </c>
      <c r="D2706" s="6">
        <v>3724000</v>
      </c>
      <c r="E2706" s="6">
        <v>1455500</v>
      </c>
      <c r="F2706" s="6">
        <v>600450</v>
      </c>
      <c r="G2706" s="6">
        <v>2001500</v>
      </c>
      <c r="H2706" s="6">
        <v>2001500</v>
      </c>
    </row>
    <row r="2707" spans="1:8" x14ac:dyDescent="0.35">
      <c r="A2707" t="s">
        <v>989</v>
      </c>
      <c r="B2707" t="s">
        <v>15</v>
      </c>
      <c r="C2707" t="s">
        <v>2196</v>
      </c>
      <c r="D2707" s="6">
        <v>0</v>
      </c>
      <c r="E2707" s="6">
        <v>15779</v>
      </c>
      <c r="F2707" s="6">
        <v>0</v>
      </c>
      <c r="G2707" s="6">
        <v>0</v>
      </c>
      <c r="H2707" s="6">
        <v>0</v>
      </c>
    </row>
    <row r="2708" spans="1:8" x14ac:dyDescent="0.35">
      <c r="A2708" t="s">
        <v>989</v>
      </c>
      <c r="B2708" t="s">
        <v>15</v>
      </c>
      <c r="C2708" t="s">
        <v>2534</v>
      </c>
      <c r="D2708" s="6">
        <v>29098</v>
      </c>
      <c r="E2708" s="6">
        <v>14656</v>
      </c>
      <c r="F2708" s="6">
        <v>4321.8</v>
      </c>
      <c r="G2708" s="6">
        <v>14442</v>
      </c>
      <c r="H2708" s="6">
        <v>14370</v>
      </c>
    </row>
    <row r="2709" spans="1:8" x14ac:dyDescent="0.35">
      <c r="A2709" t="s">
        <v>989</v>
      </c>
      <c r="B2709" t="s">
        <v>15</v>
      </c>
      <c r="C2709" t="s">
        <v>2592</v>
      </c>
      <c r="D2709" s="6">
        <v>21000</v>
      </c>
      <c r="E2709" s="6">
        <v>0</v>
      </c>
      <c r="F2709" s="6">
        <v>0</v>
      </c>
      <c r="G2709" s="6">
        <v>0</v>
      </c>
      <c r="H2709" s="6">
        <v>0</v>
      </c>
    </row>
    <row r="2710" spans="1:8" x14ac:dyDescent="0.35">
      <c r="A2710" t="s">
        <v>989</v>
      </c>
      <c r="B2710" t="s">
        <v>15</v>
      </c>
      <c r="C2710" t="s">
        <v>1092</v>
      </c>
      <c r="D2710" s="6">
        <v>1000000</v>
      </c>
      <c r="E2710" s="6">
        <v>0</v>
      </c>
      <c r="F2710" s="6">
        <v>0</v>
      </c>
      <c r="G2710" s="6">
        <v>0</v>
      </c>
      <c r="H2710" s="6">
        <v>0</v>
      </c>
    </row>
    <row r="2711" spans="1:8" x14ac:dyDescent="0.35">
      <c r="A2711" t="s">
        <v>989</v>
      </c>
      <c r="B2711" t="s">
        <v>15</v>
      </c>
      <c r="C2711" t="s">
        <v>1032</v>
      </c>
      <c r="D2711" s="6">
        <v>5000</v>
      </c>
      <c r="E2711" s="6">
        <v>0</v>
      </c>
      <c r="F2711" s="6">
        <v>0</v>
      </c>
      <c r="G2711" s="6">
        <v>0</v>
      </c>
      <c r="H2711" s="6">
        <v>0</v>
      </c>
    </row>
    <row r="2712" spans="1:8" x14ac:dyDescent="0.35">
      <c r="A2712" t="s">
        <v>989</v>
      </c>
      <c r="B2712" t="s">
        <v>15</v>
      </c>
      <c r="C2712" t="s">
        <v>2640</v>
      </c>
      <c r="D2712" s="6">
        <v>21800</v>
      </c>
      <c r="E2712" s="6">
        <v>0</v>
      </c>
      <c r="F2712" s="6">
        <v>6474</v>
      </c>
      <c r="G2712" s="6">
        <v>21632</v>
      </c>
      <c r="H2712" s="6">
        <v>21528</v>
      </c>
    </row>
    <row r="2713" spans="1:8" x14ac:dyDescent="0.35">
      <c r="A2713" t="s">
        <v>989</v>
      </c>
      <c r="B2713" t="s">
        <v>15</v>
      </c>
      <c r="C2713" t="s">
        <v>2810</v>
      </c>
      <c r="D2713" s="6">
        <v>47725</v>
      </c>
      <c r="E2713" s="6">
        <v>24035</v>
      </c>
      <c r="F2713" s="6">
        <v>7089.75</v>
      </c>
      <c r="G2713" s="6">
        <v>23690</v>
      </c>
      <c r="H2713" s="6">
        <v>23575</v>
      </c>
    </row>
    <row r="2714" spans="1:8" x14ac:dyDescent="0.35">
      <c r="A2714" t="s">
        <v>989</v>
      </c>
      <c r="B2714" t="s">
        <v>15</v>
      </c>
      <c r="C2714" t="s">
        <v>2650</v>
      </c>
      <c r="D2714" s="6">
        <v>501000</v>
      </c>
      <c r="E2714" s="6">
        <v>0</v>
      </c>
      <c r="F2714" s="6">
        <v>75150</v>
      </c>
      <c r="G2714" s="6">
        <v>250500</v>
      </c>
      <c r="H2714" s="6">
        <v>250500</v>
      </c>
    </row>
    <row r="2715" spans="1:8" x14ac:dyDescent="0.35">
      <c r="A2715" t="s">
        <v>989</v>
      </c>
      <c r="B2715" t="s">
        <v>15</v>
      </c>
      <c r="C2715" t="s">
        <v>2811</v>
      </c>
      <c r="D2715" s="6">
        <v>9639</v>
      </c>
      <c r="E2715" s="6">
        <v>0</v>
      </c>
      <c r="F2715" s="6">
        <v>2762.25</v>
      </c>
      <c r="G2715" s="6">
        <v>9230</v>
      </c>
      <c r="H2715" s="6">
        <v>9185</v>
      </c>
    </row>
    <row r="2716" spans="1:8" x14ac:dyDescent="0.35">
      <c r="A2716" t="s">
        <v>990</v>
      </c>
      <c r="B2716" t="s">
        <v>15</v>
      </c>
      <c r="C2716" t="s">
        <v>1529</v>
      </c>
      <c r="D2716" s="6">
        <v>1091000</v>
      </c>
      <c r="E2716" s="6">
        <v>545500</v>
      </c>
      <c r="F2716" s="6">
        <v>545500</v>
      </c>
      <c r="G2716" s="6">
        <v>545500</v>
      </c>
      <c r="H2716" s="6">
        <v>545500</v>
      </c>
    </row>
    <row r="2717" spans="1:8" x14ac:dyDescent="0.35">
      <c r="A2717" t="s">
        <v>990</v>
      </c>
      <c r="B2717" t="s">
        <v>15</v>
      </c>
      <c r="C2717" t="s">
        <v>2419</v>
      </c>
      <c r="D2717" s="6">
        <v>0</v>
      </c>
      <c r="E2717" s="6">
        <v>134000</v>
      </c>
      <c r="F2717" s="6">
        <v>0</v>
      </c>
      <c r="G2717" s="6">
        <v>0</v>
      </c>
      <c r="H2717" s="6">
        <v>0</v>
      </c>
    </row>
    <row r="2718" spans="1:8" x14ac:dyDescent="0.35">
      <c r="A2718" t="s">
        <v>990</v>
      </c>
      <c r="B2718" t="s">
        <v>15</v>
      </c>
      <c r="C2718" t="s">
        <v>2531</v>
      </c>
      <c r="D2718" s="6">
        <v>214500</v>
      </c>
      <c r="E2718" s="6">
        <v>107250</v>
      </c>
      <c r="F2718" s="6">
        <v>107250</v>
      </c>
      <c r="G2718" s="6">
        <v>107250</v>
      </c>
      <c r="H2718" s="6">
        <v>107250</v>
      </c>
    </row>
    <row r="2719" spans="1:8" x14ac:dyDescent="0.35">
      <c r="A2719" t="s">
        <v>990</v>
      </c>
      <c r="B2719" t="s">
        <v>15</v>
      </c>
      <c r="C2719" t="s">
        <v>2592</v>
      </c>
      <c r="D2719" s="6">
        <v>21126</v>
      </c>
      <c r="E2719" s="6">
        <v>18043</v>
      </c>
      <c r="F2719" s="6">
        <v>0</v>
      </c>
      <c r="G2719" s="6">
        <v>0</v>
      </c>
      <c r="H2719" s="6">
        <v>0</v>
      </c>
    </row>
    <row r="2720" spans="1:8" x14ac:dyDescent="0.35">
      <c r="A2720" t="s">
        <v>990</v>
      </c>
      <c r="B2720" t="s">
        <v>15</v>
      </c>
      <c r="C2720" t="s">
        <v>1032</v>
      </c>
      <c r="D2720" s="6">
        <v>3750</v>
      </c>
      <c r="E2720" s="6">
        <v>5000</v>
      </c>
      <c r="F2720" s="6">
        <v>562.5</v>
      </c>
      <c r="G2720" s="6">
        <v>1875</v>
      </c>
      <c r="H2720" s="6">
        <v>1875</v>
      </c>
    </row>
    <row r="2721" spans="1:8" x14ac:dyDescent="0.35">
      <c r="A2721" t="s">
        <v>990</v>
      </c>
      <c r="B2721" t="s">
        <v>15</v>
      </c>
      <c r="C2721" t="s">
        <v>1175</v>
      </c>
      <c r="D2721" s="6">
        <v>188101</v>
      </c>
      <c r="E2721" s="6">
        <v>232357</v>
      </c>
      <c r="F2721" s="6">
        <v>28190.7</v>
      </c>
      <c r="G2721" s="6">
        <v>94625</v>
      </c>
      <c r="H2721" s="6">
        <v>93313</v>
      </c>
    </row>
    <row r="2722" spans="1:8" x14ac:dyDescent="0.35">
      <c r="A2722" t="s">
        <v>990</v>
      </c>
      <c r="B2722" t="s">
        <v>16</v>
      </c>
      <c r="C2722" t="s">
        <v>2002</v>
      </c>
      <c r="D2722" s="6">
        <v>222205</v>
      </c>
      <c r="E2722" s="6">
        <v>110049</v>
      </c>
      <c r="F2722" s="6">
        <v>110549</v>
      </c>
      <c r="G2722" s="6">
        <v>111994</v>
      </c>
      <c r="H2722" s="6">
        <v>109104</v>
      </c>
    </row>
    <row r="2723" spans="1:8" x14ac:dyDescent="0.35">
      <c r="A2723" t="s">
        <v>991</v>
      </c>
      <c r="B2723" t="s">
        <v>15</v>
      </c>
      <c r="C2723" t="s">
        <v>1360</v>
      </c>
      <c r="D2723" s="6">
        <v>630000</v>
      </c>
      <c r="E2723" s="6">
        <v>548500</v>
      </c>
      <c r="F2723" s="6">
        <v>60000</v>
      </c>
      <c r="G2723" s="6">
        <v>75000</v>
      </c>
      <c r="H2723" s="6">
        <v>45000</v>
      </c>
    </row>
    <row r="2724" spans="1:8" x14ac:dyDescent="0.35">
      <c r="A2724" t="s">
        <v>991</v>
      </c>
      <c r="B2724" t="s">
        <v>15</v>
      </c>
      <c r="C2724" t="s">
        <v>1248</v>
      </c>
      <c r="D2724" s="6">
        <v>1291000</v>
      </c>
      <c r="E2724" s="6">
        <v>408500</v>
      </c>
      <c r="F2724" s="6">
        <v>0</v>
      </c>
      <c r="G2724" s="6">
        <v>0</v>
      </c>
      <c r="H2724" s="6">
        <v>0</v>
      </c>
    </row>
    <row r="2725" spans="1:8" x14ac:dyDescent="0.35">
      <c r="A2725" t="s">
        <v>991</v>
      </c>
      <c r="B2725" t="s">
        <v>15</v>
      </c>
      <c r="C2725" t="s">
        <v>1339</v>
      </c>
      <c r="D2725" s="6">
        <v>130000</v>
      </c>
      <c r="E2725" s="6">
        <v>66000</v>
      </c>
      <c r="F2725" s="6">
        <v>19200</v>
      </c>
      <c r="G2725" s="6">
        <v>64000</v>
      </c>
      <c r="H2725" s="6">
        <v>64000</v>
      </c>
    </row>
    <row r="2726" spans="1:8" x14ac:dyDescent="0.35">
      <c r="A2726" t="s">
        <v>991</v>
      </c>
      <c r="B2726" t="s">
        <v>15</v>
      </c>
      <c r="C2726" t="s">
        <v>1514</v>
      </c>
      <c r="D2726" s="6">
        <v>104000</v>
      </c>
      <c r="E2726" s="6">
        <v>50000</v>
      </c>
      <c r="F2726" s="6">
        <v>15300</v>
      </c>
      <c r="G2726" s="6">
        <v>51000</v>
      </c>
      <c r="H2726" s="6">
        <v>51000</v>
      </c>
    </row>
    <row r="2727" spans="1:8" x14ac:dyDescent="0.35">
      <c r="A2727" t="s">
        <v>991</v>
      </c>
      <c r="B2727" t="s">
        <v>15</v>
      </c>
      <c r="C2727" t="s">
        <v>1673</v>
      </c>
      <c r="D2727" s="6">
        <v>40000</v>
      </c>
      <c r="E2727" s="6">
        <v>20000</v>
      </c>
      <c r="F2727" s="6">
        <v>338500</v>
      </c>
      <c r="G2727" s="6">
        <v>339000</v>
      </c>
      <c r="H2727" s="6">
        <v>338000</v>
      </c>
    </row>
    <row r="2728" spans="1:8" x14ac:dyDescent="0.35">
      <c r="A2728" t="s">
        <v>991</v>
      </c>
      <c r="B2728" t="s">
        <v>15</v>
      </c>
      <c r="C2728" t="s">
        <v>1574</v>
      </c>
      <c r="D2728" s="6">
        <v>42000</v>
      </c>
      <c r="E2728" s="6">
        <v>21000</v>
      </c>
      <c r="F2728" s="6">
        <v>284500</v>
      </c>
      <c r="G2728" s="6">
        <v>286500</v>
      </c>
      <c r="H2728" s="6">
        <v>282500</v>
      </c>
    </row>
    <row r="2729" spans="1:8" x14ac:dyDescent="0.35">
      <c r="A2729" t="s">
        <v>991</v>
      </c>
      <c r="B2729" t="s">
        <v>15</v>
      </c>
      <c r="C2729" t="s">
        <v>1352</v>
      </c>
      <c r="D2729" s="6">
        <v>36900</v>
      </c>
      <c r="E2729" s="6">
        <v>18450</v>
      </c>
      <c r="F2729" s="6">
        <v>5535</v>
      </c>
      <c r="G2729" s="6">
        <v>18450</v>
      </c>
      <c r="H2729" s="6">
        <v>18450</v>
      </c>
    </row>
    <row r="2730" spans="1:8" x14ac:dyDescent="0.35">
      <c r="A2730" t="s">
        <v>991</v>
      </c>
      <c r="B2730" t="s">
        <v>15</v>
      </c>
      <c r="C2730" t="s">
        <v>2135</v>
      </c>
      <c r="D2730" s="6">
        <v>48000</v>
      </c>
      <c r="E2730" s="6">
        <v>24000</v>
      </c>
      <c r="F2730" s="6">
        <v>330000</v>
      </c>
      <c r="G2730" s="6">
        <v>330000</v>
      </c>
      <c r="H2730" s="6">
        <v>330000</v>
      </c>
    </row>
    <row r="2731" spans="1:8" x14ac:dyDescent="0.35">
      <c r="A2731" t="s">
        <v>991</v>
      </c>
      <c r="B2731" t="s">
        <v>15</v>
      </c>
      <c r="C2731" t="s">
        <v>2370</v>
      </c>
      <c r="D2731" s="6">
        <v>377000</v>
      </c>
      <c r="E2731" s="6">
        <v>186500</v>
      </c>
      <c r="F2731" s="6">
        <v>56250</v>
      </c>
      <c r="G2731" s="6">
        <v>187500</v>
      </c>
      <c r="H2731" s="6">
        <v>187500</v>
      </c>
    </row>
    <row r="2732" spans="1:8" x14ac:dyDescent="0.35">
      <c r="A2732" t="s">
        <v>991</v>
      </c>
      <c r="B2732" t="s">
        <v>15</v>
      </c>
      <c r="C2732" t="s">
        <v>1655</v>
      </c>
      <c r="D2732" s="6">
        <v>87000</v>
      </c>
      <c r="E2732" s="6">
        <v>44500</v>
      </c>
      <c r="F2732" s="6">
        <v>12900</v>
      </c>
      <c r="G2732" s="6">
        <v>43000</v>
      </c>
      <c r="H2732" s="6">
        <v>43000</v>
      </c>
    </row>
    <row r="2733" spans="1:8" x14ac:dyDescent="0.35">
      <c r="A2733" t="s">
        <v>991</v>
      </c>
      <c r="B2733" t="s">
        <v>15</v>
      </c>
      <c r="C2733" t="s">
        <v>2592</v>
      </c>
      <c r="D2733" s="6">
        <v>60660</v>
      </c>
      <c r="E2733" s="6">
        <v>55661</v>
      </c>
      <c r="F2733" s="6">
        <v>0</v>
      </c>
      <c r="G2733" s="6">
        <v>0</v>
      </c>
      <c r="H2733" s="6">
        <v>0</v>
      </c>
    </row>
    <row r="2734" spans="1:8" x14ac:dyDescent="0.35">
      <c r="A2734" t="s">
        <v>991</v>
      </c>
      <c r="B2734" t="s">
        <v>15</v>
      </c>
      <c r="C2734" t="s">
        <v>1032</v>
      </c>
      <c r="D2734" s="6">
        <v>6000</v>
      </c>
      <c r="E2734" s="6">
        <v>6000</v>
      </c>
      <c r="F2734" s="6">
        <v>1800</v>
      </c>
      <c r="G2734" s="6">
        <v>6000</v>
      </c>
      <c r="H2734" s="6">
        <v>6000</v>
      </c>
    </row>
    <row r="2735" spans="1:8" x14ac:dyDescent="0.35">
      <c r="A2735" t="s">
        <v>992</v>
      </c>
      <c r="B2735" t="s">
        <v>15</v>
      </c>
      <c r="C2735" t="s">
        <v>1625</v>
      </c>
      <c r="D2735" s="6">
        <v>585000</v>
      </c>
      <c r="E2735" s="6">
        <v>293500</v>
      </c>
      <c r="F2735" s="6">
        <v>294500</v>
      </c>
      <c r="G2735" s="6">
        <v>296500</v>
      </c>
      <c r="H2735" s="6">
        <v>292500</v>
      </c>
    </row>
    <row r="2736" spans="1:8" x14ac:dyDescent="0.35">
      <c r="A2736" t="s">
        <v>992</v>
      </c>
      <c r="B2736" t="s">
        <v>15</v>
      </c>
      <c r="C2736" t="s">
        <v>1631</v>
      </c>
      <c r="D2736" s="6">
        <v>634165</v>
      </c>
      <c r="E2736" s="6">
        <v>329214</v>
      </c>
      <c r="F2736" s="6">
        <v>0</v>
      </c>
      <c r="G2736" s="6">
        <v>0</v>
      </c>
      <c r="H2736" s="6">
        <v>0</v>
      </c>
    </row>
    <row r="2737" spans="1:8" x14ac:dyDescent="0.35">
      <c r="A2737" t="s">
        <v>992</v>
      </c>
      <c r="B2737" t="s">
        <v>15</v>
      </c>
      <c r="C2737" t="s">
        <v>1912</v>
      </c>
      <c r="D2737" s="6">
        <v>0</v>
      </c>
      <c r="E2737" s="6">
        <v>0</v>
      </c>
      <c r="F2737" s="6">
        <v>0</v>
      </c>
      <c r="G2737" s="6">
        <v>0</v>
      </c>
      <c r="H2737" s="6">
        <v>0</v>
      </c>
    </row>
    <row r="2738" spans="1:8" x14ac:dyDescent="0.35">
      <c r="A2738" t="s">
        <v>992</v>
      </c>
      <c r="B2738" t="s">
        <v>15</v>
      </c>
      <c r="C2738" t="s">
        <v>1984</v>
      </c>
      <c r="D2738" s="6">
        <v>0</v>
      </c>
      <c r="E2738" s="6">
        <v>0</v>
      </c>
      <c r="F2738" s="6">
        <v>0</v>
      </c>
      <c r="G2738" s="6">
        <v>0</v>
      </c>
      <c r="H2738" s="6">
        <v>0</v>
      </c>
    </row>
    <row r="2739" spans="1:8" x14ac:dyDescent="0.35">
      <c r="A2739" t="s">
        <v>992</v>
      </c>
      <c r="B2739" t="s">
        <v>15</v>
      </c>
      <c r="C2739" t="s">
        <v>2051</v>
      </c>
      <c r="D2739" s="6">
        <v>371500</v>
      </c>
      <c r="E2739" s="6">
        <v>185750</v>
      </c>
      <c r="F2739" s="6">
        <v>0</v>
      </c>
      <c r="G2739" s="6">
        <v>0</v>
      </c>
      <c r="H2739" s="6">
        <v>0</v>
      </c>
    </row>
    <row r="2740" spans="1:8" x14ac:dyDescent="0.35">
      <c r="A2740" t="s">
        <v>992</v>
      </c>
      <c r="B2740" t="s">
        <v>15</v>
      </c>
      <c r="C2740" t="s">
        <v>2592</v>
      </c>
      <c r="D2740" s="6">
        <v>146770</v>
      </c>
      <c r="E2740" s="6">
        <v>0</v>
      </c>
      <c r="F2740" s="6">
        <v>0</v>
      </c>
      <c r="G2740" s="6">
        <v>0</v>
      </c>
      <c r="H2740" s="6">
        <v>0</v>
      </c>
    </row>
    <row r="2741" spans="1:8" x14ac:dyDescent="0.35">
      <c r="A2741" t="s">
        <v>992</v>
      </c>
      <c r="B2741" t="s">
        <v>15</v>
      </c>
      <c r="C2741" t="s">
        <v>1233</v>
      </c>
      <c r="D2741" s="6">
        <v>337000</v>
      </c>
      <c r="E2741" s="6">
        <v>153000</v>
      </c>
      <c r="F2741" s="6">
        <v>183750</v>
      </c>
      <c r="G2741" s="6">
        <v>612500</v>
      </c>
      <c r="H2741" s="6">
        <v>612500</v>
      </c>
    </row>
    <row r="2742" spans="1:8" x14ac:dyDescent="0.35">
      <c r="A2742" t="s">
        <v>992</v>
      </c>
      <c r="B2742" t="s">
        <v>15</v>
      </c>
      <c r="C2742" t="s">
        <v>2597</v>
      </c>
      <c r="D2742" s="6">
        <v>0</v>
      </c>
      <c r="E2742" s="6">
        <v>0</v>
      </c>
      <c r="F2742" s="6">
        <v>0</v>
      </c>
      <c r="G2742" s="6">
        <v>0</v>
      </c>
      <c r="H2742" s="6">
        <v>0</v>
      </c>
    </row>
    <row r="2743" spans="1:8" x14ac:dyDescent="0.35">
      <c r="A2743" t="s">
        <v>992</v>
      </c>
      <c r="B2743" t="s">
        <v>16</v>
      </c>
      <c r="C2743" t="s">
        <v>1217</v>
      </c>
      <c r="D2743" s="6">
        <v>131397</v>
      </c>
      <c r="E2743" s="6">
        <v>67826</v>
      </c>
      <c r="F2743" s="6">
        <v>67776</v>
      </c>
      <c r="G2743" s="6">
        <v>68561</v>
      </c>
      <c r="H2743" s="6">
        <v>66991</v>
      </c>
    </row>
    <row r="2744" spans="1:8" x14ac:dyDescent="0.35">
      <c r="A2744" t="s">
        <v>993</v>
      </c>
      <c r="B2744" t="s">
        <v>51</v>
      </c>
      <c r="C2744" t="s">
        <v>1095</v>
      </c>
      <c r="D2744" s="6">
        <v>0</v>
      </c>
      <c r="E2744" s="6">
        <v>0</v>
      </c>
      <c r="F2744" s="6">
        <v>0</v>
      </c>
      <c r="G2744" s="6">
        <v>0</v>
      </c>
      <c r="H2744" s="6">
        <v>0</v>
      </c>
    </row>
    <row r="2745" spans="1:8" x14ac:dyDescent="0.35">
      <c r="A2745" t="s">
        <v>993</v>
      </c>
      <c r="B2745" t="s">
        <v>51</v>
      </c>
      <c r="C2745" t="s">
        <v>1799</v>
      </c>
      <c r="D2745" s="6">
        <v>3210000</v>
      </c>
      <c r="E2745" s="6">
        <v>1570000</v>
      </c>
      <c r="F2745" s="6">
        <v>1589500</v>
      </c>
      <c r="G2745" s="6">
        <v>1650000</v>
      </c>
      <c r="H2745" s="6">
        <v>1529000</v>
      </c>
    </row>
    <row r="2746" spans="1:8" x14ac:dyDescent="0.35">
      <c r="A2746" t="s">
        <v>993</v>
      </c>
      <c r="B2746" t="s">
        <v>51</v>
      </c>
      <c r="C2746" t="s">
        <v>2218</v>
      </c>
      <c r="D2746" s="6">
        <v>0</v>
      </c>
      <c r="E2746" s="6">
        <v>0</v>
      </c>
      <c r="F2746" s="6">
        <v>0</v>
      </c>
      <c r="G2746" s="6">
        <v>0</v>
      </c>
      <c r="H2746" s="6">
        <v>0</v>
      </c>
    </row>
    <row r="2747" spans="1:8" x14ac:dyDescent="0.35">
      <c r="A2747" t="s">
        <v>993</v>
      </c>
      <c r="B2747" t="s">
        <v>51</v>
      </c>
      <c r="C2747" t="s">
        <v>2390</v>
      </c>
      <c r="D2747" s="6">
        <v>4316000</v>
      </c>
      <c r="E2747" s="6">
        <v>2163000</v>
      </c>
      <c r="F2747" s="6">
        <v>2151000</v>
      </c>
      <c r="G2747" s="6">
        <v>2151000</v>
      </c>
      <c r="H2747" s="6">
        <v>2151000</v>
      </c>
    </row>
    <row r="2748" spans="1:8" x14ac:dyDescent="0.35">
      <c r="A2748" t="s">
        <v>993</v>
      </c>
      <c r="B2748" t="s">
        <v>51</v>
      </c>
      <c r="C2748" t="s">
        <v>2524</v>
      </c>
      <c r="D2748" s="6">
        <v>942000</v>
      </c>
      <c r="E2748" s="6">
        <v>471500</v>
      </c>
      <c r="F2748" s="6">
        <v>470500</v>
      </c>
      <c r="G2748" s="6">
        <v>470500</v>
      </c>
      <c r="H2748" s="6">
        <v>470500</v>
      </c>
    </row>
    <row r="2749" spans="1:8" x14ac:dyDescent="0.35">
      <c r="A2749" t="s">
        <v>993</v>
      </c>
      <c r="B2749" t="s">
        <v>51</v>
      </c>
      <c r="C2749" t="s">
        <v>2798</v>
      </c>
      <c r="D2749" s="6">
        <v>3894000</v>
      </c>
      <c r="E2749" s="6">
        <v>1947000</v>
      </c>
      <c r="F2749" s="6">
        <v>1949500</v>
      </c>
      <c r="G2749" s="6">
        <v>1949500</v>
      </c>
      <c r="H2749" s="6">
        <v>1949500</v>
      </c>
    </row>
    <row r="2750" spans="1:8" x14ac:dyDescent="0.35">
      <c r="A2750" t="s">
        <v>993</v>
      </c>
      <c r="B2750" t="s">
        <v>15</v>
      </c>
      <c r="C2750" t="s">
        <v>1094</v>
      </c>
      <c r="D2750" s="6">
        <v>419759</v>
      </c>
      <c r="E2750" s="6">
        <v>0</v>
      </c>
      <c r="F2750" s="6">
        <v>62250</v>
      </c>
      <c r="G2750" s="6">
        <v>208000</v>
      </c>
      <c r="H2750" s="6">
        <v>207000</v>
      </c>
    </row>
    <row r="2751" spans="1:8" x14ac:dyDescent="0.35">
      <c r="A2751" t="s">
        <v>993</v>
      </c>
      <c r="B2751" t="s">
        <v>15</v>
      </c>
      <c r="C2751" t="s">
        <v>1123</v>
      </c>
      <c r="D2751" s="6">
        <v>195555</v>
      </c>
      <c r="E2751" s="6">
        <v>98505</v>
      </c>
      <c r="F2751" s="6">
        <v>0</v>
      </c>
      <c r="G2751" s="6">
        <v>0</v>
      </c>
      <c r="H2751" s="6">
        <v>0</v>
      </c>
    </row>
    <row r="2752" spans="1:8" x14ac:dyDescent="0.35">
      <c r="A2752" t="s">
        <v>993</v>
      </c>
      <c r="B2752" t="s">
        <v>15</v>
      </c>
      <c r="C2752" t="s">
        <v>1194</v>
      </c>
      <c r="D2752" s="6">
        <v>403000</v>
      </c>
      <c r="E2752" s="6">
        <v>203000</v>
      </c>
      <c r="F2752" s="6">
        <v>0</v>
      </c>
      <c r="G2752" s="6">
        <v>0</v>
      </c>
      <c r="H2752" s="6">
        <v>0</v>
      </c>
    </row>
    <row r="2753" spans="1:8" x14ac:dyDescent="0.35">
      <c r="A2753" t="s">
        <v>993</v>
      </c>
      <c r="B2753" t="s">
        <v>15</v>
      </c>
      <c r="C2753" t="s">
        <v>1237</v>
      </c>
      <c r="D2753" s="6">
        <v>415000</v>
      </c>
      <c r="E2753" s="6">
        <v>209000</v>
      </c>
      <c r="F2753" s="6">
        <v>61650</v>
      </c>
      <c r="G2753" s="6">
        <v>206000</v>
      </c>
      <c r="H2753" s="6">
        <v>205000</v>
      </c>
    </row>
    <row r="2754" spans="1:8" x14ac:dyDescent="0.35">
      <c r="A2754" t="s">
        <v>993</v>
      </c>
      <c r="B2754" t="s">
        <v>15</v>
      </c>
      <c r="C2754" t="s">
        <v>1473</v>
      </c>
      <c r="D2754" s="6">
        <v>154331</v>
      </c>
      <c r="E2754" s="6">
        <v>77729</v>
      </c>
      <c r="F2754" s="6">
        <v>22924.35</v>
      </c>
      <c r="G2754" s="6">
        <v>76602</v>
      </c>
      <c r="H2754" s="6">
        <v>76227</v>
      </c>
    </row>
    <row r="2755" spans="1:8" x14ac:dyDescent="0.35">
      <c r="A2755" t="s">
        <v>993</v>
      </c>
      <c r="B2755" t="s">
        <v>15</v>
      </c>
      <c r="C2755" t="s">
        <v>1476</v>
      </c>
      <c r="D2755" s="6">
        <v>403000</v>
      </c>
      <c r="E2755" s="6">
        <v>203000</v>
      </c>
      <c r="F2755" s="6">
        <v>0</v>
      </c>
      <c r="G2755" s="6">
        <v>0</v>
      </c>
      <c r="H2755" s="6">
        <v>0</v>
      </c>
    </row>
    <row r="2756" spans="1:8" x14ac:dyDescent="0.35">
      <c r="A2756" t="s">
        <v>993</v>
      </c>
      <c r="B2756" t="s">
        <v>15</v>
      </c>
      <c r="C2756" t="s">
        <v>1773</v>
      </c>
      <c r="D2756" s="6">
        <v>0</v>
      </c>
      <c r="E2756" s="6">
        <v>863550</v>
      </c>
      <c r="F2756" s="6">
        <v>0</v>
      </c>
      <c r="G2756" s="6">
        <v>0</v>
      </c>
      <c r="H2756" s="6">
        <v>0</v>
      </c>
    </row>
    <row r="2757" spans="1:8" x14ac:dyDescent="0.35">
      <c r="A2757" t="s">
        <v>993</v>
      </c>
      <c r="B2757" t="s">
        <v>15</v>
      </c>
      <c r="C2757" t="s">
        <v>1800</v>
      </c>
      <c r="D2757" s="6">
        <v>409000</v>
      </c>
      <c r="E2757" s="6">
        <v>206000</v>
      </c>
      <c r="F2757" s="6">
        <v>60750</v>
      </c>
      <c r="G2757" s="6">
        <v>203000</v>
      </c>
      <c r="H2757" s="6">
        <v>202000</v>
      </c>
    </row>
    <row r="2758" spans="1:8" x14ac:dyDescent="0.35">
      <c r="A2758" t="s">
        <v>993</v>
      </c>
      <c r="B2758" t="s">
        <v>15</v>
      </c>
      <c r="C2758" t="s">
        <v>1932</v>
      </c>
      <c r="D2758" s="6">
        <v>2742950</v>
      </c>
      <c r="E2758" s="6">
        <v>300200</v>
      </c>
      <c r="F2758" s="6">
        <v>411840</v>
      </c>
      <c r="G2758" s="6">
        <v>1370275</v>
      </c>
      <c r="H2758" s="6">
        <v>1375325</v>
      </c>
    </row>
    <row r="2759" spans="1:8" x14ac:dyDescent="0.35">
      <c r="A2759" t="s">
        <v>993</v>
      </c>
      <c r="B2759" t="s">
        <v>15</v>
      </c>
      <c r="C2759" t="s">
        <v>1950</v>
      </c>
      <c r="D2759" s="6">
        <v>407000</v>
      </c>
      <c r="E2759" s="6">
        <v>205000</v>
      </c>
      <c r="F2759" s="6">
        <v>60450</v>
      </c>
      <c r="G2759" s="6">
        <v>202000</v>
      </c>
      <c r="H2759" s="6">
        <v>201000</v>
      </c>
    </row>
    <row r="2760" spans="1:8" x14ac:dyDescent="0.35">
      <c r="A2760" t="s">
        <v>993</v>
      </c>
      <c r="B2760" t="s">
        <v>15</v>
      </c>
      <c r="C2760" t="s">
        <v>1973</v>
      </c>
      <c r="D2760" s="6">
        <v>3777000</v>
      </c>
      <c r="E2760" s="6">
        <v>1889500</v>
      </c>
      <c r="F2760" s="6">
        <v>1819000</v>
      </c>
      <c r="G2760" s="6">
        <v>1819000</v>
      </c>
      <c r="H2760" s="6">
        <v>1819000</v>
      </c>
    </row>
    <row r="2761" spans="1:8" x14ac:dyDescent="0.35">
      <c r="A2761" t="s">
        <v>993</v>
      </c>
      <c r="B2761" t="s">
        <v>15</v>
      </c>
      <c r="C2761" t="s">
        <v>2173</v>
      </c>
      <c r="D2761" s="6">
        <v>106633</v>
      </c>
      <c r="E2761" s="6">
        <v>53702</v>
      </c>
      <c r="F2761" s="6">
        <v>15840.75</v>
      </c>
      <c r="G2761" s="6">
        <v>52931</v>
      </c>
      <c r="H2761" s="6">
        <v>52674</v>
      </c>
    </row>
    <row r="2762" spans="1:8" x14ac:dyDescent="0.35">
      <c r="A2762" t="s">
        <v>993</v>
      </c>
      <c r="B2762" t="s">
        <v>15</v>
      </c>
      <c r="C2762" t="s">
        <v>2276</v>
      </c>
      <c r="D2762" s="6">
        <v>411000</v>
      </c>
      <c r="E2762" s="6">
        <v>207000</v>
      </c>
      <c r="F2762" s="6">
        <v>61050</v>
      </c>
      <c r="G2762" s="6">
        <v>204000</v>
      </c>
      <c r="H2762" s="6">
        <v>203000</v>
      </c>
    </row>
    <row r="2763" spans="1:8" x14ac:dyDescent="0.35">
      <c r="A2763" t="s">
        <v>993</v>
      </c>
      <c r="B2763" t="s">
        <v>15</v>
      </c>
      <c r="C2763" t="s">
        <v>2408</v>
      </c>
      <c r="D2763" s="6">
        <v>2067711</v>
      </c>
      <c r="E2763" s="6">
        <v>1022566</v>
      </c>
      <c r="F2763" s="6">
        <v>0</v>
      </c>
      <c r="G2763" s="6">
        <v>0</v>
      </c>
      <c r="H2763" s="6">
        <v>0</v>
      </c>
    </row>
    <row r="2764" spans="1:8" x14ac:dyDescent="0.35">
      <c r="A2764" t="s">
        <v>993</v>
      </c>
      <c r="B2764" t="s">
        <v>15</v>
      </c>
      <c r="C2764" t="s">
        <v>2491</v>
      </c>
      <c r="D2764" s="6">
        <v>162864</v>
      </c>
      <c r="E2764" s="6">
        <v>82032</v>
      </c>
      <c r="F2764" s="6">
        <v>24189.599999999999</v>
      </c>
      <c r="G2764" s="6">
        <v>80832</v>
      </c>
      <c r="H2764" s="6">
        <v>80432</v>
      </c>
    </row>
    <row r="2765" spans="1:8" x14ac:dyDescent="0.35">
      <c r="A2765" t="s">
        <v>993</v>
      </c>
      <c r="B2765" t="s">
        <v>15</v>
      </c>
      <c r="C2765" t="s">
        <v>2495</v>
      </c>
      <c r="D2765" s="6">
        <v>403000</v>
      </c>
      <c r="E2765" s="6">
        <v>203000</v>
      </c>
      <c r="F2765" s="6">
        <v>0</v>
      </c>
      <c r="G2765" s="6">
        <v>0</v>
      </c>
      <c r="H2765" s="6">
        <v>0</v>
      </c>
    </row>
    <row r="2766" spans="1:8" x14ac:dyDescent="0.35">
      <c r="A2766" t="s">
        <v>993</v>
      </c>
      <c r="B2766" t="s">
        <v>15</v>
      </c>
      <c r="C2766" t="s">
        <v>1092</v>
      </c>
      <c r="D2766" s="6">
        <v>100000</v>
      </c>
      <c r="E2766" s="6">
        <v>160000</v>
      </c>
      <c r="F2766" s="6">
        <v>0</v>
      </c>
      <c r="G2766" s="6">
        <v>0</v>
      </c>
      <c r="H2766" s="6">
        <v>0</v>
      </c>
    </row>
    <row r="2767" spans="1:8" x14ac:dyDescent="0.35">
      <c r="A2767" t="s">
        <v>993</v>
      </c>
      <c r="B2767" t="s">
        <v>15</v>
      </c>
      <c r="C2767" t="s">
        <v>2592</v>
      </c>
      <c r="D2767" s="6">
        <v>145373</v>
      </c>
      <c r="E2767" s="6">
        <v>0</v>
      </c>
      <c r="F2767" s="6">
        <v>0</v>
      </c>
      <c r="G2767" s="6">
        <v>0</v>
      </c>
      <c r="H2767" s="6">
        <v>0</v>
      </c>
    </row>
    <row r="2768" spans="1:8" x14ac:dyDescent="0.35">
      <c r="A2768" t="s">
        <v>993</v>
      </c>
      <c r="B2768" t="s">
        <v>15</v>
      </c>
      <c r="C2768" t="s">
        <v>2610</v>
      </c>
      <c r="D2768" s="6">
        <v>419288</v>
      </c>
      <c r="E2768" s="6">
        <v>0</v>
      </c>
      <c r="F2768" s="6">
        <v>147082.5</v>
      </c>
      <c r="G2768" s="6">
        <v>490925</v>
      </c>
      <c r="H2768" s="6">
        <v>489625</v>
      </c>
    </row>
    <row r="2769" spans="1:8" x14ac:dyDescent="0.35">
      <c r="A2769" t="s">
        <v>993</v>
      </c>
      <c r="B2769" t="s">
        <v>15</v>
      </c>
      <c r="C2769" t="s">
        <v>2651</v>
      </c>
      <c r="D2769" s="6">
        <v>417000</v>
      </c>
      <c r="E2769" s="6">
        <v>218060</v>
      </c>
      <c r="F2769" s="6">
        <v>61950</v>
      </c>
      <c r="G2769" s="6">
        <v>207000</v>
      </c>
      <c r="H2769" s="6">
        <v>206000</v>
      </c>
    </row>
    <row r="2770" spans="1:8" x14ac:dyDescent="0.35">
      <c r="A2770" t="s">
        <v>993</v>
      </c>
      <c r="B2770" t="s">
        <v>15</v>
      </c>
      <c r="C2770" t="s">
        <v>2652</v>
      </c>
      <c r="D2770" s="6">
        <v>590026</v>
      </c>
      <c r="E2770" s="6">
        <v>73888</v>
      </c>
      <c r="F2770" s="6">
        <v>354000</v>
      </c>
      <c r="G2770" s="6">
        <v>1178325</v>
      </c>
      <c r="H2770" s="6">
        <v>1181675</v>
      </c>
    </row>
    <row r="2771" spans="1:8" x14ac:dyDescent="0.35">
      <c r="A2771" t="s">
        <v>993</v>
      </c>
      <c r="B2771" t="s">
        <v>15</v>
      </c>
      <c r="C2771" t="s">
        <v>2653</v>
      </c>
      <c r="D2771" s="6">
        <v>417000</v>
      </c>
      <c r="E2771" s="6">
        <v>217003</v>
      </c>
      <c r="F2771" s="6">
        <v>61950</v>
      </c>
      <c r="G2771" s="6">
        <v>207000</v>
      </c>
      <c r="H2771" s="6">
        <v>206000</v>
      </c>
    </row>
    <row r="2772" spans="1:8" x14ac:dyDescent="0.35">
      <c r="A2772" t="s">
        <v>993</v>
      </c>
      <c r="B2772" t="s">
        <v>15</v>
      </c>
      <c r="C2772" t="s">
        <v>2796</v>
      </c>
      <c r="D2772" s="6">
        <v>165081</v>
      </c>
      <c r="E2772" s="6">
        <v>0</v>
      </c>
      <c r="F2772" s="6">
        <v>23904</v>
      </c>
      <c r="G2772" s="6">
        <v>79872</v>
      </c>
      <c r="H2772" s="6">
        <v>79488</v>
      </c>
    </row>
    <row r="2773" spans="1:8" x14ac:dyDescent="0.35">
      <c r="A2773" t="s">
        <v>993</v>
      </c>
      <c r="B2773" t="s">
        <v>15</v>
      </c>
      <c r="C2773" t="s">
        <v>2797</v>
      </c>
      <c r="D2773" s="6">
        <v>50671</v>
      </c>
      <c r="E2773" s="6">
        <v>0</v>
      </c>
      <c r="F2773" s="6">
        <v>14073.75</v>
      </c>
      <c r="G2773" s="6">
        <v>47025</v>
      </c>
      <c r="H2773" s="6">
        <v>46800</v>
      </c>
    </row>
    <row r="2774" spans="1:8" x14ac:dyDescent="0.35">
      <c r="A2774" t="s">
        <v>993</v>
      </c>
      <c r="B2774" t="s">
        <v>15</v>
      </c>
      <c r="C2774" t="s">
        <v>2823</v>
      </c>
      <c r="D2774" s="6">
        <v>0</v>
      </c>
      <c r="E2774" s="6">
        <v>201000</v>
      </c>
      <c r="F2774" s="6">
        <v>0</v>
      </c>
      <c r="G2774" s="6">
        <v>0</v>
      </c>
      <c r="H2774" s="6">
        <v>0</v>
      </c>
    </row>
    <row r="2775" spans="1:8" x14ac:dyDescent="0.35">
      <c r="A2775" t="s">
        <v>993</v>
      </c>
      <c r="B2775" t="s">
        <v>15</v>
      </c>
      <c r="C2775" t="s">
        <v>2824</v>
      </c>
      <c r="D2775" s="6">
        <v>0</v>
      </c>
      <c r="E2775" s="6">
        <v>201000</v>
      </c>
      <c r="F2775" s="6">
        <v>0</v>
      </c>
      <c r="G2775" s="6">
        <v>0</v>
      </c>
      <c r="H2775" s="6">
        <v>0</v>
      </c>
    </row>
    <row r="2776" spans="1:8" x14ac:dyDescent="0.35">
      <c r="A2776" t="s">
        <v>993</v>
      </c>
      <c r="B2776" t="s">
        <v>15</v>
      </c>
      <c r="C2776" t="s">
        <v>2825</v>
      </c>
      <c r="D2776" s="6">
        <v>0</v>
      </c>
      <c r="E2776" s="6">
        <v>87223</v>
      </c>
      <c r="F2776" s="6">
        <v>0</v>
      </c>
      <c r="G2776" s="6">
        <v>0</v>
      </c>
      <c r="H2776" s="6">
        <v>0</v>
      </c>
    </row>
    <row r="2777" spans="1:8" x14ac:dyDescent="0.35">
      <c r="A2777" t="s">
        <v>994</v>
      </c>
      <c r="B2777" t="s">
        <v>15</v>
      </c>
      <c r="C2777" t="s">
        <v>1442</v>
      </c>
      <c r="D2777" s="6">
        <v>114328</v>
      </c>
      <c r="E2777" s="6">
        <v>58285</v>
      </c>
      <c r="F2777" s="6">
        <v>55669.5</v>
      </c>
      <c r="G2777" s="6">
        <v>56043</v>
      </c>
      <c r="H2777" s="6">
        <v>55296</v>
      </c>
    </row>
    <row r="2778" spans="1:8" x14ac:dyDescent="0.35">
      <c r="A2778" t="s">
        <v>994</v>
      </c>
      <c r="B2778" t="s">
        <v>15</v>
      </c>
      <c r="C2778" t="s">
        <v>1603</v>
      </c>
      <c r="D2778" s="6">
        <v>245397</v>
      </c>
      <c r="E2778" s="6">
        <v>246122</v>
      </c>
      <c r="F2778" s="6">
        <v>37346.400000000001</v>
      </c>
      <c r="G2778" s="6">
        <v>122813</v>
      </c>
      <c r="H2778" s="6">
        <v>126163</v>
      </c>
    </row>
    <row r="2779" spans="1:8" x14ac:dyDescent="0.35">
      <c r="A2779" t="s">
        <v>994</v>
      </c>
      <c r="B2779" t="s">
        <v>15</v>
      </c>
      <c r="C2779" t="s">
        <v>1234</v>
      </c>
      <c r="D2779" s="6">
        <v>1019000</v>
      </c>
      <c r="E2779" s="6">
        <v>509500</v>
      </c>
      <c r="F2779" s="6">
        <v>515000</v>
      </c>
      <c r="G2779" s="6">
        <v>515000</v>
      </c>
      <c r="H2779" s="6">
        <v>515000</v>
      </c>
    </row>
    <row r="2780" spans="1:8" x14ac:dyDescent="0.35">
      <c r="A2780" t="s">
        <v>994</v>
      </c>
      <c r="B2780" t="s">
        <v>15</v>
      </c>
      <c r="C2780" t="s">
        <v>2592</v>
      </c>
      <c r="D2780" s="6">
        <v>3007</v>
      </c>
      <c r="E2780" s="6">
        <v>6277</v>
      </c>
      <c r="F2780" s="6">
        <v>0</v>
      </c>
      <c r="G2780" s="6">
        <v>0</v>
      </c>
      <c r="H2780" s="6">
        <v>0</v>
      </c>
    </row>
    <row r="2781" spans="1:8" x14ac:dyDescent="0.35">
      <c r="A2781" t="s">
        <v>994</v>
      </c>
      <c r="B2781" t="s">
        <v>15</v>
      </c>
      <c r="C2781" t="s">
        <v>1092</v>
      </c>
      <c r="D2781" s="6">
        <v>30000</v>
      </c>
      <c r="E2781" s="6">
        <v>0</v>
      </c>
      <c r="F2781" s="6">
        <v>0</v>
      </c>
      <c r="G2781" s="6">
        <v>0</v>
      </c>
      <c r="H2781" s="6">
        <v>0</v>
      </c>
    </row>
    <row r="2782" spans="1:8" x14ac:dyDescent="0.35">
      <c r="A2782" t="s">
        <v>995</v>
      </c>
      <c r="B2782" t="s">
        <v>15</v>
      </c>
      <c r="C2782" t="s">
        <v>1124</v>
      </c>
      <c r="D2782" s="6">
        <v>35426</v>
      </c>
      <c r="E2782" s="6">
        <v>75935</v>
      </c>
      <c r="F2782" s="6">
        <v>0</v>
      </c>
      <c r="G2782" s="6">
        <v>0</v>
      </c>
      <c r="H2782" s="6">
        <v>0</v>
      </c>
    </row>
    <row r="2783" spans="1:8" x14ac:dyDescent="0.35">
      <c r="A2783" t="s">
        <v>995</v>
      </c>
      <c r="B2783" t="s">
        <v>15</v>
      </c>
      <c r="C2783" t="s">
        <v>1507</v>
      </c>
      <c r="D2783" s="6">
        <v>371000</v>
      </c>
      <c r="E2783" s="6">
        <v>65000</v>
      </c>
      <c r="F2783" s="6">
        <v>55050</v>
      </c>
      <c r="G2783" s="6">
        <v>183500</v>
      </c>
      <c r="H2783" s="6">
        <v>183500</v>
      </c>
    </row>
    <row r="2784" spans="1:8" x14ac:dyDescent="0.35">
      <c r="A2784" t="s">
        <v>995</v>
      </c>
      <c r="B2784" t="s">
        <v>15</v>
      </c>
      <c r="C2784" t="s">
        <v>1675</v>
      </c>
      <c r="D2784" s="6">
        <v>66000</v>
      </c>
      <c r="E2784" s="6">
        <v>157200</v>
      </c>
      <c r="F2784" s="6">
        <v>0</v>
      </c>
      <c r="G2784" s="6">
        <v>0</v>
      </c>
      <c r="H2784" s="6">
        <v>0</v>
      </c>
    </row>
    <row r="2785" spans="1:8" x14ac:dyDescent="0.35">
      <c r="A2785" t="s">
        <v>995</v>
      </c>
      <c r="B2785" t="s">
        <v>15</v>
      </c>
      <c r="C2785" t="s">
        <v>1362</v>
      </c>
      <c r="D2785" s="6">
        <v>30383</v>
      </c>
      <c r="E2785" s="6">
        <v>50680</v>
      </c>
      <c r="F2785" s="6">
        <v>0</v>
      </c>
      <c r="G2785" s="6">
        <v>0</v>
      </c>
      <c r="H2785" s="6">
        <v>0</v>
      </c>
    </row>
    <row r="2786" spans="1:8" x14ac:dyDescent="0.35">
      <c r="A2786" t="s">
        <v>995</v>
      </c>
      <c r="B2786" t="s">
        <v>15</v>
      </c>
      <c r="C2786" t="s">
        <v>2096</v>
      </c>
      <c r="D2786" s="6">
        <v>642000</v>
      </c>
      <c r="E2786" s="6">
        <v>327000</v>
      </c>
      <c r="F2786" s="6">
        <v>290000</v>
      </c>
      <c r="G2786" s="6">
        <v>306000</v>
      </c>
      <c r="H2786" s="6">
        <v>274000</v>
      </c>
    </row>
    <row r="2787" spans="1:8" x14ac:dyDescent="0.35">
      <c r="A2787" t="s">
        <v>995</v>
      </c>
      <c r="B2787" t="s">
        <v>15</v>
      </c>
      <c r="C2787" t="s">
        <v>1213</v>
      </c>
      <c r="D2787" s="6">
        <v>321000</v>
      </c>
      <c r="E2787" s="6">
        <v>56000</v>
      </c>
      <c r="F2787" s="6">
        <v>50850</v>
      </c>
      <c r="G2787" s="6">
        <v>169500</v>
      </c>
      <c r="H2787" s="6">
        <v>169500</v>
      </c>
    </row>
    <row r="2788" spans="1:8" x14ac:dyDescent="0.35">
      <c r="A2788" t="s">
        <v>995</v>
      </c>
      <c r="B2788" t="s">
        <v>15</v>
      </c>
      <c r="C2788" t="s">
        <v>1276</v>
      </c>
      <c r="D2788" s="6">
        <v>45938</v>
      </c>
      <c r="E2788" s="6">
        <v>22594</v>
      </c>
      <c r="F2788" s="6">
        <v>6890.7</v>
      </c>
      <c r="G2788" s="6">
        <v>23344</v>
      </c>
      <c r="H2788" s="6">
        <v>22594</v>
      </c>
    </row>
    <row r="2789" spans="1:8" x14ac:dyDescent="0.35">
      <c r="A2789" t="s">
        <v>995</v>
      </c>
      <c r="B2789" t="s">
        <v>15</v>
      </c>
      <c r="C2789" t="s">
        <v>1147</v>
      </c>
      <c r="D2789" s="6">
        <v>186000</v>
      </c>
      <c r="E2789" s="6">
        <v>93000</v>
      </c>
      <c r="F2789" s="6">
        <v>54750</v>
      </c>
      <c r="G2789" s="6">
        <v>182500</v>
      </c>
      <c r="H2789" s="6">
        <v>182500</v>
      </c>
    </row>
    <row r="2790" spans="1:8" x14ac:dyDescent="0.35">
      <c r="A2790" t="s">
        <v>996</v>
      </c>
      <c r="B2790" t="s">
        <v>15</v>
      </c>
      <c r="C2790" t="s">
        <v>1302</v>
      </c>
      <c r="D2790" s="6">
        <v>823435</v>
      </c>
      <c r="E2790" s="6">
        <v>1877583</v>
      </c>
      <c r="F2790" s="6">
        <v>0</v>
      </c>
      <c r="G2790" s="6">
        <v>0</v>
      </c>
      <c r="H2790" s="6">
        <v>0</v>
      </c>
    </row>
    <row r="2791" spans="1:8" x14ac:dyDescent="0.35">
      <c r="A2791" t="s">
        <v>996</v>
      </c>
      <c r="B2791" t="s">
        <v>15</v>
      </c>
      <c r="C2791" t="s">
        <v>1260</v>
      </c>
      <c r="D2791" s="6">
        <v>2668000</v>
      </c>
      <c r="E2791" s="6">
        <v>1337000</v>
      </c>
      <c r="F2791" s="6">
        <v>1335000</v>
      </c>
      <c r="G2791" s="6">
        <v>1335000</v>
      </c>
      <c r="H2791" s="6">
        <v>1335000</v>
      </c>
    </row>
    <row r="2792" spans="1:8" x14ac:dyDescent="0.35">
      <c r="A2792" t="s">
        <v>996</v>
      </c>
      <c r="B2792" t="s">
        <v>15</v>
      </c>
      <c r="C2792" t="s">
        <v>1121</v>
      </c>
      <c r="D2792" s="6">
        <v>857700</v>
      </c>
      <c r="E2792" s="6">
        <v>599300</v>
      </c>
      <c r="F2792" s="6">
        <v>0</v>
      </c>
      <c r="G2792" s="6">
        <v>0</v>
      </c>
      <c r="H2792" s="6">
        <v>0</v>
      </c>
    </row>
    <row r="2793" spans="1:8" x14ac:dyDescent="0.35">
      <c r="A2793" t="s">
        <v>996</v>
      </c>
      <c r="B2793" t="s">
        <v>15</v>
      </c>
      <c r="C2793" t="s">
        <v>2592</v>
      </c>
      <c r="D2793" s="6">
        <v>470574</v>
      </c>
      <c r="E2793" s="6">
        <v>285682</v>
      </c>
      <c r="F2793" s="6">
        <v>0</v>
      </c>
      <c r="G2793" s="6">
        <v>0</v>
      </c>
      <c r="H2793" s="6">
        <v>0</v>
      </c>
    </row>
    <row r="2794" spans="1:8" x14ac:dyDescent="0.35">
      <c r="A2794" t="s">
        <v>996</v>
      </c>
      <c r="B2794" t="s">
        <v>15</v>
      </c>
      <c r="C2794" t="s">
        <v>1092</v>
      </c>
      <c r="D2794" s="6">
        <v>500000</v>
      </c>
      <c r="E2794" s="6">
        <v>0</v>
      </c>
      <c r="F2794" s="6">
        <v>0</v>
      </c>
      <c r="G2794" s="6">
        <v>0</v>
      </c>
      <c r="H2794" s="6">
        <v>0</v>
      </c>
    </row>
    <row r="2795" spans="1:8" x14ac:dyDescent="0.35">
      <c r="A2795" t="s">
        <v>996</v>
      </c>
      <c r="B2795" t="s">
        <v>15</v>
      </c>
      <c r="C2795" t="s">
        <v>1032</v>
      </c>
      <c r="D2795" s="6">
        <v>6000</v>
      </c>
      <c r="E2795" s="6">
        <v>2500</v>
      </c>
      <c r="F2795" s="6">
        <v>900</v>
      </c>
      <c r="G2795" s="6">
        <v>3000</v>
      </c>
      <c r="H2795" s="6">
        <v>3000</v>
      </c>
    </row>
    <row r="2796" spans="1:8" x14ac:dyDescent="0.35">
      <c r="A2796" t="s">
        <v>996</v>
      </c>
      <c r="B2796" t="s">
        <v>15</v>
      </c>
      <c r="C2796" t="s">
        <v>1037</v>
      </c>
      <c r="D2796" s="6">
        <v>1992257</v>
      </c>
      <c r="E2796" s="6">
        <v>0</v>
      </c>
      <c r="F2796" s="6">
        <v>535387.5</v>
      </c>
      <c r="G2796" s="6">
        <v>1796000</v>
      </c>
      <c r="H2796" s="6">
        <v>1773250</v>
      </c>
    </row>
    <row r="2797" spans="1:8" x14ac:dyDescent="0.35">
      <c r="A2797" t="s">
        <v>996</v>
      </c>
      <c r="B2797" t="s">
        <v>15</v>
      </c>
      <c r="C2797" t="s">
        <v>1175</v>
      </c>
      <c r="D2797" s="6">
        <v>3187250</v>
      </c>
      <c r="E2797" s="6">
        <v>671300</v>
      </c>
      <c r="F2797" s="6">
        <v>110553.75</v>
      </c>
      <c r="G2797" s="6">
        <v>366550</v>
      </c>
      <c r="H2797" s="6">
        <v>370475</v>
      </c>
    </row>
    <row r="2798" spans="1:8" x14ac:dyDescent="0.35">
      <c r="A2798" t="s">
        <v>997</v>
      </c>
      <c r="B2798" t="s">
        <v>15</v>
      </c>
      <c r="C2798" t="s">
        <v>1211</v>
      </c>
      <c r="D2798" s="6">
        <v>274000</v>
      </c>
      <c r="E2798" s="6">
        <v>124000</v>
      </c>
      <c r="F2798" s="6">
        <v>142000</v>
      </c>
      <c r="G2798" s="6">
        <v>142000</v>
      </c>
      <c r="H2798" s="6">
        <v>148000</v>
      </c>
    </row>
    <row r="2799" spans="1:8" x14ac:dyDescent="0.35">
      <c r="A2799" t="s">
        <v>997</v>
      </c>
      <c r="B2799" t="s">
        <v>15</v>
      </c>
      <c r="C2799" t="s">
        <v>1344</v>
      </c>
      <c r="D2799" s="6">
        <v>17014</v>
      </c>
      <c r="E2799" s="6">
        <v>8570</v>
      </c>
      <c r="F2799" s="6">
        <v>2527.0500000000002</v>
      </c>
      <c r="G2799" s="6">
        <v>8444</v>
      </c>
      <c r="H2799" s="6">
        <v>8403</v>
      </c>
    </row>
    <row r="2800" spans="1:8" x14ac:dyDescent="0.35">
      <c r="A2800" t="s">
        <v>997</v>
      </c>
      <c r="B2800" t="s">
        <v>15</v>
      </c>
      <c r="C2800" t="s">
        <v>1404</v>
      </c>
      <c r="D2800" s="6">
        <v>570000</v>
      </c>
      <c r="E2800" s="6">
        <v>250000</v>
      </c>
      <c r="F2800" s="6">
        <v>300000</v>
      </c>
      <c r="G2800" s="6">
        <v>300000</v>
      </c>
      <c r="H2800" s="6">
        <v>300000</v>
      </c>
    </row>
    <row r="2801" spans="1:8" x14ac:dyDescent="0.35">
      <c r="A2801" t="s">
        <v>997</v>
      </c>
      <c r="B2801" t="s">
        <v>15</v>
      </c>
      <c r="C2801" t="s">
        <v>1447</v>
      </c>
      <c r="D2801" s="6">
        <v>393364</v>
      </c>
      <c r="E2801" s="6">
        <v>202295</v>
      </c>
      <c r="F2801" s="6">
        <v>189197.5</v>
      </c>
      <c r="G2801" s="6">
        <v>191069</v>
      </c>
      <c r="H2801" s="6">
        <v>187326</v>
      </c>
    </row>
    <row r="2802" spans="1:8" x14ac:dyDescent="0.35">
      <c r="A2802" t="s">
        <v>997</v>
      </c>
      <c r="B2802" t="s">
        <v>15</v>
      </c>
      <c r="C2802" t="s">
        <v>1801</v>
      </c>
      <c r="D2802" s="6">
        <v>69250</v>
      </c>
      <c r="E2802" s="6">
        <v>34625</v>
      </c>
      <c r="F2802" s="6">
        <v>10387.5</v>
      </c>
      <c r="G2802" s="6">
        <v>34625</v>
      </c>
      <c r="H2802" s="6">
        <v>34625</v>
      </c>
    </row>
    <row r="2803" spans="1:8" x14ac:dyDescent="0.35">
      <c r="A2803" t="s">
        <v>997</v>
      </c>
      <c r="B2803" t="s">
        <v>15</v>
      </c>
      <c r="C2803" t="s">
        <v>2076</v>
      </c>
      <c r="D2803" s="6">
        <v>0</v>
      </c>
      <c r="E2803" s="6">
        <v>65000</v>
      </c>
      <c r="F2803" s="6">
        <v>0</v>
      </c>
      <c r="G2803" s="6">
        <v>0</v>
      </c>
      <c r="H2803" s="6">
        <v>0</v>
      </c>
    </row>
    <row r="2804" spans="1:8" x14ac:dyDescent="0.35">
      <c r="A2804" t="s">
        <v>997</v>
      </c>
      <c r="B2804" t="s">
        <v>15</v>
      </c>
      <c r="C2804" t="s">
        <v>2592</v>
      </c>
      <c r="D2804" s="6">
        <v>98400</v>
      </c>
      <c r="E2804" s="6">
        <v>3176</v>
      </c>
      <c r="F2804" s="6">
        <v>0</v>
      </c>
      <c r="G2804" s="6">
        <v>0</v>
      </c>
      <c r="H2804" s="6">
        <v>0</v>
      </c>
    </row>
    <row r="2805" spans="1:8" x14ac:dyDescent="0.35">
      <c r="A2805" t="s">
        <v>997</v>
      </c>
      <c r="B2805" t="s">
        <v>15</v>
      </c>
      <c r="C2805" t="s">
        <v>1092</v>
      </c>
      <c r="D2805" s="6">
        <v>0</v>
      </c>
      <c r="E2805" s="6">
        <v>25007</v>
      </c>
      <c r="F2805" s="6">
        <v>0</v>
      </c>
      <c r="G2805" s="6">
        <v>0</v>
      </c>
      <c r="H2805" s="6">
        <v>0</v>
      </c>
    </row>
    <row r="2806" spans="1:8" x14ac:dyDescent="0.35">
      <c r="A2806" t="s">
        <v>997</v>
      </c>
      <c r="B2806" t="s">
        <v>15</v>
      </c>
      <c r="C2806" t="s">
        <v>1037</v>
      </c>
      <c r="D2806" s="6">
        <v>345525</v>
      </c>
      <c r="E2806" s="6">
        <v>0</v>
      </c>
      <c r="F2806" s="6">
        <v>51322.5</v>
      </c>
      <c r="G2806" s="6">
        <v>171700</v>
      </c>
      <c r="H2806" s="6">
        <v>170450</v>
      </c>
    </row>
    <row r="2807" spans="1:8" x14ac:dyDescent="0.35">
      <c r="A2807" t="s">
        <v>997</v>
      </c>
      <c r="B2807" t="s">
        <v>15</v>
      </c>
      <c r="C2807" t="s">
        <v>1032</v>
      </c>
      <c r="D2807" s="6">
        <v>4600</v>
      </c>
      <c r="E2807" s="6">
        <v>0</v>
      </c>
      <c r="F2807" s="6">
        <v>0</v>
      </c>
      <c r="G2807" s="6">
        <v>0</v>
      </c>
      <c r="H2807" s="6">
        <v>0</v>
      </c>
    </row>
    <row r="2808" spans="1:8" x14ac:dyDescent="0.35">
      <c r="A2808" t="s">
        <v>997</v>
      </c>
      <c r="B2808" t="s">
        <v>16</v>
      </c>
      <c r="C2808" t="s">
        <v>2237</v>
      </c>
      <c r="D2808" s="6">
        <v>105682</v>
      </c>
      <c r="E2808" s="6">
        <v>108622</v>
      </c>
      <c r="F2808" s="6">
        <v>0</v>
      </c>
      <c r="G2808" s="6">
        <v>0</v>
      </c>
      <c r="H2808" s="6">
        <v>0</v>
      </c>
    </row>
    <row r="2809" spans="1:8" x14ac:dyDescent="0.35">
      <c r="A2809" t="s">
        <v>998</v>
      </c>
      <c r="B2809" t="s">
        <v>15</v>
      </c>
      <c r="C2809" t="s">
        <v>1189</v>
      </c>
      <c r="D2809" s="6">
        <v>1184325</v>
      </c>
      <c r="E2809" s="6">
        <v>594700</v>
      </c>
      <c r="F2809" s="6">
        <v>40725</v>
      </c>
      <c r="G2809" s="6">
        <v>133975</v>
      </c>
      <c r="H2809" s="6">
        <v>137525</v>
      </c>
    </row>
    <row r="2810" spans="1:8" x14ac:dyDescent="0.35">
      <c r="A2810" t="s">
        <v>998</v>
      </c>
      <c r="B2810" t="s">
        <v>15</v>
      </c>
      <c r="C2810" t="s">
        <v>2220</v>
      </c>
      <c r="D2810" s="6">
        <v>1122000</v>
      </c>
      <c r="E2810" s="6">
        <v>561000</v>
      </c>
      <c r="F2810" s="6">
        <v>562000</v>
      </c>
      <c r="G2810" s="6">
        <v>562000</v>
      </c>
      <c r="H2810" s="6">
        <v>562000</v>
      </c>
    </row>
    <row r="2811" spans="1:8" x14ac:dyDescent="0.35">
      <c r="A2811" t="s">
        <v>998</v>
      </c>
      <c r="B2811" t="s">
        <v>15</v>
      </c>
      <c r="C2811" t="s">
        <v>1092</v>
      </c>
      <c r="D2811" s="6">
        <v>0</v>
      </c>
      <c r="E2811" s="6">
        <v>0</v>
      </c>
      <c r="F2811" s="6">
        <v>0</v>
      </c>
      <c r="G2811" s="6">
        <v>0</v>
      </c>
      <c r="H2811" s="6">
        <v>0</v>
      </c>
    </row>
    <row r="2812" spans="1:8" x14ac:dyDescent="0.35">
      <c r="A2812" t="s">
        <v>998</v>
      </c>
      <c r="B2812" t="s">
        <v>15</v>
      </c>
      <c r="C2812" t="s">
        <v>2592</v>
      </c>
      <c r="D2812" s="6">
        <v>24334</v>
      </c>
      <c r="E2812" s="6">
        <v>25243</v>
      </c>
      <c r="F2812" s="6">
        <v>0</v>
      </c>
      <c r="G2812" s="6">
        <v>0</v>
      </c>
      <c r="H2812" s="6">
        <v>0</v>
      </c>
    </row>
    <row r="2813" spans="1:8" x14ac:dyDescent="0.35">
      <c r="A2813" t="s">
        <v>998</v>
      </c>
      <c r="B2813" t="s">
        <v>15</v>
      </c>
      <c r="C2813" t="s">
        <v>2775</v>
      </c>
      <c r="D2813" s="6">
        <v>50400</v>
      </c>
      <c r="E2813" s="6">
        <v>0</v>
      </c>
      <c r="F2813" s="6">
        <v>126150</v>
      </c>
      <c r="G2813" s="6">
        <v>420500</v>
      </c>
      <c r="H2813" s="6">
        <v>420500</v>
      </c>
    </row>
    <row r="2814" spans="1:8" x14ac:dyDescent="0.35">
      <c r="A2814" t="s">
        <v>999</v>
      </c>
      <c r="B2814" t="s">
        <v>15</v>
      </c>
      <c r="C2814" t="s">
        <v>1077</v>
      </c>
      <c r="D2814" s="6">
        <v>930000</v>
      </c>
      <c r="E2814" s="6">
        <v>0</v>
      </c>
      <c r="F2814" s="6">
        <v>88650</v>
      </c>
      <c r="G2814" s="6">
        <v>295500</v>
      </c>
      <c r="H2814" s="6">
        <v>295500</v>
      </c>
    </row>
    <row r="2815" spans="1:8" x14ac:dyDescent="0.35">
      <c r="A2815" t="s">
        <v>999</v>
      </c>
      <c r="B2815" t="s">
        <v>15</v>
      </c>
      <c r="C2815" t="s">
        <v>1180</v>
      </c>
      <c r="D2815" s="6">
        <v>161500</v>
      </c>
      <c r="E2815" s="6">
        <v>74250</v>
      </c>
      <c r="F2815" s="6">
        <v>81250</v>
      </c>
      <c r="G2815" s="6">
        <v>81250</v>
      </c>
      <c r="H2815" s="6">
        <v>81250</v>
      </c>
    </row>
    <row r="2816" spans="1:8" x14ac:dyDescent="0.35">
      <c r="A2816" t="s">
        <v>999</v>
      </c>
      <c r="B2816" t="s">
        <v>15</v>
      </c>
      <c r="C2816" t="s">
        <v>1492</v>
      </c>
      <c r="D2816" s="6">
        <v>0</v>
      </c>
      <c r="E2816" s="6">
        <v>92999</v>
      </c>
      <c r="F2816" s="6">
        <v>0</v>
      </c>
      <c r="G2816" s="6">
        <v>0</v>
      </c>
      <c r="H2816" s="6">
        <v>0</v>
      </c>
    </row>
    <row r="2817" spans="1:8" x14ac:dyDescent="0.35">
      <c r="A2817" t="s">
        <v>999</v>
      </c>
      <c r="B2817" t="s">
        <v>15</v>
      </c>
      <c r="C2817" t="s">
        <v>1701</v>
      </c>
      <c r="D2817" s="6">
        <v>188500</v>
      </c>
      <c r="E2817" s="6">
        <v>98000</v>
      </c>
      <c r="F2817" s="6">
        <v>28425</v>
      </c>
      <c r="G2817" s="6">
        <v>94750</v>
      </c>
      <c r="H2817" s="6">
        <v>94750</v>
      </c>
    </row>
    <row r="2818" spans="1:8" x14ac:dyDescent="0.35">
      <c r="A2818" t="s">
        <v>999</v>
      </c>
      <c r="B2818" t="s">
        <v>15</v>
      </c>
      <c r="C2818" t="s">
        <v>1048</v>
      </c>
      <c r="D2818" s="6">
        <v>210000</v>
      </c>
      <c r="E2818" s="6">
        <v>108000</v>
      </c>
      <c r="F2818" s="6">
        <v>51000</v>
      </c>
      <c r="G2818" s="6">
        <v>102000</v>
      </c>
      <c r="H2818" s="6">
        <v>0</v>
      </c>
    </row>
    <row r="2819" spans="1:8" x14ac:dyDescent="0.35">
      <c r="A2819" t="s">
        <v>999</v>
      </c>
      <c r="B2819" t="s">
        <v>15</v>
      </c>
      <c r="C2819" t="s">
        <v>2164</v>
      </c>
      <c r="D2819" s="6">
        <v>156000</v>
      </c>
      <c r="E2819" s="6">
        <v>77000</v>
      </c>
      <c r="F2819" s="6">
        <v>126000</v>
      </c>
      <c r="G2819" s="6">
        <v>126000</v>
      </c>
      <c r="H2819" s="6">
        <v>126000</v>
      </c>
    </row>
    <row r="2820" spans="1:8" x14ac:dyDescent="0.35">
      <c r="A2820" t="s">
        <v>999</v>
      </c>
      <c r="B2820" t="s">
        <v>15</v>
      </c>
      <c r="C2820" t="s">
        <v>2460</v>
      </c>
      <c r="D2820" s="6">
        <v>249500</v>
      </c>
      <c r="E2820" s="6">
        <v>120000</v>
      </c>
      <c r="F2820" s="6">
        <v>127250</v>
      </c>
      <c r="G2820" s="6">
        <v>127250</v>
      </c>
      <c r="H2820" s="6">
        <v>127250</v>
      </c>
    </row>
    <row r="2821" spans="1:8" x14ac:dyDescent="0.35">
      <c r="A2821" t="s">
        <v>999</v>
      </c>
      <c r="B2821" t="s">
        <v>15</v>
      </c>
      <c r="C2821" t="s">
        <v>1092</v>
      </c>
      <c r="D2821" s="6">
        <v>0</v>
      </c>
      <c r="E2821" s="6">
        <v>0</v>
      </c>
      <c r="F2821" s="6">
        <v>0</v>
      </c>
      <c r="G2821" s="6">
        <v>0</v>
      </c>
      <c r="H2821" s="6">
        <v>0</v>
      </c>
    </row>
    <row r="2822" spans="1:8" x14ac:dyDescent="0.35">
      <c r="A2822" t="s">
        <v>999</v>
      </c>
      <c r="B2822" t="s">
        <v>15</v>
      </c>
      <c r="C2822" t="s">
        <v>2592</v>
      </c>
      <c r="D2822" s="6">
        <v>40000</v>
      </c>
      <c r="E2822" s="6">
        <v>0</v>
      </c>
      <c r="F2822" s="6">
        <v>0</v>
      </c>
      <c r="G2822" s="6">
        <v>0</v>
      </c>
      <c r="H2822" s="6">
        <v>0</v>
      </c>
    </row>
    <row r="2823" spans="1:8" x14ac:dyDescent="0.35">
      <c r="A2823" t="s">
        <v>999</v>
      </c>
      <c r="B2823" t="s">
        <v>15</v>
      </c>
      <c r="C2823" t="s">
        <v>1032</v>
      </c>
      <c r="D2823" s="6">
        <v>5000</v>
      </c>
      <c r="E2823" s="6">
        <v>2500</v>
      </c>
      <c r="F2823" s="6">
        <v>750</v>
      </c>
      <c r="G2823" s="6">
        <v>2500</v>
      </c>
      <c r="H2823" s="6">
        <v>2500</v>
      </c>
    </row>
    <row r="2824" spans="1:8" x14ac:dyDescent="0.35">
      <c r="A2824" t="s">
        <v>1000</v>
      </c>
      <c r="B2824" t="s">
        <v>15</v>
      </c>
      <c r="C2824" t="s">
        <v>1231</v>
      </c>
      <c r="D2824" s="6">
        <v>0</v>
      </c>
      <c r="E2824" s="6">
        <v>46089</v>
      </c>
      <c r="F2824" s="6">
        <v>0</v>
      </c>
      <c r="G2824" s="6">
        <v>0</v>
      </c>
      <c r="H2824" s="6">
        <v>0</v>
      </c>
    </row>
    <row r="2825" spans="1:8" x14ac:dyDescent="0.35">
      <c r="A2825" t="s">
        <v>1000</v>
      </c>
      <c r="B2825" t="s">
        <v>15</v>
      </c>
      <c r="C2825" t="s">
        <v>1482</v>
      </c>
      <c r="D2825" s="6">
        <v>0</v>
      </c>
      <c r="E2825" s="6">
        <v>220500</v>
      </c>
      <c r="F2825" s="6">
        <v>0</v>
      </c>
      <c r="G2825" s="6">
        <v>0</v>
      </c>
      <c r="H2825" s="6">
        <v>0</v>
      </c>
    </row>
    <row r="2826" spans="1:8" x14ac:dyDescent="0.35">
      <c r="A2826" t="s">
        <v>1000</v>
      </c>
      <c r="B2826" t="s">
        <v>15</v>
      </c>
      <c r="C2826" t="s">
        <v>1681</v>
      </c>
      <c r="D2826" s="6">
        <v>1214000</v>
      </c>
      <c r="E2826" s="6">
        <v>435000</v>
      </c>
      <c r="F2826" s="6">
        <v>98000</v>
      </c>
      <c r="G2826" s="6">
        <v>196000</v>
      </c>
      <c r="H2826" s="6">
        <v>0</v>
      </c>
    </row>
    <row r="2827" spans="1:8" x14ac:dyDescent="0.35">
      <c r="A2827" t="s">
        <v>1000</v>
      </c>
      <c r="B2827" t="s">
        <v>15</v>
      </c>
      <c r="C2827" t="s">
        <v>1684</v>
      </c>
      <c r="D2827" s="6">
        <v>384000</v>
      </c>
      <c r="E2827" s="6">
        <v>195500</v>
      </c>
      <c r="F2827" s="6">
        <v>90900</v>
      </c>
      <c r="G2827" s="6">
        <v>303000</v>
      </c>
      <c r="H2827" s="6">
        <v>303000</v>
      </c>
    </row>
    <row r="2828" spans="1:8" x14ac:dyDescent="0.35">
      <c r="A2828" t="s">
        <v>1000</v>
      </c>
      <c r="B2828" t="s">
        <v>15</v>
      </c>
      <c r="C2828" t="s">
        <v>1207</v>
      </c>
      <c r="D2828" s="6">
        <v>343138</v>
      </c>
      <c r="E2828" s="6">
        <v>45194</v>
      </c>
      <c r="F2828" s="6">
        <v>265075.5</v>
      </c>
      <c r="G2828" s="6">
        <v>266482</v>
      </c>
      <c r="H2828" s="6">
        <v>263669</v>
      </c>
    </row>
    <row r="2829" spans="1:8" x14ac:dyDescent="0.35">
      <c r="A2829" t="s">
        <v>1000</v>
      </c>
      <c r="B2829" t="s">
        <v>15</v>
      </c>
      <c r="C2829" t="s">
        <v>2502</v>
      </c>
      <c r="D2829" s="6">
        <v>0</v>
      </c>
      <c r="E2829" s="6">
        <v>124689</v>
      </c>
      <c r="F2829" s="6">
        <v>0</v>
      </c>
      <c r="G2829" s="6">
        <v>0</v>
      </c>
      <c r="H2829" s="6">
        <v>0</v>
      </c>
    </row>
    <row r="2830" spans="1:8" x14ac:dyDescent="0.35">
      <c r="A2830" t="s">
        <v>1000</v>
      </c>
      <c r="B2830" t="s">
        <v>15</v>
      </c>
      <c r="C2830" t="s">
        <v>2592</v>
      </c>
      <c r="D2830" s="6">
        <v>12411</v>
      </c>
      <c r="E2830" s="6">
        <v>15253</v>
      </c>
      <c r="F2830" s="6">
        <v>0</v>
      </c>
      <c r="G2830" s="6">
        <v>0</v>
      </c>
      <c r="H2830" s="6">
        <v>0</v>
      </c>
    </row>
    <row r="2831" spans="1:8" x14ac:dyDescent="0.35">
      <c r="A2831" t="s">
        <v>1000</v>
      </c>
      <c r="B2831" t="s">
        <v>15</v>
      </c>
      <c r="C2831" t="s">
        <v>1032</v>
      </c>
      <c r="D2831" s="6">
        <v>5000</v>
      </c>
      <c r="E2831" s="6">
        <v>2400</v>
      </c>
      <c r="F2831" s="6">
        <v>750</v>
      </c>
      <c r="G2831" s="6">
        <v>2500</v>
      </c>
      <c r="H2831" s="6">
        <v>2500</v>
      </c>
    </row>
    <row r="2832" spans="1:8" x14ac:dyDescent="0.35">
      <c r="A2832" t="s">
        <v>1000</v>
      </c>
      <c r="B2832" t="s">
        <v>15</v>
      </c>
      <c r="C2832" t="s">
        <v>2657</v>
      </c>
      <c r="D2832" s="6">
        <v>49703</v>
      </c>
      <c r="E2832" s="6">
        <v>0</v>
      </c>
      <c r="F2832" s="6">
        <v>0</v>
      </c>
      <c r="G2832" s="6">
        <v>0</v>
      </c>
      <c r="H2832" s="6">
        <v>0</v>
      </c>
    </row>
    <row r="2833" spans="1:8" x14ac:dyDescent="0.35">
      <c r="A2833" t="s">
        <v>1000</v>
      </c>
      <c r="B2833" t="s">
        <v>15</v>
      </c>
      <c r="C2833" t="s">
        <v>2658</v>
      </c>
      <c r="D2833" s="6">
        <v>132788</v>
      </c>
      <c r="E2833" s="6">
        <v>0</v>
      </c>
      <c r="F2833" s="6">
        <v>0</v>
      </c>
      <c r="G2833" s="6">
        <v>0</v>
      </c>
      <c r="H2833" s="6">
        <v>0</v>
      </c>
    </row>
    <row r="2834" spans="1:8" x14ac:dyDescent="0.35">
      <c r="A2834" t="s">
        <v>1000</v>
      </c>
      <c r="B2834" t="s">
        <v>15</v>
      </c>
      <c r="C2834" t="s">
        <v>2659</v>
      </c>
      <c r="D2834" s="6">
        <v>134666</v>
      </c>
      <c r="E2834" s="6">
        <v>0</v>
      </c>
      <c r="F2834" s="6">
        <v>0</v>
      </c>
      <c r="G2834" s="6">
        <v>0</v>
      </c>
      <c r="H2834" s="6">
        <v>0</v>
      </c>
    </row>
    <row r="2835" spans="1:8" x14ac:dyDescent="0.35">
      <c r="A2835" t="s">
        <v>1000</v>
      </c>
      <c r="B2835" t="s">
        <v>15</v>
      </c>
      <c r="C2835" t="s">
        <v>2661</v>
      </c>
      <c r="D2835" s="6">
        <v>0</v>
      </c>
      <c r="E2835" s="6">
        <v>0</v>
      </c>
      <c r="F2835" s="6">
        <v>30450</v>
      </c>
      <c r="G2835" s="6">
        <v>101500</v>
      </c>
      <c r="H2835" s="6">
        <v>101500</v>
      </c>
    </row>
    <row r="2836" spans="1:8" x14ac:dyDescent="0.35">
      <c r="A2836" t="s">
        <v>1000</v>
      </c>
      <c r="B2836" t="s">
        <v>15</v>
      </c>
      <c r="C2836" t="s">
        <v>2779</v>
      </c>
      <c r="D2836" s="6">
        <v>0</v>
      </c>
      <c r="E2836" s="6">
        <v>0</v>
      </c>
      <c r="F2836" s="6">
        <v>87300</v>
      </c>
      <c r="G2836" s="6">
        <v>291000</v>
      </c>
      <c r="H2836" s="6">
        <v>291000</v>
      </c>
    </row>
    <row r="2837" spans="1:8" x14ac:dyDescent="0.35">
      <c r="A2837" t="s">
        <v>1001</v>
      </c>
      <c r="B2837" t="s">
        <v>15</v>
      </c>
      <c r="C2837" t="s">
        <v>1175</v>
      </c>
      <c r="D2837" s="6">
        <v>375450</v>
      </c>
      <c r="E2837" s="6">
        <v>185050</v>
      </c>
      <c r="F2837" s="6">
        <v>456945</v>
      </c>
      <c r="G2837" s="6">
        <v>1520350</v>
      </c>
      <c r="H2837" s="6">
        <v>1525950</v>
      </c>
    </row>
    <row r="2838" spans="1:8" x14ac:dyDescent="0.35">
      <c r="A2838" t="s">
        <v>1001</v>
      </c>
      <c r="B2838" t="s">
        <v>15</v>
      </c>
      <c r="C2838" t="s">
        <v>2483</v>
      </c>
      <c r="D2838" s="6">
        <v>5609925</v>
      </c>
      <c r="E2838" s="6">
        <v>2805000</v>
      </c>
      <c r="F2838" s="6">
        <v>291558.75</v>
      </c>
      <c r="G2838" s="6">
        <v>1943725</v>
      </c>
      <c r="H2838" s="6">
        <v>0</v>
      </c>
    </row>
    <row r="2839" spans="1:8" x14ac:dyDescent="0.35">
      <c r="A2839" t="s">
        <v>1001</v>
      </c>
      <c r="B2839" t="s">
        <v>15</v>
      </c>
      <c r="C2839" t="s">
        <v>1092</v>
      </c>
      <c r="D2839" s="6">
        <v>1555000</v>
      </c>
      <c r="E2839" s="6">
        <v>0</v>
      </c>
      <c r="F2839" s="6">
        <v>0</v>
      </c>
      <c r="G2839" s="6">
        <v>0</v>
      </c>
      <c r="H2839" s="6">
        <v>0</v>
      </c>
    </row>
    <row r="2840" spans="1:8" x14ac:dyDescent="0.35">
      <c r="A2840" t="s">
        <v>1002</v>
      </c>
      <c r="B2840" t="s">
        <v>15</v>
      </c>
      <c r="C2840" t="s">
        <v>1078</v>
      </c>
      <c r="D2840" s="6">
        <v>486500</v>
      </c>
      <c r="E2840" s="6">
        <v>27750</v>
      </c>
      <c r="F2840" s="6">
        <v>74250</v>
      </c>
      <c r="G2840" s="6">
        <v>247500</v>
      </c>
      <c r="H2840" s="6">
        <v>247500</v>
      </c>
    </row>
    <row r="2841" spans="1:8" x14ac:dyDescent="0.35">
      <c r="A2841" t="s">
        <v>1002</v>
      </c>
      <c r="B2841" t="s">
        <v>15</v>
      </c>
      <c r="C2841" t="s">
        <v>1079</v>
      </c>
      <c r="D2841" s="6">
        <v>88000</v>
      </c>
      <c r="E2841" s="6">
        <v>0</v>
      </c>
      <c r="F2841" s="6">
        <v>22350</v>
      </c>
      <c r="G2841" s="6">
        <v>74500</v>
      </c>
      <c r="H2841" s="6">
        <v>74500</v>
      </c>
    </row>
    <row r="2842" spans="1:8" x14ac:dyDescent="0.35">
      <c r="A2842" t="s">
        <v>1002</v>
      </c>
      <c r="B2842" t="s">
        <v>15</v>
      </c>
      <c r="C2842" t="s">
        <v>1185</v>
      </c>
      <c r="D2842" s="6">
        <v>797500</v>
      </c>
      <c r="E2842" s="6">
        <v>518250</v>
      </c>
      <c r="F2842" s="6">
        <v>0</v>
      </c>
      <c r="G2842" s="6">
        <v>0</v>
      </c>
      <c r="H2842" s="6">
        <v>0</v>
      </c>
    </row>
    <row r="2843" spans="1:8" x14ac:dyDescent="0.35">
      <c r="A2843" t="s">
        <v>1002</v>
      </c>
      <c r="B2843" t="s">
        <v>15</v>
      </c>
      <c r="C2843" t="s">
        <v>1175</v>
      </c>
      <c r="D2843" s="6">
        <v>137050</v>
      </c>
      <c r="E2843" s="6">
        <v>69675</v>
      </c>
      <c r="F2843" s="6">
        <v>20767.5</v>
      </c>
      <c r="G2843" s="6">
        <v>67375</v>
      </c>
      <c r="H2843" s="6">
        <v>71075</v>
      </c>
    </row>
    <row r="2844" spans="1:8" x14ac:dyDescent="0.35">
      <c r="A2844" t="s">
        <v>1002</v>
      </c>
      <c r="B2844" t="s">
        <v>15</v>
      </c>
      <c r="C2844" t="s">
        <v>1245</v>
      </c>
      <c r="D2844" s="6">
        <v>40000</v>
      </c>
      <c r="E2844" s="6">
        <v>20000</v>
      </c>
      <c r="F2844" s="6">
        <v>126150</v>
      </c>
      <c r="G2844" s="6">
        <v>420000</v>
      </c>
      <c r="H2844" s="6">
        <v>421000</v>
      </c>
    </row>
    <row r="2845" spans="1:8" x14ac:dyDescent="0.35">
      <c r="A2845" t="s">
        <v>1002</v>
      </c>
      <c r="B2845" t="s">
        <v>15</v>
      </c>
      <c r="C2845" t="s">
        <v>1234</v>
      </c>
      <c r="D2845" s="6">
        <v>0</v>
      </c>
      <c r="E2845" s="6">
        <v>135000</v>
      </c>
      <c r="F2845" s="6">
        <v>0</v>
      </c>
      <c r="G2845" s="6">
        <v>0</v>
      </c>
      <c r="H2845" s="6">
        <v>0</v>
      </c>
    </row>
    <row r="2846" spans="1:8" x14ac:dyDescent="0.35">
      <c r="A2846" t="s">
        <v>1002</v>
      </c>
      <c r="B2846" t="s">
        <v>15</v>
      </c>
      <c r="C2846" t="s">
        <v>1479</v>
      </c>
      <c r="D2846" s="6">
        <v>716000</v>
      </c>
      <c r="E2846" s="6">
        <v>359000</v>
      </c>
      <c r="F2846" s="6">
        <v>358500</v>
      </c>
      <c r="G2846" s="6">
        <v>358500</v>
      </c>
      <c r="H2846" s="6">
        <v>358500</v>
      </c>
    </row>
    <row r="2847" spans="1:8" x14ac:dyDescent="0.35">
      <c r="A2847" t="s">
        <v>1002</v>
      </c>
      <c r="B2847" t="s">
        <v>15</v>
      </c>
      <c r="C2847" t="s">
        <v>2592</v>
      </c>
      <c r="D2847" s="6">
        <v>5000</v>
      </c>
      <c r="E2847" s="6">
        <v>2278</v>
      </c>
      <c r="F2847" s="6">
        <v>0</v>
      </c>
      <c r="G2847" s="6">
        <v>0</v>
      </c>
      <c r="H2847" s="6">
        <v>0</v>
      </c>
    </row>
    <row r="2848" spans="1:8" x14ac:dyDescent="0.35">
      <c r="A2848" t="s">
        <v>1002</v>
      </c>
      <c r="B2848" t="s">
        <v>15</v>
      </c>
      <c r="C2848" t="s">
        <v>1092</v>
      </c>
      <c r="D2848" s="6">
        <v>14000</v>
      </c>
      <c r="E2848" s="6">
        <v>0</v>
      </c>
      <c r="F2848" s="6">
        <v>0</v>
      </c>
      <c r="G2848" s="6">
        <v>0</v>
      </c>
      <c r="H2848" s="6">
        <v>0</v>
      </c>
    </row>
    <row r="2849" spans="1:8" x14ac:dyDescent="0.35">
      <c r="A2849" t="s">
        <v>1002</v>
      </c>
      <c r="B2849" t="s">
        <v>15</v>
      </c>
      <c r="C2849" t="s">
        <v>1032</v>
      </c>
      <c r="D2849" s="6">
        <v>1000</v>
      </c>
      <c r="E2849" s="6">
        <v>400</v>
      </c>
      <c r="F2849" s="6">
        <v>0</v>
      </c>
      <c r="G2849" s="6">
        <v>0</v>
      </c>
      <c r="H2849" s="6">
        <v>0</v>
      </c>
    </row>
    <row r="2850" spans="1:8" x14ac:dyDescent="0.35">
      <c r="A2850" t="s">
        <v>1002</v>
      </c>
      <c r="B2850" t="s">
        <v>16</v>
      </c>
      <c r="C2850" t="s">
        <v>1217</v>
      </c>
      <c r="D2850" s="6">
        <v>0</v>
      </c>
      <c r="E2850" s="6">
        <v>95857</v>
      </c>
      <c r="F2850" s="6">
        <v>0</v>
      </c>
      <c r="G2850" s="6">
        <v>0</v>
      </c>
      <c r="H2850" s="6">
        <v>0</v>
      </c>
    </row>
    <row r="2851" spans="1:8" x14ac:dyDescent="0.35">
      <c r="A2851" t="s">
        <v>1002</v>
      </c>
      <c r="B2851" t="s">
        <v>16</v>
      </c>
      <c r="C2851" t="s">
        <v>1032</v>
      </c>
      <c r="D2851" s="6">
        <v>0</v>
      </c>
      <c r="E2851" s="6">
        <v>0</v>
      </c>
      <c r="F2851" s="6">
        <v>0</v>
      </c>
      <c r="G2851" s="6">
        <v>0</v>
      </c>
      <c r="H2851" s="6">
        <v>0</v>
      </c>
    </row>
    <row r="2852" spans="1:8" x14ac:dyDescent="0.35">
      <c r="A2852" t="s">
        <v>1003</v>
      </c>
      <c r="B2852" t="s">
        <v>15</v>
      </c>
      <c r="C2852" t="s">
        <v>1298</v>
      </c>
      <c r="D2852" s="6">
        <v>1099000</v>
      </c>
      <c r="E2852" s="6">
        <v>548500</v>
      </c>
      <c r="F2852" s="6">
        <v>548750</v>
      </c>
      <c r="G2852" s="6">
        <v>550500</v>
      </c>
      <c r="H2852" s="6">
        <v>547000</v>
      </c>
    </row>
    <row r="2853" spans="1:8" x14ac:dyDescent="0.35">
      <c r="A2853" t="s">
        <v>1003</v>
      </c>
      <c r="B2853" t="s">
        <v>15</v>
      </c>
      <c r="C2853" t="s">
        <v>1340</v>
      </c>
      <c r="D2853" s="6">
        <v>119000</v>
      </c>
      <c r="E2853" s="6">
        <v>61500</v>
      </c>
      <c r="F2853" s="6">
        <v>18900</v>
      </c>
      <c r="G2853" s="6">
        <v>63000</v>
      </c>
      <c r="H2853" s="6">
        <v>63000</v>
      </c>
    </row>
    <row r="2854" spans="1:8" x14ac:dyDescent="0.35">
      <c r="A2854" t="s">
        <v>1003</v>
      </c>
      <c r="B2854" t="s">
        <v>15</v>
      </c>
      <c r="C2854" t="s">
        <v>1421</v>
      </c>
      <c r="D2854" s="6">
        <v>72251</v>
      </c>
      <c r="E2854" s="6">
        <v>73789</v>
      </c>
      <c r="F2854" s="6">
        <v>37706.5</v>
      </c>
      <c r="G2854" s="6">
        <v>40469</v>
      </c>
      <c r="H2854" s="6">
        <v>34944</v>
      </c>
    </row>
    <row r="2855" spans="1:8" x14ac:dyDescent="0.35">
      <c r="A2855" t="s">
        <v>1003</v>
      </c>
      <c r="B2855" t="s">
        <v>15</v>
      </c>
      <c r="C2855" t="s">
        <v>1522</v>
      </c>
      <c r="D2855" s="6">
        <v>87733</v>
      </c>
      <c r="E2855" s="6">
        <v>45220</v>
      </c>
      <c r="F2855" s="6">
        <v>42061.5</v>
      </c>
      <c r="G2855" s="6">
        <v>42513</v>
      </c>
      <c r="H2855" s="6">
        <v>41610</v>
      </c>
    </row>
    <row r="2856" spans="1:8" x14ac:dyDescent="0.35">
      <c r="A2856" t="s">
        <v>1003</v>
      </c>
      <c r="B2856" t="s">
        <v>15</v>
      </c>
      <c r="C2856" t="s">
        <v>1646</v>
      </c>
      <c r="D2856" s="6">
        <v>352000</v>
      </c>
      <c r="E2856" s="6">
        <v>176000</v>
      </c>
      <c r="F2856" s="6">
        <v>52800</v>
      </c>
      <c r="G2856" s="6">
        <v>176000</v>
      </c>
      <c r="H2856" s="6">
        <v>176000</v>
      </c>
    </row>
    <row r="2857" spans="1:8" x14ac:dyDescent="0.35">
      <c r="A2857" t="s">
        <v>1003</v>
      </c>
      <c r="B2857" t="s">
        <v>15</v>
      </c>
      <c r="C2857" t="s">
        <v>2592</v>
      </c>
      <c r="D2857" s="6">
        <v>23677</v>
      </c>
      <c r="E2857" s="6">
        <v>13763</v>
      </c>
      <c r="F2857" s="6">
        <v>0</v>
      </c>
      <c r="G2857" s="6">
        <v>0</v>
      </c>
      <c r="H2857" s="6">
        <v>0</v>
      </c>
    </row>
    <row r="2858" spans="1:8" x14ac:dyDescent="0.35">
      <c r="A2858" t="s">
        <v>1003</v>
      </c>
      <c r="B2858" t="s">
        <v>15</v>
      </c>
      <c r="C2858" t="s">
        <v>1032</v>
      </c>
      <c r="D2858" s="6">
        <v>5499</v>
      </c>
      <c r="E2858" s="6">
        <v>600</v>
      </c>
      <c r="F2858" s="6">
        <v>900</v>
      </c>
      <c r="G2858" s="6">
        <v>1200</v>
      </c>
      <c r="H2858" s="6">
        <v>600</v>
      </c>
    </row>
    <row r="2859" spans="1:8" x14ac:dyDescent="0.35">
      <c r="A2859" t="s">
        <v>1004</v>
      </c>
      <c r="B2859" t="s">
        <v>15</v>
      </c>
      <c r="C2859" t="s">
        <v>1626</v>
      </c>
      <c r="D2859" s="6">
        <v>446600</v>
      </c>
      <c r="E2859" s="6">
        <v>145800</v>
      </c>
      <c r="F2859" s="6">
        <v>0</v>
      </c>
      <c r="G2859" s="6">
        <v>0</v>
      </c>
      <c r="H2859" s="6">
        <v>0</v>
      </c>
    </row>
    <row r="2860" spans="1:8" x14ac:dyDescent="0.35">
      <c r="A2860" t="s">
        <v>1004</v>
      </c>
      <c r="B2860" t="s">
        <v>15</v>
      </c>
      <c r="C2860" t="s">
        <v>2044</v>
      </c>
      <c r="D2860" s="6">
        <v>354956</v>
      </c>
      <c r="E2860" s="6">
        <v>181201</v>
      </c>
      <c r="F2860" s="6">
        <v>172513.5</v>
      </c>
      <c r="G2860" s="6">
        <v>173755</v>
      </c>
      <c r="H2860" s="6">
        <v>171272</v>
      </c>
    </row>
    <row r="2861" spans="1:8" x14ac:dyDescent="0.35">
      <c r="A2861" t="s">
        <v>1004</v>
      </c>
      <c r="B2861" t="s">
        <v>15</v>
      </c>
      <c r="C2861" t="s">
        <v>2355</v>
      </c>
      <c r="D2861" s="6">
        <v>69266</v>
      </c>
      <c r="E2861" s="6">
        <v>34633</v>
      </c>
      <c r="F2861" s="6">
        <v>17316.5</v>
      </c>
      <c r="G2861" s="6">
        <v>34633</v>
      </c>
      <c r="H2861" s="6">
        <v>0</v>
      </c>
    </row>
    <row r="2862" spans="1:8" x14ac:dyDescent="0.35">
      <c r="A2862" t="s">
        <v>1004</v>
      </c>
      <c r="B2862" t="s">
        <v>15</v>
      </c>
      <c r="C2862" t="s">
        <v>2592</v>
      </c>
      <c r="D2862" s="6">
        <v>7362</v>
      </c>
      <c r="E2862" s="6">
        <v>0</v>
      </c>
      <c r="F2862" s="6">
        <v>0</v>
      </c>
      <c r="G2862" s="6">
        <v>0</v>
      </c>
      <c r="H2862" s="6">
        <v>0</v>
      </c>
    </row>
    <row r="2863" spans="1:8" x14ac:dyDescent="0.35">
      <c r="A2863" t="s">
        <v>1004</v>
      </c>
      <c r="B2863" t="s">
        <v>15</v>
      </c>
      <c r="C2863" t="s">
        <v>1032</v>
      </c>
      <c r="D2863" s="6">
        <v>10000</v>
      </c>
      <c r="E2863" s="6">
        <v>0</v>
      </c>
      <c r="F2863" s="6">
        <v>0</v>
      </c>
      <c r="G2863" s="6">
        <v>0</v>
      </c>
      <c r="H2863" s="6">
        <v>0</v>
      </c>
    </row>
    <row r="2864" spans="1:8" x14ac:dyDescent="0.35">
      <c r="A2864" t="s">
        <v>1004</v>
      </c>
      <c r="B2864" t="s">
        <v>15</v>
      </c>
      <c r="C2864" t="s">
        <v>2834</v>
      </c>
      <c r="D2864" s="6">
        <v>73315</v>
      </c>
      <c r="E2864" s="6">
        <v>0</v>
      </c>
      <c r="F2864" s="6">
        <v>59655</v>
      </c>
      <c r="G2864" s="6">
        <v>197300</v>
      </c>
      <c r="H2864" s="6">
        <v>200400</v>
      </c>
    </row>
    <row r="2865" spans="1:8" x14ac:dyDescent="0.35">
      <c r="A2865" t="s">
        <v>1004</v>
      </c>
      <c r="B2865" t="s">
        <v>16</v>
      </c>
      <c r="C2865" t="s">
        <v>1172</v>
      </c>
      <c r="D2865" s="6">
        <v>0</v>
      </c>
      <c r="E2865" s="6">
        <v>113135</v>
      </c>
      <c r="F2865" s="6">
        <v>0</v>
      </c>
      <c r="G2865" s="6">
        <v>0</v>
      </c>
      <c r="H2865" s="6">
        <v>0</v>
      </c>
    </row>
    <row r="2866" spans="1:8" x14ac:dyDescent="0.35">
      <c r="A2866" t="s">
        <v>1005</v>
      </c>
      <c r="B2866" t="s">
        <v>15</v>
      </c>
      <c r="C2866" t="s">
        <v>1281</v>
      </c>
      <c r="D2866" s="6">
        <v>323655</v>
      </c>
      <c r="E2866" s="6">
        <v>165650</v>
      </c>
      <c r="F2866" s="6">
        <v>156730.5</v>
      </c>
      <c r="G2866" s="6">
        <v>158005</v>
      </c>
      <c r="H2866" s="6">
        <v>155456</v>
      </c>
    </row>
    <row r="2867" spans="1:8" x14ac:dyDescent="0.35">
      <c r="A2867" t="s">
        <v>1005</v>
      </c>
      <c r="B2867" t="s">
        <v>15</v>
      </c>
      <c r="C2867" t="s">
        <v>1289</v>
      </c>
      <c r="D2867" s="6">
        <v>75688</v>
      </c>
      <c r="E2867" s="6">
        <v>43313</v>
      </c>
      <c r="F2867" s="6">
        <v>37438</v>
      </c>
      <c r="G2867" s="6">
        <v>37438</v>
      </c>
      <c r="H2867" s="6">
        <v>121500</v>
      </c>
    </row>
    <row r="2868" spans="1:8" x14ac:dyDescent="0.35">
      <c r="A2868" t="s">
        <v>1005</v>
      </c>
      <c r="B2868" t="s">
        <v>15</v>
      </c>
      <c r="C2868" t="s">
        <v>2080</v>
      </c>
      <c r="D2868" s="6">
        <v>87000</v>
      </c>
      <c r="E2868" s="6">
        <v>43500</v>
      </c>
      <c r="F2868" s="6">
        <v>227000</v>
      </c>
      <c r="G2868" s="6">
        <v>227000</v>
      </c>
      <c r="H2868" s="6">
        <v>227000</v>
      </c>
    </row>
    <row r="2869" spans="1:8" x14ac:dyDescent="0.35">
      <c r="A2869" t="s">
        <v>1005</v>
      </c>
      <c r="B2869" t="s">
        <v>15</v>
      </c>
      <c r="C2869" t="s">
        <v>2101</v>
      </c>
      <c r="D2869" s="6">
        <v>820000</v>
      </c>
      <c r="E2869" s="6">
        <v>400000</v>
      </c>
      <c r="F2869" s="6">
        <v>65550</v>
      </c>
      <c r="G2869" s="6">
        <v>218500</v>
      </c>
      <c r="H2869" s="6">
        <v>218500</v>
      </c>
    </row>
    <row r="2870" spans="1:8" x14ac:dyDescent="0.35">
      <c r="A2870" t="s">
        <v>1005</v>
      </c>
      <c r="B2870" t="s">
        <v>15</v>
      </c>
      <c r="C2870" t="s">
        <v>1092</v>
      </c>
      <c r="D2870" s="6">
        <v>10000</v>
      </c>
      <c r="E2870" s="6">
        <v>0</v>
      </c>
      <c r="F2870" s="6">
        <v>0</v>
      </c>
      <c r="G2870" s="6">
        <v>0</v>
      </c>
      <c r="H2870" s="6">
        <v>0</v>
      </c>
    </row>
    <row r="2871" spans="1:8" x14ac:dyDescent="0.35">
      <c r="A2871" t="s">
        <v>1005</v>
      </c>
      <c r="B2871" t="s">
        <v>15</v>
      </c>
      <c r="C2871" t="s">
        <v>2592</v>
      </c>
      <c r="D2871" s="6">
        <v>161036</v>
      </c>
      <c r="E2871" s="6">
        <v>0</v>
      </c>
      <c r="F2871" s="6">
        <v>0</v>
      </c>
      <c r="G2871" s="6">
        <v>0</v>
      </c>
      <c r="H2871" s="6">
        <v>0</v>
      </c>
    </row>
    <row r="2872" spans="1:8" x14ac:dyDescent="0.35">
      <c r="A2872" t="s">
        <v>1006</v>
      </c>
      <c r="B2872" t="s">
        <v>15</v>
      </c>
      <c r="C2872" t="s">
        <v>1133</v>
      </c>
      <c r="D2872" s="6">
        <v>492250</v>
      </c>
      <c r="E2872" s="6">
        <v>241625</v>
      </c>
      <c r="F2872" s="6">
        <v>73387.5</v>
      </c>
      <c r="G2872" s="6">
        <v>244625</v>
      </c>
      <c r="H2872" s="6">
        <v>244625</v>
      </c>
    </row>
    <row r="2873" spans="1:8" x14ac:dyDescent="0.35">
      <c r="A2873" t="s">
        <v>1006</v>
      </c>
      <c r="B2873" t="s">
        <v>15</v>
      </c>
      <c r="C2873" t="s">
        <v>1408</v>
      </c>
      <c r="D2873" s="6">
        <v>0</v>
      </c>
      <c r="E2873" s="6">
        <v>0</v>
      </c>
      <c r="F2873" s="6">
        <v>0</v>
      </c>
      <c r="G2873" s="6">
        <v>0</v>
      </c>
      <c r="H2873" s="6">
        <v>0</v>
      </c>
    </row>
    <row r="2874" spans="1:8" x14ac:dyDescent="0.35">
      <c r="A2874" t="s">
        <v>1006</v>
      </c>
      <c r="B2874" t="s">
        <v>15</v>
      </c>
      <c r="C2874" t="s">
        <v>1900</v>
      </c>
      <c r="D2874" s="6">
        <v>107229</v>
      </c>
      <c r="E2874" s="6">
        <v>55205</v>
      </c>
      <c r="F2874" s="6">
        <v>51493.5</v>
      </c>
      <c r="G2874" s="6">
        <v>52024</v>
      </c>
      <c r="H2874" s="6">
        <v>50963</v>
      </c>
    </row>
    <row r="2875" spans="1:8" x14ac:dyDescent="0.35">
      <c r="A2875" t="s">
        <v>1006</v>
      </c>
      <c r="B2875" t="s">
        <v>15</v>
      </c>
      <c r="C2875" t="s">
        <v>2117</v>
      </c>
      <c r="D2875" s="6">
        <v>0</v>
      </c>
      <c r="E2875" s="6">
        <v>0</v>
      </c>
      <c r="F2875" s="6">
        <v>0</v>
      </c>
      <c r="G2875" s="6">
        <v>0</v>
      </c>
      <c r="H2875" s="6">
        <v>0</v>
      </c>
    </row>
    <row r="2876" spans="1:8" x14ac:dyDescent="0.35">
      <c r="A2876" t="s">
        <v>1006</v>
      </c>
      <c r="B2876" t="s">
        <v>15</v>
      </c>
      <c r="C2876" t="s">
        <v>1263</v>
      </c>
      <c r="D2876" s="6">
        <v>211500</v>
      </c>
      <c r="E2876" s="6">
        <v>160104</v>
      </c>
      <c r="F2876" s="6">
        <v>105750</v>
      </c>
      <c r="G2876" s="6">
        <v>105750</v>
      </c>
      <c r="H2876" s="6">
        <v>105750</v>
      </c>
    </row>
    <row r="2877" spans="1:8" x14ac:dyDescent="0.35">
      <c r="A2877" t="s">
        <v>1006</v>
      </c>
      <c r="B2877" t="s">
        <v>15</v>
      </c>
      <c r="C2877" t="s">
        <v>2389</v>
      </c>
      <c r="D2877" s="6">
        <v>20349</v>
      </c>
      <c r="E2877" s="6">
        <v>11401</v>
      </c>
      <c r="F2877" s="6">
        <v>3023.25</v>
      </c>
      <c r="G2877" s="6">
        <v>10102</v>
      </c>
      <c r="H2877" s="6">
        <v>10053</v>
      </c>
    </row>
    <row r="2878" spans="1:8" x14ac:dyDescent="0.35">
      <c r="A2878" t="s">
        <v>1006</v>
      </c>
      <c r="B2878" t="s">
        <v>15</v>
      </c>
      <c r="C2878" t="s">
        <v>1092</v>
      </c>
      <c r="D2878" s="6">
        <v>50000</v>
      </c>
      <c r="E2878" s="6">
        <v>0</v>
      </c>
      <c r="F2878" s="6">
        <v>0</v>
      </c>
      <c r="G2878" s="6">
        <v>0</v>
      </c>
      <c r="H2878" s="6">
        <v>0</v>
      </c>
    </row>
    <row r="2879" spans="1:8" x14ac:dyDescent="0.35">
      <c r="A2879" t="s">
        <v>1006</v>
      </c>
      <c r="B2879" t="s">
        <v>15</v>
      </c>
      <c r="C2879" t="s">
        <v>2592</v>
      </c>
      <c r="D2879" s="6">
        <v>24606</v>
      </c>
      <c r="E2879" s="6">
        <v>17532</v>
      </c>
      <c r="F2879" s="6">
        <v>0</v>
      </c>
      <c r="G2879" s="6">
        <v>0</v>
      </c>
      <c r="H2879" s="6">
        <v>0</v>
      </c>
    </row>
    <row r="2880" spans="1:8" x14ac:dyDescent="0.35">
      <c r="A2880" t="s">
        <v>1006</v>
      </c>
      <c r="B2880" t="s">
        <v>15</v>
      </c>
      <c r="C2880" t="s">
        <v>2607</v>
      </c>
      <c r="D2880" s="6">
        <v>305304</v>
      </c>
      <c r="E2880" s="6">
        <v>0</v>
      </c>
      <c r="F2880" s="6">
        <v>43486.8</v>
      </c>
      <c r="G2880" s="6">
        <v>145631</v>
      </c>
      <c r="H2880" s="6">
        <v>144281</v>
      </c>
    </row>
    <row r="2881" spans="1:8" x14ac:dyDescent="0.35">
      <c r="A2881" t="s">
        <v>1006</v>
      </c>
      <c r="B2881" t="s">
        <v>15</v>
      </c>
      <c r="C2881" t="s">
        <v>2807</v>
      </c>
      <c r="D2881" s="6">
        <v>19775</v>
      </c>
      <c r="E2881" s="6">
        <v>20663</v>
      </c>
      <c r="F2881" s="6">
        <v>2937.6</v>
      </c>
      <c r="G2881" s="6">
        <v>9816</v>
      </c>
      <c r="H2881" s="6">
        <v>9768</v>
      </c>
    </row>
    <row r="2882" spans="1:8" x14ac:dyDescent="0.35">
      <c r="A2882" t="s">
        <v>1006</v>
      </c>
      <c r="B2882" t="s">
        <v>15</v>
      </c>
      <c r="C2882" t="s">
        <v>2808</v>
      </c>
      <c r="D2882" s="6">
        <v>20198</v>
      </c>
      <c r="E2882" s="6">
        <v>0</v>
      </c>
      <c r="F2882" s="6">
        <v>2897.7</v>
      </c>
      <c r="G2882" s="6">
        <v>9682</v>
      </c>
      <c r="H2882" s="6">
        <v>9636</v>
      </c>
    </row>
    <row r="2883" spans="1:8" x14ac:dyDescent="0.35">
      <c r="A2883" t="s">
        <v>1006</v>
      </c>
      <c r="B2883" t="s">
        <v>15</v>
      </c>
      <c r="C2883" t="s">
        <v>2809</v>
      </c>
      <c r="D2883" s="6">
        <v>0</v>
      </c>
      <c r="E2883" s="6">
        <v>0</v>
      </c>
      <c r="F2883" s="6">
        <v>0</v>
      </c>
      <c r="G2883" s="6">
        <v>0</v>
      </c>
      <c r="H2883" s="6">
        <v>0</v>
      </c>
    </row>
    <row r="2884" spans="1:8" x14ac:dyDescent="0.35">
      <c r="A2884" t="s">
        <v>1006</v>
      </c>
      <c r="B2884" t="s">
        <v>15</v>
      </c>
      <c r="C2884" t="s">
        <v>2826</v>
      </c>
      <c r="D2884" s="6">
        <v>18723</v>
      </c>
      <c r="E2884" s="6">
        <v>0</v>
      </c>
      <c r="F2884" s="6">
        <v>2710.95</v>
      </c>
      <c r="G2884" s="6">
        <v>9058</v>
      </c>
      <c r="H2884" s="6">
        <v>9015</v>
      </c>
    </row>
    <row r="2885" spans="1:8" x14ac:dyDescent="0.35">
      <c r="A2885" t="s">
        <v>1006</v>
      </c>
      <c r="B2885" t="s">
        <v>16</v>
      </c>
      <c r="C2885" t="s">
        <v>1143</v>
      </c>
      <c r="D2885" s="6">
        <v>35991</v>
      </c>
      <c r="E2885" s="6">
        <v>0</v>
      </c>
      <c r="F2885" s="6">
        <v>0</v>
      </c>
      <c r="G2885" s="6">
        <v>0</v>
      </c>
      <c r="H2885" s="6">
        <v>0</v>
      </c>
    </row>
    <row r="2886" spans="1:8" x14ac:dyDescent="0.35">
      <c r="A2886" t="s">
        <v>1007</v>
      </c>
      <c r="B2886" t="s">
        <v>15</v>
      </c>
      <c r="C2886" t="s">
        <v>1137</v>
      </c>
      <c r="D2886" s="6">
        <v>34880</v>
      </c>
      <c r="E2886" s="6">
        <v>17566</v>
      </c>
      <c r="F2886" s="6">
        <v>5181.6000000000004</v>
      </c>
      <c r="G2886" s="6">
        <v>17314</v>
      </c>
      <c r="H2886" s="6">
        <v>17230</v>
      </c>
    </row>
    <row r="2887" spans="1:8" x14ac:dyDescent="0.35">
      <c r="A2887" t="s">
        <v>1007</v>
      </c>
      <c r="B2887" t="s">
        <v>15</v>
      </c>
      <c r="C2887" t="s">
        <v>1141</v>
      </c>
      <c r="D2887" s="6">
        <v>21166</v>
      </c>
      <c r="E2887" s="6">
        <v>10892</v>
      </c>
      <c r="F2887" s="6">
        <v>0</v>
      </c>
      <c r="G2887" s="6">
        <v>0</v>
      </c>
      <c r="H2887" s="6">
        <v>0</v>
      </c>
    </row>
    <row r="2888" spans="1:8" x14ac:dyDescent="0.35">
      <c r="A2888" t="s">
        <v>1007</v>
      </c>
      <c r="B2888" t="s">
        <v>15</v>
      </c>
      <c r="C2888" t="s">
        <v>1200</v>
      </c>
      <c r="D2888" s="6">
        <v>594738</v>
      </c>
      <c r="E2888" s="6">
        <v>297369</v>
      </c>
      <c r="F2888" s="6">
        <v>297369</v>
      </c>
      <c r="G2888" s="6">
        <v>297369</v>
      </c>
      <c r="H2888" s="6">
        <v>297369</v>
      </c>
    </row>
    <row r="2889" spans="1:8" x14ac:dyDescent="0.35">
      <c r="A2889" t="s">
        <v>1007</v>
      </c>
      <c r="B2889" t="s">
        <v>15</v>
      </c>
      <c r="C2889" t="s">
        <v>1202</v>
      </c>
      <c r="D2889" s="6">
        <v>156750</v>
      </c>
      <c r="E2889" s="6">
        <v>74316</v>
      </c>
      <c r="F2889" s="6">
        <v>23076.6</v>
      </c>
      <c r="G2889" s="6">
        <v>77297</v>
      </c>
      <c r="H2889" s="6">
        <v>76547</v>
      </c>
    </row>
    <row r="2890" spans="1:8" x14ac:dyDescent="0.35">
      <c r="A2890" t="s">
        <v>1007</v>
      </c>
      <c r="B2890" t="s">
        <v>15</v>
      </c>
      <c r="C2890" t="s">
        <v>1308</v>
      </c>
      <c r="D2890" s="6">
        <v>34791</v>
      </c>
      <c r="E2890" s="6">
        <v>17523</v>
      </c>
      <c r="F2890" s="6">
        <v>5167.95</v>
      </c>
      <c r="G2890" s="6">
        <v>17269</v>
      </c>
      <c r="H2890" s="6">
        <v>17184</v>
      </c>
    </row>
    <row r="2891" spans="1:8" x14ac:dyDescent="0.35">
      <c r="A2891" t="s">
        <v>1007</v>
      </c>
      <c r="B2891" t="s">
        <v>15</v>
      </c>
      <c r="C2891" t="s">
        <v>1328</v>
      </c>
      <c r="D2891" s="6">
        <v>311500</v>
      </c>
      <c r="E2891" s="6">
        <v>155500</v>
      </c>
      <c r="F2891" s="6">
        <v>46500</v>
      </c>
      <c r="G2891" s="6">
        <v>156000</v>
      </c>
      <c r="H2891" s="6">
        <v>154000</v>
      </c>
    </row>
    <row r="2892" spans="1:8" x14ac:dyDescent="0.35">
      <c r="A2892" t="s">
        <v>1007</v>
      </c>
      <c r="B2892" t="s">
        <v>15</v>
      </c>
      <c r="C2892" t="s">
        <v>1411</v>
      </c>
      <c r="D2892" s="6">
        <v>33240</v>
      </c>
      <c r="E2892" s="6">
        <v>16743</v>
      </c>
      <c r="F2892" s="6">
        <v>2474.5500000000002</v>
      </c>
      <c r="G2892" s="6">
        <v>16497</v>
      </c>
      <c r="H2892" s="6">
        <v>0</v>
      </c>
    </row>
    <row r="2893" spans="1:8" x14ac:dyDescent="0.35">
      <c r="A2893" t="s">
        <v>1007</v>
      </c>
      <c r="B2893" t="s">
        <v>15</v>
      </c>
      <c r="C2893" t="s">
        <v>1484</v>
      </c>
      <c r="D2893" s="6">
        <v>16020</v>
      </c>
      <c r="E2893" s="6">
        <v>16099</v>
      </c>
      <c r="F2893" s="6">
        <v>0</v>
      </c>
      <c r="G2893" s="6">
        <v>0</v>
      </c>
      <c r="H2893" s="6">
        <v>0</v>
      </c>
    </row>
    <row r="2894" spans="1:8" x14ac:dyDescent="0.35">
      <c r="A2894" t="s">
        <v>1007</v>
      </c>
      <c r="B2894" t="s">
        <v>15</v>
      </c>
      <c r="C2894" t="s">
        <v>1802</v>
      </c>
      <c r="D2894" s="6">
        <v>33405</v>
      </c>
      <c r="E2894" s="6">
        <v>16825</v>
      </c>
      <c r="F2894" s="6">
        <v>4961.3999999999996</v>
      </c>
      <c r="G2894" s="6">
        <v>16579</v>
      </c>
      <c r="H2894" s="6">
        <v>16497</v>
      </c>
    </row>
    <row r="2895" spans="1:8" x14ac:dyDescent="0.35">
      <c r="A2895" t="s">
        <v>1007</v>
      </c>
      <c r="B2895" t="s">
        <v>15</v>
      </c>
      <c r="C2895" t="s">
        <v>1979</v>
      </c>
      <c r="D2895" s="6">
        <v>355048</v>
      </c>
      <c r="E2895" s="6">
        <v>177524</v>
      </c>
      <c r="F2895" s="6">
        <v>177524</v>
      </c>
      <c r="G2895" s="6">
        <v>177524</v>
      </c>
      <c r="H2895" s="6">
        <v>177524</v>
      </c>
    </row>
    <row r="2896" spans="1:8" x14ac:dyDescent="0.35">
      <c r="A2896" t="s">
        <v>1007</v>
      </c>
      <c r="B2896" t="s">
        <v>15</v>
      </c>
      <c r="C2896" t="s">
        <v>2086</v>
      </c>
      <c r="D2896" s="6">
        <v>0</v>
      </c>
      <c r="E2896" s="6">
        <v>0</v>
      </c>
      <c r="F2896" s="6">
        <v>0</v>
      </c>
      <c r="G2896" s="6">
        <v>0</v>
      </c>
      <c r="H2896" s="6">
        <v>0</v>
      </c>
    </row>
    <row r="2897" spans="1:8" x14ac:dyDescent="0.35">
      <c r="A2897" t="s">
        <v>1007</v>
      </c>
      <c r="B2897" t="s">
        <v>15</v>
      </c>
      <c r="C2897" t="s">
        <v>2095</v>
      </c>
      <c r="D2897" s="6">
        <v>33550</v>
      </c>
      <c r="E2897" s="6">
        <v>16900</v>
      </c>
      <c r="F2897" s="6">
        <v>0</v>
      </c>
      <c r="G2897" s="6">
        <v>0</v>
      </c>
      <c r="H2897" s="6">
        <v>0</v>
      </c>
    </row>
    <row r="2898" spans="1:8" x14ac:dyDescent="0.35">
      <c r="A2898" t="s">
        <v>1007</v>
      </c>
      <c r="B2898" t="s">
        <v>15</v>
      </c>
      <c r="C2898" t="s">
        <v>2327</v>
      </c>
      <c r="D2898" s="6">
        <v>0</v>
      </c>
      <c r="E2898" s="6">
        <v>15678</v>
      </c>
      <c r="F2898" s="6">
        <v>0</v>
      </c>
      <c r="G2898" s="6">
        <v>0</v>
      </c>
      <c r="H2898" s="6">
        <v>0</v>
      </c>
    </row>
    <row r="2899" spans="1:8" x14ac:dyDescent="0.35">
      <c r="A2899" t="s">
        <v>1007</v>
      </c>
      <c r="B2899" t="s">
        <v>15</v>
      </c>
      <c r="C2899" t="s">
        <v>2433</v>
      </c>
      <c r="D2899" s="6">
        <v>34836</v>
      </c>
      <c r="E2899" s="6">
        <v>17545</v>
      </c>
      <c r="F2899" s="6">
        <v>5174.8500000000004</v>
      </c>
      <c r="G2899" s="6">
        <v>17292</v>
      </c>
      <c r="H2899" s="6">
        <v>17207</v>
      </c>
    </row>
    <row r="2900" spans="1:8" x14ac:dyDescent="0.35">
      <c r="A2900" t="s">
        <v>1007</v>
      </c>
      <c r="B2900" t="s">
        <v>15</v>
      </c>
      <c r="C2900" t="s">
        <v>2532</v>
      </c>
      <c r="D2900" s="6">
        <v>58208</v>
      </c>
      <c r="E2900" s="6">
        <v>29850</v>
      </c>
      <c r="F2900" s="6">
        <v>28109</v>
      </c>
      <c r="G2900" s="6">
        <v>28358</v>
      </c>
      <c r="H2900" s="6">
        <v>27860</v>
      </c>
    </row>
    <row r="2901" spans="1:8" x14ac:dyDescent="0.35">
      <c r="A2901" t="s">
        <v>1007</v>
      </c>
      <c r="B2901" t="s">
        <v>15</v>
      </c>
      <c r="C2901" t="s">
        <v>2592</v>
      </c>
      <c r="D2901" s="6">
        <v>36753</v>
      </c>
      <c r="E2901" s="6">
        <v>32743</v>
      </c>
      <c r="F2901" s="6">
        <v>0</v>
      </c>
      <c r="G2901" s="6">
        <v>0</v>
      </c>
      <c r="H2901" s="6">
        <v>0</v>
      </c>
    </row>
    <row r="2902" spans="1:8" x14ac:dyDescent="0.35">
      <c r="A2902" t="s">
        <v>1007</v>
      </c>
      <c r="B2902" t="s">
        <v>15</v>
      </c>
      <c r="C2902" t="s">
        <v>1092</v>
      </c>
      <c r="D2902" s="6">
        <v>250000</v>
      </c>
      <c r="E2902" s="6">
        <v>0</v>
      </c>
      <c r="F2902" s="6">
        <v>0</v>
      </c>
      <c r="G2902" s="6">
        <v>0</v>
      </c>
      <c r="H2902" s="6">
        <v>0</v>
      </c>
    </row>
    <row r="2903" spans="1:8" x14ac:dyDescent="0.35">
      <c r="A2903" t="s">
        <v>1007</v>
      </c>
      <c r="B2903" t="s">
        <v>15</v>
      </c>
      <c r="C2903" t="s">
        <v>2611</v>
      </c>
      <c r="D2903" s="6">
        <v>36525</v>
      </c>
      <c r="E2903" s="6">
        <v>0</v>
      </c>
      <c r="F2903" s="6">
        <v>5418.75</v>
      </c>
      <c r="G2903" s="6">
        <v>18106</v>
      </c>
      <c r="H2903" s="6">
        <v>18019</v>
      </c>
    </row>
    <row r="2904" spans="1:8" x14ac:dyDescent="0.35">
      <c r="A2904" t="s">
        <v>1007</v>
      </c>
      <c r="B2904" t="s">
        <v>15</v>
      </c>
      <c r="C2904" t="s">
        <v>2764</v>
      </c>
      <c r="D2904" s="6">
        <v>35918</v>
      </c>
      <c r="E2904" s="6">
        <v>18089</v>
      </c>
      <c r="F2904" s="6">
        <v>5335.8</v>
      </c>
      <c r="G2904" s="6">
        <v>17829</v>
      </c>
      <c r="H2904" s="6">
        <v>17743</v>
      </c>
    </row>
    <row r="2905" spans="1:8" x14ac:dyDescent="0.35">
      <c r="A2905" t="s">
        <v>1007</v>
      </c>
      <c r="B2905" t="s">
        <v>15</v>
      </c>
      <c r="C2905" t="s">
        <v>2765</v>
      </c>
      <c r="D2905" s="6">
        <v>60904</v>
      </c>
      <c r="E2905" s="6">
        <v>30452</v>
      </c>
      <c r="F2905" s="6">
        <v>9135.6</v>
      </c>
      <c r="G2905" s="6">
        <v>30452</v>
      </c>
      <c r="H2905" s="6">
        <v>30452</v>
      </c>
    </row>
    <row r="2906" spans="1:8" x14ac:dyDescent="0.35">
      <c r="A2906" t="s">
        <v>1007</v>
      </c>
      <c r="B2906" t="s">
        <v>15</v>
      </c>
      <c r="C2906" t="s">
        <v>2782</v>
      </c>
      <c r="D2906" s="6">
        <v>23350</v>
      </c>
      <c r="E2906" s="6">
        <v>0</v>
      </c>
      <c r="F2906" s="6">
        <v>3502.5</v>
      </c>
      <c r="G2906" s="6">
        <v>11675</v>
      </c>
      <c r="H2906" s="6">
        <v>11675</v>
      </c>
    </row>
    <row r="2907" spans="1:8" x14ac:dyDescent="0.35">
      <c r="A2907" t="s">
        <v>1007</v>
      </c>
      <c r="B2907" t="s">
        <v>15</v>
      </c>
      <c r="C2907" t="s">
        <v>2864</v>
      </c>
      <c r="D2907" s="6">
        <v>36996</v>
      </c>
      <c r="E2907" s="6">
        <v>0</v>
      </c>
      <c r="F2907" s="6">
        <v>5359.8</v>
      </c>
      <c r="G2907" s="6">
        <v>17909</v>
      </c>
      <c r="H2907" s="6">
        <v>17823</v>
      </c>
    </row>
    <row r="2908" spans="1:8" x14ac:dyDescent="0.35">
      <c r="A2908" t="s">
        <v>1007</v>
      </c>
      <c r="B2908" t="s">
        <v>16</v>
      </c>
      <c r="C2908" t="s">
        <v>1217</v>
      </c>
      <c r="D2908" s="6">
        <v>0</v>
      </c>
      <c r="E2908" s="6">
        <v>77138</v>
      </c>
      <c r="F2908" s="6">
        <v>0</v>
      </c>
      <c r="G2908" s="6">
        <v>0</v>
      </c>
      <c r="H2908" s="6">
        <v>0</v>
      </c>
    </row>
    <row r="2909" spans="1:8" x14ac:dyDescent="0.35">
      <c r="A2909" t="s">
        <v>1008</v>
      </c>
      <c r="B2909" t="s">
        <v>15</v>
      </c>
      <c r="C2909" t="s">
        <v>1735</v>
      </c>
      <c r="D2909" s="6">
        <v>219336</v>
      </c>
      <c r="E2909" s="6">
        <v>109668</v>
      </c>
      <c r="F2909" s="6">
        <v>109668</v>
      </c>
      <c r="G2909" s="6">
        <v>109668</v>
      </c>
      <c r="H2909" s="6">
        <v>109668</v>
      </c>
    </row>
    <row r="2910" spans="1:8" x14ac:dyDescent="0.35">
      <c r="A2910" t="s">
        <v>1008</v>
      </c>
      <c r="B2910" t="s">
        <v>15</v>
      </c>
      <c r="C2910" t="s">
        <v>2476</v>
      </c>
      <c r="D2910" s="6">
        <v>730000</v>
      </c>
      <c r="E2910" s="6">
        <v>360500</v>
      </c>
      <c r="F2910" s="6">
        <v>368500</v>
      </c>
      <c r="G2910" s="6">
        <v>368500</v>
      </c>
      <c r="H2910" s="6">
        <v>368500</v>
      </c>
    </row>
    <row r="2911" spans="1:8" x14ac:dyDescent="0.35">
      <c r="A2911" t="s">
        <v>1008</v>
      </c>
      <c r="B2911" t="s">
        <v>15</v>
      </c>
      <c r="C2911" t="s">
        <v>1092</v>
      </c>
      <c r="D2911" s="6">
        <v>30000</v>
      </c>
      <c r="E2911" s="6">
        <v>0</v>
      </c>
      <c r="F2911" s="6">
        <v>0</v>
      </c>
      <c r="G2911" s="6">
        <v>0</v>
      </c>
      <c r="H2911" s="6">
        <v>0</v>
      </c>
    </row>
    <row r="2912" spans="1:8" x14ac:dyDescent="0.35">
      <c r="A2912" t="s">
        <v>1008</v>
      </c>
      <c r="B2912" t="s">
        <v>15</v>
      </c>
      <c r="C2912" t="s">
        <v>2592</v>
      </c>
      <c r="D2912" s="6">
        <v>33206</v>
      </c>
      <c r="E2912" s="6">
        <v>29472</v>
      </c>
      <c r="F2912" s="6">
        <v>0</v>
      </c>
      <c r="G2912" s="6">
        <v>0</v>
      </c>
      <c r="H2912" s="6">
        <v>0</v>
      </c>
    </row>
    <row r="2913" spans="1:8" x14ac:dyDescent="0.35">
      <c r="A2913" t="s">
        <v>1008</v>
      </c>
      <c r="B2913" t="s">
        <v>15</v>
      </c>
      <c r="C2913" t="s">
        <v>2812</v>
      </c>
      <c r="D2913" s="6">
        <v>140000</v>
      </c>
      <c r="E2913" s="6">
        <v>0</v>
      </c>
      <c r="F2913" s="6">
        <v>23250</v>
      </c>
      <c r="G2913" s="6">
        <v>77500</v>
      </c>
      <c r="H2913" s="6">
        <v>77500</v>
      </c>
    </row>
    <row r="2914" spans="1:8" x14ac:dyDescent="0.35">
      <c r="A2914" t="s">
        <v>1008</v>
      </c>
      <c r="B2914" t="s">
        <v>16</v>
      </c>
      <c r="C2914" t="s">
        <v>1217</v>
      </c>
      <c r="D2914" s="6">
        <v>236882</v>
      </c>
      <c r="E2914" s="6">
        <v>117343</v>
      </c>
      <c r="F2914" s="6">
        <v>117952.5</v>
      </c>
      <c r="G2914" s="6">
        <v>119380</v>
      </c>
      <c r="H2914" s="6">
        <v>116525</v>
      </c>
    </row>
    <row r="2915" spans="1:8" x14ac:dyDescent="0.35">
      <c r="A2915" t="s">
        <v>1009</v>
      </c>
      <c r="B2915" t="s">
        <v>15</v>
      </c>
      <c r="C2915" t="s">
        <v>2144</v>
      </c>
      <c r="D2915" s="6">
        <v>0</v>
      </c>
      <c r="E2915" s="6">
        <v>681000</v>
      </c>
      <c r="F2915" s="6">
        <v>0</v>
      </c>
      <c r="G2915" s="6">
        <v>0</v>
      </c>
      <c r="H2915" s="6">
        <v>0</v>
      </c>
    </row>
    <row r="2916" spans="1:8" x14ac:dyDescent="0.35">
      <c r="A2916" t="s">
        <v>1009</v>
      </c>
      <c r="B2916" t="s">
        <v>15</v>
      </c>
      <c r="C2916" t="s">
        <v>2592</v>
      </c>
      <c r="D2916" s="6">
        <v>163524</v>
      </c>
      <c r="E2916" s="6">
        <v>124818</v>
      </c>
      <c r="F2916" s="6">
        <v>0</v>
      </c>
      <c r="G2916" s="6">
        <v>0</v>
      </c>
      <c r="H2916" s="6">
        <v>0</v>
      </c>
    </row>
    <row r="2917" spans="1:8" x14ac:dyDescent="0.35">
      <c r="A2917" t="s">
        <v>1009</v>
      </c>
      <c r="B2917" t="s">
        <v>15</v>
      </c>
      <c r="C2917" t="s">
        <v>1032</v>
      </c>
      <c r="D2917" s="6">
        <v>0</v>
      </c>
      <c r="E2917" s="6">
        <v>0</v>
      </c>
      <c r="F2917" s="6">
        <v>0</v>
      </c>
      <c r="G2917" s="6">
        <v>0</v>
      </c>
      <c r="H2917" s="6">
        <v>0</v>
      </c>
    </row>
    <row r="2918" spans="1:8" x14ac:dyDescent="0.35">
      <c r="A2918" t="s">
        <v>1009</v>
      </c>
      <c r="B2918" t="s">
        <v>15</v>
      </c>
      <c r="C2918" t="s">
        <v>2597</v>
      </c>
      <c r="D2918" s="6">
        <v>1334750</v>
      </c>
      <c r="E2918" s="6">
        <v>282525</v>
      </c>
      <c r="F2918" s="6">
        <v>135990</v>
      </c>
      <c r="G2918" s="6">
        <v>451300</v>
      </c>
      <c r="H2918" s="6">
        <v>455300</v>
      </c>
    </row>
    <row r="2919" spans="1:8" x14ac:dyDescent="0.35">
      <c r="A2919" t="s">
        <v>1009</v>
      </c>
      <c r="B2919" t="s">
        <v>16</v>
      </c>
      <c r="C2919" t="s">
        <v>1270</v>
      </c>
      <c r="D2919" s="6">
        <v>863122</v>
      </c>
      <c r="E2919" s="6">
        <v>862623</v>
      </c>
      <c r="F2919" s="6">
        <v>0</v>
      </c>
      <c r="G2919" s="6">
        <v>0</v>
      </c>
      <c r="H2919" s="6">
        <v>0</v>
      </c>
    </row>
    <row r="2920" spans="1:8" x14ac:dyDescent="0.35">
      <c r="A2920" t="s">
        <v>1009</v>
      </c>
      <c r="B2920" t="s">
        <v>16</v>
      </c>
      <c r="C2920" t="s">
        <v>1032</v>
      </c>
      <c r="D2920" s="6">
        <v>0</v>
      </c>
      <c r="E2920" s="6">
        <v>0</v>
      </c>
      <c r="F2920" s="6">
        <v>0</v>
      </c>
      <c r="G2920" s="6">
        <v>0</v>
      </c>
      <c r="H2920" s="6">
        <v>0</v>
      </c>
    </row>
    <row r="2921" spans="1:8" x14ac:dyDescent="0.35">
      <c r="A2921" t="s">
        <v>1010</v>
      </c>
      <c r="B2921" t="s">
        <v>15</v>
      </c>
      <c r="C2921" t="s">
        <v>1048</v>
      </c>
      <c r="D2921" s="6">
        <v>206000</v>
      </c>
      <c r="E2921" s="6">
        <v>106000</v>
      </c>
      <c r="F2921" s="6">
        <v>0</v>
      </c>
      <c r="G2921" s="6">
        <v>0</v>
      </c>
      <c r="H2921" s="6">
        <v>0</v>
      </c>
    </row>
    <row r="2922" spans="1:8" x14ac:dyDescent="0.35">
      <c r="A2922" t="s">
        <v>1010</v>
      </c>
      <c r="B2922" t="s">
        <v>15</v>
      </c>
      <c r="C2922" t="s">
        <v>1873</v>
      </c>
      <c r="D2922" s="6">
        <v>165000</v>
      </c>
      <c r="E2922" s="6">
        <v>104403</v>
      </c>
      <c r="F2922" s="6">
        <v>50100</v>
      </c>
      <c r="G2922" s="6">
        <v>167000</v>
      </c>
      <c r="H2922" s="6">
        <v>167000</v>
      </c>
    </row>
    <row r="2923" spans="1:8" x14ac:dyDescent="0.35">
      <c r="A2923" t="s">
        <v>1010</v>
      </c>
      <c r="B2923" t="s">
        <v>15</v>
      </c>
      <c r="C2923" t="s">
        <v>2592</v>
      </c>
      <c r="D2923" s="6">
        <v>29637</v>
      </c>
      <c r="E2923" s="6">
        <v>0</v>
      </c>
      <c r="F2923" s="6">
        <v>0</v>
      </c>
      <c r="G2923" s="6">
        <v>0</v>
      </c>
      <c r="H2923" s="6">
        <v>0</v>
      </c>
    </row>
    <row r="2924" spans="1:8" x14ac:dyDescent="0.35">
      <c r="A2924" t="s">
        <v>1010</v>
      </c>
      <c r="B2924" t="s">
        <v>15</v>
      </c>
      <c r="C2924" t="s">
        <v>2911</v>
      </c>
      <c r="D2924" s="6">
        <v>252000</v>
      </c>
      <c r="E2924" s="6">
        <v>0</v>
      </c>
      <c r="F2924" s="6">
        <v>43500</v>
      </c>
      <c r="G2924" s="6">
        <v>145000</v>
      </c>
      <c r="H2924" s="6">
        <v>145000</v>
      </c>
    </row>
    <row r="2925" spans="1:8" x14ac:dyDescent="0.35">
      <c r="A2925" t="s">
        <v>1011</v>
      </c>
      <c r="B2925" t="s">
        <v>30</v>
      </c>
      <c r="C2925" t="s">
        <v>1144</v>
      </c>
      <c r="D2925" s="6">
        <v>988000</v>
      </c>
      <c r="E2925" s="6">
        <v>495000</v>
      </c>
      <c r="F2925" s="6">
        <v>495000</v>
      </c>
      <c r="G2925" s="6">
        <v>495000</v>
      </c>
      <c r="H2925" s="6">
        <v>495000</v>
      </c>
    </row>
    <row r="2926" spans="1:8" x14ac:dyDescent="0.35">
      <c r="A2926" t="s">
        <v>1011</v>
      </c>
      <c r="B2926" t="s">
        <v>15</v>
      </c>
      <c r="C2926" t="s">
        <v>1081</v>
      </c>
      <c r="D2926" s="6">
        <v>1100</v>
      </c>
      <c r="E2926" s="6">
        <v>550</v>
      </c>
      <c r="F2926" s="6">
        <v>550</v>
      </c>
      <c r="G2926" s="6">
        <v>550</v>
      </c>
      <c r="H2926" s="6">
        <v>550</v>
      </c>
    </row>
    <row r="2927" spans="1:8" x14ac:dyDescent="0.35">
      <c r="A2927" t="s">
        <v>1011</v>
      </c>
      <c r="B2927" t="s">
        <v>15</v>
      </c>
      <c r="C2927" t="s">
        <v>1082</v>
      </c>
      <c r="D2927" s="6">
        <v>1150</v>
      </c>
      <c r="E2927" s="6">
        <v>575</v>
      </c>
      <c r="F2927" s="6">
        <v>575</v>
      </c>
      <c r="G2927" s="6">
        <v>575</v>
      </c>
      <c r="H2927" s="6">
        <v>575</v>
      </c>
    </row>
    <row r="2928" spans="1:8" x14ac:dyDescent="0.35">
      <c r="A2928" t="s">
        <v>1011</v>
      </c>
      <c r="B2928" t="s">
        <v>15</v>
      </c>
      <c r="C2928" t="s">
        <v>1488</v>
      </c>
      <c r="D2928" s="6">
        <v>144150</v>
      </c>
      <c r="E2928" s="6">
        <v>143075</v>
      </c>
      <c r="F2928" s="6">
        <v>1075</v>
      </c>
      <c r="G2928" s="6">
        <v>1075</v>
      </c>
      <c r="H2928" s="6">
        <v>143075</v>
      </c>
    </row>
    <row r="2929" spans="1:8" x14ac:dyDescent="0.35">
      <c r="A2929" t="s">
        <v>1011</v>
      </c>
      <c r="B2929" t="s">
        <v>15</v>
      </c>
      <c r="C2929" t="s">
        <v>2382</v>
      </c>
      <c r="D2929" s="6">
        <v>1876000</v>
      </c>
      <c r="E2929" s="6">
        <v>932500</v>
      </c>
      <c r="F2929" s="6">
        <v>936500</v>
      </c>
      <c r="G2929" s="6">
        <v>936500</v>
      </c>
      <c r="H2929" s="6">
        <v>942500</v>
      </c>
    </row>
    <row r="2930" spans="1:8" x14ac:dyDescent="0.35">
      <c r="A2930" t="s">
        <v>1011</v>
      </c>
      <c r="B2930" t="s">
        <v>15</v>
      </c>
      <c r="C2930" t="s">
        <v>2592</v>
      </c>
      <c r="D2930" s="6">
        <v>68983</v>
      </c>
      <c r="E2930" s="6">
        <v>74071</v>
      </c>
      <c r="F2930" s="6">
        <v>0</v>
      </c>
      <c r="G2930" s="6">
        <v>0</v>
      </c>
      <c r="H2930" s="6">
        <v>0</v>
      </c>
    </row>
    <row r="2931" spans="1:8" x14ac:dyDescent="0.35">
      <c r="A2931" t="s">
        <v>1011</v>
      </c>
      <c r="B2931" t="s">
        <v>15</v>
      </c>
      <c r="C2931" t="s">
        <v>2612</v>
      </c>
      <c r="D2931" s="6">
        <v>1000</v>
      </c>
      <c r="E2931" s="6">
        <v>0</v>
      </c>
      <c r="F2931" s="6">
        <v>150</v>
      </c>
      <c r="G2931" s="6">
        <v>500</v>
      </c>
      <c r="H2931" s="6">
        <v>500</v>
      </c>
    </row>
    <row r="2932" spans="1:8" x14ac:dyDescent="0.35">
      <c r="A2932" t="s">
        <v>1011</v>
      </c>
      <c r="B2932" t="s">
        <v>15</v>
      </c>
      <c r="C2932" t="s">
        <v>2773</v>
      </c>
      <c r="D2932" s="6">
        <v>666583</v>
      </c>
      <c r="E2932" s="6">
        <v>0</v>
      </c>
      <c r="F2932" s="6">
        <v>57479.7</v>
      </c>
      <c r="G2932" s="6">
        <v>191599</v>
      </c>
      <c r="H2932" s="6">
        <v>191599</v>
      </c>
    </row>
    <row r="2933" spans="1:8" x14ac:dyDescent="0.35">
      <c r="A2933" t="s">
        <v>1011</v>
      </c>
      <c r="B2933" t="s">
        <v>16</v>
      </c>
      <c r="C2933" t="s">
        <v>2385</v>
      </c>
      <c r="D2933" s="6">
        <v>0</v>
      </c>
      <c r="E2933" s="6">
        <v>182244</v>
      </c>
      <c r="F2933" s="6">
        <v>0</v>
      </c>
      <c r="G2933" s="6">
        <v>0</v>
      </c>
      <c r="H2933" s="6">
        <v>0</v>
      </c>
    </row>
    <row r="2934" spans="1:8" x14ac:dyDescent="0.35">
      <c r="A2934" t="s">
        <v>1012</v>
      </c>
      <c r="B2934" t="s">
        <v>15</v>
      </c>
      <c r="C2934" t="s">
        <v>1080</v>
      </c>
      <c r="D2934" s="6">
        <v>379000</v>
      </c>
      <c r="E2934" s="6">
        <v>189500</v>
      </c>
      <c r="F2934" s="6">
        <v>155400</v>
      </c>
      <c r="G2934" s="6">
        <v>518000</v>
      </c>
      <c r="H2934" s="6">
        <v>518000</v>
      </c>
    </row>
    <row r="2935" spans="1:8" x14ac:dyDescent="0.35">
      <c r="A2935" t="s">
        <v>1012</v>
      </c>
      <c r="B2935" t="s">
        <v>15</v>
      </c>
      <c r="C2935" t="s">
        <v>1637</v>
      </c>
      <c r="D2935" s="6">
        <v>36000</v>
      </c>
      <c r="E2935" s="6">
        <v>18000</v>
      </c>
      <c r="F2935" s="6">
        <v>5400</v>
      </c>
      <c r="G2935" s="6">
        <v>18000</v>
      </c>
      <c r="H2935" s="6">
        <v>18000</v>
      </c>
    </row>
    <row r="2936" spans="1:8" x14ac:dyDescent="0.35">
      <c r="A2936" t="s">
        <v>1012</v>
      </c>
      <c r="B2936" t="s">
        <v>15</v>
      </c>
      <c r="C2936" t="s">
        <v>1689</v>
      </c>
      <c r="D2936" s="6">
        <v>327000</v>
      </c>
      <c r="E2936" s="6">
        <v>164000</v>
      </c>
      <c r="F2936" s="6">
        <v>559000</v>
      </c>
      <c r="G2936" s="6">
        <v>559000</v>
      </c>
      <c r="H2936" s="6">
        <v>559000</v>
      </c>
    </row>
    <row r="2937" spans="1:8" x14ac:dyDescent="0.35">
      <c r="A2937" t="s">
        <v>1012</v>
      </c>
      <c r="B2937" t="s">
        <v>15</v>
      </c>
      <c r="C2937" t="s">
        <v>2121</v>
      </c>
      <c r="D2937" s="6">
        <v>1447000</v>
      </c>
      <c r="E2937" s="6">
        <v>724000</v>
      </c>
      <c r="F2937" s="6">
        <v>0</v>
      </c>
      <c r="G2937" s="6">
        <v>0</v>
      </c>
      <c r="H2937" s="6">
        <v>0</v>
      </c>
    </row>
    <row r="2938" spans="1:8" x14ac:dyDescent="0.35">
      <c r="A2938" t="s">
        <v>1012</v>
      </c>
      <c r="B2938" t="s">
        <v>15</v>
      </c>
      <c r="C2938" t="s">
        <v>2303</v>
      </c>
      <c r="D2938" s="6">
        <v>190500</v>
      </c>
      <c r="E2938" s="6">
        <v>95000</v>
      </c>
      <c r="F2938" s="6">
        <v>96000</v>
      </c>
      <c r="G2938" s="6">
        <v>96000</v>
      </c>
      <c r="H2938" s="6">
        <v>96500</v>
      </c>
    </row>
    <row r="2939" spans="1:8" x14ac:dyDescent="0.35">
      <c r="A2939" t="s">
        <v>1012</v>
      </c>
      <c r="B2939" t="s">
        <v>15</v>
      </c>
      <c r="C2939" t="s">
        <v>2592</v>
      </c>
      <c r="D2939" s="6">
        <v>35141</v>
      </c>
      <c r="E2939" s="6">
        <v>0</v>
      </c>
      <c r="F2939" s="6">
        <v>0</v>
      </c>
      <c r="G2939" s="6">
        <v>0</v>
      </c>
      <c r="H2939" s="6">
        <v>0</v>
      </c>
    </row>
    <row r="2940" spans="1:8" x14ac:dyDescent="0.35">
      <c r="A2940" t="s">
        <v>1012</v>
      </c>
      <c r="B2940" t="s">
        <v>15</v>
      </c>
      <c r="C2940" t="s">
        <v>1092</v>
      </c>
      <c r="D2940" s="6">
        <v>30818</v>
      </c>
      <c r="E2940" s="6">
        <v>0</v>
      </c>
      <c r="F2940" s="6">
        <v>0</v>
      </c>
      <c r="G2940" s="6">
        <v>0</v>
      </c>
      <c r="H2940" s="6">
        <v>0</v>
      </c>
    </row>
    <row r="2941" spans="1:8" x14ac:dyDescent="0.35">
      <c r="A2941" t="s">
        <v>1013</v>
      </c>
      <c r="B2941" t="s">
        <v>15</v>
      </c>
      <c r="C2941" t="s">
        <v>2592</v>
      </c>
      <c r="D2941" s="6">
        <v>33751</v>
      </c>
      <c r="E2941" s="6">
        <v>11033</v>
      </c>
      <c r="F2941" s="6">
        <v>0</v>
      </c>
      <c r="G2941" s="6">
        <v>0</v>
      </c>
      <c r="H2941" s="6">
        <v>0</v>
      </c>
    </row>
    <row r="2942" spans="1:8" x14ac:dyDescent="0.35">
      <c r="A2942" t="s">
        <v>1013</v>
      </c>
      <c r="B2942" t="s">
        <v>15</v>
      </c>
      <c r="C2942" t="s">
        <v>1092</v>
      </c>
      <c r="D2942" s="6">
        <v>150000</v>
      </c>
      <c r="E2942" s="6">
        <v>0</v>
      </c>
      <c r="F2942" s="6">
        <v>0</v>
      </c>
      <c r="G2942" s="6">
        <v>0</v>
      </c>
      <c r="H2942" s="6">
        <v>0</v>
      </c>
    </row>
    <row r="2943" spans="1:8" x14ac:dyDescent="0.35">
      <c r="A2943" t="s">
        <v>1013</v>
      </c>
      <c r="B2943" t="s">
        <v>15</v>
      </c>
      <c r="C2943" t="s">
        <v>1037</v>
      </c>
      <c r="D2943" s="6">
        <v>1364884</v>
      </c>
      <c r="E2943" s="6">
        <v>0</v>
      </c>
      <c r="F2943" s="6">
        <v>94023.75</v>
      </c>
      <c r="G2943" s="6">
        <v>312575</v>
      </c>
      <c r="H2943" s="6">
        <v>314250</v>
      </c>
    </row>
    <row r="2944" spans="1:8" x14ac:dyDescent="0.35">
      <c r="A2944" t="s">
        <v>1013</v>
      </c>
      <c r="B2944" t="s">
        <v>15</v>
      </c>
      <c r="C2944" t="s">
        <v>2597</v>
      </c>
      <c r="D2944" s="6">
        <v>0</v>
      </c>
      <c r="E2944" s="6">
        <v>0</v>
      </c>
      <c r="F2944" s="6">
        <v>0</v>
      </c>
      <c r="G2944" s="6">
        <v>0</v>
      </c>
      <c r="H2944" s="6">
        <v>0</v>
      </c>
    </row>
    <row r="2945" spans="1:8" x14ac:dyDescent="0.35">
      <c r="A2945" t="s">
        <v>1013</v>
      </c>
      <c r="B2945" t="s">
        <v>15</v>
      </c>
      <c r="C2945" t="s">
        <v>1178</v>
      </c>
      <c r="D2945" s="6">
        <v>0</v>
      </c>
      <c r="E2945" s="6">
        <v>337680</v>
      </c>
      <c r="F2945" s="6">
        <v>0</v>
      </c>
      <c r="G2945" s="6">
        <v>0</v>
      </c>
      <c r="H2945" s="6">
        <v>0</v>
      </c>
    </row>
    <row r="2946" spans="1:8" x14ac:dyDescent="0.35">
      <c r="A2946" t="s">
        <v>1013</v>
      </c>
      <c r="B2946" t="s">
        <v>15</v>
      </c>
      <c r="C2946" t="s">
        <v>1176</v>
      </c>
      <c r="D2946" s="6">
        <v>0</v>
      </c>
      <c r="E2946" s="6">
        <v>345500</v>
      </c>
      <c r="F2946" s="6">
        <v>0</v>
      </c>
      <c r="G2946" s="6">
        <v>0</v>
      </c>
      <c r="H2946" s="6">
        <v>0</v>
      </c>
    </row>
    <row r="2947" spans="1:8" x14ac:dyDescent="0.35">
      <c r="A2947" t="s">
        <v>1014</v>
      </c>
      <c r="B2947" t="s">
        <v>15</v>
      </c>
      <c r="C2947" t="s">
        <v>1332</v>
      </c>
      <c r="D2947" s="6">
        <v>240000</v>
      </c>
      <c r="E2947" s="6">
        <v>119000</v>
      </c>
      <c r="F2947" s="6">
        <v>36000</v>
      </c>
      <c r="G2947" s="6">
        <v>120000</v>
      </c>
      <c r="H2947" s="6">
        <v>120000</v>
      </c>
    </row>
    <row r="2948" spans="1:8" x14ac:dyDescent="0.35">
      <c r="A2948" t="s">
        <v>1014</v>
      </c>
      <c r="B2948" t="s">
        <v>15</v>
      </c>
      <c r="C2948" t="s">
        <v>1121</v>
      </c>
      <c r="D2948" s="6">
        <v>218750</v>
      </c>
      <c r="E2948" s="6">
        <v>169300</v>
      </c>
      <c r="F2948" s="6">
        <v>0</v>
      </c>
      <c r="G2948" s="6">
        <v>0</v>
      </c>
      <c r="H2948" s="6">
        <v>0</v>
      </c>
    </row>
    <row r="2949" spans="1:8" x14ac:dyDescent="0.35">
      <c r="A2949" t="s">
        <v>1014</v>
      </c>
      <c r="B2949" t="s">
        <v>15</v>
      </c>
      <c r="C2949" t="s">
        <v>1207</v>
      </c>
      <c r="D2949" s="6">
        <v>529200</v>
      </c>
      <c r="E2949" s="6">
        <v>654038</v>
      </c>
      <c r="F2949" s="6">
        <v>0</v>
      </c>
      <c r="G2949" s="6">
        <v>0</v>
      </c>
      <c r="H2949" s="6">
        <v>0</v>
      </c>
    </row>
    <row r="2950" spans="1:8" x14ac:dyDescent="0.35">
      <c r="A2950" t="s">
        <v>1014</v>
      </c>
      <c r="B2950" t="s">
        <v>15</v>
      </c>
      <c r="C2950" t="s">
        <v>1092</v>
      </c>
      <c r="D2950" s="6">
        <v>19190</v>
      </c>
      <c r="E2950" s="6">
        <v>0</v>
      </c>
      <c r="F2950" s="6">
        <v>0</v>
      </c>
      <c r="G2950" s="6">
        <v>0</v>
      </c>
      <c r="H2950" s="6">
        <v>0</v>
      </c>
    </row>
    <row r="2951" spans="1:8" x14ac:dyDescent="0.35">
      <c r="A2951" t="s">
        <v>1014</v>
      </c>
      <c r="B2951" t="s">
        <v>15</v>
      </c>
      <c r="C2951" t="s">
        <v>2592</v>
      </c>
      <c r="D2951" s="6">
        <v>10736</v>
      </c>
      <c r="E2951" s="6">
        <v>28975</v>
      </c>
      <c r="F2951" s="6">
        <v>0</v>
      </c>
      <c r="G2951" s="6">
        <v>0</v>
      </c>
      <c r="H2951" s="6">
        <v>0</v>
      </c>
    </row>
    <row r="2952" spans="1:8" x14ac:dyDescent="0.35">
      <c r="A2952" t="s">
        <v>1014</v>
      </c>
      <c r="B2952" t="s">
        <v>15</v>
      </c>
      <c r="C2952" t="s">
        <v>2926</v>
      </c>
      <c r="D2952" s="6">
        <v>23216</v>
      </c>
      <c r="E2952" s="6">
        <v>0</v>
      </c>
      <c r="F2952" s="6">
        <v>3418.8</v>
      </c>
      <c r="G2952" s="6">
        <v>11424</v>
      </c>
      <c r="H2952" s="6">
        <v>11368</v>
      </c>
    </row>
    <row r="2953" spans="1:8" x14ac:dyDescent="0.35">
      <c r="A2953" t="s">
        <v>1015</v>
      </c>
      <c r="B2953" t="s">
        <v>15</v>
      </c>
      <c r="C2953" t="s">
        <v>1121</v>
      </c>
      <c r="D2953" s="6">
        <v>545563</v>
      </c>
      <c r="E2953" s="6">
        <v>275500</v>
      </c>
      <c r="F2953" s="6">
        <v>0</v>
      </c>
      <c r="G2953" s="6">
        <v>0</v>
      </c>
      <c r="H2953" s="6">
        <v>0</v>
      </c>
    </row>
    <row r="2954" spans="1:8" x14ac:dyDescent="0.35">
      <c r="A2954" t="s">
        <v>1015</v>
      </c>
      <c r="B2954" t="s">
        <v>15</v>
      </c>
      <c r="C2954" t="s">
        <v>2592</v>
      </c>
      <c r="D2954" s="6">
        <v>1589</v>
      </c>
      <c r="E2954" s="6">
        <v>3366</v>
      </c>
      <c r="F2954" s="6">
        <v>0</v>
      </c>
      <c r="G2954" s="6">
        <v>0</v>
      </c>
      <c r="H2954" s="6">
        <v>0</v>
      </c>
    </row>
    <row r="2955" spans="1:8" x14ac:dyDescent="0.35">
      <c r="A2955" t="s">
        <v>1015</v>
      </c>
      <c r="B2955" t="s">
        <v>15</v>
      </c>
      <c r="C2955" t="s">
        <v>1092</v>
      </c>
      <c r="D2955" s="6">
        <v>150000</v>
      </c>
      <c r="E2955" s="6">
        <v>0</v>
      </c>
      <c r="F2955" s="6">
        <v>0</v>
      </c>
      <c r="G2955" s="6">
        <v>0</v>
      </c>
      <c r="H2955" s="6">
        <v>0</v>
      </c>
    </row>
    <row r="2956" spans="1:8" x14ac:dyDescent="0.35">
      <c r="A2956" t="s">
        <v>1016</v>
      </c>
      <c r="B2956" t="s">
        <v>15</v>
      </c>
      <c r="C2956" t="s">
        <v>1383</v>
      </c>
      <c r="D2956" s="6">
        <v>1475000</v>
      </c>
      <c r="E2956" s="6">
        <v>922500</v>
      </c>
      <c r="F2956" s="6">
        <v>221250</v>
      </c>
      <c r="G2956" s="6">
        <v>737500</v>
      </c>
      <c r="H2956" s="6">
        <v>737500</v>
      </c>
    </row>
    <row r="2957" spans="1:8" x14ac:dyDescent="0.35">
      <c r="A2957" t="s">
        <v>1016</v>
      </c>
      <c r="B2957" t="s">
        <v>15</v>
      </c>
      <c r="C2957" t="s">
        <v>2592</v>
      </c>
      <c r="D2957" s="6">
        <v>97936</v>
      </c>
      <c r="E2957" s="6">
        <v>0</v>
      </c>
      <c r="F2957" s="6">
        <v>0</v>
      </c>
      <c r="G2957" s="6">
        <v>0</v>
      </c>
      <c r="H2957" s="6">
        <v>0</v>
      </c>
    </row>
    <row r="2958" spans="1:8" x14ac:dyDescent="0.35">
      <c r="A2958" t="s">
        <v>1016</v>
      </c>
      <c r="B2958" t="s">
        <v>15</v>
      </c>
      <c r="C2958" t="s">
        <v>1092</v>
      </c>
      <c r="D2958" s="6">
        <v>150000</v>
      </c>
      <c r="E2958" s="6">
        <v>0</v>
      </c>
      <c r="F2958" s="6">
        <v>0</v>
      </c>
      <c r="G2958" s="6">
        <v>0</v>
      </c>
      <c r="H2958" s="6">
        <v>0</v>
      </c>
    </row>
    <row r="2959" spans="1:8" x14ac:dyDescent="0.35">
      <c r="A2959" t="s">
        <v>1016</v>
      </c>
      <c r="B2959" t="s">
        <v>15</v>
      </c>
      <c r="C2959" t="s">
        <v>2613</v>
      </c>
      <c r="D2959" s="6">
        <v>540000</v>
      </c>
      <c r="E2959" s="6">
        <v>0</v>
      </c>
      <c r="F2959" s="6">
        <v>135000</v>
      </c>
      <c r="G2959" s="6">
        <v>450000</v>
      </c>
      <c r="H2959" s="6">
        <v>450000</v>
      </c>
    </row>
    <row r="2960" spans="1:8" x14ac:dyDescent="0.35">
      <c r="A2960" t="s">
        <v>1017</v>
      </c>
      <c r="B2960" t="s">
        <v>15</v>
      </c>
      <c r="C2960" t="s">
        <v>1288</v>
      </c>
      <c r="D2960" s="6">
        <v>477000</v>
      </c>
      <c r="E2960" s="6">
        <v>239000</v>
      </c>
      <c r="F2960" s="6">
        <v>239000</v>
      </c>
      <c r="G2960" s="6">
        <v>239000</v>
      </c>
      <c r="H2960" s="6">
        <v>239000</v>
      </c>
    </row>
    <row r="2961" spans="1:8" x14ac:dyDescent="0.35">
      <c r="A2961" t="s">
        <v>1017</v>
      </c>
      <c r="B2961" t="s">
        <v>15</v>
      </c>
      <c r="C2961" t="s">
        <v>1311</v>
      </c>
      <c r="D2961" s="6">
        <v>19705</v>
      </c>
      <c r="E2961" s="6">
        <v>19803</v>
      </c>
      <c r="F2961" s="6">
        <v>0</v>
      </c>
      <c r="G2961" s="6">
        <v>0</v>
      </c>
      <c r="H2961" s="6">
        <v>0</v>
      </c>
    </row>
    <row r="2962" spans="1:8" x14ac:dyDescent="0.35">
      <c r="A2962" t="s">
        <v>1017</v>
      </c>
      <c r="B2962" t="s">
        <v>15</v>
      </c>
      <c r="C2962" t="s">
        <v>1518</v>
      </c>
      <c r="D2962" s="6">
        <v>0</v>
      </c>
      <c r="E2962" s="6">
        <v>19294</v>
      </c>
      <c r="F2962" s="6">
        <v>0</v>
      </c>
      <c r="G2962" s="6">
        <v>0</v>
      </c>
      <c r="H2962" s="6">
        <v>0</v>
      </c>
    </row>
    <row r="2963" spans="1:8" x14ac:dyDescent="0.35">
      <c r="A2963" t="s">
        <v>1017</v>
      </c>
      <c r="B2963" t="s">
        <v>15</v>
      </c>
      <c r="C2963" t="s">
        <v>1401</v>
      </c>
      <c r="D2963" s="6">
        <v>206000</v>
      </c>
      <c r="E2963" s="6">
        <v>105000</v>
      </c>
      <c r="F2963" s="6">
        <v>30900</v>
      </c>
      <c r="G2963" s="6">
        <v>103000</v>
      </c>
      <c r="H2963" s="6">
        <v>103000</v>
      </c>
    </row>
    <row r="2964" spans="1:8" x14ac:dyDescent="0.35">
      <c r="A2964" t="s">
        <v>1017</v>
      </c>
      <c r="B2964" t="s">
        <v>15</v>
      </c>
      <c r="C2964" t="s">
        <v>1839</v>
      </c>
      <c r="D2964" s="6">
        <v>39308</v>
      </c>
      <c r="E2964" s="6">
        <v>19799</v>
      </c>
      <c r="F2964" s="6">
        <v>5838.15</v>
      </c>
      <c r="G2964" s="6">
        <v>19509</v>
      </c>
      <c r="H2964" s="6">
        <v>19412</v>
      </c>
    </row>
    <row r="2965" spans="1:8" x14ac:dyDescent="0.35">
      <c r="A2965" t="s">
        <v>1017</v>
      </c>
      <c r="B2965" t="s">
        <v>15</v>
      </c>
      <c r="C2965" t="s">
        <v>1907</v>
      </c>
      <c r="D2965" s="6">
        <v>39957</v>
      </c>
      <c r="E2965" s="6">
        <v>20128</v>
      </c>
      <c r="F2965" s="6">
        <v>0</v>
      </c>
      <c r="G2965" s="6">
        <v>0</v>
      </c>
      <c r="H2965" s="6">
        <v>0</v>
      </c>
    </row>
    <row r="2966" spans="1:8" x14ac:dyDescent="0.35">
      <c r="A2966" t="s">
        <v>1017</v>
      </c>
      <c r="B2966" t="s">
        <v>15</v>
      </c>
      <c r="C2966" t="s">
        <v>1981</v>
      </c>
      <c r="D2966" s="6">
        <v>154000</v>
      </c>
      <c r="E2966" s="6">
        <v>76500</v>
      </c>
      <c r="F2966" s="6">
        <v>23250</v>
      </c>
      <c r="G2966" s="6">
        <v>77500</v>
      </c>
      <c r="H2966" s="6">
        <v>77500</v>
      </c>
    </row>
    <row r="2967" spans="1:8" x14ac:dyDescent="0.35">
      <c r="A2967" t="s">
        <v>1017</v>
      </c>
      <c r="B2967" t="s">
        <v>15</v>
      </c>
      <c r="C2967" t="s">
        <v>2014</v>
      </c>
      <c r="D2967" s="6">
        <v>100285</v>
      </c>
      <c r="E2967" s="6">
        <v>51576</v>
      </c>
      <c r="F2967" s="6">
        <v>24355</v>
      </c>
      <c r="G2967" s="6">
        <v>48710</v>
      </c>
      <c r="H2967" s="6">
        <v>0</v>
      </c>
    </row>
    <row r="2968" spans="1:8" x14ac:dyDescent="0.35">
      <c r="A2968" t="s">
        <v>1017</v>
      </c>
      <c r="B2968" t="s">
        <v>15</v>
      </c>
      <c r="C2968" t="s">
        <v>2257</v>
      </c>
      <c r="D2968" s="6">
        <v>125073</v>
      </c>
      <c r="E2968" s="6">
        <v>64324</v>
      </c>
      <c r="F2968" s="6">
        <v>30375</v>
      </c>
      <c r="G2968" s="6">
        <v>60750</v>
      </c>
      <c r="H2968" s="6">
        <v>0</v>
      </c>
    </row>
    <row r="2969" spans="1:8" x14ac:dyDescent="0.35">
      <c r="A2969" t="s">
        <v>1017</v>
      </c>
      <c r="B2969" t="s">
        <v>15</v>
      </c>
      <c r="C2969" t="s">
        <v>2436</v>
      </c>
      <c r="D2969" s="6">
        <v>39400</v>
      </c>
      <c r="E2969" s="6">
        <v>19846</v>
      </c>
      <c r="F2969" s="6">
        <v>2933.1</v>
      </c>
      <c r="G2969" s="6">
        <v>19554</v>
      </c>
      <c r="H2969" s="6">
        <v>0</v>
      </c>
    </row>
    <row r="2970" spans="1:8" x14ac:dyDescent="0.35">
      <c r="A2970" t="s">
        <v>1017</v>
      </c>
      <c r="B2970" t="s">
        <v>15</v>
      </c>
      <c r="C2970" t="s">
        <v>1092</v>
      </c>
      <c r="D2970" s="6">
        <v>10000</v>
      </c>
      <c r="E2970" s="6">
        <v>0</v>
      </c>
      <c r="F2970" s="6">
        <v>0</v>
      </c>
      <c r="G2970" s="6">
        <v>0</v>
      </c>
      <c r="H2970" s="6">
        <v>0</v>
      </c>
    </row>
    <row r="2971" spans="1:8" x14ac:dyDescent="0.35">
      <c r="A2971" t="s">
        <v>1017</v>
      </c>
      <c r="B2971" t="s">
        <v>15</v>
      </c>
      <c r="C2971" t="s">
        <v>2592</v>
      </c>
      <c r="D2971" s="6">
        <v>11851</v>
      </c>
      <c r="E2971" s="6">
        <v>0</v>
      </c>
      <c r="F2971" s="6">
        <v>0</v>
      </c>
      <c r="G2971" s="6">
        <v>0</v>
      </c>
      <c r="H2971" s="6">
        <v>0</v>
      </c>
    </row>
    <row r="2972" spans="1:8" x14ac:dyDescent="0.35">
      <c r="A2972" t="s">
        <v>1017</v>
      </c>
      <c r="B2972" t="s">
        <v>15</v>
      </c>
      <c r="C2972" t="s">
        <v>2861</v>
      </c>
      <c r="D2972" s="6">
        <v>30369</v>
      </c>
      <c r="E2972" s="6">
        <v>0</v>
      </c>
      <c r="F2972" s="6">
        <v>4517.3999999999996</v>
      </c>
      <c r="G2972" s="6">
        <v>15095</v>
      </c>
      <c r="H2972" s="6">
        <v>15021</v>
      </c>
    </row>
    <row r="2973" spans="1:8" x14ac:dyDescent="0.35">
      <c r="A2973" t="s">
        <v>1017</v>
      </c>
      <c r="B2973" t="s">
        <v>15</v>
      </c>
      <c r="C2973" t="s">
        <v>2862</v>
      </c>
      <c r="D2973" s="6">
        <v>7507</v>
      </c>
      <c r="E2973" s="6">
        <v>0</v>
      </c>
      <c r="F2973" s="6">
        <v>2178.15</v>
      </c>
      <c r="G2973" s="6">
        <v>7278</v>
      </c>
      <c r="H2973" s="6">
        <v>7243</v>
      </c>
    </row>
    <row r="2974" spans="1:8" x14ac:dyDescent="0.35">
      <c r="A2974" t="s">
        <v>1018</v>
      </c>
      <c r="B2974" t="s">
        <v>30</v>
      </c>
      <c r="C2974" t="s">
        <v>1221</v>
      </c>
      <c r="D2974" s="6">
        <v>3003000</v>
      </c>
      <c r="E2974" s="6">
        <v>1270500</v>
      </c>
      <c r="F2974" s="6">
        <v>702000</v>
      </c>
      <c r="G2974" s="6">
        <v>2340000</v>
      </c>
      <c r="H2974" s="6">
        <v>2340000</v>
      </c>
    </row>
    <row r="2975" spans="1:8" x14ac:dyDescent="0.35">
      <c r="A2975" t="s">
        <v>1018</v>
      </c>
      <c r="B2975" t="s">
        <v>30</v>
      </c>
      <c r="C2975" t="s">
        <v>2664</v>
      </c>
      <c r="D2975" s="6">
        <v>387500</v>
      </c>
      <c r="E2975" s="6">
        <v>0</v>
      </c>
      <c r="F2975" s="6">
        <v>50250</v>
      </c>
      <c r="G2975" s="6">
        <v>167500</v>
      </c>
      <c r="H2975" s="6">
        <v>167500</v>
      </c>
    </row>
    <row r="2976" spans="1:8" x14ac:dyDescent="0.35">
      <c r="A2976" t="s">
        <v>1018</v>
      </c>
      <c r="B2976" t="s">
        <v>15</v>
      </c>
      <c r="C2976" t="s">
        <v>2029</v>
      </c>
      <c r="D2976" s="6">
        <v>188338</v>
      </c>
      <c r="E2976" s="6">
        <v>97009</v>
      </c>
      <c r="F2976" s="6">
        <v>90382</v>
      </c>
      <c r="G2976" s="6">
        <v>91329</v>
      </c>
      <c r="H2976" s="6">
        <v>89435</v>
      </c>
    </row>
    <row r="2977" spans="1:8" x14ac:dyDescent="0.35">
      <c r="A2977" t="s">
        <v>1018</v>
      </c>
      <c r="B2977" t="s">
        <v>15</v>
      </c>
      <c r="C2977" t="s">
        <v>2547</v>
      </c>
      <c r="D2977" s="6">
        <v>3912000</v>
      </c>
      <c r="E2977" s="6">
        <v>1956000</v>
      </c>
      <c r="F2977" s="6">
        <v>978000</v>
      </c>
      <c r="G2977" s="6">
        <v>1956000</v>
      </c>
      <c r="H2977" s="6">
        <v>0</v>
      </c>
    </row>
    <row r="2978" spans="1:8" x14ac:dyDescent="0.35">
      <c r="A2978" t="s">
        <v>1018</v>
      </c>
      <c r="B2978" t="s">
        <v>15</v>
      </c>
      <c r="C2978" t="s">
        <v>2592</v>
      </c>
      <c r="D2978" s="6">
        <v>33469</v>
      </c>
      <c r="E2978" s="6">
        <v>41788</v>
      </c>
      <c r="F2978" s="6">
        <v>0</v>
      </c>
      <c r="G2978" s="6">
        <v>0</v>
      </c>
      <c r="H2978" s="6">
        <v>0</v>
      </c>
    </row>
    <row r="2979" spans="1:8" x14ac:dyDescent="0.35">
      <c r="A2979" t="s">
        <v>1018</v>
      </c>
      <c r="B2979" t="s">
        <v>15</v>
      </c>
      <c r="C2979" t="s">
        <v>1092</v>
      </c>
      <c r="D2979" s="6">
        <v>100000</v>
      </c>
      <c r="E2979" s="6">
        <v>0</v>
      </c>
      <c r="F2979" s="6">
        <v>0</v>
      </c>
      <c r="G2979" s="6">
        <v>0</v>
      </c>
      <c r="H2979" s="6">
        <v>0</v>
      </c>
    </row>
    <row r="2980" spans="1:8" x14ac:dyDescent="0.35">
      <c r="A2980" t="s">
        <v>1018</v>
      </c>
      <c r="B2980" t="s">
        <v>15</v>
      </c>
      <c r="C2980" t="s">
        <v>2663</v>
      </c>
      <c r="D2980" s="6">
        <v>650000</v>
      </c>
      <c r="E2980" s="6">
        <v>0</v>
      </c>
      <c r="F2980" s="6">
        <v>225000</v>
      </c>
      <c r="G2980" s="6">
        <v>750000</v>
      </c>
      <c r="H2980" s="6">
        <v>750000</v>
      </c>
    </row>
    <row r="2981" spans="1:8" x14ac:dyDescent="0.35">
      <c r="A2981" t="s">
        <v>1018</v>
      </c>
      <c r="B2981" t="s">
        <v>15</v>
      </c>
      <c r="C2981" t="s">
        <v>2817</v>
      </c>
      <c r="D2981" s="6">
        <v>150000</v>
      </c>
      <c r="E2981" s="6">
        <v>75000</v>
      </c>
      <c r="F2981" s="6">
        <v>75000</v>
      </c>
      <c r="G2981" s="6">
        <v>75000</v>
      </c>
      <c r="H2981" s="6">
        <v>75000</v>
      </c>
    </row>
    <row r="2982" spans="1:8" x14ac:dyDescent="0.35">
      <c r="A2982" t="s">
        <v>1018</v>
      </c>
      <c r="B2982" t="s">
        <v>16</v>
      </c>
      <c r="C2982" t="s">
        <v>1534</v>
      </c>
      <c r="D2982" s="6">
        <v>211084</v>
      </c>
      <c r="E2982" s="6">
        <v>106318</v>
      </c>
      <c r="F2982" s="6">
        <v>104610</v>
      </c>
      <c r="G2982" s="6">
        <v>104610</v>
      </c>
      <c r="H2982" s="6">
        <v>107270</v>
      </c>
    </row>
  </sheetData>
  <sortState ref="A2:M2979">
    <sortCondition ref="A2:A2979"/>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1"/>
  <sheetViews>
    <sheetView workbookViewId="0">
      <pane ySplit="2" topLeftCell="A3" activePane="bottomLeft" state="frozen"/>
      <selection pane="bottomLeft" activeCell="A3" sqref="A3"/>
    </sheetView>
  </sheetViews>
  <sheetFormatPr defaultColWidth="19.26953125" defaultRowHeight="14.5" x14ac:dyDescent="0.35"/>
  <cols>
    <col min="1" max="1" width="8" bestFit="1" customWidth="1"/>
    <col min="2" max="2" width="15.7265625" style="24" bestFit="1" customWidth="1"/>
    <col min="3" max="3" width="20.453125" style="9" bestFit="1" customWidth="1"/>
    <col min="4" max="4" width="15" style="24" bestFit="1" customWidth="1"/>
    <col min="5" max="5" width="19.26953125" style="9"/>
    <col min="6" max="6" width="15.7265625" style="24" bestFit="1" customWidth="1"/>
    <col min="7" max="7" width="20.453125" style="9" bestFit="1" customWidth="1"/>
    <col min="8" max="8" width="15" style="24" bestFit="1" customWidth="1"/>
    <col min="9" max="9" width="19.26953125" style="9"/>
    <col min="10" max="11" width="10.81640625" bestFit="1" customWidth="1"/>
    <col min="12" max="12" width="4" bestFit="1" customWidth="1"/>
  </cols>
  <sheetData>
    <row r="1" spans="1:12" x14ac:dyDescent="0.35">
      <c r="B1" s="44">
        <v>2016</v>
      </c>
      <c r="C1" s="44"/>
      <c r="D1" s="44"/>
      <c r="E1" s="44"/>
      <c r="F1" s="44">
        <v>2020</v>
      </c>
      <c r="G1" s="44"/>
      <c r="H1" s="44"/>
      <c r="I1" s="44"/>
    </row>
    <row r="2" spans="1:12" s="34" customFormat="1" ht="52.5" x14ac:dyDescent="0.35">
      <c r="A2" s="34" t="s">
        <v>729</v>
      </c>
      <c r="B2" s="26" t="s">
        <v>7</v>
      </c>
      <c r="C2" s="27" t="s">
        <v>8</v>
      </c>
      <c r="D2" s="28" t="s">
        <v>1021</v>
      </c>
      <c r="E2" s="29" t="s">
        <v>1022</v>
      </c>
      <c r="F2" s="30" t="s">
        <v>7</v>
      </c>
      <c r="G2" s="31" t="s">
        <v>8</v>
      </c>
      <c r="H2" s="32" t="s">
        <v>1021</v>
      </c>
      <c r="I2" s="33" t="s">
        <v>1022</v>
      </c>
      <c r="J2" s="35" t="s">
        <v>1023</v>
      </c>
      <c r="K2" s="35" t="s">
        <v>1024</v>
      </c>
      <c r="L2" s="36"/>
    </row>
    <row r="3" spans="1:12" x14ac:dyDescent="0.35">
      <c r="A3" t="s">
        <v>730</v>
      </c>
      <c r="B3" s="24">
        <f>VLOOKUP(A3,'2016 - Support'!J:N,2,FALSE)</f>
        <v>3193169</v>
      </c>
      <c r="C3" s="9">
        <f>VLOOKUP(A3,'2016 - Support'!J:N,3,FALSE)</f>
        <v>0.73229999999999995</v>
      </c>
      <c r="D3" s="24">
        <f>VLOOKUP(A3,'2016 - Support'!J:N,4,FALSE)</f>
        <v>1203924</v>
      </c>
      <c r="E3" s="9">
        <f>VLOOKUP(A3,'2016 - Support'!J:N,5,FALSE)</f>
        <v>0.27610000000000001</v>
      </c>
      <c r="F3" s="24">
        <f>VLOOKUP(A3,'2020 - Support'!K:O,2,FALSE)</f>
        <v>4042069</v>
      </c>
      <c r="G3" s="9">
        <f>VLOOKUP(A3,'2020 - Support'!K:O,3,FALSE)</f>
        <v>0.89799999999999991</v>
      </c>
      <c r="H3" s="24">
        <f>VLOOKUP(A3,'2020 - Support'!K:O,4,FALSE)</f>
        <v>1815780</v>
      </c>
      <c r="I3" s="9">
        <f>VLOOKUP(A3,'2020 - Support'!K:O,5,FALSE)</f>
        <v>0.40339999999999998</v>
      </c>
      <c r="J3" t="str">
        <f>IF(D3&gt;=H3,"YES","NO")</f>
        <v>NO</v>
      </c>
      <c r="K3" t="str">
        <f>IF(E3&gt;=I3,"YES","NO")</f>
        <v>NO</v>
      </c>
    </row>
    <row r="4" spans="1:12" x14ac:dyDescent="0.35">
      <c r="A4" t="s">
        <v>731</v>
      </c>
      <c r="B4" s="24">
        <f>VLOOKUP(A4,'2016 - Support'!J:N,2,FALSE)</f>
        <v>7378779</v>
      </c>
      <c r="C4" s="9">
        <f>VLOOKUP(A4,'2016 - Support'!J:N,3,FALSE)</f>
        <v>1.1415</v>
      </c>
      <c r="D4" s="24">
        <f>VLOOKUP(A4,'2016 - Support'!J:N,4,FALSE)</f>
        <v>3923067</v>
      </c>
      <c r="E4" s="9">
        <f>VLOOKUP(A4,'2016 - Support'!J:N,5,FALSE)</f>
        <v>0.6069</v>
      </c>
      <c r="F4" s="24">
        <f>VLOOKUP(A4,'2020 - Support'!K:O,2,FALSE)</f>
        <v>6694378</v>
      </c>
      <c r="G4" s="9">
        <f>VLOOKUP(A4,'2020 - Support'!K:O,3,FALSE)</f>
        <v>0.9839</v>
      </c>
      <c r="H4" s="24">
        <f>VLOOKUP(A4,'2020 - Support'!K:O,4,FALSE)</f>
        <v>3012776</v>
      </c>
      <c r="I4" s="9">
        <f>VLOOKUP(A4,'2020 - Support'!K:O,5,FALSE)</f>
        <v>0.44279999999999997</v>
      </c>
      <c r="J4" t="str">
        <f t="shared" ref="J4:J67" si="0">IF(D4&gt;=H4,"YES","NO")</f>
        <v>YES</v>
      </c>
      <c r="K4" t="str">
        <f t="shared" ref="K4:K67" si="1">IF(E4&gt;=I4,"YES","NO")</f>
        <v>YES</v>
      </c>
    </row>
    <row r="5" spans="1:12" x14ac:dyDescent="0.35">
      <c r="A5" t="s">
        <v>732</v>
      </c>
      <c r="B5" s="24">
        <f>VLOOKUP(A5,'2016 - Support'!J:N,2,FALSE)</f>
        <v>4117710</v>
      </c>
      <c r="C5" s="9">
        <f>VLOOKUP(A5,'2016 - Support'!J:N,3,FALSE)</f>
        <v>1.0164</v>
      </c>
      <c r="D5" s="24">
        <f>VLOOKUP(A5,'2016 - Support'!J:N,4,FALSE)</f>
        <v>1663856</v>
      </c>
      <c r="E5" s="9">
        <f>VLOOKUP(A5,'2016 - Support'!J:N,5,FALSE)</f>
        <v>0.41070000000000001</v>
      </c>
      <c r="F5" s="24">
        <f>VLOOKUP(A5,'2020 - Support'!K:O,2,FALSE)</f>
        <v>4278615</v>
      </c>
      <c r="G5" s="9">
        <f>VLOOKUP(A5,'2020 - Support'!K:O,3,FALSE)</f>
        <v>1.0004999999999999</v>
      </c>
      <c r="H5" s="24">
        <f>VLOOKUP(A5,'2020 - Support'!K:O,4,FALSE)</f>
        <v>1530551</v>
      </c>
      <c r="I5" s="9">
        <f>VLOOKUP(A5,'2020 - Support'!K:O,5,FALSE)</f>
        <v>0.3579</v>
      </c>
      <c r="J5" t="str">
        <f t="shared" si="0"/>
        <v>YES</v>
      </c>
      <c r="K5" t="str">
        <f t="shared" si="1"/>
        <v>YES</v>
      </c>
    </row>
    <row r="6" spans="1:12" x14ac:dyDescent="0.35">
      <c r="A6" t="s">
        <v>733</v>
      </c>
      <c r="B6" s="24">
        <f>VLOOKUP(A6,'2016 - Support'!J:N,2,FALSE)</f>
        <v>24169964</v>
      </c>
      <c r="C6" s="9">
        <f>VLOOKUP(A6,'2016 - Support'!J:N,3,FALSE)</f>
        <v>0.91900000000000004</v>
      </c>
      <c r="D6" s="24">
        <f>VLOOKUP(A6,'2016 - Support'!J:N,4,FALSE)</f>
        <v>9368162</v>
      </c>
      <c r="E6" s="9">
        <f>VLOOKUP(A6,'2016 - Support'!J:N,5,FALSE)</f>
        <v>0.35620000000000002</v>
      </c>
      <c r="F6" s="24">
        <f>VLOOKUP(A6,'2020 - Support'!K:O,2,FALSE)</f>
        <v>28318770</v>
      </c>
      <c r="G6" s="9">
        <f>VLOOKUP(A6,'2020 - Support'!K:O,3,FALSE)</f>
        <v>0.86380000000000001</v>
      </c>
      <c r="H6" s="24">
        <f>VLOOKUP(A6,'2020 - Support'!K:O,4,FALSE)</f>
        <v>11294944</v>
      </c>
      <c r="I6" s="9">
        <f>VLOOKUP(A6,'2020 - Support'!K:O,5,FALSE)</f>
        <v>0.34510000000000002</v>
      </c>
      <c r="J6" t="str">
        <f t="shared" si="0"/>
        <v>NO</v>
      </c>
      <c r="K6" t="str">
        <f t="shared" si="1"/>
        <v>YES</v>
      </c>
    </row>
    <row r="7" spans="1:12" x14ac:dyDescent="0.35">
      <c r="A7" t="s">
        <v>734</v>
      </c>
      <c r="B7" s="24">
        <f>VLOOKUP(A7,'2016 - Support'!J:N,2,FALSE)</f>
        <v>23460579</v>
      </c>
      <c r="C7" s="9">
        <f>VLOOKUP(A7,'2016 - Support'!J:N,3,FALSE)</f>
        <v>1.3124</v>
      </c>
      <c r="D7" s="24">
        <f>VLOOKUP(A7,'2016 - Support'!J:N,4,FALSE)</f>
        <v>14935472</v>
      </c>
      <c r="E7" s="9">
        <f>VLOOKUP(A7,'2016 - Support'!J:N,5,FALSE)</f>
        <v>0.83550000000000002</v>
      </c>
      <c r="F7" s="24">
        <f>VLOOKUP(A7,'2020 - Support'!K:O,2,FALSE)</f>
        <v>25176524</v>
      </c>
      <c r="G7" s="9">
        <f>VLOOKUP(A7,'2020 - Support'!K:O,3,FALSE)</f>
        <v>1.0398000000000001</v>
      </c>
      <c r="H7" s="24">
        <f>VLOOKUP(A7,'2020 - Support'!K:O,4,FALSE)</f>
        <v>15145060</v>
      </c>
      <c r="I7" s="9">
        <f>VLOOKUP(A7,'2020 - Support'!K:O,5,FALSE)</f>
        <v>0.62519999999999998</v>
      </c>
      <c r="J7" t="str">
        <f t="shared" si="0"/>
        <v>NO</v>
      </c>
      <c r="K7" t="str">
        <f t="shared" si="1"/>
        <v>YES</v>
      </c>
    </row>
    <row r="8" spans="1:12" x14ac:dyDescent="0.35">
      <c r="A8" t="s">
        <v>735</v>
      </c>
      <c r="B8" s="24">
        <f>VLOOKUP(A8,'2016 - Support'!J:N,2,FALSE)</f>
        <v>67226584</v>
      </c>
      <c r="C8" s="9">
        <f>VLOOKUP(A8,'2016 - Support'!J:N,3,FALSE)</f>
        <v>0.97720000000000007</v>
      </c>
      <c r="D8" s="24">
        <f>VLOOKUP(A8,'2016 - Support'!J:N,4,FALSE)</f>
        <v>22530752</v>
      </c>
      <c r="E8" s="9">
        <f>VLOOKUP(A8,'2016 - Support'!J:N,5,FALSE)</f>
        <v>0.32350000000000001</v>
      </c>
      <c r="F8" s="24">
        <f>VLOOKUP(A8,'2020 - Support'!K:O,2,FALSE)</f>
        <v>79277188</v>
      </c>
      <c r="G8" s="9">
        <f>VLOOKUP(A8,'2020 - Support'!K:O,3,FALSE)</f>
        <v>0.96599999999999997</v>
      </c>
      <c r="H8" s="24">
        <f>VLOOKUP(A8,'2020 - Support'!K:O,4,FALSE)</f>
        <v>27704505</v>
      </c>
      <c r="I8" s="9">
        <f>VLOOKUP(A8,'2020 - Support'!K:O,5,FALSE)</f>
        <v>0.32979999999999998</v>
      </c>
      <c r="J8" t="str">
        <f t="shared" si="0"/>
        <v>NO</v>
      </c>
      <c r="K8" t="str">
        <f t="shared" si="1"/>
        <v>NO</v>
      </c>
    </row>
    <row r="9" spans="1:12" x14ac:dyDescent="0.35">
      <c r="A9" t="s">
        <v>736</v>
      </c>
      <c r="B9" s="24">
        <f>VLOOKUP(A9,'2016 - Support'!J:N,2,FALSE)</f>
        <v>20836456</v>
      </c>
      <c r="C9" s="9">
        <f>VLOOKUP(A9,'2016 - Support'!J:N,3,FALSE)</f>
        <v>0.86980000000000013</v>
      </c>
      <c r="D9" s="24">
        <f>VLOOKUP(A9,'2016 - Support'!J:N,4,FALSE)</f>
        <v>6362569</v>
      </c>
      <c r="E9" s="9">
        <f>VLOOKUP(A9,'2016 - Support'!J:N,5,FALSE)</f>
        <v>0.2656</v>
      </c>
      <c r="F9" s="24">
        <f>VLOOKUP(A9,'2020 - Support'!K:O,2,FALSE)</f>
        <v>24236940</v>
      </c>
      <c r="G9" s="9">
        <f>VLOOKUP(A9,'2020 - Support'!K:O,3,FALSE)</f>
        <v>0.84840000000000004</v>
      </c>
      <c r="H9" s="24">
        <f>VLOOKUP(A9,'2020 - Support'!K:O,4,FALSE)</f>
        <v>7764734</v>
      </c>
      <c r="I9" s="9">
        <f>VLOOKUP(A9,'2020 - Support'!K:O,5,FALSE)</f>
        <v>0.27179999999999999</v>
      </c>
      <c r="J9" t="str">
        <f t="shared" si="0"/>
        <v>NO</v>
      </c>
      <c r="K9" t="str">
        <f t="shared" si="1"/>
        <v>NO</v>
      </c>
    </row>
    <row r="10" spans="1:12" x14ac:dyDescent="0.35">
      <c r="A10" t="s">
        <v>737</v>
      </c>
      <c r="B10" s="24">
        <f>VLOOKUP(A10,'2016 - Support'!J:N,2,FALSE)</f>
        <v>33068273</v>
      </c>
      <c r="C10" s="9">
        <f>VLOOKUP(A10,'2016 - Support'!J:N,3,FALSE)</f>
        <v>0.85660000000000014</v>
      </c>
      <c r="D10" s="24">
        <f>VLOOKUP(A10,'2016 - Support'!J:N,4,FALSE)</f>
        <v>17035990</v>
      </c>
      <c r="E10" s="9">
        <f>VLOOKUP(A10,'2016 - Support'!J:N,5,FALSE)</f>
        <v>0.44130000000000003</v>
      </c>
      <c r="F10" s="24">
        <f>VLOOKUP(A10,'2020 - Support'!K:O,2,FALSE)</f>
        <v>36035842</v>
      </c>
      <c r="G10" s="9">
        <f>VLOOKUP(A10,'2020 - Support'!K:O,3,FALSE)</f>
        <v>0.84509999999999996</v>
      </c>
      <c r="H10" s="24">
        <f>VLOOKUP(A10,'2020 - Support'!K:O,4,FALSE)</f>
        <v>16860220</v>
      </c>
      <c r="I10" s="9">
        <f>VLOOKUP(A10,'2020 - Support'!K:O,5,FALSE)</f>
        <v>0.39539999999999997</v>
      </c>
      <c r="J10" t="str">
        <f t="shared" si="0"/>
        <v>YES</v>
      </c>
      <c r="K10" t="str">
        <f t="shared" si="1"/>
        <v>YES</v>
      </c>
    </row>
    <row r="11" spans="1:12" x14ac:dyDescent="0.35">
      <c r="A11" t="s">
        <v>738</v>
      </c>
      <c r="B11" s="24">
        <f>VLOOKUP(A11,'2016 - Support'!J:N,2,FALSE)</f>
        <v>2701928</v>
      </c>
      <c r="C11" s="9">
        <f>VLOOKUP(A11,'2016 - Support'!J:N,3,FALSE)</f>
        <v>1.2839</v>
      </c>
      <c r="D11" s="24">
        <f>VLOOKUP(A11,'2016 - Support'!J:N,4,FALSE)</f>
        <v>1747551</v>
      </c>
      <c r="E11" s="9">
        <f>VLOOKUP(A11,'2016 - Support'!J:N,5,FALSE)</f>
        <v>0.83040000000000003</v>
      </c>
      <c r="F11" s="24">
        <f>VLOOKUP(A11,'2020 - Support'!K:O,2,FALSE)</f>
        <v>2768186</v>
      </c>
      <c r="G11" s="9">
        <f>VLOOKUP(A11,'2020 - Support'!K:O,3,FALSE)</f>
        <v>1.2918000000000001</v>
      </c>
      <c r="H11" s="24">
        <f>VLOOKUP(A11,'2020 - Support'!K:O,4,FALSE)</f>
        <v>1611025</v>
      </c>
      <c r="I11" s="9">
        <f>VLOOKUP(A11,'2020 - Support'!K:O,5,FALSE)</f>
        <v>0.75180000000000002</v>
      </c>
      <c r="J11" t="str">
        <f t="shared" si="0"/>
        <v>YES</v>
      </c>
      <c r="K11" t="str">
        <f t="shared" si="1"/>
        <v>YES</v>
      </c>
    </row>
    <row r="12" spans="1:12" x14ac:dyDescent="0.35">
      <c r="A12" t="s">
        <v>739</v>
      </c>
      <c r="B12" s="24">
        <f>VLOOKUP(A12,'2016 - Support'!J:N,2,FALSE)</f>
        <v>6816049</v>
      </c>
      <c r="C12" s="9">
        <f>VLOOKUP(A12,'2016 - Support'!J:N,3,FALSE)</f>
        <v>0.56830000000000003</v>
      </c>
      <c r="D12" s="24">
        <f>VLOOKUP(A12,'2016 - Support'!J:N,4,FALSE)</f>
        <v>2306857</v>
      </c>
      <c r="E12" s="9">
        <f>VLOOKUP(A12,'2016 - Support'!J:N,5,FALSE)</f>
        <v>0.192</v>
      </c>
      <c r="F12" s="24">
        <f>VLOOKUP(A12,'2020 - Support'!K:O,2,FALSE)</f>
        <v>7763405</v>
      </c>
      <c r="G12" s="9">
        <f>VLOOKUP(A12,'2020 - Support'!K:O,3,FALSE)</f>
        <v>0.59060000000000001</v>
      </c>
      <c r="H12" s="24">
        <f>VLOOKUP(A12,'2020 - Support'!K:O,4,FALSE)</f>
        <v>2588240</v>
      </c>
      <c r="I12" s="9">
        <f>VLOOKUP(A12,'2020 - Support'!K:O,5,FALSE)</f>
        <v>0.19690000000000002</v>
      </c>
      <c r="J12" t="str">
        <f t="shared" si="0"/>
        <v>NO</v>
      </c>
      <c r="K12" t="str">
        <f t="shared" si="1"/>
        <v>NO</v>
      </c>
    </row>
    <row r="13" spans="1:12" x14ac:dyDescent="0.35">
      <c r="A13" t="s">
        <v>740</v>
      </c>
      <c r="B13" s="24">
        <f>VLOOKUP(A13,'2016 - Support'!J:N,2,FALSE)</f>
        <v>5008511</v>
      </c>
      <c r="C13" s="9">
        <f>VLOOKUP(A13,'2016 - Support'!J:N,3,FALSE)</f>
        <v>1.1704999999999999</v>
      </c>
      <c r="D13" s="24">
        <f>VLOOKUP(A13,'2016 - Support'!J:N,4,FALSE)</f>
        <v>2869036</v>
      </c>
      <c r="E13" s="9">
        <f>VLOOKUP(A13,'2016 - Support'!J:N,5,FALSE)</f>
        <v>0.67049999999999998</v>
      </c>
      <c r="F13" s="24">
        <f>VLOOKUP(A13,'2020 - Support'!K:O,2,FALSE)</f>
        <v>5039985</v>
      </c>
      <c r="G13" s="9">
        <f>VLOOKUP(A13,'2020 - Support'!K:O,3,FALSE)</f>
        <v>1.1137000000000001</v>
      </c>
      <c r="H13" s="24">
        <f>VLOOKUP(A13,'2020 - Support'!K:O,4,FALSE)</f>
        <v>2244619</v>
      </c>
      <c r="I13" s="9">
        <f>VLOOKUP(A13,'2020 - Support'!K:O,5,FALSE)</f>
        <v>0.496</v>
      </c>
      <c r="J13" t="str">
        <f t="shared" si="0"/>
        <v>YES</v>
      </c>
      <c r="K13" t="str">
        <f t="shared" si="1"/>
        <v>YES</v>
      </c>
    </row>
    <row r="14" spans="1:12" x14ac:dyDescent="0.35">
      <c r="A14" t="s">
        <v>741</v>
      </c>
      <c r="B14" s="24">
        <f>VLOOKUP(A14,'2016 - Support'!J:N,2,FALSE)</f>
        <v>5921127</v>
      </c>
      <c r="C14" s="9">
        <f>VLOOKUP(A14,'2016 - Support'!J:N,3,FALSE)</f>
        <v>0.9003000000000001</v>
      </c>
      <c r="D14" s="24">
        <f>VLOOKUP(A14,'2016 - Support'!J:N,4,FALSE)</f>
        <v>2965496</v>
      </c>
      <c r="E14" s="9">
        <f>VLOOKUP(A14,'2016 - Support'!J:N,5,FALSE)</f>
        <v>0.45090000000000002</v>
      </c>
      <c r="F14" s="24">
        <f>VLOOKUP(A14,'2020 - Support'!K:O,2,FALSE)</f>
        <v>6842269</v>
      </c>
      <c r="G14" s="9">
        <f>VLOOKUP(A14,'2020 - Support'!K:O,3,FALSE)</f>
        <v>0.99259999999999993</v>
      </c>
      <c r="H14" s="24">
        <f>VLOOKUP(A14,'2020 - Support'!K:O,4,FALSE)</f>
        <v>3649302</v>
      </c>
      <c r="I14" s="9">
        <f>VLOOKUP(A14,'2020 - Support'!K:O,5,FALSE)</f>
        <v>0.52939999999999998</v>
      </c>
      <c r="J14" t="str">
        <f t="shared" si="0"/>
        <v>NO</v>
      </c>
      <c r="K14" t="str">
        <f t="shared" si="1"/>
        <v>NO</v>
      </c>
    </row>
    <row r="15" spans="1:12" x14ac:dyDescent="0.35">
      <c r="A15" t="s">
        <v>742</v>
      </c>
      <c r="B15" s="24">
        <f>VLOOKUP(A15,'2016 - Support'!J:N,2,FALSE)</f>
        <v>31268796</v>
      </c>
      <c r="C15" s="9">
        <f>VLOOKUP(A15,'2016 - Support'!J:N,3,FALSE)</f>
        <v>1.2785</v>
      </c>
      <c r="D15" s="24">
        <f>VLOOKUP(A15,'2016 - Support'!J:N,4,FALSE)</f>
        <v>17982166</v>
      </c>
      <c r="E15" s="9">
        <f>VLOOKUP(A15,'2016 - Support'!J:N,5,FALSE)</f>
        <v>0.74659999999999993</v>
      </c>
      <c r="F15" s="24">
        <f>VLOOKUP(A15,'2020 - Support'!K:O,2,FALSE)</f>
        <v>40007081</v>
      </c>
      <c r="G15" s="9">
        <f>VLOOKUP(A15,'2020 - Support'!K:O,3,FALSE)</f>
        <v>1.2928999999999999</v>
      </c>
      <c r="H15" s="24">
        <f>VLOOKUP(A15,'2020 - Support'!K:O,4,FALSE)</f>
        <v>23035018</v>
      </c>
      <c r="I15" s="9">
        <f>VLOOKUP(A15,'2020 - Support'!K:O,5,FALSE)</f>
        <v>0.75869999999999993</v>
      </c>
      <c r="J15" t="str">
        <f t="shared" si="0"/>
        <v>NO</v>
      </c>
      <c r="K15" t="str">
        <f t="shared" si="1"/>
        <v>NO</v>
      </c>
    </row>
    <row r="16" spans="1:12" x14ac:dyDescent="0.35">
      <c r="A16" t="s">
        <v>743</v>
      </c>
      <c r="B16" s="24">
        <f>VLOOKUP(A16,'2016 - Support'!J:N,2,FALSE)</f>
        <v>13318633</v>
      </c>
      <c r="C16" s="9">
        <f>VLOOKUP(A16,'2016 - Support'!J:N,3,FALSE)</f>
        <v>0.97019999999999995</v>
      </c>
      <c r="D16" s="24">
        <f>VLOOKUP(A16,'2016 - Support'!J:N,4,FALSE)</f>
        <v>8287688</v>
      </c>
      <c r="E16" s="9">
        <f>VLOOKUP(A16,'2016 - Support'!J:N,5,FALSE)</f>
        <v>0.58679999999999999</v>
      </c>
      <c r="F16" s="24">
        <f>VLOOKUP(A16,'2020 - Support'!K:O,2,FALSE)</f>
        <v>15152502</v>
      </c>
      <c r="G16" s="9">
        <f>VLOOKUP(A16,'2020 - Support'!K:O,3,FALSE)</f>
        <v>0.86509999999999998</v>
      </c>
      <c r="H16" s="24">
        <f>VLOOKUP(A16,'2020 - Support'!K:O,4,FALSE)</f>
        <v>9154207</v>
      </c>
      <c r="I16" s="9">
        <f>VLOOKUP(A16,'2020 - Support'!K:O,5,FALSE)</f>
        <v>0.49140000000000006</v>
      </c>
      <c r="J16" t="str">
        <f t="shared" si="0"/>
        <v>NO</v>
      </c>
      <c r="K16" t="str">
        <f t="shared" si="1"/>
        <v>YES</v>
      </c>
    </row>
    <row r="17" spans="1:11" x14ac:dyDescent="0.35">
      <c r="A17" t="s">
        <v>744</v>
      </c>
      <c r="B17" s="24">
        <f>VLOOKUP(A17,'2016 - Support'!J:N,2,FALSE)</f>
        <v>7074534</v>
      </c>
      <c r="C17" s="9">
        <f>VLOOKUP(A17,'2016 - Support'!J:N,3,FALSE)</f>
        <v>0.56969999999999998</v>
      </c>
      <c r="D17" s="24">
        <f>VLOOKUP(A17,'2016 - Support'!J:N,4,FALSE)</f>
        <v>2632616</v>
      </c>
      <c r="E17" s="9">
        <f>VLOOKUP(A17,'2016 - Support'!J:N,5,FALSE)</f>
        <v>0.21199999999999999</v>
      </c>
      <c r="F17" s="24">
        <f>VLOOKUP(A17,'2020 - Support'!K:O,2,FALSE)</f>
        <v>8629202</v>
      </c>
      <c r="G17" s="9">
        <f>VLOOKUP(A17,'2020 - Support'!K:O,3,FALSE)</f>
        <v>0.63080000000000003</v>
      </c>
      <c r="H17" s="24">
        <f>VLOOKUP(A17,'2020 - Support'!K:O,4,FALSE)</f>
        <v>2668924</v>
      </c>
      <c r="I17" s="9">
        <f>VLOOKUP(A17,'2020 - Support'!K:O,5,FALSE)</f>
        <v>0.1951</v>
      </c>
      <c r="J17" t="str">
        <f t="shared" si="0"/>
        <v>NO</v>
      </c>
      <c r="K17" t="str">
        <f t="shared" si="1"/>
        <v>YES</v>
      </c>
    </row>
    <row r="18" spans="1:11" x14ac:dyDescent="0.35">
      <c r="A18" t="s">
        <v>745</v>
      </c>
      <c r="B18" s="24">
        <f>VLOOKUP(A18,'2016 - Support'!J:N,2,FALSE)</f>
        <v>2494511</v>
      </c>
      <c r="C18" s="9">
        <f>VLOOKUP(A18,'2016 - Support'!J:N,3,FALSE)</f>
        <v>0.65190000000000003</v>
      </c>
      <c r="D18" s="24">
        <f>VLOOKUP(A18,'2016 - Support'!J:N,4,FALSE)</f>
        <v>870534</v>
      </c>
      <c r="E18" s="9">
        <f>VLOOKUP(A18,'2016 - Support'!J:N,5,FALSE)</f>
        <v>0.22750000000000001</v>
      </c>
      <c r="F18" s="24">
        <f>VLOOKUP(A18,'2020 - Support'!K:O,2,FALSE)</f>
        <v>2734367</v>
      </c>
      <c r="G18" s="9">
        <f>VLOOKUP(A18,'2020 - Support'!K:O,3,FALSE)</f>
        <v>0.73319999999999996</v>
      </c>
      <c r="H18" s="24">
        <f>VLOOKUP(A18,'2020 - Support'!K:O,4,FALSE)</f>
        <v>932713</v>
      </c>
      <c r="I18" s="9">
        <f>VLOOKUP(A18,'2020 - Support'!K:O,5,FALSE)</f>
        <v>0.25009999999999999</v>
      </c>
      <c r="J18" t="str">
        <f t="shared" si="0"/>
        <v>NO</v>
      </c>
      <c r="K18" t="str">
        <f t="shared" si="1"/>
        <v>NO</v>
      </c>
    </row>
    <row r="19" spans="1:11" x14ac:dyDescent="0.35">
      <c r="A19" t="s">
        <v>746</v>
      </c>
      <c r="B19" s="24">
        <f>VLOOKUP(A19,'2016 - Support'!J:N,2,FALSE)</f>
        <v>3787726</v>
      </c>
      <c r="C19" s="9">
        <f>VLOOKUP(A19,'2016 - Support'!J:N,3,FALSE)</f>
        <v>0.84639999999999993</v>
      </c>
      <c r="D19" s="24">
        <f>VLOOKUP(A19,'2016 - Support'!J:N,4,FALSE)</f>
        <v>1411447</v>
      </c>
      <c r="E19" s="9">
        <f>VLOOKUP(A19,'2016 - Support'!J:N,5,FALSE)</f>
        <v>0.31539999999999996</v>
      </c>
      <c r="F19" s="24">
        <f>VLOOKUP(A19,'2020 - Support'!K:O,2,FALSE)</f>
        <v>4963031</v>
      </c>
      <c r="G19" s="9">
        <f>VLOOKUP(A19,'2020 - Support'!K:O,3,FALSE)</f>
        <v>1.0575000000000001</v>
      </c>
      <c r="H19" s="24">
        <f>VLOOKUP(A19,'2020 - Support'!K:O,4,FALSE)</f>
        <v>1979111</v>
      </c>
      <c r="I19" s="9">
        <f>VLOOKUP(A19,'2020 - Support'!K:O,5,FALSE)</f>
        <v>0.42169999999999996</v>
      </c>
      <c r="J19" t="str">
        <f t="shared" si="0"/>
        <v>NO</v>
      </c>
      <c r="K19" t="str">
        <f t="shared" si="1"/>
        <v>NO</v>
      </c>
    </row>
    <row r="20" spans="1:11" x14ac:dyDescent="0.35">
      <c r="A20" t="s">
        <v>747</v>
      </c>
      <c r="B20" s="24">
        <f>VLOOKUP(A20,'2016 - Support'!J:N,2,FALSE)</f>
        <v>2328186</v>
      </c>
      <c r="C20" s="9">
        <f>VLOOKUP(A20,'2016 - Support'!J:N,3,FALSE)</f>
        <v>0.84130000000000005</v>
      </c>
      <c r="D20" s="24">
        <f>VLOOKUP(A20,'2016 - Support'!J:N,4,FALSE)</f>
        <v>654066</v>
      </c>
      <c r="E20" s="9">
        <f>VLOOKUP(A20,'2016 - Support'!J:N,5,FALSE)</f>
        <v>0.2364</v>
      </c>
      <c r="F20" s="24">
        <f>VLOOKUP(A20,'2020 - Support'!K:O,2,FALSE)</f>
        <v>2622771</v>
      </c>
      <c r="G20" s="9">
        <f>VLOOKUP(A20,'2020 - Support'!K:O,3,FALSE)</f>
        <v>1.0312000000000001</v>
      </c>
      <c r="H20" s="24">
        <f>VLOOKUP(A20,'2020 - Support'!K:O,4,FALSE)</f>
        <v>744203</v>
      </c>
      <c r="I20" s="9">
        <f>VLOOKUP(A20,'2020 - Support'!K:O,5,FALSE)</f>
        <v>0.29260000000000003</v>
      </c>
      <c r="J20" t="str">
        <f t="shared" si="0"/>
        <v>NO</v>
      </c>
      <c r="K20" t="str">
        <f t="shared" si="1"/>
        <v>NO</v>
      </c>
    </row>
    <row r="21" spans="1:11" x14ac:dyDescent="0.35">
      <c r="A21" t="s">
        <v>748</v>
      </c>
      <c r="B21" s="24">
        <f>VLOOKUP(A21,'2016 - Support'!J:N,2,FALSE)</f>
        <v>3547442</v>
      </c>
      <c r="C21" s="9">
        <f>VLOOKUP(A21,'2016 - Support'!J:N,3,FALSE)</f>
        <v>0.85240000000000005</v>
      </c>
      <c r="D21" s="24">
        <f>VLOOKUP(A21,'2016 - Support'!J:N,4,FALSE)</f>
        <v>1230202</v>
      </c>
      <c r="E21" s="9">
        <f>VLOOKUP(A21,'2016 - Support'!J:N,5,FALSE)</f>
        <v>0.29559999999999997</v>
      </c>
      <c r="F21" s="24">
        <f>VLOOKUP(A21,'2020 - Support'!K:O,2,FALSE)</f>
        <v>4091725</v>
      </c>
      <c r="G21" s="9">
        <f>VLOOKUP(A21,'2020 - Support'!K:O,3,FALSE)</f>
        <v>0.98740000000000006</v>
      </c>
      <c r="H21" s="24">
        <f>VLOOKUP(A21,'2020 - Support'!K:O,4,FALSE)</f>
        <v>1494719</v>
      </c>
      <c r="I21" s="9">
        <f>VLOOKUP(A21,'2020 - Support'!K:O,5,FALSE)</f>
        <v>0.36070000000000002</v>
      </c>
      <c r="J21" t="str">
        <f t="shared" si="0"/>
        <v>NO</v>
      </c>
      <c r="K21" t="str">
        <f t="shared" si="1"/>
        <v>NO</v>
      </c>
    </row>
    <row r="22" spans="1:11" x14ac:dyDescent="0.35">
      <c r="A22" t="s">
        <v>749</v>
      </c>
      <c r="B22" s="24">
        <f>VLOOKUP(A22,'2016 - Support'!J:N,2,FALSE)</f>
        <v>8904528</v>
      </c>
      <c r="C22" s="9">
        <f>VLOOKUP(A22,'2016 - Support'!J:N,3,FALSE)</f>
        <v>1.6350000000000002</v>
      </c>
      <c r="D22" s="24">
        <f>VLOOKUP(A22,'2016 - Support'!J:N,4,FALSE)</f>
        <v>5467979</v>
      </c>
      <c r="E22" s="9">
        <f>VLOOKUP(A22,'2016 - Support'!J:N,5,FALSE)</f>
        <v>1.004</v>
      </c>
      <c r="F22" s="24">
        <f>VLOOKUP(A22,'2020 - Support'!K:O,2,FALSE)</f>
        <v>9775908</v>
      </c>
      <c r="G22" s="9">
        <f>VLOOKUP(A22,'2020 - Support'!K:O,3,FALSE)</f>
        <v>1.6780999999999999</v>
      </c>
      <c r="H22" s="24">
        <f>VLOOKUP(A22,'2020 - Support'!K:O,4,FALSE)</f>
        <v>5357787</v>
      </c>
      <c r="I22" s="9">
        <f>VLOOKUP(A22,'2020 - Support'!K:O,5,FALSE)</f>
        <v>0.91969999999999996</v>
      </c>
      <c r="J22" t="str">
        <f t="shared" si="0"/>
        <v>YES</v>
      </c>
      <c r="K22" t="str">
        <f t="shared" si="1"/>
        <v>YES</v>
      </c>
    </row>
    <row r="23" spans="1:11" x14ac:dyDescent="0.35">
      <c r="A23" t="s">
        <v>750</v>
      </c>
      <c r="B23" s="24">
        <f>VLOOKUP(A23,'2016 - Support'!J:N,2,FALSE)</f>
        <v>11705010</v>
      </c>
      <c r="C23" s="9">
        <f>VLOOKUP(A23,'2016 - Support'!J:N,3,FALSE)</f>
        <v>1.0233000000000001</v>
      </c>
      <c r="D23" s="24">
        <f>VLOOKUP(A23,'2016 - Support'!J:N,4,FALSE)</f>
        <v>6905419</v>
      </c>
      <c r="E23" s="9">
        <f>VLOOKUP(A23,'2016 - Support'!J:N,5,FALSE)</f>
        <v>0.60370000000000001</v>
      </c>
      <c r="F23" s="24">
        <f>VLOOKUP(A23,'2020 - Support'!K:O,2,FALSE)</f>
        <v>12926699</v>
      </c>
      <c r="G23" s="9">
        <f>VLOOKUP(A23,'2020 - Support'!K:O,3,FALSE)</f>
        <v>0.89819999999999989</v>
      </c>
      <c r="H23" s="24">
        <f>VLOOKUP(A23,'2020 - Support'!K:O,4,FALSE)</f>
        <v>6823144</v>
      </c>
      <c r="I23" s="9">
        <f>VLOOKUP(A23,'2020 - Support'!K:O,5,FALSE)</f>
        <v>0.47409999999999997</v>
      </c>
      <c r="J23" t="str">
        <f t="shared" si="0"/>
        <v>YES</v>
      </c>
      <c r="K23" t="str">
        <f t="shared" si="1"/>
        <v>YES</v>
      </c>
    </row>
    <row r="24" spans="1:11" x14ac:dyDescent="0.35">
      <c r="A24" t="s">
        <v>751</v>
      </c>
      <c r="B24" s="24">
        <f>VLOOKUP(A24,'2016 - Support'!J:N,2,FALSE)</f>
        <v>4640527</v>
      </c>
      <c r="C24" s="9">
        <f>VLOOKUP(A24,'2016 - Support'!J:N,3,FALSE)</f>
        <v>1.2769999999999999</v>
      </c>
      <c r="D24" s="24">
        <f>VLOOKUP(A24,'2016 - Support'!J:N,4,FALSE)</f>
        <v>2843912</v>
      </c>
      <c r="E24" s="9">
        <f>VLOOKUP(A24,'2016 - Support'!J:N,5,FALSE)</f>
        <v>0.78259999999999996</v>
      </c>
      <c r="F24" s="24">
        <f>VLOOKUP(A24,'2020 - Support'!K:O,2,FALSE)</f>
        <v>4968111</v>
      </c>
      <c r="G24" s="9">
        <f>VLOOKUP(A24,'2020 - Support'!K:O,3,FALSE)</f>
        <v>1.2846</v>
      </c>
      <c r="H24" s="24">
        <f>VLOOKUP(A24,'2020 - Support'!K:O,4,FALSE)</f>
        <v>2586156</v>
      </c>
      <c r="I24" s="9">
        <f>VLOOKUP(A24,'2020 - Support'!K:O,5,FALSE)</f>
        <v>0.66869999999999996</v>
      </c>
      <c r="J24" t="str">
        <f t="shared" si="0"/>
        <v>YES</v>
      </c>
      <c r="K24" t="str">
        <f t="shared" si="1"/>
        <v>YES</v>
      </c>
    </row>
    <row r="25" spans="1:11" x14ac:dyDescent="0.35">
      <c r="A25" t="s">
        <v>752</v>
      </c>
      <c r="B25" s="24">
        <f>VLOOKUP(A25,'2016 - Support'!J:N,2,FALSE)</f>
        <v>24123405</v>
      </c>
      <c r="C25" s="9">
        <f>VLOOKUP(A25,'2016 - Support'!J:N,3,FALSE)</f>
        <v>0.99170000000000003</v>
      </c>
      <c r="D25" s="24">
        <f>VLOOKUP(A25,'2016 - Support'!J:N,4,FALSE)</f>
        <v>11265049</v>
      </c>
      <c r="E25" s="9">
        <f>VLOOKUP(A25,'2016 - Support'!J:N,5,FALSE)</f>
        <v>0.46309999999999996</v>
      </c>
      <c r="F25" s="24">
        <f>VLOOKUP(A25,'2020 - Support'!K:O,2,FALSE)</f>
        <v>28395074</v>
      </c>
      <c r="G25" s="9">
        <f>VLOOKUP(A25,'2020 - Support'!K:O,3,FALSE)</f>
        <v>0.97060000000000002</v>
      </c>
      <c r="H25" s="24">
        <f>VLOOKUP(A25,'2020 - Support'!K:O,4,FALSE)</f>
        <v>14039559</v>
      </c>
      <c r="I25" s="9">
        <f>VLOOKUP(A25,'2020 - Support'!K:O,5,FALSE)</f>
        <v>0.47989999999999999</v>
      </c>
      <c r="J25" t="str">
        <f t="shared" si="0"/>
        <v>NO</v>
      </c>
      <c r="K25" t="str">
        <f t="shared" si="1"/>
        <v>NO</v>
      </c>
    </row>
    <row r="26" spans="1:11" x14ac:dyDescent="0.35">
      <c r="A26" t="s">
        <v>753</v>
      </c>
      <c r="B26" s="24">
        <f>VLOOKUP(A26,'2016 - Support'!J:N,2,FALSE)</f>
        <v>8642954</v>
      </c>
      <c r="C26" s="9">
        <f>VLOOKUP(A26,'2016 - Support'!J:N,3,FALSE)</f>
        <v>0.9143</v>
      </c>
      <c r="D26" s="24">
        <f>VLOOKUP(A26,'2016 - Support'!J:N,4,FALSE)</f>
        <v>3462817</v>
      </c>
      <c r="E26" s="9">
        <f>VLOOKUP(A26,'2016 - Support'!J:N,5,FALSE)</f>
        <v>0.36629999999999996</v>
      </c>
      <c r="F26" s="24">
        <f>VLOOKUP(A26,'2020 - Support'!K:O,2,FALSE)</f>
        <v>8814544</v>
      </c>
      <c r="G26" s="9">
        <f>VLOOKUP(A26,'2020 - Support'!K:O,3,FALSE)</f>
        <v>0.98099999999999987</v>
      </c>
      <c r="H26" s="24">
        <f>VLOOKUP(A26,'2020 - Support'!K:O,4,FALSE)</f>
        <v>2669522</v>
      </c>
      <c r="I26" s="9">
        <f>VLOOKUP(A26,'2020 - Support'!K:O,5,FALSE)</f>
        <v>0.29709999999999998</v>
      </c>
      <c r="J26" t="str">
        <f t="shared" si="0"/>
        <v>YES</v>
      </c>
      <c r="K26" t="str">
        <f t="shared" si="1"/>
        <v>YES</v>
      </c>
    </row>
    <row r="27" spans="1:11" x14ac:dyDescent="0.35">
      <c r="A27" t="s">
        <v>754</v>
      </c>
      <c r="B27" s="24">
        <f>VLOOKUP(A27,'2016 - Support'!J:N,2,FALSE)</f>
        <v>3077400</v>
      </c>
      <c r="C27" s="9">
        <f>VLOOKUP(A27,'2016 - Support'!J:N,3,FALSE)</f>
        <v>0.71740000000000004</v>
      </c>
      <c r="D27" s="24">
        <f>VLOOKUP(A27,'2016 - Support'!J:N,4,FALSE)</f>
        <v>1414300</v>
      </c>
      <c r="E27" s="9">
        <f>VLOOKUP(A27,'2016 - Support'!J:N,5,FALSE)</f>
        <v>0.32969999999999999</v>
      </c>
      <c r="F27" s="24">
        <f>VLOOKUP(A27,'2020 - Support'!K:O,2,FALSE)</f>
        <v>4093069</v>
      </c>
      <c r="G27" s="9">
        <f>VLOOKUP(A27,'2020 - Support'!K:O,3,FALSE)</f>
        <v>1.0615999999999999</v>
      </c>
      <c r="H27" s="24">
        <f>VLOOKUP(A27,'2020 - Support'!K:O,4,FALSE)</f>
        <v>1547239</v>
      </c>
      <c r="I27" s="9">
        <f>VLOOKUP(A27,'2020 - Support'!K:O,5,FALSE)</f>
        <v>0.40129999999999999</v>
      </c>
      <c r="J27" t="str">
        <f t="shared" si="0"/>
        <v>NO</v>
      </c>
      <c r="K27" t="str">
        <f t="shared" si="1"/>
        <v>NO</v>
      </c>
    </row>
    <row r="28" spans="1:11" x14ac:dyDescent="0.35">
      <c r="A28" t="s">
        <v>755</v>
      </c>
      <c r="B28" s="24">
        <f>VLOOKUP(A28,'2016 - Support'!J:N,2,FALSE)</f>
        <v>3045369</v>
      </c>
      <c r="C28" s="9">
        <f>VLOOKUP(A28,'2016 - Support'!J:N,3,FALSE)</f>
        <v>0.754</v>
      </c>
      <c r="D28" s="24">
        <f>VLOOKUP(A28,'2016 - Support'!J:N,4,FALSE)</f>
        <v>1475833</v>
      </c>
      <c r="E28" s="9">
        <f>VLOOKUP(A28,'2016 - Support'!J:N,5,FALSE)</f>
        <v>0.36540000000000006</v>
      </c>
      <c r="F28" s="24">
        <f>VLOOKUP(A28,'2020 - Support'!K:O,2,FALSE)</f>
        <v>3449368</v>
      </c>
      <c r="G28" s="9">
        <f>VLOOKUP(A28,'2020 - Support'!K:O,3,FALSE)</f>
        <v>0.90270000000000006</v>
      </c>
      <c r="H28" s="24">
        <f>VLOOKUP(A28,'2020 - Support'!K:O,4,FALSE)</f>
        <v>1744745</v>
      </c>
      <c r="I28" s="9">
        <f>VLOOKUP(A28,'2020 - Support'!K:O,5,FALSE)</f>
        <v>0.45660000000000001</v>
      </c>
      <c r="J28" t="str">
        <f t="shared" si="0"/>
        <v>NO</v>
      </c>
      <c r="K28" t="str">
        <f t="shared" si="1"/>
        <v>NO</v>
      </c>
    </row>
    <row r="29" spans="1:11" x14ac:dyDescent="0.35">
      <c r="A29" t="s">
        <v>756</v>
      </c>
      <c r="B29" s="24">
        <f>VLOOKUP(A29,'2016 - Support'!J:N,2,FALSE)</f>
        <v>8604508</v>
      </c>
      <c r="C29" s="9">
        <f>VLOOKUP(A29,'2016 - Support'!J:N,3,FALSE)</f>
        <v>1.5365999999999997</v>
      </c>
      <c r="D29" s="24">
        <f>VLOOKUP(A29,'2016 - Support'!J:N,4,FALSE)</f>
        <v>6267809</v>
      </c>
      <c r="E29" s="9">
        <f>VLOOKUP(A29,'2016 - Support'!J:N,5,FALSE)</f>
        <v>1.1145999999999998</v>
      </c>
      <c r="F29" s="24">
        <f>VLOOKUP(A29,'2020 - Support'!K:O,2,FALSE)</f>
        <v>8443604</v>
      </c>
      <c r="G29" s="9">
        <f>VLOOKUP(A29,'2020 - Support'!K:O,3,FALSE)</f>
        <v>1.4224999999999999</v>
      </c>
      <c r="H29" s="24">
        <f>VLOOKUP(A29,'2020 - Support'!K:O,4,FALSE)</f>
        <v>5691824</v>
      </c>
      <c r="I29" s="9">
        <f>VLOOKUP(A29,'2020 - Support'!K:O,5,FALSE)</f>
        <v>0.9496</v>
      </c>
      <c r="J29" t="str">
        <f t="shared" si="0"/>
        <v>YES</v>
      </c>
      <c r="K29" t="str">
        <f t="shared" si="1"/>
        <v>YES</v>
      </c>
    </row>
    <row r="30" spans="1:11" x14ac:dyDescent="0.35">
      <c r="A30" t="s">
        <v>757</v>
      </c>
      <c r="B30" s="24">
        <f>VLOOKUP(A30,'2016 - Support'!J:N,2,FALSE)</f>
        <v>2089421</v>
      </c>
      <c r="C30" s="9">
        <f>VLOOKUP(A30,'2016 - Support'!J:N,3,FALSE)</f>
        <v>0.84499999999999997</v>
      </c>
      <c r="D30" s="24">
        <f>VLOOKUP(A30,'2016 - Support'!J:N,4,FALSE)</f>
        <v>979161</v>
      </c>
      <c r="E30" s="9">
        <f>VLOOKUP(A30,'2016 - Support'!J:N,5,FALSE)</f>
        <v>0.39600000000000002</v>
      </c>
      <c r="F30" s="24">
        <f>VLOOKUP(A30,'2020 - Support'!K:O,2,FALSE)</f>
        <v>2361255</v>
      </c>
      <c r="G30" s="9">
        <f>VLOOKUP(A30,'2020 - Support'!K:O,3,FALSE)</f>
        <v>0.95550000000000002</v>
      </c>
      <c r="H30" s="24">
        <f>VLOOKUP(A30,'2020 - Support'!K:O,4,FALSE)</f>
        <v>1121442</v>
      </c>
      <c r="I30" s="9">
        <f>VLOOKUP(A30,'2020 - Support'!K:O,5,FALSE)</f>
        <v>0.45379999999999998</v>
      </c>
      <c r="J30" t="str">
        <f t="shared" si="0"/>
        <v>NO</v>
      </c>
      <c r="K30" t="str">
        <f t="shared" si="1"/>
        <v>NO</v>
      </c>
    </row>
    <row r="31" spans="1:11" x14ac:dyDescent="0.35">
      <c r="A31" t="s">
        <v>758</v>
      </c>
      <c r="B31" s="24">
        <f>VLOOKUP(A31,'2016 - Support'!J:N,2,FALSE)</f>
        <v>4065418</v>
      </c>
      <c r="C31" s="9">
        <f>VLOOKUP(A31,'2016 - Support'!J:N,3,FALSE)</f>
        <v>1.3431000000000002</v>
      </c>
      <c r="D31" s="24">
        <f>VLOOKUP(A31,'2016 - Support'!J:N,4,FALSE)</f>
        <v>1807855</v>
      </c>
      <c r="E31" s="9">
        <f>VLOOKUP(A31,'2016 - Support'!J:N,5,FALSE)</f>
        <v>0.59720000000000006</v>
      </c>
      <c r="F31" s="24">
        <f>VLOOKUP(A31,'2020 - Support'!K:O,2,FALSE)</f>
        <v>4286538</v>
      </c>
      <c r="G31" s="9">
        <f>VLOOKUP(A31,'2020 - Support'!K:O,3,FALSE)</f>
        <v>1.3487999999999998</v>
      </c>
      <c r="H31" s="24">
        <f>VLOOKUP(A31,'2020 - Support'!K:O,4,FALSE)</f>
        <v>1654805</v>
      </c>
      <c r="I31" s="9">
        <f>VLOOKUP(A31,'2020 - Support'!K:O,5,FALSE)</f>
        <v>0.52069999999999994</v>
      </c>
      <c r="J31" t="str">
        <f t="shared" si="0"/>
        <v>YES</v>
      </c>
      <c r="K31" t="str">
        <f t="shared" si="1"/>
        <v>YES</v>
      </c>
    </row>
    <row r="32" spans="1:11" x14ac:dyDescent="0.35">
      <c r="A32" t="s">
        <v>759</v>
      </c>
      <c r="B32" s="24">
        <f>VLOOKUP(A32,'2016 - Support'!J:N,2,FALSE)</f>
        <v>2382773</v>
      </c>
      <c r="C32" s="9">
        <f>VLOOKUP(A32,'2016 - Support'!J:N,3,FALSE)</f>
        <v>0.80259999999999998</v>
      </c>
      <c r="D32" s="24">
        <f>VLOOKUP(A32,'2016 - Support'!J:N,4,FALSE)</f>
        <v>345867</v>
      </c>
      <c r="E32" s="9">
        <f>VLOOKUP(A32,'2016 - Support'!J:N,5,FALSE)</f>
        <v>0.11649999999999999</v>
      </c>
      <c r="F32" s="24">
        <f>VLOOKUP(A32,'2020 - Support'!K:O,2,FALSE)</f>
        <v>3040158</v>
      </c>
      <c r="G32" s="9">
        <f>VLOOKUP(A32,'2020 - Support'!K:O,3,FALSE)</f>
        <v>0.89900000000000002</v>
      </c>
      <c r="H32" s="24">
        <f>VLOOKUP(A32,'2020 - Support'!K:O,4,FALSE)</f>
        <v>912047</v>
      </c>
      <c r="I32" s="9">
        <f>VLOOKUP(A32,'2020 - Support'!K:O,5,FALSE)</f>
        <v>0.2697</v>
      </c>
      <c r="J32" t="str">
        <f t="shared" si="0"/>
        <v>NO</v>
      </c>
      <c r="K32" t="str">
        <f t="shared" si="1"/>
        <v>NO</v>
      </c>
    </row>
    <row r="33" spans="1:11" x14ac:dyDescent="0.35">
      <c r="A33" t="s">
        <v>760</v>
      </c>
      <c r="B33" s="24">
        <f>VLOOKUP(A33,'2016 - Support'!J:N,2,FALSE)</f>
        <v>3450392</v>
      </c>
      <c r="C33" s="9">
        <f>VLOOKUP(A33,'2016 - Support'!J:N,3,FALSE)</f>
        <v>0.78599999999999992</v>
      </c>
      <c r="D33" s="24">
        <f>VLOOKUP(A33,'2016 - Support'!J:N,4,FALSE)</f>
        <v>1240561</v>
      </c>
      <c r="E33" s="9">
        <f>VLOOKUP(A33,'2016 - Support'!J:N,5,FALSE)</f>
        <v>0.28260000000000002</v>
      </c>
      <c r="F33" s="24">
        <f>VLOOKUP(A33,'2020 - Support'!K:O,2,FALSE)</f>
        <v>3480954</v>
      </c>
      <c r="G33" s="9">
        <f>VLOOKUP(A33,'2020 - Support'!K:O,3,FALSE)</f>
        <v>0.74529999999999996</v>
      </c>
      <c r="H33" s="24">
        <f>VLOOKUP(A33,'2020 - Support'!K:O,4,FALSE)</f>
        <v>983616</v>
      </c>
      <c r="I33" s="9">
        <f>VLOOKUP(A33,'2020 - Support'!K:O,5,FALSE)</f>
        <v>0.21060000000000001</v>
      </c>
      <c r="J33" t="str">
        <f t="shared" si="0"/>
        <v>YES</v>
      </c>
      <c r="K33" t="str">
        <f t="shared" si="1"/>
        <v>YES</v>
      </c>
    </row>
    <row r="34" spans="1:11" x14ac:dyDescent="0.35">
      <c r="A34" t="s">
        <v>761</v>
      </c>
      <c r="B34" s="24">
        <f>VLOOKUP(A34,'2016 - Support'!J:N,2,FALSE)</f>
        <v>4924477</v>
      </c>
      <c r="C34" s="9">
        <f>VLOOKUP(A34,'2016 - Support'!J:N,3,FALSE)</f>
        <v>0.89030000000000009</v>
      </c>
      <c r="D34" s="24">
        <f>VLOOKUP(A34,'2016 - Support'!J:N,4,FALSE)</f>
        <v>3312116</v>
      </c>
      <c r="E34" s="9">
        <f>VLOOKUP(A34,'2016 - Support'!J:N,5,FALSE)</f>
        <v>0.5988</v>
      </c>
      <c r="F34" s="24">
        <f>VLOOKUP(A34,'2020 - Support'!K:O,2,FALSE)</f>
        <v>5570400</v>
      </c>
      <c r="G34" s="9">
        <f>VLOOKUP(A34,'2020 - Support'!K:O,3,FALSE)</f>
        <v>0.9335</v>
      </c>
      <c r="H34" s="24">
        <f>VLOOKUP(A34,'2020 - Support'!K:O,4,FALSE)</f>
        <v>2513393</v>
      </c>
      <c r="I34" s="9">
        <f>VLOOKUP(A34,'2020 - Support'!K:O,5,FALSE)</f>
        <v>0.42120000000000002</v>
      </c>
      <c r="J34" t="str">
        <f t="shared" si="0"/>
        <v>YES</v>
      </c>
      <c r="K34" t="str">
        <f t="shared" si="1"/>
        <v>YES</v>
      </c>
    </row>
    <row r="35" spans="1:11" x14ac:dyDescent="0.35">
      <c r="A35" t="s">
        <v>762</v>
      </c>
      <c r="B35" s="24">
        <f>VLOOKUP(A35,'2016 - Support'!J:N,2,FALSE)</f>
        <v>11949447</v>
      </c>
      <c r="C35" s="9">
        <f>VLOOKUP(A35,'2016 - Support'!J:N,3,FALSE)</f>
        <v>1.1988999999999999</v>
      </c>
      <c r="D35" s="24">
        <f>VLOOKUP(A35,'2016 - Support'!J:N,4,FALSE)</f>
        <v>6245570</v>
      </c>
      <c r="E35" s="9">
        <f>VLOOKUP(A35,'2016 - Support'!J:N,5,FALSE)</f>
        <v>0.62619999999999998</v>
      </c>
      <c r="F35" s="24">
        <f>VLOOKUP(A35,'2020 - Support'!K:O,2,FALSE)</f>
        <v>13327996</v>
      </c>
      <c r="G35" s="9">
        <f>VLOOKUP(A35,'2020 - Support'!K:O,3,FALSE)</f>
        <v>1.1819999999999999</v>
      </c>
      <c r="H35" s="24">
        <f>VLOOKUP(A35,'2020 - Support'!K:O,4,FALSE)</f>
        <v>6673019</v>
      </c>
      <c r="I35" s="9">
        <f>VLOOKUP(A35,'2020 - Support'!K:O,5,FALSE)</f>
        <v>0.59179999999999999</v>
      </c>
      <c r="J35" t="str">
        <f t="shared" si="0"/>
        <v>NO</v>
      </c>
      <c r="K35" t="str">
        <f t="shared" si="1"/>
        <v>YES</v>
      </c>
    </row>
    <row r="36" spans="1:11" x14ac:dyDescent="0.35">
      <c r="A36" t="s">
        <v>763</v>
      </c>
      <c r="B36" s="24">
        <f>VLOOKUP(A36,'2016 - Support'!J:N,2,FALSE)</f>
        <v>6628796</v>
      </c>
      <c r="C36" s="9">
        <f>VLOOKUP(A36,'2016 - Support'!J:N,3,FALSE)</f>
        <v>1.2348999999999999</v>
      </c>
      <c r="D36" s="24">
        <f>VLOOKUP(A36,'2016 - Support'!J:N,4,FALSE)</f>
        <v>3705985</v>
      </c>
      <c r="E36" s="9">
        <f>VLOOKUP(A36,'2016 - Support'!J:N,5,FALSE)</f>
        <v>0.69040000000000001</v>
      </c>
      <c r="F36" s="24">
        <f>VLOOKUP(A36,'2020 - Support'!K:O,2,FALSE)</f>
        <v>7264182</v>
      </c>
      <c r="G36" s="9">
        <f>VLOOKUP(A36,'2020 - Support'!K:O,3,FALSE)</f>
        <v>1.2410000000000001</v>
      </c>
      <c r="H36" s="24">
        <f>VLOOKUP(A36,'2020 - Support'!K:O,4,FALSE)</f>
        <v>3829939</v>
      </c>
      <c r="I36" s="9">
        <f>VLOOKUP(A36,'2020 - Support'!K:O,5,FALSE)</f>
        <v>0.65429999999999999</v>
      </c>
      <c r="J36" t="str">
        <f t="shared" si="0"/>
        <v>NO</v>
      </c>
      <c r="K36" t="str">
        <f t="shared" si="1"/>
        <v>YES</v>
      </c>
    </row>
    <row r="37" spans="1:11" x14ac:dyDescent="0.35">
      <c r="A37" t="s">
        <v>764</v>
      </c>
      <c r="B37" s="24">
        <f>VLOOKUP(A37,'2016 - Support'!J:N,2,FALSE)</f>
        <v>6027083</v>
      </c>
      <c r="C37" s="9">
        <f>VLOOKUP(A37,'2016 - Support'!J:N,3,FALSE)</f>
        <v>0.80609999999999993</v>
      </c>
      <c r="D37" s="24">
        <f>VLOOKUP(A37,'2016 - Support'!J:N,4,FALSE)</f>
        <v>3002700</v>
      </c>
      <c r="E37" s="9">
        <f>VLOOKUP(A37,'2016 - Support'!J:N,5,FALSE)</f>
        <v>0.40160000000000001</v>
      </c>
      <c r="F37" s="24">
        <f>VLOOKUP(A37,'2020 - Support'!K:O,2,FALSE)</f>
        <v>6121593</v>
      </c>
      <c r="G37" s="9">
        <f>VLOOKUP(A37,'2020 - Support'!K:O,3,FALSE)</f>
        <v>0.78939999999999999</v>
      </c>
      <c r="H37" s="24">
        <f>VLOOKUP(A37,'2020 - Support'!K:O,4,FALSE)</f>
        <v>2687018</v>
      </c>
      <c r="I37" s="9">
        <f>VLOOKUP(A37,'2020 - Support'!K:O,5,FALSE)</f>
        <v>0.34649999999999997</v>
      </c>
      <c r="J37" t="str">
        <f t="shared" si="0"/>
        <v>YES</v>
      </c>
      <c r="K37" t="str">
        <f t="shared" si="1"/>
        <v>YES</v>
      </c>
    </row>
    <row r="38" spans="1:11" x14ac:dyDescent="0.35">
      <c r="A38" t="s">
        <v>765</v>
      </c>
      <c r="B38" s="24">
        <f>VLOOKUP(A38,'2016 - Support'!J:N,2,FALSE)</f>
        <v>4528365</v>
      </c>
      <c r="C38" s="9">
        <f>VLOOKUP(A38,'2016 - Support'!J:N,3,FALSE)</f>
        <v>0.60089999999999999</v>
      </c>
      <c r="D38" s="24">
        <f>VLOOKUP(A38,'2016 - Support'!J:N,4,FALSE)</f>
        <v>1661688</v>
      </c>
      <c r="E38" s="9">
        <f>VLOOKUP(A38,'2016 - Support'!J:N,5,FALSE)</f>
        <v>0.2205</v>
      </c>
      <c r="F38" s="24">
        <f>VLOOKUP(A38,'2020 - Support'!K:O,2,FALSE)</f>
        <v>6245597</v>
      </c>
      <c r="G38" s="9">
        <f>VLOOKUP(A38,'2020 - Support'!K:O,3,FALSE)</f>
        <v>0.81299999999999994</v>
      </c>
      <c r="H38" s="24">
        <f>VLOOKUP(A38,'2020 - Support'!K:O,4,FALSE)</f>
        <v>2989897</v>
      </c>
      <c r="I38" s="9">
        <f>VLOOKUP(A38,'2020 - Support'!K:O,5,FALSE)</f>
        <v>0.38919999999999999</v>
      </c>
      <c r="J38" t="str">
        <f t="shared" si="0"/>
        <v>NO</v>
      </c>
      <c r="K38" t="str">
        <f t="shared" si="1"/>
        <v>NO</v>
      </c>
    </row>
    <row r="39" spans="1:11" x14ac:dyDescent="0.35">
      <c r="A39" t="s">
        <v>766</v>
      </c>
      <c r="B39" s="24">
        <f>VLOOKUP(A39,'2016 - Support'!J:N,2,FALSE)</f>
        <v>5824504</v>
      </c>
      <c r="C39" s="9">
        <f>VLOOKUP(A39,'2016 - Support'!J:N,3,FALSE)</f>
        <v>0.90689999999999993</v>
      </c>
      <c r="D39" s="24">
        <f>VLOOKUP(A39,'2016 - Support'!J:N,4,FALSE)</f>
        <v>2423184</v>
      </c>
      <c r="E39" s="9">
        <f>VLOOKUP(A39,'2016 - Support'!J:N,5,FALSE)</f>
        <v>0.37730000000000002</v>
      </c>
      <c r="F39" s="24">
        <f>VLOOKUP(A39,'2020 - Support'!K:O,2,FALSE)</f>
        <v>6402227</v>
      </c>
      <c r="G39" s="9">
        <f>VLOOKUP(A39,'2020 - Support'!K:O,3,FALSE)</f>
        <v>0.92189999999999994</v>
      </c>
      <c r="H39" s="24">
        <f>VLOOKUP(A39,'2020 - Support'!K:O,4,FALSE)</f>
        <v>2543113</v>
      </c>
      <c r="I39" s="9">
        <f>VLOOKUP(A39,'2020 - Support'!K:O,5,FALSE)</f>
        <v>0.36620000000000003</v>
      </c>
      <c r="J39" t="str">
        <f t="shared" si="0"/>
        <v>NO</v>
      </c>
      <c r="K39" t="str">
        <f t="shared" si="1"/>
        <v>YES</v>
      </c>
    </row>
    <row r="40" spans="1:11" x14ac:dyDescent="0.35">
      <c r="A40" t="s">
        <v>767</v>
      </c>
      <c r="B40" s="24">
        <f>VLOOKUP(A40,'2016 - Support'!J:N,2,FALSE)</f>
        <v>7105280</v>
      </c>
      <c r="C40" s="9">
        <f>VLOOKUP(A40,'2016 - Support'!J:N,3,FALSE)</f>
        <v>0.92999999999999994</v>
      </c>
      <c r="D40" s="24">
        <f>VLOOKUP(A40,'2016 - Support'!J:N,4,FALSE)</f>
        <v>3166816</v>
      </c>
      <c r="E40" s="9">
        <f>VLOOKUP(A40,'2016 - Support'!J:N,5,FALSE)</f>
        <v>0.41449999999999998</v>
      </c>
      <c r="F40" s="24">
        <f>VLOOKUP(A40,'2020 - Support'!K:O,2,FALSE)</f>
        <v>6813516</v>
      </c>
      <c r="G40" s="9">
        <f>VLOOKUP(A40,'2020 - Support'!K:O,3,FALSE)</f>
        <v>0.78859999999999997</v>
      </c>
      <c r="H40" s="24">
        <f>VLOOKUP(A40,'2020 - Support'!K:O,4,FALSE)</f>
        <v>2433028</v>
      </c>
      <c r="I40" s="9">
        <f>VLOOKUP(A40,'2020 - Support'!K:O,5,FALSE)</f>
        <v>0.28160000000000002</v>
      </c>
      <c r="J40" t="str">
        <f t="shared" si="0"/>
        <v>YES</v>
      </c>
      <c r="K40" t="str">
        <f t="shared" si="1"/>
        <v>YES</v>
      </c>
    </row>
    <row r="41" spans="1:11" x14ac:dyDescent="0.35">
      <c r="A41" t="s">
        <v>768</v>
      </c>
      <c r="B41" s="24">
        <f>VLOOKUP(A41,'2016 - Support'!J:N,2,FALSE)</f>
        <v>4240194</v>
      </c>
      <c r="C41" s="9">
        <f>VLOOKUP(A41,'2016 - Support'!J:N,3,FALSE)</f>
        <v>1.2117000000000002</v>
      </c>
      <c r="D41" s="24">
        <f>VLOOKUP(A41,'2016 - Support'!J:N,4,FALSE)</f>
        <v>2305739</v>
      </c>
      <c r="E41" s="9">
        <f>VLOOKUP(A41,'2016 - Support'!J:N,5,FALSE)</f>
        <v>0.65890000000000004</v>
      </c>
      <c r="F41" s="24">
        <f>VLOOKUP(A41,'2020 - Support'!K:O,2,FALSE)</f>
        <v>4504749</v>
      </c>
      <c r="G41" s="9">
        <f>VLOOKUP(A41,'2020 - Support'!K:O,3,FALSE)</f>
        <v>1.1031</v>
      </c>
      <c r="H41" s="24">
        <f>VLOOKUP(A41,'2020 - Support'!K:O,4,FALSE)</f>
        <v>2312201</v>
      </c>
      <c r="I41" s="9">
        <f>VLOOKUP(A41,'2020 - Support'!K:O,5,FALSE)</f>
        <v>0.56620000000000004</v>
      </c>
      <c r="J41" t="str">
        <f t="shared" si="0"/>
        <v>NO</v>
      </c>
      <c r="K41" t="str">
        <f t="shared" si="1"/>
        <v>YES</v>
      </c>
    </row>
    <row r="42" spans="1:11" x14ac:dyDescent="0.35">
      <c r="A42" t="s">
        <v>769</v>
      </c>
      <c r="B42" s="24">
        <f>VLOOKUP(A42,'2016 - Support'!J:N,2,FALSE)</f>
        <v>8400423</v>
      </c>
      <c r="C42" s="9">
        <f>VLOOKUP(A42,'2016 - Support'!J:N,3,FALSE)</f>
        <v>0.83010000000000006</v>
      </c>
      <c r="D42" s="24">
        <f>VLOOKUP(A42,'2016 - Support'!J:N,4,FALSE)</f>
        <v>2592687</v>
      </c>
      <c r="E42" s="9">
        <f>VLOOKUP(A42,'2016 - Support'!J:N,5,FALSE)</f>
        <v>0.25619999999999998</v>
      </c>
      <c r="F42" s="24">
        <f>VLOOKUP(A42,'2020 - Support'!K:O,2,FALSE)</f>
        <v>11792264</v>
      </c>
      <c r="G42" s="9">
        <f>VLOOKUP(A42,'2020 - Support'!K:O,3,FALSE)</f>
        <v>0.9383999999999999</v>
      </c>
      <c r="H42" s="24">
        <f>VLOOKUP(A42,'2020 - Support'!K:O,4,FALSE)</f>
        <v>4797833</v>
      </c>
      <c r="I42" s="9">
        <f>VLOOKUP(A42,'2020 - Support'!K:O,5,FALSE)</f>
        <v>0.38179999999999997</v>
      </c>
      <c r="J42" t="str">
        <f t="shared" si="0"/>
        <v>NO</v>
      </c>
      <c r="K42" t="str">
        <f t="shared" si="1"/>
        <v>NO</v>
      </c>
    </row>
    <row r="43" spans="1:11" x14ac:dyDescent="0.35">
      <c r="A43" t="s">
        <v>770</v>
      </c>
      <c r="B43" s="24">
        <f>VLOOKUP(A43,'2016 - Support'!J:N,2,FALSE)</f>
        <v>6169224</v>
      </c>
      <c r="C43" s="9">
        <f>VLOOKUP(A43,'2016 - Support'!J:N,3,FALSE)</f>
        <v>1.1437999999999999</v>
      </c>
      <c r="D43" s="24">
        <f>VLOOKUP(A43,'2016 - Support'!J:N,4,FALSE)</f>
        <v>2667685</v>
      </c>
      <c r="E43" s="9">
        <f>VLOOKUP(A43,'2016 - Support'!J:N,5,FALSE)</f>
        <v>0.49459999999999998</v>
      </c>
      <c r="F43" s="24">
        <f>VLOOKUP(A43,'2020 - Support'!K:O,2,FALSE)</f>
        <v>5929186</v>
      </c>
      <c r="G43" s="9">
        <f>VLOOKUP(A43,'2020 - Support'!K:O,3,FALSE)</f>
        <v>1.0554999999999999</v>
      </c>
      <c r="H43" s="24">
        <f>VLOOKUP(A43,'2020 - Support'!K:O,4,FALSE)</f>
        <v>1965535</v>
      </c>
      <c r="I43" s="9">
        <f>VLOOKUP(A43,'2020 - Support'!K:O,5,FALSE)</f>
        <v>0.34989999999999999</v>
      </c>
      <c r="J43" t="str">
        <f t="shared" si="0"/>
        <v>YES</v>
      </c>
      <c r="K43" t="str">
        <f t="shared" si="1"/>
        <v>YES</v>
      </c>
    </row>
    <row r="44" spans="1:11" x14ac:dyDescent="0.35">
      <c r="A44" t="s">
        <v>771</v>
      </c>
      <c r="B44" s="24">
        <f>VLOOKUP(A44,'2016 - Support'!J:N,2,FALSE)</f>
        <v>2051255</v>
      </c>
      <c r="C44" s="9">
        <f>VLOOKUP(A44,'2016 - Support'!J:N,3,FALSE)</f>
        <v>0.73870000000000002</v>
      </c>
      <c r="D44" s="24">
        <f>VLOOKUP(A44,'2016 - Support'!J:N,4,FALSE)</f>
        <v>732531</v>
      </c>
      <c r="E44" s="9">
        <f>VLOOKUP(A44,'2016 - Support'!J:N,5,FALSE)</f>
        <v>0.26379999999999998</v>
      </c>
      <c r="F44" s="24">
        <f>VLOOKUP(A44,'2020 - Support'!K:O,2,FALSE)</f>
        <v>2458154</v>
      </c>
      <c r="G44" s="9">
        <f>VLOOKUP(A44,'2020 - Support'!K:O,3,FALSE)</f>
        <v>0.89149999999999996</v>
      </c>
      <c r="H44" s="24">
        <f>VLOOKUP(A44,'2020 - Support'!K:O,4,FALSE)</f>
        <v>991534</v>
      </c>
      <c r="I44" s="9">
        <f>VLOOKUP(A44,'2020 - Support'!K:O,5,FALSE)</f>
        <v>0.35959999999999998</v>
      </c>
      <c r="J44" t="str">
        <f t="shared" si="0"/>
        <v>NO</v>
      </c>
      <c r="K44" t="str">
        <f t="shared" si="1"/>
        <v>NO</v>
      </c>
    </row>
    <row r="45" spans="1:11" x14ac:dyDescent="0.35">
      <c r="A45" t="s">
        <v>772</v>
      </c>
      <c r="B45" s="24">
        <f>VLOOKUP(A45,'2016 - Support'!J:N,2,FALSE)</f>
        <v>2012891</v>
      </c>
      <c r="C45" s="9">
        <f>VLOOKUP(A45,'2016 - Support'!J:N,3,FALSE)</f>
        <v>0.92050000000000021</v>
      </c>
      <c r="D45" s="24">
        <f>VLOOKUP(A45,'2016 - Support'!J:N,4,FALSE)</f>
        <v>830085</v>
      </c>
      <c r="E45" s="9">
        <f>VLOOKUP(A45,'2016 - Support'!J:N,5,FALSE)</f>
        <v>0.37960000000000005</v>
      </c>
      <c r="F45" s="24">
        <f>VLOOKUP(A45,'2020 - Support'!K:O,2,FALSE)</f>
        <v>2231579</v>
      </c>
      <c r="G45" s="9">
        <f>VLOOKUP(A45,'2020 - Support'!K:O,3,FALSE)</f>
        <v>0.98970000000000002</v>
      </c>
      <c r="H45" s="24">
        <f>VLOOKUP(A45,'2020 - Support'!K:O,4,FALSE)</f>
        <v>871707</v>
      </c>
      <c r="I45" s="9">
        <f>VLOOKUP(A45,'2020 - Support'!K:O,5,FALSE)</f>
        <v>0.3866</v>
      </c>
      <c r="J45" t="str">
        <f t="shared" si="0"/>
        <v>NO</v>
      </c>
      <c r="K45" t="str">
        <f t="shared" si="1"/>
        <v>NO</v>
      </c>
    </row>
    <row r="46" spans="1:11" x14ac:dyDescent="0.35">
      <c r="A46" t="s">
        <v>773</v>
      </c>
      <c r="B46" s="24">
        <f>VLOOKUP(A46,'2016 - Support'!J:N,2,FALSE)</f>
        <v>1441660</v>
      </c>
      <c r="C46" s="9">
        <f>VLOOKUP(A46,'2016 - Support'!J:N,3,FALSE)</f>
        <v>1.1501999999999999</v>
      </c>
      <c r="D46" s="24">
        <f>VLOOKUP(A46,'2016 - Support'!J:N,4,FALSE)</f>
        <v>601882</v>
      </c>
      <c r="E46" s="9">
        <f>VLOOKUP(A46,'2016 - Support'!J:N,5,FALSE)</f>
        <v>0.48020000000000002</v>
      </c>
      <c r="F46" s="24">
        <f>VLOOKUP(A46,'2020 - Support'!K:O,2,FALSE)</f>
        <v>1440825</v>
      </c>
      <c r="G46" s="9">
        <f>VLOOKUP(A46,'2020 - Support'!K:O,3,FALSE)</f>
        <v>1.0999999999999999</v>
      </c>
      <c r="H46" s="24">
        <f>VLOOKUP(A46,'2020 - Support'!K:O,4,FALSE)</f>
        <v>500097</v>
      </c>
      <c r="I46" s="9">
        <f>VLOOKUP(A46,'2020 - Support'!K:O,5,FALSE)</f>
        <v>0.38179999999999997</v>
      </c>
      <c r="J46" t="str">
        <f t="shared" si="0"/>
        <v>YES</v>
      </c>
      <c r="K46" t="str">
        <f t="shared" si="1"/>
        <v>YES</v>
      </c>
    </row>
    <row r="47" spans="1:11" x14ac:dyDescent="0.35">
      <c r="A47" t="s">
        <v>774</v>
      </c>
      <c r="B47" s="24">
        <f>VLOOKUP(A47,'2016 - Support'!J:N,2,FALSE)</f>
        <v>5617355</v>
      </c>
      <c r="C47" s="9">
        <f>VLOOKUP(A47,'2016 - Support'!J:N,3,FALSE)</f>
        <v>1.1678999999999997</v>
      </c>
      <c r="D47" s="24">
        <f>VLOOKUP(A47,'2016 - Support'!J:N,4,FALSE)</f>
        <v>2729076</v>
      </c>
      <c r="E47" s="9">
        <f>VLOOKUP(A47,'2016 - Support'!J:N,5,FALSE)</f>
        <v>0.56740000000000002</v>
      </c>
      <c r="F47" s="24">
        <f>VLOOKUP(A47,'2020 - Support'!K:O,2,FALSE)</f>
        <v>5547312</v>
      </c>
      <c r="G47" s="9">
        <f>VLOOKUP(A47,'2020 - Support'!K:O,3,FALSE)</f>
        <v>1.0778000000000001</v>
      </c>
      <c r="H47" s="24">
        <f>VLOOKUP(A47,'2020 - Support'!K:O,4,FALSE)</f>
        <v>1642371</v>
      </c>
      <c r="I47" s="9">
        <f>VLOOKUP(A47,'2020 - Support'!K:O,5,FALSE)</f>
        <v>0.31909999999999999</v>
      </c>
      <c r="J47" t="str">
        <f t="shared" si="0"/>
        <v>YES</v>
      </c>
      <c r="K47" t="str">
        <f t="shared" si="1"/>
        <v>YES</v>
      </c>
    </row>
    <row r="48" spans="1:11" x14ac:dyDescent="0.35">
      <c r="A48" t="s">
        <v>775</v>
      </c>
      <c r="B48" s="24">
        <f>VLOOKUP(A48,'2016 - Support'!J:N,2,FALSE)</f>
        <v>1783877</v>
      </c>
      <c r="C48" s="9">
        <f>VLOOKUP(A48,'2016 - Support'!J:N,3,FALSE)</f>
        <v>1.0833000000000002</v>
      </c>
      <c r="D48" s="24">
        <f>VLOOKUP(A48,'2016 - Support'!J:N,4,FALSE)</f>
        <v>922814</v>
      </c>
      <c r="E48" s="9">
        <f>VLOOKUP(A48,'2016 - Support'!J:N,5,FALSE)</f>
        <v>0.56040000000000001</v>
      </c>
      <c r="F48" s="24">
        <f>VLOOKUP(A48,'2020 - Support'!K:O,2,FALSE)</f>
        <v>2418527</v>
      </c>
      <c r="G48" s="9">
        <f>VLOOKUP(A48,'2020 - Support'!K:O,3,FALSE)</f>
        <v>1.4401999999999999</v>
      </c>
      <c r="H48" s="24">
        <f>VLOOKUP(A48,'2020 - Support'!K:O,4,FALSE)</f>
        <v>1394994</v>
      </c>
      <c r="I48" s="9">
        <f>VLOOKUP(A48,'2020 - Support'!K:O,5,FALSE)</f>
        <v>0.83069999999999999</v>
      </c>
      <c r="J48" t="str">
        <f t="shared" si="0"/>
        <v>NO</v>
      </c>
      <c r="K48" t="str">
        <f t="shared" si="1"/>
        <v>NO</v>
      </c>
    </row>
    <row r="49" spans="1:11" x14ac:dyDescent="0.35">
      <c r="A49" t="s">
        <v>776</v>
      </c>
      <c r="B49" s="24">
        <f>VLOOKUP(A49,'2016 - Support'!J:N,2,FALSE)</f>
        <v>17304997</v>
      </c>
      <c r="C49" s="9">
        <f>VLOOKUP(A49,'2016 - Support'!J:N,3,FALSE)</f>
        <v>1.0691999999999999</v>
      </c>
      <c r="D49" s="24">
        <f>VLOOKUP(A49,'2016 - Support'!J:N,4,FALSE)</f>
        <v>6831686</v>
      </c>
      <c r="E49" s="9">
        <f>VLOOKUP(A49,'2016 - Support'!J:N,5,FALSE)</f>
        <v>0.42209999999999998</v>
      </c>
      <c r="F49" s="24">
        <f>VLOOKUP(A49,'2020 - Support'!K:O,2,FALSE)</f>
        <v>20616241</v>
      </c>
      <c r="G49" s="9">
        <f>VLOOKUP(A49,'2020 - Support'!K:O,3,FALSE)</f>
        <v>1.2728999999999999</v>
      </c>
      <c r="H49" s="24">
        <f>VLOOKUP(A49,'2020 - Support'!K:O,4,FALSE)</f>
        <v>9066676</v>
      </c>
      <c r="I49" s="9">
        <f>VLOOKUP(A49,'2020 - Support'!K:O,5,FALSE)</f>
        <v>0.55979999999999996</v>
      </c>
      <c r="J49" t="str">
        <f t="shared" si="0"/>
        <v>NO</v>
      </c>
      <c r="K49" t="str">
        <f t="shared" si="1"/>
        <v>NO</v>
      </c>
    </row>
    <row r="50" spans="1:11" x14ac:dyDescent="0.35">
      <c r="A50" t="s">
        <v>777</v>
      </c>
      <c r="B50" s="24">
        <f>VLOOKUP(A50,'2016 - Support'!J:N,2,FALSE)</f>
        <v>2433002</v>
      </c>
      <c r="C50" s="9">
        <f>VLOOKUP(A50,'2016 - Support'!J:N,3,FALSE)</f>
        <v>0.79749999999999988</v>
      </c>
      <c r="D50" s="24">
        <f>VLOOKUP(A50,'2016 - Support'!J:N,4,FALSE)</f>
        <v>704426</v>
      </c>
      <c r="E50" s="9">
        <f>VLOOKUP(A50,'2016 - Support'!J:N,5,FALSE)</f>
        <v>0.23089999999999999</v>
      </c>
      <c r="F50" s="24">
        <f>VLOOKUP(A50,'2020 - Support'!K:O,2,FALSE)</f>
        <v>2941638</v>
      </c>
      <c r="G50" s="9">
        <f>VLOOKUP(A50,'2020 - Support'!K:O,3,FALSE)</f>
        <v>0.91139999999999999</v>
      </c>
      <c r="H50" s="24">
        <f>VLOOKUP(A50,'2020 - Support'!K:O,4,FALSE)</f>
        <v>928904</v>
      </c>
      <c r="I50" s="9">
        <f>VLOOKUP(A50,'2020 - Support'!K:O,5,FALSE)</f>
        <v>0.2878</v>
      </c>
      <c r="J50" t="str">
        <f t="shared" si="0"/>
        <v>NO</v>
      </c>
      <c r="K50" t="str">
        <f t="shared" si="1"/>
        <v>NO</v>
      </c>
    </row>
    <row r="51" spans="1:11" x14ac:dyDescent="0.35">
      <c r="A51" t="s">
        <v>778</v>
      </c>
      <c r="B51" s="24">
        <f>VLOOKUP(A51,'2016 - Support'!J:N,2,FALSE)</f>
        <v>3507500</v>
      </c>
      <c r="C51" s="9">
        <f>VLOOKUP(A51,'2016 - Support'!J:N,3,FALSE)</f>
        <v>0.98639999999999994</v>
      </c>
      <c r="D51" s="24">
        <f>VLOOKUP(A51,'2016 - Support'!J:N,4,FALSE)</f>
        <v>1451502</v>
      </c>
      <c r="E51" s="9">
        <f>VLOOKUP(A51,'2016 - Support'!J:N,5,FALSE)</f>
        <v>0.40820000000000001</v>
      </c>
      <c r="F51" s="24">
        <f>VLOOKUP(A51,'2020 - Support'!K:O,2,FALSE)</f>
        <v>3355211</v>
      </c>
      <c r="G51" s="9">
        <f>VLOOKUP(A51,'2020 - Support'!K:O,3,FALSE)</f>
        <v>0.85609999999999997</v>
      </c>
      <c r="H51" s="24">
        <f>VLOOKUP(A51,'2020 - Support'!K:O,4,FALSE)</f>
        <v>1594323</v>
      </c>
      <c r="I51" s="9">
        <f>VLOOKUP(A51,'2020 - Support'!K:O,5,FALSE)</f>
        <v>0.40679999999999999</v>
      </c>
      <c r="J51" t="str">
        <f t="shared" si="0"/>
        <v>NO</v>
      </c>
      <c r="K51" t="str">
        <f t="shared" si="1"/>
        <v>YES</v>
      </c>
    </row>
    <row r="52" spans="1:11" x14ac:dyDescent="0.35">
      <c r="A52" t="s">
        <v>779</v>
      </c>
      <c r="B52" s="24">
        <f>VLOOKUP(A52,'2016 - Support'!J:N,2,FALSE)</f>
        <v>4461648</v>
      </c>
      <c r="C52" s="9">
        <f>VLOOKUP(A52,'2016 - Support'!J:N,3,FALSE)</f>
        <v>1.2327999999999999</v>
      </c>
      <c r="D52" s="24">
        <f>VLOOKUP(A52,'2016 - Support'!J:N,4,FALSE)</f>
        <v>2477232</v>
      </c>
      <c r="E52" s="9">
        <f>VLOOKUP(A52,'2016 - Support'!J:N,5,FALSE)</f>
        <v>0.66810000000000003</v>
      </c>
      <c r="F52" s="24">
        <f>VLOOKUP(A52,'2020 - Support'!K:O,2,FALSE)</f>
        <v>4855384</v>
      </c>
      <c r="G52" s="9">
        <f>VLOOKUP(A52,'2020 - Support'!K:O,3,FALSE)</f>
        <v>1.2</v>
      </c>
      <c r="H52" s="24">
        <f>VLOOKUP(A52,'2020 - Support'!K:O,4,FALSE)</f>
        <v>2466456</v>
      </c>
      <c r="I52" s="9">
        <f>VLOOKUP(A52,'2020 - Support'!K:O,5,FALSE)</f>
        <v>0.57150000000000001</v>
      </c>
      <c r="J52" t="str">
        <f t="shared" si="0"/>
        <v>YES</v>
      </c>
      <c r="K52" t="str">
        <f t="shared" si="1"/>
        <v>YES</v>
      </c>
    </row>
    <row r="53" spans="1:11" x14ac:dyDescent="0.35">
      <c r="A53" t="s">
        <v>780</v>
      </c>
      <c r="B53" s="24">
        <f>VLOOKUP(A53,'2016 - Support'!J:N,2,FALSE)</f>
        <v>13163940</v>
      </c>
      <c r="C53" s="9">
        <f>VLOOKUP(A53,'2016 - Support'!J:N,3,FALSE)</f>
        <v>1.1246</v>
      </c>
      <c r="D53" s="24">
        <f>VLOOKUP(A53,'2016 - Support'!J:N,4,FALSE)</f>
        <v>8093143</v>
      </c>
      <c r="E53" s="9">
        <f>VLOOKUP(A53,'2016 - Support'!J:N,5,FALSE)</f>
        <v>0.69140000000000001</v>
      </c>
      <c r="F53" s="24">
        <f>VLOOKUP(A53,'2020 - Support'!K:O,2,FALSE)</f>
        <v>14040684</v>
      </c>
      <c r="G53" s="9">
        <f>VLOOKUP(A53,'2020 - Support'!K:O,3,FALSE)</f>
        <v>1.1000000000000001</v>
      </c>
      <c r="H53" s="24">
        <f>VLOOKUP(A53,'2020 - Support'!K:O,4,FALSE)</f>
        <v>7793856</v>
      </c>
      <c r="I53" s="9">
        <f>VLOOKUP(A53,'2020 - Support'!K:O,5,FALSE)</f>
        <v>0.61060000000000003</v>
      </c>
      <c r="J53" t="str">
        <f t="shared" si="0"/>
        <v>YES</v>
      </c>
      <c r="K53" t="str">
        <f t="shared" si="1"/>
        <v>YES</v>
      </c>
    </row>
    <row r="54" spans="1:11" x14ac:dyDescent="0.35">
      <c r="A54" t="s">
        <v>781</v>
      </c>
      <c r="B54" s="24">
        <f>VLOOKUP(A54,'2016 - Support'!J:N,2,FALSE)</f>
        <v>5802450</v>
      </c>
      <c r="C54" s="9">
        <f>VLOOKUP(A54,'2016 - Support'!J:N,3,FALSE)</f>
        <v>0.96179999999999999</v>
      </c>
      <c r="D54" s="24">
        <f>VLOOKUP(A54,'2016 - Support'!J:N,4,FALSE)</f>
        <v>2786600</v>
      </c>
      <c r="E54" s="9">
        <f>VLOOKUP(A54,'2016 - Support'!J:N,5,FALSE)</f>
        <v>0.46189999999999998</v>
      </c>
      <c r="F54" s="24">
        <f>VLOOKUP(A54,'2020 - Support'!K:O,2,FALSE)</f>
        <v>7360730</v>
      </c>
      <c r="G54" s="9">
        <f>VLOOKUP(A54,'2020 - Support'!K:O,3,FALSE)</f>
        <v>0.90579999999999994</v>
      </c>
      <c r="H54" s="24">
        <f>VLOOKUP(A54,'2020 - Support'!K:O,4,FALSE)</f>
        <v>3775442</v>
      </c>
      <c r="I54" s="9">
        <f>VLOOKUP(A54,'2020 - Support'!K:O,5,FALSE)</f>
        <v>0.46460000000000001</v>
      </c>
      <c r="J54" t="str">
        <f t="shared" si="0"/>
        <v>NO</v>
      </c>
      <c r="K54" t="str">
        <f t="shared" si="1"/>
        <v>NO</v>
      </c>
    </row>
    <row r="55" spans="1:11" x14ac:dyDescent="0.35">
      <c r="A55" t="s">
        <v>782</v>
      </c>
      <c r="B55" s="24">
        <f>VLOOKUP(A55,'2016 - Support'!J:N,2,FALSE)</f>
        <v>5596159</v>
      </c>
      <c r="C55" s="9">
        <f>VLOOKUP(A55,'2016 - Support'!J:N,3,FALSE)</f>
        <v>1.4387000000000003</v>
      </c>
      <c r="D55" s="24">
        <f>VLOOKUP(A55,'2016 - Support'!J:N,4,FALSE)</f>
        <v>3164298</v>
      </c>
      <c r="E55" s="9">
        <f>VLOOKUP(A55,'2016 - Support'!J:N,5,FALSE)</f>
        <v>0.8135</v>
      </c>
      <c r="F55" s="24">
        <f>VLOOKUP(A55,'2020 - Support'!K:O,2,FALSE)</f>
        <v>6733191</v>
      </c>
      <c r="G55" s="9">
        <f>VLOOKUP(A55,'2020 - Support'!K:O,3,FALSE)</f>
        <v>1.3571</v>
      </c>
      <c r="H55" s="24">
        <f>VLOOKUP(A55,'2020 - Support'!K:O,4,FALSE)</f>
        <v>3766241</v>
      </c>
      <c r="I55" s="9">
        <f>VLOOKUP(A55,'2020 - Support'!K:O,5,FALSE)</f>
        <v>0.7591</v>
      </c>
      <c r="J55" t="str">
        <f t="shared" si="0"/>
        <v>NO</v>
      </c>
      <c r="K55" t="str">
        <f t="shared" si="1"/>
        <v>YES</v>
      </c>
    </row>
    <row r="56" spans="1:11" x14ac:dyDescent="0.35">
      <c r="A56" t="s">
        <v>783</v>
      </c>
      <c r="B56" s="24">
        <f>VLOOKUP(A56,'2016 - Support'!J:N,2,FALSE)</f>
        <v>20642635</v>
      </c>
      <c r="C56" s="9">
        <f>VLOOKUP(A56,'2016 - Support'!J:N,3,FALSE)</f>
        <v>1.9843000000000002</v>
      </c>
      <c r="D56" s="24">
        <f>VLOOKUP(A56,'2016 - Support'!J:N,4,FALSE)</f>
        <v>11238813</v>
      </c>
      <c r="E56" s="9">
        <f>VLOOKUP(A56,'2016 - Support'!J:N,5,FALSE)</f>
        <v>1.0949000000000002</v>
      </c>
      <c r="F56" s="24">
        <f>VLOOKUP(A56,'2020 - Support'!K:O,2,FALSE)</f>
        <v>22074000</v>
      </c>
      <c r="G56" s="9">
        <f>VLOOKUP(A56,'2020 - Support'!K:O,3,FALSE)</f>
        <v>1.7784</v>
      </c>
      <c r="H56" s="24">
        <f>VLOOKUP(A56,'2020 - Support'!K:O,4,FALSE)</f>
        <v>9952237</v>
      </c>
      <c r="I56" s="9">
        <f>VLOOKUP(A56,'2020 - Support'!K:O,5,FALSE)</f>
        <v>0.81709999999999994</v>
      </c>
      <c r="J56" t="str">
        <f t="shared" si="0"/>
        <v>YES</v>
      </c>
      <c r="K56" t="str">
        <f t="shared" si="1"/>
        <v>YES</v>
      </c>
    </row>
    <row r="57" spans="1:11" x14ac:dyDescent="0.35">
      <c r="A57" t="s">
        <v>784</v>
      </c>
      <c r="B57" s="24">
        <f>VLOOKUP(A57,'2016 - Support'!J:N,2,FALSE)</f>
        <v>14939701</v>
      </c>
      <c r="C57" s="9">
        <f>VLOOKUP(A57,'2016 - Support'!J:N,3,FALSE)</f>
        <v>1.2954000000000001</v>
      </c>
      <c r="D57" s="24">
        <f>VLOOKUP(A57,'2016 - Support'!J:N,4,FALSE)</f>
        <v>9117900</v>
      </c>
      <c r="E57" s="9">
        <f>VLOOKUP(A57,'2016 - Support'!J:N,5,FALSE)</f>
        <v>0.79059999999999997</v>
      </c>
      <c r="F57" s="24">
        <f>VLOOKUP(A57,'2020 - Support'!K:O,2,FALSE)</f>
        <v>17916749</v>
      </c>
      <c r="G57" s="9">
        <f>VLOOKUP(A57,'2020 - Support'!K:O,3,FALSE)</f>
        <v>1.2267999999999999</v>
      </c>
      <c r="H57" s="24">
        <f>VLOOKUP(A57,'2020 - Support'!K:O,4,FALSE)</f>
        <v>11073100</v>
      </c>
      <c r="I57" s="9">
        <f>VLOOKUP(A57,'2020 - Support'!K:O,5,FALSE)</f>
        <v>0.75819999999999999</v>
      </c>
      <c r="J57" t="str">
        <f t="shared" si="0"/>
        <v>NO</v>
      </c>
      <c r="K57" t="str">
        <f t="shared" si="1"/>
        <v>YES</v>
      </c>
    </row>
    <row r="58" spans="1:11" x14ac:dyDescent="0.35">
      <c r="A58" t="s">
        <v>785</v>
      </c>
      <c r="B58" s="24">
        <f>VLOOKUP(A58,'2016 - Support'!J:N,2,FALSE)</f>
        <v>9654622</v>
      </c>
      <c r="C58" s="9">
        <f>VLOOKUP(A58,'2016 - Support'!J:N,3,FALSE)</f>
        <v>1.0397000000000001</v>
      </c>
      <c r="D58" s="24">
        <f>VLOOKUP(A58,'2016 - Support'!J:N,4,FALSE)</f>
        <v>4806837</v>
      </c>
      <c r="E58" s="9">
        <f>VLOOKUP(A58,'2016 - Support'!J:N,5,FALSE)</f>
        <v>0.51719999999999999</v>
      </c>
      <c r="F58" s="24">
        <f>VLOOKUP(A58,'2020 - Support'!K:O,2,FALSE)</f>
        <v>12237671</v>
      </c>
      <c r="G58" s="9">
        <f>VLOOKUP(A58,'2020 - Support'!K:O,3,FALSE)</f>
        <v>1.0289999999999999</v>
      </c>
      <c r="H58" s="24">
        <f>VLOOKUP(A58,'2020 - Support'!K:O,4,FALSE)</f>
        <v>5231605</v>
      </c>
      <c r="I58" s="9">
        <f>VLOOKUP(A58,'2020 - Support'!K:O,5,FALSE)</f>
        <v>0.44159999999999999</v>
      </c>
      <c r="J58" t="str">
        <f t="shared" si="0"/>
        <v>NO</v>
      </c>
      <c r="K58" t="str">
        <f t="shared" si="1"/>
        <v>YES</v>
      </c>
    </row>
    <row r="59" spans="1:11" x14ac:dyDescent="0.35">
      <c r="A59" t="s">
        <v>786</v>
      </c>
      <c r="B59" s="24">
        <f>VLOOKUP(A59,'2016 - Support'!J:N,2,FALSE)</f>
        <v>33480594</v>
      </c>
      <c r="C59" s="9">
        <f>VLOOKUP(A59,'2016 - Support'!J:N,3,FALSE)</f>
        <v>1.1902999999999999</v>
      </c>
      <c r="D59" s="24">
        <f>VLOOKUP(A59,'2016 - Support'!J:N,4,FALSE)</f>
        <v>14551262</v>
      </c>
      <c r="E59" s="9">
        <f>VLOOKUP(A59,'2016 - Support'!J:N,5,FALSE)</f>
        <v>0.51919999999999999</v>
      </c>
      <c r="F59" s="24">
        <f>VLOOKUP(A59,'2020 - Support'!K:O,2,FALSE)</f>
        <v>36515918</v>
      </c>
      <c r="G59" s="9">
        <f>VLOOKUP(A59,'2020 - Support'!K:O,3,FALSE)</f>
        <v>1.0825</v>
      </c>
      <c r="H59" s="24">
        <f>VLOOKUP(A59,'2020 - Support'!K:O,4,FALSE)</f>
        <v>12228817</v>
      </c>
      <c r="I59" s="9">
        <f>VLOOKUP(A59,'2020 - Support'!K:O,5,FALSE)</f>
        <v>0.36480000000000001</v>
      </c>
      <c r="J59" t="str">
        <f t="shared" si="0"/>
        <v>YES</v>
      </c>
      <c r="K59" t="str">
        <f t="shared" si="1"/>
        <v>YES</v>
      </c>
    </row>
    <row r="60" spans="1:11" x14ac:dyDescent="0.35">
      <c r="A60" t="s">
        <v>787</v>
      </c>
      <c r="B60" s="24">
        <f>VLOOKUP(A60,'2016 - Support'!J:N,2,FALSE)</f>
        <v>19951238</v>
      </c>
      <c r="C60" s="9">
        <f>VLOOKUP(A60,'2016 - Support'!J:N,3,FALSE)</f>
        <v>1.7048999999999999</v>
      </c>
      <c r="D60" s="24">
        <f>VLOOKUP(A60,'2016 - Support'!J:N,4,FALSE)</f>
        <v>12566037</v>
      </c>
      <c r="E60" s="9">
        <f>VLOOKUP(A60,'2016 - Support'!J:N,5,FALSE)</f>
        <v>1.0697999999999999</v>
      </c>
      <c r="F60" s="24">
        <f>VLOOKUP(A60,'2020 - Support'!K:O,2,FALSE)</f>
        <v>22759212</v>
      </c>
      <c r="G60" s="9">
        <f>VLOOKUP(A60,'2020 - Support'!K:O,3,FALSE)</f>
        <v>1.5418000000000001</v>
      </c>
      <c r="H60" s="24">
        <f>VLOOKUP(A60,'2020 - Support'!K:O,4,FALSE)</f>
        <v>10515730</v>
      </c>
      <c r="I60" s="9">
        <f>VLOOKUP(A60,'2020 - Support'!K:O,5,FALSE)</f>
        <v>0.70830000000000004</v>
      </c>
      <c r="J60" t="str">
        <f t="shared" si="0"/>
        <v>YES</v>
      </c>
      <c r="K60" t="str">
        <f t="shared" si="1"/>
        <v>YES</v>
      </c>
    </row>
    <row r="61" spans="1:11" x14ac:dyDescent="0.35">
      <c r="A61" t="s">
        <v>788</v>
      </c>
      <c r="B61" s="24">
        <f>VLOOKUP(A61,'2016 - Support'!J:N,2,FALSE)</f>
        <v>7870216</v>
      </c>
      <c r="C61" s="9">
        <f>VLOOKUP(A61,'2016 - Support'!J:N,3,FALSE)</f>
        <v>1.133</v>
      </c>
      <c r="D61" s="24">
        <f>VLOOKUP(A61,'2016 - Support'!J:N,4,FALSE)</f>
        <v>2188101</v>
      </c>
      <c r="E61" s="9">
        <f>VLOOKUP(A61,'2016 - Support'!J:N,5,FALSE)</f>
        <v>0.315</v>
      </c>
      <c r="F61" s="24">
        <f>VLOOKUP(A61,'2020 - Support'!K:O,2,FALSE)</f>
        <v>8137731</v>
      </c>
      <c r="G61" s="9">
        <f>VLOOKUP(A61,'2020 - Support'!K:O,3,FALSE)</f>
        <v>1.1488</v>
      </c>
      <c r="H61" s="24">
        <f>VLOOKUP(A61,'2020 - Support'!K:O,4,FALSE)</f>
        <v>1609412</v>
      </c>
      <c r="I61" s="9">
        <f>VLOOKUP(A61,'2020 - Support'!K:O,5,FALSE)</f>
        <v>0.22720000000000001</v>
      </c>
      <c r="J61" t="str">
        <f t="shared" si="0"/>
        <v>YES</v>
      </c>
      <c r="K61" t="str">
        <f t="shared" si="1"/>
        <v>YES</v>
      </c>
    </row>
    <row r="62" spans="1:11" x14ac:dyDescent="0.35">
      <c r="A62" t="s">
        <v>789</v>
      </c>
      <c r="B62" s="24">
        <f>VLOOKUP(A62,'2016 - Support'!J:N,2,FALSE)</f>
        <v>32690848</v>
      </c>
      <c r="C62" s="9">
        <f>VLOOKUP(A62,'2016 - Support'!J:N,3,FALSE)</f>
        <v>1.1069</v>
      </c>
      <c r="D62" s="24">
        <f>VLOOKUP(A62,'2016 - Support'!J:N,4,FALSE)</f>
        <v>15971823</v>
      </c>
      <c r="E62" s="9">
        <f>VLOOKUP(A62,'2016 - Support'!J:N,5,FALSE)</f>
        <v>0.54079999999999995</v>
      </c>
      <c r="F62" s="24">
        <f>VLOOKUP(A62,'2020 - Support'!K:O,2,FALSE)</f>
        <v>34316213</v>
      </c>
      <c r="G62" s="9">
        <f>VLOOKUP(A62,'2020 - Support'!K:O,3,FALSE)</f>
        <v>0.97839999999999994</v>
      </c>
      <c r="H62" s="24">
        <f>VLOOKUP(A62,'2020 - Support'!K:O,4,FALSE)</f>
        <v>15489271</v>
      </c>
      <c r="I62" s="9">
        <f>VLOOKUP(A62,'2020 - Support'!K:O,5,FALSE)</f>
        <v>0.43490000000000001</v>
      </c>
      <c r="J62" t="str">
        <f t="shared" si="0"/>
        <v>YES</v>
      </c>
      <c r="K62" t="str">
        <f t="shared" si="1"/>
        <v>YES</v>
      </c>
    </row>
    <row r="63" spans="1:11" x14ac:dyDescent="0.35">
      <c r="A63" t="s">
        <v>790</v>
      </c>
      <c r="B63" s="24">
        <f>VLOOKUP(A63,'2016 - Support'!J:N,2,FALSE)</f>
        <v>1607211</v>
      </c>
      <c r="C63" s="9">
        <f>VLOOKUP(A63,'2016 - Support'!J:N,3,FALSE)</f>
        <v>0.68100000000000005</v>
      </c>
      <c r="D63" s="24">
        <f>VLOOKUP(A63,'2016 - Support'!J:N,4,FALSE)</f>
        <v>845851</v>
      </c>
      <c r="E63" s="9">
        <f>VLOOKUP(A63,'2016 - Support'!J:N,5,FALSE)</f>
        <v>0.3584</v>
      </c>
      <c r="F63" s="24">
        <f>VLOOKUP(A63,'2020 - Support'!K:O,2,FALSE)</f>
        <v>2393099</v>
      </c>
      <c r="G63" s="9">
        <f>VLOOKUP(A63,'2020 - Support'!K:O,3,FALSE)</f>
        <v>1.0202</v>
      </c>
      <c r="H63" s="24">
        <f>VLOOKUP(A63,'2020 - Support'!K:O,4,FALSE)</f>
        <v>1206167</v>
      </c>
      <c r="I63" s="9">
        <f>VLOOKUP(A63,'2020 - Support'!K:O,5,FALSE)</f>
        <v>0.51419999999999999</v>
      </c>
      <c r="J63" t="str">
        <f t="shared" si="0"/>
        <v>NO</v>
      </c>
      <c r="K63" t="str">
        <f t="shared" si="1"/>
        <v>NO</v>
      </c>
    </row>
    <row r="64" spans="1:11" x14ac:dyDescent="0.35">
      <c r="A64" t="s">
        <v>791</v>
      </c>
      <c r="B64" s="24">
        <f>VLOOKUP(A64,'2016 - Support'!J:N,2,FALSE)</f>
        <v>2214716</v>
      </c>
      <c r="C64" s="9">
        <f>VLOOKUP(A64,'2016 - Support'!J:N,3,FALSE)</f>
        <v>0.84370000000000001</v>
      </c>
      <c r="D64" s="24">
        <f>VLOOKUP(A64,'2016 - Support'!J:N,4,FALSE)</f>
        <v>1004385</v>
      </c>
      <c r="E64" s="9">
        <f>VLOOKUP(A64,'2016 - Support'!J:N,5,FALSE)</f>
        <v>0.3826</v>
      </c>
      <c r="F64" s="24">
        <f>VLOOKUP(A64,'2020 - Support'!K:O,2,FALSE)</f>
        <v>2381231</v>
      </c>
      <c r="G64" s="9">
        <f>VLOOKUP(A64,'2020 - Support'!K:O,3,FALSE)</f>
        <v>0.91260000000000008</v>
      </c>
      <c r="H64" s="24">
        <f>VLOOKUP(A64,'2020 - Support'!K:O,4,FALSE)</f>
        <v>1051541</v>
      </c>
      <c r="I64" s="9">
        <f>VLOOKUP(A64,'2020 - Support'!K:O,5,FALSE)</f>
        <v>0.40300000000000002</v>
      </c>
      <c r="J64" t="str">
        <f t="shared" si="0"/>
        <v>NO</v>
      </c>
      <c r="K64" t="str">
        <f t="shared" si="1"/>
        <v>NO</v>
      </c>
    </row>
    <row r="65" spans="1:11" x14ac:dyDescent="0.35">
      <c r="A65" t="s">
        <v>792</v>
      </c>
      <c r="B65" s="24">
        <f>VLOOKUP(A65,'2016 - Support'!J:N,2,FALSE)</f>
        <v>2696415</v>
      </c>
      <c r="C65" s="9">
        <f>VLOOKUP(A65,'2016 - Support'!J:N,3,FALSE)</f>
        <v>0.63670000000000004</v>
      </c>
      <c r="D65" s="24">
        <f>VLOOKUP(A65,'2016 - Support'!J:N,4,FALSE)</f>
        <v>670398</v>
      </c>
      <c r="E65" s="9">
        <f>VLOOKUP(A65,'2016 - Support'!J:N,5,FALSE)</f>
        <v>0.1583</v>
      </c>
      <c r="F65" s="24">
        <f>VLOOKUP(A65,'2020 - Support'!K:O,2,FALSE)</f>
        <v>2874890</v>
      </c>
      <c r="G65" s="9">
        <f>VLOOKUP(A65,'2020 - Support'!K:O,3,FALSE)</f>
        <v>0.75509999999999999</v>
      </c>
      <c r="H65" s="24">
        <f>VLOOKUP(A65,'2020 - Support'!K:O,4,FALSE)</f>
        <v>649525</v>
      </c>
      <c r="I65" s="9">
        <f>VLOOKUP(A65,'2020 - Support'!K:O,5,FALSE)</f>
        <v>0.1706</v>
      </c>
      <c r="J65" t="str">
        <f t="shared" si="0"/>
        <v>YES</v>
      </c>
      <c r="K65" t="str">
        <f t="shared" si="1"/>
        <v>NO</v>
      </c>
    </row>
    <row r="66" spans="1:11" x14ac:dyDescent="0.35">
      <c r="A66" t="s">
        <v>793</v>
      </c>
      <c r="B66" s="24">
        <f>VLOOKUP(A66,'2016 - Support'!J:N,2,FALSE)</f>
        <v>6115234</v>
      </c>
      <c r="C66" s="9">
        <f>VLOOKUP(A66,'2016 - Support'!J:N,3,FALSE)</f>
        <v>0.87250000000000005</v>
      </c>
      <c r="D66" s="24">
        <f>VLOOKUP(A66,'2016 - Support'!J:N,4,FALSE)</f>
        <v>1548959</v>
      </c>
      <c r="E66" s="9">
        <f>VLOOKUP(A66,'2016 - Support'!J:N,5,FALSE)</f>
        <v>0.221</v>
      </c>
      <c r="F66" s="24">
        <f>VLOOKUP(A66,'2020 - Support'!K:O,2,FALSE)</f>
        <v>6513803</v>
      </c>
      <c r="G66" s="9">
        <f>VLOOKUP(A66,'2020 - Support'!K:O,3,FALSE)</f>
        <v>0.89800000000000002</v>
      </c>
      <c r="H66" s="24">
        <f>VLOOKUP(A66,'2020 - Support'!K:O,4,FALSE)</f>
        <v>1403587</v>
      </c>
      <c r="I66" s="9">
        <f>VLOOKUP(A66,'2020 - Support'!K:O,5,FALSE)</f>
        <v>0.19350000000000001</v>
      </c>
      <c r="J66" t="str">
        <f t="shared" si="0"/>
        <v>YES</v>
      </c>
      <c r="K66" t="str">
        <f t="shared" si="1"/>
        <v>YES</v>
      </c>
    </row>
    <row r="67" spans="1:11" x14ac:dyDescent="0.35">
      <c r="A67" t="s">
        <v>794</v>
      </c>
      <c r="B67" s="24">
        <f>VLOOKUP(A67,'2016 - Support'!J:N,2,FALSE)</f>
        <v>5418868</v>
      </c>
      <c r="C67" s="9">
        <f>VLOOKUP(A67,'2016 - Support'!J:N,3,FALSE)</f>
        <v>0.91079999999999994</v>
      </c>
      <c r="D67" s="24">
        <f>VLOOKUP(A67,'2016 - Support'!J:N,4,FALSE)</f>
        <v>3034876</v>
      </c>
      <c r="E67" s="9">
        <f>VLOOKUP(A67,'2016 - Support'!J:N,5,FALSE)</f>
        <v>0.5101</v>
      </c>
      <c r="F67" s="24">
        <f>VLOOKUP(A67,'2020 - Support'!K:O,2,FALSE)</f>
        <v>4846799</v>
      </c>
      <c r="G67" s="9">
        <f>VLOOKUP(A67,'2020 - Support'!K:O,3,FALSE)</f>
        <v>0.82289999999999996</v>
      </c>
      <c r="H67" s="24">
        <f>VLOOKUP(A67,'2020 - Support'!K:O,4,FALSE)</f>
        <v>2252298</v>
      </c>
      <c r="I67" s="9">
        <f>VLOOKUP(A67,'2020 - Support'!K:O,5,FALSE)</f>
        <v>0.38240000000000002</v>
      </c>
      <c r="J67" t="str">
        <f t="shared" si="0"/>
        <v>YES</v>
      </c>
      <c r="K67" t="str">
        <f t="shared" si="1"/>
        <v>YES</v>
      </c>
    </row>
    <row r="68" spans="1:11" x14ac:dyDescent="0.35">
      <c r="A68" t="s">
        <v>795</v>
      </c>
      <c r="B68" s="24">
        <f>VLOOKUP(A68,'2016 - Support'!J:N,2,FALSE)</f>
        <v>1913944</v>
      </c>
      <c r="C68" s="9">
        <f>VLOOKUP(A68,'2016 - Support'!J:N,3,FALSE)</f>
        <v>0.59680000000000011</v>
      </c>
      <c r="D68" s="24">
        <f>VLOOKUP(A68,'2016 - Support'!J:N,4,FALSE)</f>
        <v>285824</v>
      </c>
      <c r="E68" s="9">
        <f>VLOOKUP(A68,'2016 - Support'!J:N,5,FALSE)</f>
        <v>8.9099999999999999E-2</v>
      </c>
      <c r="F68" s="24">
        <f>VLOOKUP(A68,'2020 - Support'!K:O,2,FALSE)</f>
        <v>2220094</v>
      </c>
      <c r="G68" s="9">
        <f>VLOOKUP(A68,'2020 - Support'!K:O,3,FALSE)</f>
        <v>0.77639999999999998</v>
      </c>
      <c r="H68" s="24">
        <f>VLOOKUP(A68,'2020 - Support'!K:O,4,FALSE)</f>
        <v>250204</v>
      </c>
      <c r="I68" s="9">
        <f>VLOOKUP(A68,'2020 - Support'!K:O,5,FALSE)</f>
        <v>8.7499999999999994E-2</v>
      </c>
      <c r="J68" t="str">
        <f t="shared" ref="J68:J131" si="2">IF(D68&gt;=H68,"YES","NO")</f>
        <v>YES</v>
      </c>
      <c r="K68" t="str">
        <f t="shared" ref="K68:K131" si="3">IF(E68&gt;=I68,"YES","NO")</f>
        <v>YES</v>
      </c>
    </row>
    <row r="69" spans="1:11" x14ac:dyDescent="0.35">
      <c r="A69" t="s">
        <v>796</v>
      </c>
      <c r="B69" s="24">
        <f>VLOOKUP(A69,'2016 - Support'!J:N,2,FALSE)</f>
        <v>2113373</v>
      </c>
      <c r="C69" s="9">
        <f>VLOOKUP(A69,'2016 - Support'!J:N,3,FALSE)</f>
        <v>0.75129999999999986</v>
      </c>
      <c r="D69" s="24">
        <f>VLOOKUP(A69,'2016 - Support'!J:N,4,FALSE)</f>
        <v>376655</v>
      </c>
      <c r="E69" s="9">
        <f>VLOOKUP(A69,'2016 - Support'!J:N,5,FALSE)</f>
        <v>0.13389999999999999</v>
      </c>
      <c r="F69" s="24">
        <f>VLOOKUP(A69,'2020 - Support'!K:O,2,FALSE)</f>
        <v>2267752</v>
      </c>
      <c r="G69" s="9">
        <f>VLOOKUP(A69,'2020 - Support'!K:O,3,FALSE)</f>
        <v>0.83509999999999995</v>
      </c>
      <c r="H69" s="24">
        <f>VLOOKUP(A69,'2020 - Support'!K:O,4,FALSE)</f>
        <v>263136</v>
      </c>
      <c r="I69" s="9">
        <f>VLOOKUP(A69,'2020 - Support'!K:O,5,FALSE)</f>
        <v>9.69E-2</v>
      </c>
      <c r="J69" t="str">
        <f t="shared" si="2"/>
        <v>YES</v>
      </c>
      <c r="K69" t="str">
        <f t="shared" si="3"/>
        <v>YES</v>
      </c>
    </row>
    <row r="70" spans="1:11" x14ac:dyDescent="0.35">
      <c r="A70" t="s">
        <v>797</v>
      </c>
      <c r="B70" s="24">
        <f>VLOOKUP(A70,'2016 - Support'!J:N,2,FALSE)</f>
        <v>10062256</v>
      </c>
      <c r="C70" s="9">
        <f>VLOOKUP(A70,'2016 - Support'!J:N,3,FALSE)</f>
        <v>1.2633000000000001</v>
      </c>
      <c r="D70" s="24">
        <f>VLOOKUP(A70,'2016 - Support'!J:N,4,FALSE)</f>
        <v>5066572</v>
      </c>
      <c r="E70" s="9">
        <f>VLOOKUP(A70,'2016 - Support'!J:N,5,FALSE)</f>
        <v>0.6361</v>
      </c>
      <c r="F70" s="24">
        <f>VLOOKUP(A70,'2020 - Support'!K:O,2,FALSE)</f>
        <v>10900683</v>
      </c>
      <c r="G70" s="9">
        <f>VLOOKUP(A70,'2020 - Support'!K:O,3,FALSE)</f>
        <v>1.2490000000000001</v>
      </c>
      <c r="H70" s="24">
        <f>VLOOKUP(A70,'2020 - Support'!K:O,4,FALSE)</f>
        <v>4953745</v>
      </c>
      <c r="I70" s="9">
        <f>VLOOKUP(A70,'2020 - Support'!K:O,5,FALSE)</f>
        <v>0.56759999999999999</v>
      </c>
      <c r="J70" t="str">
        <f t="shared" si="2"/>
        <v>YES</v>
      </c>
      <c r="K70" t="str">
        <f t="shared" si="3"/>
        <v>YES</v>
      </c>
    </row>
    <row r="71" spans="1:11" x14ac:dyDescent="0.35">
      <c r="A71" t="s">
        <v>798</v>
      </c>
      <c r="B71" s="24">
        <f>VLOOKUP(A71,'2016 - Support'!J:N,2,FALSE)</f>
        <v>6456812</v>
      </c>
      <c r="C71" s="9">
        <f>VLOOKUP(A71,'2016 - Support'!J:N,3,FALSE)</f>
        <v>0.64770000000000005</v>
      </c>
      <c r="D71" s="24">
        <f>VLOOKUP(A71,'2016 - Support'!J:N,4,FALSE)</f>
        <v>2825167</v>
      </c>
      <c r="E71" s="9">
        <f>VLOOKUP(A71,'2016 - Support'!J:N,5,FALSE)</f>
        <v>0.28339999999999999</v>
      </c>
      <c r="F71" s="24">
        <f>VLOOKUP(A71,'2020 - Support'!K:O,2,FALSE)</f>
        <v>7885107</v>
      </c>
      <c r="G71" s="9">
        <f>VLOOKUP(A71,'2020 - Support'!K:O,3,FALSE)</f>
        <v>0.78139999999999998</v>
      </c>
      <c r="H71" s="24">
        <f>VLOOKUP(A71,'2020 - Support'!K:O,4,FALSE)</f>
        <v>2715488</v>
      </c>
      <c r="I71" s="9">
        <f>VLOOKUP(A71,'2020 - Support'!K:O,5,FALSE)</f>
        <v>0.26910000000000001</v>
      </c>
      <c r="J71" t="str">
        <f t="shared" si="2"/>
        <v>YES</v>
      </c>
      <c r="K71" t="str">
        <f t="shared" si="3"/>
        <v>YES</v>
      </c>
    </row>
    <row r="72" spans="1:11" x14ac:dyDescent="0.35">
      <c r="A72" t="s">
        <v>799</v>
      </c>
      <c r="B72" s="24">
        <f>VLOOKUP(A72,'2016 - Support'!J:N,2,FALSE)</f>
        <v>2758105</v>
      </c>
      <c r="C72" s="9">
        <f>VLOOKUP(A72,'2016 - Support'!J:N,3,FALSE)</f>
        <v>0.74579999999999991</v>
      </c>
      <c r="D72" s="24">
        <f>VLOOKUP(A72,'2016 - Support'!J:N,4,FALSE)</f>
        <v>1232235</v>
      </c>
      <c r="E72" s="9">
        <f>VLOOKUP(A72,'2016 - Support'!J:N,5,FALSE)</f>
        <v>0.3332</v>
      </c>
      <c r="F72" s="24">
        <f>VLOOKUP(A72,'2020 - Support'!K:O,2,FALSE)</f>
        <v>2982082</v>
      </c>
      <c r="G72" s="9">
        <f>VLOOKUP(A72,'2020 - Support'!K:O,3,FALSE)</f>
        <v>0.80349999999999999</v>
      </c>
      <c r="H72" s="24">
        <f>VLOOKUP(A72,'2020 - Support'!K:O,4,FALSE)</f>
        <v>874769</v>
      </c>
      <c r="I72" s="9">
        <f>VLOOKUP(A72,'2020 - Support'!K:O,5,FALSE)</f>
        <v>0.23569999999999999</v>
      </c>
      <c r="J72" t="str">
        <f t="shared" si="2"/>
        <v>YES</v>
      </c>
      <c r="K72" t="str">
        <f t="shared" si="3"/>
        <v>YES</v>
      </c>
    </row>
    <row r="73" spans="1:11" x14ac:dyDescent="0.35">
      <c r="A73" t="s">
        <v>800</v>
      </c>
      <c r="B73" s="24">
        <f>VLOOKUP(A73,'2016 - Support'!J:N,2,FALSE)</f>
        <v>3597557</v>
      </c>
      <c r="C73" s="9">
        <f>VLOOKUP(A73,'2016 - Support'!J:N,3,FALSE)</f>
        <v>0.79960000000000009</v>
      </c>
      <c r="D73" s="24">
        <f>VLOOKUP(A73,'2016 - Support'!J:N,4,FALSE)</f>
        <v>1555821</v>
      </c>
      <c r="E73" s="9">
        <f>VLOOKUP(A73,'2016 - Support'!J:N,5,FALSE)</f>
        <v>0.3458</v>
      </c>
      <c r="F73" s="24">
        <f>VLOOKUP(A73,'2020 - Support'!K:O,2,FALSE)</f>
        <v>3875074</v>
      </c>
      <c r="G73" s="9">
        <f>VLOOKUP(A73,'2020 - Support'!K:O,3,FALSE)</f>
        <v>0.8536999999999999</v>
      </c>
      <c r="H73" s="24">
        <f>VLOOKUP(A73,'2020 - Support'!K:O,4,FALSE)</f>
        <v>1429379</v>
      </c>
      <c r="I73" s="9">
        <f>VLOOKUP(A73,'2020 - Support'!K:O,5,FALSE)</f>
        <v>0.31490000000000001</v>
      </c>
      <c r="J73" t="str">
        <f t="shared" si="2"/>
        <v>YES</v>
      </c>
      <c r="K73" t="str">
        <f t="shared" si="3"/>
        <v>YES</v>
      </c>
    </row>
    <row r="74" spans="1:11" x14ac:dyDescent="0.35">
      <c r="A74" t="s">
        <v>801</v>
      </c>
      <c r="B74" s="24">
        <f>VLOOKUP(A74,'2016 - Support'!J:N,2,FALSE)</f>
        <v>3001262</v>
      </c>
      <c r="C74" s="9">
        <f>VLOOKUP(A74,'2016 - Support'!J:N,3,FALSE)</f>
        <v>1.4156</v>
      </c>
      <c r="D74" s="24">
        <f>VLOOKUP(A74,'2016 - Support'!J:N,4,FALSE)</f>
        <v>1301339</v>
      </c>
      <c r="E74" s="9">
        <f>VLOOKUP(A74,'2016 - Support'!J:N,5,FALSE)</f>
        <v>0.61380000000000001</v>
      </c>
      <c r="F74" s="24">
        <f>VLOOKUP(A74,'2020 - Support'!K:O,2,FALSE)</f>
        <v>3421324</v>
      </c>
      <c r="G74" s="9">
        <f>VLOOKUP(A74,'2020 - Support'!K:O,3,FALSE)</f>
        <v>1.524</v>
      </c>
      <c r="H74" s="24">
        <f>VLOOKUP(A74,'2020 - Support'!K:O,4,FALSE)</f>
        <v>1388959</v>
      </c>
      <c r="I74" s="9">
        <f>VLOOKUP(A74,'2020 - Support'!K:O,5,FALSE)</f>
        <v>0.61870000000000003</v>
      </c>
      <c r="J74" t="str">
        <f t="shared" si="2"/>
        <v>NO</v>
      </c>
      <c r="K74" t="str">
        <f t="shared" si="3"/>
        <v>NO</v>
      </c>
    </row>
    <row r="75" spans="1:11" x14ac:dyDescent="0.35">
      <c r="A75" t="s">
        <v>802</v>
      </c>
      <c r="B75" s="24">
        <f>VLOOKUP(A75,'2016 - Support'!J:N,2,FALSE)</f>
        <v>8499021</v>
      </c>
      <c r="C75" s="9">
        <f>VLOOKUP(A75,'2016 - Support'!J:N,3,FALSE)</f>
        <v>0.8912000000000001</v>
      </c>
      <c r="D75" s="24">
        <f>VLOOKUP(A75,'2016 - Support'!J:N,4,FALSE)</f>
        <v>2488100</v>
      </c>
      <c r="E75" s="9">
        <f>VLOOKUP(A75,'2016 - Support'!J:N,5,FALSE)</f>
        <v>0.26090000000000002</v>
      </c>
      <c r="F75" s="24">
        <f>VLOOKUP(A75,'2020 - Support'!K:O,2,FALSE)</f>
        <v>8928072</v>
      </c>
      <c r="G75" s="9">
        <f>VLOOKUP(A75,'2020 - Support'!K:O,3,FALSE)</f>
        <v>0.91220000000000001</v>
      </c>
      <c r="H75" s="24">
        <f>VLOOKUP(A75,'2020 - Support'!K:O,4,FALSE)</f>
        <v>2716005</v>
      </c>
      <c r="I75" s="9">
        <f>VLOOKUP(A75,'2020 - Support'!K:O,5,FALSE)</f>
        <v>0.27749999999999997</v>
      </c>
      <c r="J75" t="str">
        <f t="shared" si="2"/>
        <v>NO</v>
      </c>
      <c r="K75" t="str">
        <f t="shared" si="3"/>
        <v>NO</v>
      </c>
    </row>
    <row r="76" spans="1:11" x14ac:dyDescent="0.35">
      <c r="A76" t="s">
        <v>803</v>
      </c>
      <c r="B76" s="24">
        <f>VLOOKUP(A76,'2016 - Support'!J:N,2,FALSE)</f>
        <v>1899446</v>
      </c>
      <c r="C76" s="9">
        <f>VLOOKUP(A76,'2016 - Support'!J:N,3,FALSE)</f>
        <v>0.91180000000000005</v>
      </c>
      <c r="D76" s="24">
        <f>VLOOKUP(A76,'2016 - Support'!J:N,4,FALSE)</f>
        <v>782444</v>
      </c>
      <c r="E76" s="9">
        <f>VLOOKUP(A76,'2016 - Support'!J:N,5,FALSE)</f>
        <v>0.37559999999999999</v>
      </c>
      <c r="F76" s="24">
        <f>VLOOKUP(A76,'2020 - Support'!K:O,2,FALSE)</f>
        <v>2045777</v>
      </c>
      <c r="G76" s="9">
        <f>VLOOKUP(A76,'2020 - Support'!K:O,3,FALSE)</f>
        <v>1.0067999999999999</v>
      </c>
      <c r="H76" s="24">
        <f>VLOOKUP(A76,'2020 - Support'!K:O,4,FALSE)</f>
        <v>564275</v>
      </c>
      <c r="I76" s="9">
        <f>VLOOKUP(A76,'2020 - Support'!K:O,5,FALSE)</f>
        <v>0.2777</v>
      </c>
      <c r="J76" t="str">
        <f t="shared" si="2"/>
        <v>YES</v>
      </c>
      <c r="K76" t="str">
        <f t="shared" si="3"/>
        <v>YES</v>
      </c>
    </row>
    <row r="77" spans="1:11" x14ac:dyDescent="0.35">
      <c r="A77" t="s">
        <v>804</v>
      </c>
      <c r="B77" s="24">
        <f>VLOOKUP(A77,'2016 - Support'!J:N,2,FALSE)</f>
        <v>3164975</v>
      </c>
      <c r="C77" s="9">
        <f>VLOOKUP(A77,'2016 - Support'!J:N,3,FALSE)</f>
        <v>1.6409</v>
      </c>
      <c r="D77" s="24">
        <f>VLOOKUP(A77,'2016 - Support'!J:N,4,FALSE)</f>
        <v>1591071</v>
      </c>
      <c r="E77" s="9">
        <f>VLOOKUP(A77,'2016 - Support'!J:N,5,FALSE)</f>
        <v>0.82490000000000008</v>
      </c>
      <c r="F77" s="24">
        <f>VLOOKUP(A77,'2020 - Support'!K:O,2,FALSE)</f>
        <v>3288346</v>
      </c>
      <c r="G77" s="9">
        <f>VLOOKUP(A77,'2020 - Support'!K:O,3,FALSE)</f>
        <v>1.6282999999999999</v>
      </c>
      <c r="H77" s="24">
        <f>VLOOKUP(A77,'2020 - Support'!K:O,4,FALSE)</f>
        <v>1347610</v>
      </c>
      <c r="I77" s="9">
        <f>VLOOKUP(A77,'2020 - Support'!K:O,5,FALSE)</f>
        <v>0.6673</v>
      </c>
      <c r="J77" t="str">
        <f t="shared" si="2"/>
        <v>YES</v>
      </c>
      <c r="K77" t="str">
        <f t="shared" si="3"/>
        <v>YES</v>
      </c>
    </row>
    <row r="78" spans="1:11" x14ac:dyDescent="0.35">
      <c r="A78" t="s">
        <v>805</v>
      </c>
      <c r="B78" s="24">
        <f>VLOOKUP(A78,'2016 - Support'!J:N,2,FALSE)</f>
        <v>2653418</v>
      </c>
      <c r="C78" s="9">
        <f>VLOOKUP(A78,'2016 - Support'!J:N,3,FALSE)</f>
        <v>1.4020999999999999</v>
      </c>
      <c r="D78" s="24">
        <f>VLOOKUP(A78,'2016 - Support'!J:N,4,FALSE)</f>
        <v>1484635</v>
      </c>
      <c r="E78" s="9">
        <f>VLOOKUP(A78,'2016 - Support'!J:N,5,FALSE)</f>
        <v>0.78449999999999998</v>
      </c>
      <c r="F78" s="24">
        <f>VLOOKUP(A78,'2020 - Support'!K:O,2,FALSE)</f>
        <v>3337096</v>
      </c>
      <c r="G78" s="9">
        <f>VLOOKUP(A78,'2020 - Support'!K:O,3,FALSE)</f>
        <v>1.7379</v>
      </c>
      <c r="H78" s="24">
        <f>VLOOKUP(A78,'2020 - Support'!K:O,4,FALSE)</f>
        <v>1920957</v>
      </c>
      <c r="I78" s="9">
        <f>VLOOKUP(A78,'2020 - Support'!K:O,5,FALSE)</f>
        <v>1.0004</v>
      </c>
      <c r="J78" t="str">
        <f t="shared" si="2"/>
        <v>NO</v>
      </c>
      <c r="K78" t="str">
        <f t="shared" si="3"/>
        <v>NO</v>
      </c>
    </row>
    <row r="79" spans="1:11" x14ac:dyDescent="0.35">
      <c r="A79" t="s">
        <v>806</v>
      </c>
      <c r="B79" s="24">
        <f>VLOOKUP(A79,'2016 - Support'!J:N,2,FALSE)</f>
        <v>1195584</v>
      </c>
      <c r="C79" s="9">
        <f>VLOOKUP(A79,'2016 - Support'!J:N,3,FALSE)</f>
        <v>0.83200000000000007</v>
      </c>
      <c r="D79" s="24">
        <f>VLOOKUP(A79,'2016 - Support'!J:N,4,FALSE)</f>
        <v>505088</v>
      </c>
      <c r="E79" s="9">
        <f>VLOOKUP(A79,'2016 - Support'!J:N,5,FALSE)</f>
        <v>0.34899999999999998</v>
      </c>
      <c r="F79" s="24">
        <f>VLOOKUP(A79,'2020 - Support'!K:O,2,FALSE)</f>
        <v>1555137</v>
      </c>
      <c r="G79" s="9">
        <f>VLOOKUP(A79,'2020 - Support'!K:O,3,FALSE)</f>
        <v>1.1480999999999999</v>
      </c>
      <c r="H79" s="24">
        <f>VLOOKUP(A79,'2020 - Support'!K:O,4,FALSE)</f>
        <v>708284</v>
      </c>
      <c r="I79" s="9">
        <f>VLOOKUP(A79,'2020 - Support'!K:O,5,FALSE)</f>
        <v>0.52290000000000003</v>
      </c>
      <c r="J79" t="str">
        <f t="shared" si="2"/>
        <v>NO</v>
      </c>
      <c r="K79" t="str">
        <f t="shared" si="3"/>
        <v>NO</v>
      </c>
    </row>
    <row r="80" spans="1:11" x14ac:dyDescent="0.35">
      <c r="A80" t="s">
        <v>807</v>
      </c>
      <c r="B80" s="24">
        <f>VLOOKUP(A80,'2016 - Support'!J:N,2,FALSE)</f>
        <v>3610988</v>
      </c>
      <c r="C80" s="9">
        <f>VLOOKUP(A80,'2016 - Support'!J:N,3,FALSE)</f>
        <v>0.97260000000000002</v>
      </c>
      <c r="D80" s="24">
        <f>VLOOKUP(A80,'2016 - Support'!J:N,4,FALSE)</f>
        <v>423619</v>
      </c>
      <c r="E80" s="9">
        <f>VLOOKUP(A80,'2016 - Support'!J:N,5,FALSE)</f>
        <v>0.1173</v>
      </c>
      <c r="F80" s="24">
        <f>VLOOKUP(A80,'2020 - Support'!K:O,2,FALSE)</f>
        <v>3592660</v>
      </c>
      <c r="G80" s="9">
        <f>VLOOKUP(A80,'2020 - Support'!K:O,3,FALSE)</f>
        <v>1.0806</v>
      </c>
      <c r="H80" s="24">
        <f>VLOOKUP(A80,'2020 - Support'!K:O,4,FALSE)</f>
        <v>299346</v>
      </c>
      <c r="I80" s="9">
        <f>VLOOKUP(A80,'2020 - Support'!K:O,5,FALSE)</f>
        <v>9.3399999999999997E-2</v>
      </c>
      <c r="J80" t="str">
        <f t="shared" si="2"/>
        <v>YES</v>
      </c>
      <c r="K80" t="str">
        <f t="shared" si="3"/>
        <v>YES</v>
      </c>
    </row>
    <row r="81" spans="1:11" x14ac:dyDescent="0.35">
      <c r="A81" t="s">
        <v>808</v>
      </c>
      <c r="B81" s="24">
        <f>VLOOKUP(A81,'2016 - Support'!J:N,2,FALSE)</f>
        <v>72864534</v>
      </c>
      <c r="C81" s="9">
        <f>VLOOKUP(A81,'2016 - Support'!J:N,3,FALSE)</f>
        <v>1.1341999999999999</v>
      </c>
      <c r="D81" s="24">
        <f>VLOOKUP(A81,'2016 - Support'!J:N,4,FALSE)</f>
        <v>38112710</v>
      </c>
      <c r="E81" s="9">
        <f>VLOOKUP(A81,'2016 - Support'!J:N,5,FALSE)</f>
        <v>0.59349999999999992</v>
      </c>
      <c r="F81" s="24">
        <f>VLOOKUP(A81,'2020 - Support'!K:O,2,FALSE)</f>
        <v>99009629</v>
      </c>
      <c r="G81" s="9">
        <f>VLOOKUP(A81,'2020 - Support'!K:O,3,FALSE)</f>
        <v>1.2521</v>
      </c>
      <c r="H81" s="24">
        <f>VLOOKUP(A81,'2020 - Support'!K:O,4,FALSE)</f>
        <v>46668577</v>
      </c>
      <c r="I81" s="9">
        <f>VLOOKUP(A81,'2020 - Support'!K:O,5,FALSE)</f>
        <v>0.59470000000000001</v>
      </c>
      <c r="J81" t="str">
        <f t="shared" si="2"/>
        <v>NO</v>
      </c>
      <c r="K81" t="str">
        <f t="shared" si="3"/>
        <v>NO</v>
      </c>
    </row>
    <row r="82" spans="1:11" x14ac:dyDescent="0.35">
      <c r="A82" t="s">
        <v>809</v>
      </c>
      <c r="B82" s="24">
        <f>VLOOKUP(A82,'2016 - Support'!J:N,2,FALSE)</f>
        <v>7890466</v>
      </c>
      <c r="C82" s="9">
        <f>VLOOKUP(A82,'2016 - Support'!J:N,3,FALSE)</f>
        <v>1.0461</v>
      </c>
      <c r="D82" s="24">
        <f>VLOOKUP(A82,'2016 - Support'!J:N,4,FALSE)</f>
        <v>4576184</v>
      </c>
      <c r="E82" s="9">
        <f>VLOOKUP(A82,'2016 - Support'!J:N,5,FALSE)</f>
        <v>0.60670000000000002</v>
      </c>
      <c r="F82" s="24">
        <f>VLOOKUP(A82,'2020 - Support'!K:O,2,FALSE)</f>
        <v>8592193</v>
      </c>
      <c r="G82" s="9">
        <f>VLOOKUP(A82,'2020 - Support'!K:O,3,FALSE)</f>
        <v>1.0211000000000001</v>
      </c>
      <c r="H82" s="24">
        <f>VLOOKUP(A82,'2020 - Support'!K:O,4,FALSE)</f>
        <v>4697896</v>
      </c>
      <c r="I82" s="9">
        <f>VLOOKUP(A82,'2020 - Support'!K:O,5,FALSE)</f>
        <v>0.55830000000000002</v>
      </c>
      <c r="J82" t="str">
        <f t="shared" si="2"/>
        <v>NO</v>
      </c>
      <c r="K82" t="str">
        <f t="shared" si="3"/>
        <v>YES</v>
      </c>
    </row>
    <row r="83" spans="1:11" x14ac:dyDescent="0.35">
      <c r="A83" t="s">
        <v>810</v>
      </c>
      <c r="B83" s="24">
        <f>VLOOKUP(A83,'2016 - Support'!J:N,2,FALSE)</f>
        <v>40499490</v>
      </c>
      <c r="C83" s="9">
        <f>VLOOKUP(A83,'2016 - Support'!J:N,3,FALSE)</f>
        <v>1.7403000000000002</v>
      </c>
      <c r="D83" s="24">
        <f>VLOOKUP(A83,'2016 - Support'!J:N,4,FALSE)</f>
        <v>25664874</v>
      </c>
      <c r="E83" s="9">
        <f>VLOOKUP(A83,'2016 - Support'!J:N,5,FALSE)</f>
        <v>1.115</v>
      </c>
      <c r="F83" s="24">
        <f>VLOOKUP(A83,'2020 - Support'!K:O,2,FALSE)</f>
        <v>54862884</v>
      </c>
      <c r="G83" s="9">
        <f>VLOOKUP(A83,'2020 - Support'!K:O,3,FALSE)</f>
        <v>1.5998000000000001</v>
      </c>
      <c r="H83" s="24">
        <f>VLOOKUP(A83,'2020 - Support'!K:O,4,FALSE)</f>
        <v>31083228</v>
      </c>
      <c r="I83" s="9">
        <f>VLOOKUP(A83,'2020 - Support'!K:O,5,FALSE)</f>
        <v>0.91080000000000005</v>
      </c>
      <c r="J83" t="str">
        <f t="shared" si="2"/>
        <v>NO</v>
      </c>
      <c r="K83" t="str">
        <f t="shared" si="3"/>
        <v>YES</v>
      </c>
    </row>
    <row r="84" spans="1:11" x14ac:dyDescent="0.35">
      <c r="A84" t="s">
        <v>811</v>
      </c>
      <c r="B84" s="24">
        <f>VLOOKUP(A84,'2016 - Support'!J:N,2,FALSE)</f>
        <v>4731992</v>
      </c>
      <c r="C84" s="9">
        <f>VLOOKUP(A84,'2016 - Support'!J:N,3,FALSE)</f>
        <v>1.2786999999999999</v>
      </c>
      <c r="D84" s="24">
        <f>VLOOKUP(A84,'2016 - Support'!J:N,4,FALSE)</f>
        <v>2315554</v>
      </c>
      <c r="E84" s="9">
        <f>VLOOKUP(A84,'2016 - Support'!J:N,5,FALSE)</f>
        <v>0.62790000000000001</v>
      </c>
      <c r="F84" s="24">
        <f>VLOOKUP(A84,'2020 - Support'!K:O,2,FALSE)</f>
        <v>5292901</v>
      </c>
      <c r="G84" s="9">
        <f>VLOOKUP(A84,'2020 - Support'!K:O,3,FALSE)</f>
        <v>1.3342000000000001</v>
      </c>
      <c r="H84" s="24">
        <f>VLOOKUP(A84,'2020 - Support'!K:O,4,FALSE)</f>
        <v>2297299</v>
      </c>
      <c r="I84" s="9">
        <f>VLOOKUP(A84,'2020 - Support'!K:O,5,FALSE)</f>
        <v>0.58499999999999996</v>
      </c>
      <c r="J84" t="str">
        <f t="shared" si="2"/>
        <v>YES</v>
      </c>
      <c r="K84" t="str">
        <f t="shared" si="3"/>
        <v>YES</v>
      </c>
    </row>
    <row r="85" spans="1:11" x14ac:dyDescent="0.35">
      <c r="A85" t="s">
        <v>812</v>
      </c>
      <c r="B85" s="24">
        <f>VLOOKUP(A85,'2016 - Support'!J:N,2,FALSE)</f>
        <v>57946832</v>
      </c>
      <c r="C85" s="9">
        <f>VLOOKUP(A85,'2016 - Support'!J:N,3,FALSE)</f>
        <v>0.80530000000000013</v>
      </c>
      <c r="D85" s="24">
        <f>VLOOKUP(A85,'2016 - Support'!J:N,4,FALSE)</f>
        <v>20374430</v>
      </c>
      <c r="E85" s="9">
        <f>VLOOKUP(A85,'2016 - Support'!J:N,5,FALSE)</f>
        <v>0.2964</v>
      </c>
      <c r="F85" s="24">
        <f>VLOOKUP(A85,'2020 - Support'!K:O,2,FALSE)</f>
        <v>73893011</v>
      </c>
      <c r="G85" s="9">
        <f>VLOOKUP(A85,'2020 - Support'!K:O,3,FALSE)</f>
        <v>0.85720000000000007</v>
      </c>
      <c r="H85" s="24">
        <f>VLOOKUP(A85,'2020 - Support'!K:O,4,FALSE)</f>
        <v>23733841</v>
      </c>
      <c r="I85" s="9">
        <f>VLOOKUP(A85,'2020 - Support'!K:O,5,FALSE)</f>
        <v>0.2944</v>
      </c>
      <c r="J85" t="str">
        <f t="shared" si="2"/>
        <v>NO</v>
      </c>
      <c r="K85" t="str">
        <f t="shared" si="3"/>
        <v>YES</v>
      </c>
    </row>
    <row r="86" spans="1:11" x14ac:dyDescent="0.35">
      <c r="A86" t="s">
        <v>813</v>
      </c>
      <c r="B86" s="24">
        <f>VLOOKUP(A86,'2016 - Support'!J:N,2,FALSE)</f>
        <v>35710555</v>
      </c>
      <c r="C86" s="9">
        <f>VLOOKUP(A86,'2016 - Support'!J:N,3,FALSE)</f>
        <v>1.2881999999999998</v>
      </c>
      <c r="D86" s="24">
        <f>VLOOKUP(A86,'2016 - Support'!J:N,4,FALSE)</f>
        <v>18737773</v>
      </c>
      <c r="E86" s="9">
        <f>VLOOKUP(A86,'2016 - Support'!J:N,5,FALSE)</f>
        <v>0.67859999999999998</v>
      </c>
      <c r="F86" s="24">
        <f>VLOOKUP(A86,'2020 - Support'!K:O,2,FALSE)</f>
        <v>49164619</v>
      </c>
      <c r="G86" s="9">
        <f>VLOOKUP(A86,'2020 - Support'!K:O,3,FALSE)</f>
        <v>1.3762999999999999</v>
      </c>
      <c r="H86" s="24">
        <f>VLOOKUP(A86,'2020 - Support'!K:O,4,FALSE)</f>
        <v>20119368</v>
      </c>
      <c r="I86" s="9">
        <f>VLOOKUP(A86,'2020 - Support'!K:O,5,FALSE)</f>
        <v>0.57720000000000005</v>
      </c>
      <c r="J86" t="str">
        <f t="shared" si="2"/>
        <v>NO</v>
      </c>
      <c r="K86" t="str">
        <f t="shared" si="3"/>
        <v>YES</v>
      </c>
    </row>
    <row r="87" spans="1:11" x14ac:dyDescent="0.35">
      <c r="A87" t="s">
        <v>814</v>
      </c>
      <c r="B87" s="24">
        <f>VLOOKUP(A87,'2016 - Support'!J:N,2,FALSE)</f>
        <v>8719817</v>
      </c>
      <c r="C87" s="9">
        <f>VLOOKUP(A87,'2016 - Support'!J:N,3,FALSE)</f>
        <v>1.1768999999999998</v>
      </c>
      <c r="D87" s="24">
        <f>VLOOKUP(A87,'2016 - Support'!J:N,4,FALSE)</f>
        <v>4598853</v>
      </c>
      <c r="E87" s="9">
        <f>VLOOKUP(A87,'2016 - Support'!J:N,5,FALSE)</f>
        <v>0.62069999999999992</v>
      </c>
      <c r="F87" s="24">
        <f>VLOOKUP(A87,'2020 - Support'!K:O,2,FALSE)</f>
        <v>10087413</v>
      </c>
      <c r="G87" s="9">
        <f>VLOOKUP(A87,'2020 - Support'!K:O,3,FALSE)</f>
        <v>1.1669</v>
      </c>
      <c r="H87" s="24">
        <f>VLOOKUP(A87,'2020 - Support'!K:O,4,FALSE)</f>
        <v>5199742</v>
      </c>
      <c r="I87" s="9">
        <f>VLOOKUP(A87,'2020 - Support'!K:O,5,FALSE)</f>
        <v>0.60150000000000003</v>
      </c>
      <c r="J87" t="str">
        <f t="shared" si="2"/>
        <v>NO</v>
      </c>
      <c r="K87" t="str">
        <f t="shared" si="3"/>
        <v>YES</v>
      </c>
    </row>
    <row r="88" spans="1:11" x14ac:dyDescent="0.35">
      <c r="A88" t="s">
        <v>815</v>
      </c>
      <c r="B88" s="24">
        <f>VLOOKUP(A88,'2016 - Support'!J:N,2,FALSE)</f>
        <v>15997558</v>
      </c>
      <c r="C88" s="9">
        <f>VLOOKUP(A88,'2016 - Support'!J:N,3,FALSE)</f>
        <v>1.306</v>
      </c>
      <c r="D88" s="24">
        <f>VLOOKUP(A88,'2016 - Support'!J:N,4,FALSE)</f>
        <v>10204874</v>
      </c>
      <c r="E88" s="9">
        <f>VLOOKUP(A88,'2016 - Support'!J:N,5,FALSE)</f>
        <v>0.83309999999999995</v>
      </c>
      <c r="F88" s="24">
        <f>VLOOKUP(A88,'2020 - Support'!K:O,2,FALSE)</f>
        <v>13919205</v>
      </c>
      <c r="G88" s="9">
        <f>VLOOKUP(A88,'2020 - Support'!K:O,3,FALSE)</f>
        <v>1.0058</v>
      </c>
      <c r="H88" s="24">
        <f>VLOOKUP(A88,'2020 - Support'!K:O,4,FALSE)</f>
        <v>7358164</v>
      </c>
      <c r="I88" s="9">
        <f>VLOOKUP(A88,'2020 - Support'!K:O,5,FALSE)</f>
        <v>0.53169999999999995</v>
      </c>
      <c r="J88" t="str">
        <f t="shared" si="2"/>
        <v>YES</v>
      </c>
      <c r="K88" t="str">
        <f t="shared" si="3"/>
        <v>YES</v>
      </c>
    </row>
    <row r="89" spans="1:11" x14ac:dyDescent="0.35">
      <c r="A89" t="s">
        <v>816</v>
      </c>
      <c r="B89" s="24">
        <f>VLOOKUP(A89,'2016 - Support'!J:N,2,FALSE)</f>
        <v>16558435</v>
      </c>
      <c r="C89" s="9">
        <f>VLOOKUP(A89,'2016 - Support'!J:N,3,FALSE)</f>
        <v>1.7627000000000002</v>
      </c>
      <c r="D89" s="24">
        <f>VLOOKUP(A89,'2016 - Support'!J:N,4,FALSE)</f>
        <v>11452465</v>
      </c>
      <c r="E89" s="9">
        <f>VLOOKUP(A89,'2016 - Support'!J:N,5,FALSE)</f>
        <v>1.2261</v>
      </c>
      <c r="F89" s="24">
        <f>VLOOKUP(A89,'2020 - Support'!K:O,2,FALSE)</f>
        <v>17348031</v>
      </c>
      <c r="G89" s="9">
        <f>VLOOKUP(A89,'2020 - Support'!K:O,3,FALSE)</f>
        <v>1.5310999999999999</v>
      </c>
      <c r="H89" s="24">
        <f>VLOOKUP(A89,'2020 - Support'!K:O,4,FALSE)</f>
        <v>12651565</v>
      </c>
      <c r="I89" s="9">
        <f>VLOOKUP(A89,'2020 - Support'!K:O,5,FALSE)</f>
        <v>1.1166</v>
      </c>
      <c r="J89" t="str">
        <f t="shared" si="2"/>
        <v>NO</v>
      </c>
      <c r="K89" t="str">
        <f t="shared" si="3"/>
        <v>YES</v>
      </c>
    </row>
    <row r="90" spans="1:11" x14ac:dyDescent="0.35">
      <c r="A90" t="s">
        <v>817</v>
      </c>
      <c r="B90" s="24">
        <f>VLOOKUP(A90,'2016 - Support'!J:N,2,FALSE)</f>
        <v>3031795</v>
      </c>
      <c r="C90" s="9">
        <f>VLOOKUP(A90,'2016 - Support'!J:N,3,FALSE)</f>
        <v>0.99019999999999986</v>
      </c>
      <c r="D90" s="24">
        <f>VLOOKUP(A90,'2016 - Support'!J:N,4,FALSE)</f>
        <v>1222883</v>
      </c>
      <c r="E90" s="9">
        <f>VLOOKUP(A90,'2016 - Support'!J:N,5,FALSE)</f>
        <v>0.39939999999999998</v>
      </c>
      <c r="F90" s="24">
        <f>VLOOKUP(A90,'2020 - Support'!K:O,2,FALSE)</f>
        <v>3388866</v>
      </c>
      <c r="G90" s="9">
        <f>VLOOKUP(A90,'2020 - Support'!K:O,3,FALSE)</f>
        <v>1.0863</v>
      </c>
      <c r="H90" s="24">
        <f>VLOOKUP(A90,'2020 - Support'!K:O,4,FALSE)</f>
        <v>1353300</v>
      </c>
      <c r="I90" s="9">
        <f>VLOOKUP(A90,'2020 - Support'!K:O,5,FALSE)</f>
        <v>0.43380000000000002</v>
      </c>
      <c r="J90" t="str">
        <f t="shared" si="2"/>
        <v>NO</v>
      </c>
      <c r="K90" t="str">
        <f t="shared" si="3"/>
        <v>NO</v>
      </c>
    </row>
    <row r="91" spans="1:11" x14ac:dyDescent="0.35">
      <c r="A91" t="s">
        <v>818</v>
      </c>
      <c r="B91" s="24">
        <f>VLOOKUP(A91,'2016 - Support'!J:N,2,FALSE)</f>
        <v>1001969</v>
      </c>
      <c r="C91" s="9">
        <f>VLOOKUP(A91,'2016 - Support'!J:N,3,FALSE)</f>
        <v>0.62809999999999999</v>
      </c>
      <c r="D91" s="24">
        <f>VLOOKUP(A91,'2016 - Support'!J:N,4,FALSE)</f>
        <v>113900</v>
      </c>
      <c r="E91" s="9">
        <f>VLOOKUP(A91,'2016 - Support'!J:N,5,FALSE)</f>
        <v>7.1400000000000005E-2</v>
      </c>
      <c r="F91" s="24">
        <f>VLOOKUP(A91,'2020 - Support'!K:O,2,FALSE)</f>
        <v>1399009</v>
      </c>
      <c r="G91" s="9">
        <f>VLOOKUP(A91,'2020 - Support'!K:O,3,FALSE)</f>
        <v>0.73199999999999998</v>
      </c>
      <c r="H91" s="24">
        <f>VLOOKUP(A91,'2020 - Support'!K:O,4,FALSE)</f>
        <v>317835</v>
      </c>
      <c r="I91" s="9">
        <f>VLOOKUP(A91,'2020 - Support'!K:O,5,FALSE)</f>
        <v>0.1663</v>
      </c>
      <c r="J91" t="str">
        <f t="shared" si="2"/>
        <v>NO</v>
      </c>
      <c r="K91" t="str">
        <f t="shared" si="3"/>
        <v>NO</v>
      </c>
    </row>
    <row r="92" spans="1:11" x14ac:dyDescent="0.35">
      <c r="A92" t="s">
        <v>819</v>
      </c>
      <c r="B92" s="24">
        <f>VLOOKUP(A92,'2016 - Support'!J:N,2,FALSE)</f>
        <v>2845589</v>
      </c>
      <c r="C92" s="9">
        <f>VLOOKUP(A92,'2016 - Support'!J:N,3,FALSE)</f>
        <v>0.61929999999999996</v>
      </c>
      <c r="D92" s="24">
        <f>VLOOKUP(A92,'2016 - Support'!J:N,4,FALSE)</f>
        <v>757231</v>
      </c>
      <c r="E92" s="9">
        <f>VLOOKUP(A92,'2016 - Support'!J:N,5,FALSE)</f>
        <v>0.1648</v>
      </c>
      <c r="F92" s="24">
        <f>VLOOKUP(A92,'2020 - Support'!K:O,2,FALSE)</f>
        <v>3918848</v>
      </c>
      <c r="G92" s="9">
        <f>VLOOKUP(A92,'2020 - Support'!K:O,3,FALSE)</f>
        <v>0.78</v>
      </c>
      <c r="H92" s="24">
        <f>VLOOKUP(A92,'2020 - Support'!K:O,4,FALSE)</f>
        <v>1188215</v>
      </c>
      <c r="I92" s="9">
        <f>VLOOKUP(A92,'2020 - Support'!K:O,5,FALSE)</f>
        <v>0.23649999999999999</v>
      </c>
      <c r="J92" t="str">
        <f t="shared" si="2"/>
        <v>NO</v>
      </c>
      <c r="K92" t="str">
        <f t="shared" si="3"/>
        <v>NO</v>
      </c>
    </row>
    <row r="93" spans="1:11" x14ac:dyDescent="0.35">
      <c r="A93" t="s">
        <v>820</v>
      </c>
      <c r="B93" s="24">
        <f>VLOOKUP(A93,'2016 - Support'!J:N,2,FALSE)</f>
        <v>6692481</v>
      </c>
      <c r="C93" s="9">
        <f>VLOOKUP(A93,'2016 - Support'!J:N,3,FALSE)</f>
        <v>0.64090000000000003</v>
      </c>
      <c r="D93" s="24">
        <f>VLOOKUP(A93,'2016 - Support'!J:N,4,FALSE)</f>
        <v>2944734</v>
      </c>
      <c r="E93" s="9">
        <f>VLOOKUP(A93,'2016 - Support'!J:N,5,FALSE)</f>
        <v>0.28200000000000003</v>
      </c>
      <c r="F93" s="24">
        <f>VLOOKUP(A93,'2020 - Support'!K:O,2,FALSE)</f>
        <v>7738131</v>
      </c>
      <c r="G93" s="9">
        <f>VLOOKUP(A93,'2020 - Support'!K:O,3,FALSE)</f>
        <v>0.67989999999999995</v>
      </c>
      <c r="H93" s="24">
        <f>VLOOKUP(A93,'2020 - Support'!K:O,4,FALSE)</f>
        <v>2639318</v>
      </c>
      <c r="I93" s="9">
        <f>VLOOKUP(A93,'2020 - Support'!K:O,5,FALSE)</f>
        <v>0.2319</v>
      </c>
      <c r="J93" t="str">
        <f t="shared" si="2"/>
        <v>YES</v>
      </c>
      <c r="K93" t="str">
        <f t="shared" si="3"/>
        <v>YES</v>
      </c>
    </row>
    <row r="94" spans="1:11" x14ac:dyDescent="0.35">
      <c r="A94" t="s">
        <v>821</v>
      </c>
      <c r="B94" s="24">
        <f>VLOOKUP(A94,'2016 - Support'!J:N,2,FALSE)</f>
        <v>10203491</v>
      </c>
      <c r="C94" s="9">
        <f>VLOOKUP(A94,'2016 - Support'!J:N,3,FALSE)</f>
        <v>1.8307</v>
      </c>
      <c r="D94" s="24">
        <f>VLOOKUP(A94,'2016 - Support'!J:N,4,FALSE)</f>
        <v>7082863</v>
      </c>
      <c r="E94" s="9">
        <f>VLOOKUP(A94,'2016 - Support'!J:N,5,FALSE)</f>
        <v>1.2707999999999999</v>
      </c>
      <c r="F94" s="24">
        <f>VLOOKUP(A94,'2020 - Support'!K:O,2,FALSE)</f>
        <v>10135341</v>
      </c>
      <c r="G94" s="9">
        <f>VLOOKUP(A94,'2020 - Support'!K:O,3,FALSE)</f>
        <v>1.6385000000000001</v>
      </c>
      <c r="H94" s="24">
        <f>VLOOKUP(A94,'2020 - Support'!K:O,4,FALSE)</f>
        <v>6327397</v>
      </c>
      <c r="I94" s="9">
        <f>VLOOKUP(A94,'2020 - Support'!K:O,5,FALSE)</f>
        <v>1.0228999999999999</v>
      </c>
      <c r="J94" t="str">
        <f t="shared" si="2"/>
        <v>YES</v>
      </c>
      <c r="K94" t="str">
        <f t="shared" si="3"/>
        <v>YES</v>
      </c>
    </row>
    <row r="95" spans="1:11" x14ac:dyDescent="0.35">
      <c r="A95" t="s">
        <v>822</v>
      </c>
      <c r="B95" s="24">
        <f>VLOOKUP(A95,'2016 - Support'!J:N,2,FALSE)</f>
        <v>29987508</v>
      </c>
      <c r="C95" s="9">
        <f>VLOOKUP(A95,'2016 - Support'!J:N,3,FALSE)</f>
        <v>1.4747000000000001</v>
      </c>
      <c r="D95" s="24">
        <f>VLOOKUP(A95,'2016 - Support'!J:N,4,FALSE)</f>
        <v>20816581</v>
      </c>
      <c r="E95" s="9">
        <f>VLOOKUP(A95,'2016 - Support'!J:N,5,FALSE)</f>
        <v>1.0237000000000001</v>
      </c>
      <c r="F95" s="24">
        <f>VLOOKUP(A95,'2020 - Support'!K:O,2,FALSE)</f>
        <v>36468317</v>
      </c>
      <c r="G95" s="9">
        <f>VLOOKUP(A95,'2020 - Support'!K:O,3,FALSE)</f>
        <v>1.4702</v>
      </c>
      <c r="H95" s="24">
        <f>VLOOKUP(A95,'2020 - Support'!K:O,4,FALSE)</f>
        <v>22991758</v>
      </c>
      <c r="I95" s="9">
        <f>VLOOKUP(A95,'2020 - Support'!K:O,5,FALSE)</f>
        <v>0.92689999999999995</v>
      </c>
      <c r="J95" t="str">
        <f t="shared" si="2"/>
        <v>NO</v>
      </c>
      <c r="K95" t="str">
        <f t="shared" si="3"/>
        <v>YES</v>
      </c>
    </row>
    <row r="96" spans="1:11" x14ac:dyDescent="0.35">
      <c r="A96" t="s">
        <v>823</v>
      </c>
      <c r="B96" s="24">
        <f>VLOOKUP(A96,'2016 - Support'!J:N,2,FALSE)</f>
        <v>38859419</v>
      </c>
      <c r="C96" s="9">
        <f>VLOOKUP(A96,'2016 - Support'!J:N,3,FALSE)</f>
        <v>1.7409000000000001</v>
      </c>
      <c r="D96" s="24">
        <f>VLOOKUP(A96,'2016 - Support'!J:N,4,FALSE)</f>
        <v>26774584</v>
      </c>
      <c r="E96" s="9">
        <f>VLOOKUP(A96,'2016 - Support'!J:N,5,FALSE)</f>
        <v>1.1995</v>
      </c>
      <c r="F96" s="24">
        <f>VLOOKUP(A96,'2020 - Support'!K:O,2,FALSE)</f>
        <v>53762552</v>
      </c>
      <c r="G96" s="9">
        <f>VLOOKUP(A96,'2020 - Support'!K:O,3,FALSE)</f>
        <v>1.843</v>
      </c>
      <c r="H96" s="24">
        <f>VLOOKUP(A96,'2020 - Support'!K:O,4,FALSE)</f>
        <v>29709793</v>
      </c>
      <c r="I96" s="9">
        <f>VLOOKUP(A96,'2020 - Support'!K:O,5,FALSE)</f>
        <v>1.0373999999999999</v>
      </c>
      <c r="J96" t="str">
        <f t="shared" si="2"/>
        <v>NO</v>
      </c>
      <c r="K96" t="str">
        <f t="shared" si="3"/>
        <v>YES</v>
      </c>
    </row>
    <row r="97" spans="1:11" x14ac:dyDescent="0.35">
      <c r="A97" t="s">
        <v>824</v>
      </c>
      <c r="B97" s="24">
        <f>VLOOKUP(A97,'2016 - Support'!J:N,2,FALSE)</f>
        <v>9749493</v>
      </c>
      <c r="C97" s="9">
        <f>VLOOKUP(A97,'2016 - Support'!J:N,3,FALSE)</f>
        <v>1.3702999999999999</v>
      </c>
      <c r="D97" s="24">
        <f>VLOOKUP(A97,'2016 - Support'!J:N,4,FALSE)</f>
        <v>6637453</v>
      </c>
      <c r="E97" s="9">
        <f>VLOOKUP(A97,'2016 - Support'!J:N,5,FALSE)</f>
        <v>0.93289999999999995</v>
      </c>
      <c r="F97" s="24">
        <f>VLOOKUP(A97,'2020 - Support'!K:O,2,FALSE)</f>
        <v>11024627</v>
      </c>
      <c r="G97" s="9">
        <f>VLOOKUP(A97,'2020 - Support'!K:O,3,FALSE)</f>
        <v>1.3689</v>
      </c>
      <c r="H97" s="24">
        <f>VLOOKUP(A97,'2020 - Support'!K:O,4,FALSE)</f>
        <v>7167739</v>
      </c>
      <c r="I97" s="9">
        <f>VLOOKUP(A97,'2020 - Support'!K:O,5,FALSE)</f>
        <v>0.89</v>
      </c>
      <c r="J97" t="str">
        <f t="shared" si="2"/>
        <v>NO</v>
      </c>
      <c r="K97" t="str">
        <f t="shared" si="3"/>
        <v>YES</v>
      </c>
    </row>
    <row r="98" spans="1:11" x14ac:dyDescent="0.35">
      <c r="A98" t="s">
        <v>825</v>
      </c>
      <c r="B98" s="24">
        <f>VLOOKUP(A98,'2016 - Support'!J:N,2,FALSE)</f>
        <v>20352688</v>
      </c>
      <c r="C98" s="9">
        <f>VLOOKUP(A98,'2016 - Support'!J:N,3,FALSE)</f>
        <v>0.98369999999999991</v>
      </c>
      <c r="D98" s="24">
        <f>VLOOKUP(A98,'2016 - Support'!J:N,4,FALSE)</f>
        <v>13597425</v>
      </c>
      <c r="E98" s="9">
        <f>VLOOKUP(A98,'2016 - Support'!J:N,5,FALSE)</f>
        <v>0.65720000000000001</v>
      </c>
      <c r="F98" s="24">
        <f>VLOOKUP(A98,'2020 - Support'!K:O,2,FALSE)</f>
        <v>20580629</v>
      </c>
      <c r="G98" s="9">
        <f>VLOOKUP(A98,'2020 - Support'!K:O,3,FALSE)</f>
        <v>0.85939999999999994</v>
      </c>
      <c r="H98" s="24">
        <f>VLOOKUP(A98,'2020 - Support'!K:O,4,FALSE)</f>
        <v>12685082</v>
      </c>
      <c r="I98" s="9">
        <f>VLOOKUP(A98,'2020 - Support'!K:O,5,FALSE)</f>
        <v>0.52969999999999995</v>
      </c>
      <c r="J98" t="str">
        <f t="shared" si="2"/>
        <v>YES</v>
      </c>
      <c r="K98" t="str">
        <f t="shared" si="3"/>
        <v>YES</v>
      </c>
    </row>
    <row r="99" spans="1:11" x14ac:dyDescent="0.35">
      <c r="A99" t="s">
        <v>826</v>
      </c>
      <c r="B99" s="24">
        <f>VLOOKUP(A99,'2016 - Support'!J:N,2,FALSE)</f>
        <v>4813406</v>
      </c>
      <c r="C99" s="9">
        <f>VLOOKUP(A99,'2016 - Support'!J:N,3,FALSE)</f>
        <v>0.9474999999999999</v>
      </c>
      <c r="D99" s="24">
        <f>VLOOKUP(A99,'2016 - Support'!J:N,4,FALSE)</f>
        <v>2802698</v>
      </c>
      <c r="E99" s="9">
        <f>VLOOKUP(A99,'2016 - Support'!J:N,5,FALSE)</f>
        <v>0.55169999999999997</v>
      </c>
      <c r="F99" s="24">
        <f>VLOOKUP(A99,'2020 - Support'!K:O,2,FALSE)</f>
        <v>5085418</v>
      </c>
      <c r="G99" s="9">
        <f>VLOOKUP(A99,'2020 - Support'!K:O,3,FALSE)</f>
        <v>0.88979999999999992</v>
      </c>
      <c r="H99" s="24">
        <f>VLOOKUP(A99,'2020 - Support'!K:O,4,FALSE)</f>
        <v>2518705</v>
      </c>
      <c r="I99" s="9">
        <f>VLOOKUP(A99,'2020 - Support'!K:O,5,FALSE)</f>
        <v>0.44069999999999998</v>
      </c>
      <c r="J99" t="str">
        <f t="shared" si="2"/>
        <v>YES</v>
      </c>
      <c r="K99" t="str">
        <f t="shared" si="3"/>
        <v>YES</v>
      </c>
    </row>
    <row r="100" spans="1:11" x14ac:dyDescent="0.35">
      <c r="A100" t="s">
        <v>827</v>
      </c>
      <c r="B100" s="24">
        <f>VLOOKUP(A100,'2016 - Support'!J:N,2,FALSE)</f>
        <v>2030253</v>
      </c>
      <c r="C100" s="9">
        <f>VLOOKUP(A100,'2016 - Support'!J:N,3,FALSE)</f>
        <v>1.3064</v>
      </c>
      <c r="D100" s="24">
        <f>VLOOKUP(A100,'2016 - Support'!J:N,4,FALSE)</f>
        <v>816359</v>
      </c>
      <c r="E100" s="9">
        <f>VLOOKUP(A100,'2016 - Support'!J:N,5,FALSE)</f>
        <v>0.52529999999999999</v>
      </c>
      <c r="F100" s="24">
        <f>VLOOKUP(A100,'2020 - Support'!K:O,2,FALSE)</f>
        <v>2317536</v>
      </c>
      <c r="G100" s="9">
        <f>VLOOKUP(A100,'2020 - Support'!K:O,3,FALSE)</f>
        <v>1.474</v>
      </c>
      <c r="H100" s="24">
        <f>VLOOKUP(A100,'2020 - Support'!K:O,4,FALSE)</f>
        <v>954372</v>
      </c>
      <c r="I100" s="9">
        <f>VLOOKUP(A100,'2020 - Support'!K:O,5,FALSE)</f>
        <v>0.60699999999999998</v>
      </c>
      <c r="J100" t="str">
        <f t="shared" si="2"/>
        <v>NO</v>
      </c>
      <c r="K100" t="str">
        <f t="shared" si="3"/>
        <v>NO</v>
      </c>
    </row>
    <row r="101" spans="1:11" x14ac:dyDescent="0.35">
      <c r="A101" t="s">
        <v>828</v>
      </c>
      <c r="B101" s="24">
        <f>VLOOKUP(A101,'2016 - Support'!J:N,2,FALSE)</f>
        <v>1726681</v>
      </c>
      <c r="C101" s="9">
        <f>VLOOKUP(A101,'2016 - Support'!J:N,3,FALSE)</f>
        <v>0.85409999999999997</v>
      </c>
      <c r="D101" s="24">
        <f>VLOOKUP(A101,'2016 - Support'!J:N,4,FALSE)</f>
        <v>709393</v>
      </c>
      <c r="E101" s="9">
        <f>VLOOKUP(A101,'2016 - Support'!J:N,5,FALSE)</f>
        <v>0.35089999999999999</v>
      </c>
      <c r="F101" s="24">
        <f>VLOOKUP(A101,'2020 - Support'!K:O,2,FALSE)</f>
        <v>1795706</v>
      </c>
      <c r="G101" s="9">
        <f>VLOOKUP(A101,'2020 - Support'!K:O,3,FALSE)</f>
        <v>0.94340000000000002</v>
      </c>
      <c r="H101" s="24">
        <f>VLOOKUP(A101,'2020 - Support'!K:O,4,FALSE)</f>
        <v>654403</v>
      </c>
      <c r="I101" s="9">
        <f>VLOOKUP(A101,'2020 - Support'!K:O,5,FALSE)</f>
        <v>0.34379999999999999</v>
      </c>
      <c r="J101" t="str">
        <f t="shared" si="2"/>
        <v>YES</v>
      </c>
      <c r="K101" t="str">
        <f t="shared" si="3"/>
        <v>YES</v>
      </c>
    </row>
    <row r="102" spans="1:11" x14ac:dyDescent="0.35">
      <c r="A102" t="s">
        <v>829</v>
      </c>
      <c r="B102" s="24">
        <f>VLOOKUP(A102,'2016 - Support'!J:N,2,FALSE)</f>
        <v>3041856</v>
      </c>
      <c r="C102" s="9">
        <f>VLOOKUP(A102,'2016 - Support'!J:N,3,FALSE)</f>
        <v>0.93940000000000012</v>
      </c>
      <c r="D102" s="24">
        <f>VLOOKUP(A102,'2016 - Support'!J:N,4,FALSE)</f>
        <v>1709384</v>
      </c>
      <c r="E102" s="9">
        <f>VLOOKUP(A102,'2016 - Support'!J:N,5,FALSE)</f>
        <v>0.52790000000000004</v>
      </c>
      <c r="F102" s="24">
        <f>VLOOKUP(A102,'2020 - Support'!K:O,2,FALSE)</f>
        <v>3170006</v>
      </c>
      <c r="G102" s="9">
        <f>VLOOKUP(A102,'2020 - Support'!K:O,3,FALSE)</f>
        <v>1.0024</v>
      </c>
      <c r="H102" s="24">
        <f>VLOOKUP(A102,'2020 - Support'!K:O,4,FALSE)</f>
        <v>1338967</v>
      </c>
      <c r="I102" s="9">
        <f>VLOOKUP(A102,'2020 - Support'!K:O,5,FALSE)</f>
        <v>0.4234</v>
      </c>
      <c r="J102" t="str">
        <f t="shared" si="2"/>
        <v>YES</v>
      </c>
      <c r="K102" t="str">
        <f t="shared" si="3"/>
        <v>YES</v>
      </c>
    </row>
    <row r="103" spans="1:11" x14ac:dyDescent="0.35">
      <c r="A103" t="s">
        <v>830</v>
      </c>
      <c r="B103" s="24">
        <f>VLOOKUP(A103,'2016 - Support'!J:N,2,FALSE)</f>
        <v>7136732</v>
      </c>
      <c r="C103" s="9">
        <f>VLOOKUP(A103,'2016 - Support'!J:N,3,FALSE)</f>
        <v>1.2146000000000001</v>
      </c>
      <c r="D103" s="24">
        <f>VLOOKUP(A103,'2016 - Support'!J:N,4,FALSE)</f>
        <v>2459017</v>
      </c>
      <c r="E103" s="9">
        <f>VLOOKUP(A103,'2016 - Support'!J:N,5,FALSE)</f>
        <v>0.41849999999999998</v>
      </c>
      <c r="F103" s="24">
        <f>VLOOKUP(A103,'2020 - Support'!K:O,2,FALSE)</f>
        <v>7826232</v>
      </c>
      <c r="G103" s="9">
        <f>VLOOKUP(A103,'2020 - Support'!K:O,3,FALSE)</f>
        <v>1.2974999999999999</v>
      </c>
      <c r="H103" s="24">
        <f>VLOOKUP(A103,'2020 - Support'!K:O,4,FALSE)</f>
        <v>2469410</v>
      </c>
      <c r="I103" s="9">
        <f>VLOOKUP(A103,'2020 - Support'!K:O,5,FALSE)</f>
        <v>0.40939999999999999</v>
      </c>
      <c r="J103" t="str">
        <f t="shared" si="2"/>
        <v>NO</v>
      </c>
      <c r="K103" t="str">
        <f t="shared" si="3"/>
        <v>YES</v>
      </c>
    </row>
    <row r="104" spans="1:11" x14ac:dyDescent="0.35">
      <c r="A104" t="s">
        <v>831</v>
      </c>
      <c r="B104" s="24">
        <f>VLOOKUP(A104,'2016 - Support'!J:N,2,FALSE)</f>
        <v>3829621</v>
      </c>
      <c r="C104" s="9">
        <f>VLOOKUP(A104,'2016 - Support'!J:N,3,FALSE)</f>
        <v>1.3431999999999997</v>
      </c>
      <c r="D104" s="24">
        <f>VLOOKUP(A104,'2016 - Support'!J:N,4,FALSE)</f>
        <v>2041675</v>
      </c>
      <c r="E104" s="9">
        <f>VLOOKUP(A104,'2016 - Support'!J:N,5,FALSE)</f>
        <v>0.71609999999999996</v>
      </c>
      <c r="F104" s="24">
        <f>VLOOKUP(A104,'2020 - Support'!K:O,2,FALSE)</f>
        <v>3858444</v>
      </c>
      <c r="G104" s="9">
        <f>VLOOKUP(A104,'2020 - Support'!K:O,3,FALSE)</f>
        <v>1.3460000000000001</v>
      </c>
      <c r="H104" s="24">
        <f>VLOOKUP(A104,'2020 - Support'!K:O,4,FALSE)</f>
        <v>1808825</v>
      </c>
      <c r="I104" s="9">
        <f>VLOOKUP(A104,'2020 - Support'!K:O,5,FALSE)</f>
        <v>0.63100000000000001</v>
      </c>
      <c r="J104" t="str">
        <f t="shared" si="2"/>
        <v>YES</v>
      </c>
      <c r="K104" t="str">
        <f t="shared" si="3"/>
        <v>YES</v>
      </c>
    </row>
    <row r="105" spans="1:11" x14ac:dyDescent="0.35">
      <c r="A105" t="s">
        <v>832</v>
      </c>
      <c r="B105" s="24">
        <f>VLOOKUP(A105,'2016 - Support'!J:N,2,FALSE)</f>
        <v>3774554</v>
      </c>
      <c r="C105" s="9">
        <f>VLOOKUP(A105,'2016 - Support'!J:N,3,FALSE)</f>
        <v>1.4818</v>
      </c>
      <c r="D105" s="24">
        <f>VLOOKUP(A105,'2016 - Support'!J:N,4,FALSE)</f>
        <v>2235490</v>
      </c>
      <c r="E105" s="9">
        <f>VLOOKUP(A105,'2016 - Support'!J:N,5,FALSE)</f>
        <v>0.87759999999999994</v>
      </c>
      <c r="F105" s="24">
        <f>VLOOKUP(A105,'2020 - Support'!K:O,2,FALSE)</f>
        <v>4233004</v>
      </c>
      <c r="G105" s="9">
        <f>VLOOKUP(A105,'2020 - Support'!K:O,3,FALSE)</f>
        <v>1.3563000000000001</v>
      </c>
      <c r="H105" s="24">
        <f>VLOOKUP(A105,'2020 - Support'!K:O,4,FALSE)</f>
        <v>2349796</v>
      </c>
      <c r="I105" s="9">
        <f>VLOOKUP(A105,'2020 - Support'!K:O,5,FALSE)</f>
        <v>0.75290000000000001</v>
      </c>
      <c r="J105" t="str">
        <f t="shared" si="2"/>
        <v>NO</v>
      </c>
      <c r="K105" t="str">
        <f t="shared" si="3"/>
        <v>YES</v>
      </c>
    </row>
    <row r="106" spans="1:11" x14ac:dyDescent="0.35">
      <c r="A106" t="s">
        <v>833</v>
      </c>
      <c r="B106" s="24">
        <f>VLOOKUP(A106,'2016 - Support'!J:N,2,FALSE)</f>
        <v>6287490</v>
      </c>
      <c r="C106" s="9">
        <f>VLOOKUP(A106,'2016 - Support'!J:N,3,FALSE)</f>
        <v>1.0166999999999999</v>
      </c>
      <c r="D106" s="24">
        <f>VLOOKUP(A106,'2016 - Support'!J:N,4,FALSE)</f>
        <v>2911528</v>
      </c>
      <c r="E106" s="9">
        <f>VLOOKUP(A106,'2016 - Support'!J:N,5,FALSE)</f>
        <v>0.4708</v>
      </c>
      <c r="F106" s="24">
        <f>VLOOKUP(A106,'2020 - Support'!K:O,2,FALSE)</f>
        <v>6553680</v>
      </c>
      <c r="G106" s="9">
        <f>VLOOKUP(A106,'2020 - Support'!K:O,3,FALSE)</f>
        <v>0.89100000000000001</v>
      </c>
      <c r="H106" s="24">
        <f>VLOOKUP(A106,'2020 - Support'!K:O,4,FALSE)</f>
        <v>2728861</v>
      </c>
      <c r="I106" s="9">
        <f>VLOOKUP(A106,'2020 - Support'!K:O,5,FALSE)</f>
        <v>0.371</v>
      </c>
      <c r="J106" t="str">
        <f t="shared" si="2"/>
        <v>YES</v>
      </c>
      <c r="K106" t="str">
        <f t="shared" si="3"/>
        <v>YES</v>
      </c>
    </row>
    <row r="107" spans="1:11" x14ac:dyDescent="0.35">
      <c r="A107" t="s">
        <v>834</v>
      </c>
      <c r="B107" s="24">
        <f>VLOOKUP(A107,'2016 - Support'!J:N,2,FALSE)</f>
        <v>4461794</v>
      </c>
      <c r="C107" s="9">
        <f>VLOOKUP(A107,'2016 - Support'!J:N,3,FALSE)</f>
        <v>1.6460999999999999</v>
      </c>
      <c r="D107" s="24">
        <f>VLOOKUP(A107,'2016 - Support'!J:N,4,FALSE)</f>
        <v>2855808</v>
      </c>
      <c r="E107" s="9">
        <f>VLOOKUP(A107,'2016 - Support'!J:N,5,FALSE)</f>
        <v>1.0535999999999999</v>
      </c>
      <c r="F107" s="24">
        <f>VLOOKUP(A107,'2020 - Support'!K:O,2,FALSE)</f>
        <v>4544750</v>
      </c>
      <c r="G107" s="9">
        <f>VLOOKUP(A107,'2020 - Support'!K:O,3,FALSE)</f>
        <v>1.4319999999999999</v>
      </c>
      <c r="H107" s="24">
        <f>VLOOKUP(A107,'2020 - Support'!K:O,4,FALSE)</f>
        <v>2708125</v>
      </c>
      <c r="I107" s="9">
        <f>VLOOKUP(A107,'2020 - Support'!K:O,5,FALSE)</f>
        <v>0.85329999999999995</v>
      </c>
      <c r="J107" t="str">
        <f t="shared" si="2"/>
        <v>YES</v>
      </c>
      <c r="K107" t="str">
        <f t="shared" si="3"/>
        <v>YES</v>
      </c>
    </row>
    <row r="108" spans="1:11" x14ac:dyDescent="0.35">
      <c r="A108" t="s">
        <v>835</v>
      </c>
      <c r="B108" s="24">
        <f>VLOOKUP(A108,'2016 - Support'!J:N,2,FALSE)</f>
        <v>6047577</v>
      </c>
      <c r="C108" s="9">
        <f>VLOOKUP(A108,'2016 - Support'!J:N,3,FALSE)</f>
        <v>1.2734000000000001</v>
      </c>
      <c r="D108" s="24">
        <f>VLOOKUP(A108,'2016 - Support'!J:N,4,FALSE)</f>
        <v>3446939</v>
      </c>
      <c r="E108" s="9">
        <f>VLOOKUP(A108,'2016 - Support'!J:N,5,FALSE)</f>
        <v>0.7258</v>
      </c>
      <c r="F108" s="24">
        <f>VLOOKUP(A108,'2020 - Support'!K:O,2,FALSE)</f>
        <v>6857482</v>
      </c>
      <c r="G108" s="9">
        <f>VLOOKUP(A108,'2020 - Support'!K:O,3,FALSE)</f>
        <v>1.1981999999999999</v>
      </c>
      <c r="H108" s="24">
        <f>VLOOKUP(A108,'2020 - Support'!K:O,4,FALSE)</f>
        <v>3280511</v>
      </c>
      <c r="I108" s="9">
        <f>VLOOKUP(A108,'2020 - Support'!K:O,5,FALSE)</f>
        <v>0.57320000000000004</v>
      </c>
      <c r="J108" t="str">
        <f t="shared" si="2"/>
        <v>YES</v>
      </c>
      <c r="K108" t="str">
        <f t="shared" si="3"/>
        <v>YES</v>
      </c>
    </row>
    <row r="109" spans="1:11" x14ac:dyDescent="0.35">
      <c r="A109" t="s">
        <v>836</v>
      </c>
      <c r="B109" s="24">
        <f>VLOOKUP(A109,'2016 - Support'!J:N,2,FALSE)</f>
        <v>17680062</v>
      </c>
      <c r="C109" s="9">
        <f>VLOOKUP(A109,'2016 - Support'!J:N,3,FALSE)</f>
        <v>1.0224</v>
      </c>
      <c r="D109" s="24">
        <f>VLOOKUP(A109,'2016 - Support'!J:N,4,FALSE)</f>
        <v>8015169</v>
      </c>
      <c r="E109" s="9">
        <f>VLOOKUP(A109,'2016 - Support'!J:N,5,FALSE)</f>
        <v>0.46349999999999997</v>
      </c>
      <c r="F109" s="24">
        <f>VLOOKUP(A109,'2020 - Support'!K:O,2,FALSE)</f>
        <v>20373237</v>
      </c>
      <c r="G109" s="9">
        <f>VLOOKUP(A109,'2020 - Support'!K:O,3,FALSE)</f>
        <v>1.0883</v>
      </c>
      <c r="H109" s="24">
        <f>VLOOKUP(A109,'2020 - Support'!K:O,4,FALSE)</f>
        <v>9672748</v>
      </c>
      <c r="I109" s="9">
        <f>VLOOKUP(A109,'2020 - Support'!K:O,5,FALSE)</f>
        <v>0.51670000000000005</v>
      </c>
      <c r="J109" t="str">
        <f t="shared" si="2"/>
        <v>NO</v>
      </c>
      <c r="K109" t="str">
        <f t="shared" si="3"/>
        <v>NO</v>
      </c>
    </row>
    <row r="110" spans="1:11" x14ac:dyDescent="0.35">
      <c r="A110" t="s">
        <v>837</v>
      </c>
      <c r="B110" s="24">
        <f>VLOOKUP(A110,'2016 - Support'!J:N,2,FALSE)</f>
        <v>12641418</v>
      </c>
      <c r="C110" s="9">
        <f>VLOOKUP(A110,'2016 - Support'!J:N,3,FALSE)</f>
        <v>0.8781000000000001</v>
      </c>
      <c r="D110" s="24">
        <f>VLOOKUP(A110,'2016 - Support'!J:N,4,FALSE)</f>
        <v>4734953</v>
      </c>
      <c r="E110" s="9">
        <f>VLOOKUP(A110,'2016 - Support'!J:N,5,FALSE)</f>
        <v>0.32890000000000003</v>
      </c>
      <c r="F110" s="24">
        <f>VLOOKUP(A110,'2020 - Support'!K:O,2,FALSE)</f>
        <v>13706373</v>
      </c>
      <c r="G110" s="9">
        <f>VLOOKUP(A110,'2020 - Support'!K:O,3,FALSE)</f>
        <v>0.88519999999999999</v>
      </c>
      <c r="H110" s="24">
        <f>VLOOKUP(A110,'2020 - Support'!K:O,4,FALSE)</f>
        <v>4292145</v>
      </c>
      <c r="I110" s="9">
        <f>VLOOKUP(A110,'2020 - Support'!K:O,5,FALSE)</f>
        <v>0.2772</v>
      </c>
      <c r="J110" t="str">
        <f t="shared" si="2"/>
        <v>YES</v>
      </c>
      <c r="K110" t="str">
        <f t="shared" si="3"/>
        <v>YES</v>
      </c>
    </row>
    <row r="111" spans="1:11" x14ac:dyDescent="0.35">
      <c r="A111" t="s">
        <v>838</v>
      </c>
      <c r="B111" s="24">
        <f>VLOOKUP(A111,'2016 - Support'!J:N,2,FALSE)</f>
        <v>806792</v>
      </c>
      <c r="C111" s="9">
        <f>VLOOKUP(A111,'2016 - Support'!J:N,3,FALSE)</f>
        <v>1.8822000000000001</v>
      </c>
      <c r="D111" s="24">
        <f>VLOOKUP(A111,'2016 - Support'!J:N,4,FALSE)</f>
        <v>514029</v>
      </c>
      <c r="E111" s="9">
        <f>VLOOKUP(A111,'2016 - Support'!J:N,5,FALSE)</f>
        <v>1.1992</v>
      </c>
      <c r="F111" s="24">
        <f>VLOOKUP(A111,'2020 - Support'!K:O,2,FALSE)</f>
        <v>770815</v>
      </c>
      <c r="G111" s="9">
        <f>VLOOKUP(A111,'2020 - Support'!K:O,3,FALSE)</f>
        <v>1.9068999999999998</v>
      </c>
      <c r="H111" s="24">
        <f>VLOOKUP(A111,'2020 - Support'!K:O,4,FALSE)</f>
        <v>417604</v>
      </c>
      <c r="I111" s="9">
        <f>VLOOKUP(A111,'2020 - Support'!K:O,5,FALSE)</f>
        <v>1.0330999999999999</v>
      </c>
      <c r="J111" t="str">
        <f t="shared" si="2"/>
        <v>YES</v>
      </c>
      <c r="K111" t="str">
        <f t="shared" si="3"/>
        <v>YES</v>
      </c>
    </row>
    <row r="112" spans="1:11" x14ac:dyDescent="0.35">
      <c r="A112" t="s">
        <v>839</v>
      </c>
      <c r="B112" s="24">
        <f>VLOOKUP(A112,'2016 - Support'!J:N,2,FALSE)</f>
        <v>9214968</v>
      </c>
      <c r="C112" s="9">
        <f>VLOOKUP(A112,'2016 - Support'!J:N,3,FALSE)</f>
        <v>0.71539999999999992</v>
      </c>
      <c r="D112" s="24">
        <f>VLOOKUP(A112,'2016 - Support'!J:N,4,FALSE)</f>
        <v>3874563</v>
      </c>
      <c r="E112" s="9">
        <f>VLOOKUP(A112,'2016 - Support'!J:N,5,FALSE)</f>
        <v>0.30080000000000001</v>
      </c>
      <c r="F112" s="24">
        <f>VLOOKUP(A112,'2020 - Support'!K:O,2,FALSE)</f>
        <v>10282810</v>
      </c>
      <c r="G112" s="9">
        <f>VLOOKUP(A112,'2020 - Support'!K:O,3,FALSE)</f>
        <v>0.75639999999999996</v>
      </c>
      <c r="H112" s="24">
        <f>VLOOKUP(A112,'2020 - Support'!K:O,4,FALSE)</f>
        <v>4188437</v>
      </c>
      <c r="I112" s="9">
        <f>VLOOKUP(A112,'2020 - Support'!K:O,5,FALSE)</f>
        <v>0.30810000000000004</v>
      </c>
      <c r="J112" t="str">
        <f t="shared" si="2"/>
        <v>NO</v>
      </c>
      <c r="K112" t="str">
        <f t="shared" si="3"/>
        <v>NO</v>
      </c>
    </row>
    <row r="113" spans="1:11" x14ac:dyDescent="0.35">
      <c r="A113" t="s">
        <v>840</v>
      </c>
      <c r="B113" s="24">
        <f>VLOOKUP(A113,'2016 - Support'!J:N,2,FALSE)</f>
        <v>3525094</v>
      </c>
      <c r="C113" s="9">
        <f>VLOOKUP(A113,'2016 - Support'!J:N,3,FALSE)</f>
        <v>0.86069999999999991</v>
      </c>
      <c r="D113" s="24">
        <f>VLOOKUP(A113,'2016 - Support'!J:N,4,FALSE)</f>
        <v>1152915</v>
      </c>
      <c r="E113" s="9">
        <f>VLOOKUP(A113,'2016 - Support'!J:N,5,FALSE)</f>
        <v>0.28149999999999997</v>
      </c>
      <c r="F113" s="24">
        <f>VLOOKUP(A113,'2020 - Support'!K:O,2,FALSE)</f>
        <v>3987047</v>
      </c>
      <c r="G113" s="9">
        <f>VLOOKUP(A113,'2020 - Support'!K:O,3,FALSE)</f>
        <v>0.9516</v>
      </c>
      <c r="H113" s="24">
        <f>VLOOKUP(A113,'2020 - Support'!K:O,4,FALSE)</f>
        <v>1249828</v>
      </c>
      <c r="I113" s="9">
        <f>VLOOKUP(A113,'2020 - Support'!K:O,5,FALSE)</f>
        <v>0.29830000000000001</v>
      </c>
      <c r="J113" t="str">
        <f t="shared" si="2"/>
        <v>NO</v>
      </c>
      <c r="K113" t="str">
        <f t="shared" si="3"/>
        <v>NO</v>
      </c>
    </row>
    <row r="114" spans="1:11" x14ac:dyDescent="0.35">
      <c r="A114" t="s">
        <v>841</v>
      </c>
      <c r="B114" s="24">
        <f>VLOOKUP(A114,'2016 - Support'!J:N,2,FALSE)</f>
        <v>1265736</v>
      </c>
      <c r="C114" s="9">
        <f>VLOOKUP(A114,'2016 - Support'!J:N,3,FALSE)</f>
        <v>0.93169999999999997</v>
      </c>
      <c r="D114" s="24">
        <f>VLOOKUP(A114,'2016 - Support'!J:N,4,FALSE)</f>
        <v>716077</v>
      </c>
      <c r="E114" s="9">
        <f>VLOOKUP(A114,'2016 - Support'!J:N,5,FALSE)</f>
        <v>0.52710000000000001</v>
      </c>
      <c r="F114" s="24">
        <f>VLOOKUP(A114,'2020 - Support'!K:O,2,FALSE)</f>
        <v>1336123</v>
      </c>
      <c r="G114" s="9">
        <f>VLOOKUP(A114,'2020 - Support'!K:O,3,FALSE)</f>
        <v>0.97759999999999991</v>
      </c>
      <c r="H114" s="24">
        <f>VLOOKUP(A114,'2020 - Support'!K:O,4,FALSE)</f>
        <v>728198</v>
      </c>
      <c r="I114" s="9">
        <f>VLOOKUP(A114,'2020 - Support'!K:O,5,FALSE)</f>
        <v>0.53279999999999994</v>
      </c>
      <c r="J114" t="str">
        <f t="shared" si="2"/>
        <v>NO</v>
      </c>
      <c r="K114" t="str">
        <f t="shared" si="3"/>
        <v>NO</v>
      </c>
    </row>
    <row r="115" spans="1:11" x14ac:dyDescent="0.35">
      <c r="A115" t="s">
        <v>842</v>
      </c>
      <c r="B115" s="24">
        <f>VLOOKUP(A115,'2016 - Support'!J:N,2,FALSE)</f>
        <v>11187937</v>
      </c>
      <c r="C115" s="9">
        <f>VLOOKUP(A115,'2016 - Support'!J:N,3,FALSE)</f>
        <v>0.8236</v>
      </c>
      <c r="D115" s="24">
        <f>VLOOKUP(A115,'2016 - Support'!J:N,4,FALSE)</f>
        <v>5693133</v>
      </c>
      <c r="E115" s="9">
        <f>VLOOKUP(A115,'2016 - Support'!J:N,5,FALSE)</f>
        <v>0.41909999999999997</v>
      </c>
      <c r="F115" s="24">
        <f>VLOOKUP(A115,'2020 - Support'!K:O,2,FALSE)</f>
        <v>13226775</v>
      </c>
      <c r="G115" s="9">
        <f>VLOOKUP(A115,'2020 - Support'!K:O,3,FALSE)</f>
        <v>0.91849999999999998</v>
      </c>
      <c r="H115" s="24">
        <f>VLOOKUP(A115,'2020 - Support'!K:O,4,FALSE)</f>
        <v>6357780</v>
      </c>
      <c r="I115" s="9">
        <f>VLOOKUP(A115,'2020 - Support'!K:O,5,FALSE)</f>
        <v>0.4415</v>
      </c>
      <c r="J115" t="str">
        <f t="shared" si="2"/>
        <v>NO</v>
      </c>
      <c r="K115" t="str">
        <f t="shared" si="3"/>
        <v>NO</v>
      </c>
    </row>
    <row r="116" spans="1:11" x14ac:dyDescent="0.35">
      <c r="A116" t="s">
        <v>843</v>
      </c>
      <c r="B116" s="24">
        <f>VLOOKUP(A116,'2016 - Support'!J:N,2,FALSE)</f>
        <v>4672414</v>
      </c>
      <c r="C116" s="9">
        <f>VLOOKUP(A116,'2016 - Support'!J:N,3,FALSE)</f>
        <v>0.61860000000000004</v>
      </c>
      <c r="D116" s="24">
        <f>VLOOKUP(A116,'2016 - Support'!J:N,4,FALSE)</f>
        <v>2181366</v>
      </c>
      <c r="E116" s="9">
        <f>VLOOKUP(A116,'2016 - Support'!J:N,5,FALSE)</f>
        <v>0.2888</v>
      </c>
      <c r="F116" s="24">
        <f>VLOOKUP(A116,'2020 - Support'!K:O,2,FALSE)</f>
        <v>5002828</v>
      </c>
      <c r="G116" s="9">
        <f>VLOOKUP(A116,'2020 - Support'!K:O,3,FALSE)</f>
        <v>0.65849999999999997</v>
      </c>
      <c r="H116" s="24">
        <f>VLOOKUP(A116,'2020 - Support'!K:O,4,FALSE)</f>
        <v>1996168</v>
      </c>
      <c r="I116" s="9">
        <f>VLOOKUP(A116,'2020 - Support'!K:O,5,FALSE)</f>
        <v>0.2576</v>
      </c>
      <c r="J116" t="str">
        <f t="shared" si="2"/>
        <v>YES</v>
      </c>
      <c r="K116" t="str">
        <f t="shared" si="3"/>
        <v>YES</v>
      </c>
    </row>
    <row r="117" spans="1:11" x14ac:dyDescent="0.35">
      <c r="A117" t="s">
        <v>844</v>
      </c>
      <c r="B117" s="24">
        <f>VLOOKUP(A117,'2016 - Support'!J:N,2,FALSE)</f>
        <v>9417914</v>
      </c>
      <c r="C117" s="9">
        <f>VLOOKUP(A117,'2016 - Support'!J:N,3,FALSE)</f>
        <v>1.0128999999999999</v>
      </c>
      <c r="D117" s="24">
        <f>VLOOKUP(A117,'2016 - Support'!J:N,4,FALSE)</f>
        <v>4406312</v>
      </c>
      <c r="E117" s="9">
        <f>VLOOKUP(A117,'2016 - Support'!J:N,5,FALSE)</f>
        <v>0.47389999999999999</v>
      </c>
      <c r="F117" s="24">
        <f>VLOOKUP(A117,'2020 - Support'!K:O,2,FALSE)</f>
        <v>11410342</v>
      </c>
      <c r="G117" s="9">
        <f>VLOOKUP(A117,'2020 - Support'!K:O,3,FALSE)</f>
        <v>1.1198999999999999</v>
      </c>
      <c r="H117" s="24">
        <f>VLOOKUP(A117,'2020 - Support'!K:O,4,FALSE)</f>
        <v>5556926</v>
      </c>
      <c r="I117" s="9">
        <f>VLOOKUP(A117,'2020 - Support'!K:O,5,FALSE)</f>
        <v>0.5454</v>
      </c>
      <c r="J117" t="str">
        <f t="shared" si="2"/>
        <v>NO</v>
      </c>
      <c r="K117" t="str">
        <f t="shared" si="3"/>
        <v>NO</v>
      </c>
    </row>
    <row r="118" spans="1:11" x14ac:dyDescent="0.35">
      <c r="A118" t="s">
        <v>845</v>
      </c>
      <c r="B118" s="24">
        <f>VLOOKUP(A118,'2016 - Support'!J:N,2,FALSE)</f>
        <v>8523367</v>
      </c>
      <c r="C118" s="9">
        <f>VLOOKUP(A118,'2016 - Support'!J:N,3,FALSE)</f>
        <v>0.86119999999999997</v>
      </c>
      <c r="D118" s="24">
        <f>VLOOKUP(A118,'2016 - Support'!J:N,4,FALSE)</f>
        <v>3276924</v>
      </c>
      <c r="E118" s="9">
        <f>VLOOKUP(A118,'2016 - Support'!J:N,5,FALSE)</f>
        <v>0.33110000000000001</v>
      </c>
      <c r="F118" s="24">
        <f>VLOOKUP(A118,'2020 - Support'!K:O,2,FALSE)</f>
        <v>9335728</v>
      </c>
      <c r="G118" s="9">
        <f>VLOOKUP(A118,'2020 - Support'!K:O,3,FALSE)</f>
        <v>0.88549999999999995</v>
      </c>
      <c r="H118" s="24">
        <f>VLOOKUP(A118,'2020 - Support'!K:O,4,FALSE)</f>
        <v>3485479</v>
      </c>
      <c r="I118" s="9">
        <f>VLOOKUP(A118,'2020 - Support'!K:O,5,FALSE)</f>
        <v>0.3306</v>
      </c>
      <c r="J118" t="str">
        <f t="shared" si="2"/>
        <v>NO</v>
      </c>
      <c r="K118" t="str">
        <f t="shared" si="3"/>
        <v>YES</v>
      </c>
    </row>
    <row r="119" spans="1:11" x14ac:dyDescent="0.35">
      <c r="A119" t="s">
        <v>846</v>
      </c>
      <c r="B119" s="24">
        <f>VLOOKUP(A119,'2016 - Support'!J:N,2,FALSE)</f>
        <v>2907911</v>
      </c>
      <c r="C119" s="9">
        <f>VLOOKUP(A119,'2016 - Support'!J:N,3,FALSE)</f>
        <v>1.1047</v>
      </c>
      <c r="D119" s="24">
        <f>VLOOKUP(A119,'2016 - Support'!J:N,4,FALSE)</f>
        <v>701773</v>
      </c>
      <c r="E119" s="9">
        <f>VLOOKUP(A119,'2016 - Support'!J:N,5,FALSE)</f>
        <v>0.2666</v>
      </c>
      <c r="F119" s="24">
        <f>VLOOKUP(A119,'2020 - Support'!K:O,2,FALSE)</f>
        <v>3183802</v>
      </c>
      <c r="G119" s="9">
        <f>VLOOKUP(A119,'2020 - Support'!K:O,3,FALSE)</f>
        <v>1.1882999999999999</v>
      </c>
      <c r="H119" s="24">
        <f>VLOOKUP(A119,'2020 - Support'!K:O,4,FALSE)</f>
        <v>588104</v>
      </c>
      <c r="I119" s="9">
        <f>VLOOKUP(A119,'2020 - Support'!K:O,5,FALSE)</f>
        <v>0.2195</v>
      </c>
      <c r="J119" t="str">
        <f t="shared" si="2"/>
        <v>YES</v>
      </c>
      <c r="K119" t="str">
        <f t="shared" si="3"/>
        <v>YES</v>
      </c>
    </row>
    <row r="120" spans="1:11" x14ac:dyDescent="0.35">
      <c r="A120" t="s">
        <v>847</v>
      </c>
      <c r="B120" s="24">
        <f>VLOOKUP(A120,'2016 - Support'!J:N,2,FALSE)</f>
        <v>9779198</v>
      </c>
      <c r="C120" s="9">
        <f>VLOOKUP(A120,'2016 - Support'!J:N,3,FALSE)</f>
        <v>1.1532</v>
      </c>
      <c r="D120" s="24">
        <f>VLOOKUP(A120,'2016 - Support'!J:N,4,FALSE)</f>
        <v>3049427</v>
      </c>
      <c r="E120" s="9">
        <f>VLOOKUP(A120,'2016 - Support'!J:N,5,FALSE)</f>
        <v>0.35960000000000003</v>
      </c>
      <c r="F120" s="24">
        <f>VLOOKUP(A120,'2020 - Support'!K:O,2,FALSE)</f>
        <v>11148924</v>
      </c>
      <c r="G120" s="9">
        <f>VLOOKUP(A120,'2020 - Support'!K:O,3,FALSE)</f>
        <v>1.2726999999999999</v>
      </c>
      <c r="H120" s="24">
        <f>VLOOKUP(A120,'2020 - Support'!K:O,4,FALSE)</f>
        <v>3258741</v>
      </c>
      <c r="I120" s="9">
        <f>VLOOKUP(A120,'2020 - Support'!K:O,5,FALSE)</f>
        <v>0.372</v>
      </c>
      <c r="J120" t="str">
        <f t="shared" si="2"/>
        <v>NO</v>
      </c>
      <c r="K120" t="str">
        <f t="shared" si="3"/>
        <v>NO</v>
      </c>
    </row>
    <row r="121" spans="1:11" x14ac:dyDescent="0.35">
      <c r="A121" t="s">
        <v>848</v>
      </c>
      <c r="B121" s="24">
        <f>VLOOKUP(A121,'2016 - Support'!J:N,2,FALSE)</f>
        <v>22675058</v>
      </c>
      <c r="C121" s="9">
        <f>VLOOKUP(A121,'2016 - Support'!J:N,3,FALSE)</f>
        <v>1.8910999999999998</v>
      </c>
      <c r="D121" s="24">
        <f>VLOOKUP(A121,'2016 - Support'!J:N,4,FALSE)</f>
        <v>15770982</v>
      </c>
      <c r="E121" s="9">
        <f>VLOOKUP(A121,'2016 - Support'!J:N,5,FALSE)</f>
        <v>1.3152999999999999</v>
      </c>
      <c r="F121" s="24">
        <f>VLOOKUP(A121,'2020 - Support'!K:O,2,FALSE)</f>
        <v>25056398</v>
      </c>
      <c r="G121" s="9">
        <f>VLOOKUP(A121,'2020 - Support'!K:O,3,FALSE)</f>
        <v>1.6762000000000001</v>
      </c>
      <c r="H121" s="24">
        <f>VLOOKUP(A121,'2020 - Support'!K:O,4,FALSE)</f>
        <v>14573618</v>
      </c>
      <c r="I121" s="9">
        <f>VLOOKUP(A121,'2020 - Support'!K:O,5,FALSE)</f>
        <v>0.98740000000000006</v>
      </c>
      <c r="J121" t="str">
        <f t="shared" si="2"/>
        <v>YES</v>
      </c>
      <c r="K121" t="str">
        <f t="shared" si="3"/>
        <v>YES</v>
      </c>
    </row>
    <row r="122" spans="1:11" x14ac:dyDescent="0.35">
      <c r="A122" t="s">
        <v>849</v>
      </c>
      <c r="B122" s="24">
        <f>VLOOKUP(A122,'2016 - Support'!J:N,2,FALSE)</f>
        <v>22607300</v>
      </c>
      <c r="C122" s="9">
        <f>VLOOKUP(A122,'2016 - Support'!J:N,3,FALSE)</f>
        <v>0.99019999999999997</v>
      </c>
      <c r="D122" s="24">
        <f>VLOOKUP(A122,'2016 - Support'!J:N,4,FALSE)</f>
        <v>12618718</v>
      </c>
      <c r="E122" s="9">
        <f>VLOOKUP(A122,'2016 - Support'!J:N,5,FALSE)</f>
        <v>0.55269999999999997</v>
      </c>
      <c r="F122" s="24">
        <f>VLOOKUP(A122,'2020 - Support'!K:O,2,FALSE)</f>
        <v>27145309</v>
      </c>
      <c r="G122" s="9">
        <f>VLOOKUP(A122,'2020 - Support'!K:O,3,FALSE)</f>
        <v>1.0066999999999999</v>
      </c>
      <c r="H122" s="24">
        <f>VLOOKUP(A122,'2020 - Support'!K:O,4,FALSE)</f>
        <v>15790497</v>
      </c>
      <c r="I122" s="9">
        <f>VLOOKUP(A122,'2020 - Support'!K:O,5,FALSE)</f>
        <v>0.58560000000000001</v>
      </c>
      <c r="J122" t="str">
        <f t="shared" si="2"/>
        <v>NO</v>
      </c>
      <c r="K122" t="str">
        <f t="shared" si="3"/>
        <v>NO</v>
      </c>
    </row>
    <row r="123" spans="1:11" x14ac:dyDescent="0.35">
      <c r="A123" t="s">
        <v>850</v>
      </c>
      <c r="B123" s="24">
        <f>VLOOKUP(A123,'2016 - Support'!J:N,2,FALSE)</f>
        <v>1782258</v>
      </c>
      <c r="C123" s="9">
        <f>VLOOKUP(A123,'2016 - Support'!J:N,3,FALSE)</f>
        <v>1.0706</v>
      </c>
      <c r="D123" s="24">
        <f>VLOOKUP(A123,'2016 - Support'!J:N,4,FALSE)</f>
        <v>1142341</v>
      </c>
      <c r="E123" s="9">
        <f>VLOOKUP(A123,'2016 - Support'!J:N,5,FALSE)</f>
        <v>0.68620000000000003</v>
      </c>
      <c r="F123" s="24">
        <f>VLOOKUP(A123,'2020 - Support'!K:O,2,FALSE)</f>
        <v>1727419</v>
      </c>
      <c r="G123" s="9">
        <f>VLOOKUP(A123,'2020 - Support'!K:O,3,FALSE)</f>
        <v>0.98399999999999999</v>
      </c>
      <c r="H123" s="24">
        <f>VLOOKUP(A123,'2020 - Support'!K:O,4,FALSE)</f>
        <v>984839</v>
      </c>
      <c r="I123" s="9">
        <f>VLOOKUP(A123,'2020 - Support'!K:O,5,FALSE)</f>
        <v>0.56099999999999994</v>
      </c>
      <c r="J123" t="str">
        <f t="shared" si="2"/>
        <v>YES</v>
      </c>
      <c r="K123" t="str">
        <f t="shared" si="3"/>
        <v>YES</v>
      </c>
    </row>
    <row r="124" spans="1:11" x14ac:dyDescent="0.35">
      <c r="A124" t="s">
        <v>851</v>
      </c>
      <c r="B124" s="24">
        <f>VLOOKUP(A124,'2016 - Support'!J:N,2,FALSE)</f>
        <v>19436949</v>
      </c>
      <c r="C124" s="9">
        <f>VLOOKUP(A124,'2016 - Support'!J:N,3,FALSE)</f>
        <v>1.5735000000000001</v>
      </c>
      <c r="D124" s="24">
        <f>VLOOKUP(A124,'2016 - Support'!J:N,4,FALSE)</f>
        <v>13663304</v>
      </c>
      <c r="E124" s="9">
        <f>VLOOKUP(A124,'2016 - Support'!J:N,5,FALSE)</f>
        <v>1.1061000000000001</v>
      </c>
      <c r="F124" s="24">
        <f>VLOOKUP(A124,'2020 - Support'!K:O,2,FALSE)</f>
        <v>23497509</v>
      </c>
      <c r="G124" s="9">
        <f>VLOOKUP(A124,'2020 - Support'!K:O,3,FALSE)</f>
        <v>1.5978000000000001</v>
      </c>
      <c r="H124" s="24">
        <f>VLOOKUP(A124,'2020 - Support'!K:O,4,FALSE)</f>
        <v>12769860</v>
      </c>
      <c r="I124" s="9">
        <f>VLOOKUP(A124,'2020 - Support'!K:O,5,FALSE)</f>
        <v>0.88260000000000005</v>
      </c>
      <c r="J124" t="str">
        <f t="shared" si="2"/>
        <v>YES</v>
      </c>
      <c r="K124" t="str">
        <f t="shared" si="3"/>
        <v>YES</v>
      </c>
    </row>
    <row r="125" spans="1:11" x14ac:dyDescent="0.35">
      <c r="A125" t="s">
        <v>852</v>
      </c>
      <c r="B125" s="24">
        <f>VLOOKUP(A125,'2016 - Support'!J:N,2,FALSE)</f>
        <v>7514863</v>
      </c>
      <c r="C125" s="9">
        <f>VLOOKUP(A125,'2016 - Support'!J:N,3,FALSE)</f>
        <v>0.8548</v>
      </c>
      <c r="D125" s="24">
        <f>VLOOKUP(A125,'2016 - Support'!J:N,4,FALSE)</f>
        <v>3033023</v>
      </c>
      <c r="E125" s="9">
        <f>VLOOKUP(A125,'2016 - Support'!J:N,5,FALSE)</f>
        <v>0.34499999999999997</v>
      </c>
      <c r="F125" s="24">
        <f>VLOOKUP(A125,'2020 - Support'!K:O,2,FALSE)</f>
        <v>7678801</v>
      </c>
      <c r="G125" s="9">
        <f>VLOOKUP(A125,'2020 - Support'!K:O,3,FALSE)</f>
        <v>0.78550000000000009</v>
      </c>
      <c r="H125" s="24">
        <f>VLOOKUP(A125,'2020 - Support'!K:O,4,FALSE)</f>
        <v>2734259</v>
      </c>
      <c r="I125" s="9">
        <f>VLOOKUP(A125,'2020 - Support'!K:O,5,FALSE)</f>
        <v>0.2797</v>
      </c>
      <c r="J125" t="str">
        <f t="shared" si="2"/>
        <v>YES</v>
      </c>
      <c r="K125" t="str">
        <f t="shared" si="3"/>
        <v>YES</v>
      </c>
    </row>
    <row r="126" spans="1:11" x14ac:dyDescent="0.35">
      <c r="A126" t="s">
        <v>853</v>
      </c>
      <c r="B126" s="24">
        <f>VLOOKUP(A126,'2016 - Support'!J:N,2,FALSE)</f>
        <v>4443521</v>
      </c>
      <c r="C126" s="9">
        <f>VLOOKUP(A126,'2016 - Support'!J:N,3,FALSE)</f>
        <v>0.77760000000000007</v>
      </c>
      <c r="D126" s="24">
        <f>VLOOKUP(A126,'2016 - Support'!J:N,4,FALSE)</f>
        <v>2234443</v>
      </c>
      <c r="E126" s="9">
        <f>VLOOKUP(A126,'2016 - Support'!J:N,5,FALSE)</f>
        <v>0.39090000000000003</v>
      </c>
      <c r="F126" s="24">
        <f>VLOOKUP(A126,'2020 - Support'!K:O,2,FALSE)</f>
        <v>5149976</v>
      </c>
      <c r="G126" s="9">
        <f>VLOOKUP(A126,'2020 - Support'!K:O,3,FALSE)</f>
        <v>0.78</v>
      </c>
      <c r="H126" s="24">
        <f>VLOOKUP(A126,'2020 - Support'!K:O,4,FALSE)</f>
        <v>2446899</v>
      </c>
      <c r="I126" s="9">
        <f>VLOOKUP(A126,'2020 - Support'!K:O,5,FALSE)</f>
        <v>0.37059999999999998</v>
      </c>
      <c r="J126" t="str">
        <f t="shared" si="2"/>
        <v>NO</v>
      </c>
      <c r="K126" t="str">
        <f t="shared" si="3"/>
        <v>YES</v>
      </c>
    </row>
    <row r="127" spans="1:11" x14ac:dyDescent="0.35">
      <c r="A127" t="s">
        <v>854</v>
      </c>
      <c r="B127" s="24">
        <f>VLOOKUP(A127,'2016 - Support'!J:N,2,FALSE)</f>
        <v>3319611</v>
      </c>
      <c r="C127" s="9">
        <f>VLOOKUP(A127,'2016 - Support'!J:N,3,FALSE)</f>
        <v>0.57820000000000005</v>
      </c>
      <c r="D127" s="24">
        <f>VLOOKUP(A127,'2016 - Support'!J:N,4,FALSE)</f>
        <v>1192465</v>
      </c>
      <c r="E127" s="9">
        <f>VLOOKUP(A127,'2016 - Support'!J:N,5,FALSE)</f>
        <v>0.2077</v>
      </c>
      <c r="F127" s="24">
        <f>VLOOKUP(A127,'2020 - Support'!K:O,2,FALSE)</f>
        <v>3906125</v>
      </c>
      <c r="G127" s="9">
        <f>VLOOKUP(A127,'2020 - Support'!K:O,3,FALSE)</f>
        <v>0.56529999999999991</v>
      </c>
      <c r="H127" s="24">
        <f>VLOOKUP(A127,'2020 - Support'!K:O,4,FALSE)</f>
        <v>1477321</v>
      </c>
      <c r="I127" s="9">
        <f>VLOOKUP(A127,'2020 - Support'!K:O,5,FALSE)</f>
        <v>0.21379999999999999</v>
      </c>
      <c r="J127" t="str">
        <f t="shared" si="2"/>
        <v>NO</v>
      </c>
      <c r="K127" t="str">
        <f t="shared" si="3"/>
        <v>NO</v>
      </c>
    </row>
    <row r="128" spans="1:11" x14ac:dyDescent="0.35">
      <c r="A128" t="s">
        <v>855</v>
      </c>
      <c r="B128" s="24">
        <f>VLOOKUP(A128,'2016 - Support'!J:N,2,FALSE)</f>
        <v>3774666</v>
      </c>
      <c r="C128" s="9">
        <f>VLOOKUP(A128,'2016 - Support'!J:N,3,FALSE)</f>
        <v>0.66560000000000008</v>
      </c>
      <c r="D128" s="24">
        <f>VLOOKUP(A128,'2016 - Support'!J:N,4,FALSE)</f>
        <v>979394</v>
      </c>
      <c r="E128" s="9">
        <f>VLOOKUP(A128,'2016 - Support'!J:N,5,FALSE)</f>
        <v>0.17269999999999999</v>
      </c>
      <c r="F128" s="24">
        <f>VLOOKUP(A128,'2020 - Support'!K:O,2,FALSE)</f>
        <v>4285171</v>
      </c>
      <c r="G128" s="9">
        <f>VLOOKUP(A128,'2020 - Support'!K:O,3,FALSE)</f>
        <v>0.78399999999999992</v>
      </c>
      <c r="H128" s="24">
        <f>VLOOKUP(A128,'2020 - Support'!K:O,4,FALSE)</f>
        <v>1158745</v>
      </c>
      <c r="I128" s="9">
        <f>VLOOKUP(A128,'2020 - Support'!K:O,5,FALSE)</f>
        <v>0.21199999999999999</v>
      </c>
      <c r="J128" t="str">
        <f t="shared" si="2"/>
        <v>NO</v>
      </c>
      <c r="K128" t="str">
        <f t="shared" si="3"/>
        <v>NO</v>
      </c>
    </row>
    <row r="129" spans="1:11" x14ac:dyDescent="0.35">
      <c r="A129" t="s">
        <v>856</v>
      </c>
      <c r="B129" s="24">
        <f>VLOOKUP(A129,'2016 - Support'!J:N,2,FALSE)</f>
        <v>9124614</v>
      </c>
      <c r="C129" s="9">
        <f>VLOOKUP(A129,'2016 - Support'!J:N,3,FALSE)</f>
        <v>1.2843</v>
      </c>
      <c r="D129" s="24">
        <f>VLOOKUP(A129,'2016 - Support'!J:N,4,FALSE)</f>
        <v>5879170</v>
      </c>
      <c r="E129" s="9">
        <f>VLOOKUP(A129,'2016 - Support'!J:N,5,FALSE)</f>
        <v>0.82750000000000001</v>
      </c>
      <c r="F129" s="24">
        <f>VLOOKUP(A129,'2020 - Support'!K:O,2,FALSE)</f>
        <v>8443770</v>
      </c>
      <c r="G129" s="9">
        <f>VLOOKUP(A129,'2020 - Support'!K:O,3,FALSE)</f>
        <v>1.1619000000000002</v>
      </c>
      <c r="H129" s="24">
        <f>VLOOKUP(A129,'2020 - Support'!K:O,4,FALSE)</f>
        <v>4561627</v>
      </c>
      <c r="I129" s="9">
        <f>VLOOKUP(A129,'2020 - Support'!K:O,5,FALSE)</f>
        <v>0.62770000000000004</v>
      </c>
      <c r="J129" t="str">
        <f t="shared" si="2"/>
        <v>YES</v>
      </c>
      <c r="K129" t="str">
        <f t="shared" si="3"/>
        <v>YES</v>
      </c>
    </row>
    <row r="130" spans="1:11" x14ac:dyDescent="0.35">
      <c r="A130" t="s">
        <v>857</v>
      </c>
      <c r="B130" s="24">
        <f>VLOOKUP(A130,'2016 - Support'!J:N,2,FALSE)</f>
        <v>10777147</v>
      </c>
      <c r="C130" s="9">
        <f>VLOOKUP(A130,'2016 - Support'!J:N,3,FALSE)</f>
        <v>0.47249999999999998</v>
      </c>
      <c r="D130" s="24">
        <f>VLOOKUP(A130,'2016 - Support'!J:N,4,FALSE)</f>
        <v>4787562</v>
      </c>
      <c r="E130" s="9">
        <f>VLOOKUP(A130,'2016 - Support'!J:N,5,FALSE)</f>
        <v>0.2099</v>
      </c>
      <c r="F130" s="24">
        <f>VLOOKUP(A130,'2020 - Support'!K:O,2,FALSE)</f>
        <v>14096280</v>
      </c>
      <c r="G130" s="9">
        <f>VLOOKUP(A130,'2020 - Support'!K:O,3,FALSE)</f>
        <v>0.55590000000000006</v>
      </c>
      <c r="H130" s="24">
        <f>VLOOKUP(A130,'2020 - Support'!K:O,4,FALSE)</f>
        <v>7394271</v>
      </c>
      <c r="I130" s="9">
        <f>VLOOKUP(A130,'2020 - Support'!K:O,5,FALSE)</f>
        <v>0.29160000000000003</v>
      </c>
      <c r="J130" t="str">
        <f t="shared" si="2"/>
        <v>NO</v>
      </c>
      <c r="K130" t="str">
        <f t="shared" si="3"/>
        <v>NO</v>
      </c>
    </row>
    <row r="131" spans="1:11" x14ac:dyDescent="0.35">
      <c r="A131" t="s">
        <v>858</v>
      </c>
      <c r="B131" s="24">
        <f>VLOOKUP(A131,'2016 - Support'!J:N,2,FALSE)</f>
        <v>19604315</v>
      </c>
      <c r="C131" s="9">
        <f>VLOOKUP(A131,'2016 - Support'!J:N,3,FALSE)</f>
        <v>0.89989999999999992</v>
      </c>
      <c r="D131" s="24">
        <f>VLOOKUP(A131,'2016 - Support'!J:N,4,FALSE)</f>
        <v>9925184</v>
      </c>
      <c r="E131" s="9">
        <f>VLOOKUP(A131,'2016 - Support'!J:N,5,FALSE)</f>
        <v>0.45179999999999998</v>
      </c>
      <c r="F131" s="24">
        <f>VLOOKUP(A131,'2020 - Support'!K:O,2,FALSE)</f>
        <v>22088357</v>
      </c>
      <c r="G131" s="9">
        <f>VLOOKUP(A131,'2020 - Support'!K:O,3,FALSE)</f>
        <v>0.87790000000000001</v>
      </c>
      <c r="H131" s="24">
        <f>VLOOKUP(A131,'2020 - Support'!K:O,4,FALSE)</f>
        <v>10877672</v>
      </c>
      <c r="I131" s="9">
        <f>VLOOKUP(A131,'2020 - Support'!K:O,5,FALSE)</f>
        <v>0.42820000000000003</v>
      </c>
      <c r="J131" t="str">
        <f t="shared" si="2"/>
        <v>NO</v>
      </c>
      <c r="K131" t="str">
        <f t="shared" si="3"/>
        <v>YES</v>
      </c>
    </row>
    <row r="132" spans="1:11" x14ac:dyDescent="0.35">
      <c r="A132" t="s">
        <v>859</v>
      </c>
      <c r="B132" s="24">
        <f>VLOOKUP(A132,'2016 - Support'!J:N,2,FALSE)</f>
        <v>5160043</v>
      </c>
      <c r="C132" s="9">
        <f>VLOOKUP(A132,'2016 - Support'!J:N,3,FALSE)</f>
        <v>0.97419999999999995</v>
      </c>
      <c r="D132" s="24">
        <f>VLOOKUP(A132,'2016 - Support'!J:N,4,FALSE)</f>
        <v>2201591</v>
      </c>
      <c r="E132" s="9">
        <f>VLOOKUP(A132,'2016 - Support'!J:N,5,FALSE)</f>
        <v>0.41560000000000002</v>
      </c>
      <c r="F132" s="24">
        <f>VLOOKUP(A132,'2020 - Support'!K:O,2,FALSE)</f>
        <v>5794473</v>
      </c>
      <c r="G132" s="9">
        <f>VLOOKUP(A132,'2020 - Support'!K:O,3,FALSE)</f>
        <v>1.0365</v>
      </c>
      <c r="H132" s="24">
        <f>VLOOKUP(A132,'2020 - Support'!K:O,4,FALSE)</f>
        <v>2465935</v>
      </c>
      <c r="I132" s="9">
        <f>VLOOKUP(A132,'2020 - Support'!K:O,5,FALSE)</f>
        <v>0.44109999999999999</v>
      </c>
      <c r="J132" t="str">
        <f t="shared" ref="J132:J195" si="4">IF(D132&gt;=H132,"YES","NO")</f>
        <v>NO</v>
      </c>
      <c r="K132" t="str">
        <f t="shared" ref="K132:K195" si="5">IF(E132&gt;=I132,"YES","NO")</f>
        <v>NO</v>
      </c>
    </row>
    <row r="133" spans="1:11" x14ac:dyDescent="0.35">
      <c r="A133" t="s">
        <v>860</v>
      </c>
      <c r="B133" s="24">
        <f>VLOOKUP(A133,'2016 - Support'!J:N,2,FALSE)</f>
        <v>5889599</v>
      </c>
      <c r="C133" s="9">
        <f>VLOOKUP(A133,'2016 - Support'!J:N,3,FALSE)</f>
        <v>1.2607999999999999</v>
      </c>
      <c r="D133" s="24">
        <f>VLOOKUP(A133,'2016 - Support'!J:N,4,FALSE)</f>
        <v>3110453</v>
      </c>
      <c r="E133" s="9">
        <f>VLOOKUP(A133,'2016 - Support'!J:N,5,FALSE)</f>
        <v>0.6663</v>
      </c>
      <c r="F133" s="24">
        <f>VLOOKUP(A133,'2020 - Support'!K:O,2,FALSE)</f>
        <v>5717151</v>
      </c>
      <c r="G133" s="9">
        <f>VLOOKUP(A133,'2020 - Support'!K:O,3,FALSE)</f>
        <v>1.1463000000000001</v>
      </c>
      <c r="H133" s="24">
        <f>VLOOKUP(A133,'2020 - Support'!K:O,4,FALSE)</f>
        <v>2582020</v>
      </c>
      <c r="I133" s="9">
        <f>VLOOKUP(A133,'2020 - Support'!K:O,5,FALSE)</f>
        <v>0.51770000000000005</v>
      </c>
      <c r="J133" t="str">
        <f t="shared" si="4"/>
        <v>YES</v>
      </c>
      <c r="K133" t="str">
        <f t="shared" si="5"/>
        <v>YES</v>
      </c>
    </row>
    <row r="134" spans="1:11" x14ac:dyDescent="0.35">
      <c r="A134" t="s">
        <v>861</v>
      </c>
      <c r="B134" s="24">
        <f>VLOOKUP(A134,'2016 - Support'!J:N,2,FALSE)</f>
        <v>3962849</v>
      </c>
      <c r="C134" s="9">
        <f>VLOOKUP(A134,'2016 - Support'!J:N,3,FALSE)</f>
        <v>0.56809999999999994</v>
      </c>
      <c r="D134" s="24">
        <f>VLOOKUP(A134,'2016 - Support'!J:N,4,FALSE)</f>
        <v>769501</v>
      </c>
      <c r="E134" s="9">
        <f>VLOOKUP(A134,'2016 - Support'!J:N,5,FALSE)</f>
        <v>0.1103</v>
      </c>
      <c r="F134" s="24">
        <f>VLOOKUP(A134,'2020 - Support'!K:O,2,FALSE)</f>
        <v>6106314</v>
      </c>
      <c r="G134" s="9">
        <f>VLOOKUP(A134,'2020 - Support'!K:O,3,FALSE)</f>
        <v>0.76939999999999997</v>
      </c>
      <c r="H134" s="24">
        <f>VLOOKUP(A134,'2020 - Support'!K:O,4,FALSE)</f>
        <v>762387</v>
      </c>
      <c r="I134" s="9">
        <f>VLOOKUP(A134,'2020 - Support'!K:O,5,FALSE)</f>
        <v>9.6299999999999997E-2</v>
      </c>
      <c r="J134" t="str">
        <f t="shared" si="4"/>
        <v>YES</v>
      </c>
      <c r="K134" t="str">
        <f t="shared" si="5"/>
        <v>YES</v>
      </c>
    </row>
    <row r="135" spans="1:11" x14ac:dyDescent="0.35">
      <c r="A135" t="s">
        <v>862</v>
      </c>
      <c r="B135" s="24">
        <f>VLOOKUP(A135,'2016 - Support'!J:N,2,FALSE)</f>
        <v>7775065</v>
      </c>
      <c r="C135" s="9">
        <f>VLOOKUP(A135,'2016 - Support'!J:N,3,FALSE)</f>
        <v>0.77890000000000004</v>
      </c>
      <c r="D135" s="24">
        <f>VLOOKUP(A135,'2016 - Support'!J:N,4,FALSE)</f>
        <v>3418872</v>
      </c>
      <c r="E135" s="9">
        <f>VLOOKUP(A135,'2016 - Support'!J:N,5,FALSE)</f>
        <v>0.34249999999999997</v>
      </c>
      <c r="F135" s="24">
        <f>VLOOKUP(A135,'2020 - Support'!K:O,2,FALSE)</f>
        <v>9343629</v>
      </c>
      <c r="G135" s="9">
        <f>VLOOKUP(A135,'2020 - Support'!K:O,3,FALSE)</f>
        <v>0.752</v>
      </c>
      <c r="H135" s="24">
        <f>VLOOKUP(A135,'2020 - Support'!K:O,4,FALSE)</f>
        <v>661679</v>
      </c>
      <c r="I135" s="9">
        <f>VLOOKUP(A135,'2020 - Support'!K:O,5,FALSE)</f>
        <v>5.4399999999999997E-2</v>
      </c>
      <c r="J135" t="str">
        <f t="shared" si="4"/>
        <v>YES</v>
      </c>
      <c r="K135" t="str">
        <f t="shared" si="5"/>
        <v>YES</v>
      </c>
    </row>
    <row r="136" spans="1:11" x14ac:dyDescent="0.35">
      <c r="A136" t="s">
        <v>863</v>
      </c>
      <c r="B136" s="24">
        <f>VLOOKUP(A136,'2016 - Support'!J:N,2,FALSE)</f>
        <v>4688944</v>
      </c>
      <c r="C136" s="9">
        <f>VLOOKUP(A136,'2016 - Support'!J:N,3,FALSE)</f>
        <v>0.58540000000000003</v>
      </c>
      <c r="D136" s="24">
        <f>VLOOKUP(A136,'2016 - Support'!J:N,4,FALSE)</f>
        <v>1009577</v>
      </c>
      <c r="E136" s="9">
        <f>VLOOKUP(A136,'2016 - Support'!J:N,5,FALSE)</f>
        <v>0.126</v>
      </c>
      <c r="F136" s="24">
        <f>VLOOKUP(A136,'2020 - Support'!K:O,2,FALSE)</f>
        <v>5226850</v>
      </c>
      <c r="G136" s="9">
        <f>VLOOKUP(A136,'2020 - Support'!K:O,3,FALSE)</f>
        <v>0.59</v>
      </c>
      <c r="H136" s="24">
        <f>VLOOKUP(A136,'2020 - Support'!K:O,4,FALSE)</f>
        <v>918685</v>
      </c>
      <c r="I136" s="9">
        <f>VLOOKUP(A136,'2020 - Support'!K:O,5,FALSE)</f>
        <v>0.1037</v>
      </c>
      <c r="J136" t="str">
        <f t="shared" si="4"/>
        <v>YES</v>
      </c>
      <c r="K136" t="str">
        <f t="shared" si="5"/>
        <v>YES</v>
      </c>
    </row>
    <row r="137" spans="1:11" x14ac:dyDescent="0.35">
      <c r="A137" t="s">
        <v>864</v>
      </c>
      <c r="B137" s="24">
        <f>VLOOKUP(A137,'2016 - Support'!J:N,2,FALSE)</f>
        <v>10566903</v>
      </c>
      <c r="C137" s="9">
        <f>VLOOKUP(A137,'2016 - Support'!J:N,3,FALSE)</f>
        <v>1.5043000000000002</v>
      </c>
      <c r="D137" s="24">
        <f>VLOOKUP(A137,'2016 - Support'!J:N,4,FALSE)</f>
        <v>6928966</v>
      </c>
      <c r="E137" s="9">
        <f>VLOOKUP(A137,'2016 - Support'!J:N,5,FALSE)</f>
        <v>0.99330000000000007</v>
      </c>
      <c r="F137" s="24">
        <f>VLOOKUP(A137,'2020 - Support'!K:O,2,FALSE)</f>
        <v>12612720</v>
      </c>
      <c r="G137" s="9">
        <f>VLOOKUP(A137,'2020 - Support'!K:O,3,FALSE)</f>
        <v>1.2912999999999999</v>
      </c>
      <c r="H137" s="24">
        <f>VLOOKUP(A137,'2020 - Support'!K:O,4,FALSE)</f>
        <v>7615972</v>
      </c>
      <c r="I137" s="9">
        <f>VLOOKUP(A137,'2020 - Support'!K:O,5,FALSE)</f>
        <v>0.7873</v>
      </c>
      <c r="J137" t="str">
        <f t="shared" si="4"/>
        <v>NO</v>
      </c>
      <c r="K137" t="str">
        <f t="shared" si="5"/>
        <v>YES</v>
      </c>
    </row>
    <row r="138" spans="1:11" x14ac:dyDescent="0.35">
      <c r="A138" t="s">
        <v>865</v>
      </c>
      <c r="B138" s="24">
        <f>VLOOKUP(A138,'2016 - Support'!J:N,2,FALSE)</f>
        <v>3254893</v>
      </c>
      <c r="C138" s="9">
        <f>VLOOKUP(A138,'2016 - Support'!J:N,3,FALSE)</f>
        <v>2.1638000000000002</v>
      </c>
      <c r="D138" s="24">
        <f>VLOOKUP(A138,'2016 - Support'!J:N,4,FALSE)</f>
        <v>1401659</v>
      </c>
      <c r="E138" s="9">
        <f>VLOOKUP(A138,'2016 - Support'!J:N,5,FALSE)</f>
        <v>0.93179999999999996</v>
      </c>
      <c r="F138" s="24">
        <f>VLOOKUP(A138,'2020 - Support'!K:O,2,FALSE)</f>
        <v>4852169</v>
      </c>
      <c r="G138" s="9">
        <f>VLOOKUP(A138,'2020 - Support'!K:O,3,FALSE)</f>
        <v>2.6943000000000001</v>
      </c>
      <c r="H138" s="24">
        <f>VLOOKUP(A138,'2020 - Support'!K:O,4,FALSE)</f>
        <v>1478720</v>
      </c>
      <c r="I138" s="9">
        <f>VLOOKUP(A138,'2020 - Support'!K:O,5,FALSE)</f>
        <v>0.82110000000000005</v>
      </c>
      <c r="J138" t="str">
        <f t="shared" si="4"/>
        <v>NO</v>
      </c>
      <c r="K138" t="str">
        <f t="shared" si="5"/>
        <v>YES</v>
      </c>
    </row>
    <row r="139" spans="1:11" x14ac:dyDescent="0.35">
      <c r="A139" t="s">
        <v>866</v>
      </c>
      <c r="B139" s="24">
        <f>VLOOKUP(A139,'2016 - Support'!J:N,2,FALSE)</f>
        <v>26990865</v>
      </c>
      <c r="C139" s="9">
        <f>VLOOKUP(A139,'2016 - Support'!J:N,3,FALSE)</f>
        <v>0.94310000000000005</v>
      </c>
      <c r="D139" s="24">
        <f>VLOOKUP(A139,'2016 - Support'!J:N,4,FALSE)</f>
        <v>16401723</v>
      </c>
      <c r="E139" s="9">
        <f>VLOOKUP(A139,'2016 - Support'!J:N,5,FALSE)</f>
        <v>0.57309999999999994</v>
      </c>
      <c r="F139" s="24">
        <f>VLOOKUP(A139,'2020 - Support'!K:O,2,FALSE)</f>
        <v>26831913</v>
      </c>
      <c r="G139" s="9">
        <f>VLOOKUP(A139,'2020 - Support'!K:O,3,FALSE)</f>
        <v>0.88890000000000002</v>
      </c>
      <c r="H139" s="24">
        <f>VLOOKUP(A139,'2020 - Support'!K:O,4,FALSE)</f>
        <v>13009961</v>
      </c>
      <c r="I139" s="9">
        <f>VLOOKUP(A139,'2020 - Support'!K:O,5,FALSE)</f>
        <v>0.43099999999999999</v>
      </c>
      <c r="J139" t="str">
        <f t="shared" si="4"/>
        <v>YES</v>
      </c>
      <c r="K139" t="str">
        <f t="shared" si="5"/>
        <v>YES</v>
      </c>
    </row>
    <row r="140" spans="1:11" x14ac:dyDescent="0.35">
      <c r="A140" t="s">
        <v>867</v>
      </c>
      <c r="B140" s="24">
        <f>VLOOKUP(A140,'2016 - Support'!J:N,2,FALSE)</f>
        <v>31414626</v>
      </c>
      <c r="C140" s="9">
        <f>VLOOKUP(A140,'2016 - Support'!J:N,3,FALSE)</f>
        <v>0.79730000000000012</v>
      </c>
      <c r="D140" s="24">
        <f>VLOOKUP(A140,'2016 - Support'!J:N,4,FALSE)</f>
        <v>18942488</v>
      </c>
      <c r="E140" s="9">
        <f>VLOOKUP(A140,'2016 - Support'!J:N,5,FALSE)</f>
        <v>0.47120000000000006</v>
      </c>
      <c r="F140" s="24">
        <f>VLOOKUP(A140,'2020 - Support'!K:O,2,FALSE)</f>
        <v>44080348</v>
      </c>
      <c r="G140" s="9">
        <f>VLOOKUP(A140,'2020 - Support'!K:O,3,FALSE)</f>
        <v>0.93530000000000002</v>
      </c>
      <c r="H140" s="24">
        <f>VLOOKUP(A140,'2020 - Support'!K:O,4,FALSE)</f>
        <v>21728997</v>
      </c>
      <c r="I140" s="9">
        <f>VLOOKUP(A140,'2020 - Support'!K:O,5,FALSE)</f>
        <v>0.4551</v>
      </c>
      <c r="J140" t="str">
        <f t="shared" si="4"/>
        <v>NO</v>
      </c>
      <c r="K140" t="str">
        <f t="shared" si="5"/>
        <v>YES</v>
      </c>
    </row>
    <row r="141" spans="1:11" x14ac:dyDescent="0.35">
      <c r="A141" t="s">
        <v>868</v>
      </c>
      <c r="B141" s="24">
        <f>VLOOKUP(A141,'2016 - Support'!J:N,2,FALSE)</f>
        <v>12453747</v>
      </c>
      <c r="C141" s="9">
        <f>VLOOKUP(A141,'2016 - Support'!J:N,3,FALSE)</f>
        <v>1.0601999999999998</v>
      </c>
      <c r="D141" s="24">
        <f>VLOOKUP(A141,'2016 - Support'!J:N,4,FALSE)</f>
        <v>8389423</v>
      </c>
      <c r="E141" s="9">
        <f>VLOOKUP(A141,'2016 - Support'!J:N,5,FALSE)</f>
        <v>0.71419999999999995</v>
      </c>
      <c r="F141" s="24">
        <f>VLOOKUP(A141,'2020 - Support'!K:O,2,FALSE)</f>
        <v>13073885</v>
      </c>
      <c r="G141" s="9">
        <f>VLOOKUP(A141,'2020 - Support'!K:O,3,FALSE)</f>
        <v>0.9927999999999999</v>
      </c>
      <c r="H141" s="24">
        <f>VLOOKUP(A141,'2020 - Support'!K:O,4,FALSE)</f>
        <v>8393729</v>
      </c>
      <c r="I141" s="9">
        <f>VLOOKUP(A141,'2020 - Support'!K:O,5,FALSE)</f>
        <v>0.63739999999999997</v>
      </c>
      <c r="J141" t="str">
        <f t="shared" si="4"/>
        <v>NO</v>
      </c>
      <c r="K141" t="str">
        <f t="shared" si="5"/>
        <v>YES</v>
      </c>
    </row>
    <row r="142" spans="1:11" x14ac:dyDescent="0.35">
      <c r="A142" t="s">
        <v>869</v>
      </c>
      <c r="B142" s="24">
        <f>VLOOKUP(A142,'2016 - Support'!J:N,2,FALSE)</f>
        <v>6572255</v>
      </c>
      <c r="C142" s="9">
        <f>VLOOKUP(A142,'2016 - Support'!J:N,3,FALSE)</f>
        <v>2.552</v>
      </c>
      <c r="D142" s="24">
        <f>VLOOKUP(A142,'2016 - Support'!J:N,4,FALSE)</f>
        <v>3949792</v>
      </c>
      <c r="E142" s="9">
        <f>VLOOKUP(A142,'2016 - Support'!J:N,5,FALSE)</f>
        <v>1.5337000000000001</v>
      </c>
      <c r="F142" s="24">
        <f>VLOOKUP(A142,'2020 - Support'!K:O,2,FALSE)</f>
        <v>7337411</v>
      </c>
      <c r="G142" s="9">
        <f>VLOOKUP(A142,'2020 - Support'!K:O,3,FALSE)</f>
        <v>2.8269000000000002</v>
      </c>
      <c r="H142" s="24">
        <f>VLOOKUP(A142,'2020 - Support'!K:O,4,FALSE)</f>
        <v>4013786</v>
      </c>
      <c r="I142" s="9">
        <f>VLOOKUP(A142,'2020 - Support'!K:O,5,FALSE)</f>
        <v>1.5464</v>
      </c>
      <c r="J142" t="str">
        <f t="shared" si="4"/>
        <v>NO</v>
      </c>
      <c r="K142" t="str">
        <f t="shared" si="5"/>
        <v>NO</v>
      </c>
    </row>
    <row r="143" spans="1:11" x14ac:dyDescent="0.35">
      <c r="A143" t="s">
        <v>870</v>
      </c>
      <c r="B143" s="24">
        <f>VLOOKUP(A143,'2016 - Support'!J:N,2,FALSE)</f>
        <v>32048634</v>
      </c>
      <c r="C143" s="9">
        <f>VLOOKUP(A143,'2016 - Support'!J:N,3,FALSE)</f>
        <v>1.3214999999999999</v>
      </c>
      <c r="D143" s="24">
        <f>VLOOKUP(A143,'2016 - Support'!J:N,4,FALSE)</f>
        <v>18672320</v>
      </c>
      <c r="E143" s="9">
        <f>VLOOKUP(A143,'2016 - Support'!J:N,5,FALSE)</f>
        <v>0.77410000000000001</v>
      </c>
      <c r="F143" s="24">
        <f>VLOOKUP(A143,'2020 - Support'!K:O,2,FALSE)</f>
        <v>36687371</v>
      </c>
      <c r="G143" s="9">
        <f>VLOOKUP(A143,'2020 - Support'!K:O,3,FALSE)</f>
        <v>1.2821</v>
      </c>
      <c r="H143" s="24">
        <f>VLOOKUP(A143,'2020 - Support'!K:O,4,FALSE)</f>
        <v>21302848</v>
      </c>
      <c r="I143" s="9">
        <f>VLOOKUP(A143,'2020 - Support'!K:O,5,FALSE)</f>
        <v>0.75</v>
      </c>
      <c r="J143" t="str">
        <f t="shared" si="4"/>
        <v>NO</v>
      </c>
      <c r="K143" t="str">
        <f t="shared" si="5"/>
        <v>YES</v>
      </c>
    </row>
    <row r="144" spans="1:11" x14ac:dyDescent="0.35">
      <c r="A144" t="s">
        <v>871</v>
      </c>
      <c r="B144" s="24">
        <f>VLOOKUP(A144,'2016 - Support'!J:N,2,FALSE)</f>
        <v>12556590</v>
      </c>
      <c r="C144" s="9">
        <f>VLOOKUP(A144,'2016 - Support'!J:N,3,FALSE)</f>
        <v>0.73239999999999994</v>
      </c>
      <c r="D144" s="24">
        <f>VLOOKUP(A144,'2016 - Support'!J:N,4,FALSE)</f>
        <v>4251822</v>
      </c>
      <c r="E144" s="9">
        <f>VLOOKUP(A144,'2016 - Support'!J:N,5,FALSE)</f>
        <v>0.248</v>
      </c>
      <c r="F144" s="24">
        <f>VLOOKUP(A144,'2020 - Support'!K:O,2,FALSE)</f>
        <v>13204650</v>
      </c>
      <c r="G144" s="9">
        <f>VLOOKUP(A144,'2020 - Support'!K:O,3,FALSE)</f>
        <v>0.64970000000000006</v>
      </c>
      <c r="H144" s="24">
        <f>VLOOKUP(A144,'2020 - Support'!K:O,4,FALSE)</f>
        <v>3158385</v>
      </c>
      <c r="I144" s="9">
        <f>VLOOKUP(A144,'2020 - Support'!K:O,5,FALSE)</f>
        <v>0.15540000000000001</v>
      </c>
      <c r="J144" t="str">
        <f t="shared" si="4"/>
        <v>YES</v>
      </c>
      <c r="K144" t="str">
        <f t="shared" si="5"/>
        <v>YES</v>
      </c>
    </row>
    <row r="145" spans="1:11" x14ac:dyDescent="0.35">
      <c r="A145" t="s">
        <v>872</v>
      </c>
      <c r="B145" s="24">
        <f>VLOOKUP(A145,'2016 - Support'!J:N,2,FALSE)</f>
        <v>2637714</v>
      </c>
      <c r="C145" s="9">
        <f>VLOOKUP(A145,'2016 - Support'!J:N,3,FALSE)</f>
        <v>1.4530999999999998</v>
      </c>
      <c r="D145" s="24">
        <f>VLOOKUP(A145,'2016 - Support'!J:N,4,FALSE)</f>
        <v>1974428</v>
      </c>
      <c r="E145" s="9">
        <f>VLOOKUP(A145,'2016 - Support'!J:N,5,FALSE)</f>
        <v>1.0876999999999999</v>
      </c>
      <c r="F145" s="24">
        <f>VLOOKUP(A145,'2020 - Support'!K:O,2,FALSE)</f>
        <v>5364003</v>
      </c>
      <c r="G145" s="9">
        <f>VLOOKUP(A145,'2020 - Support'!K:O,3,FALSE)</f>
        <v>2.8350000000000004</v>
      </c>
      <c r="H145" s="24">
        <f>VLOOKUP(A145,'2020 - Support'!K:O,4,FALSE)</f>
        <v>3207049</v>
      </c>
      <c r="I145" s="9">
        <f>VLOOKUP(A145,'2020 - Support'!K:O,5,FALSE)</f>
        <v>1.6950000000000001</v>
      </c>
      <c r="J145" t="str">
        <f t="shared" si="4"/>
        <v>NO</v>
      </c>
      <c r="K145" t="str">
        <f t="shared" si="5"/>
        <v>NO</v>
      </c>
    </row>
    <row r="146" spans="1:11" x14ac:dyDescent="0.35">
      <c r="A146" t="s">
        <v>873</v>
      </c>
      <c r="B146" s="24">
        <f>VLOOKUP(A146,'2016 - Support'!J:N,2,FALSE)</f>
        <v>29934616</v>
      </c>
      <c r="C146" s="9">
        <f>VLOOKUP(A146,'2016 - Support'!J:N,3,FALSE)</f>
        <v>1.5848</v>
      </c>
      <c r="D146" s="24">
        <f>VLOOKUP(A146,'2016 - Support'!J:N,4,FALSE)</f>
        <v>6584558</v>
      </c>
      <c r="E146" s="9">
        <f>VLOOKUP(A146,'2016 - Support'!J:N,5,FALSE)</f>
        <v>0.34859999999999997</v>
      </c>
      <c r="F146" s="24">
        <f>VLOOKUP(A146,'2020 - Support'!K:O,2,FALSE)</f>
        <v>38845705</v>
      </c>
      <c r="G146" s="9">
        <f>VLOOKUP(A146,'2020 - Support'!K:O,3,FALSE)</f>
        <v>2.1558000000000002</v>
      </c>
      <c r="H146" s="24">
        <f>VLOOKUP(A146,'2020 - Support'!K:O,4,FALSE)</f>
        <v>13017041</v>
      </c>
      <c r="I146" s="9">
        <f>VLOOKUP(A146,'2020 - Support'!K:O,5,FALSE)</f>
        <v>0.72240000000000004</v>
      </c>
      <c r="J146" t="str">
        <f t="shared" si="4"/>
        <v>NO</v>
      </c>
      <c r="K146" t="str">
        <f t="shared" si="5"/>
        <v>NO</v>
      </c>
    </row>
    <row r="147" spans="1:11" x14ac:dyDescent="0.35">
      <c r="A147" t="s">
        <v>874</v>
      </c>
      <c r="B147" s="24">
        <f>VLOOKUP(A147,'2016 - Support'!J:N,2,FALSE)</f>
        <v>5133260</v>
      </c>
      <c r="C147" s="9">
        <f>VLOOKUP(A147,'2016 - Support'!J:N,3,FALSE)</f>
        <v>1.0093999999999999</v>
      </c>
      <c r="D147" s="24">
        <f>VLOOKUP(A147,'2016 - Support'!J:N,4,FALSE)</f>
        <v>3713909</v>
      </c>
      <c r="E147" s="9">
        <f>VLOOKUP(A147,'2016 - Support'!J:N,5,FALSE)</f>
        <v>0.73029999999999995</v>
      </c>
      <c r="F147" s="24">
        <f>VLOOKUP(A147,'2020 - Support'!K:O,2,FALSE)</f>
        <v>7635946</v>
      </c>
      <c r="G147" s="9">
        <f>VLOOKUP(A147,'2020 - Support'!K:O,3,FALSE)</f>
        <v>1.1244999999999998</v>
      </c>
      <c r="H147" s="24">
        <f>VLOOKUP(A147,'2020 - Support'!K:O,4,FALSE)</f>
        <v>5494893</v>
      </c>
      <c r="I147" s="9">
        <f>VLOOKUP(A147,'2020 - Support'!K:O,5,FALSE)</f>
        <v>0.80919999999999992</v>
      </c>
      <c r="J147" t="str">
        <f t="shared" si="4"/>
        <v>NO</v>
      </c>
      <c r="K147" t="str">
        <f t="shared" si="5"/>
        <v>NO</v>
      </c>
    </row>
    <row r="148" spans="1:11" x14ac:dyDescent="0.35">
      <c r="A148" t="s">
        <v>875</v>
      </c>
      <c r="B148" s="24">
        <f>VLOOKUP(A148,'2016 - Support'!J:N,2,FALSE)</f>
        <v>31998120</v>
      </c>
      <c r="C148" s="9">
        <f>VLOOKUP(A148,'2016 - Support'!J:N,3,FALSE)</f>
        <v>1.4610000000000001</v>
      </c>
      <c r="D148" s="24">
        <f>VLOOKUP(A148,'2016 - Support'!J:N,4,FALSE)</f>
        <v>20587429</v>
      </c>
      <c r="E148" s="9">
        <f>VLOOKUP(A148,'2016 - Support'!J:N,5,FALSE)</f>
        <v>0.94</v>
      </c>
      <c r="F148" s="24">
        <f>VLOOKUP(A148,'2020 - Support'!K:O,2,FALSE)</f>
        <v>49650983</v>
      </c>
      <c r="G148" s="9">
        <f>VLOOKUP(A148,'2020 - Support'!K:O,3,FALSE)</f>
        <v>2.0110999999999999</v>
      </c>
      <c r="H148" s="24">
        <f>VLOOKUP(A148,'2020 - Support'!K:O,4,FALSE)</f>
        <v>24764848</v>
      </c>
      <c r="I148" s="9">
        <f>VLOOKUP(A148,'2020 - Support'!K:O,5,FALSE)</f>
        <v>1.0084</v>
      </c>
      <c r="J148" t="str">
        <f t="shared" si="4"/>
        <v>NO</v>
      </c>
      <c r="K148" t="str">
        <f t="shared" si="5"/>
        <v>NO</v>
      </c>
    </row>
    <row r="149" spans="1:11" x14ac:dyDescent="0.35">
      <c r="A149" t="s">
        <v>876</v>
      </c>
      <c r="B149" s="24">
        <f>VLOOKUP(A149,'2016 - Support'!J:N,2,FALSE)</f>
        <v>8300409</v>
      </c>
      <c r="C149" s="9">
        <f>VLOOKUP(A149,'2016 - Support'!J:N,3,FALSE)</f>
        <v>0.7833</v>
      </c>
      <c r="D149" s="24">
        <f>VLOOKUP(A149,'2016 - Support'!J:N,4,FALSE)</f>
        <v>4942309</v>
      </c>
      <c r="E149" s="9">
        <f>VLOOKUP(A149,'2016 - Support'!J:N,5,FALSE)</f>
        <v>0.46639999999999998</v>
      </c>
      <c r="F149" s="24">
        <f>VLOOKUP(A149,'2020 - Support'!K:O,2,FALSE)</f>
        <v>10636424</v>
      </c>
      <c r="G149" s="9">
        <f>VLOOKUP(A149,'2020 - Support'!K:O,3,FALSE)</f>
        <v>0.90169999999999995</v>
      </c>
      <c r="H149" s="24">
        <f>VLOOKUP(A149,'2020 - Support'!K:O,4,FALSE)</f>
        <v>6888845</v>
      </c>
      <c r="I149" s="9">
        <f>VLOOKUP(A149,'2020 - Support'!K:O,5,FALSE)</f>
        <v>0.58399999999999996</v>
      </c>
      <c r="J149" t="str">
        <f t="shared" si="4"/>
        <v>NO</v>
      </c>
      <c r="K149" t="str">
        <f t="shared" si="5"/>
        <v>NO</v>
      </c>
    </row>
    <row r="150" spans="1:11" x14ac:dyDescent="0.35">
      <c r="A150" t="s">
        <v>877</v>
      </c>
      <c r="B150" s="24">
        <f>VLOOKUP(A150,'2016 - Support'!J:N,2,FALSE)</f>
        <v>12202039</v>
      </c>
      <c r="C150" s="9">
        <f>VLOOKUP(A150,'2016 - Support'!J:N,3,FALSE)</f>
        <v>1.6870999999999998</v>
      </c>
      <c r="D150" s="24">
        <f>VLOOKUP(A150,'2016 - Support'!J:N,4,FALSE)</f>
        <v>8941604</v>
      </c>
      <c r="E150" s="9">
        <f>VLOOKUP(A150,'2016 - Support'!J:N,5,FALSE)</f>
        <v>1.2363</v>
      </c>
      <c r="F150" s="24">
        <f>VLOOKUP(A150,'2020 - Support'!K:O,2,FALSE)</f>
        <v>13348146</v>
      </c>
      <c r="G150" s="9">
        <f>VLOOKUP(A150,'2020 - Support'!K:O,3,FALSE)</f>
        <v>1.6924000000000001</v>
      </c>
      <c r="H150" s="24">
        <f>VLOOKUP(A150,'2020 - Support'!K:O,4,FALSE)</f>
        <v>7686108</v>
      </c>
      <c r="I150" s="9">
        <f>VLOOKUP(A150,'2020 - Support'!K:O,5,FALSE)</f>
        <v>0.97729999999999995</v>
      </c>
      <c r="J150" t="str">
        <f t="shared" si="4"/>
        <v>YES</v>
      </c>
      <c r="K150" t="str">
        <f t="shared" si="5"/>
        <v>YES</v>
      </c>
    </row>
    <row r="151" spans="1:11" x14ac:dyDescent="0.35">
      <c r="A151" t="s">
        <v>878</v>
      </c>
      <c r="B151" s="24">
        <f>VLOOKUP(A151,'2016 - Support'!J:N,2,FALSE)</f>
        <v>17661640</v>
      </c>
      <c r="C151" s="9">
        <f>VLOOKUP(A151,'2016 - Support'!J:N,3,FALSE)</f>
        <v>1.1684999999999999</v>
      </c>
      <c r="D151" s="24">
        <f>VLOOKUP(A151,'2016 - Support'!J:N,4,FALSE)</f>
        <v>10047187</v>
      </c>
      <c r="E151" s="9">
        <f>VLOOKUP(A151,'2016 - Support'!J:N,5,FALSE)</f>
        <v>0.67680000000000007</v>
      </c>
      <c r="F151" s="24">
        <f>VLOOKUP(A151,'2020 - Support'!K:O,2,FALSE)</f>
        <v>26425934</v>
      </c>
      <c r="G151" s="9">
        <f>VLOOKUP(A151,'2020 - Support'!K:O,3,FALSE)</f>
        <v>1.5224</v>
      </c>
      <c r="H151" s="24">
        <f>VLOOKUP(A151,'2020 - Support'!K:O,4,FALSE)</f>
        <v>13094757</v>
      </c>
      <c r="I151" s="9">
        <f>VLOOKUP(A151,'2020 - Support'!K:O,5,FALSE)</f>
        <v>0.77620000000000011</v>
      </c>
      <c r="J151" t="str">
        <f t="shared" si="4"/>
        <v>NO</v>
      </c>
      <c r="K151" t="str">
        <f t="shared" si="5"/>
        <v>NO</v>
      </c>
    </row>
    <row r="152" spans="1:11" x14ac:dyDescent="0.35">
      <c r="A152" t="s">
        <v>879</v>
      </c>
      <c r="B152" s="24">
        <f>VLOOKUP(A152,'2016 - Support'!J:N,2,FALSE)</f>
        <v>2569232</v>
      </c>
      <c r="C152" s="9">
        <f>VLOOKUP(A152,'2016 - Support'!J:N,3,FALSE)</f>
        <v>0.57699999999999996</v>
      </c>
      <c r="D152" s="24">
        <f>VLOOKUP(A152,'2016 - Support'!J:N,4,FALSE)</f>
        <v>545461</v>
      </c>
      <c r="E152" s="9">
        <f>VLOOKUP(A152,'2016 - Support'!J:N,5,FALSE)</f>
        <v>0.1225</v>
      </c>
      <c r="F152" s="24">
        <f>VLOOKUP(A152,'2020 - Support'!K:O,2,FALSE)</f>
        <v>2826928</v>
      </c>
      <c r="G152" s="9">
        <f>VLOOKUP(A152,'2020 - Support'!K:O,3,FALSE)</f>
        <v>0.64650000000000007</v>
      </c>
      <c r="H152" s="24">
        <f>VLOOKUP(A152,'2020 - Support'!K:O,4,FALSE)</f>
        <v>628352</v>
      </c>
      <c r="I152" s="9">
        <f>VLOOKUP(A152,'2020 - Support'!K:O,5,FALSE)</f>
        <v>0.14369999999999999</v>
      </c>
      <c r="J152" t="str">
        <f t="shared" si="4"/>
        <v>NO</v>
      </c>
      <c r="K152" t="str">
        <f t="shared" si="5"/>
        <v>NO</v>
      </c>
    </row>
    <row r="153" spans="1:11" x14ac:dyDescent="0.35">
      <c r="A153" t="s">
        <v>880</v>
      </c>
      <c r="B153" s="24">
        <f>VLOOKUP(A153,'2016 - Support'!J:N,2,FALSE)</f>
        <v>10528763</v>
      </c>
      <c r="C153" s="9">
        <f>VLOOKUP(A153,'2016 - Support'!J:N,3,FALSE)</f>
        <v>1.2678</v>
      </c>
      <c r="D153" s="24">
        <f>VLOOKUP(A153,'2016 - Support'!J:N,4,FALSE)</f>
        <v>5545518</v>
      </c>
      <c r="E153" s="9">
        <f>VLOOKUP(A153,'2016 - Support'!J:N,5,FALSE)</f>
        <v>0.66759999999999997</v>
      </c>
      <c r="F153" s="24">
        <f>VLOOKUP(A153,'2020 - Support'!K:O,2,FALSE)</f>
        <v>12581876</v>
      </c>
      <c r="G153" s="9">
        <f>VLOOKUP(A153,'2020 - Support'!K:O,3,FALSE)</f>
        <v>1.3443000000000001</v>
      </c>
      <c r="H153" s="24">
        <f>VLOOKUP(A153,'2020 - Support'!K:O,4,FALSE)</f>
        <v>6619531</v>
      </c>
      <c r="I153" s="9">
        <f>VLOOKUP(A153,'2020 - Support'!K:O,5,FALSE)</f>
        <v>0.69740000000000002</v>
      </c>
      <c r="J153" t="str">
        <f t="shared" si="4"/>
        <v>NO</v>
      </c>
      <c r="K153" t="str">
        <f t="shared" si="5"/>
        <v>NO</v>
      </c>
    </row>
    <row r="154" spans="1:11" x14ac:dyDescent="0.35">
      <c r="A154" t="s">
        <v>881</v>
      </c>
      <c r="B154" s="24">
        <f>VLOOKUP(A154,'2016 - Support'!J:N,2,FALSE)</f>
        <v>2383290</v>
      </c>
      <c r="C154" s="9">
        <f>VLOOKUP(A154,'2016 - Support'!J:N,3,FALSE)</f>
        <v>1.1289999999999998</v>
      </c>
      <c r="D154" s="24">
        <f>VLOOKUP(A154,'2016 - Support'!J:N,4,FALSE)</f>
        <v>1403798</v>
      </c>
      <c r="E154" s="9">
        <f>VLOOKUP(A154,'2016 - Support'!J:N,5,FALSE)</f>
        <v>0.66499999999999992</v>
      </c>
      <c r="F154" s="24">
        <f>VLOOKUP(A154,'2020 - Support'!K:O,2,FALSE)</f>
        <v>2244041</v>
      </c>
      <c r="G154" s="9">
        <f>VLOOKUP(A154,'2020 - Support'!K:O,3,FALSE)</f>
        <v>1.0329999999999999</v>
      </c>
      <c r="H154" s="24">
        <f>VLOOKUP(A154,'2020 - Support'!K:O,4,FALSE)</f>
        <v>1186974</v>
      </c>
      <c r="I154" s="9">
        <f>VLOOKUP(A154,'2020 - Support'!K:O,5,FALSE)</f>
        <v>0.5464</v>
      </c>
      <c r="J154" t="str">
        <f t="shared" si="4"/>
        <v>YES</v>
      </c>
      <c r="K154" t="str">
        <f t="shared" si="5"/>
        <v>YES</v>
      </c>
    </row>
    <row r="155" spans="1:11" x14ac:dyDescent="0.35">
      <c r="A155" t="s">
        <v>882</v>
      </c>
      <c r="B155" s="24">
        <f>VLOOKUP(A155,'2016 - Support'!J:N,2,FALSE)</f>
        <v>1221055</v>
      </c>
      <c r="C155" s="9">
        <f>VLOOKUP(A155,'2016 - Support'!J:N,3,FALSE)</f>
        <v>0.54049999999999998</v>
      </c>
      <c r="D155" s="24">
        <f>VLOOKUP(A155,'2016 - Support'!J:N,4,FALSE)</f>
        <v>214842</v>
      </c>
      <c r="E155" s="9">
        <f>VLOOKUP(A155,'2016 - Support'!J:N,5,FALSE)</f>
        <v>9.5100000000000004E-2</v>
      </c>
      <c r="F155" s="24">
        <f>VLOOKUP(A155,'2020 - Support'!K:O,2,FALSE)</f>
        <v>1355058</v>
      </c>
      <c r="G155" s="9">
        <f>VLOOKUP(A155,'2020 - Support'!K:O,3,FALSE)</f>
        <v>0.64230000000000009</v>
      </c>
      <c r="H155" s="24">
        <f>VLOOKUP(A155,'2020 - Support'!K:O,4,FALSE)</f>
        <v>249999</v>
      </c>
      <c r="I155" s="9">
        <f>VLOOKUP(A155,'2020 - Support'!K:O,5,FALSE)</f>
        <v>0.11849999999999999</v>
      </c>
      <c r="J155" t="str">
        <f t="shared" si="4"/>
        <v>NO</v>
      </c>
      <c r="K155" t="str">
        <f t="shared" si="5"/>
        <v>NO</v>
      </c>
    </row>
    <row r="156" spans="1:11" x14ac:dyDescent="0.35">
      <c r="A156" t="s">
        <v>883</v>
      </c>
      <c r="B156" s="24">
        <f>VLOOKUP(A156,'2016 - Support'!J:N,2,FALSE)</f>
        <v>22008769</v>
      </c>
      <c r="C156" s="9">
        <f>VLOOKUP(A156,'2016 - Support'!J:N,3,FALSE)</f>
        <v>0.86870000000000014</v>
      </c>
      <c r="D156" s="24">
        <f>VLOOKUP(A156,'2016 - Support'!J:N,4,FALSE)</f>
        <v>13469623</v>
      </c>
      <c r="E156" s="9">
        <f>VLOOKUP(A156,'2016 - Support'!J:N,5,FALSE)</f>
        <v>0.53100000000000003</v>
      </c>
      <c r="F156" s="24">
        <f>VLOOKUP(A156,'2020 - Support'!K:O,2,FALSE)</f>
        <v>25013920</v>
      </c>
      <c r="G156" s="9">
        <f>VLOOKUP(A156,'2020 - Support'!K:O,3,FALSE)</f>
        <v>0.84640000000000004</v>
      </c>
      <c r="H156" s="24">
        <f>VLOOKUP(A156,'2020 - Support'!K:O,4,FALSE)</f>
        <v>13913698</v>
      </c>
      <c r="I156" s="9">
        <f>VLOOKUP(A156,'2020 - Support'!K:O,5,FALSE)</f>
        <v>0.4708</v>
      </c>
      <c r="J156" t="str">
        <f t="shared" si="4"/>
        <v>NO</v>
      </c>
      <c r="K156" t="str">
        <f t="shared" si="5"/>
        <v>YES</v>
      </c>
    </row>
    <row r="157" spans="1:11" x14ac:dyDescent="0.35">
      <c r="A157" t="s">
        <v>884</v>
      </c>
      <c r="B157" s="24">
        <f>VLOOKUP(A157,'2016 - Support'!J:N,2,FALSE)</f>
        <v>2360428</v>
      </c>
      <c r="C157" s="9">
        <f>VLOOKUP(A157,'2016 - Support'!J:N,3,FALSE)</f>
        <v>0.88459999999999994</v>
      </c>
      <c r="D157" s="24">
        <f>VLOOKUP(A157,'2016 - Support'!J:N,4,FALSE)</f>
        <v>1209299</v>
      </c>
      <c r="E157" s="9">
        <f>VLOOKUP(A157,'2016 - Support'!J:N,5,FALSE)</f>
        <v>0.45319999999999999</v>
      </c>
      <c r="F157" s="24">
        <f>VLOOKUP(A157,'2020 - Support'!K:O,2,FALSE)</f>
        <v>2705984</v>
      </c>
      <c r="G157" s="9">
        <f>VLOOKUP(A157,'2020 - Support'!K:O,3,FALSE)</f>
        <v>1.0659000000000001</v>
      </c>
      <c r="H157" s="24">
        <f>VLOOKUP(A157,'2020 - Support'!K:O,4,FALSE)</f>
        <v>1349565</v>
      </c>
      <c r="I157" s="9">
        <f>VLOOKUP(A157,'2020 - Support'!K:O,5,FALSE)</f>
        <v>0.53160000000000007</v>
      </c>
      <c r="J157" t="str">
        <f t="shared" si="4"/>
        <v>NO</v>
      </c>
      <c r="K157" t="str">
        <f t="shared" si="5"/>
        <v>NO</v>
      </c>
    </row>
    <row r="158" spans="1:11" x14ac:dyDescent="0.35">
      <c r="A158" t="s">
        <v>885</v>
      </c>
      <c r="B158" s="24">
        <f>VLOOKUP(A158,'2016 - Support'!J:N,2,FALSE)</f>
        <v>13274746</v>
      </c>
      <c r="C158" s="9">
        <f>VLOOKUP(A158,'2016 - Support'!J:N,3,FALSE)</f>
        <v>0.9214</v>
      </c>
      <c r="D158" s="24">
        <f>VLOOKUP(A158,'2016 - Support'!J:N,4,FALSE)</f>
        <v>6362196</v>
      </c>
      <c r="E158" s="9">
        <f>VLOOKUP(A158,'2016 - Support'!J:N,5,FALSE)</f>
        <v>0.44159999999999999</v>
      </c>
      <c r="F158" s="24">
        <f>VLOOKUP(A158,'2020 - Support'!K:O,2,FALSE)</f>
        <v>14784606</v>
      </c>
      <c r="G158" s="9">
        <f>VLOOKUP(A158,'2020 - Support'!K:O,3,FALSE)</f>
        <v>0.94840000000000002</v>
      </c>
      <c r="H158" s="24">
        <f>VLOOKUP(A158,'2020 - Support'!K:O,4,FALSE)</f>
        <v>6647149</v>
      </c>
      <c r="I158" s="9">
        <f>VLOOKUP(A158,'2020 - Support'!K:O,5,FALSE)</f>
        <v>0.4264</v>
      </c>
      <c r="J158" t="str">
        <f t="shared" si="4"/>
        <v>NO</v>
      </c>
      <c r="K158" t="str">
        <f t="shared" si="5"/>
        <v>YES</v>
      </c>
    </row>
    <row r="159" spans="1:11" x14ac:dyDescent="0.35">
      <c r="A159" t="s">
        <v>886</v>
      </c>
      <c r="B159" s="24">
        <f>VLOOKUP(A159,'2016 - Support'!J:N,2,FALSE)</f>
        <v>10646252</v>
      </c>
      <c r="C159" s="9">
        <f>VLOOKUP(A159,'2016 - Support'!J:N,3,FALSE)</f>
        <v>1.0174000000000001</v>
      </c>
      <c r="D159" s="24">
        <f>VLOOKUP(A159,'2016 - Support'!J:N,4,FALSE)</f>
        <v>4154278</v>
      </c>
      <c r="E159" s="9">
        <f>VLOOKUP(A159,'2016 - Support'!J:N,5,FALSE)</f>
        <v>0.39700000000000002</v>
      </c>
      <c r="F159" s="24">
        <f>VLOOKUP(A159,'2020 - Support'!K:O,2,FALSE)</f>
        <v>11770980</v>
      </c>
      <c r="G159" s="9">
        <f>VLOOKUP(A159,'2020 - Support'!K:O,3,FALSE)</f>
        <v>1.0215000000000001</v>
      </c>
      <c r="H159" s="24">
        <f>VLOOKUP(A159,'2020 - Support'!K:O,4,FALSE)</f>
        <v>4241701</v>
      </c>
      <c r="I159" s="9">
        <f>VLOOKUP(A159,'2020 - Support'!K:O,5,FALSE)</f>
        <v>0.36809999999999998</v>
      </c>
      <c r="J159" t="str">
        <f t="shared" si="4"/>
        <v>NO</v>
      </c>
      <c r="K159" t="str">
        <f t="shared" si="5"/>
        <v>YES</v>
      </c>
    </row>
    <row r="160" spans="1:11" x14ac:dyDescent="0.35">
      <c r="A160" t="s">
        <v>887</v>
      </c>
      <c r="B160" s="24">
        <f>VLOOKUP(A160,'2016 - Support'!J:N,2,FALSE)</f>
        <v>4601700</v>
      </c>
      <c r="C160" s="9">
        <f>VLOOKUP(A160,'2016 - Support'!J:N,3,FALSE)</f>
        <v>1.2387999999999999</v>
      </c>
      <c r="D160" s="24">
        <f>VLOOKUP(A160,'2016 - Support'!J:N,4,FALSE)</f>
        <v>2183467</v>
      </c>
      <c r="E160" s="9">
        <f>VLOOKUP(A160,'2016 - Support'!J:N,5,FALSE)</f>
        <v>0.58779999999999999</v>
      </c>
      <c r="F160" s="24">
        <f>VLOOKUP(A160,'2020 - Support'!K:O,2,FALSE)</f>
        <v>4909239</v>
      </c>
      <c r="G160" s="9">
        <f>VLOOKUP(A160,'2020 - Support'!K:O,3,FALSE)</f>
        <v>1.2362000000000002</v>
      </c>
      <c r="H160" s="24">
        <f>VLOOKUP(A160,'2020 - Support'!K:O,4,FALSE)</f>
        <v>2208800</v>
      </c>
      <c r="I160" s="9">
        <f>VLOOKUP(A160,'2020 - Support'!K:O,5,FALSE)</f>
        <v>0.55620000000000003</v>
      </c>
      <c r="J160" t="str">
        <f t="shared" si="4"/>
        <v>NO</v>
      </c>
      <c r="K160" t="str">
        <f t="shared" si="5"/>
        <v>YES</v>
      </c>
    </row>
    <row r="161" spans="1:11" x14ac:dyDescent="0.35">
      <c r="A161" t="s">
        <v>888</v>
      </c>
      <c r="B161" s="24">
        <f>VLOOKUP(A161,'2016 - Support'!J:N,2,FALSE)</f>
        <v>7433300</v>
      </c>
      <c r="C161" s="9">
        <f>VLOOKUP(A161,'2016 - Support'!J:N,3,FALSE)</f>
        <v>1.5362</v>
      </c>
      <c r="D161" s="24">
        <f>VLOOKUP(A161,'2016 - Support'!J:N,4,FALSE)</f>
        <v>5099567</v>
      </c>
      <c r="E161" s="9">
        <f>VLOOKUP(A161,'2016 - Support'!J:N,5,FALSE)</f>
        <v>1.0539000000000001</v>
      </c>
      <c r="F161" s="24">
        <f>VLOOKUP(A161,'2020 - Support'!K:O,2,FALSE)</f>
        <v>7747971</v>
      </c>
      <c r="G161" s="9">
        <f>VLOOKUP(A161,'2020 - Support'!K:O,3,FALSE)</f>
        <v>1.5745</v>
      </c>
      <c r="H161" s="24">
        <f>VLOOKUP(A161,'2020 - Support'!K:O,4,FALSE)</f>
        <v>4342210</v>
      </c>
      <c r="I161" s="9">
        <f>VLOOKUP(A161,'2020 - Support'!K:O,5,FALSE)</f>
        <v>0.88239999999999996</v>
      </c>
      <c r="J161" t="str">
        <f t="shared" si="4"/>
        <v>YES</v>
      </c>
      <c r="K161" t="str">
        <f t="shared" si="5"/>
        <v>YES</v>
      </c>
    </row>
    <row r="162" spans="1:11" x14ac:dyDescent="0.35">
      <c r="A162" t="s">
        <v>889</v>
      </c>
      <c r="B162" s="24">
        <f>VLOOKUP(A162,'2016 - Support'!J:N,2,FALSE)</f>
        <v>11569253</v>
      </c>
      <c r="C162" s="9">
        <f>VLOOKUP(A162,'2016 - Support'!J:N,3,FALSE)</f>
        <v>1.4265000000000001</v>
      </c>
      <c r="D162" s="24">
        <f>VLOOKUP(A162,'2016 - Support'!J:N,4,FALSE)</f>
        <v>7502780</v>
      </c>
      <c r="E162" s="9">
        <f>VLOOKUP(A162,'2016 - Support'!J:N,5,FALSE)</f>
        <v>0.92510000000000003</v>
      </c>
      <c r="F162" s="24">
        <f>VLOOKUP(A162,'2020 - Support'!K:O,2,FALSE)</f>
        <v>12000063</v>
      </c>
      <c r="G162" s="9">
        <f>VLOOKUP(A162,'2020 - Support'!K:O,3,FALSE)</f>
        <v>1.2719</v>
      </c>
      <c r="H162" s="24">
        <f>VLOOKUP(A162,'2020 - Support'!K:O,4,FALSE)</f>
        <v>7385525</v>
      </c>
      <c r="I162" s="9">
        <f>VLOOKUP(A162,'2020 - Support'!K:O,5,FALSE)</f>
        <v>0.78280000000000005</v>
      </c>
      <c r="J162" t="str">
        <f t="shared" si="4"/>
        <v>YES</v>
      </c>
      <c r="K162" t="str">
        <f t="shared" si="5"/>
        <v>YES</v>
      </c>
    </row>
    <row r="163" spans="1:11" x14ac:dyDescent="0.35">
      <c r="A163" t="s">
        <v>890</v>
      </c>
      <c r="B163" s="24">
        <f>VLOOKUP(A163,'2016 - Support'!J:N,2,FALSE)</f>
        <v>2015682</v>
      </c>
      <c r="C163" s="9">
        <f>VLOOKUP(A163,'2016 - Support'!J:N,3,FALSE)</f>
        <v>0.65310000000000001</v>
      </c>
      <c r="D163" s="24">
        <f>VLOOKUP(A163,'2016 - Support'!J:N,4,FALSE)</f>
        <v>450295</v>
      </c>
      <c r="E163" s="9">
        <f>VLOOKUP(A163,'2016 - Support'!J:N,5,FALSE)</f>
        <v>0.1459</v>
      </c>
      <c r="F163" s="24">
        <f>VLOOKUP(A163,'2020 - Support'!K:O,2,FALSE)</f>
        <v>3482965</v>
      </c>
      <c r="G163" s="9">
        <f>VLOOKUP(A163,'2020 - Support'!K:O,3,FALSE)</f>
        <v>1.0983000000000001</v>
      </c>
      <c r="H163" s="24">
        <f>VLOOKUP(A163,'2020 - Support'!K:O,4,FALSE)</f>
        <v>1766419</v>
      </c>
      <c r="I163" s="9">
        <f>VLOOKUP(A163,'2020 - Support'!K:O,5,FALSE)</f>
        <v>0.5554</v>
      </c>
      <c r="J163" t="str">
        <f t="shared" si="4"/>
        <v>NO</v>
      </c>
      <c r="K163" t="str">
        <f t="shared" si="5"/>
        <v>NO</v>
      </c>
    </row>
    <row r="164" spans="1:11" x14ac:dyDescent="0.35">
      <c r="A164" t="s">
        <v>891</v>
      </c>
      <c r="B164" s="24">
        <f>VLOOKUP(A164,'2016 - Support'!J:N,2,FALSE)</f>
        <v>24310322</v>
      </c>
      <c r="C164" s="9">
        <f>VLOOKUP(A164,'2016 - Support'!J:N,3,FALSE)</f>
        <v>1.5985</v>
      </c>
      <c r="D164" s="24">
        <f>VLOOKUP(A164,'2016 - Support'!J:N,4,FALSE)</f>
        <v>15811975</v>
      </c>
      <c r="E164" s="9">
        <f>VLOOKUP(A164,'2016 - Support'!J:N,5,FALSE)</f>
        <v>1.0397000000000001</v>
      </c>
      <c r="F164" s="24">
        <f>VLOOKUP(A164,'2020 - Support'!K:O,2,FALSE)</f>
        <v>29740536</v>
      </c>
      <c r="G164" s="9">
        <f>VLOOKUP(A164,'2020 - Support'!K:O,3,FALSE)</f>
        <v>1.8071000000000002</v>
      </c>
      <c r="H164" s="24">
        <f>VLOOKUP(A164,'2020 - Support'!K:O,4,FALSE)</f>
        <v>16949152</v>
      </c>
      <c r="I164" s="9">
        <f>VLOOKUP(A164,'2020 - Support'!K:O,5,FALSE)</f>
        <v>1.0291999999999999</v>
      </c>
      <c r="J164" t="str">
        <f t="shared" si="4"/>
        <v>NO</v>
      </c>
      <c r="K164" t="str">
        <f t="shared" si="5"/>
        <v>YES</v>
      </c>
    </row>
    <row r="165" spans="1:11" x14ac:dyDescent="0.35">
      <c r="A165" t="s">
        <v>892</v>
      </c>
      <c r="B165" s="24">
        <f>VLOOKUP(A165,'2016 - Support'!J:N,2,FALSE)</f>
        <v>3142175</v>
      </c>
      <c r="C165" s="9">
        <f>VLOOKUP(A165,'2016 - Support'!J:N,3,FALSE)</f>
        <v>1.3512999999999999</v>
      </c>
      <c r="D165" s="24">
        <f>VLOOKUP(A165,'2016 - Support'!J:N,4,FALSE)</f>
        <v>1845124</v>
      </c>
      <c r="E165" s="9">
        <f>VLOOKUP(A165,'2016 - Support'!J:N,5,FALSE)</f>
        <v>0.79349999999999998</v>
      </c>
      <c r="F165" s="24">
        <f>VLOOKUP(A165,'2020 - Support'!K:O,2,FALSE)</f>
        <v>3812779</v>
      </c>
      <c r="G165" s="9">
        <f>VLOOKUP(A165,'2020 - Support'!K:O,3,FALSE)</f>
        <v>1.6137000000000001</v>
      </c>
      <c r="H165" s="24">
        <f>VLOOKUP(A165,'2020 - Support'!K:O,4,FALSE)</f>
        <v>2083478</v>
      </c>
      <c r="I165" s="9">
        <f>VLOOKUP(A165,'2020 - Support'!K:O,5,FALSE)</f>
        <v>0.88180000000000003</v>
      </c>
      <c r="J165" t="str">
        <f t="shared" si="4"/>
        <v>NO</v>
      </c>
      <c r="K165" t="str">
        <f t="shared" si="5"/>
        <v>NO</v>
      </c>
    </row>
    <row r="166" spans="1:11" x14ac:dyDescent="0.35">
      <c r="A166" t="s">
        <v>893</v>
      </c>
      <c r="B166" s="24">
        <f>VLOOKUP(A166,'2016 - Support'!J:N,2,FALSE)</f>
        <v>26863116</v>
      </c>
      <c r="C166" s="9">
        <f>VLOOKUP(A166,'2016 - Support'!J:N,3,FALSE)</f>
        <v>2.0513999999999997</v>
      </c>
      <c r="D166" s="24">
        <f>VLOOKUP(A166,'2016 - Support'!J:N,4,FALSE)</f>
        <v>16496983</v>
      </c>
      <c r="E166" s="9">
        <f>VLOOKUP(A166,'2016 - Support'!J:N,5,FALSE)</f>
        <v>1.2852999999999999</v>
      </c>
      <c r="F166" s="24">
        <f>VLOOKUP(A166,'2020 - Support'!K:O,2,FALSE)</f>
        <v>29546509</v>
      </c>
      <c r="G166" s="9">
        <f>VLOOKUP(A166,'2020 - Support'!K:O,3,FALSE)</f>
        <v>1.7629000000000001</v>
      </c>
      <c r="H166" s="24">
        <f>VLOOKUP(A166,'2020 - Support'!K:O,4,FALSE)</f>
        <v>15801156</v>
      </c>
      <c r="I166" s="9">
        <f>VLOOKUP(A166,'2020 - Support'!K:O,5,FALSE)</f>
        <v>0.96060000000000001</v>
      </c>
      <c r="J166" t="str">
        <f t="shared" si="4"/>
        <v>YES</v>
      </c>
      <c r="K166" t="str">
        <f t="shared" si="5"/>
        <v>YES</v>
      </c>
    </row>
    <row r="167" spans="1:11" x14ac:dyDescent="0.35">
      <c r="A167" t="s">
        <v>894</v>
      </c>
      <c r="B167" s="24">
        <f>VLOOKUP(A167,'2016 - Support'!J:N,2,FALSE)</f>
        <v>31563891</v>
      </c>
      <c r="C167" s="9">
        <f>VLOOKUP(A167,'2016 - Support'!J:N,3,FALSE)</f>
        <v>1.5497000000000001</v>
      </c>
      <c r="D167" s="24">
        <f>VLOOKUP(A167,'2016 - Support'!J:N,4,FALSE)</f>
        <v>21993089</v>
      </c>
      <c r="E167" s="9">
        <f>VLOOKUP(A167,'2016 - Support'!J:N,5,FALSE)</f>
        <v>1.0798000000000001</v>
      </c>
      <c r="F167" s="24">
        <f>VLOOKUP(A167,'2020 - Support'!K:O,2,FALSE)</f>
        <v>40756465</v>
      </c>
      <c r="G167" s="9">
        <f>VLOOKUP(A167,'2020 - Support'!K:O,3,FALSE)</f>
        <v>1.5145</v>
      </c>
      <c r="H167" s="24">
        <f>VLOOKUP(A167,'2020 - Support'!K:O,4,FALSE)</f>
        <v>27505568</v>
      </c>
      <c r="I167" s="9">
        <f>VLOOKUP(A167,'2020 - Support'!K:O,5,FALSE)</f>
        <v>1.0221</v>
      </c>
      <c r="J167" t="str">
        <f t="shared" si="4"/>
        <v>NO</v>
      </c>
      <c r="K167" t="str">
        <f t="shared" si="5"/>
        <v>YES</v>
      </c>
    </row>
    <row r="168" spans="1:11" x14ac:dyDescent="0.35">
      <c r="A168" t="s">
        <v>895</v>
      </c>
      <c r="B168" s="24">
        <f>VLOOKUP(A168,'2016 - Support'!J:N,2,FALSE)</f>
        <v>50049954</v>
      </c>
      <c r="C168" s="9">
        <f>VLOOKUP(A168,'2016 - Support'!J:N,3,FALSE)</f>
        <v>1.0698000000000001</v>
      </c>
      <c r="D168" s="24">
        <f>VLOOKUP(A168,'2016 - Support'!J:N,4,FALSE)</f>
        <v>25876453</v>
      </c>
      <c r="E168" s="9">
        <f>VLOOKUP(A168,'2016 - Support'!J:N,5,FALSE)</f>
        <v>0.55310000000000004</v>
      </c>
      <c r="F168" s="24">
        <f>VLOOKUP(A168,'2020 - Support'!K:O,2,FALSE)</f>
        <v>49927612</v>
      </c>
      <c r="G168" s="9">
        <f>VLOOKUP(A168,'2020 - Support'!K:O,3,FALSE)</f>
        <v>0.94979999999999998</v>
      </c>
      <c r="H168" s="24">
        <f>VLOOKUP(A168,'2020 - Support'!K:O,4,FALSE)</f>
        <v>23549768</v>
      </c>
      <c r="I168" s="9">
        <f>VLOOKUP(A168,'2020 - Support'!K:O,5,FALSE)</f>
        <v>0.44800000000000001</v>
      </c>
      <c r="J168" t="str">
        <f t="shared" si="4"/>
        <v>YES</v>
      </c>
      <c r="K168" t="str">
        <f t="shared" si="5"/>
        <v>YES</v>
      </c>
    </row>
    <row r="169" spans="1:11" x14ac:dyDescent="0.35">
      <c r="A169" t="s">
        <v>896</v>
      </c>
      <c r="B169" s="24">
        <f>VLOOKUP(A169,'2016 - Support'!J:N,2,FALSE)</f>
        <v>48162932</v>
      </c>
      <c r="C169" s="9">
        <f>VLOOKUP(A169,'2016 - Support'!J:N,3,FALSE)</f>
        <v>1.5188999999999999</v>
      </c>
      <c r="D169" s="24">
        <f>VLOOKUP(A169,'2016 - Support'!J:N,4,FALSE)</f>
        <v>16958020</v>
      </c>
      <c r="E169" s="9">
        <f>VLOOKUP(A169,'2016 - Support'!J:N,5,FALSE)</f>
        <v>0.53479999999999994</v>
      </c>
      <c r="F169" s="24">
        <f>VLOOKUP(A169,'2020 - Support'!K:O,2,FALSE)</f>
        <v>57426776</v>
      </c>
      <c r="G169" s="9">
        <f>VLOOKUP(A169,'2020 - Support'!K:O,3,FALSE)</f>
        <v>1.5381</v>
      </c>
      <c r="H169" s="24">
        <f>VLOOKUP(A169,'2020 - Support'!K:O,4,FALSE)</f>
        <v>21262663</v>
      </c>
      <c r="I169" s="9">
        <f>VLOOKUP(A169,'2020 - Support'!K:O,5,FALSE)</f>
        <v>0.56950000000000001</v>
      </c>
      <c r="J169" t="str">
        <f t="shared" si="4"/>
        <v>NO</v>
      </c>
      <c r="K169" t="str">
        <f t="shared" si="5"/>
        <v>NO</v>
      </c>
    </row>
    <row r="170" spans="1:11" x14ac:dyDescent="0.35">
      <c r="A170" t="s">
        <v>897</v>
      </c>
      <c r="B170" s="24">
        <f>VLOOKUP(A170,'2016 - Support'!J:N,2,FALSE)</f>
        <v>37038646</v>
      </c>
      <c r="C170" s="9">
        <f>VLOOKUP(A170,'2016 - Support'!J:N,3,FALSE)</f>
        <v>0.83100000000000007</v>
      </c>
      <c r="D170" s="24">
        <f>VLOOKUP(A170,'2016 - Support'!J:N,4,FALSE)</f>
        <v>13090554</v>
      </c>
      <c r="E170" s="9">
        <f>VLOOKUP(A170,'2016 - Support'!J:N,5,FALSE)</f>
        <v>0.29370000000000002</v>
      </c>
      <c r="F170" s="24">
        <f>VLOOKUP(A170,'2020 - Support'!K:O,2,FALSE)</f>
        <v>39324456</v>
      </c>
      <c r="G170" s="9">
        <f>VLOOKUP(A170,'2020 - Support'!K:O,3,FALSE)</f>
        <v>0.79990000000000006</v>
      </c>
      <c r="H170" s="24">
        <f>VLOOKUP(A170,'2020 - Support'!K:O,4,FALSE)</f>
        <v>12064285</v>
      </c>
      <c r="I170" s="9">
        <f>VLOOKUP(A170,'2020 - Support'!K:O,5,FALSE)</f>
        <v>0.24540000000000001</v>
      </c>
      <c r="J170" t="str">
        <f t="shared" si="4"/>
        <v>YES</v>
      </c>
      <c r="K170" t="str">
        <f t="shared" si="5"/>
        <v>YES</v>
      </c>
    </row>
    <row r="171" spans="1:11" x14ac:dyDescent="0.35">
      <c r="A171" t="s">
        <v>898</v>
      </c>
      <c r="B171" s="24">
        <f>VLOOKUP(A171,'2016 - Support'!J:N,2,FALSE)</f>
        <v>29669052</v>
      </c>
      <c r="C171" s="9">
        <f>VLOOKUP(A171,'2016 - Support'!J:N,3,FALSE)</f>
        <v>1.2634999999999998</v>
      </c>
      <c r="D171" s="24">
        <f>VLOOKUP(A171,'2016 - Support'!J:N,4,FALSE)</f>
        <v>12078956</v>
      </c>
      <c r="E171" s="9">
        <f>VLOOKUP(A171,'2016 - Support'!J:N,5,FALSE)</f>
        <v>0.51439999999999997</v>
      </c>
      <c r="F171" s="24">
        <f>VLOOKUP(A171,'2020 - Support'!K:O,2,FALSE)</f>
        <v>39614815</v>
      </c>
      <c r="G171" s="9">
        <f>VLOOKUP(A171,'2020 - Support'!K:O,3,FALSE)</f>
        <v>1.4264999999999999</v>
      </c>
      <c r="H171" s="24">
        <f>VLOOKUP(A171,'2020 - Support'!K:O,4,FALSE)</f>
        <v>12321832</v>
      </c>
      <c r="I171" s="9">
        <f>VLOOKUP(A171,'2020 - Support'!K:O,5,FALSE)</f>
        <v>0.44369999999999998</v>
      </c>
      <c r="J171" t="str">
        <f t="shared" si="4"/>
        <v>NO</v>
      </c>
      <c r="K171" t="str">
        <f t="shared" si="5"/>
        <v>YES</v>
      </c>
    </row>
    <row r="172" spans="1:11" x14ac:dyDescent="0.35">
      <c r="A172" t="s">
        <v>899</v>
      </c>
      <c r="B172" s="24">
        <f>VLOOKUP(A172,'2016 - Support'!J:N,2,FALSE)</f>
        <v>28737765</v>
      </c>
      <c r="C172" s="9">
        <f>VLOOKUP(A172,'2016 - Support'!J:N,3,FALSE)</f>
        <v>0.51349999999999996</v>
      </c>
      <c r="D172" s="24">
        <f>VLOOKUP(A172,'2016 - Support'!J:N,4,FALSE)</f>
        <v>7499042</v>
      </c>
      <c r="E172" s="9">
        <f>VLOOKUP(A172,'2016 - Support'!J:N,5,FALSE)</f>
        <v>0.13400000000000001</v>
      </c>
      <c r="F172" s="24">
        <f>VLOOKUP(A172,'2020 - Support'!K:O,2,FALSE)</f>
        <v>56176541</v>
      </c>
      <c r="G172" s="9">
        <f>VLOOKUP(A172,'2020 - Support'!K:O,3,FALSE)</f>
        <v>0.89599999999999991</v>
      </c>
      <c r="H172" s="24">
        <f>VLOOKUP(A172,'2020 - Support'!K:O,4,FALSE)</f>
        <v>24150281</v>
      </c>
      <c r="I172" s="9">
        <f>VLOOKUP(A172,'2020 - Support'!K:O,5,FALSE)</f>
        <v>0.38419999999999999</v>
      </c>
      <c r="J172" t="str">
        <f t="shared" si="4"/>
        <v>NO</v>
      </c>
      <c r="K172" t="str">
        <f t="shared" si="5"/>
        <v>NO</v>
      </c>
    </row>
    <row r="173" spans="1:11" x14ac:dyDescent="0.35">
      <c r="A173" t="s">
        <v>900</v>
      </c>
      <c r="B173" s="24">
        <f>VLOOKUP(A173,'2016 - Support'!J:N,2,FALSE)</f>
        <v>54125355</v>
      </c>
      <c r="C173" s="9">
        <f>VLOOKUP(A173,'2016 - Support'!J:N,3,FALSE)</f>
        <v>2.0884999999999998</v>
      </c>
      <c r="D173" s="24">
        <f>VLOOKUP(A173,'2016 - Support'!J:N,4,FALSE)</f>
        <v>30369556</v>
      </c>
      <c r="E173" s="9">
        <f>VLOOKUP(A173,'2016 - Support'!J:N,5,FALSE)</f>
        <v>1.1928000000000001</v>
      </c>
      <c r="F173" s="24">
        <f>VLOOKUP(A173,'2020 - Support'!K:O,2,FALSE)</f>
        <v>69444282</v>
      </c>
      <c r="G173" s="9">
        <f>VLOOKUP(A173,'2020 - Support'!K:O,3,FALSE)</f>
        <v>2.3029000000000002</v>
      </c>
      <c r="H173" s="24">
        <f>VLOOKUP(A173,'2020 - Support'!K:O,4,FALSE)</f>
        <v>26561607</v>
      </c>
      <c r="I173" s="9">
        <f>VLOOKUP(A173,'2020 - Support'!K:O,5,FALSE)</f>
        <v>0.90249999999999997</v>
      </c>
      <c r="J173" t="str">
        <f t="shared" si="4"/>
        <v>YES</v>
      </c>
      <c r="K173" t="str">
        <f t="shared" si="5"/>
        <v>YES</v>
      </c>
    </row>
    <row r="174" spans="1:11" x14ac:dyDescent="0.35">
      <c r="A174" t="s">
        <v>901</v>
      </c>
      <c r="B174" s="24">
        <f>VLOOKUP(A174,'2016 - Support'!J:N,2,FALSE)</f>
        <v>9910247</v>
      </c>
      <c r="C174" s="9">
        <f>VLOOKUP(A174,'2016 - Support'!J:N,3,FALSE)</f>
        <v>2.5211000000000001</v>
      </c>
      <c r="D174" s="24">
        <f>VLOOKUP(A174,'2016 - Support'!J:N,4,FALSE)</f>
        <v>6364310</v>
      </c>
      <c r="E174" s="9">
        <f>VLOOKUP(A174,'2016 - Support'!J:N,5,FALSE)</f>
        <v>1.6296999999999999</v>
      </c>
      <c r="F174" s="24">
        <f>VLOOKUP(A174,'2020 - Support'!K:O,2,FALSE)</f>
        <v>10611474</v>
      </c>
      <c r="G174" s="9">
        <f>VLOOKUP(A174,'2020 - Support'!K:O,3,FALSE)</f>
        <v>2.2723</v>
      </c>
      <c r="H174" s="24">
        <f>VLOOKUP(A174,'2020 - Support'!K:O,4,FALSE)</f>
        <v>7907955</v>
      </c>
      <c r="I174" s="9">
        <f>VLOOKUP(A174,'2020 - Support'!K:O,5,FALSE)</f>
        <v>1.7050999999999998</v>
      </c>
      <c r="J174" t="str">
        <f t="shared" si="4"/>
        <v>NO</v>
      </c>
      <c r="K174" t="str">
        <f t="shared" si="5"/>
        <v>NO</v>
      </c>
    </row>
    <row r="175" spans="1:11" x14ac:dyDescent="0.35">
      <c r="A175" t="s">
        <v>902</v>
      </c>
      <c r="B175" s="24">
        <f>VLOOKUP(A175,'2016 - Support'!J:N,2,FALSE)</f>
        <v>136984267</v>
      </c>
      <c r="C175" s="9">
        <f>VLOOKUP(A175,'2016 - Support'!J:N,3,FALSE)</f>
        <v>1.417</v>
      </c>
      <c r="D175" s="24">
        <f>VLOOKUP(A175,'2016 - Support'!J:N,4,FALSE)</f>
        <v>68066777</v>
      </c>
      <c r="E175" s="9">
        <f>VLOOKUP(A175,'2016 - Support'!J:N,5,FALSE)</f>
        <v>0.70409999999999995</v>
      </c>
      <c r="F175" s="24">
        <f>VLOOKUP(A175,'2020 - Support'!K:O,2,FALSE)</f>
        <v>177010864</v>
      </c>
      <c r="G175" s="9">
        <f>VLOOKUP(A175,'2020 - Support'!K:O,3,FALSE)</f>
        <v>1.4284000000000001</v>
      </c>
      <c r="H175" s="24">
        <f>VLOOKUP(A175,'2020 - Support'!K:O,4,FALSE)</f>
        <v>60705505</v>
      </c>
      <c r="I175" s="9">
        <f>VLOOKUP(A175,'2020 - Support'!K:O,5,FALSE)</f>
        <v>0.51139999999999997</v>
      </c>
      <c r="J175" t="str">
        <f t="shared" si="4"/>
        <v>YES</v>
      </c>
      <c r="K175" t="str">
        <f t="shared" si="5"/>
        <v>YES</v>
      </c>
    </row>
    <row r="176" spans="1:11" x14ac:dyDescent="0.35">
      <c r="A176" t="s">
        <v>903</v>
      </c>
      <c r="B176" s="24">
        <f>VLOOKUP(A176,'2016 - Support'!J:N,2,FALSE)</f>
        <v>5519476</v>
      </c>
      <c r="C176" s="9">
        <f>VLOOKUP(A176,'2016 - Support'!J:N,3,FALSE)</f>
        <v>0.85489999999999999</v>
      </c>
      <c r="D176" s="24">
        <f>VLOOKUP(A176,'2016 - Support'!J:N,4,FALSE)</f>
        <v>22648</v>
      </c>
      <c r="E176" s="9">
        <f>VLOOKUP(A176,'2016 - Support'!J:N,5,FALSE)</f>
        <v>4.0000000000000001E-3</v>
      </c>
      <c r="F176" s="24">
        <f>VLOOKUP(A176,'2020 - Support'!K:O,2,FALSE)</f>
        <v>6151473</v>
      </c>
      <c r="G176" s="9">
        <f>VLOOKUP(A176,'2020 - Support'!K:O,3,FALSE)</f>
        <v>0.84210000000000007</v>
      </c>
      <c r="H176" s="24">
        <f>VLOOKUP(A176,'2020 - Support'!K:O,4,FALSE)</f>
        <v>11131</v>
      </c>
      <c r="I176" s="9">
        <f>VLOOKUP(A176,'2020 - Support'!K:O,5,FALSE)</f>
        <v>1.8E-3</v>
      </c>
      <c r="J176" t="str">
        <f t="shared" si="4"/>
        <v>YES</v>
      </c>
      <c r="K176" t="str">
        <f t="shared" si="5"/>
        <v>YES</v>
      </c>
    </row>
    <row r="177" spans="1:11" x14ac:dyDescent="0.35">
      <c r="A177" t="s">
        <v>904</v>
      </c>
      <c r="B177" s="24">
        <f>VLOOKUP(A177,'2016 - Support'!J:N,2,FALSE)</f>
        <v>3718557</v>
      </c>
      <c r="C177" s="9">
        <f>VLOOKUP(A177,'2016 - Support'!J:N,3,FALSE)</f>
        <v>0.44570000000000004</v>
      </c>
      <c r="D177" s="24">
        <f>VLOOKUP(A177,'2016 - Support'!J:N,4,FALSE)</f>
        <v>1804692</v>
      </c>
      <c r="E177" s="9">
        <f>VLOOKUP(A177,'2016 - Support'!J:N,5,FALSE)</f>
        <v>0.21630000000000002</v>
      </c>
      <c r="F177" s="24">
        <f>VLOOKUP(A177,'2020 - Support'!K:O,2,FALSE)</f>
        <v>5414780</v>
      </c>
      <c r="G177" s="9">
        <f>VLOOKUP(A177,'2020 - Support'!K:O,3,FALSE)</f>
        <v>0.62419999999999998</v>
      </c>
      <c r="H177" s="24">
        <f>VLOOKUP(A177,'2020 - Support'!K:O,4,FALSE)</f>
        <v>1754609</v>
      </c>
      <c r="I177" s="9">
        <f>VLOOKUP(A177,'2020 - Support'!K:O,5,FALSE)</f>
        <v>0.2044</v>
      </c>
      <c r="J177" t="str">
        <f t="shared" si="4"/>
        <v>YES</v>
      </c>
      <c r="K177" t="str">
        <f t="shared" si="5"/>
        <v>YES</v>
      </c>
    </row>
    <row r="178" spans="1:11" x14ac:dyDescent="0.35">
      <c r="A178" t="s">
        <v>905</v>
      </c>
      <c r="B178" s="24">
        <f>VLOOKUP(A178,'2016 - Support'!J:N,2,FALSE)</f>
        <v>1746909</v>
      </c>
      <c r="C178" s="9">
        <f>VLOOKUP(A178,'2016 - Support'!J:N,3,FALSE)</f>
        <v>1.0822000000000001</v>
      </c>
      <c r="D178" s="24">
        <f>VLOOKUP(A178,'2016 - Support'!J:N,4,FALSE)</f>
        <v>871840</v>
      </c>
      <c r="E178" s="9">
        <f>VLOOKUP(A178,'2016 - Support'!J:N,5,FALSE)</f>
        <v>0.54010000000000002</v>
      </c>
      <c r="F178" s="24">
        <f>VLOOKUP(A178,'2020 - Support'!K:O,2,FALSE)</f>
        <v>1848885</v>
      </c>
      <c r="G178" s="9">
        <f>VLOOKUP(A178,'2020 - Support'!K:O,3,FALSE)</f>
        <v>1.0941000000000001</v>
      </c>
      <c r="H178" s="24">
        <f>VLOOKUP(A178,'2020 - Support'!K:O,4,FALSE)</f>
        <v>871465</v>
      </c>
      <c r="I178" s="9">
        <f>VLOOKUP(A178,'2020 - Support'!K:O,5,FALSE)</f>
        <v>0.51570000000000005</v>
      </c>
      <c r="J178" t="str">
        <f t="shared" si="4"/>
        <v>YES</v>
      </c>
      <c r="K178" t="str">
        <f t="shared" si="5"/>
        <v>YES</v>
      </c>
    </row>
    <row r="179" spans="1:11" x14ac:dyDescent="0.35">
      <c r="A179" t="s">
        <v>906</v>
      </c>
      <c r="B179" s="24">
        <f>VLOOKUP(A179,'2016 - Support'!J:N,2,FALSE)</f>
        <v>3024385</v>
      </c>
      <c r="C179" s="9">
        <f>VLOOKUP(A179,'2016 - Support'!J:N,3,FALSE)</f>
        <v>0.71700000000000008</v>
      </c>
      <c r="D179" s="24">
        <f>VLOOKUP(A179,'2016 - Support'!J:N,4,FALSE)</f>
        <v>1210176</v>
      </c>
      <c r="E179" s="9">
        <f>VLOOKUP(A179,'2016 - Support'!J:N,5,FALSE)</f>
        <v>0.28690000000000004</v>
      </c>
      <c r="F179" s="24">
        <f>VLOOKUP(A179,'2020 - Support'!K:O,2,FALSE)</f>
        <v>3426514</v>
      </c>
      <c r="G179" s="9">
        <f>VLOOKUP(A179,'2020 - Support'!K:O,3,FALSE)</f>
        <v>0.71730000000000005</v>
      </c>
      <c r="H179" s="24">
        <f>VLOOKUP(A179,'2020 - Support'!K:O,4,FALSE)</f>
        <v>1379109</v>
      </c>
      <c r="I179" s="9">
        <f>VLOOKUP(A179,'2020 - Support'!K:O,5,FALSE)</f>
        <v>0.28870000000000001</v>
      </c>
      <c r="J179" t="str">
        <f t="shared" si="4"/>
        <v>NO</v>
      </c>
      <c r="K179" t="str">
        <f t="shared" si="5"/>
        <v>NO</v>
      </c>
    </row>
    <row r="180" spans="1:11" x14ac:dyDescent="0.35">
      <c r="A180" t="s">
        <v>907</v>
      </c>
      <c r="B180" s="24">
        <f>VLOOKUP(A180,'2016 - Support'!J:N,2,FALSE)</f>
        <v>7831821</v>
      </c>
      <c r="C180" s="9">
        <f>VLOOKUP(A180,'2016 - Support'!J:N,3,FALSE)</f>
        <v>0.9333999999999999</v>
      </c>
      <c r="D180" s="24">
        <f>VLOOKUP(A180,'2016 - Support'!J:N,4,FALSE)</f>
        <v>3877314</v>
      </c>
      <c r="E180" s="9">
        <f>VLOOKUP(A180,'2016 - Support'!J:N,5,FALSE)</f>
        <v>0.46209999999999996</v>
      </c>
      <c r="F180" s="24">
        <f>VLOOKUP(A180,'2020 - Support'!K:O,2,FALSE)</f>
        <v>9785771</v>
      </c>
      <c r="G180" s="9">
        <f>VLOOKUP(A180,'2020 - Support'!K:O,3,FALSE)</f>
        <v>1.1280000000000001</v>
      </c>
      <c r="H180" s="24">
        <f>VLOOKUP(A180,'2020 - Support'!K:O,4,FALSE)</f>
        <v>5346605</v>
      </c>
      <c r="I180" s="9">
        <f>VLOOKUP(A180,'2020 - Support'!K:O,5,FALSE)</f>
        <v>0.61629999999999996</v>
      </c>
      <c r="J180" t="str">
        <f t="shared" si="4"/>
        <v>NO</v>
      </c>
      <c r="K180" t="str">
        <f t="shared" si="5"/>
        <v>NO</v>
      </c>
    </row>
    <row r="181" spans="1:11" x14ac:dyDescent="0.35">
      <c r="A181" t="s">
        <v>908</v>
      </c>
      <c r="B181" s="24">
        <f>VLOOKUP(A181,'2016 - Support'!J:N,2,FALSE)</f>
        <v>2351484</v>
      </c>
      <c r="C181" s="9">
        <f>VLOOKUP(A181,'2016 - Support'!J:N,3,FALSE)</f>
        <v>0.86569999999999991</v>
      </c>
      <c r="D181" s="24">
        <f>VLOOKUP(A181,'2016 - Support'!J:N,4,FALSE)</f>
        <v>918641</v>
      </c>
      <c r="E181" s="9">
        <f>VLOOKUP(A181,'2016 - Support'!J:N,5,FALSE)</f>
        <v>0.3382</v>
      </c>
      <c r="F181" s="24">
        <f>VLOOKUP(A181,'2020 - Support'!K:O,2,FALSE)</f>
        <v>2471514</v>
      </c>
      <c r="G181" s="9">
        <f>VLOOKUP(A181,'2020 - Support'!K:O,3,FALSE)</f>
        <v>0.85680000000000001</v>
      </c>
      <c r="H181" s="24">
        <f>VLOOKUP(A181,'2020 - Support'!K:O,4,FALSE)</f>
        <v>855857</v>
      </c>
      <c r="I181" s="9">
        <f>VLOOKUP(A181,'2020 - Support'!K:O,5,FALSE)</f>
        <v>0.29670000000000002</v>
      </c>
      <c r="J181" t="str">
        <f t="shared" si="4"/>
        <v>YES</v>
      </c>
      <c r="K181" t="str">
        <f t="shared" si="5"/>
        <v>YES</v>
      </c>
    </row>
    <row r="182" spans="1:11" x14ac:dyDescent="0.35">
      <c r="A182" t="s">
        <v>909</v>
      </c>
      <c r="B182" s="24">
        <f>VLOOKUP(A182,'2016 - Support'!J:N,2,FALSE)</f>
        <v>1497600</v>
      </c>
      <c r="C182" s="9">
        <f>VLOOKUP(A182,'2016 - Support'!J:N,3,FALSE)</f>
        <v>0.83460000000000001</v>
      </c>
      <c r="D182" s="24">
        <f>VLOOKUP(A182,'2016 - Support'!J:N,4,FALSE)</f>
        <v>456314</v>
      </c>
      <c r="E182" s="9">
        <f>VLOOKUP(A182,'2016 - Support'!J:N,5,FALSE)</f>
        <v>0.25429999999999997</v>
      </c>
      <c r="F182" s="24">
        <f>VLOOKUP(A182,'2020 - Support'!K:O,2,FALSE)</f>
        <v>1605663</v>
      </c>
      <c r="G182" s="9">
        <f>VLOOKUP(A182,'2020 - Support'!K:O,3,FALSE)</f>
        <v>0.8600000000000001</v>
      </c>
      <c r="H182" s="24">
        <f>VLOOKUP(A182,'2020 - Support'!K:O,4,FALSE)</f>
        <v>294434</v>
      </c>
      <c r="I182" s="9">
        <f>VLOOKUP(A182,'2020 - Support'!K:O,5,FALSE)</f>
        <v>0.15770000000000001</v>
      </c>
      <c r="J182" t="str">
        <f t="shared" si="4"/>
        <v>YES</v>
      </c>
      <c r="K182" t="str">
        <f t="shared" si="5"/>
        <v>YES</v>
      </c>
    </row>
    <row r="183" spans="1:11" x14ac:dyDescent="0.35">
      <c r="A183" t="s">
        <v>910</v>
      </c>
      <c r="B183" s="24">
        <f>VLOOKUP(A183,'2016 - Support'!J:N,2,FALSE)</f>
        <v>1726985</v>
      </c>
      <c r="C183" s="9">
        <f>VLOOKUP(A183,'2016 - Support'!J:N,3,FALSE)</f>
        <v>0.88700000000000001</v>
      </c>
      <c r="D183" s="24">
        <f>VLOOKUP(A183,'2016 - Support'!J:N,4,FALSE)</f>
        <v>702476</v>
      </c>
      <c r="E183" s="9">
        <f>VLOOKUP(A183,'2016 - Support'!J:N,5,FALSE)</f>
        <v>0.36080000000000001</v>
      </c>
      <c r="F183" s="24">
        <f>VLOOKUP(A183,'2020 - Support'!K:O,2,FALSE)</f>
        <v>2172035</v>
      </c>
      <c r="G183" s="9">
        <f>VLOOKUP(A183,'2020 - Support'!K:O,3,FALSE)</f>
        <v>0.97240000000000004</v>
      </c>
      <c r="H183" s="24">
        <f>VLOOKUP(A183,'2020 - Support'!K:O,4,FALSE)</f>
        <v>957134</v>
      </c>
      <c r="I183" s="9">
        <f>VLOOKUP(A183,'2020 - Support'!K:O,5,FALSE)</f>
        <v>0.42849999999999999</v>
      </c>
      <c r="J183" t="str">
        <f t="shared" si="4"/>
        <v>NO</v>
      </c>
      <c r="K183" t="str">
        <f t="shared" si="5"/>
        <v>NO</v>
      </c>
    </row>
    <row r="184" spans="1:11" x14ac:dyDescent="0.35">
      <c r="A184" t="s">
        <v>911</v>
      </c>
      <c r="B184" s="24">
        <f>VLOOKUP(A184,'2016 - Support'!J:N,2,FALSE)</f>
        <v>3934007</v>
      </c>
      <c r="C184" s="9">
        <f>VLOOKUP(A184,'2016 - Support'!J:N,3,FALSE)</f>
        <v>0.95050000000000001</v>
      </c>
      <c r="D184" s="24">
        <f>VLOOKUP(A184,'2016 - Support'!J:N,4,FALSE)</f>
        <v>1283467</v>
      </c>
      <c r="E184" s="9">
        <f>VLOOKUP(A184,'2016 - Support'!J:N,5,FALSE)</f>
        <v>0.31009999999999999</v>
      </c>
      <c r="F184" s="24">
        <f>VLOOKUP(A184,'2020 - Support'!K:O,2,FALSE)</f>
        <v>4197224</v>
      </c>
      <c r="G184" s="9">
        <f>VLOOKUP(A184,'2020 - Support'!K:O,3,FALSE)</f>
        <v>0.88369999999999993</v>
      </c>
      <c r="H184" s="24">
        <f>VLOOKUP(A184,'2020 - Support'!K:O,4,FALSE)</f>
        <v>1195475</v>
      </c>
      <c r="I184" s="9">
        <f>VLOOKUP(A184,'2020 - Support'!K:O,5,FALSE)</f>
        <v>0.25169999999999998</v>
      </c>
      <c r="J184" t="str">
        <f t="shared" si="4"/>
        <v>YES</v>
      </c>
      <c r="K184" t="str">
        <f t="shared" si="5"/>
        <v>YES</v>
      </c>
    </row>
    <row r="185" spans="1:11" x14ac:dyDescent="0.35">
      <c r="A185" t="s">
        <v>912</v>
      </c>
      <c r="B185" s="24">
        <f>VLOOKUP(A185,'2016 - Support'!J:N,2,FALSE)</f>
        <v>2050911</v>
      </c>
      <c r="C185" s="9">
        <f>VLOOKUP(A185,'2016 - Support'!J:N,3,FALSE)</f>
        <v>0.70350000000000001</v>
      </c>
      <c r="D185" s="24">
        <f>VLOOKUP(A185,'2016 - Support'!J:N,4,FALSE)</f>
        <v>732614</v>
      </c>
      <c r="E185" s="9">
        <f>VLOOKUP(A185,'2016 - Support'!J:N,5,FALSE)</f>
        <v>0.25130000000000002</v>
      </c>
      <c r="F185" s="24">
        <f>VLOOKUP(A185,'2020 - Support'!K:O,2,FALSE)</f>
        <v>2498411</v>
      </c>
      <c r="G185" s="9">
        <f>VLOOKUP(A185,'2020 - Support'!K:O,3,FALSE)</f>
        <v>0.84999999999999987</v>
      </c>
      <c r="H185" s="24">
        <f>VLOOKUP(A185,'2020 - Support'!K:O,4,FALSE)</f>
        <v>1024643</v>
      </c>
      <c r="I185" s="9">
        <f>VLOOKUP(A185,'2020 - Support'!K:O,5,FALSE)</f>
        <v>0.34859999999999997</v>
      </c>
      <c r="J185" t="str">
        <f t="shared" si="4"/>
        <v>NO</v>
      </c>
      <c r="K185" t="str">
        <f t="shared" si="5"/>
        <v>NO</v>
      </c>
    </row>
    <row r="186" spans="1:11" x14ac:dyDescent="0.35">
      <c r="A186" t="s">
        <v>913</v>
      </c>
      <c r="B186" s="24">
        <f>VLOOKUP(A186,'2016 - Support'!J:N,2,FALSE)</f>
        <v>4732399</v>
      </c>
      <c r="C186" s="9">
        <f>VLOOKUP(A186,'2016 - Support'!J:N,3,FALSE)</f>
        <v>1.4002999999999999</v>
      </c>
      <c r="D186" s="24">
        <f>VLOOKUP(A186,'2016 - Support'!J:N,4,FALSE)</f>
        <v>2819229</v>
      </c>
      <c r="E186" s="9">
        <f>VLOOKUP(A186,'2016 - Support'!J:N,5,FALSE)</f>
        <v>0.83420000000000005</v>
      </c>
      <c r="F186" s="24">
        <f>VLOOKUP(A186,'2020 - Support'!K:O,2,FALSE)</f>
        <v>4835996</v>
      </c>
      <c r="G186" s="9">
        <f>VLOOKUP(A186,'2020 - Support'!K:O,3,FALSE)</f>
        <v>1.4795</v>
      </c>
      <c r="H186" s="24">
        <f>VLOOKUP(A186,'2020 - Support'!K:O,4,FALSE)</f>
        <v>2730319</v>
      </c>
      <c r="I186" s="9">
        <f>VLOOKUP(A186,'2020 - Support'!K:O,5,FALSE)</f>
        <v>0.83530000000000004</v>
      </c>
      <c r="J186" t="str">
        <f t="shared" si="4"/>
        <v>YES</v>
      </c>
      <c r="K186" t="str">
        <f t="shared" si="5"/>
        <v>NO</v>
      </c>
    </row>
    <row r="187" spans="1:11" x14ac:dyDescent="0.35">
      <c r="A187" t="s">
        <v>914</v>
      </c>
      <c r="B187" s="24">
        <f>VLOOKUP(A187,'2016 - Support'!J:N,2,FALSE)</f>
        <v>3935426</v>
      </c>
      <c r="C187" s="9">
        <f>VLOOKUP(A187,'2016 - Support'!J:N,3,FALSE)</f>
        <v>1.2086000000000001</v>
      </c>
      <c r="D187" s="24">
        <f>VLOOKUP(A187,'2016 - Support'!J:N,4,FALSE)</f>
        <v>2253606</v>
      </c>
      <c r="E187" s="9">
        <f>VLOOKUP(A187,'2016 - Support'!J:N,5,FALSE)</f>
        <v>0.69210000000000005</v>
      </c>
      <c r="F187" s="24">
        <f>VLOOKUP(A187,'2020 - Support'!K:O,2,FALSE)</f>
        <v>5684930</v>
      </c>
      <c r="G187" s="9">
        <f>VLOOKUP(A187,'2020 - Support'!K:O,3,FALSE)</f>
        <v>1.6093000000000002</v>
      </c>
      <c r="H187" s="24">
        <f>VLOOKUP(A187,'2020 - Support'!K:O,4,FALSE)</f>
        <v>3456952</v>
      </c>
      <c r="I187" s="9">
        <f>VLOOKUP(A187,'2020 - Support'!K:O,5,FALSE)</f>
        <v>0.97860000000000003</v>
      </c>
      <c r="J187" t="str">
        <f t="shared" si="4"/>
        <v>NO</v>
      </c>
      <c r="K187" t="str">
        <f t="shared" si="5"/>
        <v>NO</v>
      </c>
    </row>
    <row r="188" spans="1:11" x14ac:dyDescent="0.35">
      <c r="A188" t="s">
        <v>915</v>
      </c>
      <c r="B188" s="24">
        <f>VLOOKUP(A188,'2016 - Support'!J:N,2,FALSE)</f>
        <v>8028614</v>
      </c>
      <c r="C188" s="9">
        <f>VLOOKUP(A188,'2016 - Support'!J:N,3,FALSE)</f>
        <v>1.0173999999999999</v>
      </c>
      <c r="D188" s="24">
        <f>VLOOKUP(A188,'2016 - Support'!J:N,4,FALSE)</f>
        <v>4363892</v>
      </c>
      <c r="E188" s="9">
        <f>VLOOKUP(A188,'2016 - Support'!J:N,5,FALSE)</f>
        <v>0.55299999999999994</v>
      </c>
      <c r="F188" s="24">
        <f>VLOOKUP(A188,'2020 - Support'!K:O,2,FALSE)</f>
        <v>9050913</v>
      </c>
      <c r="G188" s="9">
        <f>VLOOKUP(A188,'2020 - Support'!K:O,3,FALSE)</f>
        <v>1.0070000000000001</v>
      </c>
      <c r="H188" s="24">
        <f>VLOOKUP(A188,'2020 - Support'!K:O,4,FALSE)</f>
        <v>4535343</v>
      </c>
      <c r="I188" s="9">
        <f>VLOOKUP(A188,'2020 - Support'!K:O,5,FALSE)</f>
        <v>0.50460000000000005</v>
      </c>
      <c r="J188" t="str">
        <f t="shared" si="4"/>
        <v>NO</v>
      </c>
      <c r="K188" t="str">
        <f t="shared" si="5"/>
        <v>YES</v>
      </c>
    </row>
    <row r="189" spans="1:11" x14ac:dyDescent="0.35">
      <c r="A189" t="s">
        <v>916</v>
      </c>
      <c r="B189" s="24">
        <f>VLOOKUP(A189,'2016 - Support'!J:N,2,FALSE)</f>
        <v>38645309</v>
      </c>
      <c r="C189" s="9">
        <f>VLOOKUP(A189,'2016 - Support'!J:N,3,FALSE)</f>
        <v>0.65479999999999994</v>
      </c>
      <c r="D189" s="24">
        <f>VLOOKUP(A189,'2016 - Support'!J:N,4,FALSE)</f>
        <v>11272135</v>
      </c>
      <c r="E189" s="9">
        <f>VLOOKUP(A189,'2016 - Support'!J:N,5,FALSE)</f>
        <v>0.1938</v>
      </c>
      <c r="F189" s="24">
        <f>VLOOKUP(A189,'2020 - Support'!K:O,2,FALSE)</f>
        <v>40902656</v>
      </c>
      <c r="G189" s="9">
        <f>VLOOKUP(A189,'2020 - Support'!K:O,3,FALSE)</f>
        <v>0.62050000000000005</v>
      </c>
      <c r="H189" s="24">
        <f>VLOOKUP(A189,'2020 - Support'!K:O,4,FALSE)</f>
        <v>12240298</v>
      </c>
      <c r="I189" s="9">
        <f>VLOOKUP(A189,'2020 - Support'!K:O,5,FALSE)</f>
        <v>0.18859999999999999</v>
      </c>
      <c r="J189" t="str">
        <f t="shared" si="4"/>
        <v>NO</v>
      </c>
      <c r="K189" t="str">
        <f t="shared" si="5"/>
        <v>YES</v>
      </c>
    </row>
    <row r="190" spans="1:11" x14ac:dyDescent="0.35">
      <c r="A190" t="s">
        <v>917</v>
      </c>
      <c r="B190" s="24">
        <f>VLOOKUP(A190,'2016 - Support'!J:N,2,FALSE)</f>
        <v>6892061</v>
      </c>
      <c r="C190" s="9">
        <f>VLOOKUP(A190,'2016 - Support'!J:N,3,FALSE)</f>
        <v>0.83009999999999995</v>
      </c>
      <c r="D190" s="24">
        <f>VLOOKUP(A190,'2016 - Support'!J:N,4,FALSE)</f>
        <v>2045782</v>
      </c>
      <c r="E190" s="9">
        <f>VLOOKUP(A190,'2016 - Support'!J:N,5,FALSE)</f>
        <v>0.24640000000000001</v>
      </c>
      <c r="F190" s="24">
        <f>VLOOKUP(A190,'2020 - Support'!K:O,2,FALSE)</f>
        <v>8144552</v>
      </c>
      <c r="G190" s="9">
        <f>VLOOKUP(A190,'2020 - Support'!K:O,3,FALSE)</f>
        <v>0.94930000000000003</v>
      </c>
      <c r="H190" s="24">
        <f>VLOOKUP(A190,'2020 - Support'!K:O,4,FALSE)</f>
        <v>2383395</v>
      </c>
      <c r="I190" s="9">
        <f>VLOOKUP(A190,'2020 - Support'!K:O,5,FALSE)</f>
        <v>0.27779999999999999</v>
      </c>
      <c r="J190" t="str">
        <f t="shared" si="4"/>
        <v>NO</v>
      </c>
      <c r="K190" t="str">
        <f t="shared" si="5"/>
        <v>NO</v>
      </c>
    </row>
    <row r="191" spans="1:11" x14ac:dyDescent="0.35">
      <c r="A191" t="s">
        <v>918</v>
      </c>
      <c r="B191" s="24">
        <f>VLOOKUP(A191,'2016 - Support'!J:N,2,FALSE)</f>
        <v>8948596</v>
      </c>
      <c r="C191" s="9">
        <f>VLOOKUP(A191,'2016 - Support'!J:N,3,FALSE)</f>
        <v>1.0481</v>
      </c>
      <c r="D191" s="24">
        <f>VLOOKUP(A191,'2016 - Support'!J:N,4,FALSE)</f>
        <v>4857224</v>
      </c>
      <c r="E191" s="9">
        <f>VLOOKUP(A191,'2016 - Support'!J:N,5,FALSE)</f>
        <v>0.56889999999999996</v>
      </c>
      <c r="F191" s="24">
        <f>VLOOKUP(A191,'2020 - Support'!K:O,2,FALSE)</f>
        <v>8221468</v>
      </c>
      <c r="G191" s="9">
        <f>VLOOKUP(A191,'2020 - Support'!K:O,3,FALSE)</f>
        <v>0.91900000000000004</v>
      </c>
      <c r="H191" s="24">
        <f>VLOOKUP(A191,'2020 - Support'!K:O,4,FALSE)</f>
        <v>3525659</v>
      </c>
      <c r="I191" s="9">
        <f>VLOOKUP(A191,'2020 - Support'!K:O,5,FALSE)</f>
        <v>0.39410000000000001</v>
      </c>
      <c r="J191" t="str">
        <f t="shared" si="4"/>
        <v>YES</v>
      </c>
      <c r="K191" t="str">
        <f t="shared" si="5"/>
        <v>YES</v>
      </c>
    </row>
    <row r="192" spans="1:11" x14ac:dyDescent="0.35">
      <c r="A192" t="s">
        <v>919</v>
      </c>
      <c r="B192" s="24">
        <f>VLOOKUP(A192,'2016 - Support'!J:N,2,FALSE)</f>
        <v>7125190</v>
      </c>
      <c r="C192" s="9">
        <f>VLOOKUP(A192,'2016 - Support'!J:N,3,FALSE)</f>
        <v>1.7482</v>
      </c>
      <c r="D192" s="24">
        <f>VLOOKUP(A192,'2016 - Support'!J:N,4,FALSE)</f>
        <v>4960498</v>
      </c>
      <c r="E192" s="9">
        <f>VLOOKUP(A192,'2016 - Support'!J:N,5,FALSE)</f>
        <v>1.2075</v>
      </c>
      <c r="F192" s="24">
        <f>VLOOKUP(A192,'2020 - Support'!K:O,2,FALSE)</f>
        <v>8138041</v>
      </c>
      <c r="G192" s="9">
        <f>VLOOKUP(A192,'2020 - Support'!K:O,3,FALSE)</f>
        <v>1.7676000000000003</v>
      </c>
      <c r="H192" s="24">
        <f>VLOOKUP(A192,'2020 - Support'!K:O,4,FALSE)</f>
        <v>5703453</v>
      </c>
      <c r="I192" s="9">
        <f>VLOOKUP(A192,'2020 - Support'!K:O,5,FALSE)</f>
        <v>1.2266000000000001</v>
      </c>
      <c r="J192" t="str">
        <f t="shared" si="4"/>
        <v>NO</v>
      </c>
      <c r="K192" t="str">
        <f t="shared" si="5"/>
        <v>NO</v>
      </c>
    </row>
    <row r="193" spans="1:11" x14ac:dyDescent="0.35">
      <c r="A193" t="s">
        <v>920</v>
      </c>
      <c r="B193" s="24">
        <f>VLOOKUP(A193,'2016 - Support'!J:N,2,FALSE)</f>
        <v>3690446</v>
      </c>
      <c r="C193" s="9">
        <f>VLOOKUP(A193,'2016 - Support'!J:N,3,FALSE)</f>
        <v>1.0499999999999998</v>
      </c>
      <c r="D193" s="24">
        <f>VLOOKUP(A193,'2016 - Support'!J:N,4,FALSE)</f>
        <v>1953125</v>
      </c>
      <c r="E193" s="9">
        <f>VLOOKUP(A193,'2016 - Support'!J:N,5,FALSE)</f>
        <v>0.55569999999999997</v>
      </c>
      <c r="F193" s="24">
        <f>VLOOKUP(A193,'2020 - Support'!K:O,2,FALSE)</f>
        <v>4398184</v>
      </c>
      <c r="G193" s="9">
        <f>VLOOKUP(A193,'2020 - Support'!K:O,3,FALSE)</f>
        <v>1.0699999999999998</v>
      </c>
      <c r="H193" s="24">
        <f>VLOOKUP(A193,'2020 - Support'!K:O,4,FALSE)</f>
        <v>2524640</v>
      </c>
      <c r="I193" s="9">
        <f>VLOOKUP(A193,'2020 - Support'!K:O,5,FALSE)</f>
        <v>0.61419999999999997</v>
      </c>
      <c r="J193" t="str">
        <f t="shared" si="4"/>
        <v>NO</v>
      </c>
      <c r="K193" t="str">
        <f t="shared" si="5"/>
        <v>NO</v>
      </c>
    </row>
    <row r="194" spans="1:11" x14ac:dyDescent="0.35">
      <c r="A194" t="s">
        <v>921</v>
      </c>
      <c r="B194" s="24">
        <f>VLOOKUP(A194,'2016 - Support'!J:N,2,FALSE)</f>
        <v>1652082</v>
      </c>
      <c r="C194" s="9">
        <f>VLOOKUP(A194,'2016 - Support'!J:N,3,FALSE)</f>
        <v>1.0139</v>
      </c>
      <c r="D194" s="24">
        <f>VLOOKUP(A194,'2016 - Support'!J:N,4,FALSE)</f>
        <v>369067</v>
      </c>
      <c r="E194" s="9">
        <f>VLOOKUP(A194,'2016 - Support'!J:N,5,FALSE)</f>
        <v>0.22650000000000001</v>
      </c>
      <c r="F194" s="24">
        <f>VLOOKUP(A194,'2020 - Support'!K:O,2,FALSE)</f>
        <v>2057164</v>
      </c>
      <c r="G194" s="9">
        <f>VLOOKUP(A194,'2020 - Support'!K:O,3,FALSE)</f>
        <v>1.2513000000000001</v>
      </c>
      <c r="H194" s="24">
        <f>VLOOKUP(A194,'2020 - Support'!K:O,4,FALSE)</f>
        <v>431720</v>
      </c>
      <c r="I194" s="9">
        <f>VLOOKUP(A194,'2020 - Support'!K:O,5,FALSE)</f>
        <v>0.2626</v>
      </c>
      <c r="J194" t="str">
        <f t="shared" si="4"/>
        <v>NO</v>
      </c>
      <c r="K194" t="str">
        <f t="shared" si="5"/>
        <v>NO</v>
      </c>
    </row>
    <row r="195" spans="1:11" x14ac:dyDescent="0.35">
      <c r="A195" t="s">
        <v>922</v>
      </c>
      <c r="B195" s="24">
        <f>VLOOKUP(A195,'2016 - Support'!J:N,2,FALSE)</f>
        <v>7322180</v>
      </c>
      <c r="C195" s="9">
        <f>VLOOKUP(A195,'2016 - Support'!J:N,3,FALSE)</f>
        <v>0.59020000000000006</v>
      </c>
      <c r="D195" s="24">
        <f>VLOOKUP(A195,'2016 - Support'!J:N,4,FALSE)</f>
        <v>1842331</v>
      </c>
      <c r="E195" s="9">
        <f>VLOOKUP(A195,'2016 - Support'!J:N,5,FALSE)</f>
        <v>0.14850000000000002</v>
      </c>
      <c r="F195" s="24">
        <f>VLOOKUP(A195,'2020 - Support'!K:O,2,FALSE)</f>
        <v>9341740</v>
      </c>
      <c r="G195" s="9">
        <f>VLOOKUP(A195,'2020 - Support'!K:O,3,FALSE)</f>
        <v>0.67999999999999994</v>
      </c>
      <c r="H195" s="24">
        <f>VLOOKUP(A195,'2020 - Support'!K:O,4,FALSE)</f>
        <v>2279110</v>
      </c>
      <c r="I195" s="9">
        <f>VLOOKUP(A195,'2020 - Support'!K:O,5,FALSE)</f>
        <v>0.16589999999999999</v>
      </c>
      <c r="J195" t="str">
        <f t="shared" si="4"/>
        <v>NO</v>
      </c>
      <c r="K195" t="str">
        <f t="shared" si="5"/>
        <v>NO</v>
      </c>
    </row>
    <row r="196" spans="1:11" x14ac:dyDescent="0.35">
      <c r="A196" t="s">
        <v>923</v>
      </c>
      <c r="B196" s="24">
        <f>VLOOKUP(A196,'2016 - Support'!J:N,2,FALSE)</f>
        <v>8123659</v>
      </c>
      <c r="C196" s="9">
        <f>VLOOKUP(A196,'2016 - Support'!J:N,3,FALSE)</f>
        <v>0.78739999999999999</v>
      </c>
      <c r="D196" s="24">
        <f>VLOOKUP(A196,'2016 - Support'!J:N,4,FALSE)</f>
        <v>3768825</v>
      </c>
      <c r="E196" s="9">
        <f>VLOOKUP(A196,'2016 - Support'!J:N,5,FALSE)</f>
        <v>0.36530000000000001</v>
      </c>
      <c r="F196" s="24">
        <f>VLOOKUP(A196,'2020 - Support'!K:O,2,FALSE)</f>
        <v>9480761</v>
      </c>
      <c r="G196" s="9">
        <f>VLOOKUP(A196,'2020 - Support'!K:O,3,FALSE)</f>
        <v>0.78739999999999999</v>
      </c>
      <c r="H196" s="24">
        <f>VLOOKUP(A196,'2020 - Support'!K:O,4,FALSE)</f>
        <v>3983027</v>
      </c>
      <c r="I196" s="9">
        <f>VLOOKUP(A196,'2020 - Support'!K:O,5,FALSE)</f>
        <v>0.33079999999999998</v>
      </c>
      <c r="J196" t="str">
        <f t="shared" ref="J196:J259" si="6">IF(D196&gt;=H196,"YES","NO")</f>
        <v>NO</v>
      </c>
      <c r="K196" t="str">
        <f t="shared" ref="K196:K259" si="7">IF(E196&gt;=I196,"YES","NO")</f>
        <v>YES</v>
      </c>
    </row>
    <row r="197" spans="1:11" x14ac:dyDescent="0.35">
      <c r="A197" t="s">
        <v>924</v>
      </c>
      <c r="B197" s="24">
        <f>VLOOKUP(A197,'2016 - Support'!J:N,2,FALSE)</f>
        <v>4756653</v>
      </c>
      <c r="C197" s="9">
        <f>VLOOKUP(A197,'2016 - Support'!J:N,3,FALSE)</f>
        <v>0.87069999999999992</v>
      </c>
      <c r="D197" s="24">
        <f>VLOOKUP(A197,'2016 - Support'!J:N,4,FALSE)</f>
        <v>2104356</v>
      </c>
      <c r="E197" s="9">
        <f>VLOOKUP(A197,'2016 - Support'!J:N,5,FALSE)</f>
        <v>0.38519999999999999</v>
      </c>
      <c r="F197" s="24">
        <f>VLOOKUP(A197,'2020 - Support'!K:O,2,FALSE)</f>
        <v>5812699</v>
      </c>
      <c r="G197" s="9">
        <f>VLOOKUP(A197,'2020 - Support'!K:O,3,FALSE)</f>
        <v>1.0398000000000001</v>
      </c>
      <c r="H197" s="24">
        <f>VLOOKUP(A197,'2020 - Support'!K:O,4,FALSE)</f>
        <v>2596652</v>
      </c>
      <c r="I197" s="9">
        <f>VLOOKUP(A197,'2020 - Support'!K:O,5,FALSE)</f>
        <v>0.46450000000000002</v>
      </c>
      <c r="J197" t="str">
        <f t="shared" si="6"/>
        <v>NO</v>
      </c>
      <c r="K197" t="str">
        <f t="shared" si="7"/>
        <v>NO</v>
      </c>
    </row>
    <row r="198" spans="1:11" x14ac:dyDescent="0.35">
      <c r="A198" t="s">
        <v>925</v>
      </c>
      <c r="B198" s="24">
        <f>VLOOKUP(A198,'2016 - Support'!J:N,2,FALSE)</f>
        <v>3452491</v>
      </c>
      <c r="C198" s="9">
        <f>VLOOKUP(A198,'2016 - Support'!J:N,3,FALSE)</f>
        <v>0.73549999999999993</v>
      </c>
      <c r="D198" s="24">
        <f>VLOOKUP(A198,'2016 - Support'!J:N,4,FALSE)</f>
        <v>1389215</v>
      </c>
      <c r="E198" s="9">
        <f>VLOOKUP(A198,'2016 - Support'!J:N,5,FALSE)</f>
        <v>0.2959</v>
      </c>
      <c r="F198" s="24">
        <f>VLOOKUP(A198,'2020 - Support'!K:O,2,FALSE)</f>
        <v>3512670</v>
      </c>
      <c r="G198" s="9">
        <f>VLOOKUP(A198,'2020 - Support'!K:O,3,FALSE)</f>
        <v>0.77</v>
      </c>
      <c r="H198" s="24">
        <f>VLOOKUP(A198,'2020 - Support'!K:O,4,FALSE)</f>
        <v>966668</v>
      </c>
      <c r="I198" s="9">
        <f>VLOOKUP(A198,'2020 - Support'!K:O,5,FALSE)</f>
        <v>0.21190000000000001</v>
      </c>
      <c r="J198" t="str">
        <f t="shared" si="6"/>
        <v>YES</v>
      </c>
      <c r="K198" t="str">
        <f t="shared" si="7"/>
        <v>YES</v>
      </c>
    </row>
    <row r="199" spans="1:11" x14ac:dyDescent="0.35">
      <c r="A199" t="s">
        <v>926</v>
      </c>
      <c r="B199" s="24">
        <f>VLOOKUP(A199,'2016 - Support'!J:N,2,FALSE)</f>
        <v>3428275</v>
      </c>
      <c r="C199" s="9">
        <f>VLOOKUP(A199,'2016 - Support'!J:N,3,FALSE)</f>
        <v>0.86150000000000004</v>
      </c>
      <c r="D199" s="24">
        <f>VLOOKUP(A199,'2016 - Support'!J:N,4,FALSE)</f>
        <v>1532875</v>
      </c>
      <c r="E199" s="9">
        <f>VLOOKUP(A199,'2016 - Support'!J:N,5,FALSE)</f>
        <v>0.38519999999999999</v>
      </c>
      <c r="F199" s="24">
        <f>VLOOKUP(A199,'2020 - Support'!K:O,2,FALSE)</f>
        <v>3681863</v>
      </c>
      <c r="G199" s="9">
        <f>VLOOKUP(A199,'2020 - Support'!K:O,3,FALSE)</f>
        <v>0.79459999999999997</v>
      </c>
      <c r="H199" s="24">
        <f>VLOOKUP(A199,'2020 - Support'!K:O,4,FALSE)</f>
        <v>1180643</v>
      </c>
      <c r="I199" s="9">
        <f>VLOOKUP(A199,'2020 - Support'!K:O,5,FALSE)</f>
        <v>0.25480000000000003</v>
      </c>
      <c r="J199" t="str">
        <f t="shared" si="6"/>
        <v>YES</v>
      </c>
      <c r="K199" t="str">
        <f t="shared" si="7"/>
        <v>YES</v>
      </c>
    </row>
    <row r="200" spans="1:11" x14ac:dyDescent="0.35">
      <c r="A200" t="s">
        <v>927</v>
      </c>
      <c r="B200" s="24">
        <f>VLOOKUP(A200,'2016 - Support'!J:N,2,FALSE)</f>
        <v>10108946</v>
      </c>
      <c r="C200" s="9">
        <f>VLOOKUP(A200,'2016 - Support'!J:N,3,FALSE)</f>
        <v>0.98039999999999994</v>
      </c>
      <c r="D200" s="24">
        <f>VLOOKUP(A200,'2016 - Support'!J:N,4,FALSE)</f>
        <v>5114277</v>
      </c>
      <c r="E200" s="9">
        <f>VLOOKUP(A200,'2016 - Support'!J:N,5,FALSE)</f>
        <v>0.496</v>
      </c>
      <c r="F200" s="24">
        <f>VLOOKUP(A200,'2020 - Support'!K:O,2,FALSE)</f>
        <v>9972623</v>
      </c>
      <c r="G200" s="9">
        <f>VLOOKUP(A200,'2020 - Support'!K:O,3,FALSE)</f>
        <v>0.85769999999999991</v>
      </c>
      <c r="H200" s="24">
        <f>VLOOKUP(A200,'2020 - Support'!K:O,4,FALSE)</f>
        <v>4352397</v>
      </c>
      <c r="I200" s="9">
        <f>VLOOKUP(A200,'2020 - Support'!K:O,5,FALSE)</f>
        <v>0.36909999999999998</v>
      </c>
      <c r="J200" t="str">
        <f t="shared" si="6"/>
        <v>YES</v>
      </c>
      <c r="K200" t="str">
        <f t="shared" si="7"/>
        <v>YES</v>
      </c>
    </row>
    <row r="201" spans="1:11" x14ac:dyDescent="0.35">
      <c r="A201" t="s">
        <v>928</v>
      </c>
      <c r="B201" s="24">
        <f>VLOOKUP(A201,'2016 - Support'!J:N,2,FALSE)</f>
        <v>5731357</v>
      </c>
      <c r="C201" s="9">
        <f>VLOOKUP(A201,'2016 - Support'!J:N,3,FALSE)</f>
        <v>1.0793000000000001</v>
      </c>
      <c r="D201" s="24">
        <f>VLOOKUP(A201,'2016 - Support'!J:N,4,FALSE)</f>
        <v>2196852</v>
      </c>
      <c r="E201" s="9">
        <f>VLOOKUP(A201,'2016 - Support'!J:N,5,FALSE)</f>
        <v>0.41369999999999996</v>
      </c>
      <c r="F201" s="24">
        <f>VLOOKUP(A201,'2020 - Support'!K:O,2,FALSE)</f>
        <v>6517991</v>
      </c>
      <c r="G201" s="9">
        <f>VLOOKUP(A201,'2020 - Support'!K:O,3,FALSE)</f>
        <v>1.1871</v>
      </c>
      <c r="H201" s="24">
        <f>VLOOKUP(A201,'2020 - Support'!K:O,4,FALSE)</f>
        <v>2382408</v>
      </c>
      <c r="I201" s="9">
        <f>VLOOKUP(A201,'2020 - Support'!K:O,5,FALSE)</f>
        <v>0.43389999999999995</v>
      </c>
      <c r="J201" t="str">
        <f t="shared" si="6"/>
        <v>NO</v>
      </c>
      <c r="K201" t="str">
        <f t="shared" si="7"/>
        <v>NO</v>
      </c>
    </row>
    <row r="202" spans="1:11" x14ac:dyDescent="0.35">
      <c r="A202" t="s">
        <v>929</v>
      </c>
      <c r="B202" s="24">
        <f>VLOOKUP(A202,'2016 - Support'!J:N,2,FALSE)</f>
        <v>2032464</v>
      </c>
      <c r="C202" s="9">
        <f>VLOOKUP(A202,'2016 - Support'!J:N,3,FALSE)</f>
        <v>0.90270000000000006</v>
      </c>
      <c r="D202" s="24">
        <f>VLOOKUP(A202,'2016 - Support'!J:N,4,FALSE)</f>
        <v>340658</v>
      </c>
      <c r="E202" s="9">
        <f>VLOOKUP(A202,'2016 - Support'!J:N,5,FALSE)</f>
        <v>0.15129999999999999</v>
      </c>
      <c r="F202" s="24">
        <f>VLOOKUP(A202,'2020 - Support'!K:O,2,FALSE)</f>
        <v>2436535</v>
      </c>
      <c r="G202" s="9">
        <f>VLOOKUP(A202,'2020 - Support'!K:O,3,FALSE)</f>
        <v>0.99209999999999998</v>
      </c>
      <c r="H202" s="24">
        <f>VLOOKUP(A202,'2020 - Support'!K:O,4,FALSE)</f>
        <v>629702</v>
      </c>
      <c r="I202" s="9">
        <f>VLOOKUP(A202,'2020 - Support'!K:O,5,FALSE)</f>
        <v>0.25640000000000002</v>
      </c>
      <c r="J202" t="str">
        <f t="shared" si="6"/>
        <v>NO</v>
      </c>
      <c r="K202" t="str">
        <f t="shared" si="7"/>
        <v>NO</v>
      </c>
    </row>
    <row r="203" spans="1:11" x14ac:dyDescent="0.35">
      <c r="A203" t="s">
        <v>930</v>
      </c>
      <c r="B203" s="24">
        <f>VLOOKUP(A203,'2016 - Support'!J:N,2,FALSE)</f>
        <v>1932074</v>
      </c>
      <c r="C203" s="9">
        <f>VLOOKUP(A203,'2016 - Support'!J:N,3,FALSE)</f>
        <v>0.83960000000000001</v>
      </c>
      <c r="D203" s="24">
        <f>VLOOKUP(A203,'2016 - Support'!J:N,4,FALSE)</f>
        <v>1010910</v>
      </c>
      <c r="E203" s="9">
        <f>VLOOKUP(A203,'2016 - Support'!J:N,5,FALSE)</f>
        <v>0.43929999999999997</v>
      </c>
      <c r="F203" s="24">
        <f>VLOOKUP(A203,'2020 - Support'!K:O,2,FALSE)</f>
        <v>2037700</v>
      </c>
      <c r="G203" s="9">
        <f>VLOOKUP(A203,'2020 - Support'!K:O,3,FALSE)</f>
        <v>0.89839999999999998</v>
      </c>
      <c r="H203" s="24">
        <f>VLOOKUP(A203,'2020 - Support'!K:O,4,FALSE)</f>
        <v>983240</v>
      </c>
      <c r="I203" s="9">
        <f>VLOOKUP(A203,'2020 - Support'!K:O,5,FALSE)</f>
        <v>0.4335</v>
      </c>
      <c r="J203" t="str">
        <f t="shared" si="6"/>
        <v>YES</v>
      </c>
      <c r="K203" t="str">
        <f t="shared" si="7"/>
        <v>YES</v>
      </c>
    </row>
    <row r="204" spans="1:11" x14ac:dyDescent="0.35">
      <c r="A204" t="s">
        <v>931</v>
      </c>
      <c r="B204" s="24">
        <f>VLOOKUP(A204,'2016 - Support'!J:N,2,FALSE)</f>
        <v>2575238</v>
      </c>
      <c r="C204" s="9">
        <f>VLOOKUP(A204,'2016 - Support'!J:N,3,FALSE)</f>
        <v>0.87580000000000002</v>
      </c>
      <c r="D204" s="24">
        <f>VLOOKUP(A204,'2016 - Support'!J:N,4,FALSE)</f>
        <v>988576</v>
      </c>
      <c r="E204" s="9">
        <f>VLOOKUP(A204,'2016 - Support'!J:N,5,FALSE)</f>
        <v>0.3362</v>
      </c>
      <c r="F204" s="24">
        <f>VLOOKUP(A204,'2020 - Support'!K:O,2,FALSE)</f>
        <v>2922069</v>
      </c>
      <c r="G204" s="9">
        <f>VLOOKUP(A204,'2020 - Support'!K:O,3,FALSE)</f>
        <v>0.98129999999999995</v>
      </c>
      <c r="H204" s="24">
        <f>VLOOKUP(A204,'2020 - Support'!K:O,4,FALSE)</f>
        <v>913277</v>
      </c>
      <c r="I204" s="9">
        <f>VLOOKUP(A204,'2020 - Support'!K:O,5,FALSE)</f>
        <v>0.30669999999999997</v>
      </c>
      <c r="J204" t="str">
        <f t="shared" si="6"/>
        <v>YES</v>
      </c>
      <c r="K204" t="str">
        <f t="shared" si="7"/>
        <v>YES</v>
      </c>
    </row>
    <row r="205" spans="1:11" x14ac:dyDescent="0.35">
      <c r="A205" t="s">
        <v>932</v>
      </c>
      <c r="B205" s="24">
        <f>VLOOKUP(A205,'2016 - Support'!J:N,2,FALSE)</f>
        <v>2108558</v>
      </c>
      <c r="C205" s="9">
        <f>VLOOKUP(A205,'2016 - Support'!J:N,3,FALSE)</f>
        <v>0.88340000000000007</v>
      </c>
      <c r="D205" s="24">
        <f>VLOOKUP(A205,'2016 - Support'!J:N,4,FALSE)</f>
        <v>707706</v>
      </c>
      <c r="E205" s="9">
        <f>VLOOKUP(A205,'2016 - Support'!J:N,5,FALSE)</f>
        <v>0.29649999999999999</v>
      </c>
      <c r="F205" s="24">
        <f>VLOOKUP(A205,'2020 - Support'!K:O,2,FALSE)</f>
        <v>2362934</v>
      </c>
      <c r="G205" s="9">
        <f>VLOOKUP(A205,'2020 - Support'!K:O,3,FALSE)</f>
        <v>0.92269999999999996</v>
      </c>
      <c r="H205" s="24">
        <f>VLOOKUP(A205,'2020 - Support'!K:O,4,FALSE)</f>
        <v>673514</v>
      </c>
      <c r="I205" s="9">
        <f>VLOOKUP(A205,'2020 - Support'!K:O,5,FALSE)</f>
        <v>0.26300000000000001</v>
      </c>
      <c r="J205" t="str">
        <f t="shared" si="6"/>
        <v>YES</v>
      </c>
      <c r="K205" t="str">
        <f t="shared" si="7"/>
        <v>YES</v>
      </c>
    </row>
    <row r="206" spans="1:11" x14ac:dyDescent="0.35">
      <c r="A206" t="s">
        <v>933</v>
      </c>
      <c r="B206" s="24">
        <f>VLOOKUP(A206,'2016 - Support'!J:N,2,FALSE)</f>
        <v>7152343</v>
      </c>
      <c r="C206" s="9">
        <f>VLOOKUP(A206,'2016 - Support'!J:N,3,FALSE)</f>
        <v>1.1795</v>
      </c>
      <c r="D206" s="24">
        <f>VLOOKUP(A206,'2016 - Support'!J:N,4,FALSE)</f>
        <v>3074386</v>
      </c>
      <c r="E206" s="9">
        <f>VLOOKUP(A206,'2016 - Support'!J:N,5,FALSE)</f>
        <v>0.50700000000000001</v>
      </c>
      <c r="F206" s="24">
        <f>VLOOKUP(A206,'2020 - Support'!K:O,2,FALSE)</f>
        <v>7530091</v>
      </c>
      <c r="G206" s="9">
        <f>VLOOKUP(A206,'2020 - Support'!K:O,3,FALSE)</f>
        <v>1.1568000000000001</v>
      </c>
      <c r="H206" s="24">
        <f>VLOOKUP(A206,'2020 - Support'!K:O,4,FALSE)</f>
        <v>2834850</v>
      </c>
      <c r="I206" s="9">
        <f>VLOOKUP(A206,'2020 - Support'!K:O,5,FALSE)</f>
        <v>0.4355</v>
      </c>
      <c r="J206" t="str">
        <f t="shared" si="6"/>
        <v>YES</v>
      </c>
      <c r="K206" t="str">
        <f t="shared" si="7"/>
        <v>YES</v>
      </c>
    </row>
    <row r="207" spans="1:11" x14ac:dyDescent="0.35">
      <c r="A207" t="s">
        <v>934</v>
      </c>
      <c r="B207" s="24">
        <f>VLOOKUP(A207,'2016 - Support'!J:N,2,FALSE)</f>
        <v>2076621</v>
      </c>
      <c r="C207" s="9">
        <f>VLOOKUP(A207,'2016 - Support'!J:N,3,FALSE)</f>
        <v>0.97449999999999992</v>
      </c>
      <c r="D207" s="24">
        <f>VLOOKUP(A207,'2016 - Support'!J:N,4,FALSE)</f>
        <v>891381</v>
      </c>
      <c r="E207" s="9">
        <f>VLOOKUP(A207,'2016 - Support'!J:N,5,FALSE)</f>
        <v>0.41830000000000001</v>
      </c>
      <c r="F207" s="24">
        <f>VLOOKUP(A207,'2020 - Support'!K:O,2,FALSE)</f>
        <v>2358260</v>
      </c>
      <c r="G207" s="9">
        <f>VLOOKUP(A207,'2020 - Support'!K:O,3,FALSE)</f>
        <v>1.1511</v>
      </c>
      <c r="H207" s="24">
        <f>VLOOKUP(A207,'2020 - Support'!K:O,4,FALSE)</f>
        <v>903477</v>
      </c>
      <c r="I207" s="9">
        <f>VLOOKUP(A207,'2020 - Support'!K:O,5,FALSE)</f>
        <v>0.441</v>
      </c>
      <c r="J207" t="str">
        <f t="shared" si="6"/>
        <v>NO</v>
      </c>
      <c r="K207" t="str">
        <f t="shared" si="7"/>
        <v>NO</v>
      </c>
    </row>
    <row r="208" spans="1:11" x14ac:dyDescent="0.35">
      <c r="A208" t="s">
        <v>935</v>
      </c>
      <c r="B208" s="24">
        <f>VLOOKUP(A208,'2016 - Support'!J:N,2,FALSE)</f>
        <v>2031941</v>
      </c>
      <c r="C208" s="9">
        <f>VLOOKUP(A208,'2016 - Support'!J:N,3,FALSE)</f>
        <v>0.87249999999999994</v>
      </c>
      <c r="D208" s="24">
        <f>VLOOKUP(A208,'2016 - Support'!J:N,4,FALSE)</f>
        <v>568944</v>
      </c>
      <c r="E208" s="9">
        <f>VLOOKUP(A208,'2016 - Support'!J:N,5,FALSE)</f>
        <v>0.24429999999999999</v>
      </c>
      <c r="F208" s="24">
        <f>VLOOKUP(A208,'2020 - Support'!K:O,2,FALSE)</f>
        <v>2309246</v>
      </c>
      <c r="G208" s="9">
        <f>VLOOKUP(A208,'2020 - Support'!K:O,3,FALSE)</f>
        <v>0.96940000000000004</v>
      </c>
      <c r="H208" s="24">
        <f>VLOOKUP(A208,'2020 - Support'!K:O,4,FALSE)</f>
        <v>582910</v>
      </c>
      <c r="I208" s="9">
        <f>VLOOKUP(A208,'2020 - Support'!K:O,5,FALSE)</f>
        <v>0.24469999999999997</v>
      </c>
      <c r="J208" t="str">
        <f t="shared" si="6"/>
        <v>NO</v>
      </c>
      <c r="K208" t="str">
        <f t="shared" si="7"/>
        <v>NO</v>
      </c>
    </row>
    <row r="209" spans="1:11" x14ac:dyDescent="0.35">
      <c r="A209" t="s">
        <v>936</v>
      </c>
      <c r="B209" s="24">
        <f>VLOOKUP(A209,'2016 - Support'!J:N,2,FALSE)</f>
        <v>540740</v>
      </c>
      <c r="C209" s="9">
        <f>VLOOKUP(A209,'2016 - Support'!J:N,3,FALSE)</f>
        <v>2.4228999999999998</v>
      </c>
      <c r="D209" s="24">
        <f>VLOOKUP(A209,'2016 - Support'!J:N,4,FALSE)</f>
        <v>279978</v>
      </c>
      <c r="E209" s="9">
        <f>VLOOKUP(A209,'2016 - Support'!J:N,5,FALSE)</f>
        <v>1.2544999999999999</v>
      </c>
      <c r="F209" s="24">
        <f>VLOOKUP(A209,'2020 - Support'!K:O,2,FALSE)</f>
        <v>532906</v>
      </c>
      <c r="G209" s="9">
        <f>VLOOKUP(A209,'2020 - Support'!K:O,3,FALSE)</f>
        <v>2.9417999999999997</v>
      </c>
      <c r="H209" s="24">
        <f>VLOOKUP(A209,'2020 - Support'!K:O,4,FALSE)</f>
        <v>244715</v>
      </c>
      <c r="I209" s="9">
        <f>VLOOKUP(A209,'2020 - Support'!K:O,5,FALSE)</f>
        <v>1.3509</v>
      </c>
      <c r="J209" t="str">
        <f t="shared" si="6"/>
        <v>YES</v>
      </c>
      <c r="K209" t="str">
        <f t="shared" si="7"/>
        <v>NO</v>
      </c>
    </row>
    <row r="210" spans="1:11" x14ac:dyDescent="0.35">
      <c r="A210" t="s">
        <v>937</v>
      </c>
      <c r="B210" s="24">
        <f>VLOOKUP(A210,'2016 - Support'!J:N,2,FALSE)</f>
        <v>4099278</v>
      </c>
      <c r="C210" s="9">
        <f>VLOOKUP(A210,'2016 - Support'!J:N,3,FALSE)</f>
        <v>1.3885000000000001</v>
      </c>
      <c r="D210" s="24">
        <f>VLOOKUP(A210,'2016 - Support'!J:N,4,FALSE)</f>
        <v>2576773</v>
      </c>
      <c r="E210" s="9">
        <f>VLOOKUP(A210,'2016 - Support'!J:N,5,FALSE)</f>
        <v>0.87280000000000002</v>
      </c>
      <c r="F210" s="24">
        <f>VLOOKUP(A210,'2020 - Support'!K:O,2,FALSE)</f>
        <v>4421108</v>
      </c>
      <c r="G210" s="9">
        <f>VLOOKUP(A210,'2020 - Support'!K:O,3,FALSE)</f>
        <v>1.3062</v>
      </c>
      <c r="H210" s="24">
        <f>VLOOKUP(A210,'2020 - Support'!K:O,4,FALSE)</f>
        <v>2751769</v>
      </c>
      <c r="I210" s="9">
        <f>VLOOKUP(A210,'2020 - Support'!K:O,5,FALSE)</f>
        <v>0.81300000000000006</v>
      </c>
      <c r="J210" t="str">
        <f t="shared" si="6"/>
        <v>NO</v>
      </c>
      <c r="K210" t="str">
        <f t="shared" si="7"/>
        <v>YES</v>
      </c>
    </row>
    <row r="211" spans="1:11" x14ac:dyDescent="0.35">
      <c r="A211" t="s">
        <v>938</v>
      </c>
      <c r="B211" s="24">
        <f>VLOOKUP(A211,'2016 - Support'!J:N,2,FALSE)</f>
        <v>4176342</v>
      </c>
      <c r="C211" s="9">
        <f>VLOOKUP(A211,'2016 - Support'!J:N,3,FALSE)</f>
        <v>1.0142</v>
      </c>
      <c r="D211" s="24">
        <f>VLOOKUP(A211,'2016 - Support'!J:N,4,FALSE)</f>
        <v>1370997</v>
      </c>
      <c r="E211" s="9">
        <f>VLOOKUP(A211,'2016 - Support'!J:N,5,FALSE)</f>
        <v>0.50229999999999997</v>
      </c>
      <c r="F211" s="24">
        <f>VLOOKUP(A211,'2020 - Support'!K:O,2,FALSE)</f>
        <v>4362603</v>
      </c>
      <c r="G211" s="9">
        <f>VLOOKUP(A211,'2020 - Support'!K:O,3,FALSE)</f>
        <v>1.016</v>
      </c>
      <c r="H211" s="24">
        <f>VLOOKUP(A211,'2020 - Support'!K:O,4,FALSE)</f>
        <v>1212120</v>
      </c>
      <c r="I211" s="9">
        <f>VLOOKUP(A211,'2020 - Support'!K:O,5,FALSE)</f>
        <v>0.43669999999999998</v>
      </c>
      <c r="J211" t="str">
        <f t="shared" si="6"/>
        <v>YES</v>
      </c>
      <c r="K211" t="str">
        <f t="shared" si="7"/>
        <v>YES</v>
      </c>
    </row>
    <row r="212" spans="1:11" x14ac:dyDescent="0.35">
      <c r="A212" t="s">
        <v>939</v>
      </c>
      <c r="B212" s="24">
        <f>VLOOKUP(A212,'2016 - Support'!J:N,2,FALSE)</f>
        <v>6808748</v>
      </c>
      <c r="C212" s="9">
        <f>VLOOKUP(A212,'2016 - Support'!J:N,3,FALSE)</f>
        <v>0.95269999999999999</v>
      </c>
      <c r="D212" s="24">
        <f>VLOOKUP(A212,'2016 - Support'!J:N,4,FALSE)</f>
        <v>2059705</v>
      </c>
      <c r="E212" s="9">
        <f>VLOOKUP(A212,'2016 - Support'!J:N,5,FALSE)</f>
        <v>0.28820000000000001</v>
      </c>
      <c r="F212" s="24">
        <f>VLOOKUP(A212,'2020 - Support'!K:O,2,FALSE)</f>
        <v>7379606</v>
      </c>
      <c r="G212" s="9">
        <f>VLOOKUP(A212,'2020 - Support'!K:O,3,FALSE)</f>
        <v>1.1795</v>
      </c>
      <c r="H212" s="24">
        <f>VLOOKUP(A212,'2020 - Support'!K:O,4,FALSE)</f>
        <v>1660490</v>
      </c>
      <c r="I212" s="9">
        <f>VLOOKUP(A212,'2020 - Support'!K:O,5,FALSE)</f>
        <v>0.26540000000000002</v>
      </c>
      <c r="J212" t="str">
        <f t="shared" si="6"/>
        <v>YES</v>
      </c>
      <c r="K212" t="str">
        <f t="shared" si="7"/>
        <v>YES</v>
      </c>
    </row>
    <row r="213" spans="1:11" x14ac:dyDescent="0.35">
      <c r="A213" t="s">
        <v>940</v>
      </c>
      <c r="B213" s="24">
        <f>VLOOKUP(A213,'2016 - Support'!J:N,2,FALSE)</f>
        <v>4805461</v>
      </c>
      <c r="C213" s="9">
        <f>VLOOKUP(A213,'2016 - Support'!J:N,3,FALSE)</f>
        <v>2.0537999999999998</v>
      </c>
      <c r="D213" s="24">
        <f>VLOOKUP(A213,'2016 - Support'!J:N,4,FALSE)</f>
        <v>3143007</v>
      </c>
      <c r="E213" s="9">
        <f>VLOOKUP(A213,'2016 - Support'!J:N,5,FALSE)</f>
        <v>1.3465</v>
      </c>
      <c r="F213" s="24">
        <f>VLOOKUP(A213,'2020 - Support'!K:O,2,FALSE)</f>
        <v>4361942</v>
      </c>
      <c r="G213" s="9">
        <f>VLOOKUP(A213,'2020 - Support'!K:O,3,FALSE)</f>
        <v>1.7056</v>
      </c>
      <c r="H213" s="24">
        <f>VLOOKUP(A213,'2020 - Support'!K:O,4,FALSE)</f>
        <v>2483525</v>
      </c>
      <c r="I213" s="9">
        <f>VLOOKUP(A213,'2020 - Support'!K:O,5,FALSE)</f>
        <v>0.97199999999999998</v>
      </c>
      <c r="J213" t="str">
        <f t="shared" si="6"/>
        <v>YES</v>
      </c>
      <c r="K213" t="str">
        <f t="shared" si="7"/>
        <v>YES</v>
      </c>
    </row>
    <row r="214" spans="1:11" x14ac:dyDescent="0.35">
      <c r="A214" t="s">
        <v>941</v>
      </c>
      <c r="B214" s="24">
        <f>VLOOKUP(A214,'2016 - Support'!J:N,2,FALSE)</f>
        <v>25990438</v>
      </c>
      <c r="C214" s="9">
        <f>VLOOKUP(A214,'2016 - Support'!J:N,3,FALSE)</f>
        <v>0.98799999999999999</v>
      </c>
      <c r="D214" s="24">
        <f>VLOOKUP(A214,'2016 - Support'!J:N,4,FALSE)</f>
        <v>8117502</v>
      </c>
      <c r="E214" s="9">
        <f>VLOOKUP(A214,'2016 - Support'!J:N,5,FALSE)</f>
        <v>0.31259999999999999</v>
      </c>
      <c r="F214" s="24">
        <f>VLOOKUP(A214,'2020 - Support'!K:O,2,FALSE)</f>
        <v>29278349</v>
      </c>
      <c r="G214" s="9">
        <f>VLOOKUP(A214,'2020 - Support'!K:O,3,FALSE)</f>
        <v>1.0413999999999999</v>
      </c>
      <c r="H214" s="24">
        <f>VLOOKUP(A214,'2020 - Support'!K:O,4,FALSE)</f>
        <v>8108924</v>
      </c>
      <c r="I214" s="9">
        <f>VLOOKUP(A214,'2020 - Support'!K:O,5,FALSE)</f>
        <v>0.29339999999999999</v>
      </c>
      <c r="J214" t="str">
        <f t="shared" si="6"/>
        <v>YES</v>
      </c>
      <c r="K214" t="str">
        <f t="shared" si="7"/>
        <v>YES</v>
      </c>
    </row>
    <row r="215" spans="1:11" x14ac:dyDescent="0.35">
      <c r="A215" t="s">
        <v>942</v>
      </c>
      <c r="B215" s="24">
        <f>VLOOKUP(A215,'2016 - Support'!J:N,2,FALSE)</f>
        <v>8410407</v>
      </c>
      <c r="C215" s="9">
        <f>VLOOKUP(A215,'2016 - Support'!J:N,3,FALSE)</f>
        <v>0.93870000000000009</v>
      </c>
      <c r="D215" s="24">
        <f>VLOOKUP(A215,'2016 - Support'!J:N,4,FALSE)</f>
        <v>5081008</v>
      </c>
      <c r="E215" s="9">
        <f>VLOOKUP(A215,'2016 - Support'!J:N,5,FALSE)</f>
        <v>0.56710000000000005</v>
      </c>
      <c r="F215" s="24">
        <f>VLOOKUP(A215,'2020 - Support'!K:O,2,FALSE)</f>
        <v>10112815</v>
      </c>
      <c r="G215" s="9">
        <f>VLOOKUP(A215,'2020 - Support'!K:O,3,FALSE)</f>
        <v>0.94389999999999996</v>
      </c>
      <c r="H215" s="24">
        <f>VLOOKUP(A215,'2020 - Support'!K:O,4,FALSE)</f>
        <v>5996549</v>
      </c>
      <c r="I215" s="9">
        <f>VLOOKUP(A215,'2020 - Support'!K:O,5,FALSE)</f>
        <v>0.55969999999999998</v>
      </c>
      <c r="J215" t="str">
        <f t="shared" si="6"/>
        <v>NO</v>
      </c>
      <c r="K215" t="str">
        <f t="shared" si="7"/>
        <v>YES</v>
      </c>
    </row>
    <row r="216" spans="1:11" x14ac:dyDescent="0.35">
      <c r="A216" t="s">
        <v>943</v>
      </c>
      <c r="B216" s="24">
        <f>VLOOKUP(A216,'2016 - Support'!J:N,2,FALSE)</f>
        <v>4969963</v>
      </c>
      <c r="C216" s="9">
        <f>VLOOKUP(A216,'2016 - Support'!J:N,3,FALSE)</f>
        <v>0.97610000000000008</v>
      </c>
      <c r="D216" s="24">
        <f>VLOOKUP(A216,'2016 - Support'!J:N,4,FALSE)</f>
        <v>2671081</v>
      </c>
      <c r="E216" s="9">
        <f>VLOOKUP(A216,'2016 - Support'!J:N,5,FALSE)</f>
        <v>0.52459999999999996</v>
      </c>
      <c r="F216" s="24">
        <f>VLOOKUP(A216,'2020 - Support'!K:O,2,FALSE)</f>
        <v>5327976</v>
      </c>
      <c r="G216" s="9">
        <f>VLOOKUP(A216,'2020 - Support'!K:O,3,FALSE)</f>
        <v>0.9617</v>
      </c>
      <c r="H216" s="24">
        <f>VLOOKUP(A216,'2020 - Support'!K:O,4,FALSE)</f>
        <v>2711910</v>
      </c>
      <c r="I216" s="9">
        <f>VLOOKUP(A216,'2020 - Support'!K:O,5,FALSE)</f>
        <v>0.48949999999999999</v>
      </c>
      <c r="J216" t="str">
        <f t="shared" si="6"/>
        <v>NO</v>
      </c>
      <c r="K216" t="str">
        <f t="shared" si="7"/>
        <v>YES</v>
      </c>
    </row>
    <row r="217" spans="1:11" x14ac:dyDescent="0.35">
      <c r="A217" t="s">
        <v>944</v>
      </c>
      <c r="B217" s="24">
        <f>VLOOKUP(A217,'2016 - Support'!J:N,2,FALSE)</f>
        <v>5589323</v>
      </c>
      <c r="C217" s="9">
        <f>VLOOKUP(A217,'2016 - Support'!J:N,3,FALSE)</f>
        <v>1.0216999999999998</v>
      </c>
      <c r="D217" s="24">
        <f>VLOOKUP(A217,'2016 - Support'!J:N,4,FALSE)</f>
        <v>1873684</v>
      </c>
      <c r="E217" s="9">
        <f>VLOOKUP(A217,'2016 - Support'!J:N,5,FALSE)</f>
        <v>0.34249999999999997</v>
      </c>
      <c r="F217" s="24">
        <f>VLOOKUP(A217,'2020 - Support'!K:O,2,FALSE)</f>
        <v>6495278</v>
      </c>
      <c r="G217" s="9">
        <f>VLOOKUP(A217,'2020 - Support'!K:O,3,FALSE)</f>
        <v>1.0131000000000001</v>
      </c>
      <c r="H217" s="24">
        <f>VLOOKUP(A217,'2020 - Support'!K:O,4,FALSE)</f>
        <v>2099056</v>
      </c>
      <c r="I217" s="9">
        <f>VLOOKUP(A217,'2020 - Support'!K:O,5,FALSE)</f>
        <v>0.32739999999999997</v>
      </c>
      <c r="J217" t="str">
        <f t="shared" si="6"/>
        <v>NO</v>
      </c>
      <c r="K217" t="str">
        <f t="shared" si="7"/>
        <v>YES</v>
      </c>
    </row>
    <row r="218" spans="1:11" x14ac:dyDescent="0.35">
      <c r="A218" t="s">
        <v>945</v>
      </c>
      <c r="B218" s="24">
        <f>VLOOKUP(A218,'2016 - Support'!J:N,2,FALSE)</f>
        <v>15962478</v>
      </c>
      <c r="C218" s="9">
        <f>VLOOKUP(A218,'2016 - Support'!J:N,3,FALSE)</f>
        <v>0.92330000000000001</v>
      </c>
      <c r="D218" s="24">
        <f>VLOOKUP(A218,'2016 - Support'!J:N,4,FALSE)</f>
        <v>7003574</v>
      </c>
      <c r="E218" s="9">
        <f>VLOOKUP(A218,'2016 - Support'!J:N,5,FALSE)</f>
        <v>0.40510000000000002</v>
      </c>
      <c r="F218" s="24">
        <f>VLOOKUP(A218,'2020 - Support'!K:O,2,FALSE)</f>
        <v>17840628</v>
      </c>
      <c r="G218" s="9">
        <f>VLOOKUP(A218,'2020 - Support'!K:O,3,FALSE)</f>
        <v>0.91889999999999994</v>
      </c>
      <c r="H218" s="24">
        <f>VLOOKUP(A218,'2020 - Support'!K:O,4,FALSE)</f>
        <v>6857449</v>
      </c>
      <c r="I218" s="9">
        <f>VLOOKUP(A218,'2020 - Support'!K:O,5,FALSE)</f>
        <v>0.35319999999999996</v>
      </c>
      <c r="J218" t="str">
        <f t="shared" si="6"/>
        <v>YES</v>
      </c>
      <c r="K218" t="str">
        <f t="shared" si="7"/>
        <v>YES</v>
      </c>
    </row>
    <row r="219" spans="1:11" x14ac:dyDescent="0.35">
      <c r="A219" t="s">
        <v>946</v>
      </c>
      <c r="B219" s="24">
        <f>VLOOKUP(A219,'2016 - Support'!J:N,2,FALSE)</f>
        <v>28362169</v>
      </c>
      <c r="C219" s="9">
        <f>VLOOKUP(A219,'2016 - Support'!J:N,3,FALSE)</f>
        <v>1.2583</v>
      </c>
      <c r="D219" s="24">
        <f>VLOOKUP(A219,'2016 - Support'!J:N,4,FALSE)</f>
        <v>15983051</v>
      </c>
      <c r="E219" s="9">
        <f>VLOOKUP(A219,'2016 - Support'!J:N,5,FALSE)</f>
        <v>0.70989999999999998</v>
      </c>
      <c r="F219" s="24">
        <f>VLOOKUP(A219,'2020 - Support'!K:O,2,FALSE)</f>
        <v>29946243</v>
      </c>
      <c r="G219" s="9">
        <f>VLOOKUP(A219,'2020 - Support'!K:O,3,FALSE)</f>
        <v>1.2056</v>
      </c>
      <c r="H219" s="24">
        <f>VLOOKUP(A219,'2020 - Support'!K:O,4,FALSE)</f>
        <v>15990101</v>
      </c>
      <c r="I219" s="9">
        <f>VLOOKUP(A219,'2020 - Support'!K:O,5,FALSE)</f>
        <v>0.63719999999999999</v>
      </c>
      <c r="J219" t="str">
        <f t="shared" si="6"/>
        <v>NO</v>
      </c>
      <c r="K219" t="str">
        <f t="shared" si="7"/>
        <v>YES</v>
      </c>
    </row>
    <row r="220" spans="1:11" x14ac:dyDescent="0.35">
      <c r="A220" t="s">
        <v>947</v>
      </c>
      <c r="B220" s="24">
        <f>VLOOKUP(A220,'2016 - Support'!J:N,2,FALSE)</f>
        <v>11656848</v>
      </c>
      <c r="C220" s="9">
        <f>VLOOKUP(A220,'2016 - Support'!J:N,3,FALSE)</f>
        <v>0.75560000000000005</v>
      </c>
      <c r="D220" s="24">
        <f>VLOOKUP(A220,'2016 - Support'!J:N,4,FALSE)</f>
        <v>2830905</v>
      </c>
      <c r="E220" s="9">
        <f>VLOOKUP(A220,'2016 - Support'!J:N,5,FALSE)</f>
        <v>0.1835</v>
      </c>
      <c r="F220" s="24">
        <f>VLOOKUP(A220,'2020 - Support'!K:O,2,FALSE)</f>
        <v>11823200</v>
      </c>
      <c r="G220" s="9">
        <f>VLOOKUP(A220,'2020 - Support'!K:O,3,FALSE)</f>
        <v>0.82779999999999998</v>
      </c>
      <c r="H220" s="24">
        <f>VLOOKUP(A220,'2020 - Support'!K:O,4,FALSE)</f>
        <v>2112408</v>
      </c>
      <c r="I220" s="9">
        <f>VLOOKUP(A220,'2020 - Support'!K:O,5,FALSE)</f>
        <v>0.1479</v>
      </c>
      <c r="J220" t="str">
        <f t="shared" si="6"/>
        <v>YES</v>
      </c>
      <c r="K220" t="str">
        <f t="shared" si="7"/>
        <v>YES</v>
      </c>
    </row>
    <row r="221" spans="1:11" x14ac:dyDescent="0.35">
      <c r="A221" t="s">
        <v>948</v>
      </c>
      <c r="B221" s="24">
        <f>VLOOKUP(A221,'2016 - Support'!J:N,2,FALSE)</f>
        <v>3691581</v>
      </c>
      <c r="C221" s="9">
        <f>VLOOKUP(A221,'2016 - Support'!J:N,3,FALSE)</f>
        <v>0.78269999999999995</v>
      </c>
      <c r="D221" s="24">
        <f>VLOOKUP(A221,'2016 - Support'!J:N,4,FALSE)</f>
        <v>1220835</v>
      </c>
      <c r="E221" s="9">
        <f>VLOOKUP(A221,'2016 - Support'!J:N,5,FALSE)</f>
        <v>0.28129999999999999</v>
      </c>
      <c r="F221" s="24">
        <f>VLOOKUP(A221,'2020 - Support'!K:O,2,FALSE)</f>
        <v>4271046</v>
      </c>
      <c r="G221" s="9">
        <f>VLOOKUP(A221,'2020 - Support'!K:O,3,FALSE)</f>
        <v>0.87759999999999994</v>
      </c>
      <c r="H221" s="24">
        <f>VLOOKUP(A221,'2020 - Support'!K:O,4,FALSE)</f>
        <v>1248015</v>
      </c>
      <c r="I221" s="9">
        <f>VLOOKUP(A221,'2020 - Support'!K:O,5,FALSE)</f>
        <v>0.26669999999999999</v>
      </c>
      <c r="J221" t="str">
        <f t="shared" si="6"/>
        <v>NO</v>
      </c>
      <c r="K221" t="str">
        <f t="shared" si="7"/>
        <v>YES</v>
      </c>
    </row>
    <row r="222" spans="1:11" x14ac:dyDescent="0.35">
      <c r="A222" t="s">
        <v>949</v>
      </c>
      <c r="B222" s="24">
        <f>VLOOKUP(A222,'2016 - Support'!J:N,2,FALSE)</f>
        <v>3197949</v>
      </c>
      <c r="C222" s="9">
        <f>VLOOKUP(A222,'2016 - Support'!J:N,3,FALSE)</f>
        <v>0.67820000000000003</v>
      </c>
      <c r="D222" s="24">
        <f>VLOOKUP(A222,'2016 - Support'!J:N,4,FALSE)</f>
        <v>1366127</v>
      </c>
      <c r="E222" s="9">
        <f>VLOOKUP(A222,'2016 - Support'!J:N,5,FALSE)</f>
        <v>0.28970000000000001</v>
      </c>
      <c r="F222" s="24">
        <f>VLOOKUP(A222,'2020 - Support'!K:O,2,FALSE)</f>
        <v>3584871</v>
      </c>
      <c r="G222" s="9">
        <f>VLOOKUP(A222,'2020 - Support'!K:O,3,FALSE)</f>
        <v>0.73319999999999996</v>
      </c>
      <c r="H222" s="24">
        <f>VLOOKUP(A222,'2020 - Support'!K:O,4,FALSE)</f>
        <v>1171977</v>
      </c>
      <c r="I222" s="9">
        <f>VLOOKUP(A222,'2020 - Support'!K:O,5,FALSE)</f>
        <v>0.2397</v>
      </c>
      <c r="J222" t="str">
        <f t="shared" si="6"/>
        <v>YES</v>
      </c>
      <c r="K222" t="str">
        <f t="shared" si="7"/>
        <v>YES</v>
      </c>
    </row>
    <row r="223" spans="1:11" x14ac:dyDescent="0.35">
      <c r="A223" t="s">
        <v>950</v>
      </c>
      <c r="B223" s="24">
        <f>VLOOKUP(A223,'2016 - Support'!J:N,2,FALSE)</f>
        <v>1727169</v>
      </c>
      <c r="C223" s="9">
        <f>VLOOKUP(A223,'2016 - Support'!J:N,3,FALSE)</f>
        <v>0.42809999999999998</v>
      </c>
      <c r="D223" s="24">
        <f>VLOOKUP(A223,'2016 - Support'!J:N,4,FALSE)</f>
        <v>455731</v>
      </c>
      <c r="E223" s="9">
        <f>VLOOKUP(A223,'2016 - Support'!J:N,5,FALSE)</f>
        <v>0.113</v>
      </c>
      <c r="F223" s="24">
        <f>VLOOKUP(A223,'2020 - Support'!K:O,2,FALSE)</f>
        <v>2317415</v>
      </c>
      <c r="G223" s="9">
        <f>VLOOKUP(A223,'2020 - Support'!K:O,3,FALSE)</f>
        <v>0.58519999999999994</v>
      </c>
      <c r="H223" s="24">
        <f>VLOOKUP(A223,'2020 - Support'!K:O,4,FALSE)</f>
        <v>524309</v>
      </c>
      <c r="I223" s="9">
        <f>VLOOKUP(A223,'2020 - Support'!K:O,5,FALSE)</f>
        <v>0.13239999999999999</v>
      </c>
      <c r="J223" t="str">
        <f t="shared" si="6"/>
        <v>NO</v>
      </c>
      <c r="K223" t="str">
        <f t="shared" si="7"/>
        <v>NO</v>
      </c>
    </row>
    <row r="224" spans="1:11" x14ac:dyDescent="0.35">
      <c r="A224" t="s">
        <v>951</v>
      </c>
      <c r="B224" s="24">
        <f>VLOOKUP(A224,'2016 - Support'!J:N,2,FALSE)</f>
        <v>4006503</v>
      </c>
      <c r="C224" s="9">
        <f>VLOOKUP(A224,'2016 - Support'!J:N,3,FALSE)</f>
        <v>1.1487000000000001</v>
      </c>
      <c r="D224" s="24">
        <f>VLOOKUP(A224,'2016 - Support'!J:N,4,FALSE)</f>
        <v>2174680</v>
      </c>
      <c r="E224" s="9">
        <f>VLOOKUP(A224,'2016 - Support'!J:N,5,FALSE)</f>
        <v>0.62349999999999994</v>
      </c>
      <c r="F224" s="24">
        <f>VLOOKUP(A224,'2020 - Support'!K:O,2,FALSE)</f>
        <v>4425474</v>
      </c>
      <c r="G224" s="9">
        <f>VLOOKUP(A224,'2020 - Support'!K:O,3,FALSE)</f>
        <v>1.3287</v>
      </c>
      <c r="H224" s="24">
        <f>VLOOKUP(A224,'2020 - Support'!K:O,4,FALSE)</f>
        <v>2323482</v>
      </c>
      <c r="I224" s="9">
        <f>VLOOKUP(A224,'2020 - Support'!K:O,5,FALSE)</f>
        <v>0.6976</v>
      </c>
      <c r="J224" t="str">
        <f t="shared" si="6"/>
        <v>NO</v>
      </c>
      <c r="K224" t="str">
        <f t="shared" si="7"/>
        <v>NO</v>
      </c>
    </row>
    <row r="225" spans="1:11" x14ac:dyDescent="0.35">
      <c r="A225" t="s">
        <v>952</v>
      </c>
      <c r="B225" s="24">
        <f>VLOOKUP(A225,'2016 - Support'!J:N,2,FALSE)</f>
        <v>3880611</v>
      </c>
      <c r="C225" s="9">
        <f>VLOOKUP(A225,'2016 - Support'!J:N,3,FALSE)</f>
        <v>0.65569999999999995</v>
      </c>
      <c r="D225" s="24">
        <f>VLOOKUP(A225,'2016 - Support'!J:N,4,FALSE)</f>
        <v>1364162</v>
      </c>
      <c r="E225" s="9">
        <f>VLOOKUP(A225,'2016 - Support'!J:N,5,FALSE)</f>
        <v>0.23050000000000001</v>
      </c>
      <c r="F225" s="24">
        <f>VLOOKUP(A225,'2020 - Support'!K:O,2,FALSE)</f>
        <v>5869985</v>
      </c>
      <c r="G225" s="9">
        <f>VLOOKUP(A225,'2020 - Support'!K:O,3,FALSE)</f>
        <v>0.99920000000000009</v>
      </c>
      <c r="H225" s="24">
        <f>VLOOKUP(A225,'2020 - Support'!K:O,4,FALSE)</f>
        <v>2936755</v>
      </c>
      <c r="I225" s="9">
        <f>VLOOKUP(A225,'2020 - Support'!K:O,5,FALSE)</f>
        <v>0.49990000000000001</v>
      </c>
      <c r="J225" t="str">
        <f t="shared" si="6"/>
        <v>NO</v>
      </c>
      <c r="K225" t="str">
        <f t="shared" si="7"/>
        <v>NO</v>
      </c>
    </row>
    <row r="226" spans="1:11" x14ac:dyDescent="0.35">
      <c r="A226" t="s">
        <v>953</v>
      </c>
      <c r="B226" s="24">
        <f>VLOOKUP(A226,'2016 - Support'!J:N,2,FALSE)</f>
        <v>3525620</v>
      </c>
      <c r="C226" s="9">
        <f>VLOOKUP(A226,'2016 - Support'!J:N,3,FALSE)</f>
        <v>1.3813000000000002</v>
      </c>
      <c r="D226" s="24">
        <f>VLOOKUP(A226,'2016 - Support'!J:N,4,FALSE)</f>
        <v>1753173</v>
      </c>
      <c r="E226" s="9">
        <f>VLOOKUP(A226,'2016 - Support'!J:N,5,FALSE)</f>
        <v>0.68680000000000008</v>
      </c>
      <c r="F226" s="24">
        <f>VLOOKUP(A226,'2020 - Support'!K:O,2,FALSE)</f>
        <v>3506854</v>
      </c>
      <c r="G226" s="9">
        <f>VLOOKUP(A226,'2020 - Support'!K:O,3,FALSE)</f>
        <v>1.3889</v>
      </c>
      <c r="H226" s="24">
        <f>VLOOKUP(A226,'2020 - Support'!K:O,4,FALSE)</f>
        <v>1403095</v>
      </c>
      <c r="I226" s="9">
        <f>VLOOKUP(A226,'2020 - Support'!K:O,5,FALSE)</f>
        <v>0.55569999999999997</v>
      </c>
      <c r="J226" t="str">
        <f t="shared" si="6"/>
        <v>YES</v>
      </c>
      <c r="K226" t="str">
        <f t="shared" si="7"/>
        <v>YES</v>
      </c>
    </row>
    <row r="227" spans="1:11" x14ac:dyDescent="0.35">
      <c r="A227" t="s">
        <v>954</v>
      </c>
      <c r="B227" s="24">
        <f>VLOOKUP(A227,'2016 - Support'!J:N,2,FALSE)</f>
        <v>5999684</v>
      </c>
      <c r="C227" s="9">
        <f>VLOOKUP(A227,'2016 - Support'!J:N,3,FALSE)</f>
        <v>1.1991000000000001</v>
      </c>
      <c r="D227" s="24">
        <f>VLOOKUP(A227,'2016 - Support'!J:N,4,FALSE)</f>
        <v>3177716</v>
      </c>
      <c r="E227" s="9">
        <f>VLOOKUP(A227,'2016 - Support'!J:N,5,FALSE)</f>
        <v>0.6351</v>
      </c>
      <c r="F227" s="24">
        <f>VLOOKUP(A227,'2020 - Support'!K:O,2,FALSE)</f>
        <v>6149879</v>
      </c>
      <c r="G227" s="9">
        <f>VLOOKUP(A227,'2020 - Support'!K:O,3,FALSE)</f>
        <v>1.365</v>
      </c>
      <c r="H227" s="24">
        <f>VLOOKUP(A227,'2020 - Support'!K:O,4,FALSE)</f>
        <v>2837054</v>
      </c>
      <c r="I227" s="9">
        <f>VLOOKUP(A227,'2020 - Support'!K:O,5,FALSE)</f>
        <v>0.62970000000000004</v>
      </c>
      <c r="J227" t="str">
        <f t="shared" si="6"/>
        <v>YES</v>
      </c>
      <c r="K227" t="str">
        <f t="shared" si="7"/>
        <v>YES</v>
      </c>
    </row>
    <row r="228" spans="1:11" x14ac:dyDescent="0.35">
      <c r="A228" t="s">
        <v>955</v>
      </c>
      <c r="B228" s="24">
        <f>VLOOKUP(A228,'2016 - Support'!J:N,2,FALSE)</f>
        <v>1333349</v>
      </c>
      <c r="C228" s="9">
        <f>VLOOKUP(A228,'2016 - Support'!J:N,3,FALSE)</f>
        <v>0.7429</v>
      </c>
      <c r="D228" s="24">
        <f>VLOOKUP(A228,'2016 - Support'!J:N,4,FALSE)</f>
        <v>500619</v>
      </c>
      <c r="E228" s="9">
        <f>VLOOKUP(A228,'2016 - Support'!J:N,5,FALSE)</f>
        <v>0.27790000000000004</v>
      </c>
      <c r="F228" s="24">
        <f>VLOOKUP(A228,'2020 - Support'!K:O,2,FALSE)</f>
        <v>1444939</v>
      </c>
      <c r="G228" s="9">
        <f>VLOOKUP(A228,'2020 - Support'!K:O,3,FALSE)</f>
        <v>0.79959999999999998</v>
      </c>
      <c r="H228" s="24">
        <f>VLOOKUP(A228,'2020 - Support'!K:O,4,FALSE)</f>
        <v>363042</v>
      </c>
      <c r="I228" s="9">
        <f>VLOOKUP(A228,'2020 - Support'!K:O,5,FALSE)</f>
        <v>0.2009</v>
      </c>
      <c r="J228" t="str">
        <f t="shared" si="6"/>
        <v>YES</v>
      </c>
      <c r="K228" t="str">
        <f t="shared" si="7"/>
        <v>YES</v>
      </c>
    </row>
    <row r="229" spans="1:11" x14ac:dyDescent="0.35">
      <c r="A229" t="s">
        <v>956</v>
      </c>
      <c r="B229" s="24">
        <f>VLOOKUP(A229,'2016 - Support'!J:N,2,FALSE)</f>
        <v>1484450</v>
      </c>
      <c r="C229" s="9">
        <f>VLOOKUP(A229,'2016 - Support'!J:N,3,FALSE)</f>
        <v>0.74040000000000006</v>
      </c>
      <c r="D229" s="24">
        <f>VLOOKUP(A229,'2016 - Support'!J:N,4,FALSE)</f>
        <v>495819</v>
      </c>
      <c r="E229" s="9">
        <f>VLOOKUP(A229,'2016 - Support'!J:N,5,FALSE)</f>
        <v>0.24729999999999999</v>
      </c>
      <c r="F229" s="24">
        <f>VLOOKUP(A229,'2020 - Support'!K:O,2,FALSE)</f>
        <v>1519233</v>
      </c>
      <c r="G229" s="9">
        <f>VLOOKUP(A229,'2020 - Support'!K:O,3,FALSE)</f>
        <v>0.77829999999999999</v>
      </c>
      <c r="H229" s="24">
        <f>VLOOKUP(A229,'2020 - Support'!K:O,4,FALSE)</f>
        <v>421044</v>
      </c>
      <c r="I229" s="9">
        <f>VLOOKUP(A229,'2020 - Support'!K:O,5,FALSE)</f>
        <v>0.2157</v>
      </c>
      <c r="J229" t="str">
        <f t="shared" si="6"/>
        <v>YES</v>
      </c>
      <c r="K229" t="str">
        <f t="shared" si="7"/>
        <v>YES</v>
      </c>
    </row>
    <row r="230" spans="1:11" x14ac:dyDescent="0.35">
      <c r="A230" t="s">
        <v>957</v>
      </c>
      <c r="B230" s="24">
        <f>VLOOKUP(A230,'2016 - Support'!J:N,2,FALSE)</f>
        <v>2431151</v>
      </c>
      <c r="C230" s="9">
        <f>VLOOKUP(A230,'2016 - Support'!J:N,3,FALSE)</f>
        <v>1.2035</v>
      </c>
      <c r="D230" s="24">
        <f>VLOOKUP(A230,'2016 - Support'!J:N,4,FALSE)</f>
        <v>972663</v>
      </c>
      <c r="E230" s="9">
        <f>VLOOKUP(A230,'2016 - Support'!J:N,5,FALSE)</f>
        <v>0.48150000000000004</v>
      </c>
      <c r="F230" s="24">
        <f>VLOOKUP(A230,'2020 - Support'!K:O,2,FALSE)</f>
        <v>2560698</v>
      </c>
      <c r="G230" s="9">
        <f>VLOOKUP(A230,'2020 - Support'!K:O,3,FALSE)</f>
        <v>1.2512000000000001</v>
      </c>
      <c r="H230" s="24">
        <f>VLOOKUP(A230,'2020 - Support'!K:O,4,FALSE)</f>
        <v>882082</v>
      </c>
      <c r="I230" s="9">
        <f>VLOOKUP(A230,'2020 - Support'!K:O,5,FALSE)</f>
        <v>0.43099999999999999</v>
      </c>
      <c r="J230" t="str">
        <f t="shared" si="6"/>
        <v>YES</v>
      </c>
      <c r="K230" t="str">
        <f t="shared" si="7"/>
        <v>YES</v>
      </c>
    </row>
    <row r="231" spans="1:11" x14ac:dyDescent="0.35">
      <c r="A231" t="s">
        <v>958</v>
      </c>
      <c r="B231" s="24">
        <f>VLOOKUP(A231,'2016 - Support'!J:N,2,FALSE)</f>
        <v>3679098</v>
      </c>
      <c r="C231" s="9">
        <f>VLOOKUP(A231,'2016 - Support'!J:N,3,FALSE)</f>
        <v>0.94689999999999996</v>
      </c>
      <c r="D231" s="24">
        <f>VLOOKUP(A231,'2016 - Support'!J:N,4,FALSE)</f>
        <v>1516477</v>
      </c>
      <c r="E231" s="9">
        <f>VLOOKUP(A231,'2016 - Support'!J:N,5,FALSE)</f>
        <v>0.39029999999999998</v>
      </c>
      <c r="F231" s="24">
        <f>VLOOKUP(A231,'2020 - Support'!K:O,2,FALSE)</f>
        <v>4077207</v>
      </c>
      <c r="G231" s="9">
        <f>VLOOKUP(A231,'2020 - Support'!K:O,3,FALSE)</f>
        <v>1.0770999999999999</v>
      </c>
      <c r="H231" s="24">
        <f>VLOOKUP(A231,'2020 - Support'!K:O,4,FALSE)</f>
        <v>1297998</v>
      </c>
      <c r="I231" s="9">
        <f>VLOOKUP(A231,'2020 - Support'!K:O,5,FALSE)</f>
        <v>0.34289999999999998</v>
      </c>
      <c r="J231" t="str">
        <f t="shared" si="6"/>
        <v>YES</v>
      </c>
      <c r="K231" t="str">
        <f t="shared" si="7"/>
        <v>YES</v>
      </c>
    </row>
    <row r="232" spans="1:11" x14ac:dyDescent="0.35">
      <c r="A232" t="s">
        <v>959</v>
      </c>
      <c r="B232" s="24">
        <f>VLOOKUP(A232,'2016 - Support'!J:N,2,FALSE)</f>
        <v>2119916</v>
      </c>
      <c r="C232" s="9">
        <f>VLOOKUP(A232,'2016 - Support'!J:N,3,FALSE)</f>
        <v>1.0891999999999999</v>
      </c>
      <c r="D232" s="24">
        <f>VLOOKUP(A232,'2016 - Support'!J:N,4,FALSE)</f>
        <v>812193</v>
      </c>
      <c r="E232" s="9">
        <f>VLOOKUP(A232,'2016 - Support'!J:N,5,FALSE)</f>
        <v>0.4173</v>
      </c>
      <c r="F232" s="24">
        <f>VLOOKUP(A232,'2020 - Support'!K:O,2,FALSE)</f>
        <v>2341827</v>
      </c>
      <c r="G232" s="9">
        <f>VLOOKUP(A232,'2020 - Support'!K:O,3,FALSE)</f>
        <v>1.2796000000000001</v>
      </c>
      <c r="H232" s="24">
        <f>VLOOKUP(A232,'2020 - Support'!K:O,4,FALSE)</f>
        <v>898957</v>
      </c>
      <c r="I232" s="9">
        <f>VLOOKUP(A232,'2020 - Support'!K:O,5,FALSE)</f>
        <v>0.49120000000000003</v>
      </c>
      <c r="J232" t="str">
        <f t="shared" si="6"/>
        <v>NO</v>
      </c>
      <c r="K232" t="str">
        <f t="shared" si="7"/>
        <v>NO</v>
      </c>
    </row>
    <row r="233" spans="1:11" x14ac:dyDescent="0.35">
      <c r="A233" t="s">
        <v>960</v>
      </c>
      <c r="B233" s="24">
        <f>VLOOKUP(A233,'2016 - Support'!J:N,2,FALSE)</f>
        <v>3244016</v>
      </c>
      <c r="C233" s="9">
        <f>VLOOKUP(A233,'2016 - Support'!J:N,3,FALSE)</f>
        <v>0.95079999999999998</v>
      </c>
      <c r="D233" s="24">
        <f>VLOOKUP(A233,'2016 - Support'!J:N,4,FALSE)</f>
        <v>1277749</v>
      </c>
      <c r="E233" s="9">
        <f>VLOOKUP(A233,'2016 - Support'!J:N,5,FALSE)</f>
        <v>0.3745</v>
      </c>
      <c r="F233" s="24">
        <f>VLOOKUP(A233,'2020 - Support'!K:O,2,FALSE)</f>
        <v>3878392</v>
      </c>
      <c r="G233" s="9">
        <f>VLOOKUP(A233,'2020 - Support'!K:O,3,FALSE)</f>
        <v>1.2112000000000001</v>
      </c>
      <c r="H233" s="24">
        <f>VLOOKUP(A233,'2020 - Support'!K:O,4,FALSE)</f>
        <v>1380428</v>
      </c>
      <c r="I233" s="9">
        <f>VLOOKUP(A233,'2020 - Support'!K:O,5,FALSE)</f>
        <v>0.43109999999999998</v>
      </c>
      <c r="J233" t="str">
        <f t="shared" si="6"/>
        <v>NO</v>
      </c>
      <c r="K233" t="str">
        <f t="shared" si="7"/>
        <v>NO</v>
      </c>
    </row>
    <row r="234" spans="1:11" x14ac:dyDescent="0.35">
      <c r="A234" t="s">
        <v>961</v>
      </c>
      <c r="B234" s="24">
        <f>VLOOKUP(A234,'2016 - Support'!J:N,2,FALSE)</f>
        <v>5167568</v>
      </c>
      <c r="C234" s="9">
        <f>VLOOKUP(A234,'2016 - Support'!J:N,3,FALSE)</f>
        <v>0.77889999999999993</v>
      </c>
      <c r="D234" s="24">
        <f>VLOOKUP(A234,'2016 - Support'!J:N,4,FALSE)</f>
        <v>1642729</v>
      </c>
      <c r="E234" s="9">
        <f>VLOOKUP(A234,'2016 - Support'!J:N,5,FALSE)</f>
        <v>0.24759999999999999</v>
      </c>
      <c r="F234" s="24">
        <f>VLOOKUP(A234,'2020 - Support'!K:O,2,FALSE)</f>
        <v>6321978</v>
      </c>
      <c r="G234" s="9">
        <f>VLOOKUP(A234,'2020 - Support'!K:O,3,FALSE)</f>
        <v>0.90379999999999994</v>
      </c>
      <c r="H234" s="24">
        <f>VLOOKUP(A234,'2020 - Support'!K:O,4,FALSE)</f>
        <v>2366370</v>
      </c>
      <c r="I234" s="9">
        <f>VLOOKUP(A234,'2020 - Support'!K:O,5,FALSE)</f>
        <v>0.33829999999999999</v>
      </c>
      <c r="J234" t="str">
        <f t="shared" si="6"/>
        <v>NO</v>
      </c>
      <c r="K234" t="str">
        <f t="shared" si="7"/>
        <v>NO</v>
      </c>
    </row>
    <row r="235" spans="1:11" x14ac:dyDescent="0.35">
      <c r="A235" t="s">
        <v>962</v>
      </c>
      <c r="B235" s="24">
        <f>VLOOKUP(A235,'2016 - Support'!J:N,2,FALSE)</f>
        <v>1661758</v>
      </c>
      <c r="C235" s="9">
        <f>VLOOKUP(A235,'2016 - Support'!J:N,3,FALSE)</f>
        <v>0.72660000000000002</v>
      </c>
      <c r="D235" s="24">
        <f>VLOOKUP(A235,'2016 - Support'!J:N,4,FALSE)</f>
        <v>433621</v>
      </c>
      <c r="E235" s="9">
        <f>VLOOKUP(A235,'2016 - Support'!J:N,5,FALSE)</f>
        <v>0.18959999999999999</v>
      </c>
      <c r="F235" s="24">
        <f>VLOOKUP(A235,'2020 - Support'!K:O,2,FALSE)</f>
        <v>1838775</v>
      </c>
      <c r="G235" s="9">
        <f>VLOOKUP(A235,'2020 - Support'!K:O,3,FALSE)</f>
        <v>0.83440000000000003</v>
      </c>
      <c r="H235" s="24">
        <f>VLOOKUP(A235,'2020 - Support'!K:O,4,FALSE)</f>
        <v>483494</v>
      </c>
      <c r="I235" s="9">
        <f>VLOOKUP(A235,'2020 - Support'!K:O,5,FALSE)</f>
        <v>0.21940000000000001</v>
      </c>
      <c r="J235" t="str">
        <f t="shared" si="6"/>
        <v>NO</v>
      </c>
      <c r="K235" t="str">
        <f t="shared" si="7"/>
        <v>NO</v>
      </c>
    </row>
    <row r="236" spans="1:11" x14ac:dyDescent="0.35">
      <c r="A236" t="s">
        <v>963</v>
      </c>
      <c r="B236" s="24">
        <f>VLOOKUP(A236,'2016 - Support'!J:N,2,FALSE)</f>
        <v>2338771</v>
      </c>
      <c r="C236" s="9">
        <f>VLOOKUP(A236,'2016 - Support'!J:N,3,FALSE)</f>
        <v>1.0863</v>
      </c>
      <c r="D236" s="24">
        <f>VLOOKUP(A236,'2016 - Support'!J:N,4,FALSE)</f>
        <v>738899</v>
      </c>
      <c r="E236" s="9">
        <f>VLOOKUP(A236,'2016 - Support'!J:N,5,FALSE)</f>
        <v>0.34320000000000001</v>
      </c>
      <c r="F236" s="24">
        <f>VLOOKUP(A236,'2020 - Support'!K:O,2,FALSE)</f>
        <v>2712856</v>
      </c>
      <c r="G236" s="9">
        <f>VLOOKUP(A236,'2020 - Support'!K:O,3,FALSE)</f>
        <v>1.3109999999999999</v>
      </c>
      <c r="H236" s="24">
        <f>VLOOKUP(A236,'2020 - Support'!K:O,4,FALSE)</f>
        <v>886903</v>
      </c>
      <c r="I236" s="9">
        <f>VLOOKUP(A236,'2020 - Support'!K:O,5,FALSE)</f>
        <v>0.42859999999999998</v>
      </c>
      <c r="J236" t="str">
        <f t="shared" si="6"/>
        <v>NO</v>
      </c>
      <c r="K236" t="str">
        <f t="shared" si="7"/>
        <v>NO</v>
      </c>
    </row>
    <row r="237" spans="1:11" x14ac:dyDescent="0.35">
      <c r="A237" t="s">
        <v>964</v>
      </c>
      <c r="B237" s="24">
        <f>VLOOKUP(A237,'2016 - Support'!J:N,2,FALSE)</f>
        <v>6806121</v>
      </c>
      <c r="C237" s="9">
        <f>VLOOKUP(A237,'2016 - Support'!J:N,3,FALSE)</f>
        <v>0.71730000000000005</v>
      </c>
      <c r="D237" s="24">
        <f>VLOOKUP(A237,'2016 - Support'!J:N,4,FALSE)</f>
        <v>1938506</v>
      </c>
      <c r="E237" s="9">
        <f>VLOOKUP(A237,'2016 - Support'!J:N,5,FALSE)</f>
        <v>0.20430000000000001</v>
      </c>
      <c r="F237" s="24">
        <f>VLOOKUP(A237,'2020 - Support'!K:O,2,FALSE)</f>
        <v>7776985</v>
      </c>
      <c r="G237" s="9">
        <f>VLOOKUP(A237,'2020 - Support'!K:O,3,FALSE)</f>
        <v>0.86480000000000001</v>
      </c>
      <c r="H237" s="24">
        <f>VLOOKUP(A237,'2020 - Support'!K:O,4,FALSE)</f>
        <v>2675362</v>
      </c>
      <c r="I237" s="9">
        <f>VLOOKUP(A237,'2020 - Support'!K:O,5,FALSE)</f>
        <v>0.29749999999999999</v>
      </c>
      <c r="J237" t="str">
        <f t="shared" si="6"/>
        <v>NO</v>
      </c>
      <c r="K237" t="str">
        <f t="shared" si="7"/>
        <v>NO</v>
      </c>
    </row>
    <row r="238" spans="1:11" x14ac:dyDescent="0.35">
      <c r="A238" t="s">
        <v>965</v>
      </c>
      <c r="B238" s="24">
        <f>VLOOKUP(A238,'2016 - Support'!J:N,2,FALSE)</f>
        <v>3801124</v>
      </c>
      <c r="C238" s="9">
        <f>VLOOKUP(A238,'2016 - Support'!J:N,3,FALSE)</f>
        <v>0.96209999999999996</v>
      </c>
      <c r="D238" s="24">
        <f>VLOOKUP(A238,'2016 - Support'!J:N,4,FALSE)</f>
        <v>1947146</v>
      </c>
      <c r="E238" s="9">
        <f>VLOOKUP(A238,'2016 - Support'!J:N,5,FALSE)</f>
        <v>0.49260000000000004</v>
      </c>
      <c r="F238" s="24">
        <f>VLOOKUP(A238,'2020 - Support'!K:O,2,FALSE)</f>
        <v>4699488</v>
      </c>
      <c r="G238" s="9">
        <f>VLOOKUP(A238,'2020 - Support'!K:O,3,FALSE)</f>
        <v>1.0344999999999998</v>
      </c>
      <c r="H238" s="24">
        <f>VLOOKUP(A238,'2020 - Support'!K:O,4,FALSE)</f>
        <v>2046060</v>
      </c>
      <c r="I238" s="9">
        <f>VLOOKUP(A238,'2020 - Support'!K:O,5,FALSE)</f>
        <v>0.45039999999999997</v>
      </c>
      <c r="J238" t="str">
        <f t="shared" si="6"/>
        <v>NO</v>
      </c>
      <c r="K238" t="str">
        <f t="shared" si="7"/>
        <v>YES</v>
      </c>
    </row>
    <row r="239" spans="1:11" x14ac:dyDescent="0.35">
      <c r="A239" t="s">
        <v>966</v>
      </c>
      <c r="B239" s="24">
        <f>VLOOKUP(A239,'2016 - Support'!J:N,2,FALSE)</f>
        <v>25204040</v>
      </c>
      <c r="C239" s="9">
        <f>VLOOKUP(A239,'2016 - Support'!J:N,3,FALSE)</f>
        <v>1.0316000000000001</v>
      </c>
      <c r="D239" s="24">
        <f>VLOOKUP(A239,'2016 - Support'!J:N,4,FALSE)</f>
        <v>11952129</v>
      </c>
      <c r="E239" s="9">
        <f>VLOOKUP(A239,'2016 - Support'!J:N,5,FALSE)</f>
        <v>0.48920000000000002</v>
      </c>
      <c r="F239" s="24">
        <f>VLOOKUP(A239,'2020 - Support'!K:O,2,FALSE)</f>
        <v>26179602</v>
      </c>
      <c r="G239" s="9">
        <f>VLOOKUP(A239,'2020 - Support'!K:O,3,FALSE)</f>
        <v>0.90589999999999993</v>
      </c>
      <c r="H239" s="24">
        <f>VLOOKUP(A239,'2020 - Support'!K:O,4,FALSE)</f>
        <v>10273594</v>
      </c>
      <c r="I239" s="9">
        <f>VLOOKUP(A239,'2020 - Support'!K:O,5,FALSE)</f>
        <v>0.35549999999999998</v>
      </c>
      <c r="J239" t="str">
        <f t="shared" si="6"/>
        <v>YES</v>
      </c>
      <c r="K239" t="str">
        <f t="shared" si="7"/>
        <v>YES</v>
      </c>
    </row>
    <row r="240" spans="1:11" x14ac:dyDescent="0.35">
      <c r="A240" t="s">
        <v>967</v>
      </c>
      <c r="B240" s="24">
        <f>VLOOKUP(A240,'2016 - Support'!J:N,2,FALSE)</f>
        <v>9680717</v>
      </c>
      <c r="C240" s="9">
        <f>VLOOKUP(A240,'2016 - Support'!J:N,3,FALSE)</f>
        <v>1.3875</v>
      </c>
      <c r="D240" s="24">
        <f>VLOOKUP(A240,'2016 - Support'!J:N,4,FALSE)</f>
        <v>6600331</v>
      </c>
      <c r="E240" s="9">
        <f>VLOOKUP(A240,'2016 - Support'!J:N,5,FALSE)</f>
        <v>0.94599999999999995</v>
      </c>
      <c r="F240" s="24">
        <f>VLOOKUP(A240,'2020 - Support'!K:O,2,FALSE)</f>
        <v>11127977</v>
      </c>
      <c r="G240" s="9">
        <f>VLOOKUP(A240,'2020 - Support'!K:O,3,FALSE)</f>
        <v>1.4421000000000002</v>
      </c>
      <c r="H240" s="24">
        <f>VLOOKUP(A240,'2020 - Support'!K:O,4,FALSE)</f>
        <v>5848709</v>
      </c>
      <c r="I240" s="9">
        <f>VLOOKUP(A240,'2020 - Support'!K:O,5,FALSE)</f>
        <v>0.76130000000000009</v>
      </c>
      <c r="J240" t="str">
        <f t="shared" si="6"/>
        <v>YES</v>
      </c>
      <c r="K240" t="str">
        <f t="shared" si="7"/>
        <v>YES</v>
      </c>
    </row>
    <row r="241" spans="1:11" x14ac:dyDescent="0.35">
      <c r="A241" t="s">
        <v>968</v>
      </c>
      <c r="B241" s="24">
        <f>VLOOKUP(A241,'2016 - Support'!J:N,2,FALSE)</f>
        <v>51986128</v>
      </c>
      <c r="C241" s="9">
        <f>VLOOKUP(A241,'2016 - Support'!J:N,3,FALSE)</f>
        <v>1.2682</v>
      </c>
      <c r="D241" s="24">
        <f>VLOOKUP(A241,'2016 - Support'!J:N,4,FALSE)</f>
        <v>21828271</v>
      </c>
      <c r="E241" s="9">
        <f>VLOOKUP(A241,'2016 - Support'!J:N,5,FALSE)</f>
        <v>0.53249999999999997</v>
      </c>
      <c r="F241" s="24">
        <f>VLOOKUP(A241,'2020 - Support'!K:O,2,FALSE)</f>
        <v>51768041</v>
      </c>
      <c r="G241" s="9">
        <f>VLOOKUP(A241,'2020 - Support'!K:O,3,FALSE)</f>
        <v>1.0413999999999999</v>
      </c>
      <c r="H241" s="24">
        <f>VLOOKUP(A241,'2020 - Support'!K:O,4,FALSE)</f>
        <v>16374489</v>
      </c>
      <c r="I241" s="9">
        <f>VLOOKUP(A241,'2020 - Support'!K:O,5,FALSE)</f>
        <v>0.32940000000000003</v>
      </c>
      <c r="J241" t="str">
        <f t="shared" si="6"/>
        <v>YES</v>
      </c>
      <c r="K241" t="str">
        <f t="shared" si="7"/>
        <v>YES</v>
      </c>
    </row>
    <row r="242" spans="1:11" x14ac:dyDescent="0.35">
      <c r="A242" t="s">
        <v>969</v>
      </c>
      <c r="B242" s="24">
        <f>VLOOKUP(A242,'2016 - Support'!J:N,2,FALSE)</f>
        <v>2485985</v>
      </c>
      <c r="C242" s="9">
        <f>VLOOKUP(A242,'2016 - Support'!J:N,3,FALSE)</f>
        <v>0.86609999999999998</v>
      </c>
      <c r="D242" s="24">
        <f>VLOOKUP(A242,'2016 - Support'!J:N,4,FALSE)</f>
        <v>1055387</v>
      </c>
      <c r="E242" s="9">
        <f>VLOOKUP(A242,'2016 - Support'!J:N,5,FALSE)</f>
        <v>0.36770000000000003</v>
      </c>
      <c r="F242" s="24">
        <f>VLOOKUP(A242,'2020 - Support'!K:O,2,FALSE)</f>
        <v>3274084</v>
      </c>
      <c r="G242" s="9">
        <f>VLOOKUP(A242,'2020 - Support'!K:O,3,FALSE)</f>
        <v>1.0451999999999999</v>
      </c>
      <c r="H242" s="24">
        <f>VLOOKUP(A242,'2020 - Support'!K:O,4,FALSE)</f>
        <v>1534296</v>
      </c>
      <c r="I242" s="9">
        <f>VLOOKUP(A242,'2020 - Support'!K:O,5,FALSE)</f>
        <v>0.48980000000000001</v>
      </c>
      <c r="J242" t="str">
        <f t="shared" si="6"/>
        <v>NO</v>
      </c>
      <c r="K242" t="str">
        <f t="shared" si="7"/>
        <v>NO</v>
      </c>
    </row>
    <row r="243" spans="1:11" x14ac:dyDescent="0.35">
      <c r="A243" t="s">
        <v>970</v>
      </c>
      <c r="B243" s="24">
        <f>VLOOKUP(A243,'2016 - Support'!J:N,2,FALSE)</f>
        <v>2485821</v>
      </c>
      <c r="C243" s="9">
        <f>VLOOKUP(A243,'2016 - Support'!J:N,3,FALSE)</f>
        <v>1.6341000000000001</v>
      </c>
      <c r="D243" s="24">
        <f>VLOOKUP(A243,'2016 - Support'!J:N,4,FALSE)</f>
        <v>1487750</v>
      </c>
      <c r="E243" s="9">
        <f>VLOOKUP(A243,'2016 - Support'!J:N,5,FALSE)</f>
        <v>0.97800000000000009</v>
      </c>
      <c r="F243" s="24">
        <f>VLOOKUP(A243,'2020 - Support'!K:O,2,FALSE)</f>
        <v>2612502</v>
      </c>
      <c r="G243" s="9">
        <f>VLOOKUP(A243,'2020 - Support'!K:O,3,FALSE)</f>
        <v>1.5750999999999999</v>
      </c>
      <c r="H243" s="24">
        <f>VLOOKUP(A243,'2020 - Support'!K:O,4,FALSE)</f>
        <v>1470372</v>
      </c>
      <c r="I243" s="9">
        <f>VLOOKUP(A243,'2020 - Support'!K:O,5,FALSE)</f>
        <v>0.88650000000000007</v>
      </c>
      <c r="J243" t="str">
        <f t="shared" si="6"/>
        <v>YES</v>
      </c>
      <c r="K243" t="str">
        <f t="shared" si="7"/>
        <v>YES</v>
      </c>
    </row>
    <row r="244" spans="1:11" x14ac:dyDescent="0.35">
      <c r="A244" t="s">
        <v>971</v>
      </c>
      <c r="B244" s="24">
        <f>VLOOKUP(A244,'2016 - Support'!J:N,2,FALSE)</f>
        <v>6175121</v>
      </c>
      <c r="C244" s="9">
        <f>VLOOKUP(A244,'2016 - Support'!J:N,3,FALSE)</f>
        <v>1.1476</v>
      </c>
      <c r="D244" s="24">
        <f>VLOOKUP(A244,'2016 - Support'!J:N,4,FALSE)</f>
        <v>2433243</v>
      </c>
      <c r="E244" s="9">
        <f>VLOOKUP(A244,'2016 - Support'!J:N,5,FALSE)</f>
        <v>0.45219999999999999</v>
      </c>
      <c r="F244" s="24">
        <f>VLOOKUP(A244,'2020 - Support'!K:O,2,FALSE)</f>
        <v>6544330</v>
      </c>
      <c r="G244" s="9">
        <f>VLOOKUP(A244,'2020 - Support'!K:O,3,FALSE)</f>
        <v>1.1241000000000001</v>
      </c>
      <c r="H244" s="24">
        <f>VLOOKUP(A244,'2020 - Support'!K:O,4,FALSE)</f>
        <v>2268771</v>
      </c>
      <c r="I244" s="9">
        <f>VLOOKUP(A244,'2020 - Support'!K:O,5,FALSE)</f>
        <v>0.38969999999999999</v>
      </c>
      <c r="J244" t="str">
        <f t="shared" si="6"/>
        <v>YES</v>
      </c>
      <c r="K244" t="str">
        <f t="shared" si="7"/>
        <v>YES</v>
      </c>
    </row>
    <row r="245" spans="1:11" x14ac:dyDescent="0.35">
      <c r="A245" t="s">
        <v>972</v>
      </c>
      <c r="B245" s="24">
        <f>VLOOKUP(A245,'2016 - Support'!J:N,2,FALSE)</f>
        <v>4511074</v>
      </c>
      <c r="C245" s="9">
        <f>VLOOKUP(A245,'2016 - Support'!J:N,3,FALSE)</f>
        <v>0.89869999999999994</v>
      </c>
      <c r="D245" s="24">
        <f>VLOOKUP(A245,'2016 - Support'!J:N,4,FALSE)</f>
        <v>2420932</v>
      </c>
      <c r="E245" s="9">
        <f>VLOOKUP(A245,'2016 - Support'!J:N,5,FALSE)</f>
        <v>0.48229999999999995</v>
      </c>
      <c r="F245" s="24">
        <f>VLOOKUP(A245,'2020 - Support'!K:O,2,FALSE)</f>
        <v>5067765</v>
      </c>
      <c r="G245" s="9">
        <f>VLOOKUP(A245,'2020 - Support'!K:O,3,FALSE)</f>
        <v>1.0202</v>
      </c>
      <c r="H245" s="24">
        <f>VLOOKUP(A245,'2020 - Support'!K:O,4,FALSE)</f>
        <v>2694827</v>
      </c>
      <c r="I245" s="9">
        <f>VLOOKUP(A245,'2020 - Support'!K:O,5,FALSE)</f>
        <v>0.54249999999999998</v>
      </c>
      <c r="J245" t="str">
        <f t="shared" si="6"/>
        <v>NO</v>
      </c>
      <c r="K245" t="str">
        <f t="shared" si="7"/>
        <v>NO</v>
      </c>
    </row>
    <row r="246" spans="1:11" x14ac:dyDescent="0.35">
      <c r="A246" t="s">
        <v>973</v>
      </c>
      <c r="B246" s="24">
        <f>VLOOKUP(A246,'2016 - Support'!J:N,2,FALSE)</f>
        <v>3658526</v>
      </c>
      <c r="C246" s="9">
        <f>VLOOKUP(A246,'2016 - Support'!J:N,3,FALSE)</f>
        <v>0.8002999999999999</v>
      </c>
      <c r="D246" s="24">
        <f>VLOOKUP(A246,'2016 - Support'!J:N,4,FALSE)</f>
        <v>1776005</v>
      </c>
      <c r="E246" s="9">
        <f>VLOOKUP(A246,'2016 - Support'!J:N,5,FALSE)</f>
        <v>0.38850000000000001</v>
      </c>
      <c r="F246" s="24">
        <f>VLOOKUP(A246,'2020 - Support'!K:O,2,FALSE)</f>
        <v>3821386</v>
      </c>
      <c r="G246" s="9">
        <f>VLOOKUP(A246,'2020 - Support'!K:O,3,FALSE)</f>
        <v>0.89729999999999999</v>
      </c>
      <c r="H246" s="24">
        <f>VLOOKUP(A246,'2020 - Support'!K:O,4,FALSE)</f>
        <v>1631957</v>
      </c>
      <c r="I246" s="9">
        <f>VLOOKUP(A246,'2020 - Support'!K:O,5,FALSE)</f>
        <v>0.38319999999999999</v>
      </c>
      <c r="J246" t="str">
        <f t="shared" si="6"/>
        <v>YES</v>
      </c>
      <c r="K246" t="str">
        <f t="shared" si="7"/>
        <v>YES</v>
      </c>
    </row>
    <row r="247" spans="1:11" x14ac:dyDescent="0.35">
      <c r="A247" t="s">
        <v>974</v>
      </c>
      <c r="B247" s="24">
        <f>VLOOKUP(A247,'2016 - Support'!J:N,2,FALSE)</f>
        <v>1914278</v>
      </c>
      <c r="C247" s="9">
        <f>VLOOKUP(A247,'2016 - Support'!J:N,3,FALSE)</f>
        <v>0.67310000000000003</v>
      </c>
      <c r="D247" s="24">
        <f>VLOOKUP(A247,'2016 - Support'!J:N,4,FALSE)</f>
        <v>592115</v>
      </c>
      <c r="E247" s="9">
        <f>VLOOKUP(A247,'2016 - Support'!J:N,5,FALSE)</f>
        <v>0.2082</v>
      </c>
      <c r="F247" s="24">
        <f>VLOOKUP(A247,'2020 - Support'!K:O,2,FALSE)</f>
        <v>2093793</v>
      </c>
      <c r="G247" s="9">
        <f>VLOOKUP(A247,'2020 - Support'!K:O,3,FALSE)</f>
        <v>0.69890000000000008</v>
      </c>
      <c r="H247" s="24">
        <f>VLOOKUP(A247,'2020 - Support'!K:O,4,FALSE)</f>
        <v>560821</v>
      </c>
      <c r="I247" s="9">
        <f>VLOOKUP(A247,'2020 - Support'!K:O,5,FALSE)</f>
        <v>0.18720000000000001</v>
      </c>
      <c r="J247" t="str">
        <f t="shared" si="6"/>
        <v>YES</v>
      </c>
      <c r="K247" t="str">
        <f t="shared" si="7"/>
        <v>YES</v>
      </c>
    </row>
    <row r="248" spans="1:11" x14ac:dyDescent="0.35">
      <c r="A248" t="s">
        <v>975</v>
      </c>
      <c r="B248" s="24">
        <f>VLOOKUP(A248,'2016 - Support'!J:N,2,FALSE)</f>
        <v>10631695</v>
      </c>
      <c r="C248" s="9">
        <f>VLOOKUP(A248,'2016 - Support'!J:N,3,FALSE)</f>
        <v>1.0981000000000001</v>
      </c>
      <c r="D248" s="24">
        <f>VLOOKUP(A248,'2016 - Support'!J:N,4,FALSE)</f>
        <v>5368614</v>
      </c>
      <c r="E248" s="9">
        <f>VLOOKUP(A248,'2016 - Support'!J:N,5,FALSE)</f>
        <v>0.55449999999999999</v>
      </c>
      <c r="F248" s="24">
        <f>VLOOKUP(A248,'2020 - Support'!K:O,2,FALSE)</f>
        <v>11719820</v>
      </c>
      <c r="G248" s="9">
        <f>VLOOKUP(A248,'2020 - Support'!K:O,3,FALSE)</f>
        <v>1.0706</v>
      </c>
      <c r="H248" s="24">
        <f>VLOOKUP(A248,'2020 - Support'!K:O,4,FALSE)</f>
        <v>5885088</v>
      </c>
      <c r="I248" s="9">
        <f>VLOOKUP(A248,'2020 - Support'!K:O,5,FALSE)</f>
        <v>0.53759999999999997</v>
      </c>
      <c r="J248" t="str">
        <f t="shared" si="6"/>
        <v>NO</v>
      </c>
      <c r="K248" t="str">
        <f t="shared" si="7"/>
        <v>YES</v>
      </c>
    </row>
    <row r="249" spans="1:11" x14ac:dyDescent="0.35">
      <c r="A249" t="s">
        <v>976</v>
      </c>
      <c r="B249" s="24">
        <f>VLOOKUP(A249,'2016 - Support'!J:N,2,FALSE)</f>
        <v>5875275</v>
      </c>
      <c r="C249" s="9">
        <f>VLOOKUP(A249,'2016 - Support'!J:N,3,FALSE)</f>
        <v>0.82600000000000007</v>
      </c>
      <c r="D249" s="24">
        <f>VLOOKUP(A249,'2016 - Support'!J:N,4,FALSE)</f>
        <v>2293918</v>
      </c>
      <c r="E249" s="9">
        <f>VLOOKUP(A249,'2016 - Support'!J:N,5,FALSE)</f>
        <v>0.32250000000000001</v>
      </c>
      <c r="F249" s="24">
        <f>VLOOKUP(A249,'2020 - Support'!K:O,2,FALSE)</f>
        <v>7145147</v>
      </c>
      <c r="G249" s="9">
        <f>VLOOKUP(A249,'2020 - Support'!K:O,3,FALSE)</f>
        <v>0.7327999999999999</v>
      </c>
      <c r="H249" s="24">
        <f>VLOOKUP(A249,'2020 - Support'!K:O,4,FALSE)</f>
        <v>2490271</v>
      </c>
      <c r="I249" s="9">
        <f>VLOOKUP(A249,'2020 - Support'!K:O,5,FALSE)</f>
        <v>0.25539999999999996</v>
      </c>
      <c r="J249" t="str">
        <f t="shared" si="6"/>
        <v>NO</v>
      </c>
      <c r="K249" t="str">
        <f t="shared" si="7"/>
        <v>YES</v>
      </c>
    </row>
    <row r="250" spans="1:11" x14ac:dyDescent="0.35">
      <c r="A250" t="s">
        <v>977</v>
      </c>
      <c r="B250" s="24">
        <f>VLOOKUP(A250,'2016 - Support'!J:N,2,FALSE)</f>
        <v>4897305</v>
      </c>
      <c r="C250" s="9">
        <f>VLOOKUP(A250,'2016 - Support'!J:N,3,FALSE)</f>
        <v>0.68159999999999998</v>
      </c>
      <c r="D250" s="24">
        <f>VLOOKUP(A250,'2016 - Support'!J:N,4,FALSE)</f>
        <v>1446343</v>
      </c>
      <c r="E250" s="9">
        <f>VLOOKUP(A250,'2016 - Support'!J:N,5,FALSE)</f>
        <v>0.20130000000000001</v>
      </c>
      <c r="F250" s="24">
        <f>VLOOKUP(A250,'2020 - Support'!K:O,2,FALSE)</f>
        <v>5060522</v>
      </c>
      <c r="G250" s="9">
        <f>VLOOKUP(A250,'2020 - Support'!K:O,3,FALSE)</f>
        <v>0.68910000000000005</v>
      </c>
      <c r="H250" s="24">
        <f>VLOOKUP(A250,'2020 - Support'!K:O,4,FALSE)</f>
        <v>1360782</v>
      </c>
      <c r="I250" s="9">
        <f>VLOOKUP(A250,'2020 - Support'!K:O,5,FALSE)</f>
        <v>0.18529999999999999</v>
      </c>
      <c r="J250" t="str">
        <f t="shared" si="6"/>
        <v>YES</v>
      </c>
      <c r="K250" t="str">
        <f t="shared" si="7"/>
        <v>YES</v>
      </c>
    </row>
    <row r="251" spans="1:11" x14ac:dyDescent="0.35">
      <c r="A251" t="s">
        <v>978</v>
      </c>
      <c r="B251" s="24">
        <f>VLOOKUP(A251,'2016 - Support'!J:N,2,FALSE)</f>
        <v>2248576</v>
      </c>
      <c r="C251" s="9">
        <f>VLOOKUP(A251,'2016 - Support'!J:N,3,FALSE)</f>
        <v>1.0366</v>
      </c>
      <c r="D251" s="24">
        <f>VLOOKUP(A251,'2016 - Support'!J:N,4,FALSE)</f>
        <v>893561</v>
      </c>
      <c r="E251" s="9">
        <f>VLOOKUP(A251,'2016 - Support'!J:N,5,FALSE)</f>
        <v>0.41199999999999998</v>
      </c>
      <c r="F251" s="24">
        <f>VLOOKUP(A251,'2020 - Support'!K:O,2,FALSE)</f>
        <v>2757303</v>
      </c>
      <c r="G251" s="9">
        <f>VLOOKUP(A251,'2020 - Support'!K:O,3,FALSE)</f>
        <v>1.2472000000000001</v>
      </c>
      <c r="H251" s="24">
        <f>VLOOKUP(A251,'2020 - Support'!K:O,4,FALSE)</f>
        <v>1038705</v>
      </c>
      <c r="I251" s="9">
        <f>VLOOKUP(A251,'2020 - Support'!K:O,5,FALSE)</f>
        <v>0.46989999999999998</v>
      </c>
      <c r="J251" t="str">
        <f t="shared" si="6"/>
        <v>NO</v>
      </c>
      <c r="K251" t="str">
        <f t="shared" si="7"/>
        <v>NO</v>
      </c>
    </row>
    <row r="252" spans="1:11" x14ac:dyDescent="0.35">
      <c r="A252" t="s">
        <v>979</v>
      </c>
      <c r="B252" s="24">
        <f>VLOOKUP(A252,'2016 - Support'!J:N,2,FALSE)</f>
        <v>2596820</v>
      </c>
      <c r="C252" s="9">
        <f>VLOOKUP(A252,'2016 - Support'!J:N,3,FALSE)</f>
        <v>0.86419999999999986</v>
      </c>
      <c r="D252" s="24">
        <f>VLOOKUP(A252,'2016 - Support'!J:N,4,FALSE)</f>
        <v>958910</v>
      </c>
      <c r="E252" s="9">
        <f>VLOOKUP(A252,'2016 - Support'!J:N,5,FALSE)</f>
        <v>0.31909999999999999</v>
      </c>
      <c r="F252" s="24">
        <f>VLOOKUP(A252,'2020 - Support'!K:O,2,FALSE)</f>
        <v>3340481</v>
      </c>
      <c r="G252" s="9">
        <f>VLOOKUP(A252,'2020 - Support'!K:O,3,FALSE)</f>
        <v>1.1332</v>
      </c>
      <c r="H252" s="24">
        <f>VLOOKUP(A252,'2020 - Support'!K:O,4,FALSE)</f>
        <v>1401988</v>
      </c>
      <c r="I252" s="9">
        <f>VLOOKUP(A252,'2020 - Support'!K:O,5,FALSE)</f>
        <v>0.47559999999999997</v>
      </c>
      <c r="J252" t="str">
        <f t="shared" si="6"/>
        <v>NO</v>
      </c>
      <c r="K252" t="str">
        <f t="shared" si="7"/>
        <v>NO</v>
      </c>
    </row>
    <row r="253" spans="1:11" x14ac:dyDescent="0.35">
      <c r="A253" t="s">
        <v>980</v>
      </c>
      <c r="B253" s="24">
        <f>VLOOKUP(A253,'2016 - Support'!J:N,2,FALSE)</f>
        <v>5282203</v>
      </c>
      <c r="C253" s="9">
        <f>VLOOKUP(A253,'2016 - Support'!J:N,3,FALSE)</f>
        <v>1.2545000000000002</v>
      </c>
      <c r="D253" s="24">
        <f>VLOOKUP(A253,'2016 - Support'!J:N,4,FALSE)</f>
        <v>3112900</v>
      </c>
      <c r="E253" s="9">
        <f>VLOOKUP(A253,'2016 - Support'!J:N,5,FALSE)</f>
        <v>0.73930000000000007</v>
      </c>
      <c r="F253" s="24">
        <f>VLOOKUP(A253,'2020 - Support'!K:O,2,FALSE)</f>
        <v>5532538</v>
      </c>
      <c r="G253" s="9">
        <f>VLOOKUP(A253,'2020 - Support'!K:O,3,FALSE)</f>
        <v>1.2607999999999999</v>
      </c>
      <c r="H253" s="24">
        <f>VLOOKUP(A253,'2020 - Support'!K:O,4,FALSE)</f>
        <v>3116880</v>
      </c>
      <c r="I253" s="9">
        <f>VLOOKUP(A253,'2020 - Support'!K:O,5,FALSE)</f>
        <v>0.71029999999999993</v>
      </c>
      <c r="J253" t="str">
        <f t="shared" si="6"/>
        <v>NO</v>
      </c>
      <c r="K253" t="str">
        <f t="shared" si="7"/>
        <v>YES</v>
      </c>
    </row>
    <row r="254" spans="1:11" x14ac:dyDescent="0.35">
      <c r="A254" t="s">
        <v>981</v>
      </c>
      <c r="B254" s="24">
        <f>VLOOKUP(A254,'2016 - Support'!J:N,2,FALSE)</f>
        <v>6474733</v>
      </c>
      <c r="C254" s="9">
        <f>VLOOKUP(A254,'2016 - Support'!J:N,3,FALSE)</f>
        <v>0.63239999999999996</v>
      </c>
      <c r="D254" s="24">
        <f>VLOOKUP(A254,'2016 - Support'!J:N,4,FALSE)</f>
        <v>2005054</v>
      </c>
      <c r="E254" s="9">
        <f>VLOOKUP(A254,'2016 - Support'!J:N,5,FALSE)</f>
        <v>0.19670000000000001</v>
      </c>
      <c r="F254" s="24">
        <f>VLOOKUP(A254,'2020 - Support'!K:O,2,FALSE)</f>
        <v>7010368</v>
      </c>
      <c r="G254" s="9">
        <f>VLOOKUP(A254,'2020 - Support'!K:O,3,FALSE)</f>
        <v>0.6169</v>
      </c>
      <c r="H254" s="24">
        <f>VLOOKUP(A254,'2020 - Support'!K:O,4,FALSE)</f>
        <v>1480210</v>
      </c>
      <c r="I254" s="9">
        <f>VLOOKUP(A254,'2020 - Support'!K:O,5,FALSE)</f>
        <v>0.13100000000000001</v>
      </c>
      <c r="J254" t="str">
        <f t="shared" si="6"/>
        <v>YES</v>
      </c>
      <c r="K254" t="str">
        <f t="shared" si="7"/>
        <v>YES</v>
      </c>
    </row>
    <row r="255" spans="1:11" x14ac:dyDescent="0.35">
      <c r="A255" t="s">
        <v>982</v>
      </c>
      <c r="B255" s="24">
        <f>VLOOKUP(A255,'2016 - Support'!J:N,2,FALSE)</f>
        <v>3181833</v>
      </c>
      <c r="C255" s="9">
        <f>VLOOKUP(A255,'2016 - Support'!J:N,3,FALSE)</f>
        <v>0.8579</v>
      </c>
      <c r="D255" s="24">
        <f>VLOOKUP(A255,'2016 - Support'!J:N,4,FALSE)</f>
        <v>245207</v>
      </c>
      <c r="E255" s="9">
        <f>VLOOKUP(A255,'2016 - Support'!J:N,5,FALSE)</f>
        <v>6.6400000000000001E-2</v>
      </c>
      <c r="F255" s="24">
        <f>VLOOKUP(A255,'2020 - Support'!K:O,2,FALSE)</f>
        <v>3452210</v>
      </c>
      <c r="G255" s="9">
        <f>VLOOKUP(A255,'2020 - Support'!K:O,3,FALSE)</f>
        <v>0.82140000000000002</v>
      </c>
      <c r="H255" s="24">
        <f>VLOOKUP(A255,'2020 - Support'!K:O,4,FALSE)</f>
        <v>265270</v>
      </c>
      <c r="I255" s="9">
        <f>VLOOKUP(A255,'2020 - Support'!K:O,5,FALSE)</f>
        <v>6.3500000000000001E-2</v>
      </c>
      <c r="J255" t="str">
        <f t="shared" si="6"/>
        <v>NO</v>
      </c>
      <c r="K255" t="str">
        <f t="shared" si="7"/>
        <v>YES</v>
      </c>
    </row>
    <row r="256" spans="1:11" x14ac:dyDescent="0.35">
      <c r="A256" t="s">
        <v>983</v>
      </c>
      <c r="B256" s="24">
        <f>VLOOKUP(A256,'2016 - Support'!J:N,2,FALSE)</f>
        <v>6598132</v>
      </c>
      <c r="C256" s="9">
        <f>VLOOKUP(A256,'2016 - Support'!J:N,3,FALSE)</f>
        <v>0.54120000000000013</v>
      </c>
      <c r="D256" s="24">
        <f>VLOOKUP(A256,'2016 - Support'!J:N,4,FALSE)</f>
        <v>2133542</v>
      </c>
      <c r="E256" s="9">
        <f>VLOOKUP(A256,'2016 - Support'!J:N,5,FALSE)</f>
        <v>0.17499999999999999</v>
      </c>
      <c r="F256" s="24">
        <f>VLOOKUP(A256,'2020 - Support'!K:O,2,FALSE)</f>
        <v>8175555</v>
      </c>
      <c r="G256" s="9">
        <f>VLOOKUP(A256,'2020 - Support'!K:O,3,FALSE)</f>
        <v>0.59540000000000004</v>
      </c>
      <c r="H256" s="24">
        <f>VLOOKUP(A256,'2020 - Support'!K:O,4,FALSE)</f>
        <v>2801164</v>
      </c>
      <c r="I256" s="9">
        <f>VLOOKUP(A256,'2020 - Support'!K:O,5,FALSE)</f>
        <v>0.20399999999999999</v>
      </c>
      <c r="J256" t="str">
        <f t="shared" si="6"/>
        <v>NO</v>
      </c>
      <c r="K256" t="str">
        <f t="shared" si="7"/>
        <v>NO</v>
      </c>
    </row>
    <row r="257" spans="1:11" x14ac:dyDescent="0.35">
      <c r="A257" t="s">
        <v>984</v>
      </c>
      <c r="B257" s="24">
        <f>VLOOKUP(A257,'2016 - Support'!J:N,2,FALSE)</f>
        <v>3048376</v>
      </c>
      <c r="C257" s="9">
        <f>VLOOKUP(A257,'2016 - Support'!J:N,3,FALSE)</f>
        <v>0.82240000000000002</v>
      </c>
      <c r="D257" s="24">
        <f>VLOOKUP(A257,'2016 - Support'!J:N,4,FALSE)</f>
        <v>1160933</v>
      </c>
      <c r="E257" s="9">
        <f>VLOOKUP(A257,'2016 - Support'!J:N,5,FALSE)</f>
        <v>0.31319999999999998</v>
      </c>
      <c r="F257" s="24">
        <f>VLOOKUP(A257,'2020 - Support'!K:O,2,FALSE)</f>
        <v>3308996</v>
      </c>
      <c r="G257" s="9">
        <f>VLOOKUP(A257,'2020 - Support'!K:O,3,FALSE)</f>
        <v>0.9222999999999999</v>
      </c>
      <c r="H257" s="24">
        <f>VLOOKUP(A257,'2020 - Support'!K:O,4,FALSE)</f>
        <v>1155978</v>
      </c>
      <c r="I257" s="9">
        <f>VLOOKUP(A257,'2020 - Support'!K:O,5,FALSE)</f>
        <v>0.32219999999999999</v>
      </c>
      <c r="J257" t="str">
        <f t="shared" si="6"/>
        <v>YES</v>
      </c>
      <c r="K257" t="str">
        <f t="shared" si="7"/>
        <v>NO</v>
      </c>
    </row>
    <row r="258" spans="1:11" x14ac:dyDescent="0.35">
      <c r="A258" t="s">
        <v>985</v>
      </c>
      <c r="B258" s="24">
        <f>VLOOKUP(A258,'2016 - Support'!J:N,2,FALSE)</f>
        <v>6585107</v>
      </c>
      <c r="C258" s="9">
        <f>VLOOKUP(A258,'2016 - Support'!J:N,3,FALSE)</f>
        <v>0.98619999999999997</v>
      </c>
      <c r="D258" s="24">
        <f>VLOOKUP(A258,'2016 - Support'!J:N,4,FALSE)</f>
        <v>3005432</v>
      </c>
      <c r="E258" s="9">
        <f>VLOOKUP(A258,'2016 - Support'!J:N,5,FALSE)</f>
        <v>0.4501</v>
      </c>
      <c r="F258" s="24">
        <f>VLOOKUP(A258,'2020 - Support'!K:O,2,FALSE)</f>
        <v>7081856</v>
      </c>
      <c r="G258" s="9">
        <f>VLOOKUP(A258,'2020 - Support'!K:O,3,FALSE)</f>
        <v>1.0803</v>
      </c>
      <c r="H258" s="24">
        <f>VLOOKUP(A258,'2020 - Support'!K:O,4,FALSE)</f>
        <v>2466817</v>
      </c>
      <c r="I258" s="9">
        <f>VLOOKUP(A258,'2020 - Support'!K:O,5,FALSE)</f>
        <v>0.37630000000000002</v>
      </c>
      <c r="J258" t="str">
        <f t="shared" si="6"/>
        <v>YES</v>
      </c>
      <c r="K258" t="str">
        <f t="shared" si="7"/>
        <v>YES</v>
      </c>
    </row>
    <row r="259" spans="1:11" x14ac:dyDescent="0.35">
      <c r="A259" t="s">
        <v>986</v>
      </c>
      <c r="B259" s="24">
        <f>VLOOKUP(A259,'2016 - Support'!J:N,2,FALSE)</f>
        <v>3060813</v>
      </c>
      <c r="C259" s="9">
        <f>VLOOKUP(A259,'2016 - Support'!J:N,3,FALSE)</f>
        <v>0.65529999999999999</v>
      </c>
      <c r="D259" s="24">
        <f>VLOOKUP(A259,'2016 - Support'!J:N,4,FALSE)</f>
        <v>0</v>
      </c>
      <c r="E259" s="9">
        <f>VLOOKUP(A259,'2016 - Support'!J:N,5,FALSE)</f>
        <v>0</v>
      </c>
      <c r="F259" s="24">
        <f>VLOOKUP(A259,'2020 - Support'!K:O,2,FALSE)</f>
        <v>3351722</v>
      </c>
      <c r="G259" s="9">
        <f>VLOOKUP(A259,'2020 - Support'!K:O,3,FALSE)</f>
        <v>0.74609999999999999</v>
      </c>
      <c r="H259" s="24">
        <f>VLOOKUP(A259,'2020 - Support'!K:O,4,FALSE)</f>
        <v>0</v>
      </c>
      <c r="I259" s="9">
        <f>VLOOKUP(A259,'2020 - Support'!K:O,5,FALSE)</f>
        <v>0</v>
      </c>
      <c r="J259" t="str">
        <f t="shared" si="6"/>
        <v>YES</v>
      </c>
      <c r="K259" t="str">
        <f t="shared" si="7"/>
        <v>YES</v>
      </c>
    </row>
    <row r="260" spans="1:11" x14ac:dyDescent="0.35">
      <c r="A260" t="s">
        <v>987</v>
      </c>
      <c r="B260" s="24">
        <f>VLOOKUP(A260,'2016 - Support'!J:N,2,FALSE)</f>
        <v>18467516</v>
      </c>
      <c r="C260" s="9">
        <f>VLOOKUP(A260,'2016 - Support'!J:N,3,FALSE)</f>
        <v>0.87279999999999991</v>
      </c>
      <c r="D260" s="24">
        <f>VLOOKUP(A260,'2016 - Support'!J:N,4,FALSE)</f>
        <v>7828805</v>
      </c>
      <c r="E260" s="9">
        <f>VLOOKUP(A260,'2016 - Support'!J:N,5,FALSE)</f>
        <v>0.37</v>
      </c>
      <c r="F260" s="24">
        <f>VLOOKUP(A260,'2020 - Support'!K:O,2,FALSE)</f>
        <v>21872283</v>
      </c>
      <c r="G260" s="9">
        <f>VLOOKUP(A260,'2020 - Support'!K:O,3,FALSE)</f>
        <v>0.96140000000000003</v>
      </c>
      <c r="H260" s="24">
        <f>VLOOKUP(A260,'2020 - Support'!K:O,4,FALSE)</f>
        <v>9951047</v>
      </c>
      <c r="I260" s="9">
        <f>VLOOKUP(A260,'2020 - Support'!K:O,5,FALSE)</f>
        <v>0.43740000000000001</v>
      </c>
      <c r="J260" t="str">
        <f t="shared" ref="J260:J291" si="8">IF(D260&gt;=H260,"YES","NO")</f>
        <v>NO</v>
      </c>
      <c r="K260" t="str">
        <f t="shared" ref="K260:K291" si="9">IF(E260&gt;=I260,"YES","NO")</f>
        <v>NO</v>
      </c>
    </row>
    <row r="261" spans="1:11" x14ac:dyDescent="0.35">
      <c r="A261" t="s">
        <v>988</v>
      </c>
      <c r="B261" s="24">
        <f>VLOOKUP(A261,'2016 - Support'!J:N,2,FALSE)</f>
        <v>36922608</v>
      </c>
      <c r="C261" s="9">
        <f>VLOOKUP(A261,'2016 - Support'!J:N,3,FALSE)</f>
        <v>0.92459999999999998</v>
      </c>
      <c r="D261" s="24">
        <f>VLOOKUP(A261,'2016 - Support'!J:N,4,FALSE)</f>
        <v>18369457</v>
      </c>
      <c r="E261" s="9">
        <f>VLOOKUP(A261,'2016 - Support'!J:N,5,FALSE)</f>
        <v>0.46</v>
      </c>
      <c r="F261" s="24">
        <f>VLOOKUP(A261,'2020 - Support'!K:O,2,FALSE)</f>
        <v>40168011</v>
      </c>
      <c r="G261" s="9">
        <f>VLOOKUP(A261,'2020 - Support'!K:O,3,FALSE)</f>
        <v>0.89329999999999998</v>
      </c>
      <c r="H261" s="24">
        <f>VLOOKUP(A261,'2020 - Support'!K:O,4,FALSE)</f>
        <v>18103259</v>
      </c>
      <c r="I261" s="9">
        <f>VLOOKUP(A261,'2020 - Support'!K:O,5,FALSE)</f>
        <v>0.40260000000000001</v>
      </c>
      <c r="J261" t="str">
        <f t="shared" si="8"/>
        <v>YES</v>
      </c>
      <c r="K261" t="str">
        <f t="shared" si="9"/>
        <v>YES</v>
      </c>
    </row>
    <row r="262" spans="1:11" x14ac:dyDescent="0.35">
      <c r="A262" t="s">
        <v>989</v>
      </c>
      <c r="B262" s="24">
        <f>VLOOKUP(A262,'2016 - Support'!J:N,2,FALSE)</f>
        <v>12885914</v>
      </c>
      <c r="C262" s="9">
        <f>VLOOKUP(A262,'2016 - Support'!J:N,3,FALSE)</f>
        <v>1.2586000000000002</v>
      </c>
      <c r="D262" s="24">
        <f>VLOOKUP(A262,'2016 - Support'!J:N,4,FALSE)</f>
        <v>5028442</v>
      </c>
      <c r="E262" s="9">
        <f>VLOOKUP(A262,'2016 - Support'!J:N,5,FALSE)</f>
        <v>0.53749999999999998</v>
      </c>
      <c r="F262" s="24">
        <f>VLOOKUP(A262,'2020 - Support'!K:O,2,FALSE)</f>
        <v>14174637</v>
      </c>
      <c r="G262" s="9">
        <f>VLOOKUP(A262,'2020 - Support'!K:O,3,FALSE)</f>
        <v>1.2755999999999998</v>
      </c>
      <c r="H262" s="24">
        <f>VLOOKUP(A262,'2020 - Support'!K:O,4,FALSE)</f>
        <v>5202204</v>
      </c>
      <c r="I262" s="9">
        <f>VLOOKUP(A262,'2020 - Support'!K:O,5,FALSE)</f>
        <v>0.53749999999999998</v>
      </c>
      <c r="J262" t="str">
        <f t="shared" si="8"/>
        <v>NO</v>
      </c>
      <c r="K262" t="str">
        <f t="shared" si="9"/>
        <v>YES</v>
      </c>
    </row>
    <row r="263" spans="1:11" x14ac:dyDescent="0.35">
      <c r="A263" t="s">
        <v>990</v>
      </c>
      <c r="B263" s="24">
        <f>VLOOKUP(A263,'2016 - Support'!J:N,2,FALSE)</f>
        <v>3365922</v>
      </c>
      <c r="C263" s="9">
        <f>VLOOKUP(A263,'2016 - Support'!J:N,3,FALSE)</f>
        <v>1.0270999999999999</v>
      </c>
      <c r="D263" s="24">
        <f>VLOOKUP(A263,'2016 - Support'!J:N,4,FALSE)</f>
        <v>2012147</v>
      </c>
      <c r="E263" s="9">
        <f>VLOOKUP(A263,'2016 - Support'!J:N,5,FALSE)</f>
        <v>0.61399999999999999</v>
      </c>
      <c r="F263" s="24">
        <f>VLOOKUP(A263,'2020 - Support'!K:O,2,FALSE)</f>
        <v>3096715</v>
      </c>
      <c r="G263" s="9">
        <f>VLOOKUP(A263,'2020 - Support'!K:O,3,FALSE)</f>
        <v>0.93120000000000003</v>
      </c>
      <c r="H263" s="24">
        <f>VLOOKUP(A263,'2020 - Support'!K:O,4,FALSE)</f>
        <v>1676722</v>
      </c>
      <c r="I263" s="9">
        <f>VLOOKUP(A263,'2020 - Support'!K:O,5,FALSE)</f>
        <v>0.50419999999999998</v>
      </c>
      <c r="J263" t="str">
        <f t="shared" si="8"/>
        <v>YES</v>
      </c>
      <c r="K263" t="str">
        <f t="shared" si="9"/>
        <v>YES</v>
      </c>
    </row>
    <row r="264" spans="1:11" x14ac:dyDescent="0.35">
      <c r="A264" t="s">
        <v>991</v>
      </c>
      <c r="B264" s="24">
        <f>VLOOKUP(A264,'2016 - Support'!J:N,2,FALSE)</f>
        <v>4679204</v>
      </c>
      <c r="C264" s="9">
        <f>VLOOKUP(A264,'2016 - Support'!J:N,3,FALSE)</f>
        <v>0.77070000000000005</v>
      </c>
      <c r="D264" s="24">
        <f>VLOOKUP(A264,'2016 - Support'!J:N,4,FALSE)</f>
        <v>1724876</v>
      </c>
      <c r="E264" s="9">
        <f>VLOOKUP(A264,'2016 - Support'!J:N,5,FALSE)</f>
        <v>0.28410000000000002</v>
      </c>
      <c r="F264" s="24">
        <f>VLOOKUP(A264,'2020 - Support'!K:O,2,FALSE)</f>
        <v>5803313</v>
      </c>
      <c r="G264" s="9">
        <f>VLOOKUP(A264,'2020 - Support'!K:O,3,FALSE)</f>
        <v>0.94020000000000004</v>
      </c>
      <c r="H264" s="24">
        <f>VLOOKUP(A264,'2020 - Support'!K:O,4,FALSE)</f>
        <v>2544273</v>
      </c>
      <c r="I264" s="9">
        <f>VLOOKUP(A264,'2020 - Support'!K:O,5,FALSE)</f>
        <v>0.41220000000000001</v>
      </c>
      <c r="J264" t="str">
        <f t="shared" si="8"/>
        <v>NO</v>
      </c>
      <c r="K264" t="str">
        <f t="shared" si="9"/>
        <v>NO</v>
      </c>
    </row>
    <row r="265" spans="1:11" x14ac:dyDescent="0.35">
      <c r="A265" t="s">
        <v>992</v>
      </c>
      <c r="B265" s="24">
        <f>VLOOKUP(A265,'2016 - Support'!J:N,2,FALSE)</f>
        <v>4161482</v>
      </c>
      <c r="C265" s="9">
        <f>VLOOKUP(A265,'2016 - Support'!J:N,3,FALSE)</f>
        <v>1.0723</v>
      </c>
      <c r="D265" s="24">
        <f>VLOOKUP(A265,'2016 - Support'!J:N,4,FALSE)</f>
        <v>1813665</v>
      </c>
      <c r="E265" s="9">
        <f>VLOOKUP(A265,'2016 - Support'!J:N,5,FALSE)</f>
        <v>0.46729999999999999</v>
      </c>
      <c r="F265" s="24">
        <f>VLOOKUP(A265,'2020 - Support'!K:O,2,FALSE)</f>
        <v>4539162</v>
      </c>
      <c r="G265" s="9">
        <f>VLOOKUP(A265,'2020 - Support'!K:O,3,FALSE)</f>
        <v>1.1435</v>
      </c>
      <c r="H265" s="24">
        <f>VLOOKUP(A265,'2020 - Support'!K:O,4,FALSE)</f>
        <v>1976034</v>
      </c>
      <c r="I265" s="9">
        <f>VLOOKUP(A265,'2020 - Support'!K:O,5,FALSE)</f>
        <v>0.49780000000000002</v>
      </c>
      <c r="J265" t="str">
        <f t="shared" si="8"/>
        <v>NO</v>
      </c>
      <c r="K265" t="str">
        <f t="shared" si="9"/>
        <v>NO</v>
      </c>
    </row>
    <row r="266" spans="1:11" x14ac:dyDescent="0.35">
      <c r="A266" t="s">
        <v>993</v>
      </c>
      <c r="B266" s="24">
        <f>VLOOKUP(A266,'2016 - Support'!J:N,2,FALSE)</f>
        <v>62018021</v>
      </c>
      <c r="C266" s="9">
        <f>VLOOKUP(A266,'2016 - Support'!J:N,3,FALSE)</f>
        <v>0.93469999999999998</v>
      </c>
      <c r="D266" s="24">
        <f>VLOOKUP(A266,'2016 - Support'!J:N,4,FALSE)</f>
        <v>25226545</v>
      </c>
      <c r="E266" s="9">
        <f>VLOOKUP(A266,'2016 - Support'!J:N,5,FALSE)</f>
        <v>0.38019999999999998</v>
      </c>
      <c r="F266" s="24">
        <f>VLOOKUP(A266,'2020 - Support'!K:O,2,FALSE)</f>
        <v>66522442</v>
      </c>
      <c r="G266" s="9">
        <f>VLOOKUP(A266,'2020 - Support'!K:O,3,FALSE)</f>
        <v>0.94200000000000006</v>
      </c>
      <c r="H266" s="24">
        <f>VLOOKUP(A266,'2020 - Support'!K:O,4,FALSE)</f>
        <v>24836457</v>
      </c>
      <c r="I266" s="9">
        <f>VLOOKUP(A266,'2020 - Support'!K:O,5,FALSE)</f>
        <v>0.35170000000000001</v>
      </c>
      <c r="J266" t="str">
        <f t="shared" si="8"/>
        <v>YES</v>
      </c>
      <c r="K266" t="str">
        <f t="shared" si="9"/>
        <v>YES</v>
      </c>
    </row>
    <row r="267" spans="1:11" x14ac:dyDescent="0.35">
      <c r="A267" t="s">
        <v>994</v>
      </c>
      <c r="B267" s="24">
        <f>VLOOKUP(A267,'2016 - Support'!J:N,2,FALSE)</f>
        <v>3110566</v>
      </c>
      <c r="C267" s="9">
        <f>VLOOKUP(A267,'2016 - Support'!J:N,3,FALSE)</f>
        <v>0.8206</v>
      </c>
      <c r="D267" s="24">
        <f>VLOOKUP(A267,'2016 - Support'!J:N,4,FALSE)</f>
        <v>1433605</v>
      </c>
      <c r="E267" s="9">
        <f>VLOOKUP(A267,'2016 - Support'!J:N,5,FALSE)</f>
        <v>0.37819999999999998</v>
      </c>
      <c r="F267" s="24">
        <f>VLOOKUP(A267,'2020 - Support'!K:O,2,FALSE)</f>
        <v>3097884</v>
      </c>
      <c r="G267" s="9">
        <f>VLOOKUP(A267,'2020 - Support'!K:O,3,FALSE)</f>
        <v>0.84599999999999997</v>
      </c>
      <c r="H267" s="24">
        <f>VLOOKUP(A267,'2020 - Support'!K:O,4,FALSE)</f>
        <v>1258561</v>
      </c>
      <c r="I267" s="9">
        <f>VLOOKUP(A267,'2020 - Support'!K:O,5,FALSE)</f>
        <v>0.34370000000000001</v>
      </c>
      <c r="J267" t="str">
        <f t="shared" si="8"/>
        <v>YES</v>
      </c>
      <c r="K267" t="str">
        <f t="shared" si="9"/>
        <v>YES</v>
      </c>
    </row>
    <row r="268" spans="1:11" x14ac:dyDescent="0.35">
      <c r="A268" t="s">
        <v>995</v>
      </c>
      <c r="B268" s="24">
        <f>VLOOKUP(A268,'2016 - Support'!J:N,2,FALSE)</f>
        <v>4676857</v>
      </c>
      <c r="C268" s="9">
        <f>VLOOKUP(A268,'2016 - Support'!J:N,3,FALSE)</f>
        <v>1.0606</v>
      </c>
      <c r="D268" s="24">
        <f>VLOOKUP(A268,'2016 - Support'!J:N,4,FALSE)</f>
        <v>1667282</v>
      </c>
      <c r="E268" s="9">
        <f>VLOOKUP(A268,'2016 - Support'!J:N,5,FALSE)</f>
        <v>0.37809999999999999</v>
      </c>
      <c r="F268" s="24">
        <f>VLOOKUP(A268,'2020 - Support'!K:O,2,FALSE)</f>
        <v>4815405</v>
      </c>
      <c r="G268" s="9">
        <f>VLOOKUP(A268,'2020 - Support'!K:O,3,FALSE)</f>
        <v>1.1467000000000001</v>
      </c>
      <c r="H268" s="24">
        <f>VLOOKUP(A268,'2020 - Support'!K:O,4,FALSE)</f>
        <v>1544104</v>
      </c>
      <c r="I268" s="9">
        <f>VLOOKUP(A268,'2020 - Support'!K:O,5,FALSE)</f>
        <v>0.36770000000000003</v>
      </c>
      <c r="J268" t="str">
        <f t="shared" si="8"/>
        <v>YES</v>
      </c>
      <c r="K268" t="str">
        <f t="shared" si="9"/>
        <v>YES</v>
      </c>
    </row>
    <row r="269" spans="1:11" x14ac:dyDescent="0.35">
      <c r="A269" t="s">
        <v>996</v>
      </c>
      <c r="B269" s="24">
        <f>VLOOKUP(A269,'2016 - Support'!J:N,2,FALSE)</f>
        <v>28117926</v>
      </c>
      <c r="C269" s="9">
        <f>VLOOKUP(A269,'2016 - Support'!J:N,3,FALSE)</f>
        <v>0.77239999999999998</v>
      </c>
      <c r="D269" s="24">
        <f>VLOOKUP(A269,'2016 - Support'!J:N,4,FALSE)</f>
        <v>7757548</v>
      </c>
      <c r="E269" s="9">
        <f>VLOOKUP(A269,'2016 - Support'!J:N,5,FALSE)</f>
        <v>0.21310000000000001</v>
      </c>
      <c r="F269" s="24">
        <f>VLOOKUP(A269,'2020 - Support'!K:O,2,FALSE)</f>
        <v>38430113</v>
      </c>
      <c r="G269" s="9">
        <f>VLOOKUP(A269,'2020 - Support'!K:O,3,FALSE)</f>
        <v>0.93719999999999992</v>
      </c>
      <c r="H269" s="24">
        <f>VLOOKUP(A269,'2020 - Support'!K:O,4,FALSE)</f>
        <v>8891917</v>
      </c>
      <c r="I269" s="9">
        <f>VLOOKUP(A269,'2020 - Support'!K:O,5,FALSE)</f>
        <v>0.2195</v>
      </c>
      <c r="J269" t="str">
        <f t="shared" si="8"/>
        <v>NO</v>
      </c>
      <c r="K269" t="str">
        <f t="shared" si="9"/>
        <v>NO</v>
      </c>
    </row>
    <row r="270" spans="1:11" x14ac:dyDescent="0.35">
      <c r="A270" t="s">
        <v>997</v>
      </c>
      <c r="B270" s="24">
        <f>VLOOKUP(A270,'2016 - Support'!J:N,2,FALSE)</f>
        <v>2979578</v>
      </c>
      <c r="C270" s="9">
        <f>VLOOKUP(A270,'2016 - Support'!J:N,3,FALSE)</f>
        <v>0.77</v>
      </c>
      <c r="D270" s="24">
        <f>VLOOKUP(A270,'2016 - Support'!J:N,4,FALSE)</f>
        <v>1276188</v>
      </c>
      <c r="E270" s="9">
        <f>VLOOKUP(A270,'2016 - Support'!J:N,5,FALSE)</f>
        <v>0.32980000000000004</v>
      </c>
      <c r="F270" s="24">
        <f>VLOOKUP(A270,'2020 - Support'!K:O,2,FALSE)</f>
        <v>3743356</v>
      </c>
      <c r="G270" s="9">
        <f>VLOOKUP(A270,'2020 - Support'!K:O,3,FALSE)</f>
        <v>0.9355</v>
      </c>
      <c r="H270" s="24">
        <f>VLOOKUP(A270,'2020 - Support'!K:O,4,FALSE)</f>
        <v>1757437</v>
      </c>
      <c r="I270" s="9">
        <f>VLOOKUP(A270,'2020 - Support'!K:O,5,FALSE)</f>
        <v>0.43919999999999998</v>
      </c>
      <c r="J270" t="str">
        <f t="shared" si="8"/>
        <v>NO</v>
      </c>
      <c r="K270" t="str">
        <f t="shared" si="9"/>
        <v>NO</v>
      </c>
    </row>
    <row r="271" spans="1:11" x14ac:dyDescent="0.35">
      <c r="A271" t="s">
        <v>998</v>
      </c>
      <c r="B271" s="24">
        <f>VLOOKUP(A271,'2016 - Support'!J:N,2,FALSE)</f>
        <v>6235180</v>
      </c>
      <c r="C271" s="9">
        <f>VLOOKUP(A271,'2016 - Support'!J:N,3,FALSE)</f>
        <v>0.86040000000000005</v>
      </c>
      <c r="D271" s="24">
        <f>VLOOKUP(A271,'2016 - Support'!J:N,4,FALSE)</f>
        <v>2908156</v>
      </c>
      <c r="E271" s="9">
        <f>VLOOKUP(A271,'2016 - Support'!J:N,5,FALSE)</f>
        <v>0.40129999999999999</v>
      </c>
      <c r="F271" s="24">
        <f>VLOOKUP(A271,'2020 - Support'!K:O,2,FALSE)</f>
        <v>6100444</v>
      </c>
      <c r="G271" s="9">
        <f>VLOOKUP(A271,'2020 - Support'!K:O,3,FALSE)</f>
        <v>0.8498</v>
      </c>
      <c r="H271" s="24">
        <f>VLOOKUP(A271,'2020 - Support'!K:O,4,FALSE)</f>
        <v>2041617</v>
      </c>
      <c r="I271" s="9">
        <f>VLOOKUP(A271,'2020 - Support'!K:O,5,FALSE)</f>
        <v>0.28439999999999999</v>
      </c>
      <c r="J271" t="str">
        <f t="shared" si="8"/>
        <v>YES</v>
      </c>
      <c r="K271" t="str">
        <f t="shared" si="9"/>
        <v>YES</v>
      </c>
    </row>
    <row r="272" spans="1:11" x14ac:dyDescent="0.35">
      <c r="A272" t="s">
        <v>999</v>
      </c>
      <c r="B272" s="24">
        <f>VLOOKUP(A272,'2016 - Support'!J:N,2,FALSE)</f>
        <v>2323922</v>
      </c>
      <c r="C272" s="9">
        <f>VLOOKUP(A272,'2016 - Support'!J:N,3,FALSE)</f>
        <v>1.1583999999999999</v>
      </c>
      <c r="D272" s="24">
        <f>VLOOKUP(A272,'2016 - Support'!J:N,4,FALSE)</f>
        <v>868863</v>
      </c>
      <c r="E272" s="9">
        <f>VLOOKUP(A272,'2016 - Support'!J:N,5,FALSE)</f>
        <v>0.43309999999999998</v>
      </c>
      <c r="F272" s="24">
        <f>VLOOKUP(A272,'2020 - Support'!K:O,2,FALSE)</f>
        <v>3002171</v>
      </c>
      <c r="G272" s="9">
        <f>VLOOKUP(A272,'2020 - Support'!K:O,3,FALSE)</f>
        <v>1.4430000000000001</v>
      </c>
      <c r="H272" s="24">
        <f>VLOOKUP(A272,'2020 - Support'!K:O,4,FALSE)</f>
        <v>1395188</v>
      </c>
      <c r="I272" s="9">
        <f>VLOOKUP(A272,'2020 - Support'!K:O,5,FALSE)</f>
        <v>0.67059999999999997</v>
      </c>
      <c r="J272" t="str">
        <f t="shared" si="8"/>
        <v>NO</v>
      </c>
      <c r="K272" t="str">
        <f t="shared" si="9"/>
        <v>NO</v>
      </c>
    </row>
    <row r="273" spans="1:11" x14ac:dyDescent="0.35">
      <c r="A273" t="s">
        <v>1000</v>
      </c>
      <c r="B273" s="24">
        <f>VLOOKUP(A273,'2016 - Support'!J:N,2,FALSE)</f>
        <v>3384282</v>
      </c>
      <c r="C273" s="9">
        <f>VLOOKUP(A273,'2016 - Support'!J:N,3,FALSE)</f>
        <v>0.67149999999999999</v>
      </c>
      <c r="D273" s="24">
        <f>VLOOKUP(A273,'2016 - Support'!J:N,4,FALSE)</f>
        <v>1076519</v>
      </c>
      <c r="E273" s="9">
        <f>VLOOKUP(A273,'2016 - Support'!J:N,5,FALSE)</f>
        <v>0.21360000000000001</v>
      </c>
      <c r="F273" s="24">
        <f>VLOOKUP(A273,'2020 - Support'!K:O,2,FALSE)</f>
        <v>4439905</v>
      </c>
      <c r="G273" s="9">
        <f>VLOOKUP(A273,'2020 - Support'!K:O,3,FALSE)</f>
        <v>0.90479999999999994</v>
      </c>
      <c r="H273" s="24">
        <f>VLOOKUP(A273,'2020 - Support'!K:O,4,FALSE)</f>
        <v>1885291</v>
      </c>
      <c r="I273" s="9">
        <f>VLOOKUP(A273,'2020 - Support'!K:O,5,FALSE)</f>
        <v>0.38419999999999999</v>
      </c>
      <c r="J273" t="str">
        <f t="shared" si="8"/>
        <v>NO</v>
      </c>
      <c r="K273" t="str">
        <f t="shared" si="9"/>
        <v>NO</v>
      </c>
    </row>
    <row r="274" spans="1:11" x14ac:dyDescent="0.35">
      <c r="A274" t="s">
        <v>1001</v>
      </c>
      <c r="B274" s="24">
        <f>VLOOKUP(A274,'2016 - Support'!J:N,2,FALSE)</f>
        <v>21890530</v>
      </c>
      <c r="C274" s="9">
        <f>VLOOKUP(A274,'2016 - Support'!J:N,3,FALSE)</f>
        <v>0.74399999999999999</v>
      </c>
      <c r="D274" s="24">
        <f>VLOOKUP(A274,'2016 - Support'!J:N,4,FALSE)</f>
        <v>5319634</v>
      </c>
      <c r="E274" s="9">
        <f>VLOOKUP(A274,'2016 - Support'!J:N,5,FALSE)</f>
        <v>0.18079999999999999</v>
      </c>
      <c r="F274" s="24">
        <f>VLOOKUP(A274,'2020 - Support'!K:O,2,FALSE)</f>
        <v>23937256</v>
      </c>
      <c r="G274" s="9">
        <f>VLOOKUP(A274,'2020 - Support'!K:O,3,FALSE)</f>
        <v>0.74949999999999994</v>
      </c>
      <c r="H274" s="24">
        <f>VLOOKUP(A274,'2020 - Support'!K:O,4,FALSE)</f>
        <v>5573117</v>
      </c>
      <c r="I274" s="9">
        <f>VLOOKUP(A274,'2020 - Support'!K:O,5,FALSE)</f>
        <v>0.17449999999999999</v>
      </c>
      <c r="J274" t="str">
        <f t="shared" si="8"/>
        <v>NO</v>
      </c>
      <c r="K274" t="str">
        <f t="shared" si="9"/>
        <v>YES</v>
      </c>
    </row>
    <row r="275" spans="1:11" x14ac:dyDescent="0.35">
      <c r="A275" t="s">
        <v>1002</v>
      </c>
      <c r="B275" s="24">
        <f>VLOOKUP(A275,'2016 - Support'!J:N,2,FALSE)</f>
        <v>4193328</v>
      </c>
      <c r="C275" s="9">
        <f>VLOOKUP(A275,'2016 - Support'!J:N,3,FALSE)</f>
        <v>0.96199999999999997</v>
      </c>
      <c r="D275" s="24">
        <f>VLOOKUP(A275,'2016 - Support'!J:N,4,FALSE)</f>
        <v>1948023</v>
      </c>
      <c r="E275" s="9">
        <f>VLOOKUP(A275,'2016 - Support'!J:N,5,FALSE)</f>
        <v>0.44689999999999996</v>
      </c>
      <c r="F275" s="24">
        <f>VLOOKUP(A275,'2020 - Support'!K:O,2,FALSE)</f>
        <v>4512091</v>
      </c>
      <c r="G275" s="9">
        <f>VLOOKUP(A275,'2020 - Support'!K:O,3,FALSE)</f>
        <v>1.0348000000000002</v>
      </c>
      <c r="H275" s="24">
        <f>VLOOKUP(A275,'2020 - Support'!K:O,4,FALSE)</f>
        <v>1805621</v>
      </c>
      <c r="I275" s="9">
        <f>VLOOKUP(A275,'2020 - Support'!K:O,5,FALSE)</f>
        <v>0.41410000000000002</v>
      </c>
      <c r="J275" t="str">
        <f t="shared" si="8"/>
        <v>YES</v>
      </c>
      <c r="K275" t="str">
        <f t="shared" si="9"/>
        <v>YES</v>
      </c>
    </row>
    <row r="276" spans="1:11" x14ac:dyDescent="0.35">
      <c r="A276" t="s">
        <v>1003</v>
      </c>
      <c r="B276" s="24">
        <f>VLOOKUP(A276,'2016 - Support'!J:N,2,FALSE)</f>
        <v>3121457</v>
      </c>
      <c r="C276" s="9">
        <f>VLOOKUP(A276,'2016 - Support'!J:N,3,FALSE)</f>
        <v>1.0135000000000001</v>
      </c>
      <c r="D276" s="24">
        <f>VLOOKUP(A276,'2016 - Support'!J:N,4,FALSE)</f>
        <v>1379169</v>
      </c>
      <c r="E276" s="9">
        <f>VLOOKUP(A276,'2016 - Support'!J:N,5,FALSE)</f>
        <v>0.44779999999999998</v>
      </c>
      <c r="F276" s="24">
        <f>VLOOKUP(A276,'2020 - Support'!K:O,2,FALSE)</f>
        <v>3338779</v>
      </c>
      <c r="G276" s="9">
        <f>VLOOKUP(A276,'2020 - Support'!K:O,3,FALSE)</f>
        <v>1.0874999999999999</v>
      </c>
      <c r="H276" s="24">
        <f>VLOOKUP(A276,'2020 - Support'!K:O,4,FALSE)</f>
        <v>1299898</v>
      </c>
      <c r="I276" s="9">
        <f>VLOOKUP(A276,'2020 - Support'!K:O,5,FALSE)</f>
        <v>0.4234</v>
      </c>
      <c r="J276" t="str">
        <f t="shared" si="8"/>
        <v>YES</v>
      </c>
      <c r="K276" t="str">
        <f t="shared" si="9"/>
        <v>YES</v>
      </c>
    </row>
    <row r="277" spans="1:11" x14ac:dyDescent="0.35">
      <c r="A277" t="s">
        <v>1004</v>
      </c>
      <c r="B277" s="24">
        <f>VLOOKUP(A277,'2016 - Support'!J:N,2,FALSE)</f>
        <v>2293117</v>
      </c>
      <c r="C277" s="9">
        <f>VLOOKUP(A277,'2016 - Support'!J:N,3,FALSE)</f>
        <v>0.88300000000000001</v>
      </c>
      <c r="D277" s="24">
        <f>VLOOKUP(A277,'2016 - Support'!J:N,4,FALSE)</f>
        <v>924519</v>
      </c>
      <c r="E277" s="9">
        <f>VLOOKUP(A277,'2016 - Support'!J:N,5,FALSE)</f>
        <v>0.35599999999999998</v>
      </c>
      <c r="F277" s="24">
        <f>VLOOKUP(A277,'2020 - Support'!K:O,2,FALSE)</f>
        <v>2614730</v>
      </c>
      <c r="G277" s="9">
        <f>VLOOKUP(A277,'2020 - Support'!K:O,3,FALSE)</f>
        <v>1.0740000000000001</v>
      </c>
      <c r="H277" s="24">
        <f>VLOOKUP(A277,'2020 - Support'!K:O,4,FALSE)</f>
        <v>822885</v>
      </c>
      <c r="I277" s="9">
        <f>VLOOKUP(A277,'2020 - Support'!K:O,5,FALSE)</f>
        <v>0.33800000000000002</v>
      </c>
      <c r="J277" t="str">
        <f t="shared" si="8"/>
        <v>YES</v>
      </c>
      <c r="K277" t="str">
        <f t="shared" si="9"/>
        <v>YES</v>
      </c>
    </row>
    <row r="278" spans="1:11" x14ac:dyDescent="0.35">
      <c r="A278" t="s">
        <v>1005</v>
      </c>
      <c r="B278" s="24">
        <f>VLOOKUP(A278,'2016 - Support'!J:N,2,FALSE)</f>
        <v>2369875</v>
      </c>
      <c r="C278" s="9">
        <f>VLOOKUP(A278,'2016 - Support'!J:N,3,FALSE)</f>
        <v>0.84909999999999997</v>
      </c>
      <c r="D278" s="24">
        <f>VLOOKUP(A278,'2016 - Support'!J:N,4,FALSE)</f>
        <v>892683</v>
      </c>
      <c r="E278" s="9">
        <f>VLOOKUP(A278,'2016 - Support'!J:N,5,FALSE)</f>
        <v>0.31969999999999998</v>
      </c>
      <c r="F278" s="24">
        <f>VLOOKUP(A278,'2020 - Support'!K:O,2,FALSE)</f>
        <v>2973558</v>
      </c>
      <c r="G278" s="9">
        <f>VLOOKUP(A278,'2020 - Support'!K:O,3,FALSE)</f>
        <v>1.0453999999999999</v>
      </c>
      <c r="H278" s="24">
        <f>VLOOKUP(A278,'2020 - Support'!K:O,4,FALSE)</f>
        <v>1299047</v>
      </c>
      <c r="I278" s="9">
        <f>VLOOKUP(A278,'2020 - Support'!K:O,5,FALSE)</f>
        <v>0.45669999999999999</v>
      </c>
      <c r="J278" t="str">
        <f t="shared" si="8"/>
        <v>NO</v>
      </c>
      <c r="K278" t="str">
        <f t="shared" si="9"/>
        <v>NO</v>
      </c>
    </row>
    <row r="279" spans="1:11" x14ac:dyDescent="0.35">
      <c r="A279" t="s">
        <v>1006</v>
      </c>
      <c r="B279" s="24">
        <f>VLOOKUP(A279,'2016 - Support'!J:N,2,FALSE)</f>
        <v>1755912</v>
      </c>
      <c r="C279" s="9">
        <f>VLOOKUP(A279,'2016 - Support'!J:N,3,FALSE)</f>
        <v>0.89330000000000009</v>
      </c>
      <c r="D279" s="24">
        <f>VLOOKUP(A279,'2016 - Support'!J:N,4,FALSE)</f>
        <v>692497</v>
      </c>
      <c r="E279" s="9">
        <f>VLOOKUP(A279,'2016 - Support'!J:N,5,FALSE)</f>
        <v>0.3523</v>
      </c>
      <c r="F279" s="24">
        <f>VLOOKUP(A279,'2020 - Support'!K:O,2,FALSE)</f>
        <v>2433541</v>
      </c>
      <c r="G279" s="9">
        <f>VLOOKUP(A279,'2020 - Support'!K:O,3,FALSE)</f>
        <v>1.1778</v>
      </c>
      <c r="H279" s="24">
        <f>VLOOKUP(A279,'2020 - Support'!K:O,4,FALSE)</f>
        <v>1188464</v>
      </c>
      <c r="I279" s="9">
        <f>VLOOKUP(A279,'2020 - Support'!K:O,5,FALSE)</f>
        <v>0.57520000000000004</v>
      </c>
      <c r="J279" t="str">
        <f t="shared" si="8"/>
        <v>NO</v>
      </c>
      <c r="K279" t="str">
        <f t="shared" si="9"/>
        <v>NO</v>
      </c>
    </row>
    <row r="280" spans="1:11" x14ac:dyDescent="0.35">
      <c r="A280" t="s">
        <v>1007</v>
      </c>
      <c r="B280" s="24">
        <f>VLOOKUP(A280,'2016 - Support'!J:N,2,FALSE)</f>
        <v>3985305</v>
      </c>
      <c r="C280" s="9">
        <f>VLOOKUP(A280,'2016 - Support'!J:N,3,FALSE)</f>
        <v>1.4167999999999998</v>
      </c>
      <c r="D280" s="24">
        <f>VLOOKUP(A280,'2016 - Support'!J:N,4,FALSE)</f>
        <v>2086041</v>
      </c>
      <c r="E280" s="9">
        <f>VLOOKUP(A280,'2016 - Support'!J:N,5,FALSE)</f>
        <v>0.74159999999999993</v>
      </c>
      <c r="F280" s="24">
        <f>VLOOKUP(A280,'2020 - Support'!K:O,2,FALSE)</f>
        <v>4100712</v>
      </c>
      <c r="G280" s="9">
        <f>VLOOKUP(A280,'2020 - Support'!K:O,3,FALSE)</f>
        <v>1.3496999999999999</v>
      </c>
      <c r="H280" s="24">
        <f>VLOOKUP(A280,'2020 - Support'!K:O,4,FALSE)</f>
        <v>1772205</v>
      </c>
      <c r="I280" s="9">
        <f>VLOOKUP(A280,'2020 - Support'!K:O,5,FALSE)</f>
        <v>0.58330000000000004</v>
      </c>
      <c r="J280" t="str">
        <f t="shared" si="8"/>
        <v>YES</v>
      </c>
      <c r="K280" t="str">
        <f t="shared" si="9"/>
        <v>YES</v>
      </c>
    </row>
    <row r="281" spans="1:11" x14ac:dyDescent="0.35">
      <c r="A281" t="s">
        <v>1008</v>
      </c>
      <c r="B281" s="24">
        <f>VLOOKUP(A281,'2016 - Support'!J:N,2,FALSE)</f>
        <v>2390186</v>
      </c>
      <c r="C281" s="9">
        <f>VLOOKUP(A281,'2016 - Support'!J:N,3,FALSE)</f>
        <v>1.0019</v>
      </c>
      <c r="D281" s="24">
        <f>VLOOKUP(A281,'2016 - Support'!J:N,4,FALSE)</f>
        <v>1110044</v>
      </c>
      <c r="E281" s="9">
        <f>VLOOKUP(A281,'2016 - Support'!J:N,5,FALSE)</f>
        <v>0.46529999999999999</v>
      </c>
      <c r="F281" s="24">
        <f>VLOOKUP(A281,'2020 - Support'!K:O,2,FALSE)</f>
        <v>2654416</v>
      </c>
      <c r="G281" s="9">
        <f>VLOOKUP(A281,'2020 - Support'!K:O,3,FALSE)</f>
        <v>1.1324999999999998</v>
      </c>
      <c r="H281" s="24">
        <f>VLOOKUP(A281,'2020 - Support'!K:O,4,FALSE)</f>
        <v>1186225</v>
      </c>
      <c r="I281" s="9">
        <f>VLOOKUP(A281,'2020 - Support'!K:O,5,FALSE)</f>
        <v>0.50609999999999999</v>
      </c>
      <c r="J281" t="str">
        <f t="shared" si="8"/>
        <v>NO</v>
      </c>
      <c r="K281" t="str">
        <f t="shared" si="9"/>
        <v>NO</v>
      </c>
    </row>
    <row r="282" spans="1:11" x14ac:dyDescent="0.35">
      <c r="A282" t="s">
        <v>1009</v>
      </c>
      <c r="B282" s="24">
        <f>VLOOKUP(A282,'2016 - Support'!J:N,2,FALSE)</f>
        <v>8490416</v>
      </c>
      <c r="C282" s="9">
        <f>VLOOKUP(A282,'2016 - Support'!J:N,3,FALSE)</f>
        <v>0.58749999999999991</v>
      </c>
      <c r="D282" s="24">
        <f>VLOOKUP(A282,'2016 - Support'!J:N,4,FALSE)</f>
        <v>2916368</v>
      </c>
      <c r="E282" s="9">
        <f>VLOOKUP(A282,'2016 - Support'!J:N,5,FALSE)</f>
        <v>0.20180000000000001</v>
      </c>
      <c r="F282" s="24">
        <f>VLOOKUP(A282,'2020 - Support'!K:O,2,FALSE)</f>
        <v>9637826</v>
      </c>
      <c r="G282" s="9">
        <f>VLOOKUP(A282,'2020 - Support'!K:O,3,FALSE)</f>
        <v>0.66490000000000005</v>
      </c>
      <c r="H282" s="24">
        <f>VLOOKUP(A282,'2020 - Support'!K:O,4,FALSE)</f>
        <v>1535036</v>
      </c>
      <c r="I282" s="9">
        <f>VLOOKUP(A282,'2020 - Support'!K:O,5,FALSE)</f>
        <v>0.10589999999999999</v>
      </c>
      <c r="J282" t="str">
        <f t="shared" si="8"/>
        <v>YES</v>
      </c>
      <c r="K282" t="str">
        <f t="shared" si="9"/>
        <v>YES</v>
      </c>
    </row>
    <row r="283" spans="1:11" x14ac:dyDescent="0.35">
      <c r="A283" t="s">
        <v>1010</v>
      </c>
      <c r="B283" s="24">
        <f>VLOOKUP(A283,'2016 - Support'!J:N,2,FALSE)</f>
        <v>1849800</v>
      </c>
      <c r="C283" s="9">
        <f>VLOOKUP(A283,'2016 - Support'!J:N,3,FALSE)</f>
        <v>0.55589999999999995</v>
      </c>
      <c r="D283" s="24">
        <f>VLOOKUP(A283,'2016 - Support'!J:N,4,FALSE)</f>
        <v>175363</v>
      </c>
      <c r="E283" s="9">
        <f>VLOOKUP(A283,'2016 - Support'!J:N,5,FALSE)</f>
        <v>5.2699999999999997E-2</v>
      </c>
      <c r="F283" s="24">
        <f>VLOOKUP(A283,'2020 - Support'!K:O,2,FALSE)</f>
        <v>2571556</v>
      </c>
      <c r="G283" s="9">
        <f>VLOOKUP(A283,'2020 - Support'!K:O,3,FALSE)</f>
        <v>0.75619999999999998</v>
      </c>
      <c r="H283" s="24">
        <f>VLOOKUP(A283,'2020 - Support'!K:O,4,FALSE)</f>
        <v>556683</v>
      </c>
      <c r="I283" s="9">
        <f>VLOOKUP(A283,'2020 - Support'!K:O,5,FALSE)</f>
        <v>0.16370000000000001</v>
      </c>
      <c r="J283" t="str">
        <f t="shared" si="8"/>
        <v>NO</v>
      </c>
      <c r="K283" t="str">
        <f t="shared" si="9"/>
        <v>NO</v>
      </c>
    </row>
    <row r="284" spans="1:11" x14ac:dyDescent="0.35">
      <c r="A284" t="s">
        <v>1011</v>
      </c>
      <c r="B284" s="24">
        <f>VLOOKUP(A284,'2016 - Support'!J:N,2,FALSE)</f>
        <v>6169105</v>
      </c>
      <c r="C284" s="9">
        <f>VLOOKUP(A284,'2016 - Support'!J:N,3,FALSE)</f>
        <v>0.86220000000000008</v>
      </c>
      <c r="D284" s="24">
        <f>VLOOKUP(A284,'2016 - Support'!J:N,4,FALSE)</f>
        <v>3033950</v>
      </c>
      <c r="E284" s="9">
        <f>VLOOKUP(A284,'2016 - Support'!J:N,5,FALSE)</f>
        <v>0.42360000000000003</v>
      </c>
      <c r="F284" s="24">
        <f>VLOOKUP(A284,'2020 - Support'!K:O,2,FALSE)</f>
        <v>6754468</v>
      </c>
      <c r="G284" s="9">
        <f>VLOOKUP(A284,'2020 - Support'!K:O,3,FALSE)</f>
        <v>0.84619999999999995</v>
      </c>
      <c r="H284" s="24">
        <f>VLOOKUP(A284,'2020 - Support'!K:O,4,FALSE)</f>
        <v>2690415</v>
      </c>
      <c r="I284" s="9">
        <f>VLOOKUP(A284,'2020 - Support'!K:O,5,FALSE)</f>
        <v>0.3367</v>
      </c>
      <c r="J284" t="str">
        <f t="shared" si="8"/>
        <v>YES</v>
      </c>
      <c r="K284" t="str">
        <f t="shared" si="9"/>
        <v>YES</v>
      </c>
    </row>
    <row r="285" spans="1:11" x14ac:dyDescent="0.35">
      <c r="A285" t="s">
        <v>1012</v>
      </c>
      <c r="B285" s="24">
        <f>VLOOKUP(A285,'2016 - Support'!J:N,2,FALSE)</f>
        <v>5035916</v>
      </c>
      <c r="C285" s="9">
        <f>VLOOKUP(A285,'2016 - Support'!J:N,3,FALSE)</f>
        <v>1.2581000000000002</v>
      </c>
      <c r="D285" s="24">
        <f>VLOOKUP(A285,'2016 - Support'!J:N,4,FALSE)</f>
        <v>2935650</v>
      </c>
      <c r="E285" s="9">
        <f>VLOOKUP(A285,'2016 - Support'!J:N,5,FALSE)</f>
        <v>0.73340000000000005</v>
      </c>
      <c r="F285" s="24">
        <f>VLOOKUP(A285,'2020 - Support'!K:O,2,FALSE)</f>
        <v>4480421</v>
      </c>
      <c r="G285" s="9">
        <f>VLOOKUP(A285,'2020 - Support'!K:O,3,FALSE)</f>
        <v>0.99319999999999997</v>
      </c>
      <c r="H285" s="24">
        <f>VLOOKUP(A285,'2020 - Support'!K:O,4,FALSE)</f>
        <v>2101720</v>
      </c>
      <c r="I285" s="9">
        <f>VLOOKUP(A285,'2020 - Support'!K:O,5,FALSE)</f>
        <v>0.46589999999999998</v>
      </c>
      <c r="J285" t="str">
        <f t="shared" si="8"/>
        <v>YES</v>
      </c>
      <c r="K285" t="str">
        <f t="shared" si="9"/>
        <v>YES</v>
      </c>
    </row>
    <row r="286" spans="1:11" x14ac:dyDescent="0.35">
      <c r="A286" t="s">
        <v>1013</v>
      </c>
      <c r="B286" s="24">
        <f>VLOOKUP(A286,'2016 - Support'!J:N,2,FALSE)</f>
        <v>3461559</v>
      </c>
      <c r="C286" s="9">
        <f>VLOOKUP(A286,'2016 - Support'!J:N,3,FALSE)</f>
        <v>0.73090000000000011</v>
      </c>
      <c r="D286" s="24">
        <f>VLOOKUP(A286,'2016 - Support'!J:N,4,FALSE)</f>
        <v>1553889</v>
      </c>
      <c r="E286" s="9">
        <f>VLOOKUP(A286,'2016 - Support'!J:N,5,FALSE)</f>
        <v>0.3281</v>
      </c>
      <c r="F286" s="24">
        <f>VLOOKUP(A286,'2020 - Support'!K:O,2,FALSE)</f>
        <v>3634152</v>
      </c>
      <c r="G286" s="9">
        <f>VLOOKUP(A286,'2020 - Support'!K:O,3,FALSE)</f>
        <v>0.6865</v>
      </c>
      <c r="H286" s="24">
        <f>VLOOKUP(A286,'2020 - Support'!K:O,4,FALSE)</f>
        <v>1368961</v>
      </c>
      <c r="I286" s="9">
        <f>VLOOKUP(A286,'2020 - Support'!K:O,5,FALSE)</f>
        <v>0.2586</v>
      </c>
      <c r="J286" t="str">
        <f t="shared" si="8"/>
        <v>YES</v>
      </c>
      <c r="K286" t="str">
        <f t="shared" si="9"/>
        <v>YES</v>
      </c>
    </row>
    <row r="287" spans="1:11" x14ac:dyDescent="0.35">
      <c r="A287" t="s">
        <v>1014</v>
      </c>
      <c r="B287" s="24">
        <f>VLOOKUP(A287,'2016 - Support'!J:N,2,FALSE)</f>
        <v>2773276</v>
      </c>
      <c r="C287" s="9">
        <f>VLOOKUP(A287,'2016 - Support'!J:N,3,FALSE)</f>
        <v>0.76329999999999998</v>
      </c>
      <c r="D287" s="24">
        <f>VLOOKUP(A287,'2016 - Support'!J:N,4,FALSE)</f>
        <v>1543050</v>
      </c>
      <c r="E287" s="9">
        <f>VLOOKUP(A287,'2016 - Support'!J:N,5,FALSE)</f>
        <v>0.42470000000000002</v>
      </c>
      <c r="F287" s="24">
        <f>VLOOKUP(A287,'2020 - Support'!K:O,2,FALSE)</f>
        <v>2839470</v>
      </c>
      <c r="G287" s="9">
        <f>VLOOKUP(A287,'2020 - Support'!K:O,3,FALSE)</f>
        <v>0.6855</v>
      </c>
      <c r="H287" s="24">
        <f>VLOOKUP(A287,'2020 - Support'!K:O,4,FALSE)</f>
        <v>613097</v>
      </c>
      <c r="I287" s="9">
        <f>VLOOKUP(A287,'2020 - Support'!K:O,5,FALSE)</f>
        <v>0.14810000000000001</v>
      </c>
      <c r="J287" t="str">
        <f t="shared" si="8"/>
        <v>YES</v>
      </c>
      <c r="K287" t="str">
        <f t="shared" si="9"/>
        <v>YES</v>
      </c>
    </row>
    <row r="288" spans="1:11" x14ac:dyDescent="0.35">
      <c r="A288" t="s">
        <v>1015</v>
      </c>
      <c r="B288" s="24">
        <f>VLOOKUP(A288,'2016 - Support'!J:N,2,FALSE)</f>
        <v>4316678</v>
      </c>
      <c r="C288" s="9">
        <f>VLOOKUP(A288,'2016 - Support'!J:N,3,FALSE)</f>
        <v>0.70169999999999988</v>
      </c>
      <c r="D288" s="24">
        <f>VLOOKUP(A288,'2016 - Support'!J:N,4,FALSE)</f>
        <v>2177341</v>
      </c>
      <c r="E288" s="9">
        <f>VLOOKUP(A288,'2016 - Support'!J:N,5,FALSE)</f>
        <v>0.35389999999999999</v>
      </c>
      <c r="F288" s="24">
        <f>VLOOKUP(A288,'2020 - Support'!K:O,2,FALSE)</f>
        <v>5071692</v>
      </c>
      <c r="G288" s="9">
        <f>VLOOKUP(A288,'2020 - Support'!K:O,3,FALSE)</f>
        <v>0.73680000000000001</v>
      </c>
      <c r="H288" s="24">
        <f>VLOOKUP(A288,'2020 - Support'!K:O,4,FALSE)</f>
        <v>460800</v>
      </c>
      <c r="I288" s="9">
        <f>VLOOKUP(A288,'2020 - Support'!K:O,5,FALSE)</f>
        <v>7.0000000000000007E-2</v>
      </c>
      <c r="J288" t="str">
        <f t="shared" si="8"/>
        <v>YES</v>
      </c>
      <c r="K288" t="str">
        <f t="shared" si="9"/>
        <v>YES</v>
      </c>
    </row>
    <row r="289" spans="1:11" x14ac:dyDescent="0.35">
      <c r="A289" t="s">
        <v>1016</v>
      </c>
      <c r="B289" s="24">
        <f>VLOOKUP(A289,'2016 - Support'!J:N,2,FALSE)</f>
        <v>5689198</v>
      </c>
      <c r="C289" s="9">
        <f>VLOOKUP(A289,'2016 - Support'!J:N,3,FALSE)</f>
        <v>0.56170000000000009</v>
      </c>
      <c r="D289" s="24">
        <f>VLOOKUP(A289,'2016 - Support'!J:N,4,FALSE)</f>
        <v>1983534</v>
      </c>
      <c r="E289" s="9">
        <f>VLOOKUP(A289,'2016 - Support'!J:N,5,FALSE)</f>
        <v>0.1956</v>
      </c>
      <c r="F289" s="24">
        <f>VLOOKUP(A289,'2020 - Support'!K:O,2,FALSE)</f>
        <v>6690023</v>
      </c>
      <c r="G289" s="9">
        <f>VLOOKUP(A289,'2020 - Support'!K:O,3,FALSE)</f>
        <v>0.63529999999999998</v>
      </c>
      <c r="H289" s="24">
        <f>VLOOKUP(A289,'2020 - Support'!K:O,4,FALSE)</f>
        <v>1951300</v>
      </c>
      <c r="I289" s="9">
        <f>VLOOKUP(A289,'2020 - Support'!K:O,5,FALSE)</f>
        <v>0.18529999999999999</v>
      </c>
      <c r="J289" t="str">
        <f t="shared" si="8"/>
        <v>YES</v>
      </c>
      <c r="K289" t="str">
        <f t="shared" si="9"/>
        <v>YES</v>
      </c>
    </row>
    <row r="290" spans="1:11" x14ac:dyDescent="0.35">
      <c r="A290" t="s">
        <v>1017</v>
      </c>
      <c r="B290" s="24">
        <f>VLOOKUP(A290,'2016 - Support'!J:N,2,FALSE)</f>
        <v>2279478</v>
      </c>
      <c r="C290" s="9">
        <f>VLOOKUP(A290,'2016 - Support'!J:N,3,FALSE)</f>
        <v>0.78960000000000008</v>
      </c>
      <c r="D290" s="24">
        <f>VLOOKUP(A290,'2016 - Support'!J:N,4,FALSE)</f>
        <v>884903</v>
      </c>
      <c r="E290" s="9">
        <f>VLOOKUP(A290,'2016 - Support'!J:N,5,FALSE)</f>
        <v>0.30649999999999999</v>
      </c>
      <c r="F290" s="24">
        <f>VLOOKUP(A290,'2020 - Support'!K:O,2,FALSE)</f>
        <v>3818276</v>
      </c>
      <c r="G290" s="9">
        <f>VLOOKUP(A290,'2020 - Support'!K:O,3,FALSE)</f>
        <v>1.1602000000000001</v>
      </c>
      <c r="H290" s="24">
        <f>VLOOKUP(A290,'2020 - Support'!K:O,4,FALSE)</f>
        <v>1038326</v>
      </c>
      <c r="I290" s="9">
        <f>VLOOKUP(A290,'2020 - Support'!K:O,5,FALSE)</f>
        <v>0.3155</v>
      </c>
      <c r="J290" t="str">
        <f t="shared" si="8"/>
        <v>NO</v>
      </c>
      <c r="K290" t="str">
        <f t="shared" si="9"/>
        <v>NO</v>
      </c>
    </row>
    <row r="291" spans="1:11" x14ac:dyDescent="0.35">
      <c r="A291" t="s">
        <v>1018</v>
      </c>
      <c r="B291" s="24">
        <f>VLOOKUP(A291,'2016 - Support'!J:N,2,FALSE)</f>
        <v>9788090</v>
      </c>
      <c r="C291" s="9">
        <f>VLOOKUP(A291,'2016 - Support'!J:N,3,FALSE)</f>
        <v>0.92369999999999997</v>
      </c>
      <c r="D291" s="24">
        <f>VLOOKUP(A291,'2016 - Support'!J:N,4,FALSE)</f>
        <v>5171146</v>
      </c>
      <c r="E291" s="9">
        <f>VLOOKUP(A291,'2016 - Support'!J:N,5,FALSE)</f>
        <v>0.48800000000000004</v>
      </c>
      <c r="F291" s="24">
        <f>VLOOKUP(A291,'2020 - Support'!K:O,2,FALSE)</f>
        <v>12602148</v>
      </c>
      <c r="G291" s="9">
        <f>VLOOKUP(A291,'2020 - Support'!K:O,3,FALSE)</f>
        <v>1.0049000000000001</v>
      </c>
      <c r="H291" s="24">
        <f>VLOOKUP(A291,'2020 - Support'!K:O,4,FALSE)</f>
        <v>7064882</v>
      </c>
      <c r="I291" s="9">
        <f>VLOOKUP(A291,'2020 - Support'!K:O,5,FALSE)</f>
        <v>0.53510000000000002</v>
      </c>
      <c r="J291" t="str">
        <f t="shared" si="8"/>
        <v>NO</v>
      </c>
      <c r="K291" t="str">
        <f t="shared" si="9"/>
        <v>NO</v>
      </c>
    </row>
  </sheetData>
  <mergeCells count="2">
    <mergeCell ref="B1:E1"/>
    <mergeCell ref="F1:I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03"/>
  <sheetViews>
    <sheetView workbookViewId="0"/>
  </sheetViews>
  <sheetFormatPr defaultRowHeight="14.5" x14ac:dyDescent="0.35"/>
  <cols>
    <col min="1" max="1" width="9.7265625" style="38" customWidth="1"/>
    <col min="2" max="2" width="63.54296875" style="37" bestFit="1" customWidth="1"/>
    <col min="3" max="3" width="62.81640625" style="38" bestFit="1" customWidth="1"/>
    <col min="4" max="4" width="9.7265625" style="38" customWidth="1"/>
    <col min="6" max="6" width="11.1796875" bestFit="1" customWidth="1"/>
  </cols>
  <sheetData>
    <row r="1" spans="1:6" x14ac:dyDescent="0.35">
      <c r="A1" s="38" t="s">
        <v>729</v>
      </c>
      <c r="B1" s="37" t="s">
        <v>2975</v>
      </c>
      <c r="C1" s="37" t="s">
        <v>2975</v>
      </c>
      <c r="D1" s="38" t="s">
        <v>729</v>
      </c>
    </row>
    <row r="2" spans="1:6" x14ac:dyDescent="0.35">
      <c r="A2" s="37" t="s">
        <v>730</v>
      </c>
      <c r="B2" s="37" t="s">
        <v>2976</v>
      </c>
      <c r="C2" s="38" t="s">
        <v>3066</v>
      </c>
      <c r="D2" s="37" t="s">
        <v>730</v>
      </c>
      <c r="F2" t="s">
        <v>3359</v>
      </c>
    </row>
    <row r="3" spans="1:6" x14ac:dyDescent="0.35">
      <c r="A3" s="37" t="s">
        <v>731</v>
      </c>
      <c r="B3" s="37" t="s">
        <v>2977</v>
      </c>
      <c r="C3" s="38" t="s">
        <v>3067</v>
      </c>
      <c r="D3" s="37" t="s">
        <v>731</v>
      </c>
      <c r="F3" t="s">
        <v>3357</v>
      </c>
    </row>
    <row r="4" spans="1:6" x14ac:dyDescent="0.35">
      <c r="A4" s="37" t="s">
        <v>732</v>
      </c>
      <c r="B4" s="37" t="s">
        <v>427</v>
      </c>
      <c r="C4" s="38" t="s">
        <v>3068</v>
      </c>
      <c r="D4" s="37" t="s">
        <v>732</v>
      </c>
      <c r="F4" t="s">
        <v>3358</v>
      </c>
    </row>
    <row r="5" spans="1:6" x14ac:dyDescent="0.35">
      <c r="A5" s="37" t="s">
        <v>733</v>
      </c>
      <c r="B5" s="37" t="s">
        <v>2978</v>
      </c>
      <c r="C5" s="38" t="s">
        <v>3069</v>
      </c>
      <c r="D5" s="37" t="s">
        <v>733</v>
      </c>
    </row>
    <row r="6" spans="1:6" x14ac:dyDescent="0.35">
      <c r="A6" s="37" t="s">
        <v>734</v>
      </c>
      <c r="B6" s="37" t="s">
        <v>2979</v>
      </c>
      <c r="C6" s="38" t="s">
        <v>3070</v>
      </c>
      <c r="D6" s="37" t="s">
        <v>734</v>
      </c>
    </row>
    <row r="7" spans="1:6" x14ac:dyDescent="0.35">
      <c r="A7" s="37" t="s">
        <v>735</v>
      </c>
      <c r="B7" s="37" t="s">
        <v>431</v>
      </c>
      <c r="C7" s="38" t="s">
        <v>3071</v>
      </c>
      <c r="D7" s="37" t="s">
        <v>735</v>
      </c>
    </row>
    <row r="8" spans="1:6" x14ac:dyDescent="0.35">
      <c r="A8" s="37" t="s">
        <v>736</v>
      </c>
      <c r="B8" s="37" t="s">
        <v>436</v>
      </c>
      <c r="C8" s="38" t="s">
        <v>3072</v>
      </c>
      <c r="D8" s="37" t="s">
        <v>736</v>
      </c>
    </row>
    <row r="9" spans="1:6" x14ac:dyDescent="0.35">
      <c r="A9" s="37" t="s">
        <v>737</v>
      </c>
      <c r="B9" s="37" t="s">
        <v>2980</v>
      </c>
      <c r="C9" s="38" t="s">
        <v>3073</v>
      </c>
      <c r="D9" s="37" t="s">
        <v>737</v>
      </c>
    </row>
    <row r="10" spans="1:6" x14ac:dyDescent="0.35">
      <c r="A10" s="37" t="s">
        <v>738</v>
      </c>
      <c r="B10" s="37" t="s">
        <v>439</v>
      </c>
      <c r="C10" s="38" t="s">
        <v>3074</v>
      </c>
      <c r="D10" s="37" t="s">
        <v>738</v>
      </c>
    </row>
    <row r="11" spans="1:6" x14ac:dyDescent="0.35">
      <c r="A11" s="37" t="s">
        <v>739</v>
      </c>
      <c r="B11" s="37" t="s">
        <v>441</v>
      </c>
      <c r="C11" s="38" t="s">
        <v>3075</v>
      </c>
      <c r="D11" s="37" t="s">
        <v>739</v>
      </c>
    </row>
    <row r="12" spans="1:6" x14ac:dyDescent="0.35">
      <c r="A12" s="37" t="s">
        <v>740</v>
      </c>
      <c r="B12" s="37" t="s">
        <v>444</v>
      </c>
      <c r="C12" s="38" t="s">
        <v>3076</v>
      </c>
      <c r="D12" s="37" t="s">
        <v>740</v>
      </c>
    </row>
    <row r="13" spans="1:6" x14ac:dyDescent="0.35">
      <c r="A13" s="37" t="s">
        <v>741</v>
      </c>
      <c r="B13" s="37" t="s">
        <v>446</v>
      </c>
      <c r="C13" s="38" t="s">
        <v>3077</v>
      </c>
      <c r="D13" s="37" t="s">
        <v>741</v>
      </c>
    </row>
    <row r="14" spans="1:6" x14ac:dyDescent="0.35">
      <c r="A14" s="37" t="s">
        <v>742</v>
      </c>
      <c r="B14" s="37" t="s">
        <v>447</v>
      </c>
      <c r="C14" s="38" t="s">
        <v>3078</v>
      </c>
      <c r="D14" s="37" t="s">
        <v>742</v>
      </c>
    </row>
    <row r="15" spans="1:6" x14ac:dyDescent="0.35">
      <c r="A15" s="37" t="s">
        <v>743</v>
      </c>
      <c r="B15" s="37" t="s">
        <v>449</v>
      </c>
      <c r="C15" s="38" t="s">
        <v>3079</v>
      </c>
      <c r="D15" s="37" t="s">
        <v>743</v>
      </c>
    </row>
    <row r="16" spans="1:6" x14ac:dyDescent="0.35">
      <c r="A16" s="37" t="s">
        <v>744</v>
      </c>
      <c r="B16" s="37" t="s">
        <v>451</v>
      </c>
      <c r="C16" s="38" t="s">
        <v>3080</v>
      </c>
      <c r="D16" s="37" t="s">
        <v>744</v>
      </c>
    </row>
    <row r="17" spans="1:4" x14ac:dyDescent="0.35">
      <c r="A17" s="37" t="s">
        <v>745</v>
      </c>
      <c r="B17" s="37" t="s">
        <v>452</v>
      </c>
      <c r="C17" s="38" t="s">
        <v>3081</v>
      </c>
      <c r="D17" s="37" t="s">
        <v>745</v>
      </c>
    </row>
    <row r="18" spans="1:4" x14ac:dyDescent="0.35">
      <c r="A18" s="37" t="s">
        <v>746</v>
      </c>
      <c r="B18" s="37" t="s">
        <v>453</v>
      </c>
      <c r="C18" s="38" t="s">
        <v>3082</v>
      </c>
      <c r="D18" s="37" t="s">
        <v>746</v>
      </c>
    </row>
    <row r="19" spans="1:4" x14ac:dyDescent="0.35">
      <c r="A19" s="37" t="s">
        <v>747</v>
      </c>
      <c r="B19" s="37" t="s">
        <v>456</v>
      </c>
      <c r="C19" s="38" t="s">
        <v>3083</v>
      </c>
      <c r="D19" s="37" t="s">
        <v>747</v>
      </c>
    </row>
    <row r="20" spans="1:4" x14ac:dyDescent="0.35">
      <c r="A20" s="37" t="s">
        <v>748</v>
      </c>
      <c r="B20" s="37" t="s">
        <v>2981</v>
      </c>
      <c r="C20" s="38" t="s">
        <v>3084</v>
      </c>
      <c r="D20" s="37" t="s">
        <v>748</v>
      </c>
    </row>
    <row r="21" spans="1:4" x14ac:dyDescent="0.35">
      <c r="A21" s="37" t="s">
        <v>749</v>
      </c>
      <c r="B21" s="37" t="s">
        <v>458</v>
      </c>
      <c r="C21" s="38" t="s">
        <v>3085</v>
      </c>
      <c r="D21" s="37" t="s">
        <v>749</v>
      </c>
    </row>
    <row r="22" spans="1:4" x14ac:dyDescent="0.35">
      <c r="A22" s="37" t="s">
        <v>750</v>
      </c>
      <c r="B22" s="37" t="s">
        <v>460</v>
      </c>
      <c r="C22" s="38" t="s">
        <v>3086</v>
      </c>
      <c r="D22" s="37" t="s">
        <v>750</v>
      </c>
    </row>
    <row r="23" spans="1:4" x14ac:dyDescent="0.35">
      <c r="A23" s="37" t="s">
        <v>751</v>
      </c>
      <c r="B23" s="37" t="s">
        <v>461</v>
      </c>
      <c r="C23" s="38" t="s">
        <v>3087</v>
      </c>
      <c r="D23" s="37" t="s">
        <v>751</v>
      </c>
    </row>
    <row r="24" spans="1:4" x14ac:dyDescent="0.35">
      <c r="A24" s="37" t="s">
        <v>752</v>
      </c>
      <c r="B24" s="37" t="s">
        <v>462</v>
      </c>
      <c r="C24" s="38" t="s">
        <v>3088</v>
      </c>
      <c r="D24" s="37" t="s">
        <v>752</v>
      </c>
    </row>
    <row r="25" spans="1:4" x14ac:dyDescent="0.35">
      <c r="A25" s="37" t="s">
        <v>753</v>
      </c>
      <c r="B25" s="37" t="s">
        <v>463</v>
      </c>
      <c r="C25" s="38" t="s">
        <v>3089</v>
      </c>
      <c r="D25" s="37" t="s">
        <v>753</v>
      </c>
    </row>
    <row r="26" spans="1:4" x14ac:dyDescent="0.35">
      <c r="A26" s="37" t="s">
        <v>806</v>
      </c>
      <c r="B26" s="37" t="s">
        <v>464</v>
      </c>
      <c r="C26" s="38" t="s">
        <v>3090</v>
      </c>
      <c r="D26" s="37" t="s">
        <v>806</v>
      </c>
    </row>
    <row r="27" spans="1:4" x14ac:dyDescent="0.35">
      <c r="A27" s="37" t="s">
        <v>754</v>
      </c>
      <c r="B27" s="37" t="s">
        <v>465</v>
      </c>
      <c r="C27" s="38" t="s">
        <v>3091</v>
      </c>
      <c r="D27" s="37" t="s">
        <v>754</v>
      </c>
    </row>
    <row r="28" spans="1:4" x14ac:dyDescent="0.35">
      <c r="A28" s="37" t="s">
        <v>755</v>
      </c>
      <c r="B28" s="37" t="s">
        <v>466</v>
      </c>
      <c r="C28" s="38" t="s">
        <v>3092</v>
      </c>
      <c r="D28" s="37" t="s">
        <v>755</v>
      </c>
    </row>
    <row r="29" spans="1:4" x14ac:dyDescent="0.35">
      <c r="A29" s="37" t="s">
        <v>756</v>
      </c>
      <c r="B29" s="37" t="s">
        <v>467</v>
      </c>
      <c r="C29" s="38" t="s">
        <v>3093</v>
      </c>
      <c r="D29" s="37" t="s">
        <v>756</v>
      </c>
    </row>
    <row r="30" spans="1:4" x14ac:dyDescent="0.35">
      <c r="A30" s="37" t="s">
        <v>757</v>
      </c>
      <c r="B30" s="37" t="s">
        <v>454</v>
      </c>
      <c r="C30" s="38" t="s">
        <v>3094</v>
      </c>
      <c r="D30" s="37" t="s">
        <v>757</v>
      </c>
    </row>
    <row r="31" spans="1:4" x14ac:dyDescent="0.35">
      <c r="A31" s="37" t="s">
        <v>758</v>
      </c>
      <c r="B31" s="37" t="s">
        <v>2982</v>
      </c>
      <c r="C31" s="38" t="s">
        <v>3095</v>
      </c>
      <c r="D31" s="37" t="s">
        <v>758</v>
      </c>
    </row>
    <row r="32" spans="1:4" x14ac:dyDescent="0.35">
      <c r="A32" s="37" t="s">
        <v>759</v>
      </c>
      <c r="B32" s="37" t="s">
        <v>469</v>
      </c>
      <c r="C32" s="38" t="s">
        <v>3096</v>
      </c>
      <c r="D32" s="37" t="s">
        <v>759</v>
      </c>
    </row>
    <row r="33" spans="1:4" x14ac:dyDescent="0.35">
      <c r="A33" s="37" t="s">
        <v>760</v>
      </c>
      <c r="B33" s="37" t="s">
        <v>470</v>
      </c>
      <c r="C33" s="38" t="s">
        <v>3097</v>
      </c>
      <c r="D33" s="37" t="s">
        <v>760</v>
      </c>
    </row>
    <row r="34" spans="1:4" x14ac:dyDescent="0.35">
      <c r="A34" s="37" t="s">
        <v>761</v>
      </c>
      <c r="B34" s="37" t="s">
        <v>471</v>
      </c>
      <c r="C34" s="38" t="s">
        <v>3098</v>
      </c>
      <c r="D34" s="37" t="s">
        <v>761</v>
      </c>
    </row>
    <row r="35" spans="1:4" x14ac:dyDescent="0.35">
      <c r="A35" s="37" t="s">
        <v>762</v>
      </c>
      <c r="B35" s="37" t="s">
        <v>2983</v>
      </c>
      <c r="C35" s="38" t="s">
        <v>3099</v>
      </c>
      <c r="D35" s="37" t="s">
        <v>762</v>
      </c>
    </row>
    <row r="36" spans="1:4" x14ac:dyDescent="0.35">
      <c r="A36" s="37" t="s">
        <v>763</v>
      </c>
      <c r="B36" s="37" t="s">
        <v>2984</v>
      </c>
      <c r="C36" s="38" t="s">
        <v>3100</v>
      </c>
      <c r="D36" s="37" t="s">
        <v>763</v>
      </c>
    </row>
    <row r="37" spans="1:4" x14ac:dyDescent="0.35">
      <c r="A37" s="37" t="s">
        <v>764</v>
      </c>
      <c r="B37" s="37" t="s">
        <v>2985</v>
      </c>
      <c r="C37" s="38" t="s">
        <v>3101</v>
      </c>
      <c r="D37" s="37" t="s">
        <v>764</v>
      </c>
    </row>
    <row r="38" spans="1:4" x14ac:dyDescent="0.35">
      <c r="A38" s="37" t="s">
        <v>765</v>
      </c>
      <c r="B38" s="37" t="s">
        <v>2986</v>
      </c>
      <c r="C38" s="38" t="s">
        <v>3102</v>
      </c>
      <c r="D38" s="37" t="s">
        <v>765</v>
      </c>
    </row>
    <row r="39" spans="1:4" x14ac:dyDescent="0.35">
      <c r="A39" s="37" t="s">
        <v>766</v>
      </c>
      <c r="B39" s="37" t="s">
        <v>476</v>
      </c>
      <c r="C39" s="38" t="s">
        <v>3103</v>
      </c>
      <c r="D39" s="37" t="s">
        <v>766</v>
      </c>
    </row>
    <row r="40" spans="1:4" x14ac:dyDescent="0.35">
      <c r="A40" s="37" t="s">
        <v>767</v>
      </c>
      <c r="B40" s="37" t="s">
        <v>2987</v>
      </c>
      <c r="C40" s="38" t="s">
        <v>3104</v>
      </c>
      <c r="D40" s="37" t="s">
        <v>767</v>
      </c>
    </row>
    <row r="41" spans="1:4" x14ac:dyDescent="0.35">
      <c r="A41" s="37" t="s">
        <v>768</v>
      </c>
      <c r="B41" s="37" t="s">
        <v>2988</v>
      </c>
      <c r="C41" s="38" t="s">
        <v>3105</v>
      </c>
      <c r="D41" s="37" t="s">
        <v>768</v>
      </c>
    </row>
    <row r="42" spans="1:4" x14ac:dyDescent="0.35">
      <c r="A42" s="37" t="s">
        <v>769</v>
      </c>
      <c r="B42" s="37" t="s">
        <v>2989</v>
      </c>
      <c r="C42" s="38" t="s">
        <v>3106</v>
      </c>
      <c r="D42" s="37" t="s">
        <v>769</v>
      </c>
    </row>
    <row r="43" spans="1:4" x14ac:dyDescent="0.35">
      <c r="A43" s="37" t="s">
        <v>770</v>
      </c>
      <c r="B43" s="37" t="s">
        <v>481</v>
      </c>
      <c r="C43" s="38" t="s">
        <v>3107</v>
      </c>
      <c r="D43" s="37" t="s">
        <v>770</v>
      </c>
    </row>
    <row r="44" spans="1:4" x14ac:dyDescent="0.35">
      <c r="A44" s="37" t="s">
        <v>771</v>
      </c>
      <c r="B44" s="37" t="s">
        <v>2990</v>
      </c>
      <c r="C44" s="38" t="s">
        <v>3108</v>
      </c>
      <c r="D44" s="37" t="s">
        <v>771</v>
      </c>
    </row>
    <row r="45" spans="1:4" x14ac:dyDescent="0.35">
      <c r="A45" s="37" t="s">
        <v>772</v>
      </c>
      <c r="B45" s="37" t="s">
        <v>2991</v>
      </c>
      <c r="C45" s="38" t="s">
        <v>3109</v>
      </c>
      <c r="D45" s="37" t="s">
        <v>772</v>
      </c>
    </row>
    <row r="46" spans="1:4" x14ac:dyDescent="0.35">
      <c r="A46" s="37" t="s">
        <v>773</v>
      </c>
      <c r="B46" s="37" t="s">
        <v>484</v>
      </c>
      <c r="C46" s="38" t="s">
        <v>3110</v>
      </c>
      <c r="D46" s="37" t="s">
        <v>773</v>
      </c>
    </row>
    <row r="47" spans="1:4" x14ac:dyDescent="0.35">
      <c r="A47" s="37" t="s">
        <v>774</v>
      </c>
      <c r="B47" s="37" t="s">
        <v>485</v>
      </c>
      <c r="C47" s="38" t="s">
        <v>3111</v>
      </c>
      <c r="D47" s="37" t="s">
        <v>774</v>
      </c>
    </row>
    <row r="48" spans="1:4" x14ac:dyDescent="0.35">
      <c r="A48" s="37" t="s">
        <v>775</v>
      </c>
      <c r="B48" s="37" t="s">
        <v>486</v>
      </c>
      <c r="C48" s="38" t="s">
        <v>3112</v>
      </c>
      <c r="D48" s="37" t="s">
        <v>775</v>
      </c>
    </row>
    <row r="49" spans="1:4" x14ac:dyDescent="0.35">
      <c r="A49" s="37" t="s">
        <v>776</v>
      </c>
      <c r="B49" s="37" t="s">
        <v>487</v>
      </c>
      <c r="C49" s="38" t="s">
        <v>3113</v>
      </c>
      <c r="D49" s="37" t="s">
        <v>776</v>
      </c>
    </row>
    <row r="50" spans="1:4" x14ac:dyDescent="0.35">
      <c r="A50" s="37" t="s">
        <v>777</v>
      </c>
      <c r="B50" s="37" t="s">
        <v>2992</v>
      </c>
      <c r="C50" s="38" t="s">
        <v>3114</v>
      </c>
      <c r="D50" s="37" t="s">
        <v>777</v>
      </c>
    </row>
    <row r="51" spans="1:4" x14ac:dyDescent="0.35">
      <c r="A51" s="37" t="s">
        <v>778</v>
      </c>
      <c r="B51" s="37" t="s">
        <v>2993</v>
      </c>
      <c r="C51" s="38" t="s">
        <v>3115</v>
      </c>
      <c r="D51" s="37" t="s">
        <v>778</v>
      </c>
    </row>
    <row r="52" spans="1:4" x14ac:dyDescent="0.35">
      <c r="A52" s="37" t="s">
        <v>779</v>
      </c>
      <c r="B52" s="37" t="s">
        <v>2994</v>
      </c>
      <c r="C52" s="38" t="s">
        <v>3116</v>
      </c>
      <c r="D52" s="37" t="s">
        <v>779</v>
      </c>
    </row>
    <row r="53" spans="1:4" x14ac:dyDescent="0.35">
      <c r="A53" s="37" t="s">
        <v>780</v>
      </c>
      <c r="B53" s="37" t="s">
        <v>2995</v>
      </c>
      <c r="C53" s="38" t="s">
        <v>3117</v>
      </c>
      <c r="D53" s="37" t="s">
        <v>780</v>
      </c>
    </row>
    <row r="54" spans="1:4" x14ac:dyDescent="0.35">
      <c r="A54" s="37" t="s">
        <v>781</v>
      </c>
      <c r="B54" s="37" t="s">
        <v>492</v>
      </c>
      <c r="C54" s="38" t="s">
        <v>3118</v>
      </c>
      <c r="D54" s="37" t="s">
        <v>781</v>
      </c>
    </row>
    <row r="55" spans="1:4" x14ac:dyDescent="0.35">
      <c r="A55" s="37" t="s">
        <v>782</v>
      </c>
      <c r="B55" s="37" t="s">
        <v>493</v>
      </c>
      <c r="C55" s="38" t="s">
        <v>3119</v>
      </c>
      <c r="D55" s="37" t="s">
        <v>782</v>
      </c>
    </row>
    <row r="56" spans="1:4" x14ac:dyDescent="0.35">
      <c r="A56" s="37" t="s">
        <v>783</v>
      </c>
      <c r="B56" s="37" t="s">
        <v>494</v>
      </c>
      <c r="C56" s="38" t="s">
        <v>3120</v>
      </c>
      <c r="D56" s="37" t="s">
        <v>783</v>
      </c>
    </row>
    <row r="57" spans="1:4" x14ac:dyDescent="0.35">
      <c r="A57" s="37" t="s">
        <v>784</v>
      </c>
      <c r="B57" s="37" t="s">
        <v>495</v>
      </c>
      <c r="C57" s="38" t="s">
        <v>3121</v>
      </c>
      <c r="D57" s="37" t="s">
        <v>784</v>
      </c>
    </row>
    <row r="58" spans="1:4" x14ac:dyDescent="0.35">
      <c r="A58" s="37" t="s">
        <v>785</v>
      </c>
      <c r="B58" s="37" t="s">
        <v>496</v>
      </c>
      <c r="C58" s="38" t="s">
        <v>3122</v>
      </c>
      <c r="D58" s="37" t="s">
        <v>785</v>
      </c>
    </row>
    <row r="59" spans="1:4" x14ac:dyDescent="0.35">
      <c r="A59" s="37" t="s">
        <v>786</v>
      </c>
      <c r="B59" s="37" t="s">
        <v>497</v>
      </c>
      <c r="C59" s="38" t="s">
        <v>3123</v>
      </c>
      <c r="D59" s="37" t="s">
        <v>786</v>
      </c>
    </row>
    <row r="60" spans="1:4" x14ac:dyDescent="0.35">
      <c r="A60" s="37" t="s">
        <v>787</v>
      </c>
      <c r="B60" s="37" t="s">
        <v>498</v>
      </c>
      <c r="C60" s="38" t="s">
        <v>3124</v>
      </c>
      <c r="D60" s="37" t="s">
        <v>787</v>
      </c>
    </row>
    <row r="61" spans="1:4" x14ac:dyDescent="0.35">
      <c r="A61" s="37" t="s">
        <v>788</v>
      </c>
      <c r="B61" s="37" t="s">
        <v>499</v>
      </c>
      <c r="C61" s="38" t="s">
        <v>3125</v>
      </c>
      <c r="D61" s="37" t="s">
        <v>788</v>
      </c>
    </row>
    <row r="62" spans="1:4" x14ac:dyDescent="0.35">
      <c r="A62" s="37" t="s">
        <v>789</v>
      </c>
      <c r="B62" s="37" t="s">
        <v>2996</v>
      </c>
      <c r="C62" s="38" t="s">
        <v>3126</v>
      </c>
      <c r="D62" s="37" t="s">
        <v>789</v>
      </c>
    </row>
    <row r="63" spans="1:4" x14ac:dyDescent="0.35">
      <c r="A63" s="37" t="s">
        <v>790</v>
      </c>
      <c r="B63" s="37" t="s">
        <v>501</v>
      </c>
      <c r="C63" s="38" t="s">
        <v>3127</v>
      </c>
      <c r="D63" s="37" t="s">
        <v>790</v>
      </c>
    </row>
    <row r="64" spans="1:4" x14ac:dyDescent="0.35">
      <c r="A64" s="37" t="s">
        <v>791</v>
      </c>
      <c r="B64" s="37" t="s">
        <v>502</v>
      </c>
      <c r="C64" s="38" t="s">
        <v>3128</v>
      </c>
      <c r="D64" s="37" t="s">
        <v>791</v>
      </c>
    </row>
    <row r="65" spans="1:4" x14ac:dyDescent="0.35">
      <c r="A65" s="37" t="s">
        <v>792</v>
      </c>
      <c r="B65" s="37" t="s">
        <v>503</v>
      </c>
      <c r="C65" s="38" t="s">
        <v>3129</v>
      </c>
      <c r="D65" s="37" t="s">
        <v>792</v>
      </c>
    </row>
    <row r="66" spans="1:4" x14ac:dyDescent="0.35">
      <c r="A66" s="37" t="s">
        <v>793</v>
      </c>
      <c r="B66" s="37" t="s">
        <v>2997</v>
      </c>
      <c r="C66" s="38" t="s">
        <v>3130</v>
      </c>
      <c r="D66" s="37" t="s">
        <v>793</v>
      </c>
    </row>
    <row r="67" spans="1:4" x14ac:dyDescent="0.35">
      <c r="A67" s="37" t="s">
        <v>794</v>
      </c>
      <c r="B67" s="37" t="s">
        <v>507</v>
      </c>
      <c r="C67" s="38" t="s">
        <v>3131</v>
      </c>
      <c r="D67" s="37" t="s">
        <v>794</v>
      </c>
    </row>
    <row r="68" spans="1:4" x14ac:dyDescent="0.35">
      <c r="A68" s="37" t="s">
        <v>795</v>
      </c>
      <c r="B68" s="37" t="s">
        <v>459</v>
      </c>
      <c r="C68" s="38" t="s">
        <v>3132</v>
      </c>
      <c r="D68" s="37" t="s">
        <v>795</v>
      </c>
    </row>
    <row r="69" spans="1:4" x14ac:dyDescent="0.35">
      <c r="A69" s="37" t="s">
        <v>796</v>
      </c>
      <c r="B69" s="37" t="s">
        <v>511</v>
      </c>
      <c r="C69" s="38" t="s">
        <v>3133</v>
      </c>
      <c r="D69" s="37" t="s">
        <v>796</v>
      </c>
    </row>
    <row r="70" spans="1:4" x14ac:dyDescent="0.35">
      <c r="A70" s="37" t="s">
        <v>797</v>
      </c>
      <c r="B70" s="37" t="s">
        <v>512</v>
      </c>
      <c r="C70" s="38" t="s">
        <v>3134</v>
      </c>
      <c r="D70" s="37" t="s">
        <v>797</v>
      </c>
    </row>
    <row r="71" spans="1:4" x14ac:dyDescent="0.35">
      <c r="A71" s="37" t="s">
        <v>798</v>
      </c>
      <c r="B71" s="37" t="s">
        <v>513</v>
      </c>
      <c r="C71" s="38" t="s">
        <v>3135</v>
      </c>
      <c r="D71" s="37" t="s">
        <v>798</v>
      </c>
    </row>
    <row r="72" spans="1:4" x14ac:dyDescent="0.35">
      <c r="A72" s="37" t="s">
        <v>799</v>
      </c>
      <c r="B72" s="37" t="s">
        <v>514</v>
      </c>
      <c r="C72" s="38" t="s">
        <v>3136</v>
      </c>
      <c r="D72" s="37" t="s">
        <v>799</v>
      </c>
    </row>
    <row r="73" spans="1:4" x14ac:dyDescent="0.35">
      <c r="A73" s="37" t="s">
        <v>800</v>
      </c>
      <c r="B73" s="37" t="s">
        <v>515</v>
      </c>
      <c r="C73" s="38" t="s">
        <v>3137</v>
      </c>
      <c r="D73" s="37" t="s">
        <v>800</v>
      </c>
    </row>
    <row r="74" spans="1:4" x14ac:dyDescent="0.35">
      <c r="A74" s="37" t="s">
        <v>801</v>
      </c>
      <c r="B74" s="37" t="s">
        <v>2998</v>
      </c>
      <c r="C74" s="38" t="s">
        <v>3138</v>
      </c>
      <c r="D74" s="37" t="s">
        <v>801</v>
      </c>
    </row>
    <row r="75" spans="1:4" x14ac:dyDescent="0.35">
      <c r="A75" s="37" t="s">
        <v>802</v>
      </c>
      <c r="B75" s="37" t="s">
        <v>517</v>
      </c>
      <c r="C75" s="38" t="s">
        <v>3139</v>
      </c>
      <c r="D75" s="37" t="s">
        <v>802</v>
      </c>
    </row>
    <row r="76" spans="1:4" x14ac:dyDescent="0.35">
      <c r="A76" s="37" t="s">
        <v>913</v>
      </c>
      <c r="B76" s="37" t="s">
        <v>518</v>
      </c>
      <c r="C76" s="38" t="s">
        <v>3140</v>
      </c>
      <c r="D76" s="37" t="s">
        <v>913</v>
      </c>
    </row>
    <row r="77" spans="1:4" x14ac:dyDescent="0.35">
      <c r="A77" s="37" t="s">
        <v>803</v>
      </c>
      <c r="B77" s="37" t="s">
        <v>519</v>
      </c>
      <c r="C77" s="38" t="s">
        <v>3141</v>
      </c>
      <c r="D77" s="37" t="s">
        <v>803</v>
      </c>
    </row>
    <row r="78" spans="1:4" x14ac:dyDescent="0.35">
      <c r="A78" s="37" t="s">
        <v>804</v>
      </c>
      <c r="B78" s="37" t="s">
        <v>520</v>
      </c>
      <c r="C78" s="38" t="s">
        <v>3142</v>
      </c>
      <c r="D78" s="37" t="s">
        <v>804</v>
      </c>
    </row>
    <row r="79" spans="1:4" x14ac:dyDescent="0.35">
      <c r="A79" s="37" t="s">
        <v>805</v>
      </c>
      <c r="B79" s="37" t="s">
        <v>521</v>
      </c>
      <c r="C79" s="38" t="s">
        <v>3143</v>
      </c>
      <c r="D79" s="37" t="s">
        <v>805</v>
      </c>
    </row>
    <row r="80" spans="1:4" x14ac:dyDescent="0.35">
      <c r="A80" s="37" t="s">
        <v>807</v>
      </c>
      <c r="B80" s="37" t="s">
        <v>2999</v>
      </c>
      <c r="C80" s="38" t="s">
        <v>3144</v>
      </c>
      <c r="D80" s="37" t="s">
        <v>807</v>
      </c>
    </row>
    <row r="81" spans="1:4" x14ac:dyDescent="0.35">
      <c r="A81" s="37" t="s">
        <v>808</v>
      </c>
      <c r="B81" s="37" t="s">
        <v>523</v>
      </c>
      <c r="C81" s="38" t="s">
        <v>3145</v>
      </c>
      <c r="D81" s="37" t="s">
        <v>808</v>
      </c>
    </row>
    <row r="82" spans="1:4" x14ac:dyDescent="0.35">
      <c r="A82" s="37" t="s">
        <v>809</v>
      </c>
      <c r="B82" s="37" t="s">
        <v>524</v>
      </c>
      <c r="C82" s="38" t="s">
        <v>3146</v>
      </c>
      <c r="D82" s="37" t="s">
        <v>809</v>
      </c>
    </row>
    <row r="83" spans="1:4" x14ac:dyDescent="0.35">
      <c r="A83" s="37" t="s">
        <v>810</v>
      </c>
      <c r="B83" s="37" t="s">
        <v>525</v>
      </c>
      <c r="C83" s="38" t="s">
        <v>3147</v>
      </c>
      <c r="D83" s="37" t="s">
        <v>810</v>
      </c>
    </row>
    <row r="84" spans="1:4" x14ac:dyDescent="0.35">
      <c r="A84" s="37" t="s">
        <v>811</v>
      </c>
      <c r="B84" s="37" t="s">
        <v>450</v>
      </c>
      <c r="C84" s="38" t="s">
        <v>3148</v>
      </c>
      <c r="D84" s="37" t="s">
        <v>811</v>
      </c>
    </row>
    <row r="85" spans="1:4" x14ac:dyDescent="0.35">
      <c r="A85" s="37" t="s">
        <v>812</v>
      </c>
      <c r="B85" s="37" t="s">
        <v>526</v>
      </c>
      <c r="C85" s="38" t="s">
        <v>3149</v>
      </c>
      <c r="D85" s="37" t="s">
        <v>812</v>
      </c>
    </row>
    <row r="86" spans="1:4" x14ac:dyDescent="0.35">
      <c r="A86" s="37" t="s">
        <v>813</v>
      </c>
      <c r="B86" s="37" t="s">
        <v>527</v>
      </c>
      <c r="C86" s="38" t="s">
        <v>3150</v>
      </c>
      <c r="D86" s="37" t="s">
        <v>813</v>
      </c>
    </row>
    <row r="87" spans="1:4" x14ac:dyDescent="0.35">
      <c r="A87" s="37" t="s">
        <v>814</v>
      </c>
      <c r="B87" s="37" t="s">
        <v>3000</v>
      </c>
      <c r="C87" s="38" t="s">
        <v>3151</v>
      </c>
      <c r="D87" s="37" t="s">
        <v>814</v>
      </c>
    </row>
    <row r="88" spans="1:4" x14ac:dyDescent="0.35">
      <c r="A88" s="37" t="s">
        <v>815</v>
      </c>
      <c r="B88" s="37" t="s">
        <v>3001</v>
      </c>
      <c r="C88" s="38" t="s">
        <v>3152</v>
      </c>
      <c r="D88" s="37" t="s">
        <v>815</v>
      </c>
    </row>
    <row r="89" spans="1:4" x14ac:dyDescent="0.35">
      <c r="A89" s="37" t="s">
        <v>816</v>
      </c>
      <c r="B89" s="37" t="s">
        <v>530</v>
      </c>
      <c r="C89" s="38" t="s">
        <v>3153</v>
      </c>
      <c r="D89" s="37" t="s">
        <v>816</v>
      </c>
    </row>
    <row r="90" spans="1:4" x14ac:dyDescent="0.35">
      <c r="A90" s="37" t="s">
        <v>817</v>
      </c>
      <c r="B90" s="37" t="s">
        <v>531</v>
      </c>
      <c r="C90" s="38" t="s">
        <v>3154</v>
      </c>
      <c r="D90" s="37" t="s">
        <v>817</v>
      </c>
    </row>
    <row r="91" spans="1:4" x14ac:dyDescent="0.35">
      <c r="A91" s="37" t="s">
        <v>818</v>
      </c>
      <c r="B91" s="37" t="s">
        <v>532</v>
      </c>
      <c r="C91" s="38" t="s">
        <v>3155</v>
      </c>
      <c r="D91" s="37" t="s">
        <v>818</v>
      </c>
    </row>
    <row r="92" spans="1:4" x14ac:dyDescent="0.35">
      <c r="A92" s="37" t="s">
        <v>819</v>
      </c>
      <c r="B92" s="37" t="s">
        <v>3002</v>
      </c>
      <c r="C92" s="38" t="s">
        <v>3156</v>
      </c>
      <c r="D92" s="37" t="s">
        <v>819</v>
      </c>
    </row>
    <row r="93" spans="1:4" x14ac:dyDescent="0.35">
      <c r="A93" s="37" t="s">
        <v>820</v>
      </c>
      <c r="B93" s="37" t="s">
        <v>534</v>
      </c>
      <c r="C93" s="38" t="s">
        <v>3157</v>
      </c>
      <c r="D93" s="37" t="s">
        <v>820</v>
      </c>
    </row>
    <row r="94" spans="1:4" x14ac:dyDescent="0.35">
      <c r="A94" s="37" t="s">
        <v>821</v>
      </c>
      <c r="B94" s="37" t="s">
        <v>535</v>
      </c>
      <c r="C94" s="38" t="s">
        <v>3158</v>
      </c>
      <c r="D94" s="37" t="s">
        <v>821</v>
      </c>
    </row>
    <row r="95" spans="1:4" x14ac:dyDescent="0.35">
      <c r="A95" s="37" t="s">
        <v>822</v>
      </c>
      <c r="B95" s="37" t="s">
        <v>536</v>
      </c>
      <c r="C95" s="38" t="s">
        <v>3159</v>
      </c>
      <c r="D95" s="37" t="s">
        <v>822</v>
      </c>
    </row>
    <row r="96" spans="1:4" x14ac:dyDescent="0.35">
      <c r="A96" s="37" t="s">
        <v>823</v>
      </c>
      <c r="B96" s="37" t="s">
        <v>537</v>
      </c>
      <c r="C96" s="38" t="s">
        <v>3160</v>
      </c>
      <c r="D96" s="37" t="s">
        <v>823</v>
      </c>
    </row>
    <row r="97" spans="1:4" x14ac:dyDescent="0.35">
      <c r="A97" s="37" t="s">
        <v>824</v>
      </c>
      <c r="B97" s="37" t="s">
        <v>538</v>
      </c>
      <c r="C97" s="38" t="s">
        <v>3161</v>
      </c>
      <c r="D97" s="37" t="s">
        <v>824</v>
      </c>
    </row>
    <row r="98" spans="1:4" x14ac:dyDescent="0.35">
      <c r="A98" s="37" t="s">
        <v>825</v>
      </c>
      <c r="B98" s="37" t="s">
        <v>539</v>
      </c>
      <c r="C98" s="38" t="s">
        <v>3162</v>
      </c>
      <c r="D98" s="37" t="s">
        <v>825</v>
      </c>
    </row>
    <row r="99" spans="1:4" x14ac:dyDescent="0.35">
      <c r="A99" s="37" t="s">
        <v>826</v>
      </c>
      <c r="B99" s="37" t="s">
        <v>540</v>
      </c>
      <c r="C99" s="38" t="s">
        <v>3163</v>
      </c>
      <c r="D99" s="37" t="s">
        <v>826</v>
      </c>
    </row>
    <row r="100" spans="1:4" x14ac:dyDescent="0.35">
      <c r="A100" s="37" t="s">
        <v>827</v>
      </c>
      <c r="B100" s="37" t="s">
        <v>541</v>
      </c>
      <c r="C100" s="38" t="s">
        <v>3164</v>
      </c>
      <c r="D100" s="37" t="s">
        <v>827</v>
      </c>
    </row>
    <row r="101" spans="1:4" x14ac:dyDescent="0.35">
      <c r="A101" s="37" t="s">
        <v>828</v>
      </c>
      <c r="B101" s="37" t="s">
        <v>542</v>
      </c>
      <c r="C101" s="38" t="s">
        <v>3165</v>
      </c>
      <c r="D101" s="37" t="s">
        <v>828</v>
      </c>
    </row>
    <row r="102" spans="1:4" x14ac:dyDescent="0.35">
      <c r="A102" s="37" t="s">
        <v>829</v>
      </c>
      <c r="B102" s="37" t="s">
        <v>543</v>
      </c>
      <c r="C102" s="38" t="s">
        <v>3166</v>
      </c>
      <c r="D102" s="37" t="s">
        <v>829</v>
      </c>
    </row>
    <row r="103" spans="1:4" x14ac:dyDescent="0.35">
      <c r="A103" s="37" t="s">
        <v>830</v>
      </c>
      <c r="B103" s="37" t="s">
        <v>544</v>
      </c>
      <c r="C103" s="38" t="s">
        <v>3167</v>
      </c>
      <c r="D103" s="37" t="s">
        <v>830</v>
      </c>
    </row>
    <row r="104" spans="1:4" x14ac:dyDescent="0.35">
      <c r="A104" s="37" t="s">
        <v>831</v>
      </c>
      <c r="B104" s="37" t="s">
        <v>3003</v>
      </c>
      <c r="C104" s="38" t="s">
        <v>3168</v>
      </c>
      <c r="D104" s="37" t="s">
        <v>831</v>
      </c>
    </row>
    <row r="105" spans="1:4" x14ac:dyDescent="0.35">
      <c r="A105" s="37" t="s">
        <v>832</v>
      </c>
      <c r="B105" s="37" t="s">
        <v>548</v>
      </c>
      <c r="C105" s="38" t="s">
        <v>3169</v>
      </c>
      <c r="D105" s="37" t="s">
        <v>832</v>
      </c>
    </row>
    <row r="106" spans="1:4" x14ac:dyDescent="0.35">
      <c r="A106" s="37" t="s">
        <v>833</v>
      </c>
      <c r="B106" s="37" t="s">
        <v>549</v>
      </c>
      <c r="C106" s="38" t="s">
        <v>3170</v>
      </c>
      <c r="D106" s="37" t="s">
        <v>833</v>
      </c>
    </row>
    <row r="107" spans="1:4" x14ac:dyDescent="0.35">
      <c r="A107" s="37" t="s">
        <v>834</v>
      </c>
      <c r="B107" s="37" t="s">
        <v>3004</v>
      </c>
      <c r="C107" s="38" t="s">
        <v>3171</v>
      </c>
      <c r="D107" s="37" t="s">
        <v>834</v>
      </c>
    </row>
    <row r="108" spans="1:4" x14ac:dyDescent="0.35">
      <c r="A108" s="37" t="s">
        <v>835</v>
      </c>
      <c r="B108" s="37" t="s">
        <v>551</v>
      </c>
      <c r="C108" s="38" t="s">
        <v>3172</v>
      </c>
      <c r="D108" s="37" t="s">
        <v>835</v>
      </c>
    </row>
    <row r="109" spans="1:4" x14ac:dyDescent="0.35">
      <c r="A109" s="37" t="s">
        <v>836</v>
      </c>
      <c r="B109" s="37" t="s">
        <v>3005</v>
      </c>
      <c r="C109" s="38" t="s">
        <v>3173</v>
      </c>
      <c r="D109" s="37" t="s">
        <v>836</v>
      </c>
    </row>
    <row r="110" spans="1:4" x14ac:dyDescent="0.35">
      <c r="A110" s="37" t="s">
        <v>837</v>
      </c>
      <c r="B110" s="37" t="s">
        <v>3006</v>
      </c>
      <c r="C110" s="38" t="s">
        <v>3174</v>
      </c>
      <c r="D110" s="37" t="s">
        <v>837</v>
      </c>
    </row>
    <row r="111" spans="1:4" x14ac:dyDescent="0.35">
      <c r="A111" s="37" t="s">
        <v>838</v>
      </c>
      <c r="B111" s="37" t="s">
        <v>554</v>
      </c>
      <c r="C111" s="38" t="s">
        <v>3175</v>
      </c>
      <c r="D111" s="37" t="s">
        <v>838</v>
      </c>
    </row>
    <row r="112" spans="1:4" x14ac:dyDescent="0.35">
      <c r="A112" s="37" t="s">
        <v>839</v>
      </c>
      <c r="B112" s="37" t="s">
        <v>555</v>
      </c>
      <c r="C112" s="38" t="s">
        <v>3176</v>
      </c>
      <c r="D112" s="37" t="s">
        <v>839</v>
      </c>
    </row>
    <row r="113" spans="1:4" x14ac:dyDescent="0.35">
      <c r="A113" s="37" t="s">
        <v>840</v>
      </c>
      <c r="B113" s="37" t="s">
        <v>3007</v>
      </c>
      <c r="C113" s="38" t="s">
        <v>3177</v>
      </c>
      <c r="D113" s="37" t="s">
        <v>840</v>
      </c>
    </row>
    <row r="114" spans="1:4" x14ac:dyDescent="0.35">
      <c r="A114" s="37" t="s">
        <v>841</v>
      </c>
      <c r="B114" s="37" t="s">
        <v>3008</v>
      </c>
      <c r="C114" s="38" t="s">
        <v>3178</v>
      </c>
      <c r="D114" s="37" t="s">
        <v>841</v>
      </c>
    </row>
    <row r="115" spans="1:4" x14ac:dyDescent="0.35">
      <c r="A115" s="37" t="s">
        <v>842</v>
      </c>
      <c r="B115" s="37" t="s">
        <v>558</v>
      </c>
      <c r="C115" s="38" t="s">
        <v>3179</v>
      </c>
      <c r="D115" s="37" t="s">
        <v>842</v>
      </c>
    </row>
    <row r="116" spans="1:4" x14ac:dyDescent="0.35">
      <c r="A116" s="37" t="s">
        <v>843</v>
      </c>
      <c r="B116" s="37" t="s">
        <v>559</v>
      </c>
      <c r="C116" s="38" t="s">
        <v>3180</v>
      </c>
      <c r="D116" s="37" t="s">
        <v>843</v>
      </c>
    </row>
    <row r="117" spans="1:4" x14ac:dyDescent="0.35">
      <c r="A117" s="37" t="s">
        <v>844</v>
      </c>
      <c r="B117" s="37" t="s">
        <v>445</v>
      </c>
      <c r="C117" s="38" t="s">
        <v>3181</v>
      </c>
      <c r="D117" s="37" t="s">
        <v>844</v>
      </c>
    </row>
    <row r="118" spans="1:4" x14ac:dyDescent="0.35">
      <c r="A118" s="37" t="s">
        <v>845</v>
      </c>
      <c r="B118" s="37" t="s">
        <v>561</v>
      </c>
      <c r="C118" s="38" t="s">
        <v>3182</v>
      </c>
      <c r="D118" s="37" t="s">
        <v>845</v>
      </c>
    </row>
    <row r="119" spans="1:4" x14ac:dyDescent="0.35">
      <c r="A119" s="37" t="s">
        <v>846</v>
      </c>
      <c r="B119" s="37" t="s">
        <v>3009</v>
      </c>
      <c r="C119" s="38" t="s">
        <v>3183</v>
      </c>
      <c r="D119" s="37" t="s">
        <v>846</v>
      </c>
    </row>
    <row r="120" spans="1:4" x14ac:dyDescent="0.35">
      <c r="A120" s="37" t="s">
        <v>847</v>
      </c>
      <c r="B120" s="37" t="s">
        <v>563</v>
      </c>
      <c r="C120" s="38" t="s">
        <v>3184</v>
      </c>
      <c r="D120" s="37" t="s">
        <v>847</v>
      </c>
    </row>
    <row r="121" spans="1:4" x14ac:dyDescent="0.35">
      <c r="A121" s="37" t="s">
        <v>848</v>
      </c>
      <c r="B121" s="37" t="s">
        <v>3010</v>
      </c>
      <c r="C121" s="38" t="s">
        <v>3185</v>
      </c>
      <c r="D121" s="37" t="s">
        <v>848</v>
      </c>
    </row>
    <row r="122" spans="1:4" x14ac:dyDescent="0.35">
      <c r="A122" s="37" t="s">
        <v>849</v>
      </c>
      <c r="B122" s="37" t="s">
        <v>3011</v>
      </c>
      <c r="C122" s="38" t="s">
        <v>3186</v>
      </c>
      <c r="D122" s="37" t="s">
        <v>849</v>
      </c>
    </row>
    <row r="123" spans="1:4" x14ac:dyDescent="0.35">
      <c r="A123" s="37" t="s">
        <v>850</v>
      </c>
      <c r="B123" s="37" t="s">
        <v>440</v>
      </c>
      <c r="C123" s="38" t="s">
        <v>3187</v>
      </c>
      <c r="D123" s="37" t="s">
        <v>850</v>
      </c>
    </row>
    <row r="124" spans="1:4" x14ac:dyDescent="0.35">
      <c r="A124" s="37" t="s">
        <v>851</v>
      </c>
      <c r="B124" s="37" t="s">
        <v>566</v>
      </c>
      <c r="C124" s="38" t="s">
        <v>3188</v>
      </c>
      <c r="D124" s="37" t="s">
        <v>851</v>
      </c>
    </row>
    <row r="125" spans="1:4" x14ac:dyDescent="0.35">
      <c r="A125" s="37" t="s">
        <v>852</v>
      </c>
      <c r="B125" s="37" t="s">
        <v>567</v>
      </c>
      <c r="C125" s="38" t="s">
        <v>3189</v>
      </c>
      <c r="D125" s="37" t="s">
        <v>852</v>
      </c>
    </row>
    <row r="126" spans="1:4" x14ac:dyDescent="0.35">
      <c r="A126" s="37" t="s">
        <v>853</v>
      </c>
      <c r="B126" s="37" t="s">
        <v>3012</v>
      </c>
      <c r="C126" s="38" t="s">
        <v>3190</v>
      </c>
      <c r="D126" s="37" t="s">
        <v>853</v>
      </c>
    </row>
    <row r="127" spans="1:4" x14ac:dyDescent="0.35">
      <c r="A127" s="37" t="s">
        <v>854</v>
      </c>
      <c r="B127" s="37" t="s">
        <v>569</v>
      </c>
      <c r="C127" s="38" t="s">
        <v>3191</v>
      </c>
      <c r="D127" s="37" t="s">
        <v>854</v>
      </c>
    </row>
    <row r="128" spans="1:4" x14ac:dyDescent="0.35">
      <c r="A128" s="37" t="s">
        <v>855</v>
      </c>
      <c r="B128" s="37" t="s">
        <v>570</v>
      </c>
      <c r="C128" s="38" t="s">
        <v>3192</v>
      </c>
      <c r="D128" s="37" t="s">
        <v>855</v>
      </c>
    </row>
    <row r="129" spans="1:4" x14ac:dyDescent="0.35">
      <c r="A129" s="37" t="s">
        <v>856</v>
      </c>
      <c r="B129" s="37" t="s">
        <v>571</v>
      </c>
      <c r="C129" s="38" t="s">
        <v>3193</v>
      </c>
      <c r="D129" s="37" t="s">
        <v>856</v>
      </c>
    </row>
    <row r="130" spans="1:4" x14ac:dyDescent="0.35">
      <c r="A130" s="37" t="s">
        <v>857</v>
      </c>
      <c r="B130" s="37" t="s">
        <v>572</v>
      </c>
      <c r="C130" s="38" t="s">
        <v>3194</v>
      </c>
      <c r="D130" s="37" t="s">
        <v>857</v>
      </c>
    </row>
    <row r="131" spans="1:4" x14ac:dyDescent="0.35">
      <c r="A131" s="37" t="s">
        <v>858</v>
      </c>
      <c r="B131" s="37" t="s">
        <v>573</v>
      </c>
      <c r="C131" s="38" t="s">
        <v>3195</v>
      </c>
      <c r="D131" s="37" t="s">
        <v>858</v>
      </c>
    </row>
    <row r="132" spans="1:4" x14ac:dyDescent="0.35">
      <c r="A132" s="37" t="s">
        <v>859</v>
      </c>
      <c r="B132" s="37" t="s">
        <v>508</v>
      </c>
      <c r="C132" s="38" t="s">
        <v>3196</v>
      </c>
      <c r="D132" s="37" t="s">
        <v>859</v>
      </c>
    </row>
    <row r="133" spans="1:4" x14ac:dyDescent="0.35">
      <c r="A133" s="37" t="s">
        <v>860</v>
      </c>
      <c r="B133" s="37" t="s">
        <v>574</v>
      </c>
      <c r="C133" s="38" t="s">
        <v>3197</v>
      </c>
      <c r="D133" s="37" t="s">
        <v>860</v>
      </c>
    </row>
    <row r="134" spans="1:4" x14ac:dyDescent="0.35">
      <c r="A134" s="37" t="s">
        <v>862</v>
      </c>
      <c r="B134" s="37" t="s">
        <v>577</v>
      </c>
      <c r="C134" s="38" t="s">
        <v>3198</v>
      </c>
      <c r="D134" s="37" t="s">
        <v>862</v>
      </c>
    </row>
    <row r="135" spans="1:4" x14ac:dyDescent="0.35">
      <c r="A135" s="37" t="s">
        <v>863</v>
      </c>
      <c r="B135" s="37" t="s">
        <v>578</v>
      </c>
      <c r="C135" s="38" t="s">
        <v>3199</v>
      </c>
      <c r="D135" s="37" t="s">
        <v>863</v>
      </c>
    </row>
    <row r="136" spans="1:4" x14ac:dyDescent="0.35">
      <c r="A136" s="37" t="s">
        <v>864</v>
      </c>
      <c r="B136" s="37" t="s">
        <v>579</v>
      </c>
      <c r="C136" s="38" t="s">
        <v>3200</v>
      </c>
      <c r="D136" s="37" t="s">
        <v>864</v>
      </c>
    </row>
    <row r="137" spans="1:4" x14ac:dyDescent="0.35">
      <c r="A137" s="37" t="s">
        <v>865</v>
      </c>
      <c r="B137" s="37" t="s">
        <v>3013</v>
      </c>
      <c r="C137" s="38" t="s">
        <v>3201</v>
      </c>
      <c r="D137" s="37" t="s">
        <v>865</v>
      </c>
    </row>
    <row r="138" spans="1:4" x14ac:dyDescent="0.35">
      <c r="A138" s="37" t="s">
        <v>866</v>
      </c>
      <c r="B138" s="37" t="s">
        <v>585</v>
      </c>
      <c r="C138" s="38" t="s">
        <v>3202</v>
      </c>
      <c r="D138" s="37" t="s">
        <v>866</v>
      </c>
    </row>
    <row r="139" spans="1:4" x14ac:dyDescent="0.35">
      <c r="A139" s="37" t="s">
        <v>867</v>
      </c>
      <c r="B139" s="37" t="s">
        <v>586</v>
      </c>
      <c r="C139" s="38" t="s">
        <v>3203</v>
      </c>
      <c r="D139" s="37" t="s">
        <v>867</v>
      </c>
    </row>
    <row r="140" spans="1:4" x14ac:dyDescent="0.35">
      <c r="A140" s="37" t="s">
        <v>868</v>
      </c>
      <c r="B140" s="37" t="s">
        <v>587</v>
      </c>
      <c r="C140" s="38" t="s">
        <v>3204</v>
      </c>
      <c r="D140" s="37" t="s">
        <v>868</v>
      </c>
    </row>
    <row r="141" spans="1:4" x14ac:dyDescent="0.35">
      <c r="A141" s="37" t="s">
        <v>869</v>
      </c>
      <c r="B141" s="37" t="s">
        <v>588</v>
      </c>
      <c r="C141" s="38" t="s">
        <v>3205</v>
      </c>
      <c r="D141" s="37" t="s">
        <v>869</v>
      </c>
    </row>
    <row r="142" spans="1:4" x14ac:dyDescent="0.35">
      <c r="A142" s="37" t="s">
        <v>870</v>
      </c>
      <c r="B142" s="37" t="s">
        <v>589</v>
      </c>
      <c r="C142" s="38" t="s">
        <v>3206</v>
      </c>
      <c r="D142" s="37" t="s">
        <v>870</v>
      </c>
    </row>
    <row r="143" spans="1:4" x14ac:dyDescent="0.35">
      <c r="A143" s="37" t="s">
        <v>871</v>
      </c>
      <c r="B143" s="37" t="s">
        <v>3014</v>
      </c>
      <c r="C143" s="38" t="s">
        <v>3207</v>
      </c>
      <c r="D143" s="37" t="s">
        <v>871</v>
      </c>
    </row>
    <row r="144" spans="1:4" x14ac:dyDescent="0.35">
      <c r="A144" s="37" t="s">
        <v>872</v>
      </c>
      <c r="B144" s="37" t="s">
        <v>591</v>
      </c>
      <c r="C144" s="38" t="s">
        <v>3208</v>
      </c>
      <c r="D144" s="37" t="s">
        <v>872</v>
      </c>
    </row>
    <row r="145" spans="1:4" x14ac:dyDescent="0.35">
      <c r="A145" s="37" t="s">
        <v>873</v>
      </c>
      <c r="B145" s="37" t="s">
        <v>592</v>
      </c>
      <c r="C145" s="38" t="s">
        <v>3209</v>
      </c>
      <c r="D145" s="37" t="s">
        <v>873</v>
      </c>
    </row>
    <row r="146" spans="1:4" x14ac:dyDescent="0.35">
      <c r="A146" s="37" t="s">
        <v>874</v>
      </c>
      <c r="B146" s="37" t="s">
        <v>593</v>
      </c>
      <c r="C146" s="38" t="s">
        <v>3210</v>
      </c>
      <c r="D146" s="37" t="s">
        <v>874</v>
      </c>
    </row>
    <row r="147" spans="1:4" x14ac:dyDescent="0.35">
      <c r="A147" s="37" t="s">
        <v>875</v>
      </c>
      <c r="B147" s="37" t="s">
        <v>594</v>
      </c>
      <c r="C147" s="38" t="s">
        <v>3211</v>
      </c>
      <c r="D147" s="37" t="s">
        <v>875</v>
      </c>
    </row>
    <row r="148" spans="1:4" x14ac:dyDescent="0.35">
      <c r="A148" s="37" t="s">
        <v>876</v>
      </c>
      <c r="B148" s="37" t="s">
        <v>595</v>
      </c>
      <c r="C148" s="38" t="s">
        <v>3212</v>
      </c>
      <c r="D148" s="37" t="s">
        <v>876</v>
      </c>
    </row>
    <row r="149" spans="1:4" x14ac:dyDescent="0.35">
      <c r="A149" s="37" t="s">
        <v>877</v>
      </c>
      <c r="B149" s="37" t="s">
        <v>596</v>
      </c>
      <c r="C149" s="38" t="s">
        <v>3213</v>
      </c>
      <c r="D149" s="37" t="s">
        <v>877</v>
      </c>
    </row>
    <row r="150" spans="1:4" x14ac:dyDescent="0.35">
      <c r="A150" s="37" t="s">
        <v>878</v>
      </c>
      <c r="B150" s="37" t="s">
        <v>597</v>
      </c>
      <c r="C150" s="38" t="s">
        <v>3214</v>
      </c>
      <c r="D150" s="37" t="s">
        <v>878</v>
      </c>
    </row>
    <row r="151" spans="1:4" x14ac:dyDescent="0.35">
      <c r="A151" s="37" t="s">
        <v>879</v>
      </c>
      <c r="B151" s="37" t="s">
        <v>598</v>
      </c>
      <c r="C151" s="38" t="s">
        <v>3215</v>
      </c>
      <c r="D151" s="37" t="s">
        <v>879</v>
      </c>
    </row>
    <row r="152" spans="1:4" x14ac:dyDescent="0.35">
      <c r="A152" s="37" t="s">
        <v>880</v>
      </c>
      <c r="B152" s="37" t="s">
        <v>599</v>
      </c>
      <c r="C152" s="38" t="s">
        <v>3216</v>
      </c>
      <c r="D152" s="37" t="s">
        <v>880</v>
      </c>
    </row>
    <row r="153" spans="1:4" x14ac:dyDescent="0.35">
      <c r="A153" s="37" t="s">
        <v>881</v>
      </c>
      <c r="B153" s="37" t="s">
        <v>600</v>
      </c>
      <c r="C153" s="38" t="s">
        <v>3217</v>
      </c>
      <c r="D153" s="37" t="s">
        <v>881</v>
      </c>
    </row>
    <row r="154" spans="1:4" x14ac:dyDescent="0.35">
      <c r="A154" s="37" t="s">
        <v>882</v>
      </c>
      <c r="B154" s="37" t="s">
        <v>3015</v>
      </c>
      <c r="C154" s="38" t="s">
        <v>3218</v>
      </c>
      <c r="D154" s="37" t="s">
        <v>882</v>
      </c>
    </row>
    <row r="155" spans="1:4" x14ac:dyDescent="0.35">
      <c r="A155" s="37" t="s">
        <v>883</v>
      </c>
      <c r="B155" s="37" t="s">
        <v>602</v>
      </c>
      <c r="C155" s="38" t="s">
        <v>3219</v>
      </c>
      <c r="D155" s="37" t="s">
        <v>883</v>
      </c>
    </row>
    <row r="156" spans="1:4" x14ac:dyDescent="0.35">
      <c r="A156" s="37" t="s">
        <v>884</v>
      </c>
      <c r="B156" s="37" t="s">
        <v>3016</v>
      </c>
      <c r="C156" s="38" t="s">
        <v>3220</v>
      </c>
      <c r="D156" s="37" t="s">
        <v>884</v>
      </c>
    </row>
    <row r="157" spans="1:4" x14ac:dyDescent="0.35">
      <c r="A157" s="37" t="s">
        <v>885</v>
      </c>
      <c r="B157" s="37" t="s">
        <v>604</v>
      </c>
      <c r="C157" s="38" t="s">
        <v>3221</v>
      </c>
      <c r="D157" s="37" t="s">
        <v>885</v>
      </c>
    </row>
    <row r="158" spans="1:4" x14ac:dyDescent="0.35">
      <c r="A158" s="37" t="s">
        <v>886</v>
      </c>
      <c r="B158" s="37" t="s">
        <v>3017</v>
      </c>
      <c r="C158" s="38" t="s">
        <v>3222</v>
      </c>
      <c r="D158" s="37" t="s">
        <v>886</v>
      </c>
    </row>
    <row r="159" spans="1:4" x14ac:dyDescent="0.35">
      <c r="A159" s="37" t="s">
        <v>887</v>
      </c>
      <c r="B159" s="37" t="s">
        <v>607</v>
      </c>
      <c r="C159" s="38" t="s">
        <v>3223</v>
      </c>
      <c r="D159" s="37" t="s">
        <v>887</v>
      </c>
    </row>
    <row r="160" spans="1:4" x14ac:dyDescent="0.35">
      <c r="A160" s="37" t="s">
        <v>888</v>
      </c>
      <c r="B160" s="37" t="s">
        <v>3018</v>
      </c>
      <c r="C160" s="38" t="s">
        <v>3224</v>
      </c>
      <c r="D160" s="37" t="s">
        <v>888</v>
      </c>
    </row>
    <row r="161" spans="1:4" x14ac:dyDescent="0.35">
      <c r="A161" s="37" t="s">
        <v>889</v>
      </c>
      <c r="B161" s="37" t="s">
        <v>3019</v>
      </c>
      <c r="C161" s="38" t="s">
        <v>3225</v>
      </c>
      <c r="D161" s="37" t="s">
        <v>889</v>
      </c>
    </row>
    <row r="162" spans="1:4" x14ac:dyDescent="0.35">
      <c r="A162" s="37" t="s">
        <v>890</v>
      </c>
      <c r="B162" s="37" t="s">
        <v>610</v>
      </c>
      <c r="C162" s="38" t="s">
        <v>3226</v>
      </c>
      <c r="D162" s="37" t="s">
        <v>890</v>
      </c>
    </row>
    <row r="163" spans="1:4" x14ac:dyDescent="0.35">
      <c r="A163" s="37" t="s">
        <v>891</v>
      </c>
      <c r="B163" s="37" t="s">
        <v>611</v>
      </c>
      <c r="C163" s="38" t="s">
        <v>3227</v>
      </c>
      <c r="D163" s="37" t="s">
        <v>891</v>
      </c>
    </row>
    <row r="164" spans="1:4" x14ac:dyDescent="0.35">
      <c r="A164" s="37" t="s">
        <v>892</v>
      </c>
      <c r="B164" s="37" t="s">
        <v>612</v>
      </c>
      <c r="C164" s="38" t="s">
        <v>3228</v>
      </c>
      <c r="D164" s="37" t="s">
        <v>892</v>
      </c>
    </row>
    <row r="165" spans="1:4" x14ac:dyDescent="0.35">
      <c r="A165" s="37" t="s">
        <v>893</v>
      </c>
      <c r="B165" s="37" t="s">
        <v>3020</v>
      </c>
      <c r="C165" s="38" t="s">
        <v>3229</v>
      </c>
      <c r="D165" s="37" t="s">
        <v>893</v>
      </c>
    </row>
    <row r="166" spans="1:4" x14ac:dyDescent="0.35">
      <c r="A166" s="37" t="s">
        <v>894</v>
      </c>
      <c r="B166" s="37" t="s">
        <v>3021</v>
      </c>
      <c r="C166" s="38" t="s">
        <v>3230</v>
      </c>
      <c r="D166" s="37" t="s">
        <v>894</v>
      </c>
    </row>
    <row r="167" spans="1:4" x14ac:dyDescent="0.35">
      <c r="A167" s="37" t="s">
        <v>895</v>
      </c>
      <c r="B167" s="37" t="s">
        <v>3022</v>
      </c>
      <c r="C167" s="38" t="s">
        <v>3231</v>
      </c>
      <c r="D167" s="37" t="s">
        <v>895</v>
      </c>
    </row>
    <row r="168" spans="1:4" x14ac:dyDescent="0.35">
      <c r="A168" s="37" t="s">
        <v>896</v>
      </c>
      <c r="B168" s="37" t="s">
        <v>3023</v>
      </c>
      <c r="C168" s="38" t="s">
        <v>3232</v>
      </c>
      <c r="D168" s="37" t="s">
        <v>896</v>
      </c>
    </row>
    <row r="169" spans="1:4" x14ac:dyDescent="0.35">
      <c r="A169" s="37" t="s">
        <v>897</v>
      </c>
      <c r="B169" s="37" t="s">
        <v>617</v>
      </c>
      <c r="C169" s="38" t="s">
        <v>3233</v>
      </c>
      <c r="D169" s="37" t="s">
        <v>897</v>
      </c>
    </row>
    <row r="170" spans="1:4" x14ac:dyDescent="0.35">
      <c r="A170" s="37" t="s">
        <v>898</v>
      </c>
      <c r="B170" s="37" t="s">
        <v>3024</v>
      </c>
      <c r="C170" s="38" t="s">
        <v>3234</v>
      </c>
      <c r="D170" s="37" t="s">
        <v>898</v>
      </c>
    </row>
    <row r="171" spans="1:4" x14ac:dyDescent="0.35">
      <c r="A171" s="37" t="s">
        <v>899</v>
      </c>
      <c r="B171" s="37" t="s">
        <v>3025</v>
      </c>
      <c r="C171" s="38" t="s">
        <v>3235</v>
      </c>
      <c r="D171" s="37" t="s">
        <v>899</v>
      </c>
    </row>
    <row r="172" spans="1:4" x14ac:dyDescent="0.35">
      <c r="A172" s="37" t="s">
        <v>900</v>
      </c>
      <c r="B172" s="37" t="s">
        <v>620</v>
      </c>
      <c r="C172" s="38" t="s">
        <v>3236</v>
      </c>
      <c r="D172" s="37" t="s">
        <v>900</v>
      </c>
    </row>
    <row r="173" spans="1:4" x14ac:dyDescent="0.35">
      <c r="A173" s="37" t="s">
        <v>901</v>
      </c>
      <c r="B173" s="37" t="s">
        <v>621</v>
      </c>
      <c r="C173" s="38" t="s">
        <v>3237</v>
      </c>
      <c r="D173" s="37" t="s">
        <v>901</v>
      </c>
    </row>
    <row r="174" spans="1:4" x14ac:dyDescent="0.35">
      <c r="A174" s="37" t="s">
        <v>902</v>
      </c>
      <c r="B174" s="37" t="s">
        <v>622</v>
      </c>
      <c r="C174" s="38" t="s">
        <v>3238</v>
      </c>
      <c r="D174" s="37" t="s">
        <v>902</v>
      </c>
    </row>
    <row r="175" spans="1:4" x14ac:dyDescent="0.35">
      <c r="A175" s="37" t="s">
        <v>903</v>
      </c>
      <c r="B175" s="37" t="s">
        <v>623</v>
      </c>
      <c r="C175" s="38" t="s">
        <v>3239</v>
      </c>
      <c r="D175" s="37" t="s">
        <v>903</v>
      </c>
    </row>
    <row r="176" spans="1:4" x14ac:dyDescent="0.35">
      <c r="A176" s="37" t="s">
        <v>904</v>
      </c>
      <c r="B176" s="37" t="s">
        <v>509</v>
      </c>
      <c r="C176" s="38" t="s">
        <v>3240</v>
      </c>
      <c r="D176" s="37" t="s">
        <v>904</v>
      </c>
    </row>
    <row r="177" spans="1:4" x14ac:dyDescent="0.35">
      <c r="A177" s="37" t="s">
        <v>905</v>
      </c>
      <c r="B177" s="37" t="s">
        <v>624</v>
      </c>
      <c r="C177" s="38" t="s">
        <v>3241</v>
      </c>
      <c r="D177" s="37" t="s">
        <v>905</v>
      </c>
    </row>
    <row r="178" spans="1:4" x14ac:dyDescent="0.35">
      <c r="A178" s="37" t="s">
        <v>906</v>
      </c>
      <c r="B178" s="37" t="s">
        <v>625</v>
      </c>
      <c r="C178" s="38" t="s">
        <v>3242</v>
      </c>
      <c r="D178" s="37" t="s">
        <v>906</v>
      </c>
    </row>
    <row r="179" spans="1:4" x14ac:dyDescent="0.35">
      <c r="A179" s="37" t="s">
        <v>907</v>
      </c>
      <c r="B179" s="37" t="s">
        <v>3026</v>
      </c>
      <c r="C179" s="38" t="s">
        <v>3243</v>
      </c>
      <c r="D179" s="37" t="s">
        <v>907</v>
      </c>
    </row>
    <row r="180" spans="1:4" x14ac:dyDescent="0.35">
      <c r="A180" s="37" t="s">
        <v>908</v>
      </c>
      <c r="B180" s="37" t="s">
        <v>575</v>
      </c>
      <c r="C180" s="38" t="s">
        <v>3244</v>
      </c>
      <c r="D180" s="37" t="s">
        <v>908</v>
      </c>
    </row>
    <row r="181" spans="1:4" x14ac:dyDescent="0.35">
      <c r="A181" s="37" t="s">
        <v>969</v>
      </c>
      <c r="B181" s="37" t="s">
        <v>627</v>
      </c>
      <c r="C181" s="38" t="s">
        <v>3245</v>
      </c>
      <c r="D181" s="37" t="s">
        <v>969</v>
      </c>
    </row>
    <row r="182" spans="1:4" x14ac:dyDescent="0.35">
      <c r="A182" s="37" t="s">
        <v>909</v>
      </c>
      <c r="B182" s="37" t="s">
        <v>628</v>
      </c>
      <c r="C182" s="38" t="s">
        <v>3246</v>
      </c>
      <c r="D182" s="37" t="s">
        <v>909</v>
      </c>
    </row>
    <row r="183" spans="1:4" x14ac:dyDescent="0.35">
      <c r="A183" s="37" t="s">
        <v>910</v>
      </c>
      <c r="B183" s="37" t="s">
        <v>629</v>
      </c>
      <c r="C183" s="38" t="s">
        <v>3247</v>
      </c>
      <c r="D183" s="37" t="s">
        <v>910</v>
      </c>
    </row>
    <row r="184" spans="1:4" x14ac:dyDescent="0.35">
      <c r="A184" s="37" t="s">
        <v>911</v>
      </c>
      <c r="B184" s="37" t="s">
        <v>630</v>
      </c>
      <c r="C184" s="38" t="s">
        <v>3248</v>
      </c>
      <c r="D184" s="37" t="s">
        <v>911</v>
      </c>
    </row>
    <row r="185" spans="1:4" x14ac:dyDescent="0.35">
      <c r="A185" s="37" t="s">
        <v>912</v>
      </c>
      <c r="B185" s="37" t="s">
        <v>3027</v>
      </c>
      <c r="C185" s="38" t="s">
        <v>3249</v>
      </c>
      <c r="D185" s="37" t="s">
        <v>912</v>
      </c>
    </row>
    <row r="186" spans="1:4" x14ac:dyDescent="0.35">
      <c r="A186" s="37" t="s">
        <v>914</v>
      </c>
      <c r="B186" s="37" t="s">
        <v>632</v>
      </c>
      <c r="C186" s="38" t="s">
        <v>3250</v>
      </c>
      <c r="D186" s="37" t="s">
        <v>914</v>
      </c>
    </row>
    <row r="187" spans="1:4" x14ac:dyDescent="0.35">
      <c r="A187" s="37" t="s">
        <v>915</v>
      </c>
      <c r="B187" s="37" t="s">
        <v>3028</v>
      </c>
      <c r="C187" s="38" t="s">
        <v>3251</v>
      </c>
      <c r="D187" s="37" t="s">
        <v>915</v>
      </c>
    </row>
    <row r="188" spans="1:4" x14ac:dyDescent="0.35">
      <c r="A188" s="37" t="s">
        <v>916</v>
      </c>
      <c r="B188" s="37" t="s">
        <v>3029</v>
      </c>
      <c r="C188" s="38" t="s">
        <v>3252</v>
      </c>
      <c r="D188" s="37" t="s">
        <v>916</v>
      </c>
    </row>
    <row r="189" spans="1:4" x14ac:dyDescent="0.35">
      <c r="A189" s="37" t="s">
        <v>917</v>
      </c>
      <c r="B189" s="37" t="s">
        <v>3030</v>
      </c>
      <c r="C189" s="38" t="s">
        <v>3253</v>
      </c>
      <c r="D189" s="37" t="s">
        <v>917</v>
      </c>
    </row>
    <row r="190" spans="1:4" x14ac:dyDescent="0.35">
      <c r="A190" s="37" t="s">
        <v>918</v>
      </c>
      <c r="B190" s="37" t="s">
        <v>3031</v>
      </c>
      <c r="C190" s="38" t="s">
        <v>3254</v>
      </c>
      <c r="D190" s="37" t="s">
        <v>918</v>
      </c>
    </row>
    <row r="191" spans="1:4" x14ac:dyDescent="0.35">
      <c r="A191" s="37" t="s">
        <v>919</v>
      </c>
      <c r="B191" s="37" t="s">
        <v>3032</v>
      </c>
      <c r="C191" s="38" t="s">
        <v>3255</v>
      </c>
      <c r="D191" s="37" t="s">
        <v>919</v>
      </c>
    </row>
    <row r="192" spans="1:4" x14ac:dyDescent="0.35">
      <c r="A192" s="37" t="s">
        <v>920</v>
      </c>
      <c r="B192" s="37" t="s">
        <v>638</v>
      </c>
      <c r="C192" s="38" t="s">
        <v>3256</v>
      </c>
      <c r="D192" s="37" t="s">
        <v>920</v>
      </c>
    </row>
    <row r="193" spans="1:4" x14ac:dyDescent="0.35">
      <c r="A193" s="37" t="s">
        <v>921</v>
      </c>
      <c r="B193" s="37" t="s">
        <v>639</v>
      </c>
      <c r="C193" s="38" t="s">
        <v>3257</v>
      </c>
      <c r="D193" s="37" t="s">
        <v>921</v>
      </c>
    </row>
    <row r="194" spans="1:4" x14ac:dyDescent="0.35">
      <c r="A194" s="37" t="s">
        <v>922</v>
      </c>
      <c r="B194" s="37" t="s">
        <v>640</v>
      </c>
      <c r="C194" s="38" t="s">
        <v>3258</v>
      </c>
      <c r="D194" s="37" t="s">
        <v>922</v>
      </c>
    </row>
    <row r="195" spans="1:4" x14ac:dyDescent="0.35">
      <c r="A195" s="37" t="s">
        <v>923</v>
      </c>
      <c r="B195" s="37" t="s">
        <v>3033</v>
      </c>
      <c r="C195" s="38" t="s">
        <v>3259</v>
      </c>
      <c r="D195" s="37" t="s">
        <v>923</v>
      </c>
    </row>
    <row r="196" spans="1:4" x14ac:dyDescent="0.35">
      <c r="A196" s="37" t="s">
        <v>924</v>
      </c>
      <c r="B196" s="37" t="s">
        <v>642</v>
      </c>
      <c r="C196" s="38" t="s">
        <v>3260</v>
      </c>
      <c r="D196" s="37" t="s">
        <v>924</v>
      </c>
    </row>
    <row r="197" spans="1:4" x14ac:dyDescent="0.35">
      <c r="A197" s="37" t="s">
        <v>925</v>
      </c>
      <c r="B197" s="37" t="s">
        <v>442</v>
      </c>
      <c r="C197" s="38" t="s">
        <v>3261</v>
      </c>
      <c r="D197" s="37" t="s">
        <v>925</v>
      </c>
    </row>
    <row r="198" spans="1:4" x14ac:dyDescent="0.35">
      <c r="A198" s="37" t="s">
        <v>926</v>
      </c>
      <c r="B198" s="37" t="s">
        <v>3034</v>
      </c>
      <c r="C198" s="38" t="s">
        <v>3262</v>
      </c>
      <c r="D198" s="37" t="s">
        <v>926</v>
      </c>
    </row>
    <row r="199" spans="1:4" x14ac:dyDescent="0.35">
      <c r="A199" s="37" t="s">
        <v>927</v>
      </c>
      <c r="B199" s="37" t="s">
        <v>644</v>
      </c>
      <c r="C199" s="38" t="s">
        <v>3263</v>
      </c>
      <c r="D199" s="37" t="s">
        <v>927</v>
      </c>
    </row>
    <row r="200" spans="1:4" x14ac:dyDescent="0.35">
      <c r="A200" s="37" t="s">
        <v>928</v>
      </c>
      <c r="B200" s="37" t="s">
        <v>645</v>
      </c>
      <c r="C200" s="38" t="s">
        <v>3264</v>
      </c>
      <c r="D200" s="37" t="s">
        <v>928</v>
      </c>
    </row>
    <row r="201" spans="1:4" x14ac:dyDescent="0.35">
      <c r="A201" s="37" t="s">
        <v>929</v>
      </c>
      <c r="B201" s="37" t="s">
        <v>3035</v>
      </c>
      <c r="C201" s="38" t="s">
        <v>3265</v>
      </c>
      <c r="D201" s="37" t="s">
        <v>929</v>
      </c>
    </row>
    <row r="202" spans="1:4" x14ac:dyDescent="0.35">
      <c r="A202" s="37" t="s">
        <v>930</v>
      </c>
      <c r="B202" s="37" t="s">
        <v>3036</v>
      </c>
      <c r="C202" s="38" t="s">
        <v>3266</v>
      </c>
      <c r="D202" s="37" t="s">
        <v>930</v>
      </c>
    </row>
    <row r="203" spans="1:4" x14ac:dyDescent="0.35">
      <c r="A203" s="37" t="s">
        <v>931</v>
      </c>
      <c r="B203" s="37" t="s">
        <v>3037</v>
      </c>
      <c r="C203" s="38" t="s">
        <v>3267</v>
      </c>
      <c r="D203" s="37" t="s">
        <v>931</v>
      </c>
    </row>
    <row r="204" spans="1:4" x14ac:dyDescent="0.35">
      <c r="A204" s="37" t="s">
        <v>932</v>
      </c>
      <c r="B204" s="37" t="s">
        <v>3038</v>
      </c>
      <c r="C204" s="38" t="s">
        <v>3268</v>
      </c>
      <c r="D204" s="37" t="s">
        <v>932</v>
      </c>
    </row>
    <row r="205" spans="1:4" x14ac:dyDescent="0.35">
      <c r="A205" s="37" t="s">
        <v>933</v>
      </c>
      <c r="B205" s="37" t="s">
        <v>3039</v>
      </c>
      <c r="C205" s="38" t="s">
        <v>3269</v>
      </c>
      <c r="D205" s="37" t="s">
        <v>933</v>
      </c>
    </row>
    <row r="206" spans="1:4" x14ac:dyDescent="0.35">
      <c r="A206" s="37" t="s">
        <v>934</v>
      </c>
      <c r="B206" s="37" t="s">
        <v>3040</v>
      </c>
      <c r="C206" s="38" t="s">
        <v>3270</v>
      </c>
      <c r="D206" s="37" t="s">
        <v>934</v>
      </c>
    </row>
    <row r="207" spans="1:4" x14ac:dyDescent="0.35">
      <c r="A207" s="37" t="s">
        <v>938</v>
      </c>
      <c r="B207" s="37" t="s">
        <v>3041</v>
      </c>
      <c r="C207" s="38" t="s">
        <v>3271</v>
      </c>
      <c r="D207" s="37" t="s">
        <v>938</v>
      </c>
    </row>
    <row r="208" spans="1:4" x14ac:dyDescent="0.35">
      <c r="A208" s="37" t="s">
        <v>935</v>
      </c>
      <c r="B208" s="37" t="s">
        <v>3042</v>
      </c>
      <c r="C208" s="38" t="s">
        <v>3272</v>
      </c>
      <c r="D208" s="37" t="s">
        <v>935</v>
      </c>
    </row>
    <row r="209" spans="1:4" x14ac:dyDescent="0.35">
      <c r="A209" s="37" t="s">
        <v>936</v>
      </c>
      <c r="B209" s="37" t="s">
        <v>658</v>
      </c>
      <c r="C209" s="38" t="s">
        <v>3273</v>
      </c>
      <c r="D209" s="37" t="s">
        <v>936</v>
      </c>
    </row>
    <row r="210" spans="1:4" x14ac:dyDescent="0.35">
      <c r="A210" s="37" t="s">
        <v>937</v>
      </c>
      <c r="B210" s="37" t="s">
        <v>3043</v>
      </c>
      <c r="C210" s="38" t="s">
        <v>3274</v>
      </c>
      <c r="D210" s="37" t="s">
        <v>937</v>
      </c>
    </row>
    <row r="211" spans="1:4" x14ac:dyDescent="0.35">
      <c r="A211" s="37" t="s">
        <v>939</v>
      </c>
      <c r="B211" s="37" t="s">
        <v>660</v>
      </c>
      <c r="C211" s="38" t="s">
        <v>3275</v>
      </c>
      <c r="D211" s="37" t="s">
        <v>939</v>
      </c>
    </row>
    <row r="212" spans="1:4" x14ac:dyDescent="0.35">
      <c r="A212" s="37" t="s">
        <v>940</v>
      </c>
      <c r="B212" s="37" t="s">
        <v>661</v>
      </c>
      <c r="C212" s="38" t="s">
        <v>3276</v>
      </c>
      <c r="D212" s="37" t="s">
        <v>940</v>
      </c>
    </row>
    <row r="213" spans="1:4" x14ac:dyDescent="0.35">
      <c r="A213" s="37" t="s">
        <v>941</v>
      </c>
      <c r="B213" s="37" t="s">
        <v>662</v>
      </c>
      <c r="C213" s="38" t="s">
        <v>3277</v>
      </c>
      <c r="D213" s="37" t="s">
        <v>941</v>
      </c>
    </row>
    <row r="214" spans="1:4" x14ac:dyDescent="0.35">
      <c r="A214" s="37" t="s">
        <v>942</v>
      </c>
      <c r="B214" s="37" t="s">
        <v>663</v>
      </c>
      <c r="C214" s="38" t="s">
        <v>3278</v>
      </c>
      <c r="D214" s="37" t="s">
        <v>942</v>
      </c>
    </row>
    <row r="215" spans="1:4" x14ac:dyDescent="0.35">
      <c r="A215" s="37" t="s">
        <v>943</v>
      </c>
      <c r="B215" s="37" t="s">
        <v>664</v>
      </c>
      <c r="C215" s="38" t="s">
        <v>3279</v>
      </c>
      <c r="D215" s="37" t="s">
        <v>943</v>
      </c>
    </row>
    <row r="216" spans="1:4" x14ac:dyDescent="0.35">
      <c r="A216" s="37" t="s">
        <v>944</v>
      </c>
      <c r="B216" s="37" t="s">
        <v>665</v>
      </c>
      <c r="C216" s="38" t="s">
        <v>3280</v>
      </c>
      <c r="D216" s="37" t="s">
        <v>944</v>
      </c>
    </row>
    <row r="217" spans="1:4" x14ac:dyDescent="0.35">
      <c r="A217" s="37" t="s">
        <v>945</v>
      </c>
      <c r="B217" s="37" t="s">
        <v>666</v>
      </c>
      <c r="C217" s="38" t="s">
        <v>3281</v>
      </c>
      <c r="D217" s="37" t="s">
        <v>945</v>
      </c>
    </row>
    <row r="218" spans="1:4" x14ac:dyDescent="0.35">
      <c r="A218" s="37" t="s">
        <v>946</v>
      </c>
      <c r="B218" s="37" t="s">
        <v>667</v>
      </c>
      <c r="C218" s="38" t="s">
        <v>3282</v>
      </c>
      <c r="D218" s="37" t="s">
        <v>946</v>
      </c>
    </row>
    <row r="219" spans="1:4" x14ac:dyDescent="0.35">
      <c r="A219" s="37" t="s">
        <v>947</v>
      </c>
      <c r="B219" s="37" t="s">
        <v>668</v>
      </c>
      <c r="C219" s="38" t="s">
        <v>3283</v>
      </c>
      <c r="D219" s="37" t="s">
        <v>947</v>
      </c>
    </row>
    <row r="220" spans="1:4" x14ac:dyDescent="0.35">
      <c r="A220" s="37" t="s">
        <v>948</v>
      </c>
      <c r="B220" s="37" t="s">
        <v>3044</v>
      </c>
      <c r="C220" s="38" t="s">
        <v>3284</v>
      </c>
      <c r="D220" s="37" t="s">
        <v>948</v>
      </c>
    </row>
    <row r="221" spans="1:4" x14ac:dyDescent="0.35">
      <c r="A221" s="37" t="s">
        <v>949</v>
      </c>
      <c r="B221" s="37" t="s">
        <v>3045</v>
      </c>
      <c r="C221" s="38" t="s">
        <v>3285</v>
      </c>
      <c r="D221" s="37" t="s">
        <v>949</v>
      </c>
    </row>
    <row r="222" spans="1:4" x14ac:dyDescent="0.35">
      <c r="A222" s="37" t="s">
        <v>950</v>
      </c>
      <c r="B222" s="37" t="s">
        <v>560</v>
      </c>
      <c r="C222" s="38" t="s">
        <v>3286</v>
      </c>
      <c r="D222" s="37" t="s">
        <v>950</v>
      </c>
    </row>
    <row r="223" spans="1:4" x14ac:dyDescent="0.35">
      <c r="A223" s="37" t="s">
        <v>951</v>
      </c>
      <c r="B223" s="37" t="s">
        <v>3046</v>
      </c>
      <c r="C223" s="38" t="s">
        <v>3287</v>
      </c>
      <c r="D223" s="37" t="s">
        <v>951</v>
      </c>
    </row>
    <row r="224" spans="1:4" x14ac:dyDescent="0.35">
      <c r="A224" s="37" t="s">
        <v>952</v>
      </c>
      <c r="B224" s="37" t="s">
        <v>3047</v>
      </c>
      <c r="C224" s="38" t="s">
        <v>3288</v>
      </c>
      <c r="D224" s="37" t="s">
        <v>952</v>
      </c>
    </row>
    <row r="225" spans="1:4" x14ac:dyDescent="0.35">
      <c r="A225" s="37" t="s">
        <v>953</v>
      </c>
      <c r="B225" s="37" t="s">
        <v>652</v>
      </c>
      <c r="C225" s="38" t="s">
        <v>3289</v>
      </c>
      <c r="D225" s="37" t="s">
        <v>953</v>
      </c>
    </row>
    <row r="226" spans="1:4" x14ac:dyDescent="0.35">
      <c r="A226" s="37" t="s">
        <v>954</v>
      </c>
      <c r="B226" s="37" t="s">
        <v>673</v>
      </c>
      <c r="C226" s="38" t="s">
        <v>3290</v>
      </c>
      <c r="D226" s="37" t="s">
        <v>954</v>
      </c>
    </row>
    <row r="227" spans="1:4" x14ac:dyDescent="0.35">
      <c r="A227" s="37" t="s">
        <v>955</v>
      </c>
      <c r="B227" s="37" t="s">
        <v>546</v>
      </c>
      <c r="C227" s="38" t="s">
        <v>3291</v>
      </c>
      <c r="D227" s="37" t="s">
        <v>955</v>
      </c>
    </row>
    <row r="228" spans="1:4" x14ac:dyDescent="0.35">
      <c r="A228" s="37" t="s">
        <v>956</v>
      </c>
      <c r="B228" s="37" t="s">
        <v>674</v>
      </c>
      <c r="C228" s="38" t="s">
        <v>3292</v>
      </c>
      <c r="D228" s="37" t="s">
        <v>956</v>
      </c>
    </row>
    <row r="229" spans="1:4" x14ac:dyDescent="0.35">
      <c r="A229" s="37" t="s">
        <v>957</v>
      </c>
      <c r="B229" s="37" t="s">
        <v>675</v>
      </c>
      <c r="C229" s="38" t="s">
        <v>3293</v>
      </c>
      <c r="D229" s="37" t="s">
        <v>957</v>
      </c>
    </row>
    <row r="230" spans="1:4" x14ac:dyDescent="0.35">
      <c r="A230" s="37" t="s">
        <v>958</v>
      </c>
      <c r="B230" s="37" t="s">
        <v>676</v>
      </c>
      <c r="C230" s="38" t="s">
        <v>3294</v>
      </c>
      <c r="D230" s="37" t="s">
        <v>958</v>
      </c>
    </row>
    <row r="231" spans="1:4" x14ac:dyDescent="0.35">
      <c r="A231" s="37" t="s">
        <v>959</v>
      </c>
      <c r="B231" s="37" t="s">
        <v>677</v>
      </c>
      <c r="C231" s="38" t="s">
        <v>3295</v>
      </c>
      <c r="D231" s="37" t="s">
        <v>959</v>
      </c>
    </row>
    <row r="232" spans="1:4" x14ac:dyDescent="0.35">
      <c r="A232" s="37" t="s">
        <v>960</v>
      </c>
      <c r="B232" s="37" t="s">
        <v>3048</v>
      </c>
      <c r="C232" s="38" t="s">
        <v>3296</v>
      </c>
      <c r="D232" s="37" t="s">
        <v>960</v>
      </c>
    </row>
    <row r="233" spans="1:4" x14ac:dyDescent="0.35">
      <c r="A233" s="37" t="s">
        <v>961</v>
      </c>
      <c r="B233" s="37" t="s">
        <v>505</v>
      </c>
      <c r="C233" s="38" t="s">
        <v>3297</v>
      </c>
      <c r="D233" s="37" t="s">
        <v>961</v>
      </c>
    </row>
    <row r="234" spans="1:4" x14ac:dyDescent="0.35">
      <c r="A234" s="37" t="s">
        <v>962</v>
      </c>
      <c r="B234" s="37" t="s">
        <v>679</v>
      </c>
      <c r="C234" s="38" t="s">
        <v>3298</v>
      </c>
      <c r="D234" s="37" t="s">
        <v>962</v>
      </c>
    </row>
    <row r="235" spans="1:4" x14ac:dyDescent="0.35">
      <c r="A235" s="37" t="s">
        <v>963</v>
      </c>
      <c r="B235" s="37" t="s">
        <v>3049</v>
      </c>
      <c r="C235" s="38" t="s">
        <v>3299</v>
      </c>
      <c r="D235" s="37" t="s">
        <v>963</v>
      </c>
    </row>
    <row r="236" spans="1:4" x14ac:dyDescent="0.35">
      <c r="A236" s="37" t="s">
        <v>964</v>
      </c>
      <c r="B236" s="37" t="s">
        <v>681</v>
      </c>
      <c r="C236" s="38" t="s">
        <v>3300</v>
      </c>
      <c r="D236" s="37" t="s">
        <v>964</v>
      </c>
    </row>
    <row r="237" spans="1:4" x14ac:dyDescent="0.35">
      <c r="A237" s="37" t="s">
        <v>965</v>
      </c>
      <c r="B237" s="37" t="s">
        <v>605</v>
      </c>
      <c r="C237" s="38" t="s">
        <v>3301</v>
      </c>
      <c r="D237" s="37" t="s">
        <v>965</v>
      </c>
    </row>
    <row r="238" spans="1:4" x14ac:dyDescent="0.35">
      <c r="A238" s="37" t="s">
        <v>966</v>
      </c>
      <c r="B238" s="37" t="s">
        <v>682</v>
      </c>
      <c r="C238" s="38" t="s">
        <v>3302</v>
      </c>
      <c r="D238" s="37" t="s">
        <v>966</v>
      </c>
    </row>
    <row r="239" spans="1:4" x14ac:dyDescent="0.35">
      <c r="A239" s="37" t="s">
        <v>967</v>
      </c>
      <c r="B239" s="37" t="s">
        <v>685</v>
      </c>
      <c r="C239" s="38" t="s">
        <v>3303</v>
      </c>
      <c r="D239" s="37" t="s">
        <v>967</v>
      </c>
    </row>
    <row r="240" spans="1:4" x14ac:dyDescent="0.35">
      <c r="A240" s="37" t="s">
        <v>968</v>
      </c>
      <c r="B240" s="37" t="s">
        <v>686</v>
      </c>
      <c r="C240" s="38" t="s">
        <v>3304</v>
      </c>
      <c r="D240" s="37" t="s">
        <v>968</v>
      </c>
    </row>
    <row r="241" spans="1:4" x14ac:dyDescent="0.35">
      <c r="A241" s="37" t="s">
        <v>970</v>
      </c>
      <c r="B241" s="37" t="s">
        <v>3050</v>
      </c>
      <c r="C241" s="38" t="s">
        <v>3305</v>
      </c>
      <c r="D241" s="37" t="s">
        <v>970</v>
      </c>
    </row>
    <row r="242" spans="1:4" x14ac:dyDescent="0.35">
      <c r="A242" s="37" t="s">
        <v>971</v>
      </c>
      <c r="B242" s="37" t="s">
        <v>3051</v>
      </c>
      <c r="C242" s="38" t="s">
        <v>3306</v>
      </c>
      <c r="D242" s="37" t="s">
        <v>971</v>
      </c>
    </row>
    <row r="243" spans="1:4" x14ac:dyDescent="0.35">
      <c r="A243" s="37" t="s">
        <v>972</v>
      </c>
      <c r="B243" s="37" t="s">
        <v>689</v>
      </c>
      <c r="C243" s="38" t="s">
        <v>3307</v>
      </c>
      <c r="D243" s="37" t="s">
        <v>972</v>
      </c>
    </row>
    <row r="244" spans="1:4" x14ac:dyDescent="0.35">
      <c r="A244" s="37" t="s">
        <v>973</v>
      </c>
      <c r="B244" s="37" t="s">
        <v>3052</v>
      </c>
      <c r="C244" s="38" t="s">
        <v>3308</v>
      </c>
      <c r="D244" s="37" t="s">
        <v>973</v>
      </c>
    </row>
    <row r="245" spans="1:4" x14ac:dyDescent="0.35">
      <c r="A245" s="37" t="s">
        <v>974</v>
      </c>
      <c r="B245" s="37" t="s">
        <v>3053</v>
      </c>
      <c r="C245" s="38" t="s">
        <v>3309</v>
      </c>
      <c r="D245" s="37" t="s">
        <v>974</v>
      </c>
    </row>
    <row r="246" spans="1:4" x14ac:dyDescent="0.35">
      <c r="A246" s="37" t="s">
        <v>975</v>
      </c>
      <c r="B246" s="37" t="s">
        <v>692</v>
      </c>
      <c r="C246" s="38" t="s">
        <v>3310</v>
      </c>
      <c r="D246" s="37" t="s">
        <v>975</v>
      </c>
    </row>
    <row r="247" spans="1:4" x14ac:dyDescent="0.35">
      <c r="A247" s="37" t="s">
        <v>976</v>
      </c>
      <c r="B247" s="37" t="s">
        <v>693</v>
      </c>
      <c r="C247" s="38" t="s">
        <v>3311</v>
      </c>
      <c r="D247" s="37" t="s">
        <v>976</v>
      </c>
    </row>
    <row r="248" spans="1:4" x14ac:dyDescent="0.35">
      <c r="A248" s="37" t="s">
        <v>977</v>
      </c>
      <c r="B248" s="37" t="s">
        <v>694</v>
      </c>
      <c r="C248" s="38" t="s">
        <v>3312</v>
      </c>
      <c r="D248" s="37" t="s">
        <v>977</v>
      </c>
    </row>
    <row r="249" spans="1:4" x14ac:dyDescent="0.35">
      <c r="A249" s="37" t="s">
        <v>978</v>
      </c>
      <c r="B249" s="37" t="s">
        <v>695</v>
      </c>
      <c r="C249" s="38" t="s">
        <v>3313</v>
      </c>
      <c r="D249" s="37" t="s">
        <v>978</v>
      </c>
    </row>
    <row r="250" spans="1:4" x14ac:dyDescent="0.35">
      <c r="A250" s="37" t="s">
        <v>979</v>
      </c>
      <c r="B250" s="37" t="s">
        <v>3054</v>
      </c>
      <c r="C250" s="38" t="s">
        <v>3314</v>
      </c>
      <c r="D250" s="37" t="s">
        <v>979</v>
      </c>
    </row>
    <row r="251" spans="1:4" x14ac:dyDescent="0.35">
      <c r="A251" s="37" t="s">
        <v>980</v>
      </c>
      <c r="B251" s="37" t="s">
        <v>696</v>
      </c>
      <c r="C251" s="38" t="s">
        <v>3315</v>
      </c>
      <c r="D251" s="37" t="s">
        <v>980</v>
      </c>
    </row>
    <row r="252" spans="1:4" x14ac:dyDescent="0.35">
      <c r="A252" s="37" t="s">
        <v>861</v>
      </c>
      <c r="B252" s="37" t="s">
        <v>3055</v>
      </c>
      <c r="C252" s="38" t="s">
        <v>3316</v>
      </c>
      <c r="D252" s="37" t="s">
        <v>861</v>
      </c>
    </row>
    <row r="253" spans="1:4" x14ac:dyDescent="0.35">
      <c r="A253" s="37" t="s">
        <v>981</v>
      </c>
      <c r="B253" s="37" t="s">
        <v>697</v>
      </c>
      <c r="C253" s="38" t="s">
        <v>3317</v>
      </c>
      <c r="D253" s="37" t="s">
        <v>981</v>
      </c>
    </row>
    <row r="254" spans="1:4" x14ac:dyDescent="0.35">
      <c r="A254" s="37" t="s">
        <v>982</v>
      </c>
      <c r="B254" s="37" t="s">
        <v>480</v>
      </c>
      <c r="C254" s="38" t="s">
        <v>3318</v>
      </c>
      <c r="D254" s="37" t="s">
        <v>982</v>
      </c>
    </row>
    <row r="255" spans="1:4" x14ac:dyDescent="0.35">
      <c r="A255" s="37" t="s">
        <v>983</v>
      </c>
      <c r="B255" s="37" t="s">
        <v>698</v>
      </c>
      <c r="C255" s="38" t="s">
        <v>3319</v>
      </c>
      <c r="D255" s="37" t="s">
        <v>983</v>
      </c>
    </row>
    <row r="256" spans="1:4" x14ac:dyDescent="0.35">
      <c r="A256" s="37" t="s">
        <v>984</v>
      </c>
      <c r="B256" s="37" t="s">
        <v>699</v>
      </c>
      <c r="C256" s="38" t="s">
        <v>3320</v>
      </c>
      <c r="D256" s="37" t="s">
        <v>984</v>
      </c>
    </row>
    <row r="257" spans="1:4" x14ac:dyDescent="0.35">
      <c r="A257" s="37" t="s">
        <v>985</v>
      </c>
      <c r="B257" s="37" t="s">
        <v>700</v>
      </c>
      <c r="C257" s="38" t="s">
        <v>3321</v>
      </c>
      <c r="D257" s="37" t="s">
        <v>985</v>
      </c>
    </row>
    <row r="258" spans="1:4" x14ac:dyDescent="0.35">
      <c r="A258" s="37" t="s">
        <v>986</v>
      </c>
      <c r="B258" s="37" t="s">
        <v>701</v>
      </c>
      <c r="C258" s="38" t="s">
        <v>3322</v>
      </c>
      <c r="D258" s="37" t="s">
        <v>986</v>
      </c>
    </row>
    <row r="259" spans="1:4" x14ac:dyDescent="0.35">
      <c r="A259" s="37" t="s">
        <v>987</v>
      </c>
      <c r="B259" s="37" t="s">
        <v>702</v>
      </c>
      <c r="C259" s="38" t="s">
        <v>3323</v>
      </c>
      <c r="D259" s="37" t="s">
        <v>987</v>
      </c>
    </row>
    <row r="260" spans="1:4" x14ac:dyDescent="0.35">
      <c r="A260" s="37" t="s">
        <v>988</v>
      </c>
      <c r="B260" s="37" t="s">
        <v>703</v>
      </c>
      <c r="C260" s="38" t="s">
        <v>3324</v>
      </c>
      <c r="D260" s="37" t="s">
        <v>988</v>
      </c>
    </row>
    <row r="261" spans="1:4" x14ac:dyDescent="0.35">
      <c r="A261" s="37" t="s">
        <v>989</v>
      </c>
      <c r="B261" s="37" t="s">
        <v>3056</v>
      </c>
      <c r="C261" s="38" t="s">
        <v>3325</v>
      </c>
      <c r="D261" s="37" t="s">
        <v>989</v>
      </c>
    </row>
    <row r="262" spans="1:4" x14ac:dyDescent="0.35">
      <c r="A262" s="37" t="s">
        <v>990</v>
      </c>
      <c r="B262" s="37" t="s">
        <v>705</v>
      </c>
      <c r="C262" s="38" t="s">
        <v>3326</v>
      </c>
      <c r="D262" s="37" t="s">
        <v>990</v>
      </c>
    </row>
    <row r="263" spans="1:4" x14ac:dyDescent="0.35">
      <c r="A263" s="37" t="s">
        <v>991</v>
      </c>
      <c r="B263" s="37" t="s">
        <v>706</v>
      </c>
      <c r="C263" s="38" t="s">
        <v>3327</v>
      </c>
      <c r="D263" s="37" t="s">
        <v>991</v>
      </c>
    </row>
    <row r="264" spans="1:4" x14ac:dyDescent="0.35">
      <c r="A264" s="37" t="s">
        <v>992</v>
      </c>
      <c r="B264" s="37" t="s">
        <v>506</v>
      </c>
      <c r="C264" s="38" t="s">
        <v>3328</v>
      </c>
      <c r="D264" s="37" t="s">
        <v>992</v>
      </c>
    </row>
    <row r="265" spans="1:4" x14ac:dyDescent="0.35">
      <c r="A265" s="37" t="s">
        <v>993</v>
      </c>
      <c r="B265" s="37" t="s">
        <v>3057</v>
      </c>
      <c r="C265" s="38" t="s">
        <v>3329</v>
      </c>
      <c r="D265" s="37" t="s">
        <v>993</v>
      </c>
    </row>
    <row r="266" spans="1:4" x14ac:dyDescent="0.35">
      <c r="A266" s="37" t="s">
        <v>994</v>
      </c>
      <c r="B266" s="37" t="s">
        <v>3058</v>
      </c>
      <c r="C266" s="38" t="s">
        <v>3330</v>
      </c>
      <c r="D266" s="37" t="s">
        <v>994</v>
      </c>
    </row>
    <row r="267" spans="1:4" x14ac:dyDescent="0.35">
      <c r="A267" s="37" t="s">
        <v>995</v>
      </c>
      <c r="B267" s="37" t="s">
        <v>3059</v>
      </c>
      <c r="C267" s="38" t="s">
        <v>3331</v>
      </c>
      <c r="D267" s="37" t="s">
        <v>995</v>
      </c>
    </row>
    <row r="268" spans="1:4" x14ac:dyDescent="0.35">
      <c r="A268" s="37" t="s">
        <v>996</v>
      </c>
      <c r="B268" s="37" t="s">
        <v>710</v>
      </c>
      <c r="C268" s="38" t="s">
        <v>3332</v>
      </c>
      <c r="D268" s="37" t="s">
        <v>996</v>
      </c>
    </row>
    <row r="269" spans="1:4" x14ac:dyDescent="0.35">
      <c r="A269" s="37" t="s">
        <v>997</v>
      </c>
      <c r="B269" s="37" t="s">
        <v>711</v>
      </c>
      <c r="C269" s="38" t="s">
        <v>3333</v>
      </c>
      <c r="D269" s="37" t="s">
        <v>997</v>
      </c>
    </row>
    <row r="270" spans="1:4" x14ac:dyDescent="0.35">
      <c r="A270" s="37" t="s">
        <v>998</v>
      </c>
      <c r="B270" s="37" t="s">
        <v>712</v>
      </c>
      <c r="C270" s="38" t="s">
        <v>3334</v>
      </c>
      <c r="D270" s="37" t="s">
        <v>998</v>
      </c>
    </row>
    <row r="271" spans="1:4" x14ac:dyDescent="0.35">
      <c r="A271" s="37" t="s">
        <v>999</v>
      </c>
      <c r="B271" s="37" t="s">
        <v>713</v>
      </c>
      <c r="C271" s="38" t="s">
        <v>3335</v>
      </c>
      <c r="D271" s="37" t="s">
        <v>999</v>
      </c>
    </row>
    <row r="272" spans="1:4" x14ac:dyDescent="0.35">
      <c r="A272" s="37" t="s">
        <v>1000</v>
      </c>
      <c r="B272" s="37" t="s">
        <v>3060</v>
      </c>
      <c r="C272" s="38" t="s">
        <v>3336</v>
      </c>
      <c r="D272" s="37" t="s">
        <v>1000</v>
      </c>
    </row>
    <row r="273" spans="1:4" x14ac:dyDescent="0.35">
      <c r="A273" s="37" t="s">
        <v>1001</v>
      </c>
      <c r="B273" s="37" t="s">
        <v>715</v>
      </c>
      <c r="C273" s="38" t="s">
        <v>3337</v>
      </c>
      <c r="D273" s="37" t="s">
        <v>1001</v>
      </c>
    </row>
    <row r="274" spans="1:4" x14ac:dyDescent="0.35">
      <c r="A274" s="37" t="s">
        <v>1002</v>
      </c>
      <c r="B274" s="37" t="s">
        <v>716</v>
      </c>
      <c r="C274" s="38" t="s">
        <v>3338</v>
      </c>
      <c r="D274" s="37" t="s">
        <v>1002</v>
      </c>
    </row>
    <row r="275" spans="1:4" x14ac:dyDescent="0.35">
      <c r="A275" s="37" t="s">
        <v>1003</v>
      </c>
      <c r="B275" s="37" t="s">
        <v>717</v>
      </c>
      <c r="C275" s="38" t="s">
        <v>3339</v>
      </c>
      <c r="D275" s="37" t="s">
        <v>1003</v>
      </c>
    </row>
    <row r="276" spans="1:4" x14ac:dyDescent="0.35">
      <c r="A276" s="37" t="s">
        <v>1004</v>
      </c>
      <c r="B276" s="37" t="s">
        <v>718</v>
      </c>
      <c r="C276" s="38" t="s">
        <v>3340</v>
      </c>
      <c r="D276" s="37" t="s">
        <v>1004</v>
      </c>
    </row>
    <row r="277" spans="1:4" x14ac:dyDescent="0.35">
      <c r="A277" s="37" t="s">
        <v>1005</v>
      </c>
      <c r="B277" s="37" t="s">
        <v>547</v>
      </c>
      <c r="C277" s="38" t="s">
        <v>3341</v>
      </c>
      <c r="D277" s="37" t="s">
        <v>1005</v>
      </c>
    </row>
    <row r="278" spans="1:4" x14ac:dyDescent="0.35">
      <c r="A278" s="37" t="s">
        <v>1006</v>
      </c>
      <c r="B278" s="37" t="s">
        <v>719</v>
      </c>
      <c r="C278" s="38" t="s">
        <v>3342</v>
      </c>
      <c r="D278" s="37" t="s">
        <v>1006</v>
      </c>
    </row>
    <row r="279" spans="1:4" x14ac:dyDescent="0.35">
      <c r="A279" s="37" t="s">
        <v>1007</v>
      </c>
      <c r="B279" s="37" t="s">
        <v>3061</v>
      </c>
      <c r="C279" s="38" t="s">
        <v>3343</v>
      </c>
      <c r="D279" s="37" t="s">
        <v>1007</v>
      </c>
    </row>
    <row r="280" spans="1:4" x14ac:dyDescent="0.35">
      <c r="A280" s="37" t="s">
        <v>1008</v>
      </c>
      <c r="B280" s="37" t="s">
        <v>721</v>
      </c>
      <c r="C280" s="38" t="s">
        <v>3344</v>
      </c>
      <c r="D280" s="37" t="s">
        <v>1008</v>
      </c>
    </row>
    <row r="281" spans="1:4" x14ac:dyDescent="0.35">
      <c r="A281" s="37" t="s">
        <v>1009</v>
      </c>
      <c r="B281" s="37" t="s">
        <v>722</v>
      </c>
      <c r="C281" s="38" t="s">
        <v>3345</v>
      </c>
      <c r="D281" s="37" t="s">
        <v>1009</v>
      </c>
    </row>
    <row r="282" spans="1:4" x14ac:dyDescent="0.35">
      <c r="A282" s="37" t="s">
        <v>1010</v>
      </c>
      <c r="B282" s="37" t="s">
        <v>3062</v>
      </c>
      <c r="C282" s="38" t="s">
        <v>3346</v>
      </c>
      <c r="D282" s="37" t="s">
        <v>1010</v>
      </c>
    </row>
    <row r="283" spans="1:4" x14ac:dyDescent="0.35">
      <c r="A283" s="37" t="s">
        <v>1011</v>
      </c>
      <c r="B283" s="37" t="s">
        <v>3063</v>
      </c>
      <c r="C283" s="38" t="s">
        <v>3347</v>
      </c>
      <c r="D283" s="37" t="s">
        <v>1011</v>
      </c>
    </row>
    <row r="284" spans="1:4" x14ac:dyDescent="0.35">
      <c r="A284" s="37" t="s">
        <v>1012</v>
      </c>
      <c r="B284" s="37" t="s">
        <v>3064</v>
      </c>
      <c r="C284" s="38" t="s">
        <v>3348</v>
      </c>
      <c r="D284" s="37" t="s">
        <v>1012</v>
      </c>
    </row>
    <row r="285" spans="1:4" x14ac:dyDescent="0.35">
      <c r="A285" s="37" t="s">
        <v>1013</v>
      </c>
      <c r="B285" s="37" t="s">
        <v>726</v>
      </c>
      <c r="C285" s="38" t="s">
        <v>3349</v>
      </c>
      <c r="D285" s="37" t="s">
        <v>1013</v>
      </c>
    </row>
    <row r="286" spans="1:4" x14ac:dyDescent="0.35">
      <c r="A286" s="37" t="s">
        <v>1014</v>
      </c>
      <c r="B286" s="37" t="s">
        <v>727</v>
      </c>
      <c r="C286" s="38" t="s">
        <v>3350</v>
      </c>
      <c r="D286" s="37" t="s">
        <v>1014</v>
      </c>
    </row>
    <row r="287" spans="1:4" x14ac:dyDescent="0.35">
      <c r="A287" s="37" t="s">
        <v>1015</v>
      </c>
      <c r="B287" s="37" t="s">
        <v>443</v>
      </c>
      <c r="C287" s="38" t="s">
        <v>3351</v>
      </c>
      <c r="D287" s="37" t="s">
        <v>1015</v>
      </c>
    </row>
    <row r="288" spans="1:4" x14ac:dyDescent="0.35">
      <c r="A288" s="37" t="s">
        <v>1016</v>
      </c>
      <c r="B288" s="37" t="s">
        <v>455</v>
      </c>
      <c r="C288" s="38" t="s">
        <v>3352</v>
      </c>
      <c r="D288" s="37" t="s">
        <v>1016</v>
      </c>
    </row>
    <row r="289" spans="1:4" x14ac:dyDescent="0.35">
      <c r="A289" s="37" t="s">
        <v>1017</v>
      </c>
      <c r="B289" s="37" t="s">
        <v>646</v>
      </c>
      <c r="C289" s="38" t="s">
        <v>3353</v>
      </c>
      <c r="D289" s="37" t="s">
        <v>1017</v>
      </c>
    </row>
    <row r="290" spans="1:4" x14ac:dyDescent="0.35">
      <c r="A290" s="37" t="s">
        <v>1018</v>
      </c>
      <c r="B290" s="37" t="s">
        <v>3065</v>
      </c>
      <c r="C290" s="38" t="s">
        <v>3354</v>
      </c>
      <c r="D290" s="37" t="s">
        <v>1018</v>
      </c>
    </row>
    <row r="291" spans="1:4" x14ac:dyDescent="0.35">
      <c r="B291"/>
    </row>
    <row r="292" spans="1:4" x14ac:dyDescent="0.35">
      <c r="B292"/>
    </row>
    <row r="293" spans="1:4" x14ac:dyDescent="0.35">
      <c r="B293"/>
    </row>
    <row r="294" spans="1:4" x14ac:dyDescent="0.35">
      <c r="B294"/>
    </row>
    <row r="295" spans="1:4" x14ac:dyDescent="0.35">
      <c r="B295"/>
    </row>
    <row r="296" spans="1:4" x14ac:dyDescent="0.35">
      <c r="B296"/>
    </row>
    <row r="297" spans="1:4" x14ac:dyDescent="0.35">
      <c r="B297"/>
    </row>
    <row r="298" spans="1:4" x14ac:dyDescent="0.35">
      <c r="B298"/>
    </row>
    <row r="299" spans="1:4" x14ac:dyDescent="0.35">
      <c r="B299"/>
    </row>
    <row r="300" spans="1:4" x14ac:dyDescent="0.35">
      <c r="B300"/>
    </row>
    <row r="301" spans="1:4" x14ac:dyDescent="0.35">
      <c r="B301"/>
    </row>
    <row r="302" spans="1:4" x14ac:dyDescent="0.35">
      <c r="B302"/>
    </row>
    <row r="303" spans="1:4" x14ac:dyDescent="0.35">
      <c r="B303"/>
    </row>
    <row r="304" spans="1:4"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row r="564" spans="2:2" x14ac:dyDescent="0.35">
      <c r="B564"/>
    </row>
    <row r="565" spans="2:2" x14ac:dyDescent="0.35">
      <c r="B565"/>
    </row>
    <row r="566" spans="2:2" x14ac:dyDescent="0.35">
      <c r="B566"/>
    </row>
    <row r="567" spans="2:2" x14ac:dyDescent="0.35">
      <c r="B567"/>
    </row>
    <row r="568" spans="2:2" x14ac:dyDescent="0.35">
      <c r="B568"/>
    </row>
    <row r="569" spans="2:2" x14ac:dyDescent="0.35">
      <c r="B569"/>
    </row>
    <row r="570" spans="2:2" x14ac:dyDescent="0.35">
      <c r="B570"/>
    </row>
    <row r="571" spans="2:2" x14ac:dyDescent="0.35">
      <c r="B571"/>
    </row>
    <row r="572" spans="2:2" x14ac:dyDescent="0.35">
      <c r="B572"/>
    </row>
    <row r="573" spans="2:2" x14ac:dyDescent="0.35">
      <c r="B573"/>
    </row>
    <row r="574" spans="2:2" x14ac:dyDescent="0.35">
      <c r="B574"/>
    </row>
    <row r="575" spans="2:2" x14ac:dyDescent="0.35">
      <c r="B575"/>
    </row>
    <row r="576" spans="2:2" x14ac:dyDescent="0.35">
      <c r="B576"/>
    </row>
    <row r="577" spans="2:2" x14ac:dyDescent="0.35">
      <c r="B577"/>
    </row>
    <row r="578" spans="2:2" x14ac:dyDescent="0.35">
      <c r="B578"/>
    </row>
    <row r="579" spans="2:2" x14ac:dyDescent="0.35">
      <c r="B579"/>
    </row>
    <row r="580" spans="2:2" x14ac:dyDescent="0.35">
      <c r="B580"/>
    </row>
    <row r="581" spans="2:2" x14ac:dyDescent="0.35">
      <c r="B581"/>
    </row>
    <row r="582" spans="2:2" x14ac:dyDescent="0.35">
      <c r="B582"/>
    </row>
    <row r="583" spans="2:2" x14ac:dyDescent="0.35">
      <c r="B583"/>
    </row>
    <row r="584" spans="2:2" x14ac:dyDescent="0.35">
      <c r="B584"/>
    </row>
    <row r="585" spans="2:2" x14ac:dyDescent="0.35">
      <c r="B585"/>
    </row>
    <row r="586" spans="2:2" x14ac:dyDescent="0.35">
      <c r="B586"/>
    </row>
    <row r="587" spans="2:2" x14ac:dyDescent="0.35">
      <c r="B587"/>
    </row>
    <row r="588" spans="2:2" x14ac:dyDescent="0.35">
      <c r="B588"/>
    </row>
    <row r="589" spans="2:2" x14ac:dyDescent="0.35">
      <c r="B589"/>
    </row>
    <row r="590" spans="2:2" x14ac:dyDescent="0.35">
      <c r="B590"/>
    </row>
    <row r="591" spans="2:2" x14ac:dyDescent="0.35">
      <c r="B591"/>
    </row>
    <row r="592" spans="2:2" x14ac:dyDescent="0.35">
      <c r="B592"/>
    </row>
    <row r="593" spans="2:2" x14ac:dyDescent="0.35">
      <c r="B593"/>
    </row>
    <row r="594" spans="2:2" x14ac:dyDescent="0.35">
      <c r="B594"/>
    </row>
    <row r="595" spans="2:2" x14ac:dyDescent="0.35">
      <c r="B595"/>
    </row>
    <row r="596" spans="2:2" x14ac:dyDescent="0.35">
      <c r="B596"/>
    </row>
    <row r="597" spans="2:2" x14ac:dyDescent="0.35">
      <c r="B597"/>
    </row>
    <row r="598" spans="2:2" x14ac:dyDescent="0.35">
      <c r="B598"/>
    </row>
    <row r="599" spans="2:2" x14ac:dyDescent="0.35">
      <c r="B599"/>
    </row>
    <row r="600" spans="2:2" x14ac:dyDescent="0.35">
      <c r="B600"/>
    </row>
    <row r="601" spans="2:2" x14ac:dyDescent="0.35">
      <c r="B601"/>
    </row>
    <row r="602" spans="2:2" x14ac:dyDescent="0.35">
      <c r="B602"/>
    </row>
    <row r="603" spans="2:2" x14ac:dyDescent="0.35">
      <c r="B603"/>
    </row>
    <row r="604" spans="2:2" x14ac:dyDescent="0.35">
      <c r="B604"/>
    </row>
    <row r="605" spans="2:2" x14ac:dyDescent="0.35">
      <c r="B605"/>
    </row>
    <row r="606" spans="2:2" x14ac:dyDescent="0.35">
      <c r="B606"/>
    </row>
    <row r="607" spans="2:2" x14ac:dyDescent="0.35">
      <c r="B607"/>
    </row>
    <row r="608" spans="2:2" x14ac:dyDescent="0.35">
      <c r="B608"/>
    </row>
    <row r="609" spans="2:2" x14ac:dyDescent="0.35">
      <c r="B609"/>
    </row>
    <row r="610" spans="2:2" x14ac:dyDescent="0.35">
      <c r="B610"/>
    </row>
    <row r="611" spans="2:2" x14ac:dyDescent="0.35">
      <c r="B611"/>
    </row>
    <row r="612" spans="2:2" x14ac:dyDescent="0.35">
      <c r="B612"/>
    </row>
    <row r="613" spans="2:2" x14ac:dyDescent="0.35">
      <c r="B613"/>
    </row>
    <row r="614" spans="2:2" x14ac:dyDescent="0.35">
      <c r="B614"/>
    </row>
    <row r="615" spans="2:2" x14ac:dyDescent="0.35">
      <c r="B615"/>
    </row>
    <row r="616" spans="2:2" x14ac:dyDescent="0.35">
      <c r="B616"/>
    </row>
    <row r="617" spans="2:2" x14ac:dyDescent="0.35">
      <c r="B617"/>
    </row>
    <row r="618" spans="2:2" x14ac:dyDescent="0.35">
      <c r="B618"/>
    </row>
    <row r="619" spans="2:2" x14ac:dyDescent="0.35">
      <c r="B619"/>
    </row>
    <row r="620" spans="2:2" x14ac:dyDescent="0.35">
      <c r="B620"/>
    </row>
    <row r="621" spans="2:2" x14ac:dyDescent="0.35">
      <c r="B621"/>
    </row>
    <row r="622" spans="2:2" x14ac:dyDescent="0.35">
      <c r="B622"/>
    </row>
    <row r="623" spans="2:2" x14ac:dyDescent="0.35">
      <c r="B623"/>
    </row>
    <row r="624" spans="2:2" x14ac:dyDescent="0.35">
      <c r="B624"/>
    </row>
    <row r="625" spans="2:2" x14ac:dyDescent="0.35">
      <c r="B625"/>
    </row>
    <row r="626" spans="2:2" x14ac:dyDescent="0.35">
      <c r="B626"/>
    </row>
    <row r="627" spans="2:2" x14ac:dyDescent="0.35">
      <c r="B627"/>
    </row>
    <row r="628" spans="2:2" x14ac:dyDescent="0.35">
      <c r="B628"/>
    </row>
    <row r="629" spans="2:2" x14ac:dyDescent="0.35">
      <c r="B629"/>
    </row>
    <row r="630" spans="2:2" x14ac:dyDescent="0.35">
      <c r="B630"/>
    </row>
    <row r="631" spans="2:2" x14ac:dyDescent="0.35">
      <c r="B631"/>
    </row>
    <row r="632" spans="2:2" x14ac:dyDescent="0.35">
      <c r="B632"/>
    </row>
    <row r="633" spans="2:2" x14ac:dyDescent="0.35">
      <c r="B633"/>
    </row>
    <row r="634" spans="2:2" x14ac:dyDescent="0.35">
      <c r="B634"/>
    </row>
    <row r="635" spans="2:2" x14ac:dyDescent="0.35">
      <c r="B635"/>
    </row>
    <row r="636" spans="2:2" x14ac:dyDescent="0.35">
      <c r="B636"/>
    </row>
    <row r="637" spans="2:2" x14ac:dyDescent="0.35">
      <c r="B637"/>
    </row>
    <row r="638" spans="2:2" x14ac:dyDescent="0.35">
      <c r="B638"/>
    </row>
    <row r="639" spans="2:2" x14ac:dyDescent="0.35">
      <c r="B639"/>
    </row>
    <row r="640" spans="2:2" x14ac:dyDescent="0.35">
      <c r="B640"/>
    </row>
    <row r="641" spans="2:2" x14ac:dyDescent="0.35">
      <c r="B641"/>
    </row>
    <row r="642" spans="2:2" x14ac:dyDescent="0.35">
      <c r="B642"/>
    </row>
    <row r="643" spans="2:2" x14ac:dyDescent="0.35">
      <c r="B643"/>
    </row>
    <row r="644" spans="2:2" x14ac:dyDescent="0.35">
      <c r="B644"/>
    </row>
    <row r="645" spans="2:2" x14ac:dyDescent="0.35">
      <c r="B645"/>
    </row>
    <row r="646" spans="2:2" x14ac:dyDescent="0.35">
      <c r="B646"/>
    </row>
    <row r="647" spans="2:2" x14ac:dyDescent="0.35">
      <c r="B647"/>
    </row>
    <row r="648" spans="2:2" x14ac:dyDescent="0.35">
      <c r="B648"/>
    </row>
    <row r="649" spans="2:2" x14ac:dyDescent="0.35">
      <c r="B649"/>
    </row>
    <row r="650" spans="2:2" x14ac:dyDescent="0.35">
      <c r="B650"/>
    </row>
    <row r="651" spans="2:2" x14ac:dyDescent="0.35">
      <c r="B651"/>
    </row>
    <row r="652" spans="2:2" x14ac:dyDescent="0.35">
      <c r="B652"/>
    </row>
    <row r="653" spans="2:2" x14ac:dyDescent="0.35">
      <c r="B653"/>
    </row>
    <row r="654" spans="2:2" x14ac:dyDescent="0.35">
      <c r="B654"/>
    </row>
    <row r="655" spans="2:2" x14ac:dyDescent="0.35">
      <c r="B655"/>
    </row>
    <row r="656" spans="2:2" x14ac:dyDescent="0.35">
      <c r="B656"/>
    </row>
    <row r="657" spans="2:2" x14ac:dyDescent="0.35">
      <c r="B657"/>
    </row>
    <row r="658" spans="2:2" x14ac:dyDescent="0.35">
      <c r="B658"/>
    </row>
    <row r="659" spans="2:2" x14ac:dyDescent="0.35">
      <c r="B659"/>
    </row>
    <row r="660" spans="2:2" x14ac:dyDescent="0.35">
      <c r="B660"/>
    </row>
    <row r="661" spans="2:2" x14ac:dyDescent="0.35">
      <c r="B661"/>
    </row>
    <row r="662" spans="2:2" x14ac:dyDescent="0.35">
      <c r="B662"/>
    </row>
    <row r="663" spans="2:2" x14ac:dyDescent="0.35">
      <c r="B663"/>
    </row>
    <row r="664" spans="2:2" x14ac:dyDescent="0.35">
      <c r="B664"/>
    </row>
    <row r="665" spans="2:2" x14ac:dyDescent="0.35">
      <c r="B665"/>
    </row>
    <row r="666" spans="2:2" x14ac:dyDescent="0.35">
      <c r="B666"/>
    </row>
    <row r="667" spans="2:2" x14ac:dyDescent="0.35">
      <c r="B667"/>
    </row>
    <row r="668" spans="2:2" x14ac:dyDescent="0.35">
      <c r="B668"/>
    </row>
    <row r="669" spans="2:2" x14ac:dyDescent="0.35">
      <c r="B669"/>
    </row>
    <row r="670" spans="2:2" x14ac:dyDescent="0.35">
      <c r="B670"/>
    </row>
    <row r="671" spans="2:2" x14ac:dyDescent="0.35">
      <c r="B671"/>
    </row>
    <row r="672" spans="2:2" x14ac:dyDescent="0.35">
      <c r="B672"/>
    </row>
    <row r="673" spans="2:2" x14ac:dyDescent="0.35">
      <c r="B673"/>
    </row>
    <row r="674" spans="2:2" x14ac:dyDescent="0.35">
      <c r="B674"/>
    </row>
    <row r="675" spans="2:2" x14ac:dyDescent="0.35">
      <c r="B675"/>
    </row>
    <row r="676" spans="2:2" x14ac:dyDescent="0.35">
      <c r="B676"/>
    </row>
    <row r="677" spans="2:2" x14ac:dyDescent="0.35">
      <c r="B677"/>
    </row>
    <row r="678" spans="2:2" x14ac:dyDescent="0.35">
      <c r="B678"/>
    </row>
    <row r="679" spans="2:2" x14ac:dyDescent="0.35">
      <c r="B679"/>
    </row>
    <row r="680" spans="2:2" x14ac:dyDescent="0.35">
      <c r="B680"/>
    </row>
    <row r="681" spans="2:2" x14ac:dyDescent="0.35">
      <c r="B681"/>
    </row>
    <row r="682" spans="2:2" x14ac:dyDescent="0.35">
      <c r="B682"/>
    </row>
    <row r="683" spans="2:2" x14ac:dyDescent="0.35">
      <c r="B683"/>
    </row>
    <row r="684" spans="2:2" x14ac:dyDescent="0.35">
      <c r="B684"/>
    </row>
    <row r="685" spans="2:2" x14ac:dyDescent="0.35">
      <c r="B685"/>
    </row>
    <row r="686" spans="2:2" x14ac:dyDescent="0.35">
      <c r="B686"/>
    </row>
    <row r="687" spans="2:2" x14ac:dyDescent="0.35">
      <c r="B687"/>
    </row>
    <row r="688" spans="2:2" x14ac:dyDescent="0.35">
      <c r="B688"/>
    </row>
    <row r="689" spans="2:2" x14ac:dyDescent="0.35">
      <c r="B689"/>
    </row>
    <row r="690" spans="2:2" x14ac:dyDescent="0.35">
      <c r="B690"/>
    </row>
    <row r="691" spans="2:2" x14ac:dyDescent="0.35">
      <c r="B691"/>
    </row>
    <row r="692" spans="2:2" x14ac:dyDescent="0.35">
      <c r="B692"/>
    </row>
    <row r="693" spans="2:2" x14ac:dyDescent="0.35">
      <c r="B693"/>
    </row>
    <row r="694" spans="2:2" x14ac:dyDescent="0.35">
      <c r="B694"/>
    </row>
    <row r="695" spans="2:2" x14ac:dyDescent="0.35">
      <c r="B695"/>
    </row>
    <row r="696" spans="2:2" x14ac:dyDescent="0.35">
      <c r="B696"/>
    </row>
    <row r="697" spans="2:2" x14ac:dyDescent="0.35">
      <c r="B697"/>
    </row>
    <row r="698" spans="2:2" x14ac:dyDescent="0.35">
      <c r="B698"/>
    </row>
    <row r="699" spans="2:2" x14ac:dyDescent="0.35">
      <c r="B699"/>
    </row>
    <row r="700" spans="2:2" x14ac:dyDescent="0.35">
      <c r="B700"/>
    </row>
    <row r="701" spans="2:2" x14ac:dyDescent="0.35">
      <c r="B701"/>
    </row>
    <row r="702" spans="2:2" x14ac:dyDescent="0.35">
      <c r="B702"/>
    </row>
    <row r="703" spans="2:2" x14ac:dyDescent="0.35">
      <c r="B703"/>
    </row>
    <row r="704" spans="2:2" x14ac:dyDescent="0.35">
      <c r="B704"/>
    </row>
    <row r="705" spans="2:2" x14ac:dyDescent="0.35">
      <c r="B705"/>
    </row>
    <row r="706" spans="2:2" x14ac:dyDescent="0.35">
      <c r="B706"/>
    </row>
    <row r="707" spans="2:2" x14ac:dyDescent="0.35">
      <c r="B707"/>
    </row>
    <row r="708" spans="2:2" x14ac:dyDescent="0.35">
      <c r="B708"/>
    </row>
    <row r="709" spans="2:2" x14ac:dyDescent="0.35">
      <c r="B709"/>
    </row>
    <row r="710" spans="2:2" x14ac:dyDescent="0.35">
      <c r="B710"/>
    </row>
    <row r="711" spans="2:2" x14ac:dyDescent="0.35">
      <c r="B711"/>
    </row>
    <row r="712" spans="2:2" x14ac:dyDescent="0.35">
      <c r="B712"/>
    </row>
    <row r="713" spans="2:2" x14ac:dyDescent="0.35">
      <c r="B713"/>
    </row>
    <row r="714" spans="2:2" x14ac:dyDescent="0.35">
      <c r="B714"/>
    </row>
    <row r="715" spans="2:2" x14ac:dyDescent="0.35">
      <c r="B715"/>
    </row>
    <row r="716" spans="2:2" x14ac:dyDescent="0.35">
      <c r="B716"/>
    </row>
    <row r="717" spans="2:2" x14ac:dyDescent="0.35">
      <c r="B717"/>
    </row>
    <row r="718" spans="2:2" x14ac:dyDescent="0.35">
      <c r="B718"/>
    </row>
    <row r="719" spans="2:2" x14ac:dyDescent="0.35">
      <c r="B719"/>
    </row>
    <row r="720" spans="2:2" x14ac:dyDescent="0.35">
      <c r="B720"/>
    </row>
    <row r="721" spans="2:2" x14ac:dyDescent="0.35">
      <c r="B721"/>
    </row>
    <row r="722" spans="2:2" x14ac:dyDescent="0.35">
      <c r="B722"/>
    </row>
    <row r="723" spans="2:2" x14ac:dyDescent="0.35">
      <c r="B723"/>
    </row>
    <row r="724" spans="2:2" x14ac:dyDescent="0.35">
      <c r="B724"/>
    </row>
    <row r="725" spans="2:2" x14ac:dyDescent="0.35">
      <c r="B725"/>
    </row>
    <row r="726" spans="2:2" x14ac:dyDescent="0.35">
      <c r="B726"/>
    </row>
    <row r="727" spans="2:2" x14ac:dyDescent="0.35">
      <c r="B727"/>
    </row>
    <row r="728" spans="2:2" x14ac:dyDescent="0.35">
      <c r="B728"/>
    </row>
    <row r="729" spans="2:2" x14ac:dyDescent="0.35">
      <c r="B729"/>
    </row>
    <row r="730" spans="2:2" x14ac:dyDescent="0.35">
      <c r="B730"/>
    </row>
    <row r="731" spans="2:2" x14ac:dyDescent="0.35">
      <c r="B731"/>
    </row>
    <row r="732" spans="2:2" x14ac:dyDescent="0.35">
      <c r="B732"/>
    </row>
    <row r="733" spans="2:2" x14ac:dyDescent="0.35">
      <c r="B733"/>
    </row>
    <row r="734" spans="2:2" x14ac:dyDescent="0.35">
      <c r="B734"/>
    </row>
    <row r="735" spans="2:2" x14ac:dyDescent="0.35">
      <c r="B735"/>
    </row>
    <row r="736" spans="2:2" x14ac:dyDescent="0.35">
      <c r="B736"/>
    </row>
    <row r="737" spans="2:2" x14ac:dyDescent="0.35">
      <c r="B737"/>
    </row>
    <row r="738" spans="2:2" x14ac:dyDescent="0.35">
      <c r="B738"/>
    </row>
    <row r="739" spans="2:2" x14ac:dyDescent="0.35">
      <c r="B739"/>
    </row>
    <row r="740" spans="2:2" x14ac:dyDescent="0.35">
      <c r="B740"/>
    </row>
    <row r="741" spans="2:2" x14ac:dyDescent="0.35">
      <c r="B741"/>
    </row>
    <row r="742" spans="2:2" x14ac:dyDescent="0.35">
      <c r="B742"/>
    </row>
    <row r="743" spans="2:2" x14ac:dyDescent="0.35">
      <c r="B743"/>
    </row>
    <row r="744" spans="2:2" x14ac:dyDescent="0.35">
      <c r="B744"/>
    </row>
    <row r="745" spans="2:2" x14ac:dyDescent="0.35">
      <c r="B745"/>
    </row>
    <row r="746" spans="2:2" x14ac:dyDescent="0.35">
      <c r="B746"/>
    </row>
    <row r="747" spans="2:2" x14ac:dyDescent="0.35">
      <c r="B747"/>
    </row>
    <row r="748" spans="2:2" x14ac:dyDescent="0.35">
      <c r="B748"/>
    </row>
    <row r="749" spans="2:2" x14ac:dyDescent="0.35">
      <c r="B749"/>
    </row>
    <row r="750" spans="2:2" x14ac:dyDescent="0.35">
      <c r="B750"/>
    </row>
    <row r="751" spans="2:2" x14ac:dyDescent="0.35">
      <c r="B751"/>
    </row>
    <row r="752" spans="2:2" x14ac:dyDescent="0.35">
      <c r="B752"/>
    </row>
    <row r="753" spans="2:2" x14ac:dyDescent="0.35">
      <c r="B753"/>
    </row>
    <row r="754" spans="2:2" x14ac:dyDescent="0.35">
      <c r="B754"/>
    </row>
    <row r="755" spans="2:2" x14ac:dyDescent="0.35">
      <c r="B755"/>
    </row>
    <row r="756" spans="2:2" x14ac:dyDescent="0.35">
      <c r="B756"/>
    </row>
    <row r="757" spans="2:2" x14ac:dyDescent="0.35">
      <c r="B757"/>
    </row>
    <row r="758" spans="2:2" x14ac:dyDescent="0.35">
      <c r="B758"/>
    </row>
    <row r="759" spans="2:2" x14ac:dyDescent="0.35">
      <c r="B759"/>
    </row>
    <row r="760" spans="2:2" x14ac:dyDescent="0.35">
      <c r="B760"/>
    </row>
    <row r="761" spans="2:2" x14ac:dyDescent="0.35">
      <c r="B761"/>
    </row>
    <row r="762" spans="2:2" x14ac:dyDescent="0.35">
      <c r="B762"/>
    </row>
    <row r="763" spans="2:2" x14ac:dyDescent="0.35">
      <c r="B763"/>
    </row>
    <row r="764" spans="2:2" x14ac:dyDescent="0.35">
      <c r="B764"/>
    </row>
    <row r="765" spans="2:2" x14ac:dyDescent="0.35">
      <c r="B765"/>
    </row>
    <row r="766" spans="2:2" x14ac:dyDescent="0.35">
      <c r="B766"/>
    </row>
    <row r="767" spans="2:2" x14ac:dyDescent="0.35">
      <c r="B767"/>
    </row>
    <row r="768" spans="2:2" x14ac:dyDescent="0.35">
      <c r="B768"/>
    </row>
    <row r="769" spans="2:2" x14ac:dyDescent="0.35">
      <c r="B769"/>
    </row>
    <row r="770" spans="2:2" x14ac:dyDescent="0.35">
      <c r="B770"/>
    </row>
    <row r="771" spans="2:2" x14ac:dyDescent="0.35">
      <c r="B771"/>
    </row>
    <row r="772" spans="2:2" x14ac:dyDescent="0.35">
      <c r="B772"/>
    </row>
    <row r="773" spans="2:2" x14ac:dyDescent="0.35">
      <c r="B773"/>
    </row>
    <row r="774" spans="2:2" x14ac:dyDescent="0.35">
      <c r="B774"/>
    </row>
    <row r="775" spans="2:2" x14ac:dyDescent="0.35">
      <c r="B775"/>
    </row>
    <row r="776" spans="2:2" x14ac:dyDescent="0.35">
      <c r="B776"/>
    </row>
    <row r="777" spans="2:2" x14ac:dyDescent="0.35">
      <c r="B777"/>
    </row>
    <row r="778" spans="2:2" x14ac:dyDescent="0.35">
      <c r="B778"/>
    </row>
    <row r="779" spans="2:2" x14ac:dyDescent="0.35">
      <c r="B779"/>
    </row>
    <row r="780" spans="2:2" x14ac:dyDescent="0.35">
      <c r="B780"/>
    </row>
    <row r="781" spans="2:2" x14ac:dyDescent="0.35">
      <c r="B781"/>
    </row>
    <row r="782" spans="2:2" x14ac:dyDescent="0.35">
      <c r="B782"/>
    </row>
    <row r="783" spans="2:2" x14ac:dyDescent="0.35">
      <c r="B783"/>
    </row>
    <row r="784" spans="2:2" x14ac:dyDescent="0.35">
      <c r="B784"/>
    </row>
    <row r="785" spans="2:2" x14ac:dyDescent="0.35">
      <c r="B785"/>
    </row>
    <row r="786" spans="2:2" x14ac:dyDescent="0.35">
      <c r="B786"/>
    </row>
    <row r="787" spans="2:2" x14ac:dyDescent="0.35">
      <c r="B787"/>
    </row>
    <row r="788" spans="2:2" x14ac:dyDescent="0.35">
      <c r="B788"/>
    </row>
    <row r="789" spans="2:2" x14ac:dyDescent="0.35">
      <c r="B789"/>
    </row>
    <row r="790" spans="2:2" x14ac:dyDescent="0.35">
      <c r="B790"/>
    </row>
    <row r="791" spans="2:2" x14ac:dyDescent="0.35">
      <c r="B791"/>
    </row>
    <row r="792" spans="2:2" x14ac:dyDescent="0.35">
      <c r="B792"/>
    </row>
    <row r="793" spans="2:2" x14ac:dyDescent="0.35">
      <c r="B793"/>
    </row>
    <row r="794" spans="2:2" x14ac:dyDescent="0.35">
      <c r="B794"/>
    </row>
    <row r="795" spans="2:2" x14ac:dyDescent="0.35">
      <c r="B795"/>
    </row>
    <row r="796" spans="2:2" x14ac:dyDescent="0.35">
      <c r="B796"/>
    </row>
    <row r="797" spans="2:2" x14ac:dyDescent="0.35">
      <c r="B797"/>
    </row>
    <row r="798" spans="2:2" x14ac:dyDescent="0.35">
      <c r="B798"/>
    </row>
    <row r="799" spans="2:2" x14ac:dyDescent="0.35">
      <c r="B799"/>
    </row>
    <row r="800" spans="2:2" x14ac:dyDescent="0.35">
      <c r="B800"/>
    </row>
    <row r="801" spans="2:2" x14ac:dyDescent="0.35">
      <c r="B801"/>
    </row>
    <row r="802" spans="2:2" x14ac:dyDescent="0.35">
      <c r="B802"/>
    </row>
    <row r="803" spans="2:2" x14ac:dyDescent="0.35">
      <c r="B803"/>
    </row>
    <row r="804" spans="2:2" x14ac:dyDescent="0.35">
      <c r="B804"/>
    </row>
    <row r="805" spans="2:2" x14ac:dyDescent="0.35">
      <c r="B805"/>
    </row>
    <row r="806" spans="2:2" x14ac:dyDescent="0.35">
      <c r="B806"/>
    </row>
    <row r="807" spans="2:2" x14ac:dyDescent="0.35">
      <c r="B807"/>
    </row>
    <row r="808" spans="2:2" x14ac:dyDescent="0.35">
      <c r="B808"/>
    </row>
    <row r="809" spans="2:2" x14ac:dyDescent="0.35">
      <c r="B809"/>
    </row>
    <row r="810" spans="2:2" x14ac:dyDescent="0.35">
      <c r="B810"/>
    </row>
    <row r="811" spans="2:2" x14ac:dyDescent="0.35">
      <c r="B811"/>
    </row>
    <row r="812" spans="2:2" x14ac:dyDescent="0.35">
      <c r="B812"/>
    </row>
    <row r="813" spans="2:2" x14ac:dyDescent="0.35">
      <c r="B813"/>
    </row>
    <row r="814" spans="2:2" x14ac:dyDescent="0.35">
      <c r="B814"/>
    </row>
    <row r="815" spans="2:2" x14ac:dyDescent="0.35">
      <c r="B815"/>
    </row>
    <row r="816" spans="2:2" x14ac:dyDescent="0.35">
      <c r="B816"/>
    </row>
    <row r="817" spans="2:2" x14ac:dyDescent="0.35">
      <c r="B817"/>
    </row>
    <row r="818" spans="2:2" x14ac:dyDescent="0.35">
      <c r="B818"/>
    </row>
    <row r="819" spans="2:2" x14ac:dyDescent="0.35">
      <c r="B819"/>
    </row>
    <row r="820" spans="2:2" x14ac:dyDescent="0.35">
      <c r="B820"/>
    </row>
    <row r="821" spans="2:2" x14ac:dyDescent="0.35">
      <c r="B821"/>
    </row>
    <row r="822" spans="2:2" x14ac:dyDescent="0.35">
      <c r="B822"/>
    </row>
    <row r="823" spans="2:2" x14ac:dyDescent="0.35">
      <c r="B823"/>
    </row>
    <row r="824" spans="2:2" x14ac:dyDescent="0.35">
      <c r="B824"/>
    </row>
    <row r="825" spans="2:2" x14ac:dyDescent="0.35">
      <c r="B825"/>
    </row>
    <row r="826" spans="2:2" x14ac:dyDescent="0.35">
      <c r="B826"/>
    </row>
    <row r="827" spans="2:2" x14ac:dyDescent="0.35">
      <c r="B827"/>
    </row>
    <row r="828" spans="2:2" x14ac:dyDescent="0.35">
      <c r="B828"/>
    </row>
    <row r="829" spans="2:2" x14ac:dyDescent="0.35">
      <c r="B829"/>
    </row>
    <row r="830" spans="2:2" x14ac:dyDescent="0.35">
      <c r="B830"/>
    </row>
    <row r="831" spans="2:2" x14ac:dyDescent="0.35">
      <c r="B831"/>
    </row>
    <row r="832" spans="2:2" x14ac:dyDescent="0.35">
      <c r="B832"/>
    </row>
    <row r="833" spans="2:2" x14ac:dyDescent="0.35">
      <c r="B833"/>
    </row>
    <row r="834" spans="2:2" x14ac:dyDescent="0.35">
      <c r="B834"/>
    </row>
    <row r="835" spans="2:2" x14ac:dyDescent="0.35">
      <c r="B835"/>
    </row>
    <row r="836" spans="2:2" x14ac:dyDescent="0.35">
      <c r="B836"/>
    </row>
    <row r="837" spans="2:2" x14ac:dyDescent="0.35">
      <c r="B837"/>
    </row>
    <row r="838" spans="2:2" x14ac:dyDescent="0.35">
      <c r="B838"/>
    </row>
    <row r="839" spans="2:2" x14ac:dyDescent="0.35">
      <c r="B839"/>
    </row>
    <row r="840" spans="2:2" x14ac:dyDescent="0.35">
      <c r="B840"/>
    </row>
    <row r="841" spans="2:2" x14ac:dyDescent="0.35">
      <c r="B841"/>
    </row>
    <row r="842" spans="2:2" x14ac:dyDescent="0.35">
      <c r="B842"/>
    </row>
    <row r="843" spans="2:2" x14ac:dyDescent="0.35">
      <c r="B843"/>
    </row>
    <row r="844" spans="2:2" x14ac:dyDescent="0.35">
      <c r="B844"/>
    </row>
    <row r="845" spans="2:2" x14ac:dyDescent="0.35">
      <c r="B845"/>
    </row>
    <row r="846" spans="2:2" x14ac:dyDescent="0.35">
      <c r="B846"/>
    </row>
    <row r="847" spans="2:2" x14ac:dyDescent="0.35">
      <c r="B847"/>
    </row>
    <row r="848" spans="2:2" x14ac:dyDescent="0.35">
      <c r="B848"/>
    </row>
    <row r="849" spans="2:2" x14ac:dyDescent="0.35">
      <c r="B849"/>
    </row>
    <row r="850" spans="2:2" x14ac:dyDescent="0.35">
      <c r="B850"/>
    </row>
    <row r="851" spans="2:2" x14ac:dyDescent="0.35">
      <c r="B851"/>
    </row>
    <row r="852" spans="2:2" x14ac:dyDescent="0.35">
      <c r="B852"/>
    </row>
    <row r="853" spans="2:2" x14ac:dyDescent="0.35">
      <c r="B853"/>
    </row>
    <row r="854" spans="2:2" x14ac:dyDescent="0.35">
      <c r="B854"/>
    </row>
    <row r="855" spans="2:2" x14ac:dyDescent="0.35">
      <c r="B855"/>
    </row>
    <row r="856" spans="2:2" x14ac:dyDescent="0.35">
      <c r="B856"/>
    </row>
    <row r="857" spans="2:2" x14ac:dyDescent="0.35">
      <c r="B857"/>
    </row>
    <row r="858" spans="2:2" x14ac:dyDescent="0.35">
      <c r="B858"/>
    </row>
    <row r="859" spans="2:2" x14ac:dyDescent="0.35">
      <c r="B859"/>
    </row>
    <row r="860" spans="2:2" x14ac:dyDescent="0.35">
      <c r="B860"/>
    </row>
    <row r="861" spans="2:2" x14ac:dyDescent="0.35">
      <c r="B861"/>
    </row>
    <row r="862" spans="2:2" x14ac:dyDescent="0.35">
      <c r="B862"/>
    </row>
    <row r="863" spans="2:2" x14ac:dyDescent="0.35">
      <c r="B863"/>
    </row>
    <row r="864" spans="2:2" x14ac:dyDescent="0.35">
      <c r="B864"/>
    </row>
    <row r="865" spans="2:2" x14ac:dyDescent="0.35">
      <c r="B865"/>
    </row>
    <row r="866" spans="2:2" x14ac:dyDescent="0.35">
      <c r="B866"/>
    </row>
    <row r="867" spans="2:2" x14ac:dyDescent="0.35">
      <c r="B867"/>
    </row>
    <row r="868" spans="2:2" x14ac:dyDescent="0.35">
      <c r="B868"/>
    </row>
    <row r="869" spans="2:2" x14ac:dyDescent="0.35">
      <c r="B869"/>
    </row>
    <row r="870" spans="2:2" x14ac:dyDescent="0.35">
      <c r="B870"/>
    </row>
    <row r="871" spans="2:2" x14ac:dyDescent="0.35">
      <c r="B871"/>
    </row>
    <row r="872" spans="2:2" x14ac:dyDescent="0.35">
      <c r="B872"/>
    </row>
    <row r="873" spans="2:2" x14ac:dyDescent="0.35">
      <c r="B873"/>
    </row>
    <row r="874" spans="2:2" x14ac:dyDescent="0.35">
      <c r="B874"/>
    </row>
    <row r="875" spans="2:2" x14ac:dyDescent="0.35">
      <c r="B875"/>
    </row>
    <row r="876" spans="2:2" x14ac:dyDescent="0.35">
      <c r="B876"/>
    </row>
    <row r="877" spans="2:2" x14ac:dyDescent="0.35">
      <c r="B877"/>
    </row>
    <row r="878" spans="2:2" x14ac:dyDescent="0.35">
      <c r="B878"/>
    </row>
    <row r="879" spans="2:2" x14ac:dyDescent="0.35">
      <c r="B879"/>
    </row>
    <row r="880" spans="2:2" x14ac:dyDescent="0.35">
      <c r="B880"/>
    </row>
    <row r="881" spans="2:2" x14ac:dyDescent="0.35">
      <c r="B881"/>
    </row>
    <row r="882" spans="2:2" x14ac:dyDescent="0.35">
      <c r="B882"/>
    </row>
    <row r="883" spans="2:2" x14ac:dyDescent="0.35">
      <c r="B883"/>
    </row>
    <row r="884" spans="2:2" x14ac:dyDescent="0.35">
      <c r="B884"/>
    </row>
    <row r="885" spans="2:2" x14ac:dyDescent="0.35">
      <c r="B885"/>
    </row>
    <row r="886" spans="2:2" x14ac:dyDescent="0.35">
      <c r="B886"/>
    </row>
    <row r="887" spans="2:2" x14ac:dyDescent="0.35">
      <c r="B887"/>
    </row>
    <row r="888" spans="2:2" x14ac:dyDescent="0.35">
      <c r="B888"/>
    </row>
    <row r="889" spans="2:2" x14ac:dyDescent="0.35">
      <c r="B889"/>
    </row>
    <row r="890" spans="2:2" x14ac:dyDescent="0.35">
      <c r="B890"/>
    </row>
    <row r="891" spans="2:2" x14ac:dyDescent="0.35">
      <c r="B891"/>
    </row>
    <row r="892" spans="2:2" x14ac:dyDescent="0.35">
      <c r="B892"/>
    </row>
    <row r="893" spans="2:2" x14ac:dyDescent="0.35">
      <c r="B893"/>
    </row>
    <row r="894" spans="2:2" x14ac:dyDescent="0.35">
      <c r="B894"/>
    </row>
    <row r="895" spans="2:2" x14ac:dyDescent="0.35">
      <c r="B895"/>
    </row>
    <row r="896" spans="2:2" x14ac:dyDescent="0.35">
      <c r="B896"/>
    </row>
    <row r="897" spans="2:2" x14ac:dyDescent="0.35">
      <c r="B897"/>
    </row>
    <row r="898" spans="2:2" x14ac:dyDescent="0.35">
      <c r="B898"/>
    </row>
    <row r="899" spans="2:2" x14ac:dyDescent="0.35">
      <c r="B899"/>
    </row>
    <row r="900" spans="2:2" x14ac:dyDescent="0.35">
      <c r="B900"/>
    </row>
    <row r="901" spans="2:2" x14ac:dyDescent="0.35">
      <c r="B901"/>
    </row>
    <row r="902" spans="2:2" x14ac:dyDescent="0.35">
      <c r="B902"/>
    </row>
    <row r="903" spans="2:2" x14ac:dyDescent="0.35">
      <c r="B903"/>
    </row>
    <row r="904" spans="2:2" x14ac:dyDescent="0.35">
      <c r="B904"/>
    </row>
    <row r="905" spans="2:2" x14ac:dyDescent="0.35">
      <c r="B905"/>
    </row>
    <row r="906" spans="2:2" x14ac:dyDescent="0.35">
      <c r="B906"/>
    </row>
    <row r="907" spans="2:2" x14ac:dyDescent="0.35">
      <c r="B907"/>
    </row>
    <row r="908" spans="2:2" x14ac:dyDescent="0.35">
      <c r="B908"/>
    </row>
    <row r="909" spans="2:2" x14ac:dyDescent="0.35">
      <c r="B909"/>
    </row>
    <row r="910" spans="2:2" x14ac:dyDescent="0.35">
      <c r="B910"/>
    </row>
    <row r="911" spans="2:2" x14ac:dyDescent="0.35">
      <c r="B911"/>
    </row>
    <row r="912" spans="2:2" x14ac:dyDescent="0.35">
      <c r="B912"/>
    </row>
    <row r="913" spans="2:2" x14ac:dyDescent="0.35">
      <c r="B913"/>
    </row>
    <row r="914" spans="2:2" x14ac:dyDescent="0.35">
      <c r="B914"/>
    </row>
    <row r="915" spans="2:2" x14ac:dyDescent="0.35">
      <c r="B915"/>
    </row>
    <row r="916" spans="2:2" x14ac:dyDescent="0.35">
      <c r="B916"/>
    </row>
    <row r="917" spans="2:2" x14ac:dyDescent="0.35">
      <c r="B917"/>
    </row>
    <row r="918" spans="2:2" x14ac:dyDescent="0.35">
      <c r="B918"/>
    </row>
    <row r="919" spans="2:2" x14ac:dyDescent="0.35">
      <c r="B919"/>
    </row>
    <row r="920" spans="2:2" x14ac:dyDescent="0.35">
      <c r="B920"/>
    </row>
    <row r="921" spans="2:2" x14ac:dyDescent="0.35">
      <c r="B921"/>
    </row>
    <row r="922" spans="2:2" x14ac:dyDescent="0.35">
      <c r="B922"/>
    </row>
    <row r="923" spans="2:2" x14ac:dyDescent="0.35">
      <c r="B923"/>
    </row>
    <row r="924" spans="2:2" x14ac:dyDescent="0.35">
      <c r="B924"/>
    </row>
    <row r="925" spans="2:2" x14ac:dyDescent="0.35">
      <c r="B925"/>
    </row>
    <row r="926" spans="2:2" x14ac:dyDescent="0.35">
      <c r="B926"/>
    </row>
    <row r="927" spans="2:2" x14ac:dyDescent="0.35">
      <c r="B927"/>
    </row>
    <row r="928" spans="2:2" x14ac:dyDescent="0.35">
      <c r="B928"/>
    </row>
    <row r="929" spans="2:2" x14ac:dyDescent="0.35">
      <c r="B929"/>
    </row>
    <row r="930" spans="2:2" x14ac:dyDescent="0.35">
      <c r="B930"/>
    </row>
    <row r="931" spans="2:2" x14ac:dyDescent="0.35">
      <c r="B931"/>
    </row>
    <row r="932" spans="2:2" x14ac:dyDescent="0.35">
      <c r="B932"/>
    </row>
    <row r="933" spans="2:2" x14ac:dyDescent="0.35">
      <c r="B933"/>
    </row>
    <row r="934" spans="2:2" x14ac:dyDescent="0.35">
      <c r="B934"/>
    </row>
    <row r="935" spans="2:2" x14ac:dyDescent="0.35">
      <c r="B935"/>
    </row>
    <row r="936" spans="2:2" x14ac:dyDescent="0.35">
      <c r="B936"/>
    </row>
    <row r="937" spans="2:2" x14ac:dyDescent="0.35">
      <c r="B937"/>
    </row>
    <row r="938" spans="2:2" x14ac:dyDescent="0.35">
      <c r="B938"/>
    </row>
    <row r="939" spans="2:2" x14ac:dyDescent="0.35">
      <c r="B939"/>
    </row>
    <row r="940" spans="2:2" x14ac:dyDescent="0.35">
      <c r="B940"/>
    </row>
    <row r="941" spans="2:2" x14ac:dyDescent="0.35">
      <c r="B941"/>
    </row>
    <row r="942" spans="2:2" x14ac:dyDescent="0.35">
      <c r="B942"/>
    </row>
    <row r="943" spans="2:2" x14ac:dyDescent="0.35">
      <c r="B943"/>
    </row>
    <row r="944" spans="2:2" x14ac:dyDescent="0.35">
      <c r="B944"/>
    </row>
    <row r="945" spans="2:2" x14ac:dyDescent="0.35">
      <c r="B945"/>
    </row>
    <row r="946" spans="2:2" x14ac:dyDescent="0.35">
      <c r="B946"/>
    </row>
    <row r="947" spans="2:2" x14ac:dyDescent="0.35">
      <c r="B947"/>
    </row>
    <row r="948" spans="2:2" x14ac:dyDescent="0.35">
      <c r="B948"/>
    </row>
    <row r="949" spans="2:2" x14ac:dyDescent="0.35">
      <c r="B949"/>
    </row>
    <row r="950" spans="2:2" x14ac:dyDescent="0.35">
      <c r="B950"/>
    </row>
    <row r="951" spans="2:2" x14ac:dyDescent="0.35">
      <c r="B951"/>
    </row>
    <row r="952" spans="2:2" x14ac:dyDescent="0.35">
      <c r="B952"/>
    </row>
    <row r="953" spans="2:2" x14ac:dyDescent="0.35">
      <c r="B953"/>
    </row>
    <row r="954" spans="2:2" x14ac:dyDescent="0.35">
      <c r="B954"/>
    </row>
    <row r="955" spans="2:2" x14ac:dyDescent="0.35">
      <c r="B955"/>
    </row>
    <row r="956" spans="2:2" x14ac:dyDescent="0.35">
      <c r="B956"/>
    </row>
    <row r="957" spans="2:2" x14ac:dyDescent="0.35">
      <c r="B957"/>
    </row>
    <row r="958" spans="2:2" x14ac:dyDescent="0.35">
      <c r="B958"/>
    </row>
    <row r="959" spans="2:2" x14ac:dyDescent="0.35">
      <c r="B959"/>
    </row>
    <row r="960" spans="2:2" x14ac:dyDescent="0.35">
      <c r="B960"/>
    </row>
    <row r="961" spans="2:2" x14ac:dyDescent="0.35">
      <c r="B961"/>
    </row>
    <row r="962" spans="2:2" x14ac:dyDescent="0.35">
      <c r="B962"/>
    </row>
    <row r="963" spans="2:2" x14ac:dyDescent="0.35">
      <c r="B963"/>
    </row>
    <row r="964" spans="2:2" x14ac:dyDescent="0.35">
      <c r="B964"/>
    </row>
    <row r="965" spans="2:2" x14ac:dyDescent="0.35">
      <c r="B965"/>
    </row>
    <row r="966" spans="2:2" x14ac:dyDescent="0.35">
      <c r="B966"/>
    </row>
    <row r="967" spans="2:2" x14ac:dyDescent="0.35">
      <c r="B967"/>
    </row>
    <row r="968" spans="2:2" x14ac:dyDescent="0.35">
      <c r="B968"/>
    </row>
    <row r="969" spans="2:2" x14ac:dyDescent="0.35">
      <c r="B969"/>
    </row>
    <row r="970" spans="2:2" x14ac:dyDescent="0.35">
      <c r="B970"/>
    </row>
    <row r="971" spans="2:2" x14ac:dyDescent="0.35">
      <c r="B971"/>
    </row>
    <row r="972" spans="2:2" x14ac:dyDescent="0.35">
      <c r="B972"/>
    </row>
    <row r="973" spans="2:2" x14ac:dyDescent="0.35">
      <c r="B973"/>
    </row>
    <row r="974" spans="2:2" x14ac:dyDescent="0.35">
      <c r="B974"/>
    </row>
    <row r="975" spans="2:2" x14ac:dyDescent="0.35">
      <c r="B975"/>
    </row>
    <row r="976" spans="2:2" x14ac:dyDescent="0.35">
      <c r="B976"/>
    </row>
    <row r="977" spans="2:2" x14ac:dyDescent="0.35">
      <c r="B977"/>
    </row>
    <row r="978" spans="2:2" x14ac:dyDescent="0.35">
      <c r="B978"/>
    </row>
    <row r="979" spans="2:2" x14ac:dyDescent="0.35">
      <c r="B979"/>
    </row>
    <row r="980" spans="2:2" x14ac:dyDescent="0.35">
      <c r="B980"/>
    </row>
    <row r="981" spans="2:2" x14ac:dyDescent="0.35">
      <c r="B981"/>
    </row>
    <row r="982" spans="2:2" x14ac:dyDescent="0.35">
      <c r="B982"/>
    </row>
    <row r="983" spans="2:2" x14ac:dyDescent="0.35">
      <c r="B983"/>
    </row>
    <row r="984" spans="2:2" x14ac:dyDescent="0.35">
      <c r="B984"/>
    </row>
    <row r="985" spans="2:2" x14ac:dyDescent="0.35">
      <c r="B985"/>
    </row>
    <row r="986" spans="2:2" x14ac:dyDescent="0.35">
      <c r="B986"/>
    </row>
    <row r="987" spans="2:2" x14ac:dyDescent="0.35">
      <c r="B987"/>
    </row>
    <row r="988" spans="2:2" x14ac:dyDescent="0.35">
      <c r="B988"/>
    </row>
    <row r="989" spans="2:2" x14ac:dyDescent="0.35">
      <c r="B989"/>
    </row>
    <row r="990" spans="2:2" x14ac:dyDescent="0.35">
      <c r="B990"/>
    </row>
    <row r="991" spans="2:2" x14ac:dyDescent="0.35">
      <c r="B991"/>
    </row>
    <row r="992" spans="2:2" x14ac:dyDescent="0.35">
      <c r="B992"/>
    </row>
    <row r="993" spans="2:2" x14ac:dyDescent="0.35">
      <c r="B993"/>
    </row>
    <row r="994" spans="2:2" x14ac:dyDescent="0.35">
      <c r="B994"/>
    </row>
    <row r="995" spans="2:2" x14ac:dyDescent="0.35">
      <c r="B995"/>
    </row>
    <row r="996" spans="2:2" x14ac:dyDescent="0.35">
      <c r="B996"/>
    </row>
    <row r="997" spans="2:2" x14ac:dyDescent="0.35">
      <c r="B997"/>
    </row>
    <row r="998" spans="2:2" x14ac:dyDescent="0.35">
      <c r="B998"/>
    </row>
    <row r="999" spans="2:2" x14ac:dyDescent="0.35">
      <c r="B999"/>
    </row>
    <row r="1000" spans="2:2" x14ac:dyDescent="0.35">
      <c r="B1000"/>
    </row>
    <row r="1001" spans="2:2" x14ac:dyDescent="0.35">
      <c r="B1001"/>
    </row>
    <row r="1002" spans="2:2" x14ac:dyDescent="0.35">
      <c r="B1002"/>
    </row>
    <row r="1003" spans="2:2" x14ac:dyDescent="0.35">
      <c r="B1003"/>
    </row>
    <row r="1004" spans="2:2" x14ac:dyDescent="0.35">
      <c r="B1004"/>
    </row>
    <row r="1005" spans="2:2" x14ac:dyDescent="0.35">
      <c r="B1005"/>
    </row>
    <row r="1006" spans="2:2" x14ac:dyDescent="0.35">
      <c r="B1006"/>
    </row>
    <row r="1007" spans="2:2" x14ac:dyDescent="0.35">
      <c r="B1007"/>
    </row>
    <row r="1008" spans="2:2" x14ac:dyDescent="0.35">
      <c r="B1008"/>
    </row>
    <row r="1009" spans="2:2" x14ac:dyDescent="0.35">
      <c r="B1009"/>
    </row>
    <row r="1010" spans="2:2" x14ac:dyDescent="0.35">
      <c r="B1010"/>
    </row>
    <row r="1011" spans="2:2" x14ac:dyDescent="0.35">
      <c r="B1011"/>
    </row>
    <row r="1012" spans="2:2" x14ac:dyDescent="0.35">
      <c r="B1012"/>
    </row>
    <row r="1013" spans="2:2" x14ac:dyDescent="0.35">
      <c r="B1013"/>
    </row>
    <row r="1014" spans="2:2" x14ac:dyDescent="0.35">
      <c r="B1014"/>
    </row>
    <row r="1015" spans="2:2" x14ac:dyDescent="0.35">
      <c r="B1015"/>
    </row>
    <row r="1016" spans="2:2" x14ac:dyDescent="0.35">
      <c r="B1016"/>
    </row>
    <row r="1017" spans="2:2" x14ac:dyDescent="0.35">
      <c r="B1017"/>
    </row>
    <row r="1018" spans="2:2" x14ac:dyDescent="0.35">
      <c r="B1018"/>
    </row>
    <row r="1019" spans="2:2" x14ac:dyDescent="0.35">
      <c r="B1019"/>
    </row>
    <row r="1020" spans="2:2" x14ac:dyDescent="0.35">
      <c r="B1020"/>
    </row>
    <row r="1021" spans="2:2" x14ac:dyDescent="0.35">
      <c r="B1021"/>
    </row>
    <row r="1022" spans="2:2" x14ac:dyDescent="0.35">
      <c r="B1022"/>
    </row>
    <row r="1023" spans="2:2" x14ac:dyDescent="0.35">
      <c r="B1023"/>
    </row>
    <row r="1024" spans="2:2" x14ac:dyDescent="0.35">
      <c r="B1024"/>
    </row>
    <row r="1025" spans="2:2" x14ac:dyDescent="0.35">
      <c r="B1025"/>
    </row>
    <row r="1026" spans="2:2" x14ac:dyDescent="0.35">
      <c r="B1026"/>
    </row>
    <row r="1027" spans="2:2" x14ac:dyDescent="0.35">
      <c r="B1027"/>
    </row>
    <row r="1028" spans="2:2" x14ac:dyDescent="0.35">
      <c r="B1028"/>
    </row>
    <row r="1029" spans="2:2" x14ac:dyDescent="0.35">
      <c r="B1029"/>
    </row>
    <row r="1030" spans="2:2" x14ac:dyDescent="0.35">
      <c r="B1030"/>
    </row>
    <row r="1031" spans="2:2" x14ac:dyDescent="0.35">
      <c r="B1031"/>
    </row>
    <row r="1032" spans="2:2" x14ac:dyDescent="0.35">
      <c r="B1032"/>
    </row>
    <row r="1033" spans="2:2" x14ac:dyDescent="0.35">
      <c r="B1033"/>
    </row>
    <row r="1034" spans="2:2" x14ac:dyDescent="0.35">
      <c r="B1034"/>
    </row>
    <row r="1035" spans="2:2" x14ac:dyDescent="0.35">
      <c r="B1035"/>
    </row>
    <row r="1036" spans="2:2" x14ac:dyDescent="0.35">
      <c r="B1036"/>
    </row>
    <row r="1037" spans="2:2" x14ac:dyDescent="0.35">
      <c r="B1037"/>
    </row>
    <row r="1038" spans="2:2" x14ac:dyDescent="0.35">
      <c r="B1038"/>
    </row>
    <row r="1039" spans="2:2" x14ac:dyDescent="0.35">
      <c r="B1039"/>
    </row>
    <row r="1040" spans="2:2" x14ac:dyDescent="0.35">
      <c r="B1040"/>
    </row>
    <row r="1041" spans="2:2" x14ac:dyDescent="0.35">
      <c r="B1041"/>
    </row>
    <row r="1042" spans="2:2" x14ac:dyDescent="0.35">
      <c r="B1042"/>
    </row>
    <row r="1043" spans="2:2" x14ac:dyDescent="0.35">
      <c r="B1043"/>
    </row>
    <row r="1044" spans="2:2" x14ac:dyDescent="0.35">
      <c r="B1044"/>
    </row>
    <row r="1045" spans="2:2" x14ac:dyDescent="0.35">
      <c r="B1045"/>
    </row>
    <row r="1046" spans="2:2" x14ac:dyDescent="0.35">
      <c r="B1046"/>
    </row>
    <row r="1047" spans="2:2" x14ac:dyDescent="0.35">
      <c r="B1047"/>
    </row>
    <row r="1048" spans="2:2" x14ac:dyDescent="0.35">
      <c r="B1048"/>
    </row>
    <row r="1049" spans="2:2" x14ac:dyDescent="0.35">
      <c r="B1049"/>
    </row>
    <row r="1050" spans="2:2" x14ac:dyDescent="0.35">
      <c r="B1050"/>
    </row>
    <row r="1051" spans="2:2" x14ac:dyDescent="0.35">
      <c r="B1051"/>
    </row>
    <row r="1052" spans="2:2" x14ac:dyDescent="0.35">
      <c r="B1052"/>
    </row>
    <row r="1053" spans="2:2" x14ac:dyDescent="0.35">
      <c r="B1053"/>
    </row>
    <row r="1054" spans="2:2" x14ac:dyDescent="0.35">
      <c r="B1054"/>
    </row>
    <row r="1055" spans="2:2" x14ac:dyDescent="0.35">
      <c r="B1055"/>
    </row>
    <row r="1056" spans="2:2" x14ac:dyDescent="0.35">
      <c r="B1056"/>
    </row>
    <row r="1057" spans="2:2" x14ac:dyDescent="0.35">
      <c r="B1057"/>
    </row>
    <row r="1058" spans="2:2" x14ac:dyDescent="0.35">
      <c r="B1058"/>
    </row>
    <row r="1059" spans="2:2" x14ac:dyDescent="0.35">
      <c r="B1059"/>
    </row>
    <row r="1060" spans="2:2" x14ac:dyDescent="0.35">
      <c r="B1060"/>
    </row>
    <row r="1061" spans="2:2" x14ac:dyDescent="0.35">
      <c r="B1061"/>
    </row>
    <row r="1062" spans="2:2" x14ac:dyDescent="0.35">
      <c r="B1062"/>
    </row>
    <row r="1063" spans="2:2" x14ac:dyDescent="0.35">
      <c r="B1063"/>
    </row>
    <row r="1064" spans="2:2" x14ac:dyDescent="0.35">
      <c r="B1064"/>
    </row>
    <row r="1065" spans="2:2" x14ac:dyDescent="0.35">
      <c r="B1065"/>
    </row>
    <row r="1066" spans="2:2" x14ac:dyDescent="0.35">
      <c r="B1066"/>
    </row>
    <row r="1067" spans="2:2" x14ac:dyDescent="0.35">
      <c r="B1067"/>
    </row>
    <row r="1068" spans="2:2" x14ac:dyDescent="0.35">
      <c r="B1068"/>
    </row>
    <row r="1069" spans="2:2" x14ac:dyDescent="0.35">
      <c r="B1069"/>
    </row>
    <row r="1070" spans="2:2" x14ac:dyDescent="0.35">
      <c r="B1070"/>
    </row>
    <row r="1071" spans="2:2" x14ac:dyDescent="0.35">
      <c r="B1071"/>
    </row>
    <row r="1072" spans="2:2" x14ac:dyDescent="0.35">
      <c r="B1072"/>
    </row>
    <row r="1073" spans="2:2" x14ac:dyDescent="0.35">
      <c r="B1073"/>
    </row>
    <row r="1074" spans="2:2" x14ac:dyDescent="0.35">
      <c r="B1074"/>
    </row>
    <row r="1075" spans="2:2" x14ac:dyDescent="0.35">
      <c r="B1075"/>
    </row>
    <row r="1076" spans="2:2" x14ac:dyDescent="0.35">
      <c r="B1076"/>
    </row>
    <row r="1077" spans="2:2" x14ac:dyDescent="0.35">
      <c r="B1077"/>
    </row>
    <row r="1078" spans="2:2" x14ac:dyDescent="0.35">
      <c r="B1078"/>
    </row>
    <row r="1079" spans="2:2" x14ac:dyDescent="0.35">
      <c r="B1079"/>
    </row>
    <row r="1080" spans="2:2" x14ac:dyDescent="0.35">
      <c r="B1080"/>
    </row>
    <row r="1081" spans="2:2" x14ac:dyDescent="0.35">
      <c r="B1081"/>
    </row>
    <row r="1082" spans="2:2" x14ac:dyDescent="0.35">
      <c r="B1082"/>
    </row>
    <row r="1083" spans="2:2" x14ac:dyDescent="0.35">
      <c r="B1083"/>
    </row>
    <row r="1084" spans="2:2" x14ac:dyDescent="0.35">
      <c r="B1084"/>
    </row>
    <row r="1085" spans="2:2" x14ac:dyDescent="0.35">
      <c r="B1085"/>
    </row>
    <row r="1086" spans="2:2" x14ac:dyDescent="0.35">
      <c r="B1086"/>
    </row>
    <row r="1087" spans="2:2" x14ac:dyDescent="0.35">
      <c r="B1087"/>
    </row>
    <row r="1088" spans="2:2" x14ac:dyDescent="0.35">
      <c r="B1088"/>
    </row>
    <row r="1089" spans="2:2" x14ac:dyDescent="0.35">
      <c r="B1089"/>
    </row>
    <row r="1090" spans="2:2" x14ac:dyDescent="0.35">
      <c r="B1090"/>
    </row>
    <row r="1091" spans="2:2" x14ac:dyDescent="0.35">
      <c r="B1091"/>
    </row>
    <row r="1092" spans="2:2" x14ac:dyDescent="0.35">
      <c r="B1092"/>
    </row>
    <row r="1093" spans="2:2" x14ac:dyDescent="0.35">
      <c r="B1093"/>
    </row>
    <row r="1094" spans="2:2" x14ac:dyDescent="0.35">
      <c r="B1094"/>
    </row>
    <row r="1095" spans="2:2" x14ac:dyDescent="0.35">
      <c r="B1095"/>
    </row>
    <row r="1096" spans="2:2" x14ac:dyDescent="0.35">
      <c r="B1096"/>
    </row>
    <row r="1097" spans="2:2" x14ac:dyDescent="0.35">
      <c r="B1097"/>
    </row>
    <row r="1098" spans="2:2" x14ac:dyDescent="0.35">
      <c r="B1098"/>
    </row>
    <row r="1099" spans="2:2" x14ac:dyDescent="0.35">
      <c r="B1099"/>
    </row>
    <row r="1100" spans="2:2" x14ac:dyDescent="0.35">
      <c r="B1100"/>
    </row>
    <row r="1101" spans="2:2" x14ac:dyDescent="0.35">
      <c r="B1101"/>
    </row>
    <row r="1102" spans="2:2" x14ac:dyDescent="0.35">
      <c r="B1102"/>
    </row>
    <row r="1103" spans="2:2" x14ac:dyDescent="0.35">
      <c r="B1103"/>
    </row>
    <row r="1104" spans="2:2" x14ac:dyDescent="0.35">
      <c r="B1104"/>
    </row>
    <row r="1105" spans="2:2" x14ac:dyDescent="0.35">
      <c r="B1105"/>
    </row>
    <row r="1106" spans="2:2" x14ac:dyDescent="0.35">
      <c r="B1106"/>
    </row>
    <row r="1107" spans="2:2" x14ac:dyDescent="0.35">
      <c r="B1107"/>
    </row>
    <row r="1108" spans="2:2" x14ac:dyDescent="0.35">
      <c r="B1108"/>
    </row>
    <row r="1109" spans="2:2" x14ac:dyDescent="0.35">
      <c r="B1109"/>
    </row>
    <row r="1110" spans="2:2" x14ac:dyDescent="0.35">
      <c r="B1110"/>
    </row>
    <row r="1111" spans="2:2" x14ac:dyDescent="0.35">
      <c r="B1111"/>
    </row>
    <row r="1112" spans="2:2" x14ac:dyDescent="0.35">
      <c r="B1112"/>
    </row>
    <row r="1113" spans="2:2" x14ac:dyDescent="0.35">
      <c r="B1113"/>
    </row>
    <row r="1114" spans="2:2" x14ac:dyDescent="0.35">
      <c r="B1114"/>
    </row>
    <row r="1115" spans="2:2" x14ac:dyDescent="0.35">
      <c r="B1115"/>
    </row>
    <row r="1116" spans="2:2" x14ac:dyDescent="0.35">
      <c r="B1116"/>
    </row>
    <row r="1117" spans="2:2" x14ac:dyDescent="0.35">
      <c r="B1117"/>
    </row>
    <row r="1118" spans="2:2" x14ac:dyDescent="0.35">
      <c r="B1118"/>
    </row>
    <row r="1119" spans="2:2" x14ac:dyDescent="0.35">
      <c r="B1119"/>
    </row>
    <row r="1120" spans="2:2" x14ac:dyDescent="0.35">
      <c r="B1120"/>
    </row>
    <row r="1121" spans="2:2" x14ac:dyDescent="0.35">
      <c r="B1121"/>
    </row>
    <row r="1122" spans="2:2" x14ac:dyDescent="0.35">
      <c r="B1122"/>
    </row>
    <row r="1123" spans="2:2" x14ac:dyDescent="0.35">
      <c r="B1123"/>
    </row>
    <row r="1124" spans="2:2" x14ac:dyDescent="0.35">
      <c r="B1124"/>
    </row>
    <row r="1125" spans="2:2" x14ac:dyDescent="0.35">
      <c r="B1125"/>
    </row>
    <row r="1126" spans="2:2" x14ac:dyDescent="0.35">
      <c r="B1126"/>
    </row>
    <row r="1127" spans="2:2" x14ac:dyDescent="0.35">
      <c r="B1127"/>
    </row>
    <row r="1128" spans="2:2" x14ac:dyDescent="0.35">
      <c r="B1128"/>
    </row>
    <row r="1129" spans="2:2" x14ac:dyDescent="0.35">
      <c r="B1129"/>
    </row>
    <row r="1130" spans="2:2" x14ac:dyDescent="0.35">
      <c r="B1130"/>
    </row>
    <row r="1131" spans="2:2" x14ac:dyDescent="0.35">
      <c r="B1131"/>
    </row>
    <row r="1132" spans="2:2" x14ac:dyDescent="0.35">
      <c r="B1132"/>
    </row>
    <row r="1133" spans="2:2" x14ac:dyDescent="0.35">
      <c r="B1133"/>
    </row>
    <row r="1134" spans="2:2" x14ac:dyDescent="0.35">
      <c r="B1134"/>
    </row>
    <row r="1135" spans="2:2" x14ac:dyDescent="0.35">
      <c r="B1135"/>
    </row>
    <row r="1136" spans="2:2" x14ac:dyDescent="0.35">
      <c r="B1136"/>
    </row>
    <row r="1137" spans="2:2" x14ac:dyDescent="0.35">
      <c r="B1137"/>
    </row>
    <row r="1138" spans="2:2" x14ac:dyDescent="0.35">
      <c r="B1138"/>
    </row>
    <row r="1139" spans="2:2" x14ac:dyDescent="0.35">
      <c r="B1139"/>
    </row>
    <row r="1140" spans="2:2" x14ac:dyDescent="0.35">
      <c r="B1140"/>
    </row>
    <row r="1141" spans="2:2" x14ac:dyDescent="0.35">
      <c r="B1141"/>
    </row>
    <row r="1142" spans="2:2" x14ac:dyDescent="0.35">
      <c r="B1142"/>
    </row>
    <row r="1143" spans="2:2" x14ac:dyDescent="0.35">
      <c r="B1143"/>
    </row>
    <row r="1144" spans="2:2" x14ac:dyDescent="0.35">
      <c r="B1144"/>
    </row>
    <row r="1145" spans="2:2" x14ac:dyDescent="0.35">
      <c r="B1145"/>
    </row>
    <row r="1146" spans="2:2" x14ac:dyDescent="0.35">
      <c r="B1146"/>
    </row>
    <row r="1147" spans="2:2" x14ac:dyDescent="0.35">
      <c r="B1147"/>
    </row>
    <row r="1148" spans="2:2" x14ac:dyDescent="0.35">
      <c r="B1148"/>
    </row>
    <row r="1149" spans="2:2" x14ac:dyDescent="0.35">
      <c r="B1149"/>
    </row>
    <row r="1150" spans="2:2" x14ac:dyDescent="0.35">
      <c r="B1150"/>
    </row>
    <row r="1151" spans="2:2" x14ac:dyDescent="0.35">
      <c r="B1151"/>
    </row>
    <row r="1152" spans="2:2" x14ac:dyDescent="0.35">
      <c r="B1152"/>
    </row>
    <row r="1153" spans="2:2" x14ac:dyDescent="0.35">
      <c r="B1153"/>
    </row>
    <row r="1154" spans="2:2" x14ac:dyDescent="0.35">
      <c r="B1154"/>
    </row>
    <row r="1155" spans="2:2" x14ac:dyDescent="0.35">
      <c r="B1155"/>
    </row>
    <row r="1156" spans="2:2" x14ac:dyDescent="0.35">
      <c r="B1156"/>
    </row>
    <row r="1157" spans="2:2" x14ac:dyDescent="0.35">
      <c r="B1157"/>
    </row>
    <row r="1158" spans="2:2" x14ac:dyDescent="0.35">
      <c r="B1158"/>
    </row>
    <row r="1159" spans="2:2" x14ac:dyDescent="0.35">
      <c r="B1159"/>
    </row>
    <row r="1160" spans="2:2" x14ac:dyDescent="0.35">
      <c r="B1160"/>
    </row>
    <row r="1161" spans="2:2" x14ac:dyDescent="0.35">
      <c r="B1161"/>
    </row>
    <row r="1162" spans="2:2" x14ac:dyDescent="0.35">
      <c r="B1162"/>
    </row>
    <row r="1163" spans="2:2" x14ac:dyDescent="0.35">
      <c r="B1163"/>
    </row>
    <row r="1164" spans="2:2" x14ac:dyDescent="0.35">
      <c r="B1164"/>
    </row>
    <row r="1165" spans="2:2" x14ac:dyDescent="0.35">
      <c r="B1165"/>
    </row>
    <row r="1166" spans="2:2" x14ac:dyDescent="0.35">
      <c r="B1166"/>
    </row>
    <row r="1167" spans="2:2" x14ac:dyDescent="0.35">
      <c r="B1167"/>
    </row>
    <row r="1168" spans="2:2" x14ac:dyDescent="0.35">
      <c r="B1168"/>
    </row>
    <row r="1169" spans="2:2" x14ac:dyDescent="0.35">
      <c r="B1169"/>
    </row>
    <row r="1170" spans="2:2" x14ac:dyDescent="0.35">
      <c r="B1170"/>
    </row>
    <row r="1171" spans="2:2" x14ac:dyDescent="0.35">
      <c r="B1171"/>
    </row>
    <row r="1172" spans="2:2" x14ac:dyDescent="0.35">
      <c r="B1172"/>
    </row>
    <row r="1173" spans="2:2" x14ac:dyDescent="0.35">
      <c r="B1173"/>
    </row>
    <row r="1174" spans="2:2" x14ac:dyDescent="0.35">
      <c r="B1174"/>
    </row>
    <row r="1175" spans="2:2" x14ac:dyDescent="0.35">
      <c r="B1175"/>
    </row>
    <row r="1176" spans="2:2" x14ac:dyDescent="0.35">
      <c r="B1176"/>
    </row>
    <row r="1177" spans="2:2" x14ac:dyDescent="0.35">
      <c r="B1177"/>
    </row>
    <row r="1178" spans="2:2" x14ac:dyDescent="0.35">
      <c r="B1178"/>
    </row>
    <row r="1179" spans="2:2" x14ac:dyDescent="0.35">
      <c r="B1179"/>
    </row>
    <row r="1180" spans="2:2" x14ac:dyDescent="0.35">
      <c r="B1180"/>
    </row>
    <row r="1181" spans="2:2" x14ac:dyDescent="0.35">
      <c r="B1181"/>
    </row>
    <row r="1182" spans="2:2" x14ac:dyDescent="0.35">
      <c r="B1182"/>
    </row>
    <row r="1183" spans="2:2" x14ac:dyDescent="0.35">
      <c r="B1183"/>
    </row>
    <row r="1184" spans="2:2" x14ac:dyDescent="0.35">
      <c r="B1184"/>
    </row>
    <row r="1185" spans="2:2" x14ac:dyDescent="0.35">
      <c r="B1185"/>
    </row>
    <row r="1186" spans="2:2" x14ac:dyDescent="0.35">
      <c r="B1186"/>
    </row>
    <row r="1187" spans="2:2" x14ac:dyDescent="0.35">
      <c r="B1187"/>
    </row>
    <row r="1188" spans="2:2" x14ac:dyDescent="0.35">
      <c r="B1188"/>
    </row>
    <row r="1189" spans="2:2" x14ac:dyDescent="0.35">
      <c r="B1189"/>
    </row>
    <row r="1190" spans="2:2" x14ac:dyDescent="0.35">
      <c r="B1190"/>
    </row>
    <row r="1191" spans="2:2" x14ac:dyDescent="0.35">
      <c r="B1191"/>
    </row>
    <row r="1192" spans="2:2" x14ac:dyDescent="0.35">
      <c r="B1192"/>
    </row>
    <row r="1193" spans="2:2" x14ac:dyDescent="0.35">
      <c r="B1193"/>
    </row>
    <row r="1194" spans="2:2" x14ac:dyDescent="0.35">
      <c r="B1194"/>
    </row>
    <row r="1195" spans="2:2" x14ac:dyDescent="0.35">
      <c r="B1195"/>
    </row>
    <row r="1196" spans="2:2" x14ac:dyDescent="0.35">
      <c r="B1196"/>
    </row>
    <row r="1197" spans="2:2" x14ac:dyDescent="0.35">
      <c r="B1197"/>
    </row>
    <row r="1198" spans="2:2" x14ac:dyDescent="0.35">
      <c r="B1198"/>
    </row>
    <row r="1199" spans="2:2" x14ac:dyDescent="0.35">
      <c r="B1199"/>
    </row>
    <row r="1200" spans="2:2" x14ac:dyDescent="0.35">
      <c r="B1200"/>
    </row>
    <row r="1201" spans="2:2" x14ac:dyDescent="0.35">
      <c r="B1201"/>
    </row>
    <row r="1202" spans="2:2" x14ac:dyDescent="0.35">
      <c r="B1202"/>
    </row>
    <row r="1203" spans="2:2" x14ac:dyDescent="0.35">
      <c r="B1203"/>
    </row>
    <row r="1204" spans="2:2" x14ac:dyDescent="0.35">
      <c r="B1204"/>
    </row>
    <row r="1205" spans="2:2" x14ac:dyDescent="0.35">
      <c r="B1205"/>
    </row>
    <row r="1206" spans="2:2" x14ac:dyDescent="0.35">
      <c r="B1206"/>
    </row>
    <row r="1207" spans="2:2" x14ac:dyDescent="0.35">
      <c r="B1207"/>
    </row>
    <row r="1208" spans="2:2" x14ac:dyDescent="0.35">
      <c r="B1208"/>
    </row>
    <row r="1209" spans="2:2" x14ac:dyDescent="0.35">
      <c r="B1209"/>
    </row>
    <row r="1210" spans="2:2" x14ac:dyDescent="0.35">
      <c r="B1210"/>
    </row>
    <row r="1211" spans="2:2" x14ac:dyDescent="0.35">
      <c r="B1211"/>
    </row>
    <row r="1212" spans="2:2" x14ac:dyDescent="0.35">
      <c r="B1212"/>
    </row>
    <row r="1213" spans="2:2" x14ac:dyDescent="0.35">
      <c r="B1213"/>
    </row>
    <row r="1214" spans="2:2" x14ac:dyDescent="0.35">
      <c r="B1214"/>
    </row>
    <row r="1215" spans="2:2" x14ac:dyDescent="0.35">
      <c r="B1215"/>
    </row>
    <row r="1216" spans="2:2" x14ac:dyDescent="0.35">
      <c r="B1216"/>
    </row>
    <row r="1217" spans="2:2" x14ac:dyDescent="0.35">
      <c r="B1217"/>
    </row>
    <row r="1218" spans="2:2" x14ac:dyDescent="0.35">
      <c r="B1218"/>
    </row>
    <row r="1219" spans="2:2" x14ac:dyDescent="0.35">
      <c r="B1219"/>
    </row>
    <row r="1220" spans="2:2" x14ac:dyDescent="0.35">
      <c r="B1220"/>
    </row>
    <row r="1221" spans="2:2" x14ac:dyDescent="0.35">
      <c r="B1221"/>
    </row>
    <row r="1222" spans="2:2" x14ac:dyDescent="0.35">
      <c r="B1222"/>
    </row>
    <row r="1223" spans="2:2" x14ac:dyDescent="0.35">
      <c r="B1223"/>
    </row>
    <row r="1224" spans="2:2" x14ac:dyDescent="0.35">
      <c r="B1224"/>
    </row>
    <row r="1225" spans="2:2" x14ac:dyDescent="0.35">
      <c r="B1225"/>
    </row>
    <row r="1226" spans="2:2" x14ac:dyDescent="0.35">
      <c r="B1226"/>
    </row>
    <row r="1227" spans="2:2" x14ac:dyDescent="0.35">
      <c r="B1227"/>
    </row>
    <row r="1228" spans="2:2" x14ac:dyDescent="0.35">
      <c r="B1228"/>
    </row>
    <row r="1229" spans="2:2" x14ac:dyDescent="0.35">
      <c r="B1229"/>
    </row>
    <row r="1230" spans="2:2" x14ac:dyDescent="0.35">
      <c r="B1230"/>
    </row>
    <row r="1231" spans="2:2" x14ac:dyDescent="0.35">
      <c r="B1231"/>
    </row>
    <row r="1232" spans="2:2" x14ac:dyDescent="0.35">
      <c r="B1232"/>
    </row>
    <row r="1233" spans="2:2" x14ac:dyDescent="0.35">
      <c r="B1233"/>
    </row>
    <row r="1234" spans="2:2" x14ac:dyDescent="0.35">
      <c r="B1234"/>
    </row>
    <row r="1235" spans="2:2" x14ac:dyDescent="0.35">
      <c r="B1235"/>
    </row>
    <row r="1236" spans="2:2" x14ac:dyDescent="0.35">
      <c r="B1236"/>
    </row>
    <row r="1237" spans="2:2" x14ac:dyDescent="0.35">
      <c r="B1237"/>
    </row>
    <row r="1238" spans="2:2" x14ac:dyDescent="0.35">
      <c r="B1238"/>
    </row>
    <row r="1239" spans="2:2" x14ac:dyDescent="0.35">
      <c r="B1239"/>
    </row>
    <row r="1240" spans="2:2" x14ac:dyDescent="0.35">
      <c r="B1240"/>
    </row>
    <row r="1241" spans="2:2" x14ac:dyDescent="0.35">
      <c r="B1241"/>
    </row>
    <row r="1242" spans="2:2" x14ac:dyDescent="0.35">
      <c r="B1242"/>
    </row>
    <row r="1243" spans="2:2" x14ac:dyDescent="0.35">
      <c r="B1243"/>
    </row>
    <row r="1244" spans="2:2" x14ac:dyDescent="0.35">
      <c r="B1244"/>
    </row>
    <row r="1245" spans="2:2" x14ac:dyDescent="0.35">
      <c r="B1245"/>
    </row>
    <row r="1246" spans="2:2" x14ac:dyDescent="0.35">
      <c r="B1246"/>
    </row>
    <row r="1247" spans="2:2" x14ac:dyDescent="0.35">
      <c r="B1247"/>
    </row>
    <row r="1248" spans="2:2" x14ac:dyDescent="0.35">
      <c r="B1248"/>
    </row>
    <row r="1249" spans="2:2" x14ac:dyDescent="0.35">
      <c r="B1249"/>
    </row>
    <row r="1250" spans="2:2" x14ac:dyDescent="0.35">
      <c r="B1250"/>
    </row>
    <row r="1251" spans="2:2" x14ac:dyDescent="0.35">
      <c r="B1251"/>
    </row>
    <row r="1252" spans="2:2" x14ac:dyDescent="0.35">
      <c r="B1252"/>
    </row>
    <row r="1253" spans="2:2" x14ac:dyDescent="0.35">
      <c r="B1253"/>
    </row>
    <row r="1254" spans="2:2" x14ac:dyDescent="0.35">
      <c r="B1254"/>
    </row>
    <row r="1255" spans="2:2" x14ac:dyDescent="0.35">
      <c r="B1255"/>
    </row>
    <row r="1256" spans="2:2" x14ac:dyDescent="0.35">
      <c r="B1256"/>
    </row>
    <row r="1257" spans="2:2" x14ac:dyDescent="0.35">
      <c r="B1257"/>
    </row>
    <row r="1258" spans="2:2" x14ac:dyDescent="0.35">
      <c r="B1258"/>
    </row>
    <row r="1259" spans="2:2" x14ac:dyDescent="0.35">
      <c r="B1259"/>
    </row>
    <row r="1260" spans="2:2" x14ac:dyDescent="0.35">
      <c r="B1260"/>
    </row>
    <row r="1261" spans="2:2" x14ac:dyDescent="0.35">
      <c r="B1261"/>
    </row>
    <row r="1262" spans="2:2" x14ac:dyDescent="0.35">
      <c r="B1262"/>
    </row>
    <row r="1263" spans="2:2" x14ac:dyDescent="0.35">
      <c r="B1263"/>
    </row>
    <row r="1264" spans="2:2" x14ac:dyDescent="0.35">
      <c r="B1264"/>
    </row>
    <row r="1265" spans="2:2" x14ac:dyDescent="0.35">
      <c r="B1265"/>
    </row>
    <row r="1266" spans="2:2" x14ac:dyDescent="0.35">
      <c r="B1266"/>
    </row>
    <row r="1267" spans="2:2" x14ac:dyDescent="0.35">
      <c r="B1267"/>
    </row>
    <row r="1268" spans="2:2" x14ac:dyDescent="0.35">
      <c r="B1268"/>
    </row>
    <row r="1269" spans="2:2" x14ac:dyDescent="0.35">
      <c r="B1269"/>
    </row>
    <row r="1270" spans="2:2" x14ac:dyDescent="0.35">
      <c r="B1270"/>
    </row>
    <row r="1271" spans="2:2" x14ac:dyDescent="0.35">
      <c r="B1271"/>
    </row>
    <row r="1272" spans="2:2" x14ac:dyDescent="0.35">
      <c r="B1272"/>
    </row>
    <row r="1273" spans="2:2" x14ac:dyDescent="0.35">
      <c r="B1273"/>
    </row>
    <row r="1274" spans="2:2" x14ac:dyDescent="0.35">
      <c r="B1274"/>
    </row>
    <row r="1275" spans="2:2" x14ac:dyDescent="0.35">
      <c r="B1275"/>
    </row>
    <row r="1276" spans="2:2" x14ac:dyDescent="0.35">
      <c r="B1276"/>
    </row>
    <row r="1277" spans="2:2" x14ac:dyDescent="0.35">
      <c r="B1277"/>
    </row>
    <row r="1278" spans="2:2" x14ac:dyDescent="0.35">
      <c r="B1278"/>
    </row>
    <row r="1279" spans="2:2" x14ac:dyDescent="0.35">
      <c r="B1279"/>
    </row>
    <row r="1280" spans="2:2" x14ac:dyDescent="0.35">
      <c r="B1280"/>
    </row>
    <row r="1281" spans="2:2" x14ac:dyDescent="0.35">
      <c r="B1281"/>
    </row>
    <row r="1282" spans="2:2" x14ac:dyDescent="0.35">
      <c r="B1282"/>
    </row>
    <row r="1283" spans="2:2" x14ac:dyDescent="0.35">
      <c r="B1283"/>
    </row>
    <row r="1284" spans="2:2" x14ac:dyDescent="0.35">
      <c r="B1284"/>
    </row>
    <row r="1285" spans="2:2" x14ac:dyDescent="0.35">
      <c r="B1285"/>
    </row>
    <row r="1286" spans="2:2" x14ac:dyDescent="0.35">
      <c r="B1286"/>
    </row>
    <row r="1287" spans="2:2" x14ac:dyDescent="0.35">
      <c r="B1287"/>
    </row>
    <row r="1288" spans="2:2" x14ac:dyDescent="0.35">
      <c r="B1288"/>
    </row>
    <row r="1289" spans="2:2" x14ac:dyDescent="0.35">
      <c r="B1289"/>
    </row>
    <row r="1290" spans="2:2" x14ac:dyDescent="0.35">
      <c r="B1290"/>
    </row>
    <row r="1291" spans="2:2" x14ac:dyDescent="0.35">
      <c r="B1291"/>
    </row>
    <row r="1292" spans="2:2" x14ac:dyDescent="0.35">
      <c r="B1292"/>
    </row>
    <row r="1293" spans="2:2" x14ac:dyDescent="0.35">
      <c r="B1293"/>
    </row>
    <row r="1294" spans="2:2" x14ac:dyDescent="0.35">
      <c r="B1294"/>
    </row>
    <row r="1295" spans="2:2" x14ac:dyDescent="0.35">
      <c r="B1295"/>
    </row>
    <row r="1296" spans="2:2" x14ac:dyDescent="0.35">
      <c r="B1296"/>
    </row>
    <row r="1297" spans="2:2" x14ac:dyDescent="0.35">
      <c r="B1297"/>
    </row>
    <row r="1298" spans="2:2" x14ac:dyDescent="0.35">
      <c r="B1298"/>
    </row>
    <row r="1299" spans="2:2" x14ac:dyDescent="0.35">
      <c r="B1299"/>
    </row>
    <row r="1300" spans="2:2" x14ac:dyDescent="0.35">
      <c r="B1300"/>
    </row>
    <row r="1301" spans="2:2" x14ac:dyDescent="0.35">
      <c r="B1301"/>
    </row>
    <row r="1302" spans="2:2" x14ac:dyDescent="0.35">
      <c r="B1302"/>
    </row>
    <row r="1303" spans="2:2" x14ac:dyDescent="0.35">
      <c r="B1303"/>
    </row>
    <row r="1304" spans="2:2" x14ac:dyDescent="0.35">
      <c r="B1304"/>
    </row>
    <row r="1305" spans="2:2" x14ac:dyDescent="0.35">
      <c r="B1305"/>
    </row>
    <row r="1306" spans="2:2" x14ac:dyDescent="0.35">
      <c r="B1306"/>
    </row>
    <row r="1307" spans="2:2" x14ac:dyDescent="0.35">
      <c r="B1307"/>
    </row>
    <row r="1308" spans="2:2" x14ac:dyDescent="0.35">
      <c r="B1308"/>
    </row>
    <row r="1309" spans="2:2" x14ac:dyDescent="0.35">
      <c r="B1309"/>
    </row>
    <row r="1310" spans="2:2" x14ac:dyDescent="0.35">
      <c r="B1310"/>
    </row>
    <row r="1311" spans="2:2" x14ac:dyDescent="0.35">
      <c r="B1311"/>
    </row>
    <row r="1312" spans="2:2" x14ac:dyDescent="0.35">
      <c r="B1312"/>
    </row>
    <row r="1313" spans="2:2" x14ac:dyDescent="0.35">
      <c r="B1313"/>
    </row>
    <row r="1314" spans="2:2" x14ac:dyDescent="0.35">
      <c r="B1314"/>
    </row>
    <row r="1315" spans="2:2" x14ac:dyDescent="0.35">
      <c r="B1315"/>
    </row>
    <row r="1316" spans="2:2" x14ac:dyDescent="0.35">
      <c r="B1316"/>
    </row>
    <row r="1317" spans="2:2" x14ac:dyDescent="0.35">
      <c r="B1317"/>
    </row>
    <row r="1318" spans="2:2" x14ac:dyDescent="0.35">
      <c r="B1318"/>
    </row>
    <row r="1319" spans="2:2" x14ac:dyDescent="0.35">
      <c r="B1319"/>
    </row>
    <row r="1320" spans="2:2" x14ac:dyDescent="0.35">
      <c r="B1320"/>
    </row>
    <row r="1321" spans="2:2" x14ac:dyDescent="0.35">
      <c r="B1321"/>
    </row>
    <row r="1322" spans="2:2" x14ac:dyDescent="0.35">
      <c r="B1322"/>
    </row>
    <row r="1323" spans="2:2" x14ac:dyDescent="0.35">
      <c r="B1323"/>
    </row>
    <row r="1324" spans="2:2" x14ac:dyDescent="0.35">
      <c r="B1324"/>
    </row>
    <row r="1325" spans="2:2" x14ac:dyDescent="0.35">
      <c r="B1325"/>
    </row>
    <row r="1326" spans="2:2" x14ac:dyDescent="0.35">
      <c r="B1326"/>
    </row>
    <row r="1327" spans="2:2" x14ac:dyDescent="0.35">
      <c r="B1327"/>
    </row>
    <row r="1328" spans="2:2" x14ac:dyDescent="0.35">
      <c r="B1328"/>
    </row>
    <row r="1329" spans="2:2" x14ac:dyDescent="0.35">
      <c r="B1329"/>
    </row>
    <row r="1330" spans="2:2" x14ac:dyDescent="0.35">
      <c r="B1330"/>
    </row>
    <row r="1331" spans="2:2" x14ac:dyDescent="0.35">
      <c r="B1331"/>
    </row>
    <row r="1332" spans="2:2" x14ac:dyDescent="0.35">
      <c r="B1332"/>
    </row>
    <row r="1333" spans="2:2" x14ac:dyDescent="0.35">
      <c r="B1333"/>
    </row>
    <row r="1334" spans="2:2" x14ac:dyDescent="0.35">
      <c r="B1334"/>
    </row>
    <row r="1335" spans="2:2" x14ac:dyDescent="0.35">
      <c r="B1335"/>
    </row>
    <row r="1336" spans="2:2" x14ac:dyDescent="0.35">
      <c r="B1336"/>
    </row>
    <row r="1337" spans="2:2" x14ac:dyDescent="0.35">
      <c r="B1337"/>
    </row>
    <row r="1338" spans="2:2" x14ac:dyDescent="0.35">
      <c r="B1338"/>
    </row>
    <row r="1339" spans="2:2" x14ac:dyDescent="0.35">
      <c r="B1339"/>
    </row>
    <row r="1340" spans="2:2" x14ac:dyDescent="0.35">
      <c r="B1340"/>
    </row>
    <row r="1341" spans="2:2" x14ac:dyDescent="0.35">
      <c r="B1341"/>
    </row>
    <row r="1342" spans="2:2" x14ac:dyDescent="0.35">
      <c r="B1342"/>
    </row>
    <row r="1343" spans="2:2" x14ac:dyDescent="0.35">
      <c r="B1343"/>
    </row>
    <row r="1344" spans="2:2" x14ac:dyDescent="0.35">
      <c r="B1344"/>
    </row>
    <row r="1345" spans="2:2" x14ac:dyDescent="0.35">
      <c r="B1345"/>
    </row>
    <row r="1346" spans="2:2" x14ac:dyDescent="0.35">
      <c r="B1346"/>
    </row>
    <row r="1347" spans="2:2" x14ac:dyDescent="0.35">
      <c r="B1347"/>
    </row>
    <row r="1348" spans="2:2" x14ac:dyDescent="0.35">
      <c r="B1348"/>
    </row>
    <row r="1349" spans="2:2" x14ac:dyDescent="0.35">
      <c r="B1349"/>
    </row>
    <row r="1350" spans="2:2" x14ac:dyDescent="0.35">
      <c r="B1350"/>
    </row>
    <row r="1351" spans="2:2" x14ac:dyDescent="0.35">
      <c r="B1351"/>
    </row>
    <row r="1352" spans="2:2" x14ac:dyDescent="0.35">
      <c r="B1352"/>
    </row>
    <row r="1353" spans="2:2" x14ac:dyDescent="0.35">
      <c r="B1353"/>
    </row>
    <row r="1354" spans="2:2" x14ac:dyDescent="0.35">
      <c r="B1354"/>
    </row>
    <row r="1355" spans="2:2" x14ac:dyDescent="0.35">
      <c r="B1355"/>
    </row>
    <row r="1356" spans="2:2" x14ac:dyDescent="0.35">
      <c r="B1356"/>
    </row>
    <row r="1357" spans="2:2" x14ac:dyDescent="0.35">
      <c r="B1357"/>
    </row>
    <row r="1358" spans="2:2" x14ac:dyDescent="0.35">
      <c r="B1358"/>
    </row>
    <row r="1359" spans="2:2" x14ac:dyDescent="0.35">
      <c r="B1359"/>
    </row>
    <row r="1360" spans="2:2" x14ac:dyDescent="0.35">
      <c r="B1360"/>
    </row>
    <row r="1361" spans="2:2" x14ac:dyDescent="0.35">
      <c r="B1361"/>
    </row>
    <row r="1362" spans="2:2" x14ac:dyDescent="0.35">
      <c r="B1362"/>
    </row>
    <row r="1363" spans="2:2" x14ac:dyDescent="0.35">
      <c r="B1363"/>
    </row>
    <row r="1364" spans="2:2" x14ac:dyDescent="0.35">
      <c r="B1364"/>
    </row>
    <row r="1365" spans="2:2" x14ac:dyDescent="0.35">
      <c r="B1365"/>
    </row>
    <row r="1366" spans="2:2" x14ac:dyDescent="0.35">
      <c r="B1366"/>
    </row>
    <row r="1367" spans="2:2" x14ac:dyDescent="0.35">
      <c r="B1367"/>
    </row>
    <row r="1368" spans="2:2" x14ac:dyDescent="0.35">
      <c r="B1368"/>
    </row>
    <row r="1369" spans="2:2" x14ac:dyDescent="0.35">
      <c r="B1369"/>
    </row>
    <row r="1370" spans="2:2" x14ac:dyDescent="0.35">
      <c r="B1370"/>
    </row>
    <row r="1371" spans="2:2" x14ac:dyDescent="0.35">
      <c r="B1371"/>
    </row>
    <row r="1372" spans="2:2" x14ac:dyDescent="0.35">
      <c r="B1372"/>
    </row>
    <row r="1373" spans="2:2" x14ac:dyDescent="0.35">
      <c r="B1373"/>
    </row>
    <row r="1374" spans="2:2" x14ac:dyDescent="0.35">
      <c r="B1374"/>
    </row>
    <row r="1375" spans="2:2" x14ac:dyDescent="0.35">
      <c r="B1375"/>
    </row>
    <row r="1376" spans="2:2" x14ac:dyDescent="0.35">
      <c r="B1376"/>
    </row>
    <row r="1377" spans="2:2" x14ac:dyDescent="0.35">
      <c r="B1377"/>
    </row>
    <row r="1378" spans="2:2" x14ac:dyDescent="0.35">
      <c r="B1378"/>
    </row>
    <row r="1379" spans="2:2" x14ac:dyDescent="0.35">
      <c r="B1379"/>
    </row>
    <row r="1380" spans="2:2" x14ac:dyDescent="0.35">
      <c r="B1380"/>
    </row>
    <row r="1381" spans="2:2" x14ac:dyDescent="0.35">
      <c r="B1381"/>
    </row>
    <row r="1382" spans="2:2" x14ac:dyDescent="0.35">
      <c r="B1382"/>
    </row>
    <row r="1383" spans="2:2" x14ac:dyDescent="0.35">
      <c r="B1383"/>
    </row>
    <row r="1384" spans="2:2" x14ac:dyDescent="0.35">
      <c r="B1384"/>
    </row>
    <row r="1385" spans="2:2" x14ac:dyDescent="0.35">
      <c r="B1385"/>
    </row>
    <row r="1386" spans="2:2" x14ac:dyDescent="0.35">
      <c r="B1386"/>
    </row>
    <row r="1387" spans="2:2" x14ac:dyDescent="0.35">
      <c r="B1387"/>
    </row>
    <row r="1388" spans="2:2" x14ac:dyDescent="0.35">
      <c r="B1388"/>
    </row>
    <row r="1389" spans="2:2" x14ac:dyDescent="0.35">
      <c r="B1389"/>
    </row>
    <row r="1390" spans="2:2" x14ac:dyDescent="0.35">
      <c r="B1390"/>
    </row>
    <row r="1391" spans="2:2" x14ac:dyDescent="0.35">
      <c r="B1391"/>
    </row>
    <row r="1392" spans="2:2" x14ac:dyDescent="0.35">
      <c r="B1392"/>
    </row>
    <row r="1393" spans="2:2" x14ac:dyDescent="0.35">
      <c r="B1393"/>
    </row>
    <row r="1394" spans="2:2" x14ac:dyDescent="0.35">
      <c r="B1394"/>
    </row>
    <row r="1395" spans="2:2" x14ac:dyDescent="0.35">
      <c r="B1395"/>
    </row>
    <row r="1396" spans="2:2" x14ac:dyDescent="0.35">
      <c r="B1396"/>
    </row>
    <row r="1397" spans="2:2" x14ac:dyDescent="0.35">
      <c r="B1397"/>
    </row>
    <row r="1398" spans="2:2" x14ac:dyDescent="0.35">
      <c r="B1398"/>
    </row>
    <row r="1399" spans="2:2" x14ac:dyDescent="0.35">
      <c r="B1399"/>
    </row>
    <row r="1400" spans="2:2" x14ac:dyDescent="0.35">
      <c r="B1400"/>
    </row>
    <row r="1401" spans="2:2" x14ac:dyDescent="0.35">
      <c r="B1401"/>
    </row>
    <row r="1402" spans="2:2" x14ac:dyDescent="0.35">
      <c r="B1402"/>
    </row>
    <row r="1403" spans="2:2" x14ac:dyDescent="0.35">
      <c r="B1403"/>
    </row>
    <row r="1404" spans="2:2" x14ac:dyDescent="0.35">
      <c r="B1404"/>
    </row>
    <row r="1405" spans="2:2" x14ac:dyDescent="0.35">
      <c r="B1405"/>
    </row>
    <row r="1406" spans="2:2" x14ac:dyDescent="0.35">
      <c r="B1406"/>
    </row>
    <row r="1407" spans="2:2" x14ac:dyDescent="0.35">
      <c r="B1407"/>
    </row>
    <row r="1408" spans="2:2" x14ac:dyDescent="0.35">
      <c r="B1408"/>
    </row>
    <row r="1409" spans="2:2" x14ac:dyDescent="0.35">
      <c r="B1409"/>
    </row>
    <row r="1410" spans="2:2" x14ac:dyDescent="0.35">
      <c r="B1410"/>
    </row>
    <row r="1411" spans="2:2" x14ac:dyDescent="0.35">
      <c r="B1411"/>
    </row>
    <row r="1412" spans="2:2" x14ac:dyDescent="0.35">
      <c r="B1412"/>
    </row>
    <row r="1413" spans="2:2" x14ac:dyDescent="0.35">
      <c r="B1413"/>
    </row>
    <row r="1414" spans="2:2" x14ac:dyDescent="0.35">
      <c r="B1414"/>
    </row>
    <row r="1415" spans="2:2" x14ac:dyDescent="0.35">
      <c r="B1415"/>
    </row>
    <row r="1416" spans="2:2" x14ac:dyDescent="0.35">
      <c r="B1416"/>
    </row>
    <row r="1417" spans="2:2" x14ac:dyDescent="0.35">
      <c r="B1417"/>
    </row>
    <row r="1418" spans="2:2" x14ac:dyDescent="0.35">
      <c r="B1418"/>
    </row>
    <row r="1419" spans="2:2" x14ac:dyDescent="0.35">
      <c r="B1419"/>
    </row>
    <row r="1420" spans="2:2" x14ac:dyDescent="0.35">
      <c r="B1420"/>
    </row>
    <row r="1421" spans="2:2" x14ac:dyDescent="0.35">
      <c r="B1421"/>
    </row>
    <row r="1422" spans="2:2" x14ac:dyDescent="0.35">
      <c r="B1422"/>
    </row>
    <row r="1423" spans="2:2" x14ac:dyDescent="0.35">
      <c r="B1423"/>
    </row>
    <row r="1424" spans="2:2" x14ac:dyDescent="0.35">
      <c r="B1424"/>
    </row>
    <row r="1425" spans="2:2" x14ac:dyDescent="0.35">
      <c r="B1425"/>
    </row>
    <row r="1426" spans="2:2" x14ac:dyDescent="0.35">
      <c r="B1426"/>
    </row>
    <row r="1427" spans="2:2" x14ac:dyDescent="0.35">
      <c r="B1427"/>
    </row>
    <row r="1428" spans="2:2" x14ac:dyDescent="0.35">
      <c r="B1428"/>
    </row>
    <row r="1429" spans="2:2" x14ac:dyDescent="0.35">
      <c r="B1429"/>
    </row>
    <row r="1430" spans="2:2" x14ac:dyDescent="0.35">
      <c r="B1430"/>
    </row>
    <row r="1431" spans="2:2" x14ac:dyDescent="0.35">
      <c r="B1431"/>
    </row>
    <row r="1432" spans="2:2" x14ac:dyDescent="0.35">
      <c r="B1432"/>
    </row>
    <row r="1433" spans="2:2" x14ac:dyDescent="0.35">
      <c r="B1433"/>
    </row>
    <row r="1434" spans="2:2" x14ac:dyDescent="0.35">
      <c r="B1434"/>
    </row>
    <row r="1435" spans="2:2" x14ac:dyDescent="0.35">
      <c r="B1435"/>
    </row>
    <row r="1436" spans="2:2" x14ac:dyDescent="0.35">
      <c r="B1436"/>
    </row>
    <row r="1437" spans="2:2" x14ac:dyDescent="0.35">
      <c r="B1437"/>
    </row>
    <row r="1438" spans="2:2" x14ac:dyDescent="0.35">
      <c r="B1438"/>
    </row>
    <row r="1439" spans="2:2" x14ac:dyDescent="0.35">
      <c r="B1439"/>
    </row>
    <row r="1440" spans="2:2" x14ac:dyDescent="0.35">
      <c r="B1440"/>
    </row>
    <row r="1441" spans="2:2" x14ac:dyDescent="0.35">
      <c r="B1441"/>
    </row>
    <row r="1442" spans="2:2" x14ac:dyDescent="0.35">
      <c r="B1442"/>
    </row>
    <row r="1443" spans="2:2" x14ac:dyDescent="0.35">
      <c r="B1443"/>
    </row>
    <row r="1444" spans="2:2" x14ac:dyDescent="0.35">
      <c r="B1444"/>
    </row>
    <row r="1445" spans="2:2" x14ac:dyDescent="0.35">
      <c r="B1445"/>
    </row>
    <row r="1446" spans="2:2" x14ac:dyDescent="0.35">
      <c r="B1446"/>
    </row>
    <row r="1447" spans="2:2" x14ac:dyDescent="0.35">
      <c r="B1447"/>
    </row>
    <row r="1448" spans="2:2" x14ac:dyDescent="0.35">
      <c r="B1448"/>
    </row>
    <row r="1449" spans="2:2" x14ac:dyDescent="0.35">
      <c r="B1449"/>
    </row>
    <row r="1450" spans="2:2" x14ac:dyDescent="0.35">
      <c r="B1450"/>
    </row>
    <row r="1451" spans="2:2" x14ac:dyDescent="0.35">
      <c r="B1451"/>
    </row>
    <row r="1452" spans="2:2" x14ac:dyDescent="0.35">
      <c r="B1452"/>
    </row>
    <row r="1453" spans="2:2" x14ac:dyDescent="0.35">
      <c r="B1453"/>
    </row>
    <row r="1454" spans="2:2" x14ac:dyDescent="0.35">
      <c r="B1454"/>
    </row>
    <row r="1455" spans="2:2" x14ac:dyDescent="0.35">
      <c r="B1455"/>
    </row>
    <row r="1456" spans="2:2" x14ac:dyDescent="0.35">
      <c r="B1456"/>
    </row>
    <row r="1457" spans="2:2" x14ac:dyDescent="0.35">
      <c r="B1457"/>
    </row>
    <row r="1458" spans="2:2" x14ac:dyDescent="0.35">
      <c r="B1458"/>
    </row>
    <row r="1459" spans="2:2" x14ac:dyDescent="0.35">
      <c r="B1459"/>
    </row>
    <row r="1460" spans="2:2" x14ac:dyDescent="0.35">
      <c r="B1460"/>
    </row>
    <row r="1461" spans="2:2" x14ac:dyDescent="0.35">
      <c r="B1461"/>
    </row>
    <row r="1462" spans="2:2" x14ac:dyDescent="0.35">
      <c r="B1462"/>
    </row>
    <row r="1463" spans="2:2" x14ac:dyDescent="0.35">
      <c r="B1463"/>
    </row>
    <row r="1464" spans="2:2" x14ac:dyDescent="0.35">
      <c r="B1464"/>
    </row>
    <row r="1465" spans="2:2" x14ac:dyDescent="0.35">
      <c r="B1465"/>
    </row>
    <row r="1466" spans="2:2" x14ac:dyDescent="0.35">
      <c r="B1466"/>
    </row>
    <row r="1467" spans="2:2" x14ac:dyDescent="0.35">
      <c r="B1467"/>
    </row>
    <row r="1468" spans="2:2" x14ac:dyDescent="0.35">
      <c r="B1468"/>
    </row>
    <row r="1469" spans="2:2" x14ac:dyDescent="0.35">
      <c r="B1469"/>
    </row>
    <row r="1470" spans="2:2" x14ac:dyDescent="0.35">
      <c r="B1470"/>
    </row>
    <row r="1471" spans="2:2" x14ac:dyDescent="0.35">
      <c r="B1471"/>
    </row>
    <row r="1472" spans="2:2" x14ac:dyDescent="0.35">
      <c r="B1472"/>
    </row>
    <row r="1473" spans="2:2" x14ac:dyDescent="0.35">
      <c r="B1473"/>
    </row>
    <row r="1474" spans="2:2" x14ac:dyDescent="0.35">
      <c r="B1474"/>
    </row>
    <row r="1475" spans="2:2" x14ac:dyDescent="0.35">
      <c r="B1475"/>
    </row>
    <row r="1476" spans="2:2" x14ac:dyDescent="0.35">
      <c r="B1476"/>
    </row>
    <row r="1477" spans="2:2" x14ac:dyDescent="0.35">
      <c r="B1477"/>
    </row>
    <row r="1478" spans="2:2" x14ac:dyDescent="0.35">
      <c r="B1478"/>
    </row>
    <row r="1479" spans="2:2" x14ac:dyDescent="0.35">
      <c r="B1479"/>
    </row>
    <row r="1480" spans="2:2" x14ac:dyDescent="0.35">
      <c r="B1480"/>
    </row>
    <row r="1481" spans="2:2" x14ac:dyDescent="0.35">
      <c r="B1481"/>
    </row>
    <row r="1482" spans="2:2" x14ac:dyDescent="0.35">
      <c r="B1482"/>
    </row>
    <row r="1483" spans="2:2" x14ac:dyDescent="0.35">
      <c r="B1483"/>
    </row>
    <row r="1484" spans="2:2" x14ac:dyDescent="0.35">
      <c r="B1484"/>
    </row>
    <row r="1485" spans="2:2" x14ac:dyDescent="0.35">
      <c r="B1485"/>
    </row>
    <row r="1486" spans="2:2" x14ac:dyDescent="0.35">
      <c r="B1486"/>
    </row>
    <row r="1487" spans="2:2" x14ac:dyDescent="0.35">
      <c r="B1487"/>
    </row>
    <row r="1488" spans="2:2" x14ac:dyDescent="0.35">
      <c r="B1488"/>
    </row>
    <row r="1489" spans="2:2" x14ac:dyDescent="0.35">
      <c r="B1489"/>
    </row>
    <row r="1490" spans="2:2" x14ac:dyDescent="0.35">
      <c r="B1490"/>
    </row>
    <row r="1491" spans="2:2" x14ac:dyDescent="0.35">
      <c r="B1491"/>
    </row>
    <row r="1492" spans="2:2" x14ac:dyDescent="0.35">
      <c r="B1492"/>
    </row>
    <row r="1493" spans="2:2" x14ac:dyDescent="0.35">
      <c r="B1493"/>
    </row>
    <row r="1494" spans="2:2" x14ac:dyDescent="0.35">
      <c r="B1494"/>
    </row>
    <row r="1495" spans="2:2" x14ac:dyDescent="0.35">
      <c r="B1495"/>
    </row>
    <row r="1496" spans="2:2" x14ac:dyDescent="0.35">
      <c r="B1496"/>
    </row>
    <row r="1497" spans="2:2" x14ac:dyDescent="0.35">
      <c r="B1497"/>
    </row>
    <row r="1498" spans="2:2" x14ac:dyDescent="0.35">
      <c r="B1498"/>
    </row>
    <row r="1499" spans="2:2" x14ac:dyDescent="0.35">
      <c r="B1499"/>
    </row>
    <row r="1500" spans="2:2" x14ac:dyDescent="0.35">
      <c r="B1500"/>
    </row>
    <row r="1501" spans="2:2" x14ac:dyDescent="0.35">
      <c r="B1501"/>
    </row>
    <row r="1502" spans="2:2" x14ac:dyDescent="0.35">
      <c r="B1502"/>
    </row>
    <row r="1503" spans="2:2" x14ac:dyDescent="0.35">
      <c r="B1503"/>
    </row>
  </sheetData>
  <sortState ref="A2:L337">
    <sortCondition ref="E2:E33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tabSelected="1" zoomScale="90" zoomScaleNormal="90" workbookViewId="0"/>
  </sheetViews>
  <sheetFormatPr defaultColWidth="0" defaultRowHeight="14" zeroHeight="1" x14ac:dyDescent="0.3"/>
  <cols>
    <col min="1" max="1" width="13.453125" style="49" bestFit="1" customWidth="1"/>
    <col min="2" max="2" width="14.26953125" style="49" bestFit="1" customWidth="1"/>
    <col min="3" max="9" width="14.1796875" style="49" customWidth="1"/>
    <col min="10" max="10" width="14.26953125" style="49" bestFit="1" customWidth="1"/>
    <col min="11" max="11" width="11.81640625" style="49" bestFit="1" customWidth="1"/>
    <col min="12" max="12" width="3.54296875" style="49" customWidth="1"/>
    <col min="13" max="13" width="9.1796875" style="49" customWidth="1"/>
    <col min="14" max="14" width="0" style="49" hidden="1" customWidth="1"/>
    <col min="15" max="16384" width="9.1796875" style="49" hidden="1"/>
  </cols>
  <sheetData>
    <row r="1" spans="1:13" ht="14.5" thickBot="1" x14ac:dyDescent="0.35">
      <c r="A1" s="45" t="s">
        <v>4711</v>
      </c>
      <c r="B1" s="46"/>
      <c r="C1" s="47"/>
      <c r="D1" s="47"/>
      <c r="E1" s="47"/>
      <c r="F1" s="47"/>
      <c r="G1" s="47"/>
      <c r="H1" s="47"/>
      <c r="I1" s="47"/>
      <c r="J1" s="47"/>
      <c r="K1" s="47"/>
      <c r="L1" s="48"/>
    </row>
    <row r="2" spans="1:13" ht="14.5" thickBot="1" x14ac:dyDescent="0.35">
      <c r="B2" s="50"/>
      <c r="C2" s="50"/>
      <c r="D2" s="50"/>
      <c r="E2" s="50"/>
      <c r="F2" s="50"/>
      <c r="G2" s="50"/>
      <c r="H2" s="50"/>
      <c r="I2" s="50"/>
      <c r="J2" s="50"/>
      <c r="K2" s="50"/>
    </row>
    <row r="3" spans="1:13" ht="14.5" thickBot="1" x14ac:dyDescent="0.35">
      <c r="B3" s="51" t="s">
        <v>3364</v>
      </c>
      <c r="C3" s="52"/>
      <c r="D3" s="52"/>
      <c r="E3" s="52"/>
      <c r="F3" s="52"/>
      <c r="G3" s="52"/>
      <c r="H3" s="52"/>
      <c r="I3" s="52"/>
      <c r="J3" s="52"/>
      <c r="K3" s="52"/>
      <c r="L3" s="53"/>
      <c r="M3" s="54"/>
    </row>
    <row r="4" spans="1:13" ht="15" customHeight="1" x14ac:dyDescent="0.3">
      <c r="A4" s="55" t="s">
        <v>3355</v>
      </c>
      <c r="B4" s="56" t="s">
        <v>4682</v>
      </c>
      <c r="C4" s="57"/>
      <c r="D4" s="57"/>
      <c r="E4" s="57"/>
      <c r="F4" s="57"/>
      <c r="G4" s="57"/>
      <c r="H4" s="57"/>
      <c r="I4" s="57"/>
      <c r="J4" s="57"/>
      <c r="K4" s="58"/>
      <c r="L4" s="59"/>
      <c r="M4" s="60"/>
    </row>
    <row r="5" spans="1:13" ht="14.5" thickBot="1" x14ac:dyDescent="0.35">
      <c r="A5" s="55"/>
      <c r="B5" s="56"/>
      <c r="C5" s="57"/>
      <c r="D5" s="57"/>
      <c r="E5" s="57"/>
      <c r="F5" s="57"/>
      <c r="G5" s="57"/>
      <c r="H5" s="57"/>
      <c r="I5" s="57"/>
      <c r="J5" s="57"/>
      <c r="K5" s="61"/>
      <c r="L5" s="62"/>
      <c r="M5" s="60"/>
    </row>
    <row r="6" spans="1:13" ht="14.5" thickBot="1" x14ac:dyDescent="0.35">
      <c r="A6" s="63"/>
      <c r="B6" s="63"/>
      <c r="C6" s="60"/>
      <c r="D6" s="60"/>
      <c r="E6" s="60"/>
      <c r="F6" s="60"/>
      <c r="G6" s="60"/>
      <c r="H6" s="60"/>
      <c r="I6" s="60"/>
      <c r="J6" s="60"/>
      <c r="K6" s="60"/>
      <c r="L6" s="64"/>
      <c r="M6" s="60"/>
    </row>
    <row r="7" spans="1:13" x14ac:dyDescent="0.3">
      <c r="A7" s="55" t="s">
        <v>3356</v>
      </c>
      <c r="B7" s="65" t="str">
        <f>IF(K4="","",IF(K4="Yes","Is all new indebtedness from Question 1, (A) used to refinance or renew prior bond or lease rental obligations existing before January 1, 2017 or (B) approved by local public question or referendum under IC 6-1.1-20?","Proceed to Line 14."))</f>
        <v/>
      </c>
      <c r="C7" s="66"/>
      <c r="D7" s="66"/>
      <c r="E7" s="66"/>
      <c r="F7" s="66"/>
      <c r="G7" s="66"/>
      <c r="H7" s="66"/>
      <c r="I7" s="66"/>
      <c r="J7" s="66"/>
      <c r="K7" s="58"/>
      <c r="L7" s="59"/>
      <c r="M7" s="60"/>
    </row>
    <row r="8" spans="1:13" ht="14.5" thickBot="1" x14ac:dyDescent="0.35">
      <c r="A8" s="55"/>
      <c r="B8" s="65"/>
      <c r="C8" s="66"/>
      <c r="D8" s="66"/>
      <c r="E8" s="66"/>
      <c r="F8" s="66"/>
      <c r="G8" s="66"/>
      <c r="H8" s="66"/>
      <c r="I8" s="66"/>
      <c r="J8" s="66"/>
      <c r="K8" s="61"/>
      <c r="L8" s="62"/>
      <c r="M8" s="60"/>
    </row>
    <row r="9" spans="1:13" ht="14.5" thickBot="1" x14ac:dyDescent="0.35">
      <c r="A9" s="63"/>
      <c r="B9" s="63"/>
      <c r="C9" s="60"/>
      <c r="D9" s="60"/>
      <c r="E9" s="60"/>
      <c r="F9" s="60"/>
      <c r="G9" s="60"/>
      <c r="H9" s="60"/>
      <c r="I9" s="60"/>
      <c r="J9" s="60"/>
      <c r="K9" s="60"/>
      <c r="L9" s="64"/>
      <c r="M9" s="60"/>
    </row>
    <row r="10" spans="1:13" s="73" customFormat="1" ht="14.5" thickBot="1" x14ac:dyDescent="0.35">
      <c r="A10" s="67"/>
      <c r="B10" s="68">
        <v>2016</v>
      </c>
      <c r="C10" s="69"/>
      <c r="D10" s="69"/>
      <c r="E10" s="69"/>
      <c r="F10" s="68">
        <v>2020</v>
      </c>
      <c r="G10" s="69"/>
      <c r="H10" s="69"/>
      <c r="I10" s="70"/>
      <c r="J10" s="71"/>
      <c r="K10" s="71"/>
      <c r="L10" s="72"/>
      <c r="M10" s="71"/>
    </row>
    <row r="11" spans="1:13" s="73" customFormat="1" ht="46.5" thickBot="1" x14ac:dyDescent="0.35">
      <c r="A11" s="67"/>
      <c r="B11" s="126" t="s">
        <v>3360</v>
      </c>
      <c r="C11" s="127" t="s">
        <v>3361</v>
      </c>
      <c r="D11" s="128" t="s">
        <v>3362</v>
      </c>
      <c r="E11" s="129" t="s">
        <v>3363</v>
      </c>
      <c r="F11" s="130" t="s">
        <v>3360</v>
      </c>
      <c r="G11" s="131" t="s">
        <v>3361</v>
      </c>
      <c r="H11" s="132" t="s">
        <v>3362</v>
      </c>
      <c r="I11" s="133" t="s">
        <v>3363</v>
      </c>
      <c r="J11" s="74" t="s">
        <v>4685</v>
      </c>
      <c r="K11" s="74" t="s">
        <v>4686</v>
      </c>
      <c r="L11" s="134" t="s">
        <v>1025</v>
      </c>
      <c r="M11" s="71"/>
    </row>
    <row r="12" spans="1:13" x14ac:dyDescent="0.3">
      <c r="A12" s="75" t="str">
        <f>IFERROR(VLOOKUP(B1,'Support II'!C2:D290,2,FALSE),"")</f>
        <v/>
      </c>
      <c r="B12" s="76" t="str">
        <f>IFERROR(VLOOKUP(A12,a,2,FALSE),"")</f>
        <v/>
      </c>
      <c r="C12" s="77" t="str">
        <f>IFERROR(VLOOKUP(A12,a,3,FALSE),"")</f>
        <v/>
      </c>
      <c r="D12" s="78" t="str">
        <f>IFERROR(VLOOKUP(A12,a,4,FALSE),"")</f>
        <v/>
      </c>
      <c r="E12" s="77" t="str">
        <f>IFERROR(VLOOKUP(A12,a,5,FALSE),"")</f>
        <v/>
      </c>
      <c r="F12" s="78" t="str">
        <f>IFERROR(VLOOKUP(A12,a,6,FALSE),"")</f>
        <v/>
      </c>
      <c r="G12" s="77" t="str">
        <f>IFERROR(VLOOKUP(A12,a,7,FALSE),"")</f>
        <v/>
      </c>
      <c r="H12" s="78" t="str">
        <f>IFERROR(VLOOKUP(A12,a,8,FALSE),"")</f>
        <v/>
      </c>
      <c r="I12" s="77" t="str">
        <f>IFERROR(VLOOKUP(A12,a,9,FALSE),"")</f>
        <v/>
      </c>
      <c r="J12" s="79" t="str">
        <f>IFERROR(VLOOKUP(A12,a,10,FALSE),"")</f>
        <v/>
      </c>
      <c r="K12" s="79" t="str">
        <f>IFERROR(VLOOKUP(A12,a,11,FALSE),"")</f>
        <v/>
      </c>
      <c r="L12" s="80" t="str">
        <f>IF(AND(K4="YES",K7="NO",J12="no",K12="no"),"NO","")</f>
        <v/>
      </c>
      <c r="M12" s="60"/>
    </row>
    <row r="13" spans="1:13" ht="14.5" thickBot="1" x14ac:dyDescent="0.35">
      <c r="A13" s="63"/>
      <c r="B13" s="63"/>
      <c r="C13" s="60"/>
      <c r="D13" s="60"/>
      <c r="E13" s="60"/>
      <c r="F13" s="60"/>
      <c r="G13" s="60"/>
      <c r="H13" s="60"/>
      <c r="I13" s="60"/>
      <c r="J13" s="60"/>
      <c r="K13" s="60"/>
      <c r="L13" s="64"/>
      <c r="M13" s="60"/>
    </row>
    <row r="14" spans="1:13" s="60" customFormat="1" ht="15" customHeight="1" thickBot="1" x14ac:dyDescent="0.35">
      <c r="A14" s="81" t="s">
        <v>7424</v>
      </c>
      <c r="B14" s="82" t="str">
        <f>IF(B1="","",IF(L12="NO","Based on your replies to Question 1 and Question 2, and the calculation above, your school corporation is not eligible.","Based on your replies in Section 1, additional information is needed to determine if you qualify.  Please proceed to Section 2."))</f>
        <v/>
      </c>
      <c r="C14" s="83"/>
      <c r="D14" s="83"/>
      <c r="E14" s="83"/>
      <c r="F14" s="83"/>
      <c r="G14" s="83"/>
      <c r="H14" s="83"/>
      <c r="I14" s="83"/>
      <c r="J14" s="83"/>
      <c r="K14" s="83"/>
      <c r="L14" s="84"/>
    </row>
    <row r="15" spans="1:13" s="87" customFormat="1" ht="15" customHeight="1" thickBot="1" x14ac:dyDescent="0.35">
      <c r="A15" s="85"/>
      <c r="B15" s="86"/>
      <c r="C15" s="86"/>
      <c r="D15" s="86"/>
      <c r="E15" s="86"/>
      <c r="F15" s="86"/>
      <c r="G15" s="86"/>
      <c r="H15" s="86"/>
      <c r="I15" s="86"/>
      <c r="J15" s="86"/>
      <c r="K15" s="86"/>
      <c r="L15" s="86"/>
    </row>
    <row r="16" spans="1:13" s="60" customFormat="1" ht="15" customHeight="1" thickBot="1" x14ac:dyDescent="0.35">
      <c r="A16" s="81"/>
      <c r="B16" s="81"/>
      <c r="C16" s="81"/>
      <c r="D16" s="81"/>
      <c r="E16" s="81"/>
      <c r="F16" s="81"/>
      <c r="G16" s="81"/>
      <c r="H16" s="81"/>
      <c r="I16" s="81"/>
      <c r="J16" s="81"/>
      <c r="K16" s="81"/>
      <c r="L16" s="81"/>
      <c r="M16" s="81"/>
    </row>
    <row r="17" spans="1:12" x14ac:dyDescent="0.3">
      <c r="B17" s="51" t="s">
        <v>3365</v>
      </c>
      <c r="C17" s="52"/>
      <c r="D17" s="52"/>
      <c r="E17" s="52"/>
      <c r="F17" s="52"/>
      <c r="G17" s="52"/>
      <c r="H17" s="52"/>
      <c r="I17" s="52"/>
      <c r="J17" s="52"/>
      <c r="K17" s="52"/>
      <c r="L17" s="53"/>
    </row>
    <row r="18" spans="1:12" ht="45.75" customHeight="1" x14ac:dyDescent="0.3">
      <c r="A18" s="88"/>
      <c r="B18" s="56" t="s">
        <v>4687</v>
      </c>
      <c r="C18" s="57"/>
      <c r="D18" s="57"/>
      <c r="E18" s="57"/>
      <c r="F18" s="57"/>
      <c r="G18" s="57"/>
      <c r="H18" s="57"/>
      <c r="I18" s="57"/>
      <c r="J18" s="57"/>
      <c r="K18" s="57"/>
      <c r="L18" s="89"/>
    </row>
    <row r="19" spans="1:12" x14ac:dyDescent="0.3">
      <c r="B19" s="90" t="s">
        <v>409</v>
      </c>
      <c r="C19" s="91" t="s">
        <v>1026</v>
      </c>
      <c r="D19" s="91"/>
      <c r="E19" s="91"/>
      <c r="F19" s="91"/>
      <c r="G19" s="91"/>
      <c r="H19" s="91"/>
      <c r="I19" s="91"/>
      <c r="J19" s="92" t="s">
        <v>3367</v>
      </c>
      <c r="K19" s="92"/>
      <c r="L19" s="93"/>
    </row>
    <row r="20" spans="1:12" x14ac:dyDescent="0.3">
      <c r="A20" s="50"/>
      <c r="B20" s="94" t="str">
        <f>'Source - Master DB Debt'!K5</f>
        <v/>
      </c>
      <c r="C20" s="95" t="str">
        <f>'Source - Master DB Debt'!L5</f>
        <v/>
      </c>
      <c r="D20" s="95"/>
      <c r="E20" s="95"/>
      <c r="F20" s="95"/>
      <c r="G20" s="95"/>
      <c r="H20" s="95"/>
      <c r="I20" s="95"/>
      <c r="J20" s="96"/>
      <c r="K20" s="96"/>
      <c r="L20" s="97"/>
    </row>
    <row r="21" spans="1:12" x14ac:dyDescent="0.3">
      <c r="A21" s="50"/>
      <c r="B21" s="94" t="str">
        <f>'Source - Master DB Debt'!K6</f>
        <v/>
      </c>
      <c r="C21" s="95" t="str">
        <f>'Source - Master DB Debt'!L6</f>
        <v/>
      </c>
      <c r="D21" s="95"/>
      <c r="E21" s="95"/>
      <c r="F21" s="95"/>
      <c r="G21" s="95"/>
      <c r="H21" s="95"/>
      <c r="I21" s="95"/>
      <c r="J21" s="96"/>
      <c r="K21" s="96"/>
      <c r="L21" s="97"/>
    </row>
    <row r="22" spans="1:12" x14ac:dyDescent="0.3">
      <c r="A22" s="50"/>
      <c r="B22" s="94" t="str">
        <f>'Source - Master DB Debt'!K7</f>
        <v/>
      </c>
      <c r="C22" s="95" t="str">
        <f>'Source - Master DB Debt'!L7</f>
        <v/>
      </c>
      <c r="D22" s="95"/>
      <c r="E22" s="95"/>
      <c r="F22" s="95"/>
      <c r="G22" s="95"/>
      <c r="H22" s="95"/>
      <c r="I22" s="95"/>
      <c r="J22" s="96"/>
      <c r="K22" s="96"/>
      <c r="L22" s="97"/>
    </row>
    <row r="23" spans="1:12" x14ac:dyDescent="0.3">
      <c r="A23" s="50"/>
      <c r="B23" s="94" t="str">
        <f>'Source - Master DB Debt'!K8</f>
        <v/>
      </c>
      <c r="C23" s="95" t="str">
        <f>'Source - Master DB Debt'!L8</f>
        <v/>
      </c>
      <c r="D23" s="95"/>
      <c r="E23" s="95"/>
      <c r="F23" s="95"/>
      <c r="G23" s="95"/>
      <c r="H23" s="95"/>
      <c r="I23" s="95"/>
      <c r="J23" s="96"/>
      <c r="K23" s="96"/>
      <c r="L23" s="97"/>
    </row>
    <row r="24" spans="1:12" x14ac:dyDescent="0.3">
      <c r="A24" s="50"/>
      <c r="B24" s="94" t="str">
        <f>'Source - Master DB Debt'!K9</f>
        <v/>
      </c>
      <c r="C24" s="95" t="str">
        <f>'Source - Master DB Debt'!L9</f>
        <v/>
      </c>
      <c r="D24" s="95"/>
      <c r="E24" s="95"/>
      <c r="F24" s="95"/>
      <c r="G24" s="95"/>
      <c r="H24" s="95"/>
      <c r="I24" s="95"/>
      <c r="J24" s="96"/>
      <c r="K24" s="96"/>
      <c r="L24" s="97"/>
    </row>
    <row r="25" spans="1:12" x14ac:dyDescent="0.3">
      <c r="A25" s="50"/>
      <c r="B25" s="94" t="str">
        <f>'Source - Master DB Debt'!K10</f>
        <v/>
      </c>
      <c r="C25" s="95" t="str">
        <f>'Source - Master DB Debt'!L10</f>
        <v/>
      </c>
      <c r="D25" s="95"/>
      <c r="E25" s="95"/>
      <c r="F25" s="95"/>
      <c r="G25" s="95"/>
      <c r="H25" s="95"/>
      <c r="I25" s="95"/>
      <c r="J25" s="96"/>
      <c r="K25" s="96"/>
      <c r="L25" s="97"/>
    </row>
    <row r="26" spans="1:12" x14ac:dyDescent="0.3">
      <c r="A26" s="50"/>
      <c r="B26" s="94" t="str">
        <f>'Source - Master DB Debt'!K11</f>
        <v/>
      </c>
      <c r="C26" s="95" t="str">
        <f>'Source - Master DB Debt'!L11</f>
        <v/>
      </c>
      <c r="D26" s="95"/>
      <c r="E26" s="95"/>
      <c r="F26" s="95"/>
      <c r="G26" s="95"/>
      <c r="H26" s="95"/>
      <c r="I26" s="95"/>
      <c r="J26" s="96"/>
      <c r="K26" s="96"/>
      <c r="L26" s="97"/>
    </row>
    <row r="27" spans="1:12" x14ac:dyDescent="0.3">
      <c r="A27" s="50"/>
      <c r="B27" s="94" t="str">
        <f>'Source - Master DB Debt'!K12</f>
        <v/>
      </c>
      <c r="C27" s="95" t="str">
        <f>'Source - Master DB Debt'!L12</f>
        <v/>
      </c>
      <c r="D27" s="95"/>
      <c r="E27" s="95"/>
      <c r="F27" s="95"/>
      <c r="G27" s="95"/>
      <c r="H27" s="95"/>
      <c r="I27" s="95"/>
      <c r="J27" s="96"/>
      <c r="K27" s="96"/>
      <c r="L27" s="97"/>
    </row>
    <row r="28" spans="1:12" x14ac:dyDescent="0.3">
      <c r="A28" s="50"/>
      <c r="B28" s="94" t="str">
        <f>'Source - Master DB Debt'!K13</f>
        <v/>
      </c>
      <c r="C28" s="95" t="str">
        <f>'Source - Master DB Debt'!L13</f>
        <v/>
      </c>
      <c r="D28" s="95"/>
      <c r="E28" s="95"/>
      <c r="F28" s="95"/>
      <c r="G28" s="95"/>
      <c r="H28" s="95"/>
      <c r="I28" s="95"/>
      <c r="J28" s="96"/>
      <c r="K28" s="96"/>
      <c r="L28" s="97"/>
    </row>
    <row r="29" spans="1:12" x14ac:dyDescent="0.3">
      <c r="A29" s="50"/>
      <c r="B29" s="94" t="str">
        <f>'Source - Master DB Debt'!K14</f>
        <v/>
      </c>
      <c r="C29" s="95" t="str">
        <f>'Source - Master DB Debt'!L14</f>
        <v/>
      </c>
      <c r="D29" s="95"/>
      <c r="E29" s="95"/>
      <c r="F29" s="95"/>
      <c r="G29" s="95"/>
      <c r="H29" s="95"/>
      <c r="I29" s="95"/>
      <c r="J29" s="96"/>
      <c r="K29" s="96"/>
      <c r="L29" s="97"/>
    </row>
    <row r="30" spans="1:12" x14ac:dyDescent="0.3">
      <c r="A30" s="50"/>
      <c r="B30" s="94" t="str">
        <f>'Source - Master DB Debt'!K15</f>
        <v/>
      </c>
      <c r="C30" s="95" t="str">
        <f>'Source - Master DB Debt'!L15</f>
        <v/>
      </c>
      <c r="D30" s="95"/>
      <c r="E30" s="95"/>
      <c r="F30" s="95"/>
      <c r="G30" s="95"/>
      <c r="H30" s="95"/>
      <c r="I30" s="95"/>
      <c r="J30" s="96"/>
      <c r="K30" s="96"/>
      <c r="L30" s="97"/>
    </row>
    <row r="31" spans="1:12" x14ac:dyDescent="0.3">
      <c r="A31" s="50"/>
      <c r="B31" s="94" t="str">
        <f>'Source - Master DB Debt'!K16</f>
        <v/>
      </c>
      <c r="C31" s="95" t="str">
        <f>'Source - Master DB Debt'!L16</f>
        <v/>
      </c>
      <c r="D31" s="95"/>
      <c r="E31" s="95"/>
      <c r="F31" s="95"/>
      <c r="G31" s="95"/>
      <c r="H31" s="95"/>
      <c r="I31" s="95"/>
      <c r="J31" s="96"/>
      <c r="K31" s="96"/>
      <c r="L31" s="97"/>
    </row>
    <row r="32" spans="1:12" x14ac:dyDescent="0.3">
      <c r="A32" s="50"/>
      <c r="B32" s="94" t="str">
        <f>'Source - Master DB Debt'!K17</f>
        <v/>
      </c>
      <c r="C32" s="95" t="str">
        <f>'Source - Master DB Debt'!L17</f>
        <v/>
      </c>
      <c r="D32" s="95"/>
      <c r="E32" s="95"/>
      <c r="F32" s="95"/>
      <c r="G32" s="95"/>
      <c r="H32" s="95"/>
      <c r="I32" s="95"/>
      <c r="J32" s="96"/>
      <c r="K32" s="96"/>
      <c r="L32" s="97"/>
    </row>
    <row r="33" spans="1:12" x14ac:dyDescent="0.3">
      <c r="A33" s="50"/>
      <c r="B33" s="94" t="str">
        <f>'Source - Master DB Debt'!K18</f>
        <v/>
      </c>
      <c r="C33" s="95" t="str">
        <f>'Source - Master DB Debt'!L18</f>
        <v/>
      </c>
      <c r="D33" s="95"/>
      <c r="E33" s="95"/>
      <c r="F33" s="95"/>
      <c r="G33" s="95"/>
      <c r="H33" s="95"/>
      <c r="I33" s="95"/>
      <c r="J33" s="96"/>
      <c r="K33" s="96"/>
      <c r="L33" s="97"/>
    </row>
    <row r="34" spans="1:12" x14ac:dyDescent="0.3">
      <c r="A34" s="50"/>
      <c r="B34" s="94" t="str">
        <f>'Source - Master DB Debt'!K19</f>
        <v/>
      </c>
      <c r="C34" s="95" t="str">
        <f>'Source - Master DB Debt'!L19</f>
        <v/>
      </c>
      <c r="D34" s="95"/>
      <c r="E34" s="95"/>
      <c r="F34" s="95"/>
      <c r="G34" s="95"/>
      <c r="H34" s="95"/>
      <c r="I34" s="95"/>
      <c r="J34" s="96"/>
      <c r="K34" s="96"/>
      <c r="L34" s="97"/>
    </row>
    <row r="35" spans="1:12" x14ac:dyDescent="0.3">
      <c r="A35" s="50"/>
      <c r="B35" s="94" t="str">
        <f>'Source - Master DB Debt'!K20</f>
        <v/>
      </c>
      <c r="C35" s="95" t="str">
        <f>'Source - Master DB Debt'!L20</f>
        <v/>
      </c>
      <c r="D35" s="95"/>
      <c r="E35" s="95"/>
      <c r="F35" s="95"/>
      <c r="G35" s="95"/>
      <c r="H35" s="95"/>
      <c r="I35" s="95"/>
      <c r="J35" s="96"/>
      <c r="K35" s="96"/>
      <c r="L35" s="97"/>
    </row>
    <row r="36" spans="1:12" x14ac:dyDescent="0.3">
      <c r="A36" s="50"/>
      <c r="B36" s="94" t="str">
        <f>'Source - Master DB Debt'!K21</f>
        <v/>
      </c>
      <c r="C36" s="95" t="str">
        <f>'Source - Master DB Debt'!L21</f>
        <v/>
      </c>
      <c r="D36" s="95"/>
      <c r="E36" s="95"/>
      <c r="F36" s="95"/>
      <c r="G36" s="95"/>
      <c r="H36" s="95"/>
      <c r="I36" s="95"/>
      <c r="J36" s="96"/>
      <c r="K36" s="96"/>
      <c r="L36" s="97"/>
    </row>
    <row r="37" spans="1:12" x14ac:dyDescent="0.3">
      <c r="A37" s="50"/>
      <c r="B37" s="94" t="str">
        <f>'Source - Master DB Debt'!K22</f>
        <v/>
      </c>
      <c r="C37" s="95" t="str">
        <f>'Source - Master DB Debt'!L22</f>
        <v/>
      </c>
      <c r="D37" s="95"/>
      <c r="E37" s="95"/>
      <c r="F37" s="95"/>
      <c r="G37" s="95"/>
      <c r="H37" s="95"/>
      <c r="I37" s="95"/>
      <c r="J37" s="96"/>
      <c r="K37" s="96"/>
      <c r="L37" s="97"/>
    </row>
    <row r="38" spans="1:12" x14ac:dyDescent="0.3">
      <c r="A38" s="50"/>
      <c r="B38" s="94" t="str">
        <f>'Source - Master DB Debt'!K23</f>
        <v/>
      </c>
      <c r="C38" s="95" t="str">
        <f>'Source - Master DB Debt'!L23</f>
        <v/>
      </c>
      <c r="D38" s="95"/>
      <c r="E38" s="95"/>
      <c r="F38" s="95"/>
      <c r="G38" s="95"/>
      <c r="H38" s="95"/>
      <c r="I38" s="95"/>
      <c r="J38" s="96"/>
      <c r="K38" s="96"/>
      <c r="L38" s="97"/>
    </row>
    <row r="39" spans="1:12" x14ac:dyDescent="0.3">
      <c r="A39" s="50"/>
      <c r="B39" s="94" t="str">
        <f>'Source - Master DB Debt'!K24</f>
        <v/>
      </c>
      <c r="C39" s="95" t="str">
        <f>'Source - Master DB Debt'!L24</f>
        <v/>
      </c>
      <c r="D39" s="95"/>
      <c r="E39" s="95"/>
      <c r="F39" s="95"/>
      <c r="G39" s="95"/>
      <c r="H39" s="95"/>
      <c r="I39" s="95"/>
      <c r="J39" s="96"/>
      <c r="K39" s="96"/>
      <c r="L39" s="97"/>
    </row>
    <row r="40" spans="1:12" x14ac:dyDescent="0.3">
      <c r="A40" s="50"/>
      <c r="B40" s="94" t="str">
        <f>'Source - Master DB Debt'!K25</f>
        <v/>
      </c>
      <c r="C40" s="95" t="str">
        <f>'Source - Master DB Debt'!L25</f>
        <v/>
      </c>
      <c r="D40" s="95"/>
      <c r="E40" s="95"/>
      <c r="F40" s="95"/>
      <c r="G40" s="95"/>
      <c r="H40" s="95"/>
      <c r="I40" s="95"/>
      <c r="J40" s="96"/>
      <c r="K40" s="96"/>
      <c r="L40" s="97"/>
    </row>
    <row r="41" spans="1:12" x14ac:dyDescent="0.3">
      <c r="A41" s="50"/>
      <c r="B41" s="94" t="str">
        <f>'Source - Master DB Debt'!K26</f>
        <v/>
      </c>
      <c r="C41" s="95" t="str">
        <f>'Source - Master DB Debt'!L26</f>
        <v/>
      </c>
      <c r="D41" s="95"/>
      <c r="E41" s="95"/>
      <c r="F41" s="95"/>
      <c r="G41" s="95"/>
      <c r="H41" s="95"/>
      <c r="I41" s="95"/>
      <c r="J41" s="96"/>
      <c r="K41" s="96"/>
      <c r="L41" s="97"/>
    </row>
    <row r="42" spans="1:12" x14ac:dyDescent="0.3">
      <c r="A42" s="50"/>
      <c r="B42" s="94" t="str">
        <f>'Source - Master DB Debt'!K27</f>
        <v/>
      </c>
      <c r="C42" s="95" t="str">
        <f>'Source - Master DB Debt'!L27</f>
        <v/>
      </c>
      <c r="D42" s="95"/>
      <c r="E42" s="95"/>
      <c r="F42" s="95"/>
      <c r="G42" s="95"/>
      <c r="H42" s="95"/>
      <c r="I42" s="95"/>
      <c r="J42" s="96"/>
      <c r="K42" s="96"/>
      <c r="L42" s="97"/>
    </row>
    <row r="43" spans="1:12" x14ac:dyDescent="0.3">
      <c r="A43" s="50"/>
      <c r="B43" s="94" t="str">
        <f>'Source - Master DB Debt'!K28</f>
        <v/>
      </c>
      <c r="C43" s="95" t="str">
        <f>'Source - Master DB Debt'!L28</f>
        <v/>
      </c>
      <c r="D43" s="95"/>
      <c r="E43" s="95"/>
      <c r="F43" s="95"/>
      <c r="G43" s="95"/>
      <c r="H43" s="95"/>
      <c r="I43" s="95"/>
      <c r="J43" s="96"/>
      <c r="K43" s="96"/>
      <c r="L43" s="97"/>
    </row>
    <row r="44" spans="1:12" x14ac:dyDescent="0.3">
      <c r="A44" s="50"/>
      <c r="B44" s="94" t="str">
        <f>'Source - Master DB Debt'!K29</f>
        <v/>
      </c>
      <c r="C44" s="95" t="str">
        <f>'Source - Master DB Debt'!L29</f>
        <v/>
      </c>
      <c r="D44" s="95"/>
      <c r="E44" s="95"/>
      <c r="F44" s="95"/>
      <c r="G44" s="95"/>
      <c r="H44" s="95"/>
      <c r="I44" s="95"/>
      <c r="J44" s="96"/>
      <c r="K44" s="96"/>
      <c r="L44" s="97"/>
    </row>
    <row r="45" spans="1:12" x14ac:dyDescent="0.3">
      <c r="A45" s="50"/>
      <c r="B45" s="94" t="str">
        <f>'Source - Master DB Debt'!K30</f>
        <v/>
      </c>
      <c r="C45" s="95" t="str">
        <f>'Source - Master DB Debt'!L30</f>
        <v/>
      </c>
      <c r="D45" s="95"/>
      <c r="E45" s="95"/>
      <c r="F45" s="95"/>
      <c r="G45" s="95"/>
      <c r="H45" s="95"/>
      <c r="I45" s="95"/>
      <c r="J45" s="96"/>
      <c r="K45" s="96"/>
      <c r="L45" s="97"/>
    </row>
    <row r="46" spans="1:12" x14ac:dyDescent="0.3">
      <c r="A46" s="50"/>
      <c r="B46" s="94" t="str">
        <f>'Source - Master DB Debt'!K31</f>
        <v/>
      </c>
      <c r="C46" s="95" t="str">
        <f>'Source - Master DB Debt'!L31</f>
        <v/>
      </c>
      <c r="D46" s="95"/>
      <c r="E46" s="95"/>
      <c r="F46" s="95"/>
      <c r="G46" s="95"/>
      <c r="H46" s="95"/>
      <c r="I46" s="95"/>
      <c r="J46" s="96"/>
      <c r="K46" s="96"/>
      <c r="L46" s="97"/>
    </row>
    <row r="47" spans="1:12" x14ac:dyDescent="0.3">
      <c r="A47" s="50"/>
      <c r="B47" s="94" t="str">
        <f>'Source - Master DB Debt'!K32</f>
        <v/>
      </c>
      <c r="C47" s="95" t="str">
        <f>'Source - Master DB Debt'!L32</f>
        <v/>
      </c>
      <c r="D47" s="95"/>
      <c r="E47" s="95"/>
      <c r="F47" s="95"/>
      <c r="G47" s="95"/>
      <c r="H47" s="95"/>
      <c r="I47" s="95"/>
      <c r="J47" s="96"/>
      <c r="K47" s="96"/>
      <c r="L47" s="97"/>
    </row>
    <row r="48" spans="1:12" x14ac:dyDescent="0.3">
      <c r="A48" s="50"/>
      <c r="B48" s="94" t="str">
        <f>'Source - Master DB Debt'!K33</f>
        <v/>
      </c>
      <c r="C48" s="95" t="str">
        <f>'Source - Master DB Debt'!L33</f>
        <v/>
      </c>
      <c r="D48" s="95"/>
      <c r="E48" s="95"/>
      <c r="F48" s="95"/>
      <c r="G48" s="95"/>
      <c r="H48" s="95"/>
      <c r="I48" s="95"/>
      <c r="J48" s="96"/>
      <c r="K48" s="96"/>
      <c r="L48" s="97"/>
    </row>
    <row r="49" spans="1:13" x14ac:dyDescent="0.3">
      <c r="A49" s="50"/>
      <c r="B49" s="94" t="str">
        <f>'Source - Master DB Debt'!K34</f>
        <v/>
      </c>
      <c r="C49" s="95" t="str">
        <f>'Source - Master DB Debt'!L34</f>
        <v/>
      </c>
      <c r="D49" s="95"/>
      <c r="E49" s="95"/>
      <c r="F49" s="95"/>
      <c r="G49" s="95"/>
      <c r="H49" s="95"/>
      <c r="I49" s="95"/>
      <c r="J49" s="96"/>
      <c r="K49" s="96"/>
      <c r="L49" s="97"/>
    </row>
    <row r="50" spans="1:13" x14ac:dyDescent="0.3">
      <c r="A50" s="50"/>
      <c r="B50" s="94" t="str">
        <f>'Source - Master DB Debt'!K35</f>
        <v/>
      </c>
      <c r="C50" s="95" t="str">
        <f>'Source - Master DB Debt'!L35</f>
        <v/>
      </c>
      <c r="D50" s="95"/>
      <c r="E50" s="95"/>
      <c r="F50" s="95"/>
      <c r="G50" s="95"/>
      <c r="H50" s="95"/>
      <c r="I50" s="95"/>
      <c r="J50" s="96"/>
      <c r="K50" s="96"/>
      <c r="L50" s="97"/>
    </row>
    <row r="51" spans="1:13" x14ac:dyDescent="0.3">
      <c r="A51" s="50"/>
      <c r="B51" s="94" t="str">
        <f>'Source - Master DB Debt'!K36</f>
        <v/>
      </c>
      <c r="C51" s="95" t="str">
        <f>'Source - Master DB Debt'!L36</f>
        <v/>
      </c>
      <c r="D51" s="95"/>
      <c r="E51" s="95"/>
      <c r="F51" s="95"/>
      <c r="G51" s="95"/>
      <c r="H51" s="95"/>
      <c r="I51" s="95"/>
      <c r="J51" s="96"/>
      <c r="K51" s="96"/>
      <c r="L51" s="97"/>
    </row>
    <row r="52" spans="1:13" x14ac:dyDescent="0.3">
      <c r="A52" s="50"/>
      <c r="B52" s="94" t="str">
        <f>'Source - Master DB Debt'!K37</f>
        <v/>
      </c>
      <c r="C52" s="95" t="str">
        <f>'Source - Master DB Debt'!L37</f>
        <v/>
      </c>
      <c r="D52" s="95"/>
      <c r="E52" s="95"/>
      <c r="F52" s="95"/>
      <c r="G52" s="95"/>
      <c r="H52" s="95"/>
      <c r="I52" s="95"/>
      <c r="J52" s="96"/>
      <c r="K52" s="96"/>
      <c r="L52" s="97"/>
    </row>
    <row r="53" spans="1:13" x14ac:dyDescent="0.3">
      <c r="A53" s="50"/>
      <c r="B53" s="94" t="str">
        <f>'Source - Master DB Debt'!K38</f>
        <v/>
      </c>
      <c r="C53" s="95" t="str">
        <f>'Source - Master DB Debt'!L38</f>
        <v/>
      </c>
      <c r="D53" s="95"/>
      <c r="E53" s="95"/>
      <c r="F53" s="95"/>
      <c r="G53" s="95"/>
      <c r="H53" s="95"/>
      <c r="I53" s="95"/>
      <c r="J53" s="96"/>
      <c r="K53" s="96"/>
      <c r="L53" s="97"/>
    </row>
    <row r="54" spans="1:13" x14ac:dyDescent="0.3">
      <c r="A54" s="50"/>
      <c r="B54" s="94" t="str">
        <f>'Source - Master DB Debt'!K39</f>
        <v/>
      </c>
      <c r="C54" s="95" t="str">
        <f>'Source - Master DB Debt'!L39</f>
        <v/>
      </c>
      <c r="D54" s="95"/>
      <c r="E54" s="95"/>
      <c r="F54" s="95"/>
      <c r="G54" s="95"/>
      <c r="H54" s="95"/>
      <c r="I54" s="95"/>
      <c r="J54" s="96"/>
      <c r="K54" s="96"/>
      <c r="L54" s="97"/>
    </row>
    <row r="55" spans="1:13" x14ac:dyDescent="0.3">
      <c r="A55" s="50"/>
      <c r="B55" s="94" t="str">
        <f>'Source - Master DB Debt'!K40</f>
        <v/>
      </c>
      <c r="C55" s="95" t="str">
        <f>'Source - Master DB Debt'!L40</f>
        <v/>
      </c>
      <c r="D55" s="95"/>
      <c r="E55" s="95"/>
      <c r="F55" s="95"/>
      <c r="G55" s="95"/>
      <c r="H55" s="95"/>
      <c r="I55" s="95"/>
      <c r="J55" s="96"/>
      <c r="K55" s="96"/>
      <c r="L55" s="97"/>
    </row>
    <row r="56" spans="1:13" x14ac:dyDescent="0.3">
      <c r="A56" s="50"/>
      <c r="B56" s="94" t="str">
        <f>'Source - Master DB Debt'!K41</f>
        <v/>
      </c>
      <c r="C56" s="95" t="str">
        <f>'Source - Master DB Debt'!L41</f>
        <v/>
      </c>
      <c r="D56" s="95"/>
      <c r="E56" s="95"/>
      <c r="F56" s="95"/>
      <c r="G56" s="95"/>
      <c r="H56" s="95"/>
      <c r="I56" s="95"/>
      <c r="J56" s="96"/>
      <c r="K56" s="96"/>
      <c r="L56" s="97"/>
    </row>
    <row r="57" spans="1:13" x14ac:dyDescent="0.3">
      <c r="A57" s="50"/>
      <c r="B57" s="94" t="str">
        <f>'Source - Master DB Debt'!K42</f>
        <v/>
      </c>
      <c r="C57" s="95" t="str">
        <f>'Source - Master DB Debt'!L42</f>
        <v/>
      </c>
      <c r="D57" s="95"/>
      <c r="E57" s="95"/>
      <c r="F57" s="95"/>
      <c r="G57" s="95"/>
      <c r="H57" s="95"/>
      <c r="I57" s="95"/>
      <c r="J57" s="96"/>
      <c r="K57" s="96"/>
      <c r="L57" s="97"/>
    </row>
    <row r="58" spans="1:13" x14ac:dyDescent="0.3">
      <c r="A58" s="50"/>
      <c r="B58" s="94" t="str">
        <f>'Source - Master DB Debt'!K43</f>
        <v/>
      </c>
      <c r="C58" s="95" t="str">
        <f>'Source - Master DB Debt'!L43</f>
        <v/>
      </c>
      <c r="D58" s="95"/>
      <c r="E58" s="95"/>
      <c r="F58" s="95"/>
      <c r="G58" s="95"/>
      <c r="H58" s="95"/>
      <c r="I58" s="95"/>
      <c r="J58" s="96"/>
      <c r="K58" s="96"/>
      <c r="L58" s="97"/>
    </row>
    <row r="59" spans="1:13" x14ac:dyDescent="0.3">
      <c r="A59" s="50"/>
      <c r="B59" s="94" t="str">
        <f>'Source - Master DB Debt'!K44</f>
        <v/>
      </c>
      <c r="C59" s="95" t="str">
        <f>'Source - Master DB Debt'!L44</f>
        <v/>
      </c>
      <c r="D59" s="95"/>
      <c r="E59" s="95"/>
      <c r="F59" s="95"/>
      <c r="G59" s="95"/>
      <c r="H59" s="95"/>
      <c r="I59" s="95"/>
      <c r="J59" s="96"/>
      <c r="K59" s="96"/>
      <c r="L59" s="97"/>
    </row>
    <row r="60" spans="1:13" x14ac:dyDescent="0.3">
      <c r="A60" s="50"/>
      <c r="B60" s="94" t="str">
        <f>'Source - Master DB Debt'!K45</f>
        <v/>
      </c>
      <c r="C60" s="95" t="str">
        <f>'Source - Master DB Debt'!L45</f>
        <v/>
      </c>
      <c r="D60" s="95"/>
      <c r="E60" s="95"/>
      <c r="F60" s="95"/>
      <c r="G60" s="95"/>
      <c r="H60" s="95"/>
      <c r="I60" s="95"/>
      <c r="J60" s="96"/>
      <c r="K60" s="96"/>
      <c r="L60" s="97"/>
    </row>
    <row r="61" spans="1:13" x14ac:dyDescent="0.3">
      <c r="A61" s="50"/>
      <c r="B61" s="94" t="str">
        <f>'Source - Master DB Debt'!K46</f>
        <v/>
      </c>
      <c r="C61" s="95" t="str">
        <f>'Source - Master DB Debt'!L46</f>
        <v/>
      </c>
      <c r="D61" s="95"/>
      <c r="E61" s="95"/>
      <c r="F61" s="95"/>
      <c r="G61" s="95"/>
      <c r="H61" s="95"/>
      <c r="I61" s="95"/>
      <c r="J61" s="96"/>
      <c r="K61" s="96"/>
      <c r="L61" s="97"/>
    </row>
    <row r="62" spans="1:13" ht="14.5" thickBot="1" x14ac:dyDescent="0.35">
      <c r="A62" s="98"/>
      <c r="B62" s="99" t="str">
        <f>'Source - Master DB Debt'!K47</f>
        <v/>
      </c>
      <c r="C62" s="100" t="str">
        <f>'Source - Master DB Debt'!L47</f>
        <v/>
      </c>
      <c r="D62" s="100"/>
      <c r="E62" s="100"/>
      <c r="F62" s="100"/>
      <c r="G62" s="100"/>
      <c r="H62" s="100"/>
      <c r="I62" s="100"/>
      <c r="J62" s="101"/>
      <c r="K62" s="101"/>
      <c r="L62" s="102"/>
      <c r="M62" s="87"/>
    </row>
    <row r="63" spans="1:13" ht="14.5" thickBot="1" x14ac:dyDescent="0.35"/>
    <row r="64" spans="1:13" x14ac:dyDescent="0.3">
      <c r="B64" s="51" t="s">
        <v>4695</v>
      </c>
      <c r="C64" s="52"/>
      <c r="D64" s="52"/>
      <c r="E64" s="52"/>
      <c r="F64" s="52"/>
      <c r="G64" s="52"/>
      <c r="H64" s="52"/>
      <c r="I64" s="52"/>
      <c r="J64" s="52"/>
      <c r="K64" s="52"/>
      <c r="L64" s="53"/>
    </row>
    <row r="65" spans="2:12" x14ac:dyDescent="0.3">
      <c r="B65" s="103" t="s">
        <v>3371</v>
      </c>
      <c r="C65" s="104" t="s">
        <v>3369</v>
      </c>
      <c r="D65" s="104"/>
      <c r="E65" s="104"/>
      <c r="F65" s="104"/>
      <c r="G65" s="104"/>
      <c r="H65" s="105">
        <f>SUMIFS('2020 CB Support'!E:E,'2020 CB Support'!C:C,RIGHT(Main!A12,4))</f>
        <v>0</v>
      </c>
      <c r="I65" s="105"/>
      <c r="J65" s="105"/>
      <c r="K65" s="60"/>
      <c r="L65" s="64"/>
    </row>
    <row r="66" spans="2:12" ht="29.25" customHeight="1" x14ac:dyDescent="0.3">
      <c r="B66" s="103" t="s">
        <v>3372</v>
      </c>
      <c r="C66" s="106" t="s">
        <v>4677</v>
      </c>
      <c r="D66" s="106"/>
      <c r="E66" s="106"/>
      <c r="F66" s="106"/>
      <c r="G66" s="106"/>
      <c r="H66" s="107">
        <f>IFERROR(ROUND(+H12*'Source - Master DB Debt'!Q3,0),0)</f>
        <v>0</v>
      </c>
      <c r="I66" s="107"/>
      <c r="J66" s="107"/>
      <c r="K66" s="60"/>
      <c r="L66" s="64"/>
    </row>
    <row r="67" spans="2:12" x14ac:dyDescent="0.3">
      <c r="B67" s="108" t="s">
        <v>4699</v>
      </c>
      <c r="C67" s="104" t="s">
        <v>4672</v>
      </c>
      <c r="D67" s="104"/>
      <c r="E67" s="104"/>
      <c r="F67" s="104"/>
      <c r="G67" s="104"/>
      <c r="H67" s="107">
        <f>IFERROR(VLOOKUP(A12&amp;"0021",'2020 - Support'!G:I,3,FALSE),0)</f>
        <v>0</v>
      </c>
      <c r="I67" s="107"/>
      <c r="J67" s="107"/>
      <c r="K67" s="60"/>
      <c r="L67" s="64"/>
    </row>
    <row r="68" spans="2:12" x14ac:dyDescent="0.3">
      <c r="B68" s="108" t="s">
        <v>4700</v>
      </c>
      <c r="C68" s="104" t="s">
        <v>4673</v>
      </c>
      <c r="D68" s="104"/>
      <c r="E68" s="104"/>
      <c r="F68" s="104"/>
      <c r="G68" s="104"/>
      <c r="H68" s="107">
        <f>IFERROR(VLOOKUP(A12&amp;"0022",'2020 - Support'!G:I,3,FALSE),0)</f>
        <v>0</v>
      </c>
      <c r="I68" s="107"/>
      <c r="J68" s="107"/>
      <c r="K68" s="60"/>
      <c r="L68" s="64"/>
    </row>
    <row r="69" spans="2:12" x14ac:dyDescent="0.3">
      <c r="B69" s="108" t="s">
        <v>4701</v>
      </c>
      <c r="C69" s="104" t="s">
        <v>4674</v>
      </c>
      <c r="D69" s="104"/>
      <c r="E69" s="104"/>
      <c r="F69" s="104"/>
      <c r="G69" s="104"/>
      <c r="H69" s="107">
        <f>IFERROR(VLOOKUP(A12&amp;"0025",'2020 - Support'!G:I,3,FALSE),0)</f>
        <v>0</v>
      </c>
      <c r="I69" s="107"/>
      <c r="J69" s="107"/>
      <c r="K69" s="60"/>
      <c r="L69" s="64"/>
    </row>
    <row r="70" spans="2:12" x14ac:dyDescent="0.3">
      <c r="B70" s="108" t="s">
        <v>4702</v>
      </c>
      <c r="C70" s="104" t="s">
        <v>4675</v>
      </c>
      <c r="D70" s="104"/>
      <c r="E70" s="104"/>
      <c r="F70" s="104"/>
      <c r="G70" s="104"/>
      <c r="H70" s="107">
        <f>IFERROR(VLOOKUP(A12&amp;"0187",'2020 - Support'!G:I,3,FALSE),0)</f>
        <v>0</v>
      </c>
      <c r="I70" s="107"/>
      <c r="J70" s="107"/>
      <c r="K70" s="60"/>
      <c r="L70" s="64"/>
    </row>
    <row r="71" spans="2:12" x14ac:dyDescent="0.3">
      <c r="B71" s="108" t="s">
        <v>4703</v>
      </c>
      <c r="C71" s="104" t="s">
        <v>4676</v>
      </c>
      <c r="D71" s="104"/>
      <c r="E71" s="104"/>
      <c r="F71" s="104"/>
      <c r="G71" s="104"/>
      <c r="H71" s="107">
        <f>IFERROR(VLOOKUP(A12&amp;"0287",'2020 - Support'!G:I,3,FALSE),0)</f>
        <v>0</v>
      </c>
      <c r="I71" s="107"/>
      <c r="J71" s="107"/>
      <c r="K71" s="60"/>
      <c r="L71" s="64"/>
    </row>
    <row r="72" spans="2:12" x14ac:dyDescent="0.3">
      <c r="B72" s="103" t="s">
        <v>4688</v>
      </c>
      <c r="C72" s="104" t="s">
        <v>4683</v>
      </c>
      <c r="D72" s="104"/>
      <c r="E72" s="104"/>
      <c r="F72" s="104"/>
      <c r="G72" s="104"/>
      <c r="H72" s="109">
        <f>IFERROR(F12-H67-H68-H69-H70-H71,0)</f>
        <v>0</v>
      </c>
      <c r="I72" s="109"/>
      <c r="J72" s="109"/>
      <c r="K72" s="60"/>
      <c r="L72" s="64"/>
    </row>
    <row r="73" spans="2:12" x14ac:dyDescent="0.3">
      <c r="B73" s="103" t="s">
        <v>4689</v>
      </c>
      <c r="C73" s="104" t="s">
        <v>4684</v>
      </c>
      <c r="D73" s="104"/>
      <c r="E73" s="104"/>
      <c r="F73" s="104"/>
      <c r="G73" s="104"/>
      <c r="H73" s="109">
        <f>+H72-H66</f>
        <v>0</v>
      </c>
      <c r="I73" s="109"/>
      <c r="J73" s="109"/>
      <c r="K73" s="60"/>
      <c r="L73" s="64"/>
    </row>
    <row r="74" spans="2:12" x14ac:dyDescent="0.3">
      <c r="B74" s="103" t="s">
        <v>4690</v>
      </c>
      <c r="C74" s="104" t="s">
        <v>4678</v>
      </c>
      <c r="D74" s="104"/>
      <c r="E74" s="104"/>
      <c r="F74" s="104"/>
      <c r="G74" s="104"/>
      <c r="H74" s="110">
        <f>IFERROR(+H73/H72,0)</f>
        <v>0</v>
      </c>
      <c r="I74" s="110"/>
      <c r="J74" s="110"/>
      <c r="K74" s="60"/>
      <c r="L74" s="64"/>
    </row>
    <row r="75" spans="2:12" x14ac:dyDescent="0.3">
      <c r="B75" s="103" t="s">
        <v>4691</v>
      </c>
      <c r="C75" s="104" t="s">
        <v>4681</v>
      </c>
      <c r="D75" s="104"/>
      <c r="E75" s="104"/>
      <c r="F75" s="104"/>
      <c r="G75" s="104"/>
      <c r="H75" s="107">
        <f>ROUND(+H74*H65,0)</f>
        <v>0</v>
      </c>
      <c r="I75" s="107"/>
      <c r="J75" s="107"/>
      <c r="K75" s="60"/>
      <c r="L75" s="64"/>
    </row>
    <row r="76" spans="2:12" x14ac:dyDescent="0.3">
      <c r="B76" s="103" t="s">
        <v>4692</v>
      </c>
      <c r="C76" s="104" t="s">
        <v>3370</v>
      </c>
      <c r="D76" s="104"/>
      <c r="E76" s="104"/>
      <c r="F76" s="104"/>
      <c r="G76" s="104"/>
      <c r="H76" s="107">
        <f>IFERROR(VLOOKUP(A12&amp;"3300",'2020 - Support'!G:I,3,FALSE),0)</f>
        <v>0</v>
      </c>
      <c r="I76" s="107"/>
      <c r="J76" s="107"/>
      <c r="K76" s="60"/>
      <c r="L76" s="64"/>
    </row>
    <row r="77" spans="2:12" x14ac:dyDescent="0.3">
      <c r="B77" s="103" t="s">
        <v>4693</v>
      </c>
      <c r="C77" s="104" t="s">
        <v>4679</v>
      </c>
      <c r="D77" s="104"/>
      <c r="E77" s="104"/>
      <c r="F77" s="104"/>
      <c r="G77" s="104"/>
      <c r="H77" s="110">
        <f>IFERROR(+H75/H76,0)</f>
        <v>0</v>
      </c>
      <c r="I77" s="110"/>
      <c r="J77" s="110"/>
      <c r="K77" s="60"/>
      <c r="L77" s="64"/>
    </row>
    <row r="78" spans="2:12" x14ac:dyDescent="0.3">
      <c r="B78" s="103"/>
      <c r="C78" s="81"/>
      <c r="D78" s="81"/>
      <c r="E78" s="81"/>
      <c r="F78" s="81"/>
      <c r="G78" s="81"/>
      <c r="H78" s="111"/>
      <c r="I78" s="111"/>
      <c r="J78" s="111"/>
      <c r="K78" s="60"/>
      <c r="L78" s="64"/>
    </row>
    <row r="79" spans="2:12" ht="14.5" thickBot="1" x14ac:dyDescent="0.35">
      <c r="B79" s="112" t="s">
        <v>4694</v>
      </c>
      <c r="C79" s="113" t="s">
        <v>4680</v>
      </c>
      <c r="D79" s="113"/>
      <c r="E79" s="113"/>
      <c r="F79" s="113"/>
      <c r="G79" s="113"/>
      <c r="H79" s="101" t="str">
        <f>IF(H77&gt;0.1,"YES","NO")</f>
        <v>NO</v>
      </c>
      <c r="I79" s="101"/>
      <c r="J79" s="101"/>
      <c r="K79" s="101" t="str">
        <f>IF(H77&gt;0.1,"ELIGIBLE","NOT ELIGIBLE")</f>
        <v>NOT ELIGIBLE</v>
      </c>
      <c r="L79" s="102"/>
    </row>
    <row r="80" spans="2:12" ht="14.5" thickBot="1" x14ac:dyDescent="0.35"/>
    <row r="81" spans="2:12" x14ac:dyDescent="0.3">
      <c r="B81" s="51" t="s">
        <v>4696</v>
      </c>
      <c r="C81" s="52"/>
      <c r="D81" s="52"/>
      <c r="E81" s="52"/>
      <c r="F81" s="52"/>
      <c r="G81" s="52"/>
      <c r="H81" s="52"/>
      <c r="I81" s="52"/>
      <c r="J81" s="52"/>
      <c r="K81" s="52"/>
      <c r="L81" s="53"/>
    </row>
    <row r="82" spans="2:12" x14ac:dyDescent="0.3">
      <c r="B82" s="108" t="s">
        <v>4698</v>
      </c>
      <c r="C82" s="104" t="s">
        <v>4704</v>
      </c>
      <c r="D82" s="104"/>
      <c r="E82" s="104"/>
      <c r="F82" s="104"/>
      <c r="G82" s="104"/>
      <c r="H82" s="114">
        <f>IF(K79="ELIGIBLE",H77,0)</f>
        <v>0</v>
      </c>
      <c r="I82" s="104"/>
      <c r="J82" s="104"/>
      <c r="K82" s="60"/>
      <c r="L82" s="64"/>
    </row>
    <row r="83" spans="2:12" x14ac:dyDescent="0.3">
      <c r="B83" s="108" t="s">
        <v>4697</v>
      </c>
      <c r="C83" s="104" t="s">
        <v>4705</v>
      </c>
      <c r="D83" s="104"/>
      <c r="E83" s="104"/>
      <c r="F83" s="104"/>
      <c r="G83" s="104"/>
      <c r="H83" s="115">
        <v>5</v>
      </c>
      <c r="I83" s="115"/>
      <c r="J83" s="115"/>
      <c r="K83" s="60"/>
      <c r="L83" s="64"/>
    </row>
    <row r="84" spans="2:12" x14ac:dyDescent="0.3">
      <c r="B84" s="63" t="s">
        <v>3371</v>
      </c>
      <c r="C84" s="104" t="s">
        <v>4706</v>
      </c>
      <c r="D84" s="104"/>
      <c r="E84" s="104"/>
      <c r="F84" s="104"/>
      <c r="G84" s="104"/>
      <c r="H84" s="110">
        <f>+H82*H83</f>
        <v>0</v>
      </c>
      <c r="I84" s="110"/>
      <c r="J84" s="110"/>
      <c r="K84" s="60"/>
      <c r="L84" s="64"/>
    </row>
    <row r="85" spans="2:12" x14ac:dyDescent="0.3">
      <c r="B85" s="63" t="s">
        <v>3372</v>
      </c>
      <c r="C85" s="104" t="s">
        <v>4707</v>
      </c>
      <c r="D85" s="104"/>
      <c r="E85" s="104"/>
      <c r="F85" s="104"/>
      <c r="G85" s="104"/>
      <c r="H85" s="114">
        <f>MIN(1,H84)</f>
        <v>0</v>
      </c>
      <c r="I85" s="104"/>
      <c r="J85" s="104"/>
      <c r="K85" s="60"/>
      <c r="L85" s="64"/>
    </row>
    <row r="86" spans="2:12" x14ac:dyDescent="0.3">
      <c r="B86" s="108" t="s">
        <v>4699</v>
      </c>
      <c r="C86" s="104" t="s">
        <v>4708</v>
      </c>
      <c r="D86" s="104"/>
      <c r="E86" s="104"/>
      <c r="F86" s="104"/>
      <c r="G86" s="104"/>
      <c r="H86" s="109">
        <f>H75</f>
        <v>0</v>
      </c>
      <c r="I86" s="96"/>
      <c r="J86" s="96"/>
      <c r="K86" s="60"/>
      <c r="L86" s="64"/>
    </row>
    <row r="87" spans="2:12" x14ac:dyDescent="0.3">
      <c r="B87" s="108" t="s">
        <v>4700</v>
      </c>
      <c r="C87" s="104" t="s">
        <v>4709</v>
      </c>
      <c r="D87" s="104"/>
      <c r="E87" s="104"/>
      <c r="F87" s="104"/>
      <c r="G87" s="104"/>
      <c r="H87" s="114">
        <f>H85</f>
        <v>0</v>
      </c>
      <c r="I87" s="114"/>
      <c r="J87" s="114"/>
      <c r="K87" s="60"/>
      <c r="L87" s="64"/>
    </row>
    <row r="88" spans="2:12" ht="14.5" thickBot="1" x14ac:dyDescent="0.35">
      <c r="B88" s="116" t="s">
        <v>4688</v>
      </c>
      <c r="C88" s="113" t="s">
        <v>4710</v>
      </c>
      <c r="D88" s="113"/>
      <c r="E88" s="113"/>
      <c r="F88" s="113"/>
      <c r="G88" s="113"/>
      <c r="H88" s="117">
        <f>+H86*H87</f>
        <v>0</v>
      </c>
      <c r="I88" s="117"/>
      <c r="J88" s="117"/>
      <c r="K88" s="87"/>
      <c r="L88" s="118"/>
    </row>
    <row r="89" spans="2:12" ht="14.5" thickBot="1" x14ac:dyDescent="0.35"/>
    <row r="90" spans="2:12" x14ac:dyDescent="0.3">
      <c r="B90" s="51" t="s">
        <v>7416</v>
      </c>
      <c r="C90" s="52"/>
      <c r="D90" s="52"/>
      <c r="E90" s="52"/>
      <c r="F90" s="52"/>
      <c r="G90" s="52"/>
      <c r="H90" s="52"/>
      <c r="I90" s="52"/>
      <c r="J90" s="52"/>
      <c r="K90" s="52"/>
      <c r="L90" s="119"/>
    </row>
    <row r="91" spans="2:12" s="50" customFormat="1" x14ac:dyDescent="0.3">
      <c r="B91" s="94" t="s">
        <v>7422</v>
      </c>
      <c r="C91" s="79" t="s">
        <v>7423</v>
      </c>
      <c r="D91" s="120" t="s">
        <v>7421</v>
      </c>
      <c r="E91" s="79" t="s">
        <v>7419</v>
      </c>
      <c r="F91" s="79" t="s">
        <v>7418</v>
      </c>
      <c r="G91" s="79" t="s">
        <v>7420</v>
      </c>
      <c r="H91" s="79"/>
      <c r="I91" s="79"/>
      <c r="J91" s="79"/>
      <c r="K91" s="79"/>
      <c r="L91" s="121"/>
    </row>
    <row r="92" spans="2:12" ht="14.5" thickBot="1" x14ac:dyDescent="0.35">
      <c r="B92" s="122" t="str">
        <f>LEFT(A12,2)</f>
        <v/>
      </c>
      <c r="C92" s="123" t="str">
        <f>TRIM(MID(B1,5,100))</f>
        <v/>
      </c>
      <c r="D92" s="123" t="s">
        <v>7417</v>
      </c>
      <c r="E92" s="123" t="str">
        <f>L12</f>
        <v/>
      </c>
      <c r="F92" s="123" t="str">
        <f>K79</f>
        <v>NOT ELIGIBLE</v>
      </c>
      <c r="G92" s="124">
        <f>H88</f>
        <v>0</v>
      </c>
      <c r="H92" s="123"/>
      <c r="I92" s="125"/>
      <c r="J92" s="125"/>
      <c r="K92" s="123"/>
      <c r="L92" s="118"/>
    </row>
    <row r="93" spans="2:12" hidden="1" x14ac:dyDescent="0.3"/>
    <row r="94" spans="2:12" hidden="1" x14ac:dyDescent="0.3"/>
    <row r="95" spans="2:12" hidden="1" x14ac:dyDescent="0.3"/>
    <row r="96" spans="2:12" hidden="1" x14ac:dyDescent="0.3"/>
    <row r="97" hidden="1" x14ac:dyDescent="0.3"/>
    <row r="98" hidden="1" x14ac:dyDescent="0.3"/>
    <row r="99" hidden="1" x14ac:dyDescent="0.3"/>
    <row r="100" hidden="1" x14ac:dyDescent="0.3"/>
    <row r="101" hidden="1" x14ac:dyDescent="0.3"/>
    <row r="102" hidden="1" x14ac:dyDescent="0.3"/>
  </sheetData>
  <mergeCells count="147">
    <mergeCell ref="C79:G79"/>
    <mergeCell ref="H79:J79"/>
    <mergeCell ref="K79:L79"/>
    <mergeCell ref="H72:J72"/>
    <mergeCell ref="C73:G73"/>
    <mergeCell ref="C74:G74"/>
    <mergeCell ref="C75:G75"/>
    <mergeCell ref="C76:G76"/>
    <mergeCell ref="H73:J73"/>
    <mergeCell ref="H74:J74"/>
    <mergeCell ref="H75:J75"/>
    <mergeCell ref="H76:J76"/>
    <mergeCell ref="C70:G70"/>
    <mergeCell ref="C71:G71"/>
    <mergeCell ref="C72:G72"/>
    <mergeCell ref="H67:J67"/>
    <mergeCell ref="H68:J68"/>
    <mergeCell ref="H69:J69"/>
    <mergeCell ref="H70:J70"/>
    <mergeCell ref="H71:J71"/>
    <mergeCell ref="C77:G77"/>
    <mergeCell ref="H77:J77"/>
    <mergeCell ref="C66:G66"/>
    <mergeCell ref="H66:J66"/>
    <mergeCell ref="C67:G67"/>
    <mergeCell ref="C65:G65"/>
    <mergeCell ref="H65:J65"/>
    <mergeCell ref="C68:G68"/>
    <mergeCell ref="C69:G69"/>
    <mergeCell ref="J57:L57"/>
    <mergeCell ref="J58:L58"/>
    <mergeCell ref="J59:L59"/>
    <mergeCell ref="J60:L60"/>
    <mergeCell ref="J61:L61"/>
    <mergeCell ref="J62:L62"/>
    <mergeCell ref="C62:I62"/>
    <mergeCell ref="B64:L64"/>
    <mergeCell ref="C59:I59"/>
    <mergeCell ref="C60:I60"/>
    <mergeCell ref="C61:I61"/>
    <mergeCell ref="J51:L51"/>
    <mergeCell ref="J52:L52"/>
    <mergeCell ref="J53:L53"/>
    <mergeCell ref="J54:L54"/>
    <mergeCell ref="J55:L55"/>
    <mergeCell ref="J56:L56"/>
    <mergeCell ref="J45:L45"/>
    <mergeCell ref="J46:L46"/>
    <mergeCell ref="J47:L47"/>
    <mergeCell ref="J48:L48"/>
    <mergeCell ref="J49:L49"/>
    <mergeCell ref="J50:L50"/>
    <mergeCell ref="J40:L40"/>
    <mergeCell ref="J41:L41"/>
    <mergeCell ref="J42:L42"/>
    <mergeCell ref="J43:L43"/>
    <mergeCell ref="J44:L44"/>
    <mergeCell ref="J33:L33"/>
    <mergeCell ref="J34:L34"/>
    <mergeCell ref="J35:L35"/>
    <mergeCell ref="J36:L36"/>
    <mergeCell ref="J37:L37"/>
    <mergeCell ref="J38:L38"/>
    <mergeCell ref="C56:I56"/>
    <mergeCell ref="C57:I57"/>
    <mergeCell ref="C58:I58"/>
    <mergeCell ref="C38:I38"/>
    <mergeCell ref="C39:I39"/>
    <mergeCell ref="C40:I40"/>
    <mergeCell ref="C54:I54"/>
    <mergeCell ref="C55:I55"/>
    <mergeCell ref="C47:I47"/>
    <mergeCell ref="C48:I48"/>
    <mergeCell ref="C49:I49"/>
    <mergeCell ref="C50:I50"/>
    <mergeCell ref="C51:I51"/>
    <mergeCell ref="C52:I52"/>
    <mergeCell ref="C41:I41"/>
    <mergeCell ref="C42:I42"/>
    <mergeCell ref="C43:I43"/>
    <mergeCell ref="C44:I44"/>
    <mergeCell ref="C45:I45"/>
    <mergeCell ref="C46:I46"/>
    <mergeCell ref="C21:I21"/>
    <mergeCell ref="C22:I22"/>
    <mergeCell ref="J21:L21"/>
    <mergeCell ref="J22:L22"/>
    <mergeCell ref="J23:L23"/>
    <mergeCell ref="J24:L24"/>
    <mergeCell ref="J25:L25"/>
    <mergeCell ref="J26:L26"/>
    <mergeCell ref="C53:I53"/>
    <mergeCell ref="C35:I35"/>
    <mergeCell ref="C36:I36"/>
    <mergeCell ref="C37:I37"/>
    <mergeCell ref="J27:L27"/>
    <mergeCell ref="J28:L28"/>
    <mergeCell ref="J29:L29"/>
    <mergeCell ref="J30:L30"/>
    <mergeCell ref="J31:L31"/>
    <mergeCell ref="J32:L32"/>
    <mergeCell ref="C30:I30"/>
    <mergeCell ref="C31:I31"/>
    <mergeCell ref="C32:I32"/>
    <mergeCell ref="C33:I33"/>
    <mergeCell ref="C34:I34"/>
    <mergeCell ref="J39:L39"/>
    <mergeCell ref="B10:E10"/>
    <mergeCell ref="F10:I10"/>
    <mergeCell ref="B14:L14"/>
    <mergeCell ref="B18:L18"/>
    <mergeCell ref="C29:I29"/>
    <mergeCell ref="B7:J8"/>
    <mergeCell ref="A4:A5"/>
    <mergeCell ref="A7:A8"/>
    <mergeCell ref="B1:L1"/>
    <mergeCell ref="K7:L8"/>
    <mergeCell ref="B4:J5"/>
    <mergeCell ref="K4:L5"/>
    <mergeCell ref="J19:L19"/>
    <mergeCell ref="C19:I19"/>
    <mergeCell ref="B3:L3"/>
    <mergeCell ref="B17:L17"/>
    <mergeCell ref="C23:I23"/>
    <mergeCell ref="C24:I24"/>
    <mergeCell ref="C25:I25"/>
    <mergeCell ref="C26:I26"/>
    <mergeCell ref="C27:I27"/>
    <mergeCell ref="C28:I28"/>
    <mergeCell ref="J20:L20"/>
    <mergeCell ref="C20:I20"/>
    <mergeCell ref="B90:K90"/>
    <mergeCell ref="B81:L81"/>
    <mergeCell ref="C82:G82"/>
    <mergeCell ref="C83:G83"/>
    <mergeCell ref="C84:G84"/>
    <mergeCell ref="C85:G85"/>
    <mergeCell ref="C86:G86"/>
    <mergeCell ref="C87:G87"/>
    <mergeCell ref="C88:G88"/>
    <mergeCell ref="H82:J82"/>
    <mergeCell ref="H83:J83"/>
    <mergeCell ref="H84:J84"/>
    <mergeCell ref="H85:J85"/>
    <mergeCell ref="H86:J86"/>
    <mergeCell ref="H87:J87"/>
    <mergeCell ref="H88:J88"/>
  </mergeCells>
  <conditionalFormatting sqref="J12">
    <cfRule type="cellIs" dxfId="4" priority="2" operator="equal">
      <formula>"YES"</formula>
    </cfRule>
    <cfRule type="cellIs" dxfId="3" priority="4" operator="equal">
      <formula>"NO"</formula>
    </cfRule>
  </conditionalFormatting>
  <conditionalFormatting sqref="K12">
    <cfRule type="cellIs" dxfId="2" priority="1" operator="equal">
      <formula>"YES"</formula>
    </cfRule>
    <cfRule type="cellIs" dxfId="1" priority="3" operator="equal">
      <formula>"NO"</formula>
    </cfRule>
  </conditionalFormatting>
  <pageMargins left="0.25" right="0.25" top="0.75" bottom="0.75" header="0.3" footer="0.3"/>
  <pageSetup scale="70" fitToHeight="2" orientation="portrait" r:id="rId1"/>
  <rowBreaks count="1" manualBreakCount="1">
    <brk id="62" min="1" max="11"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'Support II'!$F$3:$F$4</xm:f>
          </x14:formula1>
          <xm:sqref>J20:L61 K4:L5 K7:L8</xm:sqref>
        </x14:dataValidation>
        <x14:dataValidation type="list" allowBlank="1" showInputMessage="1" showErrorMessage="1">
          <x14:formula1>
            <xm:f>'Support II'!$C$2:$C$290</xm:f>
          </x14:formula1>
          <xm:sqref>B1:L1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97"/>
  <sheetViews>
    <sheetView workbookViewId="0">
      <selection sqref="A1:XFD1048576"/>
    </sheetView>
  </sheetViews>
  <sheetFormatPr defaultColWidth="9.1796875" defaultRowHeight="13" x14ac:dyDescent="0.3"/>
  <cols>
    <col min="1" max="1" width="5" style="10" bestFit="1" customWidth="1"/>
    <col min="2" max="2" width="10.7265625" style="10" bestFit="1" customWidth="1"/>
    <col min="3" max="3" width="12.54296875" style="10" bestFit="1" customWidth="1"/>
    <col min="4" max="4" width="8.54296875" style="10" bestFit="1" customWidth="1"/>
    <col min="5" max="5" width="57.1796875" style="11" bestFit="1" customWidth="1"/>
    <col min="6" max="6" width="9.1796875" style="10"/>
    <col min="7" max="7" width="53.453125" style="11" bestFit="1" customWidth="1"/>
    <col min="8" max="8" width="27.453125" style="42" bestFit="1" customWidth="1"/>
    <col min="9" max="9" width="20.7265625" style="42" bestFit="1" customWidth="1"/>
    <col min="10" max="10" width="19.7265625" style="42" bestFit="1" customWidth="1"/>
    <col min="11" max="11" width="19.54296875" style="42" bestFit="1" customWidth="1"/>
    <col min="12" max="16384" width="9.1796875" style="11"/>
  </cols>
  <sheetData>
    <row r="1" spans="1:14" ht="20.25" customHeight="1" x14ac:dyDescent="0.3">
      <c r="A1" s="10" t="s">
        <v>4712</v>
      </c>
      <c r="B1" s="10" t="s">
        <v>4713</v>
      </c>
      <c r="C1" s="10" t="s">
        <v>4714</v>
      </c>
      <c r="D1" s="10" t="s">
        <v>4715</v>
      </c>
      <c r="E1" s="11" t="s">
        <v>2975</v>
      </c>
      <c r="F1" s="10" t="s">
        <v>4716</v>
      </c>
      <c r="G1" s="11" t="s">
        <v>4717</v>
      </c>
      <c r="H1" s="19" t="s">
        <v>4718</v>
      </c>
      <c r="I1" s="19" t="s">
        <v>4719</v>
      </c>
      <c r="J1" s="19" t="s">
        <v>4720</v>
      </c>
      <c r="K1" s="19" t="s">
        <v>4721</v>
      </c>
    </row>
    <row r="2" spans="1:14" x14ac:dyDescent="0.3">
      <c r="A2" s="10" t="s">
        <v>9</v>
      </c>
      <c r="B2" s="10" t="s">
        <v>4722</v>
      </c>
      <c r="C2" s="10" t="s">
        <v>4722</v>
      </c>
      <c r="D2" s="10" t="s">
        <v>4723</v>
      </c>
      <c r="E2" s="11" t="s">
        <v>4724</v>
      </c>
      <c r="F2" s="10" t="s">
        <v>13</v>
      </c>
      <c r="G2" s="11" t="s">
        <v>415</v>
      </c>
      <c r="H2" s="42">
        <v>0</v>
      </c>
      <c r="I2" s="42">
        <v>0</v>
      </c>
      <c r="J2" s="42">
        <v>0</v>
      </c>
      <c r="K2" s="42">
        <v>0</v>
      </c>
    </row>
    <row r="3" spans="1:14" x14ac:dyDescent="0.3">
      <c r="A3" s="10" t="s">
        <v>9</v>
      </c>
      <c r="B3" s="10" t="s">
        <v>4722</v>
      </c>
      <c r="C3" s="10" t="s">
        <v>4722</v>
      </c>
      <c r="D3" s="10" t="s">
        <v>4723</v>
      </c>
      <c r="E3" s="11" t="s">
        <v>4724</v>
      </c>
      <c r="F3" s="10" t="s">
        <v>416</v>
      </c>
      <c r="G3" s="11" t="s">
        <v>417</v>
      </c>
      <c r="H3" s="42">
        <v>7980920.2966999998</v>
      </c>
      <c r="I3" s="42">
        <v>18174.580345208298</v>
      </c>
      <c r="J3" s="42">
        <v>176124.42701600801</v>
      </c>
      <c r="K3" s="42">
        <v>194299.00736121699</v>
      </c>
    </row>
    <row r="4" spans="1:14" x14ac:dyDescent="0.3">
      <c r="A4" s="10" t="s">
        <v>9</v>
      </c>
      <c r="B4" s="10" t="s">
        <v>4722</v>
      </c>
      <c r="C4" s="10" t="s">
        <v>4722</v>
      </c>
      <c r="D4" s="10" t="s">
        <v>4723</v>
      </c>
      <c r="E4" s="11" t="s">
        <v>4724</v>
      </c>
      <c r="F4" s="10" t="s">
        <v>4725</v>
      </c>
      <c r="G4" s="11" t="s">
        <v>4726</v>
      </c>
      <c r="H4" s="42">
        <v>194882.9374</v>
      </c>
      <c r="I4" s="42">
        <v>443.79789215043598</v>
      </c>
      <c r="J4" s="42">
        <v>4300.7127527164803</v>
      </c>
      <c r="K4" s="42">
        <v>4744.5106448669203</v>
      </c>
    </row>
    <row r="5" spans="1:14" x14ac:dyDescent="0.3">
      <c r="A5" s="10" t="s">
        <v>9</v>
      </c>
      <c r="B5" s="10" t="s">
        <v>4722</v>
      </c>
      <c r="C5" s="10" t="s">
        <v>4722</v>
      </c>
      <c r="D5" s="10" t="s">
        <v>4723</v>
      </c>
      <c r="E5" s="11" t="s">
        <v>4724</v>
      </c>
      <c r="F5" s="10" t="s">
        <v>4727</v>
      </c>
      <c r="G5" s="11" t="s">
        <v>4728</v>
      </c>
      <c r="H5" s="42">
        <v>58774.219299999997</v>
      </c>
      <c r="I5" s="42">
        <v>133.84380874378201</v>
      </c>
      <c r="J5" s="42">
        <v>1297.04035399386</v>
      </c>
      <c r="K5" s="42">
        <v>1430.8841627376401</v>
      </c>
    </row>
    <row r="6" spans="1:14" x14ac:dyDescent="0.3">
      <c r="A6" s="10" t="s">
        <v>9</v>
      </c>
      <c r="B6" s="10" t="s">
        <v>4722</v>
      </c>
      <c r="C6" s="10" t="s">
        <v>4722</v>
      </c>
      <c r="D6" s="10" t="s">
        <v>4723</v>
      </c>
      <c r="E6" s="11" t="s">
        <v>4724</v>
      </c>
      <c r="F6" s="10" t="s">
        <v>4729</v>
      </c>
      <c r="G6" s="11" t="s">
        <v>4730</v>
      </c>
      <c r="H6" s="42">
        <v>0</v>
      </c>
      <c r="I6" s="42">
        <v>0</v>
      </c>
      <c r="J6" s="42">
        <v>0</v>
      </c>
      <c r="K6" s="42">
        <v>0</v>
      </c>
    </row>
    <row r="7" spans="1:14" x14ac:dyDescent="0.3">
      <c r="A7" s="10" t="s">
        <v>9</v>
      </c>
      <c r="B7" s="10" t="s">
        <v>4722</v>
      </c>
      <c r="C7" s="10" t="s">
        <v>4722</v>
      </c>
      <c r="D7" s="10" t="s">
        <v>4723</v>
      </c>
      <c r="E7" s="11" t="s">
        <v>4724</v>
      </c>
      <c r="F7" s="10" t="s">
        <v>4731</v>
      </c>
      <c r="G7" s="11" t="s">
        <v>4732</v>
      </c>
      <c r="H7" s="42">
        <v>0</v>
      </c>
      <c r="I7" s="42">
        <v>0</v>
      </c>
      <c r="J7" s="42">
        <v>0</v>
      </c>
      <c r="K7" s="42">
        <v>0</v>
      </c>
    </row>
    <row r="8" spans="1:14" x14ac:dyDescent="0.3">
      <c r="A8" s="10" t="s">
        <v>9</v>
      </c>
      <c r="B8" s="10" t="s">
        <v>4722</v>
      </c>
      <c r="C8" s="10" t="s">
        <v>4722</v>
      </c>
      <c r="D8" s="10" t="s">
        <v>4723</v>
      </c>
      <c r="E8" s="11" t="s">
        <v>4724</v>
      </c>
      <c r="F8" s="10" t="s">
        <v>4733</v>
      </c>
      <c r="G8" s="11" t="s">
        <v>4734</v>
      </c>
      <c r="H8" s="42">
        <v>751691.33050000004</v>
      </c>
      <c r="I8" s="42">
        <v>1711.79186972311</v>
      </c>
      <c r="J8" s="42">
        <v>16588.463474763601</v>
      </c>
      <c r="K8" s="42">
        <v>18300.255344486701</v>
      </c>
    </row>
    <row r="9" spans="1:14" x14ac:dyDescent="0.3">
      <c r="A9" s="10" t="s">
        <v>9</v>
      </c>
      <c r="B9" s="10" t="s">
        <v>4722</v>
      </c>
      <c r="C9" s="10" t="s">
        <v>4722</v>
      </c>
      <c r="D9" s="10" t="s">
        <v>4723</v>
      </c>
      <c r="E9" s="11" t="s">
        <v>4724</v>
      </c>
      <c r="F9" s="10" t="s">
        <v>4735</v>
      </c>
      <c r="G9" s="11" t="s">
        <v>4736</v>
      </c>
      <c r="H9" s="42">
        <v>286137.64620000002</v>
      </c>
      <c r="I9" s="42">
        <v>651.608016252624</v>
      </c>
      <c r="J9" s="42">
        <v>6314.5385654964302</v>
      </c>
      <c r="K9" s="42">
        <v>6966.1465817490498</v>
      </c>
    </row>
    <row r="10" spans="1:14" x14ac:dyDescent="0.3">
      <c r="A10" s="10" t="s">
        <v>9</v>
      </c>
      <c r="B10" s="10" t="s">
        <v>4722</v>
      </c>
      <c r="C10" s="10" t="s">
        <v>4722</v>
      </c>
      <c r="D10" s="10" t="s">
        <v>4723</v>
      </c>
      <c r="E10" s="11" t="s">
        <v>4724</v>
      </c>
      <c r="F10" s="10" t="s">
        <v>4737</v>
      </c>
      <c r="G10" s="11" t="s">
        <v>4738</v>
      </c>
      <c r="H10" s="42">
        <v>464006.99400000001</v>
      </c>
      <c r="I10" s="42">
        <v>1056.6616479772299</v>
      </c>
      <c r="J10" s="42">
        <v>10239.792268372599</v>
      </c>
      <c r="K10" s="42">
        <v>11296.453916349799</v>
      </c>
    </row>
    <row r="11" spans="1:14" x14ac:dyDescent="0.3">
      <c r="A11" s="10" t="s">
        <v>9</v>
      </c>
      <c r="B11" s="10" t="s">
        <v>4722</v>
      </c>
      <c r="C11" s="10" t="s">
        <v>4722</v>
      </c>
      <c r="D11" s="10" t="s">
        <v>4723</v>
      </c>
      <c r="E11" s="11" t="s">
        <v>4724</v>
      </c>
      <c r="F11" s="10" t="s">
        <v>4739</v>
      </c>
      <c r="G11" s="11" t="s">
        <v>4740</v>
      </c>
      <c r="H11" s="42">
        <v>86614.638800000001</v>
      </c>
      <c r="I11" s="42">
        <v>197.24350762241599</v>
      </c>
      <c r="J11" s="42">
        <v>1911.4278900962199</v>
      </c>
      <c r="K11" s="42">
        <v>2108.67139771863</v>
      </c>
    </row>
    <row r="12" spans="1:14" x14ac:dyDescent="0.3">
      <c r="A12" s="10" t="s">
        <v>9</v>
      </c>
      <c r="B12" s="10" t="s">
        <v>4722</v>
      </c>
      <c r="C12" s="10" t="s">
        <v>4722</v>
      </c>
      <c r="D12" s="10" t="s">
        <v>4723</v>
      </c>
      <c r="E12" s="11" t="s">
        <v>4724</v>
      </c>
      <c r="F12" s="10" t="s">
        <v>4741</v>
      </c>
      <c r="G12" s="11" t="s">
        <v>4742</v>
      </c>
      <c r="H12" s="42">
        <v>479473.89370000002</v>
      </c>
      <c r="I12" s="42">
        <v>1091.8837029097999</v>
      </c>
      <c r="J12" s="42">
        <v>10581.1186773183</v>
      </c>
      <c r="K12" s="42">
        <v>11673.002380228099</v>
      </c>
    </row>
    <row r="13" spans="1:14" x14ac:dyDescent="0.3">
      <c r="A13" s="10" t="s">
        <v>9</v>
      </c>
      <c r="B13" s="10" t="s">
        <v>4722</v>
      </c>
      <c r="C13" s="10" t="s">
        <v>4743</v>
      </c>
      <c r="D13" s="10" t="s">
        <v>4744</v>
      </c>
      <c r="E13" s="11" t="s">
        <v>4745</v>
      </c>
      <c r="F13" s="10" t="s">
        <v>13</v>
      </c>
      <c r="G13" s="11" t="s">
        <v>415</v>
      </c>
      <c r="H13" s="42">
        <v>0</v>
      </c>
      <c r="I13" s="42">
        <v>0</v>
      </c>
      <c r="J13" s="42">
        <v>0</v>
      </c>
      <c r="K13" s="42">
        <v>0</v>
      </c>
    </row>
    <row r="14" spans="1:14" x14ac:dyDescent="0.3">
      <c r="A14" s="10" t="s">
        <v>9</v>
      </c>
      <c r="B14" s="10" t="s">
        <v>4722</v>
      </c>
      <c r="C14" s="10" t="s">
        <v>4743</v>
      </c>
      <c r="D14" s="10" t="s">
        <v>4744</v>
      </c>
      <c r="E14" s="11" t="s">
        <v>4745</v>
      </c>
      <c r="F14" s="10" t="s">
        <v>416</v>
      </c>
      <c r="G14" s="11" t="s">
        <v>417</v>
      </c>
      <c r="H14" s="42">
        <v>20277.537799999998</v>
      </c>
      <c r="I14" s="42">
        <v>50.014180917276001</v>
      </c>
      <c r="J14" s="42">
        <v>0</v>
      </c>
      <c r="K14" s="42">
        <v>50.014180917276001</v>
      </c>
      <c r="N14" s="43"/>
    </row>
    <row r="15" spans="1:14" x14ac:dyDescent="0.3">
      <c r="A15" s="10" t="s">
        <v>9</v>
      </c>
      <c r="B15" s="10" t="s">
        <v>4722</v>
      </c>
      <c r="C15" s="10" t="s">
        <v>4743</v>
      </c>
      <c r="D15" s="10" t="s">
        <v>4744</v>
      </c>
      <c r="E15" s="11" t="s">
        <v>4745</v>
      </c>
      <c r="F15" s="10" t="s">
        <v>4746</v>
      </c>
      <c r="G15" s="11" t="s">
        <v>4747</v>
      </c>
      <c r="H15" s="42">
        <v>0</v>
      </c>
      <c r="I15" s="42">
        <v>0</v>
      </c>
      <c r="J15" s="42">
        <v>0</v>
      </c>
      <c r="K15" s="42">
        <v>0</v>
      </c>
      <c r="N15" s="43"/>
    </row>
    <row r="16" spans="1:14" x14ac:dyDescent="0.3">
      <c r="A16" s="10" t="s">
        <v>9</v>
      </c>
      <c r="B16" s="10" t="s">
        <v>4722</v>
      </c>
      <c r="C16" s="10" t="s">
        <v>4743</v>
      </c>
      <c r="D16" s="10" t="s">
        <v>4744</v>
      </c>
      <c r="E16" s="11" t="s">
        <v>4745</v>
      </c>
      <c r="F16" s="10" t="s">
        <v>4748</v>
      </c>
      <c r="G16" s="11" t="s">
        <v>4749</v>
      </c>
      <c r="H16" s="42">
        <v>6737.5844999999999</v>
      </c>
      <c r="I16" s="42">
        <v>16.618130400628399</v>
      </c>
      <c r="J16" s="42">
        <v>0</v>
      </c>
      <c r="K16" s="42">
        <v>16.618130400628399</v>
      </c>
      <c r="N16" s="43"/>
    </row>
    <row r="17" spans="1:14" x14ac:dyDescent="0.3">
      <c r="A17" s="10" t="s">
        <v>9</v>
      </c>
      <c r="B17" s="10" t="s">
        <v>4722</v>
      </c>
      <c r="C17" s="10" t="s">
        <v>4743</v>
      </c>
      <c r="D17" s="10" t="s">
        <v>4750</v>
      </c>
      <c r="E17" s="11" t="s">
        <v>4751</v>
      </c>
      <c r="F17" s="10" t="s">
        <v>416</v>
      </c>
      <c r="G17" s="11" t="s">
        <v>417</v>
      </c>
      <c r="H17" s="42">
        <v>11716.671</v>
      </c>
      <c r="I17" s="42">
        <v>17.854879031857401</v>
      </c>
      <c r="J17" s="42">
        <v>0</v>
      </c>
      <c r="K17" s="42">
        <v>17.854879031857401</v>
      </c>
      <c r="N17" s="43"/>
    </row>
    <row r="18" spans="1:14" x14ac:dyDescent="0.3">
      <c r="A18" s="10" t="s">
        <v>9</v>
      </c>
      <c r="B18" s="10" t="s">
        <v>4722</v>
      </c>
      <c r="C18" s="10" t="s">
        <v>4743</v>
      </c>
      <c r="D18" s="10" t="s">
        <v>4750</v>
      </c>
      <c r="E18" s="11" t="s">
        <v>4751</v>
      </c>
      <c r="F18" s="10" t="s">
        <v>4746</v>
      </c>
      <c r="G18" s="11" t="s">
        <v>4747</v>
      </c>
      <c r="H18" s="42">
        <v>0</v>
      </c>
      <c r="I18" s="42">
        <v>0</v>
      </c>
      <c r="J18" s="42">
        <v>0</v>
      </c>
      <c r="K18" s="42">
        <v>0</v>
      </c>
      <c r="N18" s="43"/>
    </row>
    <row r="19" spans="1:14" x14ac:dyDescent="0.3">
      <c r="A19" s="10" t="s">
        <v>9</v>
      </c>
      <c r="B19" s="10" t="s">
        <v>4722</v>
      </c>
      <c r="C19" s="10" t="s">
        <v>4743</v>
      </c>
      <c r="D19" s="10" t="s">
        <v>4750</v>
      </c>
      <c r="E19" s="11" t="s">
        <v>4751</v>
      </c>
      <c r="F19" s="10" t="s">
        <v>4748</v>
      </c>
      <c r="G19" s="11" t="s">
        <v>4749</v>
      </c>
      <c r="H19" s="42">
        <v>18450.39</v>
      </c>
      <c r="I19" s="42">
        <v>28.116303762809999</v>
      </c>
      <c r="J19" s="42">
        <v>0</v>
      </c>
      <c r="K19" s="42">
        <v>28.116303762809999</v>
      </c>
      <c r="N19" s="43"/>
    </row>
    <row r="20" spans="1:14" x14ac:dyDescent="0.3">
      <c r="A20" s="10" t="s">
        <v>9</v>
      </c>
      <c r="B20" s="10" t="s">
        <v>4722</v>
      </c>
      <c r="C20" s="10" t="s">
        <v>4743</v>
      </c>
      <c r="D20" s="10" t="s">
        <v>4752</v>
      </c>
      <c r="E20" s="11" t="s">
        <v>4753</v>
      </c>
      <c r="F20" s="10" t="s">
        <v>13</v>
      </c>
      <c r="G20" s="11" t="s">
        <v>415</v>
      </c>
      <c r="H20" s="42">
        <v>0</v>
      </c>
      <c r="I20" s="42">
        <v>0</v>
      </c>
      <c r="J20" s="42">
        <v>0</v>
      </c>
      <c r="K20" s="42">
        <v>0</v>
      </c>
      <c r="N20" s="43"/>
    </row>
    <row r="21" spans="1:14" x14ac:dyDescent="0.3">
      <c r="A21" s="10" t="s">
        <v>9</v>
      </c>
      <c r="B21" s="10" t="s">
        <v>4722</v>
      </c>
      <c r="C21" s="10" t="s">
        <v>4743</v>
      </c>
      <c r="D21" s="10" t="s">
        <v>4752</v>
      </c>
      <c r="E21" s="11" t="s">
        <v>4753</v>
      </c>
      <c r="F21" s="10" t="s">
        <v>416</v>
      </c>
      <c r="G21" s="11" t="s">
        <v>417</v>
      </c>
      <c r="H21" s="42">
        <v>18897.239799999999</v>
      </c>
      <c r="I21" s="42">
        <v>28.5145370007283</v>
      </c>
      <c r="J21" s="42">
        <v>0</v>
      </c>
      <c r="K21" s="42">
        <v>28.5145370007283</v>
      </c>
      <c r="N21" s="43"/>
    </row>
    <row r="22" spans="1:14" x14ac:dyDescent="0.3">
      <c r="A22" s="10" t="s">
        <v>9</v>
      </c>
      <c r="B22" s="10" t="s">
        <v>4722</v>
      </c>
      <c r="C22" s="10" t="s">
        <v>4743</v>
      </c>
      <c r="D22" s="10" t="s">
        <v>4752</v>
      </c>
      <c r="E22" s="11" t="s">
        <v>4753</v>
      </c>
      <c r="F22" s="10" t="s">
        <v>4746</v>
      </c>
      <c r="G22" s="11" t="s">
        <v>4747</v>
      </c>
      <c r="H22" s="42">
        <v>0</v>
      </c>
      <c r="I22" s="42">
        <v>0</v>
      </c>
      <c r="J22" s="42">
        <v>0</v>
      </c>
      <c r="K22" s="42">
        <v>0</v>
      </c>
      <c r="N22" s="43"/>
    </row>
    <row r="23" spans="1:14" x14ac:dyDescent="0.3">
      <c r="A23" s="10" t="s">
        <v>9</v>
      </c>
      <c r="B23" s="10" t="s">
        <v>4722</v>
      </c>
      <c r="C23" s="10" t="s">
        <v>4743</v>
      </c>
      <c r="D23" s="10" t="s">
        <v>4752</v>
      </c>
      <c r="E23" s="11" t="s">
        <v>4753</v>
      </c>
      <c r="F23" s="10" t="s">
        <v>4748</v>
      </c>
      <c r="G23" s="11" t="s">
        <v>4749</v>
      </c>
      <c r="H23" s="42">
        <v>14131.848900000001</v>
      </c>
      <c r="I23" s="42">
        <v>21.323914626631598</v>
      </c>
      <c r="J23" s="42">
        <v>0</v>
      </c>
      <c r="K23" s="42">
        <v>21.323914626631598</v>
      </c>
      <c r="N23" s="43"/>
    </row>
    <row r="24" spans="1:14" x14ac:dyDescent="0.3">
      <c r="A24" s="10" t="s">
        <v>9</v>
      </c>
      <c r="B24" s="10" t="s">
        <v>4722</v>
      </c>
      <c r="C24" s="10" t="s">
        <v>4743</v>
      </c>
      <c r="D24" s="10" t="s">
        <v>4752</v>
      </c>
      <c r="E24" s="11" t="s">
        <v>4753</v>
      </c>
      <c r="F24" s="10" t="s">
        <v>4754</v>
      </c>
      <c r="G24" s="11" t="s">
        <v>4755</v>
      </c>
      <c r="H24" s="42">
        <v>4984.4893000000002</v>
      </c>
      <c r="I24" s="42">
        <v>7.5212257016413702</v>
      </c>
      <c r="J24" s="42">
        <v>0</v>
      </c>
      <c r="K24" s="42">
        <v>7.5212257016413702</v>
      </c>
      <c r="N24" s="43"/>
    </row>
    <row r="25" spans="1:14" x14ac:dyDescent="0.3">
      <c r="A25" s="10" t="s">
        <v>9</v>
      </c>
      <c r="B25" s="10" t="s">
        <v>4722</v>
      </c>
      <c r="C25" s="10" t="s">
        <v>4743</v>
      </c>
      <c r="D25" s="10" t="s">
        <v>4756</v>
      </c>
      <c r="E25" s="11" t="s">
        <v>4757</v>
      </c>
      <c r="F25" s="10" t="s">
        <v>13</v>
      </c>
      <c r="G25" s="11" t="s">
        <v>415</v>
      </c>
      <c r="H25" s="42">
        <v>0</v>
      </c>
      <c r="I25" s="42">
        <v>0</v>
      </c>
      <c r="J25" s="42">
        <v>0</v>
      </c>
      <c r="K25" s="42">
        <v>0</v>
      </c>
      <c r="N25" s="43"/>
    </row>
    <row r="26" spans="1:14" x14ac:dyDescent="0.3">
      <c r="A26" s="10" t="s">
        <v>9</v>
      </c>
      <c r="B26" s="10" t="s">
        <v>4722</v>
      </c>
      <c r="C26" s="10" t="s">
        <v>4743</v>
      </c>
      <c r="D26" s="10" t="s">
        <v>4756</v>
      </c>
      <c r="E26" s="11" t="s">
        <v>4757</v>
      </c>
      <c r="F26" s="10" t="s">
        <v>416</v>
      </c>
      <c r="G26" s="11" t="s">
        <v>417</v>
      </c>
      <c r="H26" s="42">
        <v>14628.2963</v>
      </c>
      <c r="I26" s="42">
        <v>3.7907331178771901</v>
      </c>
      <c r="J26" s="42">
        <v>0</v>
      </c>
      <c r="K26" s="42">
        <v>3.7907331178771901</v>
      </c>
      <c r="N26" s="43"/>
    </row>
    <row r="27" spans="1:14" x14ac:dyDescent="0.3">
      <c r="A27" s="10" t="s">
        <v>9</v>
      </c>
      <c r="B27" s="10" t="s">
        <v>4722</v>
      </c>
      <c r="C27" s="10" t="s">
        <v>4743</v>
      </c>
      <c r="D27" s="10" t="s">
        <v>4756</v>
      </c>
      <c r="E27" s="11" t="s">
        <v>4757</v>
      </c>
      <c r="F27" s="10" t="s">
        <v>4746</v>
      </c>
      <c r="G27" s="11" t="s">
        <v>4747</v>
      </c>
      <c r="H27" s="42">
        <v>0</v>
      </c>
      <c r="I27" s="42">
        <v>0</v>
      </c>
      <c r="J27" s="42">
        <v>0</v>
      </c>
      <c r="K27" s="42">
        <v>0</v>
      </c>
      <c r="N27" s="43"/>
    </row>
    <row r="28" spans="1:14" x14ac:dyDescent="0.3">
      <c r="A28" s="10" t="s">
        <v>9</v>
      </c>
      <c r="B28" s="10" t="s">
        <v>4722</v>
      </c>
      <c r="C28" s="10" t="s">
        <v>4743</v>
      </c>
      <c r="D28" s="10" t="s">
        <v>4756</v>
      </c>
      <c r="E28" s="11" t="s">
        <v>4757</v>
      </c>
      <c r="F28" s="10" t="s">
        <v>4748</v>
      </c>
      <c r="G28" s="11" t="s">
        <v>4749</v>
      </c>
      <c r="H28" s="42">
        <v>12171.635899999999</v>
      </c>
      <c r="I28" s="42">
        <v>3.1541214492260599</v>
      </c>
      <c r="J28" s="42">
        <v>0</v>
      </c>
      <c r="K28" s="42">
        <v>3.1541214492260599</v>
      </c>
      <c r="N28" s="43"/>
    </row>
    <row r="29" spans="1:14" x14ac:dyDescent="0.3">
      <c r="A29" s="10" t="s">
        <v>9</v>
      </c>
      <c r="B29" s="10" t="s">
        <v>4722</v>
      </c>
      <c r="C29" s="10" t="s">
        <v>4743</v>
      </c>
      <c r="D29" s="10" t="s">
        <v>4758</v>
      </c>
      <c r="E29" s="11" t="s">
        <v>4759</v>
      </c>
      <c r="F29" s="10" t="s">
        <v>416</v>
      </c>
      <c r="G29" s="11" t="s">
        <v>417</v>
      </c>
      <c r="H29" s="42">
        <v>20367.577300000001</v>
      </c>
      <c r="I29" s="42">
        <v>28.368755955531999</v>
      </c>
      <c r="J29" s="42">
        <v>0</v>
      </c>
      <c r="K29" s="42">
        <v>28.368755955531999</v>
      </c>
      <c r="N29" s="43"/>
    </row>
    <row r="30" spans="1:14" x14ac:dyDescent="0.3">
      <c r="A30" s="10" t="s">
        <v>9</v>
      </c>
      <c r="B30" s="10" t="s">
        <v>4722</v>
      </c>
      <c r="C30" s="10" t="s">
        <v>4743</v>
      </c>
      <c r="D30" s="10" t="s">
        <v>4758</v>
      </c>
      <c r="E30" s="11" t="s">
        <v>4759</v>
      </c>
      <c r="F30" s="10" t="s">
        <v>4746</v>
      </c>
      <c r="G30" s="11" t="s">
        <v>4747</v>
      </c>
      <c r="H30" s="42">
        <v>0</v>
      </c>
      <c r="I30" s="42">
        <v>0</v>
      </c>
      <c r="J30" s="42">
        <v>0</v>
      </c>
      <c r="K30" s="42">
        <v>0</v>
      </c>
      <c r="N30" s="43"/>
    </row>
    <row r="31" spans="1:14" x14ac:dyDescent="0.3">
      <c r="A31" s="10" t="s">
        <v>9</v>
      </c>
      <c r="B31" s="10" t="s">
        <v>4722</v>
      </c>
      <c r="C31" s="10" t="s">
        <v>4743</v>
      </c>
      <c r="D31" s="10" t="s">
        <v>4758</v>
      </c>
      <c r="E31" s="11" t="s">
        <v>4759</v>
      </c>
      <c r="F31" s="10" t="s">
        <v>4748</v>
      </c>
      <c r="G31" s="11" t="s">
        <v>4749</v>
      </c>
      <c r="H31" s="42">
        <v>19157.622200000002</v>
      </c>
      <c r="I31" s="42">
        <v>26.683483324510298</v>
      </c>
      <c r="J31" s="42">
        <v>0</v>
      </c>
      <c r="K31" s="42">
        <v>26.683483324510298</v>
      </c>
      <c r="N31" s="43"/>
    </row>
    <row r="32" spans="1:14" x14ac:dyDescent="0.3">
      <c r="A32" s="10" t="s">
        <v>9</v>
      </c>
      <c r="B32" s="10" t="s">
        <v>4722</v>
      </c>
      <c r="C32" s="10" t="s">
        <v>4743</v>
      </c>
      <c r="D32" s="10" t="s">
        <v>4758</v>
      </c>
      <c r="E32" s="11" t="s">
        <v>4759</v>
      </c>
      <c r="F32" s="10" t="s">
        <v>4760</v>
      </c>
      <c r="G32" s="11" t="s">
        <v>4761</v>
      </c>
      <c r="H32" s="42">
        <v>18888.743299999998</v>
      </c>
      <c r="I32" s="42">
        <v>26.3089782953944</v>
      </c>
      <c r="J32" s="42">
        <v>0</v>
      </c>
      <c r="K32" s="42">
        <v>26.3089782953944</v>
      </c>
      <c r="N32" s="43"/>
    </row>
    <row r="33" spans="1:14" x14ac:dyDescent="0.3">
      <c r="A33" s="10" t="s">
        <v>9</v>
      </c>
      <c r="B33" s="10" t="s">
        <v>4722</v>
      </c>
      <c r="C33" s="10" t="s">
        <v>4743</v>
      </c>
      <c r="D33" s="10" t="s">
        <v>4762</v>
      </c>
      <c r="E33" s="11" t="s">
        <v>4763</v>
      </c>
      <c r="F33" s="10" t="s">
        <v>13</v>
      </c>
      <c r="G33" s="11" t="s">
        <v>415</v>
      </c>
      <c r="H33" s="42">
        <v>0</v>
      </c>
      <c r="I33" s="42">
        <v>0</v>
      </c>
      <c r="J33" s="42">
        <v>0</v>
      </c>
      <c r="K33" s="42">
        <v>0</v>
      </c>
      <c r="N33" s="43"/>
    </row>
    <row r="34" spans="1:14" x14ac:dyDescent="0.3">
      <c r="A34" s="10" t="s">
        <v>9</v>
      </c>
      <c r="B34" s="10" t="s">
        <v>4722</v>
      </c>
      <c r="C34" s="10" t="s">
        <v>4743</v>
      </c>
      <c r="D34" s="10" t="s">
        <v>4762</v>
      </c>
      <c r="E34" s="11" t="s">
        <v>4763</v>
      </c>
      <c r="F34" s="10" t="s">
        <v>416</v>
      </c>
      <c r="G34" s="11" t="s">
        <v>417</v>
      </c>
      <c r="H34" s="42">
        <v>11859.1142</v>
      </c>
      <c r="I34" s="42">
        <v>21.437135207545499</v>
      </c>
      <c r="J34" s="42">
        <v>182.582093945575</v>
      </c>
      <c r="K34" s="42">
        <v>204.01922915312099</v>
      </c>
      <c r="N34" s="43"/>
    </row>
    <row r="35" spans="1:14" x14ac:dyDescent="0.3">
      <c r="A35" s="10" t="s">
        <v>9</v>
      </c>
      <c r="B35" s="10" t="s">
        <v>4722</v>
      </c>
      <c r="C35" s="10" t="s">
        <v>4743</v>
      </c>
      <c r="D35" s="10" t="s">
        <v>4762</v>
      </c>
      <c r="E35" s="11" t="s">
        <v>4763</v>
      </c>
      <c r="F35" s="10" t="s">
        <v>4746</v>
      </c>
      <c r="G35" s="11" t="s">
        <v>4747</v>
      </c>
      <c r="H35" s="42">
        <v>878.4529</v>
      </c>
      <c r="I35" s="42">
        <v>1.5879359412996701</v>
      </c>
      <c r="J35" s="42">
        <v>13.5245995515241</v>
      </c>
      <c r="K35" s="42">
        <v>15.112535492823801</v>
      </c>
      <c r="N35" s="43"/>
    </row>
    <row r="36" spans="1:14" x14ac:dyDescent="0.3">
      <c r="A36" s="10" t="s">
        <v>9</v>
      </c>
      <c r="B36" s="10" t="s">
        <v>4722</v>
      </c>
      <c r="C36" s="10" t="s">
        <v>4743</v>
      </c>
      <c r="D36" s="10" t="s">
        <v>4762</v>
      </c>
      <c r="E36" s="11" t="s">
        <v>4763</v>
      </c>
      <c r="F36" s="10" t="s">
        <v>4748</v>
      </c>
      <c r="G36" s="11" t="s">
        <v>4749</v>
      </c>
      <c r="H36" s="42">
        <v>964.24760000000003</v>
      </c>
      <c r="I36" s="42">
        <v>1.1197271764493399</v>
      </c>
      <c r="J36" s="42">
        <v>0</v>
      </c>
      <c r="K36" s="42">
        <v>1.1197271764493399</v>
      </c>
      <c r="N36" s="43"/>
    </row>
    <row r="37" spans="1:14" x14ac:dyDescent="0.3">
      <c r="A37" s="10" t="s">
        <v>9</v>
      </c>
      <c r="B37" s="10" t="s">
        <v>4722</v>
      </c>
      <c r="C37" s="10" t="s">
        <v>4743</v>
      </c>
      <c r="D37" s="10" t="s">
        <v>4762</v>
      </c>
      <c r="E37" s="11" t="s">
        <v>4763</v>
      </c>
      <c r="F37" s="10" t="s">
        <v>4760</v>
      </c>
      <c r="G37" s="11" t="s">
        <v>4761</v>
      </c>
      <c r="H37" s="42">
        <v>42840.140299999999</v>
      </c>
      <c r="I37" s="42">
        <v>49.747878839391902</v>
      </c>
      <c r="J37" s="42">
        <v>0</v>
      </c>
      <c r="K37" s="42">
        <v>49.747878839391902</v>
      </c>
      <c r="N37" s="43"/>
    </row>
    <row r="38" spans="1:14" x14ac:dyDescent="0.3">
      <c r="A38" s="10" t="s">
        <v>9</v>
      </c>
      <c r="B38" s="10" t="s">
        <v>4722</v>
      </c>
      <c r="C38" s="10" t="s">
        <v>4743</v>
      </c>
      <c r="D38" s="10" t="s">
        <v>4762</v>
      </c>
      <c r="E38" s="11" t="s">
        <v>4763</v>
      </c>
      <c r="F38" s="10" t="s">
        <v>4764</v>
      </c>
      <c r="G38" s="11" t="s">
        <v>4765</v>
      </c>
      <c r="H38" s="42">
        <v>0</v>
      </c>
      <c r="I38" s="42">
        <v>0</v>
      </c>
      <c r="J38" s="42">
        <v>0</v>
      </c>
      <c r="K38" s="42">
        <v>0</v>
      </c>
      <c r="N38" s="43"/>
    </row>
    <row r="39" spans="1:14" x14ac:dyDescent="0.3">
      <c r="A39" s="10" t="s">
        <v>9</v>
      </c>
      <c r="B39" s="10" t="s">
        <v>4722</v>
      </c>
      <c r="C39" s="10" t="s">
        <v>4743</v>
      </c>
      <c r="D39" s="10" t="s">
        <v>4766</v>
      </c>
      <c r="E39" s="11" t="s">
        <v>4767</v>
      </c>
      <c r="F39" s="10" t="s">
        <v>13</v>
      </c>
      <c r="G39" s="11" t="s">
        <v>415</v>
      </c>
      <c r="H39" s="42">
        <v>0</v>
      </c>
      <c r="I39" s="42">
        <v>0</v>
      </c>
      <c r="J39" s="42">
        <v>0</v>
      </c>
      <c r="K39" s="42">
        <v>0</v>
      </c>
      <c r="N39" s="43"/>
    </row>
    <row r="40" spans="1:14" x14ac:dyDescent="0.3">
      <c r="A40" s="10" t="s">
        <v>9</v>
      </c>
      <c r="B40" s="10" t="s">
        <v>4722</v>
      </c>
      <c r="C40" s="10" t="s">
        <v>4743</v>
      </c>
      <c r="D40" s="10" t="s">
        <v>4766</v>
      </c>
      <c r="E40" s="11" t="s">
        <v>4767</v>
      </c>
      <c r="F40" s="10" t="s">
        <v>416</v>
      </c>
      <c r="G40" s="11" t="s">
        <v>417</v>
      </c>
      <c r="H40" s="42">
        <v>0</v>
      </c>
      <c r="I40" s="42">
        <v>0</v>
      </c>
      <c r="J40" s="42">
        <v>0</v>
      </c>
      <c r="K40" s="42">
        <v>0</v>
      </c>
      <c r="N40" s="43"/>
    </row>
    <row r="41" spans="1:14" x14ac:dyDescent="0.3">
      <c r="A41" s="10" t="s">
        <v>9</v>
      </c>
      <c r="B41" s="10" t="s">
        <v>4722</v>
      </c>
      <c r="C41" s="10" t="s">
        <v>4743</v>
      </c>
      <c r="D41" s="10" t="s">
        <v>4766</v>
      </c>
      <c r="E41" s="11" t="s">
        <v>4767</v>
      </c>
      <c r="F41" s="10" t="s">
        <v>4746</v>
      </c>
      <c r="G41" s="11" t="s">
        <v>4747</v>
      </c>
      <c r="H41" s="42">
        <v>0</v>
      </c>
      <c r="I41" s="42">
        <v>0</v>
      </c>
      <c r="J41" s="42">
        <v>0</v>
      </c>
      <c r="K41" s="42">
        <v>0</v>
      </c>
      <c r="N41" s="43"/>
    </row>
    <row r="42" spans="1:14" x14ac:dyDescent="0.3">
      <c r="A42" s="10" t="s">
        <v>9</v>
      </c>
      <c r="B42" s="10" t="s">
        <v>4722</v>
      </c>
      <c r="C42" s="10" t="s">
        <v>4743</v>
      </c>
      <c r="D42" s="10" t="s">
        <v>4766</v>
      </c>
      <c r="E42" s="11" t="s">
        <v>4767</v>
      </c>
      <c r="F42" s="10" t="s">
        <v>4748</v>
      </c>
      <c r="G42" s="11" t="s">
        <v>4749</v>
      </c>
      <c r="H42" s="42">
        <v>33621.036500000002</v>
      </c>
      <c r="I42" s="42">
        <v>29.799897089931999</v>
      </c>
      <c r="J42" s="42">
        <v>0</v>
      </c>
      <c r="K42" s="42">
        <v>29.799897089931999</v>
      </c>
      <c r="N42" s="43"/>
    </row>
    <row r="43" spans="1:14" x14ac:dyDescent="0.3">
      <c r="A43" s="10" t="s">
        <v>9</v>
      </c>
      <c r="B43" s="10" t="s">
        <v>4722</v>
      </c>
      <c r="C43" s="10" t="s">
        <v>4743</v>
      </c>
      <c r="D43" s="10" t="s">
        <v>4768</v>
      </c>
      <c r="E43" s="11" t="s">
        <v>4769</v>
      </c>
      <c r="F43" s="10" t="s">
        <v>13</v>
      </c>
      <c r="G43" s="11" t="s">
        <v>415</v>
      </c>
      <c r="H43" s="42">
        <v>0</v>
      </c>
      <c r="I43" s="42">
        <v>0</v>
      </c>
      <c r="J43" s="42">
        <v>0</v>
      </c>
      <c r="K43" s="42">
        <v>0</v>
      </c>
      <c r="N43" s="43"/>
    </row>
    <row r="44" spans="1:14" x14ac:dyDescent="0.3">
      <c r="A44" s="10" t="s">
        <v>9</v>
      </c>
      <c r="B44" s="10" t="s">
        <v>4722</v>
      </c>
      <c r="C44" s="10" t="s">
        <v>4743</v>
      </c>
      <c r="D44" s="10" t="s">
        <v>4768</v>
      </c>
      <c r="E44" s="11" t="s">
        <v>4769</v>
      </c>
      <c r="F44" s="10" t="s">
        <v>416</v>
      </c>
      <c r="G44" s="11" t="s">
        <v>417</v>
      </c>
      <c r="H44" s="42">
        <v>16233.0386</v>
      </c>
      <c r="I44" s="42">
        <v>52.463296296287801</v>
      </c>
      <c r="J44" s="42">
        <v>438.86858702845802</v>
      </c>
      <c r="K44" s="42">
        <v>491.331883324746</v>
      </c>
      <c r="N44" s="43"/>
    </row>
    <row r="45" spans="1:14" x14ac:dyDescent="0.3">
      <c r="A45" s="10" t="s">
        <v>9</v>
      </c>
      <c r="B45" s="10" t="s">
        <v>4722</v>
      </c>
      <c r="C45" s="10" t="s">
        <v>4743</v>
      </c>
      <c r="D45" s="10" t="s">
        <v>4768</v>
      </c>
      <c r="E45" s="11" t="s">
        <v>4769</v>
      </c>
      <c r="F45" s="10" t="s">
        <v>4746</v>
      </c>
      <c r="G45" s="11" t="s">
        <v>4747</v>
      </c>
      <c r="H45" s="42">
        <v>38664.146399999998</v>
      </c>
      <c r="I45" s="42">
        <v>124.958032996613</v>
      </c>
      <c r="J45" s="42">
        <v>1045.30518001324</v>
      </c>
      <c r="K45" s="42">
        <v>1170.26321300985</v>
      </c>
      <c r="N45" s="43"/>
    </row>
    <row r="46" spans="1:14" x14ac:dyDescent="0.3">
      <c r="A46" s="10" t="s">
        <v>9</v>
      </c>
      <c r="B46" s="10" t="s">
        <v>4722</v>
      </c>
      <c r="C46" s="10" t="s">
        <v>4743</v>
      </c>
      <c r="D46" s="10" t="s">
        <v>4768</v>
      </c>
      <c r="E46" s="11" t="s">
        <v>4769</v>
      </c>
      <c r="F46" s="10" t="s">
        <v>4748</v>
      </c>
      <c r="G46" s="11" t="s">
        <v>4749</v>
      </c>
      <c r="H46" s="42">
        <v>19857.955399999999</v>
      </c>
      <c r="I46" s="42">
        <v>62.472438771990298</v>
      </c>
      <c r="J46" s="42">
        <v>0</v>
      </c>
      <c r="K46" s="42">
        <v>62.472438771990298</v>
      </c>
      <c r="N46" s="43"/>
    </row>
    <row r="47" spans="1:14" x14ac:dyDescent="0.3">
      <c r="A47" s="10" t="s">
        <v>9</v>
      </c>
      <c r="B47" s="10" t="s">
        <v>4722</v>
      </c>
      <c r="C47" s="10" t="s">
        <v>4743</v>
      </c>
      <c r="D47" s="10" t="s">
        <v>4768</v>
      </c>
      <c r="E47" s="11" t="s">
        <v>4769</v>
      </c>
      <c r="F47" s="10" t="s">
        <v>4764</v>
      </c>
      <c r="G47" s="11" t="s">
        <v>4765</v>
      </c>
      <c r="H47" s="42">
        <v>9258.1008000000002</v>
      </c>
      <c r="I47" s="42">
        <v>29.125664022076599</v>
      </c>
      <c r="J47" s="42">
        <v>0</v>
      </c>
      <c r="K47" s="42">
        <v>29.125664022076599</v>
      </c>
      <c r="N47" s="43"/>
    </row>
    <row r="48" spans="1:14" x14ac:dyDescent="0.3">
      <c r="A48" s="10" t="s">
        <v>9</v>
      </c>
      <c r="B48" s="10" t="s">
        <v>4722</v>
      </c>
      <c r="C48" s="10" t="s">
        <v>4743</v>
      </c>
      <c r="D48" s="10" t="s">
        <v>4770</v>
      </c>
      <c r="E48" s="11" t="s">
        <v>4771</v>
      </c>
      <c r="F48" s="10" t="s">
        <v>416</v>
      </c>
      <c r="G48" s="11" t="s">
        <v>417</v>
      </c>
      <c r="H48" s="42">
        <v>9868.2114999999994</v>
      </c>
      <c r="I48" s="42">
        <v>51.139916815210903</v>
      </c>
      <c r="J48" s="42">
        <v>0</v>
      </c>
      <c r="K48" s="42">
        <v>51.139916815210903</v>
      </c>
      <c r="N48" s="43"/>
    </row>
    <row r="49" spans="1:14" x14ac:dyDescent="0.3">
      <c r="A49" s="10" t="s">
        <v>9</v>
      </c>
      <c r="B49" s="10" t="s">
        <v>4722</v>
      </c>
      <c r="C49" s="10" t="s">
        <v>4743</v>
      </c>
      <c r="D49" s="10" t="s">
        <v>4770</v>
      </c>
      <c r="E49" s="11" t="s">
        <v>4771</v>
      </c>
      <c r="F49" s="10" t="s">
        <v>4746</v>
      </c>
      <c r="G49" s="11" t="s">
        <v>4747</v>
      </c>
      <c r="H49" s="42">
        <v>9868.2114999999994</v>
      </c>
      <c r="I49" s="42">
        <v>51.139916815210903</v>
      </c>
      <c r="J49" s="42">
        <v>0</v>
      </c>
      <c r="K49" s="42">
        <v>51.139916815210903</v>
      </c>
      <c r="N49" s="43"/>
    </row>
    <row r="50" spans="1:14" x14ac:dyDescent="0.3">
      <c r="A50" s="10" t="s">
        <v>9</v>
      </c>
      <c r="B50" s="10" t="s">
        <v>4722</v>
      </c>
      <c r="C50" s="10" t="s">
        <v>4743</v>
      </c>
      <c r="D50" s="10" t="s">
        <v>4770</v>
      </c>
      <c r="E50" s="11" t="s">
        <v>4771</v>
      </c>
      <c r="F50" s="10" t="s">
        <v>4748</v>
      </c>
      <c r="G50" s="11" t="s">
        <v>4749</v>
      </c>
      <c r="H50" s="42">
        <v>15711.231400000001</v>
      </c>
      <c r="I50" s="42">
        <v>81.420130718954198</v>
      </c>
      <c r="J50" s="42">
        <v>0</v>
      </c>
      <c r="K50" s="42">
        <v>81.420130718954198</v>
      </c>
      <c r="N50" s="43"/>
    </row>
    <row r="51" spans="1:14" x14ac:dyDescent="0.3">
      <c r="A51" s="10" t="s">
        <v>9</v>
      </c>
      <c r="B51" s="10" t="s">
        <v>4722</v>
      </c>
      <c r="C51" s="10" t="s">
        <v>4743</v>
      </c>
      <c r="D51" s="10" t="s">
        <v>4770</v>
      </c>
      <c r="E51" s="11" t="s">
        <v>4771</v>
      </c>
      <c r="F51" s="10" t="s">
        <v>4754</v>
      </c>
      <c r="G51" s="11" t="s">
        <v>4755</v>
      </c>
      <c r="H51" s="42">
        <v>9868.2114999999994</v>
      </c>
      <c r="I51" s="42">
        <v>51.139916815210903</v>
      </c>
      <c r="J51" s="42">
        <v>0</v>
      </c>
      <c r="K51" s="42">
        <v>51.139916815210903</v>
      </c>
      <c r="N51" s="43"/>
    </row>
    <row r="52" spans="1:14" x14ac:dyDescent="0.3">
      <c r="A52" s="10" t="s">
        <v>9</v>
      </c>
      <c r="B52" s="10" t="s">
        <v>4722</v>
      </c>
      <c r="C52" s="10" t="s">
        <v>4743</v>
      </c>
      <c r="D52" s="10" t="s">
        <v>4772</v>
      </c>
      <c r="E52" s="11" t="s">
        <v>4773</v>
      </c>
      <c r="F52" s="10" t="s">
        <v>416</v>
      </c>
      <c r="G52" s="11" t="s">
        <v>417</v>
      </c>
      <c r="H52" s="42">
        <v>25778.537</v>
      </c>
      <c r="I52" s="42">
        <v>91.362378667856703</v>
      </c>
      <c r="J52" s="42">
        <v>0</v>
      </c>
      <c r="K52" s="42">
        <v>91.362378667856703</v>
      </c>
      <c r="N52" s="43"/>
    </row>
    <row r="53" spans="1:14" x14ac:dyDescent="0.3">
      <c r="A53" s="10" t="s">
        <v>9</v>
      </c>
      <c r="B53" s="10" t="s">
        <v>4722</v>
      </c>
      <c r="C53" s="10" t="s">
        <v>4743</v>
      </c>
      <c r="D53" s="10" t="s">
        <v>4772</v>
      </c>
      <c r="E53" s="11" t="s">
        <v>4773</v>
      </c>
      <c r="F53" s="10" t="s">
        <v>4746</v>
      </c>
      <c r="G53" s="11" t="s">
        <v>4747</v>
      </c>
      <c r="H53" s="42">
        <v>1974.5262</v>
      </c>
      <c r="I53" s="42">
        <v>6.9979694298783901</v>
      </c>
      <c r="J53" s="42">
        <v>0</v>
      </c>
      <c r="K53" s="42">
        <v>6.9979694298783901</v>
      </c>
      <c r="N53" s="43"/>
    </row>
    <row r="54" spans="1:14" x14ac:dyDescent="0.3">
      <c r="A54" s="10" t="s">
        <v>9</v>
      </c>
      <c r="B54" s="10" t="s">
        <v>4722</v>
      </c>
      <c r="C54" s="10" t="s">
        <v>4743</v>
      </c>
      <c r="D54" s="10" t="s">
        <v>4772</v>
      </c>
      <c r="E54" s="11" t="s">
        <v>4773</v>
      </c>
      <c r="F54" s="10" t="s">
        <v>4748</v>
      </c>
      <c r="G54" s="11" t="s">
        <v>4749</v>
      </c>
      <c r="H54" s="42">
        <v>7788.4089999999997</v>
      </c>
      <c r="I54" s="42">
        <v>27.603101640075899</v>
      </c>
      <c r="J54" s="42">
        <v>0</v>
      </c>
      <c r="K54" s="42">
        <v>27.603101640075899</v>
      </c>
      <c r="N54" s="43"/>
    </row>
    <row r="55" spans="1:14" x14ac:dyDescent="0.3">
      <c r="A55" s="10" t="s">
        <v>9</v>
      </c>
      <c r="B55" s="10" t="s">
        <v>4722</v>
      </c>
      <c r="C55" s="10" t="s">
        <v>4743</v>
      </c>
      <c r="D55" s="10" t="s">
        <v>4772</v>
      </c>
      <c r="E55" s="11" t="s">
        <v>4773</v>
      </c>
      <c r="F55" s="10" t="s">
        <v>4760</v>
      </c>
      <c r="G55" s="11" t="s">
        <v>4761</v>
      </c>
      <c r="H55" s="42">
        <v>7239.9295000000002</v>
      </c>
      <c r="I55" s="42">
        <v>25.659221242887401</v>
      </c>
      <c r="J55" s="42">
        <v>0</v>
      </c>
      <c r="K55" s="42">
        <v>25.659221242887401</v>
      </c>
      <c r="N55" s="43"/>
    </row>
    <row r="56" spans="1:14" x14ac:dyDescent="0.3">
      <c r="A56" s="10" t="s">
        <v>9</v>
      </c>
      <c r="B56" s="10" t="s">
        <v>4722</v>
      </c>
      <c r="C56" s="10" t="s">
        <v>4743</v>
      </c>
      <c r="D56" s="10" t="s">
        <v>4772</v>
      </c>
      <c r="E56" s="11" t="s">
        <v>4773</v>
      </c>
      <c r="F56" s="10" t="s">
        <v>4754</v>
      </c>
      <c r="G56" s="11" t="s">
        <v>4755</v>
      </c>
      <c r="H56" s="42">
        <v>8501.4323999999997</v>
      </c>
      <c r="I56" s="42">
        <v>30.1301461564208</v>
      </c>
      <c r="J56" s="42">
        <v>0</v>
      </c>
      <c r="K56" s="42">
        <v>30.1301461564208</v>
      </c>
      <c r="N56" s="43"/>
    </row>
    <row r="57" spans="1:14" x14ac:dyDescent="0.3">
      <c r="A57" s="10" t="s">
        <v>9</v>
      </c>
      <c r="B57" s="10" t="s">
        <v>4722</v>
      </c>
      <c r="C57" s="10" t="s">
        <v>4743</v>
      </c>
      <c r="D57" s="10" t="s">
        <v>4774</v>
      </c>
      <c r="E57" s="11" t="s">
        <v>4775</v>
      </c>
      <c r="F57" s="10" t="s">
        <v>13</v>
      </c>
      <c r="G57" s="11" t="s">
        <v>415</v>
      </c>
      <c r="H57" s="42">
        <v>0</v>
      </c>
      <c r="I57" s="42">
        <v>0</v>
      </c>
      <c r="J57" s="42">
        <v>0</v>
      </c>
      <c r="K57" s="42">
        <v>0</v>
      </c>
      <c r="N57" s="43"/>
    </row>
    <row r="58" spans="1:14" x14ac:dyDescent="0.3">
      <c r="A58" s="10" t="s">
        <v>9</v>
      </c>
      <c r="B58" s="10" t="s">
        <v>4722</v>
      </c>
      <c r="C58" s="10" t="s">
        <v>4743</v>
      </c>
      <c r="D58" s="10" t="s">
        <v>4774</v>
      </c>
      <c r="E58" s="11" t="s">
        <v>4775</v>
      </c>
      <c r="F58" s="10" t="s">
        <v>416</v>
      </c>
      <c r="G58" s="11" t="s">
        <v>417</v>
      </c>
      <c r="H58" s="42">
        <v>45332.154600000002</v>
      </c>
      <c r="I58" s="42">
        <v>81.075888217275605</v>
      </c>
      <c r="J58" s="42">
        <v>2911.5025321870899</v>
      </c>
      <c r="K58" s="42">
        <v>2992.5784204043598</v>
      </c>
      <c r="N58" s="43"/>
    </row>
    <row r="59" spans="1:14" x14ac:dyDescent="0.3">
      <c r="A59" s="10" t="s">
        <v>9</v>
      </c>
      <c r="B59" s="10" t="s">
        <v>4722</v>
      </c>
      <c r="C59" s="10" t="s">
        <v>4743</v>
      </c>
      <c r="D59" s="10" t="s">
        <v>4774</v>
      </c>
      <c r="E59" s="11" t="s">
        <v>4775</v>
      </c>
      <c r="F59" s="10" t="s">
        <v>4746</v>
      </c>
      <c r="G59" s="11" t="s">
        <v>4747</v>
      </c>
      <c r="H59" s="42">
        <v>6163.5823</v>
      </c>
      <c r="I59" s="42">
        <v>11.0234760295419</v>
      </c>
      <c r="J59" s="42">
        <v>395.86218639385902</v>
      </c>
      <c r="K59" s="42">
        <v>406.88566242339999</v>
      </c>
      <c r="N59" s="43"/>
    </row>
    <row r="60" spans="1:14" x14ac:dyDescent="0.3">
      <c r="A60" s="10" t="s">
        <v>9</v>
      </c>
      <c r="B60" s="10" t="s">
        <v>4722</v>
      </c>
      <c r="C60" s="10" t="s">
        <v>4743</v>
      </c>
      <c r="D60" s="10" t="s">
        <v>4774</v>
      </c>
      <c r="E60" s="11" t="s">
        <v>4775</v>
      </c>
      <c r="F60" s="10" t="s">
        <v>4748</v>
      </c>
      <c r="G60" s="11" t="s">
        <v>4749</v>
      </c>
      <c r="H60" s="42">
        <v>14520.477199999999</v>
      </c>
      <c r="I60" s="42">
        <v>25.365668255048799</v>
      </c>
      <c r="J60" s="42">
        <v>0</v>
      </c>
      <c r="K60" s="42">
        <v>25.365668255048799</v>
      </c>
      <c r="N60" s="43"/>
    </row>
    <row r="61" spans="1:14" x14ac:dyDescent="0.3">
      <c r="A61" s="10" t="s">
        <v>9</v>
      </c>
      <c r="B61" s="10" t="s">
        <v>4722</v>
      </c>
      <c r="C61" s="10" t="s">
        <v>4743</v>
      </c>
      <c r="D61" s="10" t="s">
        <v>4774</v>
      </c>
      <c r="E61" s="11" t="s">
        <v>4775</v>
      </c>
      <c r="F61" s="10" t="s">
        <v>4764</v>
      </c>
      <c r="G61" s="11" t="s">
        <v>4765</v>
      </c>
      <c r="H61" s="42">
        <v>4249.8958000000002</v>
      </c>
      <c r="I61" s="42">
        <v>7.4240980258679397</v>
      </c>
      <c r="J61" s="42">
        <v>0</v>
      </c>
      <c r="K61" s="42">
        <v>7.4240980258679397</v>
      </c>
      <c r="N61" s="43"/>
    </row>
    <row r="62" spans="1:14" x14ac:dyDescent="0.3">
      <c r="A62" s="10" t="s">
        <v>9</v>
      </c>
      <c r="B62" s="10" t="s">
        <v>4722</v>
      </c>
      <c r="C62" s="10" t="s">
        <v>4743</v>
      </c>
      <c r="D62" s="10" t="s">
        <v>4776</v>
      </c>
      <c r="E62" s="11" t="s">
        <v>4777</v>
      </c>
      <c r="F62" s="10" t="s">
        <v>13</v>
      </c>
      <c r="G62" s="11" t="s">
        <v>415</v>
      </c>
      <c r="H62" s="42">
        <v>0</v>
      </c>
      <c r="I62" s="42">
        <v>0</v>
      </c>
      <c r="J62" s="42">
        <v>0</v>
      </c>
      <c r="K62" s="42">
        <v>0</v>
      </c>
      <c r="N62" s="43"/>
    </row>
    <row r="63" spans="1:14" x14ac:dyDescent="0.3">
      <c r="A63" s="10" t="s">
        <v>9</v>
      </c>
      <c r="B63" s="10" t="s">
        <v>4722</v>
      </c>
      <c r="C63" s="10" t="s">
        <v>4743</v>
      </c>
      <c r="D63" s="10" t="s">
        <v>4776</v>
      </c>
      <c r="E63" s="11" t="s">
        <v>4777</v>
      </c>
      <c r="F63" s="10" t="s">
        <v>416</v>
      </c>
      <c r="G63" s="11" t="s">
        <v>417</v>
      </c>
      <c r="H63" s="42">
        <v>0</v>
      </c>
      <c r="I63" s="42">
        <v>0</v>
      </c>
      <c r="J63" s="42">
        <v>0</v>
      </c>
      <c r="K63" s="42">
        <v>0</v>
      </c>
      <c r="N63" s="43"/>
    </row>
    <row r="64" spans="1:14" x14ac:dyDescent="0.3">
      <c r="A64" s="10" t="s">
        <v>9</v>
      </c>
      <c r="B64" s="10" t="s">
        <v>4722</v>
      </c>
      <c r="C64" s="10" t="s">
        <v>4743</v>
      </c>
      <c r="D64" s="10" t="s">
        <v>4776</v>
      </c>
      <c r="E64" s="11" t="s">
        <v>4777</v>
      </c>
      <c r="F64" s="10" t="s">
        <v>4746</v>
      </c>
      <c r="G64" s="11" t="s">
        <v>4747</v>
      </c>
      <c r="H64" s="42">
        <v>0</v>
      </c>
      <c r="I64" s="42">
        <v>0</v>
      </c>
      <c r="J64" s="42">
        <v>0</v>
      </c>
      <c r="K64" s="42">
        <v>0</v>
      </c>
      <c r="N64" s="43"/>
    </row>
    <row r="65" spans="1:14" x14ac:dyDescent="0.3">
      <c r="A65" s="10" t="s">
        <v>9</v>
      </c>
      <c r="B65" s="10" t="s">
        <v>4722</v>
      </c>
      <c r="C65" s="10" t="s">
        <v>4743</v>
      </c>
      <c r="D65" s="10" t="s">
        <v>4776</v>
      </c>
      <c r="E65" s="11" t="s">
        <v>4777</v>
      </c>
      <c r="F65" s="10" t="s">
        <v>4748</v>
      </c>
      <c r="G65" s="11" t="s">
        <v>4749</v>
      </c>
      <c r="H65" s="42">
        <v>18091.043099999999</v>
      </c>
      <c r="I65" s="42">
        <v>42.337401854507398</v>
      </c>
      <c r="J65" s="42">
        <v>0</v>
      </c>
      <c r="K65" s="42">
        <v>42.337401854507398</v>
      </c>
      <c r="N65" s="43"/>
    </row>
    <row r="66" spans="1:14" x14ac:dyDescent="0.3">
      <c r="A66" s="10" t="s">
        <v>9</v>
      </c>
      <c r="B66" s="10" t="s">
        <v>4722</v>
      </c>
      <c r="C66" s="10" t="s">
        <v>4743</v>
      </c>
      <c r="D66" s="10" t="s">
        <v>4776</v>
      </c>
      <c r="E66" s="11" t="s">
        <v>4777</v>
      </c>
      <c r="F66" s="10" t="s">
        <v>4764</v>
      </c>
      <c r="G66" s="11" t="s">
        <v>4765</v>
      </c>
      <c r="H66" s="42">
        <v>0</v>
      </c>
      <c r="I66" s="42">
        <v>0</v>
      </c>
      <c r="J66" s="42">
        <v>0</v>
      </c>
      <c r="K66" s="42">
        <v>0</v>
      </c>
      <c r="N66" s="43"/>
    </row>
    <row r="67" spans="1:14" x14ac:dyDescent="0.3">
      <c r="A67" s="10" t="s">
        <v>9</v>
      </c>
      <c r="B67" s="10" t="s">
        <v>4722</v>
      </c>
      <c r="C67" s="10" t="s">
        <v>4743</v>
      </c>
      <c r="D67" s="10" t="s">
        <v>4776</v>
      </c>
      <c r="E67" s="11" t="s">
        <v>4777</v>
      </c>
      <c r="F67" s="10" t="s">
        <v>71</v>
      </c>
      <c r="G67" s="11" t="s">
        <v>4778</v>
      </c>
      <c r="H67" s="42">
        <v>0</v>
      </c>
      <c r="I67" s="42">
        <v>0</v>
      </c>
      <c r="J67" s="42">
        <v>0</v>
      </c>
      <c r="K67" s="42">
        <v>0</v>
      </c>
      <c r="N67" s="43"/>
    </row>
    <row r="68" spans="1:14" x14ac:dyDescent="0.3">
      <c r="A68" s="10" t="s">
        <v>9</v>
      </c>
      <c r="B68" s="10" t="s">
        <v>4722</v>
      </c>
      <c r="C68" s="10" t="s">
        <v>4779</v>
      </c>
      <c r="D68" s="10" t="s">
        <v>4780</v>
      </c>
      <c r="E68" s="11" t="s">
        <v>4781</v>
      </c>
      <c r="F68" s="10" t="s">
        <v>13</v>
      </c>
      <c r="G68" s="11" t="s">
        <v>415</v>
      </c>
      <c r="H68" s="42">
        <v>0</v>
      </c>
      <c r="I68" s="42">
        <v>0</v>
      </c>
      <c r="J68" s="42">
        <v>0</v>
      </c>
      <c r="K68" s="42">
        <v>0</v>
      </c>
      <c r="N68" s="43"/>
    </row>
    <row r="69" spans="1:14" x14ac:dyDescent="0.3">
      <c r="A69" s="10" t="s">
        <v>9</v>
      </c>
      <c r="B69" s="10" t="s">
        <v>4722</v>
      </c>
      <c r="C69" s="10" t="s">
        <v>4779</v>
      </c>
      <c r="D69" s="10" t="s">
        <v>4780</v>
      </c>
      <c r="E69" s="11" t="s">
        <v>4781</v>
      </c>
      <c r="F69" s="10" t="s">
        <v>416</v>
      </c>
      <c r="G69" s="11" t="s">
        <v>417</v>
      </c>
      <c r="H69" s="42">
        <v>2494163.1815999998</v>
      </c>
      <c r="I69" s="42">
        <v>6909.2909119675396</v>
      </c>
      <c r="J69" s="42">
        <v>116188.06478145</v>
      </c>
      <c r="K69" s="42">
        <v>123097.35569341799</v>
      </c>
      <c r="N69" s="43"/>
    </row>
    <row r="70" spans="1:14" x14ac:dyDescent="0.3">
      <c r="A70" s="10" t="s">
        <v>9</v>
      </c>
      <c r="B70" s="10" t="s">
        <v>4722</v>
      </c>
      <c r="C70" s="10" t="s">
        <v>4779</v>
      </c>
      <c r="D70" s="10" t="s">
        <v>4780</v>
      </c>
      <c r="E70" s="11" t="s">
        <v>4781</v>
      </c>
      <c r="F70" s="10" t="s">
        <v>4782</v>
      </c>
      <c r="G70" s="11" t="s">
        <v>4783</v>
      </c>
      <c r="H70" s="42">
        <v>113037.8673</v>
      </c>
      <c r="I70" s="42">
        <v>313.13569020981998</v>
      </c>
      <c r="J70" s="42">
        <v>5265.7545214176198</v>
      </c>
      <c r="K70" s="42">
        <v>5578.8902116274403</v>
      </c>
      <c r="N70" s="43"/>
    </row>
    <row r="71" spans="1:14" x14ac:dyDescent="0.3">
      <c r="A71" s="10" t="s">
        <v>9</v>
      </c>
      <c r="B71" s="10" t="s">
        <v>4722</v>
      </c>
      <c r="C71" s="10" t="s">
        <v>4779</v>
      </c>
      <c r="D71" s="10" t="s">
        <v>4780</v>
      </c>
      <c r="E71" s="11" t="s">
        <v>4781</v>
      </c>
      <c r="F71" s="10" t="s">
        <v>4784</v>
      </c>
      <c r="G71" s="11" t="s">
        <v>4785</v>
      </c>
      <c r="H71" s="42">
        <v>175150.82509999999</v>
      </c>
      <c r="I71" s="42">
        <v>485.200011451394</v>
      </c>
      <c r="J71" s="42">
        <v>8159.2237294320803</v>
      </c>
      <c r="K71" s="42">
        <v>8644.4237408834706</v>
      </c>
      <c r="N71" s="43"/>
    </row>
    <row r="72" spans="1:14" x14ac:dyDescent="0.3">
      <c r="A72" s="10" t="s">
        <v>9</v>
      </c>
      <c r="B72" s="10" t="s">
        <v>4722</v>
      </c>
      <c r="C72" s="10" t="s">
        <v>4779</v>
      </c>
      <c r="D72" s="10" t="s">
        <v>4780</v>
      </c>
      <c r="E72" s="11" t="s">
        <v>4781</v>
      </c>
      <c r="F72" s="10" t="s">
        <v>4731</v>
      </c>
      <c r="G72" s="11" t="s">
        <v>4732</v>
      </c>
      <c r="H72" s="42">
        <v>0</v>
      </c>
      <c r="I72" s="42">
        <v>0</v>
      </c>
      <c r="J72" s="42">
        <v>0</v>
      </c>
      <c r="K72" s="42">
        <v>0</v>
      </c>
      <c r="N72" s="43"/>
    </row>
    <row r="73" spans="1:14" x14ac:dyDescent="0.3">
      <c r="A73" s="10" t="s">
        <v>9</v>
      </c>
      <c r="B73" s="10" t="s">
        <v>4722</v>
      </c>
      <c r="C73" s="10" t="s">
        <v>4779</v>
      </c>
      <c r="D73" s="10" t="s">
        <v>4780</v>
      </c>
      <c r="E73" s="11" t="s">
        <v>4781</v>
      </c>
      <c r="F73" s="10" t="s">
        <v>4786</v>
      </c>
      <c r="G73" s="11" t="s">
        <v>4787</v>
      </c>
      <c r="H73" s="42">
        <v>816341.73120000004</v>
      </c>
      <c r="I73" s="42">
        <v>2261.4167934606799</v>
      </c>
      <c r="J73" s="42">
        <v>38028.452448190001</v>
      </c>
      <c r="K73" s="42">
        <v>40289.869241650696</v>
      </c>
      <c r="N73" s="43"/>
    </row>
    <row r="74" spans="1:14" x14ac:dyDescent="0.3">
      <c r="A74" s="10" t="s">
        <v>9</v>
      </c>
      <c r="B74" s="10" t="s">
        <v>4722</v>
      </c>
      <c r="C74" s="10" t="s">
        <v>4779</v>
      </c>
      <c r="D74" s="10" t="s">
        <v>4780</v>
      </c>
      <c r="E74" s="11" t="s">
        <v>4781</v>
      </c>
      <c r="F74" s="10" t="s">
        <v>4739</v>
      </c>
      <c r="G74" s="11" t="s">
        <v>4740</v>
      </c>
      <c r="H74" s="42">
        <v>602225.63439999998</v>
      </c>
      <c r="I74" s="42">
        <v>1668.27581029874</v>
      </c>
      <c r="J74" s="42">
        <v>28054.071016835798</v>
      </c>
      <c r="K74" s="42">
        <v>29722.346827134599</v>
      </c>
      <c r="N74" s="43"/>
    </row>
    <row r="75" spans="1:14" x14ac:dyDescent="0.3">
      <c r="A75" s="10" t="s">
        <v>9</v>
      </c>
      <c r="B75" s="10" t="s">
        <v>4722</v>
      </c>
      <c r="C75" s="10" t="s">
        <v>4779</v>
      </c>
      <c r="D75" s="10" t="s">
        <v>4780</v>
      </c>
      <c r="E75" s="11" t="s">
        <v>4781</v>
      </c>
      <c r="F75" s="10" t="s">
        <v>4788</v>
      </c>
      <c r="G75" s="11" t="s">
        <v>4789</v>
      </c>
      <c r="H75" s="42">
        <v>0</v>
      </c>
      <c r="I75" s="42">
        <v>0</v>
      </c>
      <c r="J75" s="42">
        <v>0</v>
      </c>
      <c r="K75" s="42">
        <v>0</v>
      </c>
      <c r="N75" s="43"/>
    </row>
    <row r="76" spans="1:14" x14ac:dyDescent="0.3">
      <c r="A76" s="10" t="s">
        <v>9</v>
      </c>
      <c r="B76" s="10" t="s">
        <v>4722</v>
      </c>
      <c r="C76" s="10" t="s">
        <v>4779</v>
      </c>
      <c r="D76" s="10" t="s">
        <v>4780</v>
      </c>
      <c r="E76" s="11" t="s">
        <v>4781</v>
      </c>
      <c r="F76" s="10" t="s">
        <v>4741</v>
      </c>
      <c r="G76" s="11" t="s">
        <v>4742</v>
      </c>
      <c r="H76" s="42">
        <v>185567.2838</v>
      </c>
      <c r="I76" s="42">
        <v>514.05551874035405</v>
      </c>
      <c r="J76" s="42">
        <v>8644.4639071736292</v>
      </c>
      <c r="K76" s="42">
        <v>9158.5194259139898</v>
      </c>
      <c r="N76" s="43"/>
    </row>
    <row r="77" spans="1:14" x14ac:dyDescent="0.3">
      <c r="A77" s="10" t="s">
        <v>9</v>
      </c>
      <c r="B77" s="10" t="s">
        <v>4722</v>
      </c>
      <c r="C77" s="10" t="s">
        <v>4779</v>
      </c>
      <c r="D77" s="10" t="s">
        <v>4790</v>
      </c>
      <c r="E77" s="11" t="s">
        <v>4791</v>
      </c>
      <c r="F77" s="10" t="s">
        <v>13</v>
      </c>
      <c r="G77" s="11" t="s">
        <v>415</v>
      </c>
      <c r="H77" s="42">
        <v>0</v>
      </c>
      <c r="I77" s="42">
        <v>0</v>
      </c>
      <c r="J77" s="42">
        <v>0</v>
      </c>
      <c r="K77" s="42">
        <v>0</v>
      </c>
      <c r="N77" s="43"/>
    </row>
    <row r="78" spans="1:14" x14ac:dyDescent="0.3">
      <c r="A78" s="10" t="s">
        <v>9</v>
      </c>
      <c r="B78" s="10" t="s">
        <v>4722</v>
      </c>
      <c r="C78" s="10" t="s">
        <v>4779</v>
      </c>
      <c r="D78" s="10" t="s">
        <v>4790</v>
      </c>
      <c r="E78" s="11" t="s">
        <v>4791</v>
      </c>
      <c r="F78" s="10" t="s">
        <v>416</v>
      </c>
      <c r="G78" s="11" t="s">
        <v>417</v>
      </c>
      <c r="H78" s="42">
        <v>1003536.48</v>
      </c>
      <c r="I78" s="42">
        <v>1986.0957470880201</v>
      </c>
      <c r="J78" s="42">
        <v>93989.947245708594</v>
      </c>
      <c r="K78" s="42">
        <v>95976.042992796603</v>
      </c>
      <c r="N78" s="43"/>
    </row>
    <row r="79" spans="1:14" x14ac:dyDescent="0.3">
      <c r="A79" s="10" t="s">
        <v>9</v>
      </c>
      <c r="B79" s="10" t="s">
        <v>4722</v>
      </c>
      <c r="C79" s="10" t="s">
        <v>4779</v>
      </c>
      <c r="D79" s="10" t="s">
        <v>4790</v>
      </c>
      <c r="E79" s="11" t="s">
        <v>4791</v>
      </c>
      <c r="F79" s="10" t="s">
        <v>4784</v>
      </c>
      <c r="G79" s="11" t="s">
        <v>4785</v>
      </c>
      <c r="H79" s="42">
        <v>0</v>
      </c>
      <c r="I79" s="42">
        <v>0</v>
      </c>
      <c r="J79" s="42">
        <v>0</v>
      </c>
      <c r="K79" s="42">
        <v>0</v>
      </c>
      <c r="N79" s="43"/>
    </row>
    <row r="80" spans="1:14" x14ac:dyDescent="0.3">
      <c r="A80" s="10" t="s">
        <v>9</v>
      </c>
      <c r="B80" s="10" t="s">
        <v>4722</v>
      </c>
      <c r="C80" s="10" t="s">
        <v>4779</v>
      </c>
      <c r="D80" s="10" t="s">
        <v>4790</v>
      </c>
      <c r="E80" s="11" t="s">
        <v>4791</v>
      </c>
      <c r="F80" s="10" t="s">
        <v>4731</v>
      </c>
      <c r="G80" s="11" t="s">
        <v>4732</v>
      </c>
      <c r="H80" s="42">
        <v>0</v>
      </c>
      <c r="I80" s="42">
        <v>0</v>
      </c>
      <c r="J80" s="42">
        <v>0</v>
      </c>
      <c r="K80" s="42">
        <v>0</v>
      </c>
      <c r="N80" s="43"/>
    </row>
    <row r="81" spans="1:14" x14ac:dyDescent="0.3">
      <c r="A81" s="10" t="s">
        <v>9</v>
      </c>
      <c r="B81" s="10" t="s">
        <v>4722</v>
      </c>
      <c r="C81" s="10" t="s">
        <v>4779</v>
      </c>
      <c r="D81" s="10" t="s">
        <v>4790</v>
      </c>
      <c r="E81" s="11" t="s">
        <v>4791</v>
      </c>
      <c r="F81" s="10" t="s">
        <v>4786</v>
      </c>
      <c r="G81" s="11" t="s">
        <v>4787</v>
      </c>
      <c r="H81" s="42">
        <v>423996.03830000001</v>
      </c>
      <c r="I81" s="42">
        <v>839.12916501065195</v>
      </c>
      <c r="J81" s="42">
        <v>39710.928371567199</v>
      </c>
      <c r="K81" s="42">
        <v>40550.057536577799</v>
      </c>
      <c r="N81" s="43"/>
    </row>
    <row r="82" spans="1:14" x14ac:dyDescent="0.3">
      <c r="A82" s="10" t="s">
        <v>9</v>
      </c>
      <c r="B82" s="10" t="s">
        <v>4722</v>
      </c>
      <c r="C82" s="10" t="s">
        <v>4779</v>
      </c>
      <c r="D82" s="10" t="s">
        <v>4790</v>
      </c>
      <c r="E82" s="11" t="s">
        <v>4791</v>
      </c>
      <c r="F82" s="10" t="s">
        <v>4788</v>
      </c>
      <c r="G82" s="11" t="s">
        <v>4789</v>
      </c>
      <c r="H82" s="42">
        <v>0</v>
      </c>
      <c r="I82" s="42">
        <v>0</v>
      </c>
      <c r="J82" s="42">
        <v>0</v>
      </c>
      <c r="K82" s="42">
        <v>0</v>
      </c>
      <c r="N82" s="43"/>
    </row>
    <row r="83" spans="1:14" x14ac:dyDescent="0.3">
      <c r="A83" s="10" t="s">
        <v>9</v>
      </c>
      <c r="B83" s="10" t="s">
        <v>4722</v>
      </c>
      <c r="C83" s="10" t="s">
        <v>4779</v>
      </c>
      <c r="D83" s="10" t="s">
        <v>4790</v>
      </c>
      <c r="E83" s="11" t="s">
        <v>4791</v>
      </c>
      <c r="F83" s="10" t="s">
        <v>4741</v>
      </c>
      <c r="G83" s="11" t="s">
        <v>4742</v>
      </c>
      <c r="H83" s="42">
        <v>51514.705900000001</v>
      </c>
      <c r="I83" s="42">
        <v>101.952585073544</v>
      </c>
      <c r="J83" s="42">
        <v>4824.80167770146</v>
      </c>
      <c r="K83" s="42">
        <v>4926.7542627750099</v>
      </c>
      <c r="N83" s="43"/>
    </row>
    <row r="84" spans="1:14" x14ac:dyDescent="0.3">
      <c r="A84" s="10" t="s">
        <v>9</v>
      </c>
      <c r="B84" s="10" t="s">
        <v>4722</v>
      </c>
      <c r="C84" s="10" t="s">
        <v>4779</v>
      </c>
      <c r="D84" s="10" t="s">
        <v>4792</v>
      </c>
      <c r="E84" s="11" t="s">
        <v>4793</v>
      </c>
      <c r="F84" s="10" t="s">
        <v>416</v>
      </c>
      <c r="G84" s="11" t="s">
        <v>417</v>
      </c>
      <c r="H84" s="42">
        <v>421382.58529999998</v>
      </c>
      <c r="I84" s="42">
        <v>931.40798168475999</v>
      </c>
      <c r="J84" s="42">
        <v>41076.6985608588</v>
      </c>
      <c r="K84" s="42">
        <v>42008.106542543501</v>
      </c>
      <c r="N84" s="43"/>
    </row>
    <row r="85" spans="1:14" x14ac:dyDescent="0.3">
      <c r="A85" s="10" t="s">
        <v>9</v>
      </c>
      <c r="B85" s="10" t="s">
        <v>4722</v>
      </c>
      <c r="C85" s="10" t="s">
        <v>4779</v>
      </c>
      <c r="D85" s="10" t="s">
        <v>4792</v>
      </c>
      <c r="E85" s="11" t="s">
        <v>4793</v>
      </c>
      <c r="F85" s="10" t="s">
        <v>4731</v>
      </c>
      <c r="G85" s="11" t="s">
        <v>4732</v>
      </c>
      <c r="H85" s="42">
        <v>0</v>
      </c>
      <c r="I85" s="42">
        <v>0</v>
      </c>
      <c r="J85" s="42">
        <v>0</v>
      </c>
      <c r="K85" s="42">
        <v>0</v>
      </c>
      <c r="N85" s="43"/>
    </row>
    <row r="86" spans="1:14" x14ac:dyDescent="0.3">
      <c r="A86" s="10" t="s">
        <v>9</v>
      </c>
      <c r="B86" s="10" t="s">
        <v>4722</v>
      </c>
      <c r="C86" s="10" t="s">
        <v>4779</v>
      </c>
      <c r="D86" s="10" t="s">
        <v>4792</v>
      </c>
      <c r="E86" s="11" t="s">
        <v>4793</v>
      </c>
      <c r="F86" s="10" t="s">
        <v>4786</v>
      </c>
      <c r="G86" s="11" t="s">
        <v>4787</v>
      </c>
      <c r="H86" s="42">
        <v>170702.62270000001</v>
      </c>
      <c r="I86" s="42">
        <v>377.31456122263302</v>
      </c>
      <c r="J86" s="42">
        <v>16640.222972890999</v>
      </c>
      <c r="K86" s="42">
        <v>17017.537534113701</v>
      </c>
      <c r="N86" s="43"/>
    </row>
    <row r="87" spans="1:14" x14ac:dyDescent="0.3">
      <c r="A87" s="10" t="s">
        <v>9</v>
      </c>
      <c r="B87" s="10" t="s">
        <v>4722</v>
      </c>
      <c r="C87" s="10" t="s">
        <v>4779</v>
      </c>
      <c r="D87" s="10" t="s">
        <v>4792</v>
      </c>
      <c r="E87" s="11" t="s">
        <v>4793</v>
      </c>
      <c r="F87" s="10" t="s">
        <v>4794</v>
      </c>
      <c r="G87" s="11" t="s">
        <v>4795</v>
      </c>
      <c r="H87" s="42">
        <v>15038.0882</v>
      </c>
      <c r="I87" s="42">
        <v>33.239616107708201</v>
      </c>
      <c r="J87" s="42">
        <v>1465.9244047546899</v>
      </c>
      <c r="K87" s="42">
        <v>1499.1640208623901</v>
      </c>
      <c r="N87" s="43"/>
    </row>
    <row r="88" spans="1:14" x14ac:dyDescent="0.3">
      <c r="A88" s="10" t="s">
        <v>9</v>
      </c>
      <c r="B88" s="10" t="s">
        <v>4722</v>
      </c>
      <c r="C88" s="10" t="s">
        <v>4779</v>
      </c>
      <c r="D88" s="10" t="s">
        <v>4792</v>
      </c>
      <c r="E88" s="11" t="s">
        <v>4793</v>
      </c>
      <c r="F88" s="10" t="s">
        <v>4788</v>
      </c>
      <c r="G88" s="11" t="s">
        <v>4789</v>
      </c>
      <c r="H88" s="42">
        <v>0</v>
      </c>
      <c r="I88" s="42">
        <v>0</v>
      </c>
      <c r="J88" s="42">
        <v>0</v>
      </c>
      <c r="K88" s="42">
        <v>0</v>
      </c>
      <c r="N88" s="43"/>
    </row>
    <row r="89" spans="1:14" x14ac:dyDescent="0.3">
      <c r="A89" s="10" t="s">
        <v>9</v>
      </c>
      <c r="B89" s="10" t="s">
        <v>4722</v>
      </c>
      <c r="C89" s="10" t="s">
        <v>4779</v>
      </c>
      <c r="D89" s="10" t="s">
        <v>4792</v>
      </c>
      <c r="E89" s="11" t="s">
        <v>4793</v>
      </c>
      <c r="F89" s="10" t="s">
        <v>4741</v>
      </c>
      <c r="G89" s="11" t="s">
        <v>4742</v>
      </c>
      <c r="H89" s="42">
        <v>20095.9437</v>
      </c>
      <c r="I89" s="42">
        <v>44.419306810601</v>
      </c>
      <c r="J89" s="42">
        <v>1958.9680483959</v>
      </c>
      <c r="K89" s="42">
        <v>2003.3873552064999</v>
      </c>
      <c r="N89" s="43"/>
    </row>
    <row r="90" spans="1:14" x14ac:dyDescent="0.3">
      <c r="A90" s="10" t="s">
        <v>9</v>
      </c>
      <c r="B90" s="10" t="s">
        <v>4722</v>
      </c>
      <c r="C90" s="10" t="s">
        <v>4779</v>
      </c>
      <c r="D90" s="10" t="s">
        <v>4796</v>
      </c>
      <c r="E90" s="11" t="s">
        <v>4797</v>
      </c>
      <c r="F90" s="10" t="s">
        <v>13</v>
      </c>
      <c r="G90" s="11" t="s">
        <v>415</v>
      </c>
      <c r="H90" s="42">
        <v>0</v>
      </c>
      <c r="I90" s="42">
        <v>0</v>
      </c>
      <c r="J90" s="42">
        <v>0</v>
      </c>
      <c r="K90" s="42">
        <v>0</v>
      </c>
      <c r="N90" s="43"/>
    </row>
    <row r="91" spans="1:14" x14ac:dyDescent="0.3">
      <c r="A91" s="10" t="s">
        <v>9</v>
      </c>
      <c r="B91" s="10" t="s">
        <v>4722</v>
      </c>
      <c r="C91" s="10" t="s">
        <v>4779</v>
      </c>
      <c r="D91" s="10" t="s">
        <v>4796</v>
      </c>
      <c r="E91" s="11" t="s">
        <v>4797</v>
      </c>
      <c r="F91" s="10" t="s">
        <v>416</v>
      </c>
      <c r="G91" s="11" t="s">
        <v>417</v>
      </c>
      <c r="H91" s="42">
        <v>140476.97760000001</v>
      </c>
      <c r="I91" s="42">
        <v>388.71881401617298</v>
      </c>
      <c r="J91" s="42">
        <v>205.44755710126299</v>
      </c>
      <c r="K91" s="42">
        <v>594.16637111743501</v>
      </c>
      <c r="N91" s="43"/>
    </row>
    <row r="92" spans="1:14" x14ac:dyDescent="0.3">
      <c r="A92" s="10" t="s">
        <v>9</v>
      </c>
      <c r="B92" s="10" t="s">
        <v>4722</v>
      </c>
      <c r="C92" s="10" t="s">
        <v>4779</v>
      </c>
      <c r="D92" s="10" t="s">
        <v>4796</v>
      </c>
      <c r="E92" s="11" t="s">
        <v>4797</v>
      </c>
      <c r="F92" s="10" t="s">
        <v>15</v>
      </c>
      <c r="G92" s="11" t="s">
        <v>418</v>
      </c>
      <c r="H92" s="42">
        <v>0</v>
      </c>
      <c r="I92" s="42">
        <v>0</v>
      </c>
      <c r="J92" s="42">
        <v>0</v>
      </c>
      <c r="K92" s="42">
        <v>0</v>
      </c>
      <c r="N92" s="43"/>
    </row>
    <row r="93" spans="1:14" x14ac:dyDescent="0.3">
      <c r="A93" s="10" t="s">
        <v>9</v>
      </c>
      <c r="B93" s="10" t="s">
        <v>4722</v>
      </c>
      <c r="C93" s="10" t="s">
        <v>4779</v>
      </c>
      <c r="D93" s="10" t="s">
        <v>4796</v>
      </c>
      <c r="E93" s="11" t="s">
        <v>4797</v>
      </c>
      <c r="F93" s="10" t="s">
        <v>4731</v>
      </c>
      <c r="G93" s="11" t="s">
        <v>4732</v>
      </c>
      <c r="H93" s="42">
        <v>0</v>
      </c>
      <c r="I93" s="42">
        <v>0</v>
      </c>
      <c r="J93" s="42">
        <v>0</v>
      </c>
      <c r="K93" s="42">
        <v>0</v>
      </c>
      <c r="N93" s="43"/>
    </row>
    <row r="94" spans="1:14" x14ac:dyDescent="0.3">
      <c r="A94" s="10" t="s">
        <v>9</v>
      </c>
      <c r="B94" s="10" t="s">
        <v>4722</v>
      </c>
      <c r="C94" s="10" t="s">
        <v>4779</v>
      </c>
      <c r="D94" s="10" t="s">
        <v>4796</v>
      </c>
      <c r="E94" s="11" t="s">
        <v>4797</v>
      </c>
      <c r="F94" s="10" t="s">
        <v>4786</v>
      </c>
      <c r="G94" s="11" t="s">
        <v>4787</v>
      </c>
      <c r="H94" s="42">
        <v>77758.774900000004</v>
      </c>
      <c r="I94" s="42">
        <v>215.16905660377401</v>
      </c>
      <c r="J94" s="42">
        <v>113.722195708257</v>
      </c>
      <c r="K94" s="42">
        <v>328.89125231203002</v>
      </c>
      <c r="N94" s="43"/>
    </row>
    <row r="95" spans="1:14" x14ac:dyDescent="0.3">
      <c r="A95" s="10" t="s">
        <v>9</v>
      </c>
      <c r="B95" s="10" t="s">
        <v>4722</v>
      </c>
      <c r="C95" s="10" t="s">
        <v>4779</v>
      </c>
      <c r="D95" s="10" t="s">
        <v>4796</v>
      </c>
      <c r="E95" s="11" t="s">
        <v>4797</v>
      </c>
      <c r="F95" s="10" t="s">
        <v>4794</v>
      </c>
      <c r="G95" s="11" t="s">
        <v>4795</v>
      </c>
      <c r="H95" s="42">
        <v>0</v>
      </c>
      <c r="I95" s="42">
        <v>0</v>
      </c>
      <c r="J95" s="42">
        <v>0</v>
      </c>
      <c r="K95" s="42">
        <v>0</v>
      </c>
      <c r="N95" s="43"/>
    </row>
    <row r="96" spans="1:14" x14ac:dyDescent="0.3">
      <c r="A96" s="10" t="s">
        <v>9</v>
      </c>
      <c r="B96" s="10" t="s">
        <v>4722</v>
      </c>
      <c r="C96" s="10" t="s">
        <v>4779</v>
      </c>
      <c r="D96" s="10" t="s">
        <v>4796</v>
      </c>
      <c r="E96" s="11" t="s">
        <v>4797</v>
      </c>
      <c r="F96" s="10" t="s">
        <v>4739</v>
      </c>
      <c r="G96" s="11" t="s">
        <v>4740</v>
      </c>
      <c r="H96" s="42">
        <v>1081.3484000000001</v>
      </c>
      <c r="I96" s="42">
        <v>2.9922371967655002</v>
      </c>
      <c r="J96" s="42">
        <v>1.58147174815528</v>
      </c>
      <c r="K96" s="42">
        <v>4.5737089449207797</v>
      </c>
      <c r="N96" s="43"/>
    </row>
    <row r="97" spans="1:14" x14ac:dyDescent="0.3">
      <c r="A97" s="10" t="s">
        <v>9</v>
      </c>
      <c r="B97" s="10" t="s">
        <v>4722</v>
      </c>
      <c r="C97" s="10" t="s">
        <v>4779</v>
      </c>
      <c r="D97" s="10" t="s">
        <v>4796</v>
      </c>
      <c r="E97" s="11" t="s">
        <v>4797</v>
      </c>
      <c r="F97" s="10" t="s">
        <v>4788</v>
      </c>
      <c r="G97" s="11" t="s">
        <v>4789</v>
      </c>
      <c r="H97" s="42">
        <v>0</v>
      </c>
      <c r="I97" s="42">
        <v>0</v>
      </c>
      <c r="J97" s="42">
        <v>0</v>
      </c>
      <c r="K97" s="42">
        <v>0</v>
      </c>
      <c r="N97" s="43"/>
    </row>
    <row r="98" spans="1:14" x14ac:dyDescent="0.3">
      <c r="A98" s="10" t="s">
        <v>9</v>
      </c>
      <c r="B98" s="10" t="s">
        <v>4722</v>
      </c>
      <c r="C98" s="10" t="s">
        <v>4779</v>
      </c>
      <c r="D98" s="10" t="s">
        <v>4796</v>
      </c>
      <c r="E98" s="11" t="s">
        <v>4797</v>
      </c>
      <c r="F98" s="10" t="s">
        <v>4741</v>
      </c>
      <c r="G98" s="11" t="s">
        <v>4742</v>
      </c>
      <c r="H98" s="42">
        <v>16056.384099999999</v>
      </c>
      <c r="I98" s="42">
        <v>44.430188679245298</v>
      </c>
      <c r="J98" s="42">
        <v>23.482459290790501</v>
      </c>
      <c r="K98" s="42">
        <v>67.912647970035806</v>
      </c>
      <c r="N98" s="43"/>
    </row>
    <row r="99" spans="1:14" x14ac:dyDescent="0.3">
      <c r="A99" s="10" t="s">
        <v>9</v>
      </c>
      <c r="B99" s="10" t="s">
        <v>4722</v>
      </c>
      <c r="C99" s="10" t="s">
        <v>11</v>
      </c>
      <c r="D99" s="10" t="s">
        <v>35</v>
      </c>
      <c r="E99" s="11" t="s">
        <v>2976</v>
      </c>
      <c r="F99" s="10" t="s">
        <v>13</v>
      </c>
      <c r="G99" s="11" t="s">
        <v>415</v>
      </c>
      <c r="H99" s="42">
        <v>0</v>
      </c>
      <c r="I99" s="42">
        <v>0</v>
      </c>
      <c r="J99" s="42">
        <v>0</v>
      </c>
      <c r="K99" s="42">
        <v>0</v>
      </c>
      <c r="N99" s="43"/>
    </row>
    <row r="100" spans="1:14" x14ac:dyDescent="0.3">
      <c r="A100" s="10" t="s">
        <v>9</v>
      </c>
      <c r="B100" s="10" t="s">
        <v>4722</v>
      </c>
      <c r="C100" s="10" t="s">
        <v>11</v>
      </c>
      <c r="D100" s="10" t="s">
        <v>35</v>
      </c>
      <c r="E100" s="11" t="s">
        <v>2976</v>
      </c>
      <c r="F100" s="10" t="s">
        <v>15</v>
      </c>
      <c r="G100" s="11" t="s">
        <v>418</v>
      </c>
      <c r="H100" s="42">
        <v>1808391.3918000001</v>
      </c>
      <c r="I100" s="42">
        <v>4355.6222859055297</v>
      </c>
      <c r="J100" s="42">
        <v>0</v>
      </c>
      <c r="K100" s="42">
        <v>4355.6222859055297</v>
      </c>
      <c r="N100" s="43"/>
    </row>
    <row r="101" spans="1:14" x14ac:dyDescent="0.3">
      <c r="A101" s="10" t="s">
        <v>9</v>
      </c>
      <c r="B101" s="10" t="s">
        <v>4722</v>
      </c>
      <c r="C101" s="10" t="s">
        <v>11</v>
      </c>
      <c r="D101" s="10" t="s">
        <v>35</v>
      </c>
      <c r="E101" s="11" t="s">
        <v>2976</v>
      </c>
      <c r="F101" s="10" t="s">
        <v>17</v>
      </c>
      <c r="G101" s="11" t="s">
        <v>4798</v>
      </c>
      <c r="H101" s="42">
        <v>0</v>
      </c>
      <c r="I101" s="42">
        <v>0</v>
      </c>
      <c r="J101" s="42">
        <v>0</v>
      </c>
      <c r="K101" s="42">
        <v>0</v>
      </c>
      <c r="N101" s="43"/>
    </row>
    <row r="102" spans="1:14" x14ac:dyDescent="0.3">
      <c r="A102" s="10" t="s">
        <v>9</v>
      </c>
      <c r="B102" s="10" t="s">
        <v>4722</v>
      </c>
      <c r="C102" s="10" t="s">
        <v>11</v>
      </c>
      <c r="D102" s="10" t="s">
        <v>35</v>
      </c>
      <c r="E102" s="11" t="s">
        <v>2976</v>
      </c>
      <c r="F102" s="10" t="s">
        <v>18</v>
      </c>
      <c r="G102" s="11" t="s">
        <v>4799</v>
      </c>
      <c r="H102" s="42">
        <v>2217229.5051000002</v>
      </c>
      <c r="I102" s="42">
        <v>5340.3341165316597</v>
      </c>
      <c r="J102" s="42">
        <v>430.35200904346601</v>
      </c>
      <c r="K102" s="42">
        <v>5770.6861255751301</v>
      </c>
      <c r="N102" s="43"/>
    </row>
    <row r="103" spans="1:14" x14ac:dyDescent="0.3">
      <c r="A103" s="10" t="s">
        <v>9</v>
      </c>
      <c r="B103" s="10" t="s">
        <v>4722</v>
      </c>
      <c r="C103" s="10" t="s">
        <v>11</v>
      </c>
      <c r="D103" s="10" t="s">
        <v>36</v>
      </c>
      <c r="E103" s="11" t="s">
        <v>2977</v>
      </c>
      <c r="F103" s="10" t="s">
        <v>13</v>
      </c>
      <c r="G103" s="11" t="s">
        <v>415</v>
      </c>
      <c r="H103" s="42">
        <v>0</v>
      </c>
      <c r="I103" s="42">
        <v>0</v>
      </c>
      <c r="J103" s="42">
        <v>0</v>
      </c>
      <c r="K103" s="42">
        <v>0</v>
      </c>
      <c r="N103" s="43"/>
    </row>
    <row r="104" spans="1:14" x14ac:dyDescent="0.3">
      <c r="A104" s="10" t="s">
        <v>9</v>
      </c>
      <c r="B104" s="10" t="s">
        <v>4722</v>
      </c>
      <c r="C104" s="10" t="s">
        <v>11</v>
      </c>
      <c r="D104" s="10" t="s">
        <v>36</v>
      </c>
      <c r="E104" s="11" t="s">
        <v>2977</v>
      </c>
      <c r="F104" s="10" t="s">
        <v>15</v>
      </c>
      <c r="G104" s="11" t="s">
        <v>418</v>
      </c>
      <c r="H104" s="42">
        <v>2398625.96</v>
      </c>
      <c r="I104" s="42">
        <v>6444.0495044010504</v>
      </c>
      <c r="J104" s="42">
        <v>0</v>
      </c>
      <c r="K104" s="42">
        <v>6444.0495044010504</v>
      </c>
      <c r="N104" s="43"/>
    </row>
    <row r="105" spans="1:14" x14ac:dyDescent="0.3">
      <c r="A105" s="10" t="s">
        <v>9</v>
      </c>
      <c r="B105" s="10" t="s">
        <v>4722</v>
      </c>
      <c r="C105" s="10" t="s">
        <v>11</v>
      </c>
      <c r="D105" s="10" t="s">
        <v>36</v>
      </c>
      <c r="E105" s="11" t="s">
        <v>2977</v>
      </c>
      <c r="F105" s="10" t="s">
        <v>16</v>
      </c>
      <c r="G105" s="11" t="s">
        <v>426</v>
      </c>
      <c r="H105" s="42">
        <v>578144.14950000006</v>
      </c>
      <c r="I105" s="42">
        <v>1553.2182101415101</v>
      </c>
      <c r="J105" s="42">
        <v>0</v>
      </c>
      <c r="K105" s="42">
        <v>1553.2182101415101</v>
      </c>
      <c r="N105" s="43"/>
    </row>
    <row r="106" spans="1:14" x14ac:dyDescent="0.3">
      <c r="A106" s="10" t="s">
        <v>9</v>
      </c>
      <c r="B106" s="10" t="s">
        <v>4722</v>
      </c>
      <c r="C106" s="10" t="s">
        <v>11</v>
      </c>
      <c r="D106" s="10" t="s">
        <v>36</v>
      </c>
      <c r="E106" s="11" t="s">
        <v>2977</v>
      </c>
      <c r="F106" s="10" t="s">
        <v>17</v>
      </c>
      <c r="G106" s="11" t="s">
        <v>4798</v>
      </c>
      <c r="H106" s="42">
        <v>0</v>
      </c>
      <c r="I106" s="42">
        <v>0</v>
      </c>
      <c r="J106" s="42">
        <v>0</v>
      </c>
      <c r="K106" s="42">
        <v>0</v>
      </c>
      <c r="N106" s="43"/>
    </row>
    <row r="107" spans="1:14" x14ac:dyDescent="0.3">
      <c r="A107" s="10" t="s">
        <v>9</v>
      </c>
      <c r="B107" s="10" t="s">
        <v>4722</v>
      </c>
      <c r="C107" s="10" t="s">
        <v>11</v>
      </c>
      <c r="D107" s="10" t="s">
        <v>36</v>
      </c>
      <c r="E107" s="11" t="s">
        <v>2977</v>
      </c>
      <c r="F107" s="10" t="s">
        <v>18</v>
      </c>
      <c r="G107" s="11" t="s">
        <v>4799</v>
      </c>
      <c r="H107" s="42">
        <v>3637602.3177</v>
      </c>
      <c r="I107" s="42">
        <v>9772.6322500880306</v>
      </c>
      <c r="J107" s="42">
        <v>176825.11514071</v>
      </c>
      <c r="K107" s="42">
        <v>186597.747390798</v>
      </c>
      <c r="N107" s="43"/>
    </row>
    <row r="108" spans="1:14" x14ac:dyDescent="0.3">
      <c r="A108" s="10" t="s">
        <v>9</v>
      </c>
      <c r="B108" s="10" t="s">
        <v>4722</v>
      </c>
      <c r="C108" s="10" t="s">
        <v>11</v>
      </c>
      <c r="D108" s="10" t="s">
        <v>37</v>
      </c>
      <c r="E108" s="11" t="s">
        <v>427</v>
      </c>
      <c r="F108" s="10" t="s">
        <v>13</v>
      </c>
      <c r="G108" s="11" t="s">
        <v>415</v>
      </c>
      <c r="H108" s="42">
        <v>0</v>
      </c>
      <c r="I108" s="42">
        <v>0</v>
      </c>
      <c r="J108" s="42">
        <v>0</v>
      </c>
      <c r="K108" s="42">
        <v>0</v>
      </c>
      <c r="N108" s="43"/>
    </row>
    <row r="109" spans="1:14" x14ac:dyDescent="0.3">
      <c r="A109" s="10" t="s">
        <v>9</v>
      </c>
      <c r="B109" s="10" t="s">
        <v>4722</v>
      </c>
      <c r="C109" s="10" t="s">
        <v>11</v>
      </c>
      <c r="D109" s="10" t="s">
        <v>37</v>
      </c>
      <c r="E109" s="11" t="s">
        <v>427</v>
      </c>
      <c r="F109" s="10" t="s">
        <v>15</v>
      </c>
      <c r="G109" s="11" t="s">
        <v>418</v>
      </c>
      <c r="H109" s="42">
        <v>1525161.9889</v>
      </c>
      <c r="I109" s="42">
        <v>2277.71111294206</v>
      </c>
      <c r="J109" s="42">
        <v>0</v>
      </c>
      <c r="K109" s="42">
        <v>2277.71111294206</v>
      </c>
      <c r="N109" s="43"/>
    </row>
    <row r="110" spans="1:14" x14ac:dyDescent="0.3">
      <c r="A110" s="10" t="s">
        <v>9</v>
      </c>
      <c r="B110" s="10" t="s">
        <v>4722</v>
      </c>
      <c r="C110" s="10" t="s">
        <v>11</v>
      </c>
      <c r="D110" s="10" t="s">
        <v>37</v>
      </c>
      <c r="E110" s="11" t="s">
        <v>427</v>
      </c>
      <c r="F110" s="10" t="s">
        <v>17</v>
      </c>
      <c r="G110" s="11" t="s">
        <v>4798</v>
      </c>
      <c r="H110" s="42">
        <v>0</v>
      </c>
      <c r="I110" s="42">
        <v>0</v>
      </c>
      <c r="J110" s="42">
        <v>0</v>
      </c>
      <c r="K110" s="42">
        <v>0</v>
      </c>
      <c r="N110" s="43"/>
    </row>
    <row r="111" spans="1:14" x14ac:dyDescent="0.3">
      <c r="A111" s="10" t="s">
        <v>9</v>
      </c>
      <c r="B111" s="10" t="s">
        <v>4722</v>
      </c>
      <c r="C111" s="10" t="s">
        <v>11</v>
      </c>
      <c r="D111" s="10" t="s">
        <v>37</v>
      </c>
      <c r="E111" s="11" t="s">
        <v>427</v>
      </c>
      <c r="F111" s="10" t="s">
        <v>18</v>
      </c>
      <c r="G111" s="11" t="s">
        <v>4799</v>
      </c>
      <c r="H111" s="42">
        <v>2738388.0806999998</v>
      </c>
      <c r="I111" s="42">
        <v>4089.57016254978</v>
      </c>
      <c r="J111" s="42">
        <v>161209.155029318</v>
      </c>
      <c r="K111" s="42">
        <v>165298.725191868</v>
      </c>
      <c r="N111" s="43"/>
    </row>
    <row r="112" spans="1:14" x14ac:dyDescent="0.3">
      <c r="A112" s="10" t="s">
        <v>9</v>
      </c>
      <c r="B112" s="10" t="s">
        <v>4722</v>
      </c>
      <c r="C112" s="10" t="s">
        <v>4800</v>
      </c>
      <c r="D112" s="10" t="s">
        <v>4744</v>
      </c>
      <c r="E112" s="11" t="s">
        <v>4801</v>
      </c>
      <c r="F112" s="10" t="s">
        <v>13</v>
      </c>
      <c r="G112" s="11" t="s">
        <v>415</v>
      </c>
      <c r="H112" s="42">
        <v>0</v>
      </c>
      <c r="I112" s="42">
        <v>0</v>
      </c>
      <c r="J112" s="42">
        <v>0</v>
      </c>
      <c r="K112" s="42">
        <v>0</v>
      </c>
      <c r="N112" s="43"/>
    </row>
    <row r="113" spans="1:14" x14ac:dyDescent="0.3">
      <c r="A113" s="10" t="s">
        <v>9</v>
      </c>
      <c r="B113" s="10" t="s">
        <v>4722</v>
      </c>
      <c r="C113" s="10" t="s">
        <v>4800</v>
      </c>
      <c r="D113" s="10" t="s">
        <v>4744</v>
      </c>
      <c r="E113" s="11" t="s">
        <v>4801</v>
      </c>
      <c r="F113" s="10" t="s">
        <v>416</v>
      </c>
      <c r="G113" s="11" t="s">
        <v>417</v>
      </c>
      <c r="H113" s="42">
        <v>311088.80670000002</v>
      </c>
      <c r="I113" s="42">
        <v>615.674834133442</v>
      </c>
      <c r="J113" s="42">
        <v>29136.181005148599</v>
      </c>
      <c r="K113" s="42">
        <v>29751.8558392821</v>
      </c>
      <c r="N113" s="43"/>
    </row>
    <row r="114" spans="1:14" x14ac:dyDescent="0.3">
      <c r="A114" s="10" t="s">
        <v>9</v>
      </c>
      <c r="B114" s="10" t="s">
        <v>4722</v>
      </c>
      <c r="C114" s="10" t="s">
        <v>4800</v>
      </c>
      <c r="D114" s="10" t="s">
        <v>4744</v>
      </c>
      <c r="E114" s="11" t="s">
        <v>4801</v>
      </c>
      <c r="F114" s="10" t="s">
        <v>4802</v>
      </c>
      <c r="G114" s="11" t="s">
        <v>4803</v>
      </c>
      <c r="H114" s="42">
        <v>0</v>
      </c>
      <c r="I114" s="42">
        <v>0</v>
      </c>
      <c r="J114" s="42">
        <v>0</v>
      </c>
      <c r="K114" s="42">
        <v>0</v>
      </c>
      <c r="N114" s="43"/>
    </row>
    <row r="115" spans="1:14" x14ac:dyDescent="0.3">
      <c r="A115" s="10" t="s">
        <v>9</v>
      </c>
      <c r="B115" s="10" t="s">
        <v>4722</v>
      </c>
      <c r="C115" s="10" t="s">
        <v>4800</v>
      </c>
      <c r="D115" s="10" t="s">
        <v>4804</v>
      </c>
      <c r="E115" s="11" t="s">
        <v>4805</v>
      </c>
      <c r="F115" s="10" t="s">
        <v>13</v>
      </c>
      <c r="G115" s="11" t="s">
        <v>415</v>
      </c>
      <c r="H115" s="42">
        <v>0</v>
      </c>
      <c r="I115" s="42">
        <v>0</v>
      </c>
      <c r="J115" s="42">
        <v>0</v>
      </c>
      <c r="K115" s="42">
        <v>0</v>
      </c>
      <c r="N115" s="43"/>
    </row>
    <row r="116" spans="1:14" x14ac:dyDescent="0.3">
      <c r="A116" s="10" t="s">
        <v>9</v>
      </c>
      <c r="B116" s="10" t="s">
        <v>4722</v>
      </c>
      <c r="C116" s="10" t="s">
        <v>4800</v>
      </c>
      <c r="D116" s="10" t="s">
        <v>4804</v>
      </c>
      <c r="E116" s="11" t="s">
        <v>4805</v>
      </c>
      <c r="F116" s="10" t="s">
        <v>416</v>
      </c>
      <c r="G116" s="11" t="s">
        <v>417</v>
      </c>
      <c r="H116" s="42">
        <v>720986.36499999999</v>
      </c>
      <c r="I116" s="42">
        <v>1954.9693592977701</v>
      </c>
      <c r="J116" s="42">
        <v>37431.758588432203</v>
      </c>
      <c r="K116" s="42">
        <v>39386.727947730004</v>
      </c>
      <c r="N116" s="43"/>
    </row>
    <row r="117" spans="1:14" x14ac:dyDescent="0.3">
      <c r="A117" s="10" t="s">
        <v>9</v>
      </c>
      <c r="B117" s="10" t="s">
        <v>4722</v>
      </c>
      <c r="C117" s="10" t="s">
        <v>4800</v>
      </c>
      <c r="D117" s="10" t="s">
        <v>4804</v>
      </c>
      <c r="E117" s="11" t="s">
        <v>4805</v>
      </c>
      <c r="F117" s="10" t="s">
        <v>4802</v>
      </c>
      <c r="G117" s="11" t="s">
        <v>4803</v>
      </c>
      <c r="H117" s="42">
        <v>0</v>
      </c>
      <c r="I117" s="42">
        <v>0</v>
      </c>
      <c r="J117" s="42">
        <v>0</v>
      </c>
      <c r="K117" s="42">
        <v>0</v>
      </c>
      <c r="N117" s="43"/>
    </row>
    <row r="118" spans="1:14" x14ac:dyDescent="0.3">
      <c r="A118" s="10" t="s">
        <v>9</v>
      </c>
      <c r="B118" s="10" t="s">
        <v>4722</v>
      </c>
      <c r="C118" s="10" t="s">
        <v>4806</v>
      </c>
      <c r="D118" s="10" t="s">
        <v>4807</v>
      </c>
      <c r="E118" s="11" t="s">
        <v>4808</v>
      </c>
      <c r="F118" s="10" t="s">
        <v>4809</v>
      </c>
      <c r="G118" s="11" t="s">
        <v>4810</v>
      </c>
      <c r="H118" s="42">
        <v>759424.78020000004</v>
      </c>
      <c r="I118" s="42">
        <v>1729.4028971893999</v>
      </c>
      <c r="J118" s="42">
        <v>16759.126679236499</v>
      </c>
      <c r="K118" s="42">
        <v>18488.529576425899</v>
      </c>
      <c r="N118" s="43"/>
    </row>
    <row r="119" spans="1:14" x14ac:dyDescent="0.3">
      <c r="A119" s="10" t="s">
        <v>9</v>
      </c>
      <c r="B119" s="10" t="s">
        <v>4743</v>
      </c>
      <c r="C119" s="10" t="s">
        <v>4722</v>
      </c>
      <c r="D119" s="10" t="s">
        <v>4723</v>
      </c>
      <c r="E119" s="11" t="s">
        <v>4811</v>
      </c>
      <c r="F119" s="10" t="s">
        <v>13</v>
      </c>
      <c r="G119" s="11" t="s">
        <v>415</v>
      </c>
      <c r="H119" s="42">
        <v>0</v>
      </c>
      <c r="I119" s="42">
        <v>0</v>
      </c>
      <c r="J119" s="42">
        <v>0</v>
      </c>
      <c r="K119" s="42">
        <v>0</v>
      </c>
      <c r="N119" s="43"/>
    </row>
    <row r="120" spans="1:14" x14ac:dyDescent="0.3">
      <c r="A120" s="10" t="s">
        <v>9</v>
      </c>
      <c r="B120" s="10" t="s">
        <v>4743</v>
      </c>
      <c r="C120" s="10" t="s">
        <v>4722</v>
      </c>
      <c r="D120" s="10" t="s">
        <v>4723</v>
      </c>
      <c r="E120" s="11" t="s">
        <v>4811</v>
      </c>
      <c r="F120" s="10" t="s">
        <v>416</v>
      </c>
      <c r="G120" s="11" t="s">
        <v>417</v>
      </c>
      <c r="H120" s="42">
        <v>71707035.419100001</v>
      </c>
      <c r="I120" s="42">
        <v>231661.83973536899</v>
      </c>
      <c r="J120" s="42">
        <v>5494249.9375404604</v>
      </c>
      <c r="K120" s="42">
        <v>5725911.7772758296</v>
      </c>
      <c r="N120" s="43"/>
    </row>
    <row r="121" spans="1:14" x14ac:dyDescent="0.3">
      <c r="A121" s="10" t="s">
        <v>9</v>
      </c>
      <c r="B121" s="10" t="s">
        <v>4743</v>
      </c>
      <c r="C121" s="10" t="s">
        <v>4722</v>
      </c>
      <c r="D121" s="10" t="s">
        <v>4723</v>
      </c>
      <c r="E121" s="11" t="s">
        <v>4811</v>
      </c>
      <c r="F121" s="10" t="s">
        <v>4725</v>
      </c>
      <c r="G121" s="11" t="s">
        <v>4726</v>
      </c>
      <c r="H121" s="42">
        <v>599501.45719999995</v>
      </c>
      <c r="I121" s="42">
        <v>1936.79197177735</v>
      </c>
      <c r="J121" s="42">
        <v>45934.277229785497</v>
      </c>
      <c r="K121" s="42">
        <v>47871.069201562903</v>
      </c>
      <c r="N121" s="43"/>
    </row>
    <row r="122" spans="1:14" x14ac:dyDescent="0.3">
      <c r="A122" s="10" t="s">
        <v>9</v>
      </c>
      <c r="B122" s="10" t="s">
        <v>4743</v>
      </c>
      <c r="C122" s="10" t="s">
        <v>4722</v>
      </c>
      <c r="D122" s="10" t="s">
        <v>4723</v>
      </c>
      <c r="E122" s="11" t="s">
        <v>4811</v>
      </c>
      <c r="F122" s="10" t="s">
        <v>244</v>
      </c>
      <c r="G122" s="11" t="s">
        <v>656</v>
      </c>
      <c r="H122" s="42">
        <v>383014.8198</v>
      </c>
      <c r="I122" s="42">
        <v>1237.39487085775</v>
      </c>
      <c r="J122" s="42">
        <v>0</v>
      </c>
      <c r="K122" s="42">
        <v>1237.39487085775</v>
      </c>
      <c r="N122" s="43"/>
    </row>
    <row r="123" spans="1:14" x14ac:dyDescent="0.3">
      <c r="A123" s="10" t="s">
        <v>9</v>
      </c>
      <c r="B123" s="10" t="s">
        <v>4743</v>
      </c>
      <c r="C123" s="10" t="s">
        <v>4722</v>
      </c>
      <c r="D123" s="10" t="s">
        <v>4723</v>
      </c>
      <c r="E123" s="11" t="s">
        <v>4811</v>
      </c>
      <c r="F123" s="10" t="s">
        <v>4729</v>
      </c>
      <c r="G123" s="11" t="s">
        <v>4730</v>
      </c>
      <c r="H123" s="42">
        <v>0</v>
      </c>
      <c r="I123" s="42">
        <v>0</v>
      </c>
      <c r="J123" s="42">
        <v>0</v>
      </c>
      <c r="K123" s="42">
        <v>0</v>
      </c>
      <c r="N123" s="43"/>
    </row>
    <row r="124" spans="1:14" x14ac:dyDescent="0.3">
      <c r="A124" s="10" t="s">
        <v>9</v>
      </c>
      <c r="B124" s="10" t="s">
        <v>4743</v>
      </c>
      <c r="C124" s="10" t="s">
        <v>4722</v>
      </c>
      <c r="D124" s="10" t="s">
        <v>4723</v>
      </c>
      <c r="E124" s="11" t="s">
        <v>4811</v>
      </c>
      <c r="F124" s="10" t="s">
        <v>4731</v>
      </c>
      <c r="G124" s="11" t="s">
        <v>4732</v>
      </c>
      <c r="H124" s="42">
        <v>0</v>
      </c>
      <c r="I124" s="42">
        <v>0</v>
      </c>
      <c r="J124" s="42">
        <v>0</v>
      </c>
      <c r="K124" s="42">
        <v>0</v>
      </c>
      <c r="N124" s="43"/>
    </row>
    <row r="125" spans="1:14" x14ac:dyDescent="0.3">
      <c r="A125" s="10" t="s">
        <v>9</v>
      </c>
      <c r="B125" s="10" t="s">
        <v>4743</v>
      </c>
      <c r="C125" s="10" t="s">
        <v>4722</v>
      </c>
      <c r="D125" s="10" t="s">
        <v>4723</v>
      </c>
      <c r="E125" s="11" t="s">
        <v>4811</v>
      </c>
      <c r="F125" s="10" t="s">
        <v>4812</v>
      </c>
      <c r="G125" s="11" t="s">
        <v>4813</v>
      </c>
      <c r="H125" s="42">
        <v>3730231.2897999999</v>
      </c>
      <c r="I125" s="42">
        <v>12051.150046614601</v>
      </c>
      <c r="J125" s="42">
        <v>285813.28054088802</v>
      </c>
      <c r="K125" s="42">
        <v>297864.43058750202</v>
      </c>
      <c r="N125" s="43"/>
    </row>
    <row r="126" spans="1:14" x14ac:dyDescent="0.3">
      <c r="A126" s="10" t="s">
        <v>9</v>
      </c>
      <c r="B126" s="10" t="s">
        <v>4743</v>
      </c>
      <c r="C126" s="10" t="s">
        <v>4722</v>
      </c>
      <c r="D126" s="10" t="s">
        <v>4723</v>
      </c>
      <c r="E126" s="11" t="s">
        <v>4811</v>
      </c>
      <c r="F126" s="10" t="s">
        <v>4735</v>
      </c>
      <c r="G126" s="11" t="s">
        <v>4736</v>
      </c>
      <c r="H126" s="42">
        <v>3080771.3777999999</v>
      </c>
      <c r="I126" s="42">
        <v>9952.9587438558392</v>
      </c>
      <c r="J126" s="42">
        <v>236051.146875287</v>
      </c>
      <c r="K126" s="42">
        <v>246004.105619143</v>
      </c>
      <c r="N126" s="43"/>
    </row>
    <row r="127" spans="1:14" x14ac:dyDescent="0.3">
      <c r="A127" s="10" t="s">
        <v>9</v>
      </c>
      <c r="B127" s="10" t="s">
        <v>4743</v>
      </c>
      <c r="C127" s="10" t="s">
        <v>4722</v>
      </c>
      <c r="D127" s="10" t="s">
        <v>4723</v>
      </c>
      <c r="E127" s="11" t="s">
        <v>4811</v>
      </c>
      <c r="F127" s="10" t="s">
        <v>4741</v>
      </c>
      <c r="G127" s="11" t="s">
        <v>4742</v>
      </c>
      <c r="H127" s="42">
        <v>3064118.5592999998</v>
      </c>
      <c r="I127" s="42">
        <v>9899.15896686202</v>
      </c>
      <c r="J127" s="42">
        <v>234775.19473001501</v>
      </c>
      <c r="K127" s="42">
        <v>244674.35369687699</v>
      </c>
      <c r="N127" s="43"/>
    </row>
    <row r="128" spans="1:14" x14ac:dyDescent="0.3">
      <c r="A128" s="10" t="s">
        <v>9</v>
      </c>
      <c r="B128" s="10" t="s">
        <v>4743</v>
      </c>
      <c r="C128" s="10" t="s">
        <v>4722</v>
      </c>
      <c r="D128" s="10" t="s">
        <v>4723</v>
      </c>
      <c r="E128" s="11" t="s">
        <v>4811</v>
      </c>
      <c r="F128" s="10" t="s">
        <v>4809</v>
      </c>
      <c r="G128" s="11" t="s">
        <v>4810</v>
      </c>
      <c r="H128" s="42">
        <v>0</v>
      </c>
      <c r="I128" s="42">
        <v>0</v>
      </c>
      <c r="J128" s="42">
        <v>0</v>
      </c>
      <c r="K128" s="42">
        <v>0</v>
      </c>
      <c r="N128" s="43"/>
    </row>
    <row r="129" spans="1:14" x14ac:dyDescent="0.3">
      <c r="A129" s="10" t="s">
        <v>9</v>
      </c>
      <c r="B129" s="10" t="s">
        <v>4743</v>
      </c>
      <c r="C129" s="10" t="s">
        <v>4743</v>
      </c>
      <c r="D129" s="10" t="s">
        <v>4744</v>
      </c>
      <c r="E129" s="11" t="s">
        <v>4814</v>
      </c>
      <c r="F129" s="10" t="s">
        <v>13</v>
      </c>
      <c r="G129" s="11" t="s">
        <v>415</v>
      </c>
      <c r="H129" s="42">
        <v>0</v>
      </c>
      <c r="I129" s="42">
        <v>0</v>
      </c>
      <c r="J129" s="42">
        <v>0</v>
      </c>
      <c r="K129" s="42">
        <v>0</v>
      </c>
      <c r="N129" s="43"/>
    </row>
    <row r="130" spans="1:14" x14ac:dyDescent="0.3">
      <c r="A130" s="10" t="s">
        <v>9</v>
      </c>
      <c r="B130" s="10" t="s">
        <v>4743</v>
      </c>
      <c r="C130" s="10" t="s">
        <v>4743</v>
      </c>
      <c r="D130" s="10" t="s">
        <v>4744</v>
      </c>
      <c r="E130" s="11" t="s">
        <v>4814</v>
      </c>
      <c r="F130" s="10" t="s">
        <v>416</v>
      </c>
      <c r="G130" s="11" t="s">
        <v>417</v>
      </c>
      <c r="H130" s="42">
        <v>113120.1781</v>
      </c>
      <c r="I130" s="42">
        <v>133.363353567487</v>
      </c>
      <c r="J130" s="42">
        <v>15252.2313959369</v>
      </c>
      <c r="K130" s="42">
        <v>15385.5947495044</v>
      </c>
      <c r="N130" s="43"/>
    </row>
    <row r="131" spans="1:14" x14ac:dyDescent="0.3">
      <c r="A131" s="10" t="s">
        <v>9</v>
      </c>
      <c r="B131" s="10" t="s">
        <v>4743</v>
      </c>
      <c r="C131" s="10" t="s">
        <v>4743</v>
      </c>
      <c r="D131" s="10" t="s">
        <v>4744</v>
      </c>
      <c r="E131" s="11" t="s">
        <v>4814</v>
      </c>
      <c r="F131" s="10" t="s">
        <v>15</v>
      </c>
      <c r="G131" s="11" t="s">
        <v>418</v>
      </c>
      <c r="H131" s="42">
        <v>96152.151400000002</v>
      </c>
      <c r="I131" s="42">
        <v>113.358850532364</v>
      </c>
      <c r="J131" s="42">
        <v>0</v>
      </c>
      <c r="K131" s="42">
        <v>113.358850532364</v>
      </c>
      <c r="N131" s="43"/>
    </row>
    <row r="132" spans="1:14" x14ac:dyDescent="0.3">
      <c r="A132" s="10" t="s">
        <v>9</v>
      </c>
      <c r="B132" s="10" t="s">
        <v>4743</v>
      </c>
      <c r="C132" s="10" t="s">
        <v>4743</v>
      </c>
      <c r="D132" s="10" t="s">
        <v>4744</v>
      </c>
      <c r="E132" s="11" t="s">
        <v>4814</v>
      </c>
      <c r="F132" s="10" t="s">
        <v>4746</v>
      </c>
      <c r="G132" s="11" t="s">
        <v>4747</v>
      </c>
      <c r="H132" s="42">
        <v>141400.22270000001</v>
      </c>
      <c r="I132" s="42">
        <v>166.70419195935801</v>
      </c>
      <c r="J132" s="42">
        <v>19065.289244921099</v>
      </c>
      <c r="K132" s="42">
        <v>19231.993436880501</v>
      </c>
      <c r="N132" s="43"/>
    </row>
    <row r="133" spans="1:14" x14ac:dyDescent="0.3">
      <c r="A133" s="10" t="s">
        <v>9</v>
      </c>
      <c r="B133" s="10" t="s">
        <v>4743</v>
      </c>
      <c r="C133" s="10" t="s">
        <v>4743</v>
      </c>
      <c r="D133" s="10" t="s">
        <v>4744</v>
      </c>
      <c r="E133" s="11" t="s">
        <v>4814</v>
      </c>
      <c r="F133" s="10" t="s">
        <v>4815</v>
      </c>
      <c r="G133" s="11" t="s">
        <v>4816</v>
      </c>
      <c r="H133" s="42">
        <v>10909.7399</v>
      </c>
      <c r="I133" s="42">
        <v>1.67005003966559</v>
      </c>
      <c r="J133" s="42">
        <v>0</v>
      </c>
      <c r="K133" s="42">
        <v>1.67005003966559</v>
      </c>
      <c r="N133" s="43"/>
    </row>
    <row r="134" spans="1:14" x14ac:dyDescent="0.3">
      <c r="A134" s="10" t="s">
        <v>9</v>
      </c>
      <c r="B134" s="10" t="s">
        <v>4743</v>
      </c>
      <c r="C134" s="10" t="s">
        <v>4743</v>
      </c>
      <c r="D134" s="10" t="s">
        <v>4744</v>
      </c>
      <c r="E134" s="11" t="s">
        <v>4814</v>
      </c>
      <c r="F134" s="10" t="s">
        <v>4748</v>
      </c>
      <c r="G134" s="11" t="s">
        <v>4749</v>
      </c>
      <c r="H134" s="42">
        <v>231528.92370000001</v>
      </c>
      <c r="I134" s="42">
        <v>35.442173064014199</v>
      </c>
      <c r="J134" s="42">
        <v>0</v>
      </c>
      <c r="K134" s="42">
        <v>35.442173064014199</v>
      </c>
      <c r="N134" s="43"/>
    </row>
    <row r="135" spans="1:14" x14ac:dyDescent="0.3">
      <c r="A135" s="10" t="s">
        <v>9</v>
      </c>
      <c r="B135" s="10" t="s">
        <v>4743</v>
      </c>
      <c r="C135" s="10" t="s">
        <v>4743</v>
      </c>
      <c r="D135" s="10" t="s">
        <v>4744</v>
      </c>
      <c r="E135" s="11" t="s">
        <v>4814</v>
      </c>
      <c r="F135" s="10" t="s">
        <v>4817</v>
      </c>
      <c r="G135" s="11" t="s">
        <v>4818</v>
      </c>
      <c r="H135" s="42">
        <v>116370.5585</v>
      </c>
      <c r="I135" s="42">
        <v>17.813867089766301</v>
      </c>
      <c r="J135" s="42">
        <v>0</v>
      </c>
      <c r="K135" s="42">
        <v>17.813867089766301</v>
      </c>
      <c r="N135" s="43"/>
    </row>
    <row r="136" spans="1:14" x14ac:dyDescent="0.3">
      <c r="A136" s="10" t="s">
        <v>9</v>
      </c>
      <c r="B136" s="10" t="s">
        <v>4743</v>
      </c>
      <c r="C136" s="10" t="s">
        <v>4743</v>
      </c>
      <c r="D136" s="10" t="s">
        <v>4744</v>
      </c>
      <c r="E136" s="11" t="s">
        <v>4814</v>
      </c>
      <c r="F136" s="10" t="s">
        <v>4760</v>
      </c>
      <c r="G136" s="11" t="s">
        <v>4761</v>
      </c>
      <c r="H136" s="42">
        <v>143038.81150000001</v>
      </c>
      <c r="I136" s="42">
        <v>21.896211631170999</v>
      </c>
      <c r="J136" s="42">
        <v>0</v>
      </c>
      <c r="K136" s="42">
        <v>21.896211631170999</v>
      </c>
      <c r="N136" s="43"/>
    </row>
    <row r="137" spans="1:14" x14ac:dyDescent="0.3">
      <c r="A137" s="10" t="s">
        <v>9</v>
      </c>
      <c r="B137" s="10" t="s">
        <v>4743</v>
      </c>
      <c r="C137" s="10" t="s">
        <v>4743</v>
      </c>
      <c r="D137" s="10" t="s">
        <v>4744</v>
      </c>
      <c r="E137" s="11" t="s">
        <v>4814</v>
      </c>
      <c r="F137" s="10" t="s">
        <v>4754</v>
      </c>
      <c r="G137" s="11" t="s">
        <v>4755</v>
      </c>
      <c r="H137" s="42">
        <v>101808.1603</v>
      </c>
      <c r="I137" s="42">
        <v>120.02701821073801</v>
      </c>
      <c r="J137" s="42">
        <v>13727.008256343201</v>
      </c>
      <c r="K137" s="42">
        <v>13847.0352745539</v>
      </c>
      <c r="N137" s="43"/>
    </row>
    <row r="138" spans="1:14" x14ac:dyDescent="0.3">
      <c r="A138" s="10" t="s">
        <v>9</v>
      </c>
      <c r="B138" s="10" t="s">
        <v>4743</v>
      </c>
      <c r="C138" s="10" t="s">
        <v>4743</v>
      </c>
      <c r="D138" s="10" t="s">
        <v>4750</v>
      </c>
      <c r="E138" s="11" t="s">
        <v>4819</v>
      </c>
      <c r="F138" s="10" t="s">
        <v>416</v>
      </c>
      <c r="G138" s="11" t="s">
        <v>417</v>
      </c>
      <c r="H138" s="42">
        <v>229062.022</v>
      </c>
      <c r="I138" s="42">
        <v>1741.40126029052</v>
      </c>
      <c r="J138" s="42">
        <v>18770.0762361985</v>
      </c>
      <c r="K138" s="42">
        <v>20511.477496488998</v>
      </c>
      <c r="N138" s="43"/>
    </row>
    <row r="139" spans="1:14" x14ac:dyDescent="0.3">
      <c r="A139" s="10" t="s">
        <v>9</v>
      </c>
      <c r="B139" s="10" t="s">
        <v>4743</v>
      </c>
      <c r="C139" s="10" t="s">
        <v>4743</v>
      </c>
      <c r="D139" s="10" t="s">
        <v>4750</v>
      </c>
      <c r="E139" s="11" t="s">
        <v>4819</v>
      </c>
      <c r="F139" s="10" t="s">
        <v>4820</v>
      </c>
      <c r="G139" s="11" t="s">
        <v>4821</v>
      </c>
      <c r="H139" s="42">
        <v>0</v>
      </c>
      <c r="I139" s="42">
        <v>0</v>
      </c>
      <c r="J139" s="42">
        <v>0</v>
      </c>
      <c r="K139" s="42">
        <v>0</v>
      </c>
      <c r="N139" s="43"/>
    </row>
    <row r="140" spans="1:14" x14ac:dyDescent="0.3">
      <c r="A140" s="10" t="s">
        <v>9</v>
      </c>
      <c r="B140" s="10" t="s">
        <v>4743</v>
      </c>
      <c r="C140" s="10" t="s">
        <v>4743</v>
      </c>
      <c r="D140" s="10" t="s">
        <v>4750</v>
      </c>
      <c r="E140" s="11" t="s">
        <v>4819</v>
      </c>
      <c r="F140" s="10" t="s">
        <v>4746</v>
      </c>
      <c r="G140" s="11" t="s">
        <v>4747</v>
      </c>
      <c r="H140" s="42">
        <v>199858.89569999999</v>
      </c>
      <c r="I140" s="42">
        <v>1519.38994423754</v>
      </c>
      <c r="J140" s="42">
        <v>16377.078469033801</v>
      </c>
      <c r="K140" s="42">
        <v>17896.468413271301</v>
      </c>
      <c r="N140" s="43"/>
    </row>
    <row r="141" spans="1:14" x14ac:dyDescent="0.3">
      <c r="A141" s="10" t="s">
        <v>9</v>
      </c>
      <c r="B141" s="10" t="s">
        <v>4743</v>
      </c>
      <c r="C141" s="10" t="s">
        <v>4743</v>
      </c>
      <c r="D141" s="10" t="s">
        <v>4750</v>
      </c>
      <c r="E141" s="11" t="s">
        <v>4819</v>
      </c>
      <c r="F141" s="10" t="s">
        <v>4822</v>
      </c>
      <c r="G141" s="11" t="s">
        <v>4823</v>
      </c>
      <c r="H141" s="42">
        <v>0</v>
      </c>
      <c r="I141" s="42">
        <v>0</v>
      </c>
      <c r="J141" s="42">
        <v>0</v>
      </c>
      <c r="K141" s="42">
        <v>0</v>
      </c>
      <c r="N141" s="43"/>
    </row>
    <row r="142" spans="1:14" x14ac:dyDescent="0.3">
      <c r="A142" s="10" t="s">
        <v>9</v>
      </c>
      <c r="B142" s="10" t="s">
        <v>4743</v>
      </c>
      <c r="C142" s="10" t="s">
        <v>4743</v>
      </c>
      <c r="D142" s="10" t="s">
        <v>4750</v>
      </c>
      <c r="E142" s="11" t="s">
        <v>4819</v>
      </c>
      <c r="F142" s="10" t="s">
        <v>4815</v>
      </c>
      <c r="G142" s="11" t="s">
        <v>4816</v>
      </c>
      <c r="H142" s="42">
        <v>24960.290499999999</v>
      </c>
      <c r="I142" s="42">
        <v>142.76070846201401</v>
      </c>
      <c r="J142" s="42">
        <v>8.6303281736488593</v>
      </c>
      <c r="K142" s="42">
        <v>151.391036635663</v>
      </c>
      <c r="N142" s="43"/>
    </row>
    <row r="143" spans="1:14" x14ac:dyDescent="0.3">
      <c r="A143" s="10" t="s">
        <v>9</v>
      </c>
      <c r="B143" s="10" t="s">
        <v>4743</v>
      </c>
      <c r="C143" s="10" t="s">
        <v>4743</v>
      </c>
      <c r="D143" s="10" t="s">
        <v>4750</v>
      </c>
      <c r="E143" s="11" t="s">
        <v>4819</v>
      </c>
      <c r="F143" s="10" t="s">
        <v>4748</v>
      </c>
      <c r="G143" s="11" t="s">
        <v>4749</v>
      </c>
      <c r="H143" s="42">
        <v>217442.53</v>
      </c>
      <c r="I143" s="42">
        <v>1243.66540256331</v>
      </c>
      <c r="J143" s="42">
        <v>75.183435820441005</v>
      </c>
      <c r="K143" s="42">
        <v>1318.84883838375</v>
      </c>
      <c r="N143" s="43"/>
    </row>
    <row r="144" spans="1:14" x14ac:dyDescent="0.3">
      <c r="A144" s="10" t="s">
        <v>9</v>
      </c>
      <c r="B144" s="10" t="s">
        <v>4743</v>
      </c>
      <c r="C144" s="10" t="s">
        <v>4743</v>
      </c>
      <c r="D144" s="10" t="s">
        <v>4750</v>
      </c>
      <c r="E144" s="11" t="s">
        <v>4819</v>
      </c>
      <c r="F144" s="10" t="s">
        <v>4760</v>
      </c>
      <c r="G144" s="11" t="s">
        <v>4761</v>
      </c>
      <c r="H144" s="42">
        <v>0</v>
      </c>
      <c r="I144" s="42">
        <v>0</v>
      </c>
      <c r="J144" s="42">
        <v>0</v>
      </c>
      <c r="K144" s="42">
        <v>0</v>
      </c>
      <c r="N144" s="43"/>
    </row>
    <row r="145" spans="1:14" x14ac:dyDescent="0.3">
      <c r="A145" s="10" t="s">
        <v>9</v>
      </c>
      <c r="B145" s="10" t="s">
        <v>4743</v>
      </c>
      <c r="C145" s="10" t="s">
        <v>4743</v>
      </c>
      <c r="D145" s="10" t="s">
        <v>4752</v>
      </c>
      <c r="E145" s="11" t="s">
        <v>4824</v>
      </c>
      <c r="F145" s="10" t="s">
        <v>13</v>
      </c>
      <c r="G145" s="11" t="s">
        <v>415</v>
      </c>
      <c r="H145" s="42">
        <v>0</v>
      </c>
      <c r="I145" s="42">
        <v>0</v>
      </c>
      <c r="J145" s="42">
        <v>0</v>
      </c>
      <c r="K145" s="42">
        <v>0</v>
      </c>
      <c r="N145" s="43"/>
    </row>
    <row r="146" spans="1:14" x14ac:dyDescent="0.3">
      <c r="A146" s="10" t="s">
        <v>9</v>
      </c>
      <c r="B146" s="10" t="s">
        <v>4743</v>
      </c>
      <c r="C146" s="10" t="s">
        <v>4743</v>
      </c>
      <c r="D146" s="10" t="s">
        <v>4752</v>
      </c>
      <c r="E146" s="11" t="s">
        <v>4824</v>
      </c>
      <c r="F146" s="10" t="s">
        <v>416</v>
      </c>
      <c r="G146" s="11" t="s">
        <v>417</v>
      </c>
      <c r="H146" s="42">
        <v>33903.911800000002</v>
      </c>
      <c r="I146" s="42">
        <v>57.2499818782128</v>
      </c>
      <c r="J146" s="42">
        <v>33.918863024544699</v>
      </c>
      <c r="K146" s="42">
        <v>91.168844902757499</v>
      </c>
      <c r="N146" s="43"/>
    </row>
    <row r="147" spans="1:14" x14ac:dyDescent="0.3">
      <c r="A147" s="10" t="s">
        <v>9</v>
      </c>
      <c r="B147" s="10" t="s">
        <v>4743</v>
      </c>
      <c r="C147" s="10" t="s">
        <v>4743</v>
      </c>
      <c r="D147" s="10" t="s">
        <v>4752</v>
      </c>
      <c r="E147" s="11" t="s">
        <v>4824</v>
      </c>
      <c r="F147" s="10" t="s">
        <v>4746</v>
      </c>
      <c r="G147" s="11" t="s">
        <v>4747</v>
      </c>
      <c r="H147" s="42">
        <v>5896.3325000000004</v>
      </c>
      <c r="I147" s="42">
        <v>9.9565185875152604</v>
      </c>
      <c r="J147" s="42">
        <v>5.8989326999208203</v>
      </c>
      <c r="K147" s="42">
        <v>15.8554512874361</v>
      </c>
      <c r="N147" s="43"/>
    </row>
    <row r="148" spans="1:14" x14ac:dyDescent="0.3">
      <c r="A148" s="10" t="s">
        <v>9</v>
      </c>
      <c r="B148" s="10" t="s">
        <v>4743</v>
      </c>
      <c r="C148" s="10" t="s">
        <v>4743</v>
      </c>
      <c r="D148" s="10" t="s">
        <v>4752</v>
      </c>
      <c r="E148" s="11" t="s">
        <v>4824</v>
      </c>
      <c r="F148" s="10" t="s">
        <v>4748</v>
      </c>
      <c r="G148" s="11" t="s">
        <v>4749</v>
      </c>
      <c r="H148" s="42">
        <v>142605.84150000001</v>
      </c>
      <c r="I148" s="42">
        <v>185.48329604772599</v>
      </c>
      <c r="J148" s="42">
        <v>0</v>
      </c>
      <c r="K148" s="42">
        <v>185.48329604772599</v>
      </c>
      <c r="N148" s="43"/>
    </row>
    <row r="149" spans="1:14" x14ac:dyDescent="0.3">
      <c r="A149" s="10" t="s">
        <v>9</v>
      </c>
      <c r="B149" s="10" t="s">
        <v>4743</v>
      </c>
      <c r="C149" s="10" t="s">
        <v>4743</v>
      </c>
      <c r="D149" s="10" t="s">
        <v>4752</v>
      </c>
      <c r="E149" s="11" t="s">
        <v>4824</v>
      </c>
      <c r="F149" s="10" t="s">
        <v>4760</v>
      </c>
      <c r="G149" s="11" t="s">
        <v>4761</v>
      </c>
      <c r="H149" s="42">
        <v>62119.968800000002</v>
      </c>
      <c r="I149" s="42">
        <v>80.797647899577399</v>
      </c>
      <c r="J149" s="42">
        <v>0</v>
      </c>
      <c r="K149" s="42">
        <v>80.797647899577399</v>
      </c>
      <c r="N149" s="43"/>
    </row>
    <row r="150" spans="1:14" x14ac:dyDescent="0.3">
      <c r="A150" s="10" t="s">
        <v>9</v>
      </c>
      <c r="B150" s="10" t="s">
        <v>4743</v>
      </c>
      <c r="C150" s="10" t="s">
        <v>4743</v>
      </c>
      <c r="D150" s="10" t="s">
        <v>4756</v>
      </c>
      <c r="E150" s="11" t="s">
        <v>4825</v>
      </c>
      <c r="F150" s="10" t="s">
        <v>416</v>
      </c>
      <c r="G150" s="11" t="s">
        <v>417</v>
      </c>
      <c r="H150" s="42">
        <v>0</v>
      </c>
      <c r="I150" s="42">
        <v>0</v>
      </c>
      <c r="J150" s="42">
        <v>0</v>
      </c>
      <c r="K150" s="42">
        <v>0</v>
      </c>
      <c r="N150" s="43"/>
    </row>
    <row r="151" spans="1:14" x14ac:dyDescent="0.3">
      <c r="A151" s="10" t="s">
        <v>9</v>
      </c>
      <c r="B151" s="10" t="s">
        <v>4743</v>
      </c>
      <c r="C151" s="10" t="s">
        <v>4743</v>
      </c>
      <c r="D151" s="10" t="s">
        <v>4756</v>
      </c>
      <c r="E151" s="11" t="s">
        <v>4825</v>
      </c>
      <c r="F151" s="10" t="s">
        <v>4746</v>
      </c>
      <c r="G151" s="11" t="s">
        <v>4747</v>
      </c>
      <c r="H151" s="42">
        <v>0</v>
      </c>
      <c r="I151" s="42">
        <v>0</v>
      </c>
      <c r="J151" s="42">
        <v>0</v>
      </c>
      <c r="K151" s="42">
        <v>0</v>
      </c>
      <c r="N151" s="43"/>
    </row>
    <row r="152" spans="1:14" x14ac:dyDescent="0.3">
      <c r="A152" s="10" t="s">
        <v>9</v>
      </c>
      <c r="B152" s="10" t="s">
        <v>4743</v>
      </c>
      <c r="C152" s="10" t="s">
        <v>4743</v>
      </c>
      <c r="D152" s="10" t="s">
        <v>4756</v>
      </c>
      <c r="E152" s="11" t="s">
        <v>4825</v>
      </c>
      <c r="F152" s="10" t="s">
        <v>4754</v>
      </c>
      <c r="G152" s="11" t="s">
        <v>4755</v>
      </c>
      <c r="H152" s="42">
        <v>0</v>
      </c>
      <c r="I152" s="42">
        <v>0</v>
      </c>
      <c r="J152" s="42">
        <v>0</v>
      </c>
      <c r="K152" s="42">
        <v>0</v>
      </c>
      <c r="N152" s="43"/>
    </row>
    <row r="153" spans="1:14" x14ac:dyDescent="0.3">
      <c r="A153" s="10" t="s">
        <v>9</v>
      </c>
      <c r="B153" s="10" t="s">
        <v>4743</v>
      </c>
      <c r="C153" s="10" t="s">
        <v>4743</v>
      </c>
      <c r="D153" s="10" t="s">
        <v>4758</v>
      </c>
      <c r="E153" s="11" t="s">
        <v>4826</v>
      </c>
      <c r="F153" s="10" t="s">
        <v>13</v>
      </c>
      <c r="G153" s="11" t="s">
        <v>415</v>
      </c>
      <c r="H153" s="42">
        <v>0</v>
      </c>
      <c r="I153" s="42">
        <v>0</v>
      </c>
      <c r="J153" s="42">
        <v>0</v>
      </c>
      <c r="K153" s="42">
        <v>0</v>
      </c>
      <c r="N153" s="43"/>
    </row>
    <row r="154" spans="1:14" x14ac:dyDescent="0.3">
      <c r="A154" s="10" t="s">
        <v>9</v>
      </c>
      <c r="B154" s="10" t="s">
        <v>4743</v>
      </c>
      <c r="C154" s="10" t="s">
        <v>4743</v>
      </c>
      <c r="D154" s="10" t="s">
        <v>4758</v>
      </c>
      <c r="E154" s="11" t="s">
        <v>4826</v>
      </c>
      <c r="F154" s="10" t="s">
        <v>416</v>
      </c>
      <c r="G154" s="11" t="s">
        <v>417</v>
      </c>
      <c r="H154" s="42">
        <v>6649.4597999999996</v>
      </c>
      <c r="I154" s="42">
        <v>10.339958934793399</v>
      </c>
      <c r="J154" s="42">
        <v>0</v>
      </c>
      <c r="K154" s="42">
        <v>10.339958934793399</v>
      </c>
      <c r="N154" s="43"/>
    </row>
    <row r="155" spans="1:14" x14ac:dyDescent="0.3">
      <c r="A155" s="10" t="s">
        <v>9</v>
      </c>
      <c r="B155" s="10" t="s">
        <v>4743</v>
      </c>
      <c r="C155" s="10" t="s">
        <v>4743</v>
      </c>
      <c r="D155" s="10" t="s">
        <v>4758</v>
      </c>
      <c r="E155" s="11" t="s">
        <v>4826</v>
      </c>
      <c r="F155" s="10" t="s">
        <v>4746</v>
      </c>
      <c r="G155" s="11" t="s">
        <v>4747</v>
      </c>
      <c r="H155" s="42">
        <v>0</v>
      </c>
      <c r="I155" s="42">
        <v>0</v>
      </c>
      <c r="J155" s="42">
        <v>0</v>
      </c>
      <c r="K155" s="42">
        <v>0</v>
      </c>
      <c r="N155" s="43"/>
    </row>
    <row r="156" spans="1:14" x14ac:dyDescent="0.3">
      <c r="A156" s="10" t="s">
        <v>9</v>
      </c>
      <c r="B156" s="10" t="s">
        <v>4743</v>
      </c>
      <c r="C156" s="10" t="s">
        <v>4743</v>
      </c>
      <c r="D156" s="10" t="s">
        <v>4758</v>
      </c>
      <c r="E156" s="11" t="s">
        <v>4826</v>
      </c>
      <c r="F156" s="10" t="s">
        <v>4748</v>
      </c>
      <c r="G156" s="11" t="s">
        <v>4749</v>
      </c>
      <c r="H156" s="42">
        <v>10551.2089</v>
      </c>
      <c r="I156" s="42">
        <v>16.4072075659532</v>
      </c>
      <c r="J156" s="42">
        <v>0</v>
      </c>
      <c r="K156" s="42">
        <v>16.4072075659532</v>
      </c>
      <c r="N156" s="43"/>
    </row>
    <row r="157" spans="1:14" x14ac:dyDescent="0.3">
      <c r="A157" s="10" t="s">
        <v>9</v>
      </c>
      <c r="B157" s="10" t="s">
        <v>4743</v>
      </c>
      <c r="C157" s="10" t="s">
        <v>4743</v>
      </c>
      <c r="D157" s="10" t="s">
        <v>4758</v>
      </c>
      <c r="E157" s="11" t="s">
        <v>4826</v>
      </c>
      <c r="F157" s="10" t="s">
        <v>4760</v>
      </c>
      <c r="G157" s="11" t="s">
        <v>4761</v>
      </c>
      <c r="H157" s="42">
        <v>5495.4213</v>
      </c>
      <c r="I157" s="42">
        <v>8.5454206072672996</v>
      </c>
      <c r="J157" s="42">
        <v>0</v>
      </c>
      <c r="K157" s="42">
        <v>8.5454206072672996</v>
      </c>
      <c r="N157" s="43"/>
    </row>
    <row r="158" spans="1:14" x14ac:dyDescent="0.3">
      <c r="A158" s="10" t="s">
        <v>9</v>
      </c>
      <c r="B158" s="10" t="s">
        <v>4743</v>
      </c>
      <c r="C158" s="10" t="s">
        <v>4743</v>
      </c>
      <c r="D158" s="10" t="s">
        <v>4762</v>
      </c>
      <c r="E158" s="11" t="s">
        <v>4757</v>
      </c>
      <c r="F158" s="10" t="s">
        <v>416</v>
      </c>
      <c r="G158" s="11" t="s">
        <v>417</v>
      </c>
      <c r="H158" s="42">
        <v>18035.6535</v>
      </c>
      <c r="I158" s="42">
        <v>47.465855276675001</v>
      </c>
      <c r="J158" s="42">
        <v>166.57753489955701</v>
      </c>
      <c r="K158" s="42">
        <v>214.04339017623201</v>
      </c>
      <c r="N158" s="43"/>
    </row>
    <row r="159" spans="1:14" x14ac:dyDescent="0.3">
      <c r="A159" s="10" t="s">
        <v>9</v>
      </c>
      <c r="B159" s="10" t="s">
        <v>4743</v>
      </c>
      <c r="C159" s="10" t="s">
        <v>4743</v>
      </c>
      <c r="D159" s="10" t="s">
        <v>4762</v>
      </c>
      <c r="E159" s="11" t="s">
        <v>4757</v>
      </c>
      <c r="F159" s="10" t="s">
        <v>4746</v>
      </c>
      <c r="G159" s="11" t="s">
        <v>4747</v>
      </c>
      <c r="H159" s="42">
        <v>1139.0939000000001</v>
      </c>
      <c r="I159" s="42">
        <v>2.9978434911584202</v>
      </c>
      <c r="J159" s="42">
        <v>10.5206864147089</v>
      </c>
      <c r="K159" s="42">
        <v>13.5185299058673</v>
      </c>
      <c r="N159" s="43"/>
    </row>
    <row r="160" spans="1:14" x14ac:dyDescent="0.3">
      <c r="A160" s="10" t="s">
        <v>9</v>
      </c>
      <c r="B160" s="10" t="s">
        <v>4743</v>
      </c>
      <c r="C160" s="10" t="s">
        <v>4743</v>
      </c>
      <c r="D160" s="10" t="s">
        <v>4762</v>
      </c>
      <c r="E160" s="11" t="s">
        <v>4757</v>
      </c>
      <c r="F160" s="10" t="s">
        <v>4815</v>
      </c>
      <c r="G160" s="11" t="s">
        <v>4816</v>
      </c>
      <c r="H160" s="42">
        <v>34184.766900000002</v>
      </c>
      <c r="I160" s="42">
        <v>100.844105288289</v>
      </c>
      <c r="J160" s="42">
        <v>0</v>
      </c>
      <c r="K160" s="42">
        <v>100.844105288289</v>
      </c>
      <c r="N160" s="43"/>
    </row>
    <row r="161" spans="1:14" x14ac:dyDescent="0.3">
      <c r="A161" s="10" t="s">
        <v>9</v>
      </c>
      <c r="B161" s="10" t="s">
        <v>4743</v>
      </c>
      <c r="C161" s="10" t="s">
        <v>4743</v>
      </c>
      <c r="D161" s="10" t="s">
        <v>4762</v>
      </c>
      <c r="E161" s="11" t="s">
        <v>4757</v>
      </c>
      <c r="F161" s="10" t="s">
        <v>4748</v>
      </c>
      <c r="G161" s="11" t="s">
        <v>4749</v>
      </c>
      <c r="H161" s="42">
        <v>55938.709499999997</v>
      </c>
      <c r="I161" s="42">
        <v>165.017626835383</v>
      </c>
      <c r="J161" s="42">
        <v>0</v>
      </c>
      <c r="K161" s="42">
        <v>165.017626835383</v>
      </c>
      <c r="N161" s="43"/>
    </row>
    <row r="162" spans="1:14" x14ac:dyDescent="0.3">
      <c r="A162" s="10" t="s">
        <v>9</v>
      </c>
      <c r="B162" s="10" t="s">
        <v>4743</v>
      </c>
      <c r="C162" s="10" t="s">
        <v>4743</v>
      </c>
      <c r="D162" s="10" t="s">
        <v>4762</v>
      </c>
      <c r="E162" s="11" t="s">
        <v>4757</v>
      </c>
      <c r="F162" s="10" t="s">
        <v>4760</v>
      </c>
      <c r="G162" s="11" t="s">
        <v>4761</v>
      </c>
      <c r="H162" s="42">
        <v>20200.089499999998</v>
      </c>
      <c r="I162" s="42">
        <v>59.589698579443699</v>
      </c>
      <c r="J162" s="42">
        <v>0</v>
      </c>
      <c r="K162" s="42">
        <v>59.589698579443699</v>
      </c>
      <c r="N162" s="43"/>
    </row>
    <row r="163" spans="1:14" x14ac:dyDescent="0.3">
      <c r="A163" s="10" t="s">
        <v>9</v>
      </c>
      <c r="B163" s="10" t="s">
        <v>4743</v>
      </c>
      <c r="C163" s="10" t="s">
        <v>4743</v>
      </c>
      <c r="D163" s="10" t="s">
        <v>4762</v>
      </c>
      <c r="E163" s="11" t="s">
        <v>4757</v>
      </c>
      <c r="F163" s="10" t="s">
        <v>4754</v>
      </c>
      <c r="G163" s="11" t="s">
        <v>4755</v>
      </c>
      <c r="H163" s="42">
        <v>13479.2778</v>
      </c>
      <c r="I163" s="42">
        <v>35.474481312041299</v>
      </c>
      <c r="J163" s="42">
        <v>124.494789240722</v>
      </c>
      <c r="K163" s="42">
        <v>159.96927055276299</v>
      </c>
      <c r="N163" s="43"/>
    </row>
    <row r="164" spans="1:14" x14ac:dyDescent="0.3">
      <c r="A164" s="10" t="s">
        <v>9</v>
      </c>
      <c r="B164" s="10" t="s">
        <v>4743</v>
      </c>
      <c r="C164" s="10" t="s">
        <v>4743</v>
      </c>
      <c r="D164" s="10" t="s">
        <v>4766</v>
      </c>
      <c r="E164" s="11" t="s">
        <v>4827</v>
      </c>
      <c r="F164" s="10" t="s">
        <v>13</v>
      </c>
      <c r="G164" s="11" t="s">
        <v>415</v>
      </c>
      <c r="H164" s="42">
        <v>0</v>
      </c>
      <c r="I164" s="42">
        <v>0</v>
      </c>
      <c r="J164" s="42">
        <v>0</v>
      </c>
      <c r="K164" s="42">
        <v>0</v>
      </c>
      <c r="N164" s="43"/>
    </row>
    <row r="165" spans="1:14" x14ac:dyDescent="0.3">
      <c r="A165" s="10" t="s">
        <v>9</v>
      </c>
      <c r="B165" s="10" t="s">
        <v>4743</v>
      </c>
      <c r="C165" s="10" t="s">
        <v>4743</v>
      </c>
      <c r="D165" s="10" t="s">
        <v>4766</v>
      </c>
      <c r="E165" s="11" t="s">
        <v>4827</v>
      </c>
      <c r="F165" s="10" t="s">
        <v>416</v>
      </c>
      <c r="G165" s="11" t="s">
        <v>417</v>
      </c>
      <c r="H165" s="42">
        <v>0</v>
      </c>
      <c r="I165" s="42">
        <v>0</v>
      </c>
      <c r="J165" s="42">
        <v>0</v>
      </c>
      <c r="K165" s="42">
        <v>0</v>
      </c>
      <c r="N165" s="43"/>
    </row>
    <row r="166" spans="1:14" x14ac:dyDescent="0.3">
      <c r="A166" s="10" t="s">
        <v>9</v>
      </c>
      <c r="B166" s="10" t="s">
        <v>4743</v>
      </c>
      <c r="C166" s="10" t="s">
        <v>4743</v>
      </c>
      <c r="D166" s="10" t="s">
        <v>4766</v>
      </c>
      <c r="E166" s="11" t="s">
        <v>4827</v>
      </c>
      <c r="F166" s="10" t="s">
        <v>4746</v>
      </c>
      <c r="G166" s="11" t="s">
        <v>4747</v>
      </c>
      <c r="H166" s="42">
        <v>0</v>
      </c>
      <c r="I166" s="42">
        <v>0</v>
      </c>
      <c r="J166" s="42">
        <v>0</v>
      </c>
      <c r="K166" s="42">
        <v>0</v>
      </c>
      <c r="N166" s="43"/>
    </row>
    <row r="167" spans="1:14" x14ac:dyDescent="0.3">
      <c r="A167" s="10" t="s">
        <v>9</v>
      </c>
      <c r="B167" s="10" t="s">
        <v>4743</v>
      </c>
      <c r="C167" s="10" t="s">
        <v>4743</v>
      </c>
      <c r="D167" s="10" t="s">
        <v>4768</v>
      </c>
      <c r="E167" s="11" t="s">
        <v>4828</v>
      </c>
      <c r="F167" s="10" t="s">
        <v>13</v>
      </c>
      <c r="G167" s="11" t="s">
        <v>415</v>
      </c>
      <c r="H167" s="42">
        <v>0</v>
      </c>
      <c r="I167" s="42">
        <v>0</v>
      </c>
      <c r="J167" s="42">
        <v>0</v>
      </c>
      <c r="K167" s="42">
        <v>0</v>
      </c>
      <c r="N167" s="43"/>
    </row>
    <row r="168" spans="1:14" x14ac:dyDescent="0.3">
      <c r="A168" s="10" t="s">
        <v>9</v>
      </c>
      <c r="B168" s="10" t="s">
        <v>4743</v>
      </c>
      <c r="C168" s="10" t="s">
        <v>4743</v>
      </c>
      <c r="D168" s="10" t="s">
        <v>4768</v>
      </c>
      <c r="E168" s="11" t="s">
        <v>4828</v>
      </c>
      <c r="F168" s="10" t="s">
        <v>416</v>
      </c>
      <c r="G168" s="11" t="s">
        <v>417</v>
      </c>
      <c r="H168" s="42">
        <v>39148.495799999997</v>
      </c>
      <c r="I168" s="42">
        <v>136.43596412556099</v>
      </c>
      <c r="J168" s="42">
        <v>0</v>
      </c>
      <c r="K168" s="42">
        <v>136.43596412556099</v>
      </c>
      <c r="N168" s="43"/>
    </row>
    <row r="169" spans="1:14" x14ac:dyDescent="0.3">
      <c r="A169" s="10" t="s">
        <v>9</v>
      </c>
      <c r="B169" s="10" t="s">
        <v>4743</v>
      </c>
      <c r="C169" s="10" t="s">
        <v>4743</v>
      </c>
      <c r="D169" s="10" t="s">
        <v>4768</v>
      </c>
      <c r="E169" s="11" t="s">
        <v>4828</v>
      </c>
      <c r="F169" s="10" t="s">
        <v>4746</v>
      </c>
      <c r="G169" s="11" t="s">
        <v>4747</v>
      </c>
      <c r="H169" s="42">
        <v>9942.4750999999997</v>
      </c>
      <c r="I169" s="42">
        <v>34.650403587444004</v>
      </c>
      <c r="J169" s="42">
        <v>0</v>
      </c>
      <c r="K169" s="42">
        <v>34.650403587444004</v>
      </c>
      <c r="N169" s="43"/>
    </row>
    <row r="170" spans="1:14" x14ac:dyDescent="0.3">
      <c r="A170" s="10" t="s">
        <v>9</v>
      </c>
      <c r="B170" s="10" t="s">
        <v>4743</v>
      </c>
      <c r="C170" s="10" t="s">
        <v>4743</v>
      </c>
      <c r="D170" s="10" t="s">
        <v>4768</v>
      </c>
      <c r="E170" s="11" t="s">
        <v>4828</v>
      </c>
      <c r="F170" s="10" t="s">
        <v>4748</v>
      </c>
      <c r="G170" s="11" t="s">
        <v>4749</v>
      </c>
      <c r="H170" s="42">
        <v>31380.937099999999</v>
      </c>
      <c r="I170" s="42">
        <v>109.36533632286999</v>
      </c>
      <c r="J170" s="42">
        <v>0</v>
      </c>
      <c r="K170" s="42">
        <v>109.36533632286999</v>
      </c>
      <c r="N170" s="43"/>
    </row>
    <row r="171" spans="1:14" x14ac:dyDescent="0.3">
      <c r="A171" s="10" t="s">
        <v>9</v>
      </c>
      <c r="B171" s="10" t="s">
        <v>4743</v>
      </c>
      <c r="C171" s="10" t="s">
        <v>4743</v>
      </c>
      <c r="D171" s="10" t="s">
        <v>4768</v>
      </c>
      <c r="E171" s="11" t="s">
        <v>4828</v>
      </c>
      <c r="F171" s="10" t="s">
        <v>4760</v>
      </c>
      <c r="G171" s="11" t="s">
        <v>4761</v>
      </c>
      <c r="H171" s="42">
        <v>19263.545600000001</v>
      </c>
      <c r="I171" s="42">
        <v>67.135156950672695</v>
      </c>
      <c r="J171" s="42">
        <v>0</v>
      </c>
      <c r="K171" s="42">
        <v>67.135156950672695</v>
      </c>
      <c r="N171" s="43"/>
    </row>
    <row r="172" spans="1:14" x14ac:dyDescent="0.3">
      <c r="A172" s="10" t="s">
        <v>9</v>
      </c>
      <c r="B172" s="10" t="s">
        <v>4743</v>
      </c>
      <c r="C172" s="10" t="s">
        <v>4743</v>
      </c>
      <c r="D172" s="10" t="s">
        <v>4768</v>
      </c>
      <c r="E172" s="11" t="s">
        <v>4828</v>
      </c>
      <c r="F172" s="10" t="s">
        <v>4754</v>
      </c>
      <c r="G172" s="11" t="s">
        <v>4755</v>
      </c>
      <c r="H172" s="42">
        <v>11029.9334</v>
      </c>
      <c r="I172" s="42">
        <v>38.440291479820601</v>
      </c>
      <c r="J172" s="42">
        <v>0</v>
      </c>
      <c r="K172" s="42">
        <v>38.440291479820601</v>
      </c>
      <c r="N172" s="43"/>
    </row>
    <row r="173" spans="1:14" x14ac:dyDescent="0.3">
      <c r="A173" s="10" t="s">
        <v>9</v>
      </c>
      <c r="B173" s="10" t="s">
        <v>4743</v>
      </c>
      <c r="C173" s="10" t="s">
        <v>4743</v>
      </c>
      <c r="D173" s="10" t="s">
        <v>4770</v>
      </c>
      <c r="E173" s="11" t="s">
        <v>4829</v>
      </c>
      <c r="F173" s="10" t="s">
        <v>13</v>
      </c>
      <c r="G173" s="11" t="s">
        <v>415</v>
      </c>
      <c r="H173" s="42">
        <v>0</v>
      </c>
      <c r="I173" s="42">
        <v>0</v>
      </c>
      <c r="J173" s="42">
        <v>0</v>
      </c>
      <c r="K173" s="42">
        <v>0</v>
      </c>
      <c r="N173" s="43"/>
    </row>
    <row r="174" spans="1:14" x14ac:dyDescent="0.3">
      <c r="A174" s="10" t="s">
        <v>9</v>
      </c>
      <c r="B174" s="10" t="s">
        <v>4743</v>
      </c>
      <c r="C174" s="10" t="s">
        <v>4743</v>
      </c>
      <c r="D174" s="10" t="s">
        <v>4770</v>
      </c>
      <c r="E174" s="11" t="s">
        <v>4829</v>
      </c>
      <c r="F174" s="10" t="s">
        <v>416</v>
      </c>
      <c r="G174" s="11" t="s">
        <v>417</v>
      </c>
      <c r="H174" s="42">
        <v>6452.4628000000002</v>
      </c>
      <c r="I174" s="42">
        <v>20.1344731515657</v>
      </c>
      <c r="J174" s="42">
        <v>0</v>
      </c>
      <c r="K174" s="42">
        <v>20.1344731515657</v>
      </c>
      <c r="N174" s="43"/>
    </row>
    <row r="175" spans="1:14" x14ac:dyDescent="0.3">
      <c r="A175" s="10" t="s">
        <v>9</v>
      </c>
      <c r="B175" s="10" t="s">
        <v>4743</v>
      </c>
      <c r="C175" s="10" t="s">
        <v>4743</v>
      </c>
      <c r="D175" s="10" t="s">
        <v>4770</v>
      </c>
      <c r="E175" s="11" t="s">
        <v>4829</v>
      </c>
      <c r="F175" s="10" t="s">
        <v>4746</v>
      </c>
      <c r="G175" s="11" t="s">
        <v>4747</v>
      </c>
      <c r="H175" s="42">
        <v>3427.8708999999999</v>
      </c>
      <c r="I175" s="42">
        <v>10.6964388617693</v>
      </c>
      <c r="J175" s="42">
        <v>0</v>
      </c>
      <c r="K175" s="42">
        <v>10.6964388617693</v>
      </c>
      <c r="N175" s="43"/>
    </row>
    <row r="176" spans="1:14" x14ac:dyDescent="0.3">
      <c r="A176" s="10" t="s">
        <v>9</v>
      </c>
      <c r="B176" s="10" t="s">
        <v>4743</v>
      </c>
      <c r="C176" s="10" t="s">
        <v>4743</v>
      </c>
      <c r="D176" s="10" t="s">
        <v>4770</v>
      </c>
      <c r="E176" s="11" t="s">
        <v>4829</v>
      </c>
      <c r="F176" s="10" t="s">
        <v>4748</v>
      </c>
      <c r="G176" s="11" t="s">
        <v>4749</v>
      </c>
      <c r="H176" s="42">
        <v>51418.0628</v>
      </c>
      <c r="I176" s="42">
        <v>160.44658292653901</v>
      </c>
      <c r="J176" s="42">
        <v>0</v>
      </c>
      <c r="K176" s="42">
        <v>160.44658292653901</v>
      </c>
      <c r="N176" s="43"/>
    </row>
    <row r="177" spans="1:14" x14ac:dyDescent="0.3">
      <c r="A177" s="10" t="s">
        <v>9</v>
      </c>
      <c r="B177" s="10" t="s">
        <v>4743</v>
      </c>
      <c r="C177" s="10" t="s">
        <v>4743</v>
      </c>
      <c r="D177" s="10" t="s">
        <v>4770</v>
      </c>
      <c r="E177" s="11" t="s">
        <v>4829</v>
      </c>
      <c r="F177" s="10" t="s">
        <v>4817</v>
      </c>
      <c r="G177" s="11" t="s">
        <v>4818</v>
      </c>
      <c r="H177" s="42">
        <v>41134.450199999999</v>
      </c>
      <c r="I177" s="42">
        <v>128.357266341231</v>
      </c>
      <c r="J177" s="42">
        <v>0</v>
      </c>
      <c r="K177" s="42">
        <v>128.357266341231</v>
      </c>
      <c r="N177" s="43"/>
    </row>
    <row r="178" spans="1:14" x14ac:dyDescent="0.3">
      <c r="A178" s="10" t="s">
        <v>9</v>
      </c>
      <c r="B178" s="10" t="s">
        <v>4743</v>
      </c>
      <c r="C178" s="10" t="s">
        <v>4743</v>
      </c>
      <c r="D178" s="10" t="s">
        <v>4770</v>
      </c>
      <c r="E178" s="11" t="s">
        <v>4829</v>
      </c>
      <c r="F178" s="10" t="s">
        <v>4760</v>
      </c>
      <c r="G178" s="11" t="s">
        <v>4761</v>
      </c>
      <c r="H178" s="42">
        <v>12400.8269</v>
      </c>
      <c r="I178" s="42">
        <v>38.6959405881653</v>
      </c>
      <c r="J178" s="42">
        <v>0</v>
      </c>
      <c r="K178" s="42">
        <v>38.6959405881653</v>
      </c>
      <c r="N178" s="43"/>
    </row>
    <row r="179" spans="1:14" x14ac:dyDescent="0.3">
      <c r="A179" s="10" t="s">
        <v>9</v>
      </c>
      <c r="B179" s="10" t="s">
        <v>4743</v>
      </c>
      <c r="C179" s="10" t="s">
        <v>4743</v>
      </c>
      <c r="D179" s="10" t="s">
        <v>4772</v>
      </c>
      <c r="E179" s="11" t="s">
        <v>4830</v>
      </c>
      <c r="F179" s="10" t="s">
        <v>13</v>
      </c>
      <c r="G179" s="11" t="s">
        <v>415</v>
      </c>
      <c r="H179" s="42">
        <v>0</v>
      </c>
      <c r="I179" s="42">
        <v>0</v>
      </c>
      <c r="J179" s="42">
        <v>0</v>
      </c>
      <c r="K179" s="42">
        <v>0</v>
      </c>
      <c r="N179" s="43"/>
    </row>
    <row r="180" spans="1:14" x14ac:dyDescent="0.3">
      <c r="A180" s="10" t="s">
        <v>9</v>
      </c>
      <c r="B180" s="10" t="s">
        <v>4743</v>
      </c>
      <c r="C180" s="10" t="s">
        <v>4743</v>
      </c>
      <c r="D180" s="10" t="s">
        <v>4772</v>
      </c>
      <c r="E180" s="11" t="s">
        <v>4830</v>
      </c>
      <c r="F180" s="10" t="s">
        <v>416</v>
      </c>
      <c r="G180" s="11" t="s">
        <v>417</v>
      </c>
      <c r="H180" s="42">
        <v>12282.2556</v>
      </c>
      <c r="I180" s="42">
        <v>67.956671759457294</v>
      </c>
      <c r="J180" s="42">
        <v>0</v>
      </c>
      <c r="K180" s="42">
        <v>67.956671759457294</v>
      </c>
      <c r="N180" s="43"/>
    </row>
    <row r="181" spans="1:14" x14ac:dyDescent="0.3">
      <c r="A181" s="10" t="s">
        <v>9</v>
      </c>
      <c r="B181" s="10" t="s">
        <v>4743</v>
      </c>
      <c r="C181" s="10" t="s">
        <v>4743</v>
      </c>
      <c r="D181" s="10" t="s">
        <v>4772</v>
      </c>
      <c r="E181" s="11" t="s">
        <v>4830</v>
      </c>
      <c r="F181" s="10" t="s">
        <v>4746</v>
      </c>
      <c r="G181" s="11" t="s">
        <v>4747</v>
      </c>
      <c r="H181" s="42">
        <v>6586.1370999999999</v>
      </c>
      <c r="I181" s="42">
        <v>36.440534131882899</v>
      </c>
      <c r="J181" s="42">
        <v>0</v>
      </c>
      <c r="K181" s="42">
        <v>36.440534131882899</v>
      </c>
      <c r="N181" s="43"/>
    </row>
    <row r="182" spans="1:14" x14ac:dyDescent="0.3">
      <c r="A182" s="10" t="s">
        <v>9</v>
      </c>
      <c r="B182" s="10" t="s">
        <v>4743</v>
      </c>
      <c r="C182" s="10" t="s">
        <v>4743</v>
      </c>
      <c r="D182" s="10" t="s">
        <v>4772</v>
      </c>
      <c r="E182" s="11" t="s">
        <v>4830</v>
      </c>
      <c r="F182" s="10" t="s">
        <v>4748</v>
      </c>
      <c r="G182" s="11" t="s">
        <v>4749</v>
      </c>
      <c r="H182" s="42">
        <v>54291.13</v>
      </c>
      <c r="I182" s="42">
        <v>300.38818676281898</v>
      </c>
      <c r="J182" s="42">
        <v>0</v>
      </c>
      <c r="K182" s="42">
        <v>300.38818676281898</v>
      </c>
      <c r="N182" s="43"/>
    </row>
    <row r="183" spans="1:14" x14ac:dyDescent="0.3">
      <c r="A183" s="10" t="s">
        <v>9</v>
      </c>
      <c r="B183" s="10" t="s">
        <v>4743</v>
      </c>
      <c r="C183" s="10" t="s">
        <v>4743</v>
      </c>
      <c r="D183" s="10" t="s">
        <v>4772</v>
      </c>
      <c r="E183" s="11" t="s">
        <v>4830</v>
      </c>
      <c r="F183" s="10" t="s">
        <v>4760</v>
      </c>
      <c r="G183" s="11" t="s">
        <v>4761</v>
      </c>
      <c r="H183" s="42">
        <v>52155.085599999999</v>
      </c>
      <c r="I183" s="42">
        <v>288.56963515247799</v>
      </c>
      <c r="J183" s="42">
        <v>0</v>
      </c>
      <c r="K183" s="42">
        <v>288.56963515247799</v>
      </c>
      <c r="N183" s="43"/>
    </row>
    <row r="184" spans="1:14" x14ac:dyDescent="0.3">
      <c r="A184" s="10" t="s">
        <v>9</v>
      </c>
      <c r="B184" s="10" t="s">
        <v>4743</v>
      </c>
      <c r="C184" s="10" t="s">
        <v>4743</v>
      </c>
      <c r="D184" s="10" t="s">
        <v>4774</v>
      </c>
      <c r="E184" s="11" t="s">
        <v>4831</v>
      </c>
      <c r="F184" s="10" t="s">
        <v>13</v>
      </c>
      <c r="G184" s="11" t="s">
        <v>415</v>
      </c>
      <c r="H184" s="42">
        <v>0</v>
      </c>
      <c r="I184" s="42">
        <v>0</v>
      </c>
      <c r="J184" s="42">
        <v>0</v>
      </c>
      <c r="K184" s="42">
        <v>0</v>
      </c>
      <c r="N184" s="43"/>
    </row>
    <row r="185" spans="1:14" x14ac:dyDescent="0.3">
      <c r="A185" s="10" t="s">
        <v>9</v>
      </c>
      <c r="B185" s="10" t="s">
        <v>4743</v>
      </c>
      <c r="C185" s="10" t="s">
        <v>4743</v>
      </c>
      <c r="D185" s="10" t="s">
        <v>4774</v>
      </c>
      <c r="E185" s="11" t="s">
        <v>4831</v>
      </c>
      <c r="F185" s="10" t="s">
        <v>416</v>
      </c>
      <c r="G185" s="11" t="s">
        <v>417</v>
      </c>
      <c r="H185" s="42">
        <v>24854.316299999999</v>
      </c>
      <c r="I185" s="42">
        <v>133.83007225834899</v>
      </c>
      <c r="J185" s="42">
        <v>161.06009557724801</v>
      </c>
      <c r="K185" s="42">
        <v>294.89016783559703</v>
      </c>
      <c r="N185" s="43"/>
    </row>
    <row r="186" spans="1:14" x14ac:dyDescent="0.3">
      <c r="A186" s="10" t="s">
        <v>9</v>
      </c>
      <c r="B186" s="10" t="s">
        <v>4743</v>
      </c>
      <c r="C186" s="10" t="s">
        <v>4743</v>
      </c>
      <c r="D186" s="10" t="s">
        <v>4774</v>
      </c>
      <c r="E186" s="11" t="s">
        <v>4831</v>
      </c>
      <c r="F186" s="10" t="s">
        <v>4746</v>
      </c>
      <c r="G186" s="11" t="s">
        <v>4747</v>
      </c>
      <c r="H186" s="42">
        <v>4327.3140000000003</v>
      </c>
      <c r="I186" s="42">
        <v>23.300771509266099</v>
      </c>
      <c r="J186" s="42">
        <v>28.041713069252999</v>
      </c>
      <c r="K186" s="42">
        <v>51.342484578519098</v>
      </c>
      <c r="N186" s="43"/>
    </row>
    <row r="187" spans="1:14" x14ac:dyDescent="0.3">
      <c r="A187" s="10" t="s">
        <v>9</v>
      </c>
      <c r="B187" s="10" t="s">
        <v>4743</v>
      </c>
      <c r="C187" s="10" t="s">
        <v>4743</v>
      </c>
      <c r="D187" s="10" t="s">
        <v>4774</v>
      </c>
      <c r="E187" s="11" t="s">
        <v>4831</v>
      </c>
      <c r="F187" s="10" t="s">
        <v>4748</v>
      </c>
      <c r="G187" s="11" t="s">
        <v>4749</v>
      </c>
      <c r="H187" s="42">
        <v>40943.047700000003</v>
      </c>
      <c r="I187" s="42">
        <v>220.461145818441</v>
      </c>
      <c r="J187" s="42">
        <v>265.31774673216302</v>
      </c>
      <c r="K187" s="42">
        <v>485.77889255060398</v>
      </c>
      <c r="N187" s="43"/>
    </row>
    <row r="188" spans="1:14" x14ac:dyDescent="0.3">
      <c r="A188" s="10" t="s">
        <v>9</v>
      </c>
      <c r="B188" s="10" t="s">
        <v>4743</v>
      </c>
      <c r="C188" s="10" t="s">
        <v>4743</v>
      </c>
      <c r="D188" s="10" t="s">
        <v>4774</v>
      </c>
      <c r="E188" s="11" t="s">
        <v>4831</v>
      </c>
      <c r="F188" s="10" t="s">
        <v>4817</v>
      </c>
      <c r="G188" s="11" t="s">
        <v>4818</v>
      </c>
      <c r="H188" s="42">
        <v>28626.846399999999</v>
      </c>
      <c r="I188" s="42">
        <v>154.14356536899101</v>
      </c>
      <c r="J188" s="42">
        <v>0</v>
      </c>
      <c r="K188" s="42">
        <v>154.14356536899101</v>
      </c>
      <c r="N188" s="43"/>
    </row>
    <row r="189" spans="1:14" x14ac:dyDescent="0.3">
      <c r="A189" s="10" t="s">
        <v>9</v>
      </c>
      <c r="B189" s="10" t="s">
        <v>4743</v>
      </c>
      <c r="C189" s="10" t="s">
        <v>4743</v>
      </c>
      <c r="D189" s="10" t="s">
        <v>4774</v>
      </c>
      <c r="E189" s="11" t="s">
        <v>4831</v>
      </c>
      <c r="F189" s="10" t="s">
        <v>4760</v>
      </c>
      <c r="G189" s="11" t="s">
        <v>4761</v>
      </c>
      <c r="H189" s="42">
        <v>17087.342400000001</v>
      </c>
      <c r="I189" s="42">
        <v>92.008174677615003</v>
      </c>
      <c r="J189" s="42">
        <v>110.728815709358</v>
      </c>
      <c r="K189" s="42">
        <v>202.73699038697299</v>
      </c>
      <c r="N189" s="43"/>
    </row>
    <row r="190" spans="1:14" x14ac:dyDescent="0.3">
      <c r="A190" s="10" t="s">
        <v>9</v>
      </c>
      <c r="B190" s="10" t="s">
        <v>4743</v>
      </c>
      <c r="C190" s="10" t="s">
        <v>4743</v>
      </c>
      <c r="D190" s="10" t="s">
        <v>4774</v>
      </c>
      <c r="E190" s="11" t="s">
        <v>4831</v>
      </c>
      <c r="F190" s="10" t="s">
        <v>4754</v>
      </c>
      <c r="G190" s="11" t="s">
        <v>4755</v>
      </c>
      <c r="H190" s="42">
        <v>10540.893099999999</v>
      </c>
      <c r="I190" s="42">
        <v>56.758289573853403</v>
      </c>
      <c r="J190" s="42">
        <v>68.306736963564902</v>
      </c>
      <c r="K190" s="42">
        <v>125.06502653741801</v>
      </c>
      <c r="N190" s="43"/>
    </row>
    <row r="191" spans="1:14" x14ac:dyDescent="0.3">
      <c r="A191" s="10" t="s">
        <v>9</v>
      </c>
      <c r="B191" s="10" t="s">
        <v>4743</v>
      </c>
      <c r="C191" s="10" t="s">
        <v>4743</v>
      </c>
      <c r="D191" s="10" t="s">
        <v>4776</v>
      </c>
      <c r="E191" s="11" t="s">
        <v>4832</v>
      </c>
      <c r="F191" s="10" t="s">
        <v>13</v>
      </c>
      <c r="G191" s="11" t="s">
        <v>415</v>
      </c>
      <c r="H191" s="42">
        <v>0</v>
      </c>
      <c r="I191" s="42">
        <v>0</v>
      </c>
      <c r="J191" s="42">
        <v>0</v>
      </c>
      <c r="K191" s="42">
        <v>0</v>
      </c>
      <c r="N191" s="43"/>
    </row>
    <row r="192" spans="1:14" x14ac:dyDescent="0.3">
      <c r="A192" s="10" t="s">
        <v>9</v>
      </c>
      <c r="B192" s="10" t="s">
        <v>4743</v>
      </c>
      <c r="C192" s="10" t="s">
        <v>4743</v>
      </c>
      <c r="D192" s="10" t="s">
        <v>4776</v>
      </c>
      <c r="E192" s="11" t="s">
        <v>4832</v>
      </c>
      <c r="F192" s="10" t="s">
        <v>416</v>
      </c>
      <c r="G192" s="11" t="s">
        <v>417</v>
      </c>
      <c r="H192" s="42">
        <v>32551.748500000002</v>
      </c>
      <c r="I192" s="42">
        <v>75.704116508140501</v>
      </c>
      <c r="J192" s="42">
        <v>4.9486245732699503</v>
      </c>
      <c r="K192" s="42">
        <v>80.652741081410397</v>
      </c>
      <c r="N192" s="43"/>
    </row>
    <row r="193" spans="1:14" x14ac:dyDescent="0.3">
      <c r="A193" s="10" t="s">
        <v>9</v>
      </c>
      <c r="B193" s="10" t="s">
        <v>4743</v>
      </c>
      <c r="C193" s="10" t="s">
        <v>4743</v>
      </c>
      <c r="D193" s="10" t="s">
        <v>4776</v>
      </c>
      <c r="E193" s="11" t="s">
        <v>4832</v>
      </c>
      <c r="F193" s="10" t="s">
        <v>4746</v>
      </c>
      <c r="G193" s="11" t="s">
        <v>4747</v>
      </c>
      <c r="H193" s="42">
        <v>0</v>
      </c>
      <c r="I193" s="42">
        <v>0</v>
      </c>
      <c r="J193" s="42">
        <v>0</v>
      </c>
      <c r="K193" s="42">
        <v>0</v>
      </c>
      <c r="N193" s="43"/>
    </row>
    <row r="194" spans="1:14" x14ac:dyDescent="0.3">
      <c r="A194" s="10" t="s">
        <v>9</v>
      </c>
      <c r="B194" s="10" t="s">
        <v>4743</v>
      </c>
      <c r="C194" s="10" t="s">
        <v>4743</v>
      </c>
      <c r="D194" s="10" t="s">
        <v>4776</v>
      </c>
      <c r="E194" s="11" t="s">
        <v>4832</v>
      </c>
      <c r="F194" s="10" t="s">
        <v>4748</v>
      </c>
      <c r="G194" s="11" t="s">
        <v>4749</v>
      </c>
      <c r="H194" s="42">
        <v>43280.224000000002</v>
      </c>
      <c r="I194" s="42">
        <v>99.589540493276203</v>
      </c>
      <c r="J194" s="42">
        <v>0</v>
      </c>
      <c r="K194" s="42">
        <v>99.589540493276203</v>
      </c>
      <c r="N194" s="43"/>
    </row>
    <row r="195" spans="1:14" x14ac:dyDescent="0.3">
      <c r="A195" s="10" t="s">
        <v>9</v>
      </c>
      <c r="B195" s="10" t="s">
        <v>4743</v>
      </c>
      <c r="C195" s="10" t="s">
        <v>4743</v>
      </c>
      <c r="D195" s="10" t="s">
        <v>4776</v>
      </c>
      <c r="E195" s="11" t="s">
        <v>4832</v>
      </c>
      <c r="F195" s="10" t="s">
        <v>4833</v>
      </c>
      <c r="G195" s="11" t="s">
        <v>4834</v>
      </c>
      <c r="H195" s="42">
        <v>113450.52800000001</v>
      </c>
      <c r="I195" s="42">
        <v>261.054239281192</v>
      </c>
      <c r="J195" s="42">
        <v>0</v>
      </c>
      <c r="K195" s="42">
        <v>261.054239281192</v>
      </c>
      <c r="N195" s="43"/>
    </row>
    <row r="196" spans="1:14" x14ac:dyDescent="0.3">
      <c r="A196" s="10" t="s">
        <v>9</v>
      </c>
      <c r="B196" s="10" t="s">
        <v>4743</v>
      </c>
      <c r="C196" s="10" t="s">
        <v>4743</v>
      </c>
      <c r="D196" s="10" t="s">
        <v>4776</v>
      </c>
      <c r="E196" s="11" t="s">
        <v>4832</v>
      </c>
      <c r="F196" s="10" t="s">
        <v>4760</v>
      </c>
      <c r="G196" s="11" t="s">
        <v>4761</v>
      </c>
      <c r="H196" s="42">
        <v>47633.856</v>
      </c>
      <c r="I196" s="42">
        <v>109.60742326478901</v>
      </c>
      <c r="J196" s="42">
        <v>0</v>
      </c>
      <c r="K196" s="42">
        <v>109.60742326478901</v>
      </c>
      <c r="N196" s="43"/>
    </row>
    <row r="197" spans="1:14" x14ac:dyDescent="0.3">
      <c r="A197" s="10" t="s">
        <v>9</v>
      </c>
      <c r="B197" s="10" t="s">
        <v>4743</v>
      </c>
      <c r="C197" s="10" t="s">
        <v>4743</v>
      </c>
      <c r="D197" s="10" t="s">
        <v>4835</v>
      </c>
      <c r="E197" s="11" t="s">
        <v>4763</v>
      </c>
      <c r="F197" s="10" t="s">
        <v>13</v>
      </c>
      <c r="G197" s="11" t="s">
        <v>415</v>
      </c>
      <c r="H197" s="42">
        <v>0</v>
      </c>
      <c r="I197" s="42">
        <v>0</v>
      </c>
      <c r="J197" s="42">
        <v>0</v>
      </c>
      <c r="K197" s="42">
        <v>0</v>
      </c>
      <c r="N197" s="43"/>
    </row>
    <row r="198" spans="1:14" x14ac:dyDescent="0.3">
      <c r="A198" s="10" t="s">
        <v>9</v>
      </c>
      <c r="B198" s="10" t="s">
        <v>4743</v>
      </c>
      <c r="C198" s="10" t="s">
        <v>4743</v>
      </c>
      <c r="D198" s="10" t="s">
        <v>4835</v>
      </c>
      <c r="E198" s="11" t="s">
        <v>4763</v>
      </c>
      <c r="F198" s="10" t="s">
        <v>416</v>
      </c>
      <c r="G198" s="11" t="s">
        <v>417</v>
      </c>
      <c r="H198" s="42">
        <v>31029.5105</v>
      </c>
      <c r="I198" s="42">
        <v>283.67887975740098</v>
      </c>
      <c r="J198" s="42">
        <v>747.26400223116195</v>
      </c>
      <c r="K198" s="42">
        <v>1030.94288198856</v>
      </c>
      <c r="N198" s="43"/>
    </row>
    <row r="199" spans="1:14" x14ac:dyDescent="0.3">
      <c r="A199" s="10" t="s">
        <v>9</v>
      </c>
      <c r="B199" s="10" t="s">
        <v>4743</v>
      </c>
      <c r="C199" s="10" t="s">
        <v>4743</v>
      </c>
      <c r="D199" s="10" t="s">
        <v>4835</v>
      </c>
      <c r="E199" s="11" t="s">
        <v>4763</v>
      </c>
      <c r="F199" s="10" t="s">
        <v>4746</v>
      </c>
      <c r="G199" s="11" t="s">
        <v>4747</v>
      </c>
      <c r="H199" s="42">
        <v>8916.5259999999998</v>
      </c>
      <c r="I199" s="42">
        <v>81.516919470517607</v>
      </c>
      <c r="J199" s="42">
        <v>214.73103512389699</v>
      </c>
      <c r="K199" s="42">
        <v>296.24795459441498</v>
      </c>
      <c r="N199" s="43"/>
    </row>
    <row r="200" spans="1:14" x14ac:dyDescent="0.3">
      <c r="A200" s="10" t="s">
        <v>9</v>
      </c>
      <c r="B200" s="10" t="s">
        <v>4743</v>
      </c>
      <c r="C200" s="10" t="s">
        <v>4743</v>
      </c>
      <c r="D200" s="10" t="s">
        <v>4835</v>
      </c>
      <c r="E200" s="11" t="s">
        <v>4763</v>
      </c>
      <c r="F200" s="10" t="s">
        <v>4748</v>
      </c>
      <c r="G200" s="11" t="s">
        <v>4749</v>
      </c>
      <c r="H200" s="42">
        <v>17543.028200000001</v>
      </c>
      <c r="I200" s="42">
        <v>101.42809125157</v>
      </c>
      <c r="J200" s="42">
        <v>0</v>
      </c>
      <c r="K200" s="42">
        <v>101.42809125157</v>
      </c>
      <c r="N200" s="43"/>
    </row>
    <row r="201" spans="1:14" x14ac:dyDescent="0.3">
      <c r="A201" s="10" t="s">
        <v>9</v>
      </c>
      <c r="B201" s="10" t="s">
        <v>4743</v>
      </c>
      <c r="C201" s="10" t="s">
        <v>4743</v>
      </c>
      <c r="D201" s="10" t="s">
        <v>4835</v>
      </c>
      <c r="E201" s="11" t="s">
        <v>4763</v>
      </c>
      <c r="F201" s="10" t="s">
        <v>4760</v>
      </c>
      <c r="G201" s="11" t="s">
        <v>4761</v>
      </c>
      <c r="H201" s="42">
        <v>6142.5168999999996</v>
      </c>
      <c r="I201" s="42">
        <v>35.514037553070601</v>
      </c>
      <c r="J201" s="42">
        <v>0</v>
      </c>
      <c r="K201" s="42">
        <v>35.514037553070601</v>
      </c>
      <c r="N201" s="43"/>
    </row>
    <row r="202" spans="1:14" x14ac:dyDescent="0.3">
      <c r="A202" s="10" t="s">
        <v>9</v>
      </c>
      <c r="B202" s="10" t="s">
        <v>4743</v>
      </c>
      <c r="C202" s="10" t="s">
        <v>4743</v>
      </c>
      <c r="D202" s="10" t="s">
        <v>4835</v>
      </c>
      <c r="E202" s="11" t="s">
        <v>4763</v>
      </c>
      <c r="F202" s="10" t="s">
        <v>4754</v>
      </c>
      <c r="G202" s="11" t="s">
        <v>4755</v>
      </c>
      <c r="H202" s="42">
        <v>1569.3086000000001</v>
      </c>
      <c r="I202" s="42">
        <v>14.3469778268111</v>
      </c>
      <c r="J202" s="42">
        <v>37.792662181805902</v>
      </c>
      <c r="K202" s="42">
        <v>52.139640008617</v>
      </c>
      <c r="N202" s="43"/>
    </row>
    <row r="203" spans="1:14" x14ac:dyDescent="0.3">
      <c r="A203" s="10" t="s">
        <v>9</v>
      </c>
      <c r="B203" s="10" t="s">
        <v>4743</v>
      </c>
      <c r="C203" s="10" t="s">
        <v>4743</v>
      </c>
      <c r="D203" s="10" t="s">
        <v>4836</v>
      </c>
      <c r="E203" s="11" t="s">
        <v>4837</v>
      </c>
      <c r="F203" s="10" t="s">
        <v>13</v>
      </c>
      <c r="G203" s="11" t="s">
        <v>415</v>
      </c>
      <c r="H203" s="42">
        <v>0</v>
      </c>
      <c r="I203" s="42">
        <v>0</v>
      </c>
      <c r="J203" s="42">
        <v>0</v>
      </c>
      <c r="K203" s="42">
        <v>0</v>
      </c>
      <c r="N203" s="43"/>
    </row>
    <row r="204" spans="1:14" x14ac:dyDescent="0.3">
      <c r="A204" s="10" t="s">
        <v>9</v>
      </c>
      <c r="B204" s="10" t="s">
        <v>4743</v>
      </c>
      <c r="C204" s="10" t="s">
        <v>4743</v>
      </c>
      <c r="D204" s="10" t="s">
        <v>4836</v>
      </c>
      <c r="E204" s="11" t="s">
        <v>4837</v>
      </c>
      <c r="F204" s="10" t="s">
        <v>416</v>
      </c>
      <c r="G204" s="11" t="s">
        <v>417</v>
      </c>
      <c r="H204" s="42">
        <v>82141.220300000001</v>
      </c>
      <c r="I204" s="42">
        <v>70.206301693034106</v>
      </c>
      <c r="J204" s="42">
        <v>3993.0392211133999</v>
      </c>
      <c r="K204" s="42">
        <v>4063.24552280644</v>
      </c>
      <c r="N204" s="43"/>
    </row>
    <row r="205" spans="1:14" x14ac:dyDescent="0.3">
      <c r="A205" s="10" t="s">
        <v>9</v>
      </c>
      <c r="B205" s="10" t="s">
        <v>4743</v>
      </c>
      <c r="C205" s="10" t="s">
        <v>4743</v>
      </c>
      <c r="D205" s="10" t="s">
        <v>4836</v>
      </c>
      <c r="E205" s="11" t="s">
        <v>4837</v>
      </c>
      <c r="F205" s="10" t="s">
        <v>4746</v>
      </c>
      <c r="G205" s="11" t="s">
        <v>4747</v>
      </c>
      <c r="H205" s="42">
        <v>0</v>
      </c>
      <c r="I205" s="42">
        <v>0</v>
      </c>
      <c r="J205" s="42">
        <v>0</v>
      </c>
      <c r="K205" s="42">
        <v>0</v>
      </c>
      <c r="N205" s="43"/>
    </row>
    <row r="206" spans="1:14" x14ac:dyDescent="0.3">
      <c r="A206" s="10" t="s">
        <v>9</v>
      </c>
      <c r="B206" s="10" t="s">
        <v>4743</v>
      </c>
      <c r="C206" s="10" t="s">
        <v>4743</v>
      </c>
      <c r="D206" s="10" t="s">
        <v>4836</v>
      </c>
      <c r="E206" s="11" t="s">
        <v>4837</v>
      </c>
      <c r="F206" s="10" t="s">
        <v>4838</v>
      </c>
      <c r="G206" s="11" t="s">
        <v>4839</v>
      </c>
      <c r="H206" s="42">
        <v>755239.59640000004</v>
      </c>
      <c r="I206" s="42">
        <v>791.521134303086</v>
      </c>
      <c r="J206" s="42">
        <v>58.974885245324998</v>
      </c>
      <c r="K206" s="42">
        <v>850.49601954841103</v>
      </c>
      <c r="N206" s="43"/>
    </row>
    <row r="207" spans="1:14" x14ac:dyDescent="0.3">
      <c r="A207" s="10" t="s">
        <v>9</v>
      </c>
      <c r="B207" s="10" t="s">
        <v>4743</v>
      </c>
      <c r="C207" s="10" t="s">
        <v>4743</v>
      </c>
      <c r="D207" s="10" t="s">
        <v>4836</v>
      </c>
      <c r="E207" s="11" t="s">
        <v>4837</v>
      </c>
      <c r="F207" s="10" t="s">
        <v>4840</v>
      </c>
      <c r="G207" s="11" t="s">
        <v>4841</v>
      </c>
      <c r="H207" s="42">
        <v>306033.1066</v>
      </c>
      <c r="I207" s="42">
        <v>320.73486721760099</v>
      </c>
      <c r="J207" s="42">
        <v>23.897406106518002</v>
      </c>
      <c r="K207" s="42">
        <v>344.63227332411901</v>
      </c>
      <c r="N207" s="43"/>
    </row>
    <row r="208" spans="1:14" x14ac:dyDescent="0.3">
      <c r="A208" s="10" t="s">
        <v>9</v>
      </c>
      <c r="B208" s="10" t="s">
        <v>4743</v>
      </c>
      <c r="C208" s="10" t="s">
        <v>4743</v>
      </c>
      <c r="D208" s="10" t="s">
        <v>35</v>
      </c>
      <c r="E208" s="11" t="s">
        <v>4842</v>
      </c>
      <c r="F208" s="10" t="s">
        <v>13</v>
      </c>
      <c r="G208" s="11" t="s">
        <v>415</v>
      </c>
      <c r="H208" s="42">
        <v>0</v>
      </c>
      <c r="I208" s="42">
        <v>0</v>
      </c>
      <c r="J208" s="42">
        <v>0</v>
      </c>
      <c r="K208" s="42">
        <v>0</v>
      </c>
      <c r="N208" s="43"/>
    </row>
    <row r="209" spans="1:14" x14ac:dyDescent="0.3">
      <c r="A209" s="10" t="s">
        <v>9</v>
      </c>
      <c r="B209" s="10" t="s">
        <v>4743</v>
      </c>
      <c r="C209" s="10" t="s">
        <v>4743</v>
      </c>
      <c r="D209" s="10" t="s">
        <v>35</v>
      </c>
      <c r="E209" s="11" t="s">
        <v>4842</v>
      </c>
      <c r="F209" s="10" t="s">
        <v>416</v>
      </c>
      <c r="G209" s="11" t="s">
        <v>417</v>
      </c>
      <c r="H209" s="42">
        <v>13683.7431</v>
      </c>
      <c r="I209" s="42">
        <v>58.566646464708903</v>
      </c>
      <c r="J209" s="42">
        <v>4.7334449096006201</v>
      </c>
      <c r="K209" s="42">
        <v>63.300091374309503</v>
      </c>
      <c r="N209" s="43"/>
    </row>
    <row r="210" spans="1:14" x14ac:dyDescent="0.3">
      <c r="A210" s="10" t="s">
        <v>9</v>
      </c>
      <c r="B210" s="10" t="s">
        <v>4743</v>
      </c>
      <c r="C210" s="10" t="s">
        <v>4743</v>
      </c>
      <c r="D210" s="10" t="s">
        <v>35</v>
      </c>
      <c r="E210" s="11" t="s">
        <v>4842</v>
      </c>
      <c r="F210" s="10" t="s">
        <v>4746</v>
      </c>
      <c r="G210" s="11" t="s">
        <v>4747</v>
      </c>
      <c r="H210" s="42">
        <v>6597.5190000000002</v>
      </c>
      <c r="I210" s="42">
        <v>28.237490259770301</v>
      </c>
      <c r="J210" s="42">
        <v>2.2821966528431599</v>
      </c>
      <c r="K210" s="42">
        <v>30.519686912613501</v>
      </c>
      <c r="N210" s="43"/>
    </row>
    <row r="211" spans="1:14" x14ac:dyDescent="0.3">
      <c r="A211" s="10" t="s">
        <v>9</v>
      </c>
      <c r="B211" s="10" t="s">
        <v>4743</v>
      </c>
      <c r="C211" s="10" t="s">
        <v>4743</v>
      </c>
      <c r="D211" s="10" t="s">
        <v>4843</v>
      </c>
      <c r="E211" s="11" t="s">
        <v>4844</v>
      </c>
      <c r="F211" s="10" t="s">
        <v>416</v>
      </c>
      <c r="G211" s="11" t="s">
        <v>417</v>
      </c>
      <c r="H211" s="42">
        <v>7177.4759000000004</v>
      </c>
      <c r="I211" s="42">
        <v>31.28875</v>
      </c>
      <c r="J211" s="42">
        <v>0</v>
      </c>
      <c r="K211" s="42">
        <v>31.28875</v>
      </c>
      <c r="N211" s="43"/>
    </row>
    <row r="212" spans="1:14" x14ac:dyDescent="0.3">
      <c r="A212" s="10" t="s">
        <v>9</v>
      </c>
      <c r="B212" s="10" t="s">
        <v>4743</v>
      </c>
      <c r="C212" s="10" t="s">
        <v>4743</v>
      </c>
      <c r="D212" s="10" t="s">
        <v>4843</v>
      </c>
      <c r="E212" s="11" t="s">
        <v>4844</v>
      </c>
      <c r="F212" s="10" t="s">
        <v>4746</v>
      </c>
      <c r="G212" s="11" t="s">
        <v>4747</v>
      </c>
      <c r="H212" s="42">
        <v>0</v>
      </c>
      <c r="I212" s="42">
        <v>0</v>
      </c>
      <c r="J212" s="42">
        <v>0</v>
      </c>
      <c r="K212" s="42">
        <v>0</v>
      </c>
      <c r="N212" s="43"/>
    </row>
    <row r="213" spans="1:14" x14ac:dyDescent="0.3">
      <c r="A213" s="10" t="s">
        <v>9</v>
      </c>
      <c r="B213" s="10" t="s">
        <v>4743</v>
      </c>
      <c r="C213" s="10" t="s">
        <v>4743</v>
      </c>
      <c r="D213" s="10" t="s">
        <v>4843</v>
      </c>
      <c r="E213" s="11" t="s">
        <v>4844</v>
      </c>
      <c r="F213" s="10" t="s">
        <v>4748</v>
      </c>
      <c r="G213" s="11" t="s">
        <v>4749</v>
      </c>
      <c r="H213" s="42">
        <v>7943.4516000000003</v>
      </c>
      <c r="I213" s="42">
        <v>34.627865612648201</v>
      </c>
      <c r="J213" s="42">
        <v>0</v>
      </c>
      <c r="K213" s="42">
        <v>34.627865612648201</v>
      </c>
      <c r="N213" s="43"/>
    </row>
    <row r="214" spans="1:14" x14ac:dyDescent="0.3">
      <c r="A214" s="10" t="s">
        <v>9</v>
      </c>
      <c r="B214" s="10" t="s">
        <v>4743</v>
      </c>
      <c r="C214" s="10" t="s">
        <v>4743</v>
      </c>
      <c r="D214" s="10" t="s">
        <v>4845</v>
      </c>
      <c r="E214" s="11" t="s">
        <v>4846</v>
      </c>
      <c r="F214" s="10" t="s">
        <v>13</v>
      </c>
      <c r="G214" s="11" t="s">
        <v>415</v>
      </c>
      <c r="H214" s="42">
        <v>0</v>
      </c>
      <c r="I214" s="42">
        <v>0</v>
      </c>
      <c r="J214" s="42">
        <v>0</v>
      </c>
      <c r="K214" s="42">
        <v>0</v>
      </c>
      <c r="N214" s="43"/>
    </row>
    <row r="215" spans="1:14" x14ac:dyDescent="0.3">
      <c r="A215" s="10" t="s">
        <v>9</v>
      </c>
      <c r="B215" s="10" t="s">
        <v>4743</v>
      </c>
      <c r="C215" s="10" t="s">
        <v>4743</v>
      </c>
      <c r="D215" s="10" t="s">
        <v>4845</v>
      </c>
      <c r="E215" s="11" t="s">
        <v>4846</v>
      </c>
      <c r="F215" s="10" t="s">
        <v>416</v>
      </c>
      <c r="G215" s="11" t="s">
        <v>417</v>
      </c>
      <c r="H215" s="42">
        <v>51343.119400000003</v>
      </c>
      <c r="I215" s="42">
        <v>131.80102765344299</v>
      </c>
      <c r="J215" s="42">
        <v>0</v>
      </c>
      <c r="K215" s="42">
        <v>131.80102765344299</v>
      </c>
      <c r="N215" s="43"/>
    </row>
    <row r="216" spans="1:14" x14ac:dyDescent="0.3">
      <c r="A216" s="10" t="s">
        <v>9</v>
      </c>
      <c r="B216" s="10" t="s">
        <v>4743</v>
      </c>
      <c r="C216" s="10" t="s">
        <v>4743</v>
      </c>
      <c r="D216" s="10" t="s">
        <v>4845</v>
      </c>
      <c r="E216" s="11" t="s">
        <v>4846</v>
      </c>
      <c r="F216" s="10" t="s">
        <v>4746</v>
      </c>
      <c r="G216" s="11" t="s">
        <v>4747</v>
      </c>
      <c r="H216" s="42">
        <v>0</v>
      </c>
      <c r="I216" s="42">
        <v>0</v>
      </c>
      <c r="J216" s="42">
        <v>0</v>
      </c>
      <c r="K216" s="42">
        <v>0</v>
      </c>
      <c r="N216" s="43"/>
    </row>
    <row r="217" spans="1:14" x14ac:dyDescent="0.3">
      <c r="A217" s="10" t="s">
        <v>9</v>
      </c>
      <c r="B217" s="10" t="s">
        <v>4743</v>
      </c>
      <c r="C217" s="10" t="s">
        <v>4743</v>
      </c>
      <c r="D217" s="10" t="s">
        <v>4845</v>
      </c>
      <c r="E217" s="11" t="s">
        <v>4846</v>
      </c>
      <c r="F217" s="10" t="s">
        <v>4748</v>
      </c>
      <c r="G217" s="11" t="s">
        <v>4749</v>
      </c>
      <c r="H217" s="42">
        <v>52919.443200000002</v>
      </c>
      <c r="I217" s="42">
        <v>135.84755043227699</v>
      </c>
      <c r="J217" s="42">
        <v>0</v>
      </c>
      <c r="K217" s="42">
        <v>135.84755043227699</v>
      </c>
      <c r="N217" s="43"/>
    </row>
    <row r="218" spans="1:14" x14ac:dyDescent="0.3">
      <c r="A218" s="10" t="s">
        <v>9</v>
      </c>
      <c r="B218" s="10" t="s">
        <v>4743</v>
      </c>
      <c r="C218" s="10" t="s">
        <v>4743</v>
      </c>
      <c r="D218" s="10" t="s">
        <v>4845</v>
      </c>
      <c r="E218" s="11" t="s">
        <v>4846</v>
      </c>
      <c r="F218" s="10" t="s">
        <v>4760</v>
      </c>
      <c r="G218" s="11" t="s">
        <v>4761</v>
      </c>
      <c r="H218" s="42">
        <v>28373.829099999999</v>
      </c>
      <c r="I218" s="42">
        <v>72.837410019007905</v>
      </c>
      <c r="J218" s="42">
        <v>0</v>
      </c>
      <c r="K218" s="42">
        <v>72.837410019007905</v>
      </c>
      <c r="N218" s="43"/>
    </row>
    <row r="219" spans="1:14" x14ac:dyDescent="0.3">
      <c r="A219" s="10" t="s">
        <v>9</v>
      </c>
      <c r="B219" s="10" t="s">
        <v>4743</v>
      </c>
      <c r="C219" s="10" t="s">
        <v>4743</v>
      </c>
      <c r="D219" s="10" t="s">
        <v>4845</v>
      </c>
      <c r="E219" s="11" t="s">
        <v>4846</v>
      </c>
      <c r="F219" s="10" t="s">
        <v>4754</v>
      </c>
      <c r="G219" s="11" t="s">
        <v>4755</v>
      </c>
      <c r="H219" s="42">
        <v>13736.5363</v>
      </c>
      <c r="I219" s="42">
        <v>35.262555644122898</v>
      </c>
      <c r="J219" s="42">
        <v>0</v>
      </c>
      <c r="K219" s="42">
        <v>35.262555644122898</v>
      </c>
      <c r="N219" s="43"/>
    </row>
    <row r="220" spans="1:14" x14ac:dyDescent="0.3">
      <c r="A220" s="10" t="s">
        <v>9</v>
      </c>
      <c r="B220" s="10" t="s">
        <v>4743</v>
      </c>
      <c r="C220" s="10" t="s">
        <v>4743</v>
      </c>
      <c r="D220" s="10" t="s">
        <v>4847</v>
      </c>
      <c r="E220" s="11" t="s">
        <v>4848</v>
      </c>
      <c r="F220" s="10" t="s">
        <v>13</v>
      </c>
      <c r="G220" s="11" t="s">
        <v>415</v>
      </c>
      <c r="H220" s="42">
        <v>0</v>
      </c>
      <c r="I220" s="42">
        <v>0</v>
      </c>
      <c r="J220" s="42">
        <v>0</v>
      </c>
      <c r="K220" s="42">
        <v>0</v>
      </c>
      <c r="N220" s="43"/>
    </row>
    <row r="221" spans="1:14" x14ac:dyDescent="0.3">
      <c r="A221" s="10" t="s">
        <v>9</v>
      </c>
      <c r="B221" s="10" t="s">
        <v>4743</v>
      </c>
      <c r="C221" s="10" t="s">
        <v>4743</v>
      </c>
      <c r="D221" s="10" t="s">
        <v>4847</v>
      </c>
      <c r="E221" s="11" t="s">
        <v>4848</v>
      </c>
      <c r="F221" s="10" t="s">
        <v>416</v>
      </c>
      <c r="G221" s="11" t="s">
        <v>417</v>
      </c>
      <c r="H221" s="42">
        <v>286527.09940000001</v>
      </c>
      <c r="I221" s="42">
        <v>1678.24257646448</v>
      </c>
      <c r="J221" s="42">
        <v>35037.2991864457</v>
      </c>
      <c r="K221" s="42">
        <v>36715.541762910201</v>
      </c>
      <c r="N221" s="43"/>
    </row>
    <row r="222" spans="1:14" x14ac:dyDescent="0.3">
      <c r="A222" s="10" t="s">
        <v>9</v>
      </c>
      <c r="B222" s="10" t="s">
        <v>4743</v>
      </c>
      <c r="C222" s="10" t="s">
        <v>4743</v>
      </c>
      <c r="D222" s="10" t="s">
        <v>4847</v>
      </c>
      <c r="E222" s="11" t="s">
        <v>4848</v>
      </c>
      <c r="F222" s="10" t="s">
        <v>4746</v>
      </c>
      <c r="G222" s="11" t="s">
        <v>4747</v>
      </c>
      <c r="H222" s="42">
        <v>199780.36300000001</v>
      </c>
      <c r="I222" s="42">
        <v>1170.1507872596401</v>
      </c>
      <c r="J222" s="42">
        <v>24429.6764969713</v>
      </c>
      <c r="K222" s="42">
        <v>25599.827284230902</v>
      </c>
      <c r="N222" s="43"/>
    </row>
    <row r="223" spans="1:14" x14ac:dyDescent="0.3">
      <c r="A223" s="10" t="s">
        <v>9</v>
      </c>
      <c r="B223" s="10" t="s">
        <v>4743</v>
      </c>
      <c r="C223" s="10" t="s">
        <v>4743</v>
      </c>
      <c r="D223" s="10" t="s">
        <v>4847</v>
      </c>
      <c r="E223" s="11" t="s">
        <v>4848</v>
      </c>
      <c r="F223" s="10" t="s">
        <v>4748</v>
      </c>
      <c r="G223" s="11" t="s">
        <v>4749</v>
      </c>
      <c r="H223" s="42">
        <v>235446.88020000001</v>
      </c>
      <c r="I223" s="42">
        <v>622.70958596148</v>
      </c>
      <c r="J223" s="42">
        <v>0</v>
      </c>
      <c r="K223" s="42">
        <v>622.70958596148</v>
      </c>
      <c r="N223" s="43"/>
    </row>
    <row r="224" spans="1:14" x14ac:dyDescent="0.3">
      <c r="A224" s="10" t="s">
        <v>9</v>
      </c>
      <c r="B224" s="10" t="s">
        <v>4743</v>
      </c>
      <c r="C224" s="10" t="s">
        <v>4743</v>
      </c>
      <c r="D224" s="10" t="s">
        <v>4847</v>
      </c>
      <c r="E224" s="11" t="s">
        <v>4848</v>
      </c>
      <c r="F224" s="10" t="s">
        <v>4760</v>
      </c>
      <c r="G224" s="11" t="s">
        <v>4761</v>
      </c>
      <c r="H224" s="42">
        <v>26224.8056</v>
      </c>
      <c r="I224" s="42">
        <v>69.359329648096207</v>
      </c>
      <c r="J224" s="42">
        <v>0</v>
      </c>
      <c r="K224" s="42">
        <v>69.359329648096207</v>
      </c>
      <c r="N224" s="43"/>
    </row>
    <row r="225" spans="1:14" x14ac:dyDescent="0.3">
      <c r="A225" s="10" t="s">
        <v>9</v>
      </c>
      <c r="B225" s="10" t="s">
        <v>4743</v>
      </c>
      <c r="C225" s="10" t="s">
        <v>4743</v>
      </c>
      <c r="D225" s="10" t="s">
        <v>4847</v>
      </c>
      <c r="E225" s="11" t="s">
        <v>4848</v>
      </c>
      <c r="F225" s="10" t="s">
        <v>4754</v>
      </c>
      <c r="G225" s="11" t="s">
        <v>4755</v>
      </c>
      <c r="H225" s="42">
        <v>63088.535600000003</v>
      </c>
      <c r="I225" s="42">
        <v>369.52130123988502</v>
      </c>
      <c r="J225" s="42">
        <v>7714.6346832541003</v>
      </c>
      <c r="K225" s="42">
        <v>8084.1559844939802</v>
      </c>
      <c r="N225" s="43"/>
    </row>
    <row r="226" spans="1:14" x14ac:dyDescent="0.3">
      <c r="A226" s="10" t="s">
        <v>9</v>
      </c>
      <c r="B226" s="10" t="s">
        <v>4743</v>
      </c>
      <c r="C226" s="10" t="s">
        <v>4743</v>
      </c>
      <c r="D226" s="10" t="s">
        <v>4847</v>
      </c>
      <c r="E226" s="11" t="s">
        <v>4848</v>
      </c>
      <c r="F226" s="10" t="s">
        <v>84</v>
      </c>
      <c r="G226" s="11" t="s">
        <v>4849</v>
      </c>
      <c r="H226" s="42">
        <v>0</v>
      </c>
      <c r="I226" s="42">
        <v>0</v>
      </c>
      <c r="J226" s="42">
        <v>0</v>
      </c>
      <c r="K226" s="42">
        <v>0</v>
      </c>
      <c r="N226" s="43"/>
    </row>
    <row r="227" spans="1:14" x14ac:dyDescent="0.3">
      <c r="A227" s="10" t="s">
        <v>9</v>
      </c>
      <c r="B227" s="10" t="s">
        <v>4743</v>
      </c>
      <c r="C227" s="10" t="s">
        <v>4743</v>
      </c>
      <c r="D227" s="10" t="s">
        <v>4850</v>
      </c>
      <c r="E227" s="11" t="s">
        <v>4777</v>
      </c>
      <c r="F227" s="10" t="s">
        <v>13</v>
      </c>
      <c r="G227" s="11" t="s">
        <v>415</v>
      </c>
      <c r="H227" s="42">
        <v>0</v>
      </c>
      <c r="I227" s="42">
        <v>0</v>
      </c>
      <c r="J227" s="42">
        <v>0</v>
      </c>
      <c r="K227" s="42">
        <v>0</v>
      </c>
      <c r="N227" s="43"/>
    </row>
    <row r="228" spans="1:14" x14ac:dyDescent="0.3">
      <c r="A228" s="10" t="s">
        <v>9</v>
      </c>
      <c r="B228" s="10" t="s">
        <v>4743</v>
      </c>
      <c r="C228" s="10" t="s">
        <v>4743</v>
      </c>
      <c r="D228" s="10" t="s">
        <v>4850</v>
      </c>
      <c r="E228" s="11" t="s">
        <v>4777</v>
      </c>
      <c r="F228" s="10" t="s">
        <v>416</v>
      </c>
      <c r="G228" s="11" t="s">
        <v>417</v>
      </c>
      <c r="H228" s="42">
        <v>48272.042500000003</v>
      </c>
      <c r="I228" s="42">
        <v>142.853162417503</v>
      </c>
      <c r="J228" s="42">
        <v>2676.0853601874201</v>
      </c>
      <c r="K228" s="42">
        <v>2818.9385226049199</v>
      </c>
      <c r="N228" s="43"/>
    </row>
    <row r="229" spans="1:14" x14ac:dyDescent="0.3">
      <c r="A229" s="10" t="s">
        <v>9</v>
      </c>
      <c r="B229" s="10" t="s">
        <v>4743</v>
      </c>
      <c r="C229" s="10" t="s">
        <v>4743</v>
      </c>
      <c r="D229" s="10" t="s">
        <v>4850</v>
      </c>
      <c r="E229" s="11" t="s">
        <v>4777</v>
      </c>
      <c r="F229" s="10" t="s">
        <v>4746</v>
      </c>
      <c r="G229" s="11" t="s">
        <v>4747</v>
      </c>
      <c r="H229" s="42">
        <v>238819.5785</v>
      </c>
      <c r="I229" s="42">
        <v>706.74722459185602</v>
      </c>
      <c r="J229" s="42">
        <v>13239.580203032499</v>
      </c>
      <c r="K229" s="42">
        <v>13946.327427624299</v>
      </c>
      <c r="N229" s="43"/>
    </row>
    <row r="230" spans="1:14" x14ac:dyDescent="0.3">
      <c r="A230" s="10" t="s">
        <v>9</v>
      </c>
      <c r="B230" s="10" t="s">
        <v>4743</v>
      </c>
      <c r="C230" s="10" t="s">
        <v>4743</v>
      </c>
      <c r="D230" s="10" t="s">
        <v>4850</v>
      </c>
      <c r="E230" s="11" t="s">
        <v>4777</v>
      </c>
      <c r="F230" s="10" t="s">
        <v>4815</v>
      </c>
      <c r="G230" s="11" t="s">
        <v>4816</v>
      </c>
      <c r="H230" s="42">
        <v>49632.249000000003</v>
      </c>
      <c r="I230" s="42">
        <v>263.097452781556</v>
      </c>
      <c r="J230" s="42">
        <v>0</v>
      </c>
      <c r="K230" s="42">
        <v>263.097452781556</v>
      </c>
      <c r="N230" s="43"/>
    </row>
    <row r="231" spans="1:14" x14ac:dyDescent="0.3">
      <c r="A231" s="10" t="s">
        <v>9</v>
      </c>
      <c r="B231" s="10" t="s">
        <v>4743</v>
      </c>
      <c r="C231" s="10" t="s">
        <v>4743</v>
      </c>
      <c r="D231" s="10" t="s">
        <v>4850</v>
      </c>
      <c r="E231" s="11" t="s">
        <v>4777</v>
      </c>
      <c r="F231" s="10" t="s">
        <v>4851</v>
      </c>
      <c r="G231" s="11" t="s">
        <v>4852</v>
      </c>
      <c r="H231" s="42">
        <v>2757.3471</v>
      </c>
      <c r="I231" s="42">
        <v>14.616525154530899</v>
      </c>
      <c r="J231" s="42">
        <v>0</v>
      </c>
      <c r="K231" s="42">
        <v>14.616525154530899</v>
      </c>
      <c r="N231" s="43"/>
    </row>
    <row r="232" spans="1:14" x14ac:dyDescent="0.3">
      <c r="A232" s="10" t="s">
        <v>9</v>
      </c>
      <c r="B232" s="10" t="s">
        <v>4743</v>
      </c>
      <c r="C232" s="10" t="s">
        <v>4743</v>
      </c>
      <c r="D232" s="10" t="s">
        <v>4850</v>
      </c>
      <c r="E232" s="11" t="s">
        <v>4777</v>
      </c>
      <c r="F232" s="10" t="s">
        <v>4748</v>
      </c>
      <c r="G232" s="11" t="s">
        <v>4749</v>
      </c>
      <c r="H232" s="42">
        <v>74645.326799999995</v>
      </c>
      <c r="I232" s="42">
        <v>395.690216683372</v>
      </c>
      <c r="J232" s="42">
        <v>0</v>
      </c>
      <c r="K232" s="42">
        <v>395.690216683372</v>
      </c>
      <c r="N232" s="43"/>
    </row>
    <row r="233" spans="1:14" x14ac:dyDescent="0.3">
      <c r="A233" s="10" t="s">
        <v>9</v>
      </c>
      <c r="B233" s="10" t="s">
        <v>4743</v>
      </c>
      <c r="C233" s="10" t="s">
        <v>4743</v>
      </c>
      <c r="D233" s="10" t="s">
        <v>4850</v>
      </c>
      <c r="E233" s="11" t="s">
        <v>4777</v>
      </c>
      <c r="F233" s="10" t="s">
        <v>4760</v>
      </c>
      <c r="G233" s="11" t="s">
        <v>4761</v>
      </c>
      <c r="H233" s="42">
        <v>60070.777499999997</v>
      </c>
      <c r="I233" s="42">
        <v>318.43144086656599</v>
      </c>
      <c r="J233" s="42">
        <v>0</v>
      </c>
      <c r="K233" s="42">
        <v>318.43144086656599</v>
      </c>
      <c r="N233" s="43"/>
    </row>
    <row r="234" spans="1:14" x14ac:dyDescent="0.3">
      <c r="A234" s="10" t="s">
        <v>9</v>
      </c>
      <c r="B234" s="10" t="s">
        <v>4743</v>
      </c>
      <c r="C234" s="10" t="s">
        <v>4743</v>
      </c>
      <c r="D234" s="10" t="s">
        <v>4850</v>
      </c>
      <c r="E234" s="11" t="s">
        <v>4777</v>
      </c>
      <c r="F234" s="10" t="s">
        <v>4754</v>
      </c>
      <c r="G234" s="11" t="s">
        <v>4755</v>
      </c>
      <c r="H234" s="42">
        <v>10162.5352</v>
      </c>
      <c r="I234" s="42">
        <v>30.074349982632199</v>
      </c>
      <c r="J234" s="42">
        <v>563.38639161840297</v>
      </c>
      <c r="K234" s="42">
        <v>593.46074160103501</v>
      </c>
      <c r="N234" s="43"/>
    </row>
    <row r="235" spans="1:14" x14ac:dyDescent="0.3">
      <c r="A235" s="10" t="s">
        <v>9</v>
      </c>
      <c r="B235" s="10" t="s">
        <v>4743</v>
      </c>
      <c r="C235" s="10" t="s">
        <v>4743</v>
      </c>
      <c r="D235" s="10" t="s">
        <v>4853</v>
      </c>
      <c r="E235" s="11" t="s">
        <v>4854</v>
      </c>
      <c r="F235" s="10" t="s">
        <v>416</v>
      </c>
      <c r="G235" s="11" t="s">
        <v>417</v>
      </c>
      <c r="H235" s="42">
        <v>411135.16</v>
      </c>
      <c r="I235" s="42">
        <v>1565.0505966225101</v>
      </c>
      <c r="J235" s="42">
        <v>50507.262151603703</v>
      </c>
      <c r="K235" s="42">
        <v>52072.312748226199</v>
      </c>
      <c r="N235" s="43"/>
    </row>
    <row r="236" spans="1:14" x14ac:dyDescent="0.3">
      <c r="A236" s="10" t="s">
        <v>9</v>
      </c>
      <c r="B236" s="10" t="s">
        <v>4743</v>
      </c>
      <c r="C236" s="10" t="s">
        <v>4743</v>
      </c>
      <c r="D236" s="10" t="s">
        <v>4853</v>
      </c>
      <c r="E236" s="11" t="s">
        <v>4854</v>
      </c>
      <c r="F236" s="10" t="s">
        <v>4746</v>
      </c>
      <c r="G236" s="11" t="s">
        <v>4747</v>
      </c>
      <c r="H236" s="42">
        <v>3342475.4575999998</v>
      </c>
      <c r="I236" s="42">
        <v>12723.658097216799</v>
      </c>
      <c r="J236" s="42">
        <v>410617.48190784297</v>
      </c>
      <c r="K236" s="42">
        <v>423341.14000506001</v>
      </c>
      <c r="N236" s="43"/>
    </row>
    <row r="237" spans="1:14" x14ac:dyDescent="0.3">
      <c r="A237" s="10" t="s">
        <v>9</v>
      </c>
      <c r="B237" s="10" t="s">
        <v>4743</v>
      </c>
      <c r="C237" s="10" t="s">
        <v>4779</v>
      </c>
      <c r="D237" s="10" t="s">
        <v>4855</v>
      </c>
      <c r="E237" s="11" t="s">
        <v>4856</v>
      </c>
      <c r="F237" s="10" t="s">
        <v>416</v>
      </c>
      <c r="G237" s="11" t="s">
        <v>417</v>
      </c>
      <c r="H237" s="42">
        <v>73943482.422199994</v>
      </c>
      <c r="I237" s="42">
        <v>288072.02237624198</v>
      </c>
      <c r="J237" s="42">
        <v>9273622.5173194092</v>
      </c>
      <c r="K237" s="42">
        <v>9561694.5396956503</v>
      </c>
      <c r="N237" s="43"/>
    </row>
    <row r="238" spans="1:14" x14ac:dyDescent="0.3">
      <c r="A238" s="10" t="s">
        <v>9</v>
      </c>
      <c r="B238" s="10" t="s">
        <v>4743</v>
      </c>
      <c r="C238" s="10" t="s">
        <v>4779</v>
      </c>
      <c r="D238" s="10" t="s">
        <v>4855</v>
      </c>
      <c r="E238" s="11" t="s">
        <v>4856</v>
      </c>
      <c r="F238" s="10" t="s">
        <v>4782</v>
      </c>
      <c r="G238" s="11" t="s">
        <v>4783</v>
      </c>
      <c r="H238" s="42">
        <v>0</v>
      </c>
      <c r="I238" s="42">
        <v>0</v>
      </c>
      <c r="J238" s="42">
        <v>0</v>
      </c>
      <c r="K238" s="42">
        <v>0</v>
      </c>
      <c r="N238" s="43"/>
    </row>
    <row r="239" spans="1:14" x14ac:dyDescent="0.3">
      <c r="A239" s="10" t="s">
        <v>9</v>
      </c>
      <c r="B239" s="10" t="s">
        <v>4743</v>
      </c>
      <c r="C239" s="10" t="s">
        <v>4779</v>
      </c>
      <c r="D239" s="10" t="s">
        <v>4855</v>
      </c>
      <c r="E239" s="11" t="s">
        <v>4856</v>
      </c>
      <c r="F239" s="10" t="s">
        <v>4784</v>
      </c>
      <c r="G239" s="11" t="s">
        <v>4785</v>
      </c>
      <c r="H239" s="42">
        <v>0</v>
      </c>
      <c r="I239" s="42">
        <v>0</v>
      </c>
      <c r="J239" s="42">
        <v>0</v>
      </c>
      <c r="K239" s="42">
        <v>0</v>
      </c>
      <c r="N239" s="43"/>
    </row>
    <row r="240" spans="1:14" x14ac:dyDescent="0.3">
      <c r="A240" s="10" t="s">
        <v>9</v>
      </c>
      <c r="B240" s="10" t="s">
        <v>4743</v>
      </c>
      <c r="C240" s="10" t="s">
        <v>4779</v>
      </c>
      <c r="D240" s="10" t="s">
        <v>4855</v>
      </c>
      <c r="E240" s="11" t="s">
        <v>4856</v>
      </c>
      <c r="F240" s="10" t="s">
        <v>4857</v>
      </c>
      <c r="G240" s="11" t="s">
        <v>4858</v>
      </c>
      <c r="H240" s="42">
        <v>663257.72389999998</v>
      </c>
      <c r="I240" s="42">
        <v>2583.9463819528401</v>
      </c>
      <c r="J240" s="42">
        <v>83182.473443835901</v>
      </c>
      <c r="K240" s="42">
        <v>85766.419825788704</v>
      </c>
      <c r="N240" s="43"/>
    </row>
    <row r="241" spans="1:14" x14ac:dyDescent="0.3">
      <c r="A241" s="10" t="s">
        <v>9</v>
      </c>
      <c r="B241" s="10" t="s">
        <v>4743</v>
      </c>
      <c r="C241" s="10" t="s">
        <v>4779</v>
      </c>
      <c r="D241" s="10" t="s">
        <v>4855</v>
      </c>
      <c r="E241" s="11" t="s">
        <v>4856</v>
      </c>
      <c r="F241" s="10" t="s">
        <v>4820</v>
      </c>
      <c r="G241" s="11" t="s">
        <v>4821</v>
      </c>
      <c r="H241" s="42">
        <v>9753.7900000000009</v>
      </c>
      <c r="I241" s="42">
        <v>37.999211499306497</v>
      </c>
      <c r="J241" s="42">
        <v>1223.2716682917001</v>
      </c>
      <c r="K241" s="42">
        <v>1261.27087979101</v>
      </c>
      <c r="N241" s="43"/>
    </row>
    <row r="242" spans="1:14" x14ac:dyDescent="0.3">
      <c r="A242" s="10" t="s">
        <v>9</v>
      </c>
      <c r="B242" s="10" t="s">
        <v>4743</v>
      </c>
      <c r="C242" s="10" t="s">
        <v>4779</v>
      </c>
      <c r="D242" s="10" t="s">
        <v>4855</v>
      </c>
      <c r="E242" s="11" t="s">
        <v>4856</v>
      </c>
      <c r="F242" s="10" t="s">
        <v>4731</v>
      </c>
      <c r="G242" s="11" t="s">
        <v>4732</v>
      </c>
      <c r="H242" s="42">
        <v>0</v>
      </c>
      <c r="I242" s="42">
        <v>0</v>
      </c>
      <c r="J242" s="42">
        <v>0</v>
      </c>
      <c r="K242" s="42">
        <v>0</v>
      </c>
      <c r="N242" s="43"/>
    </row>
    <row r="243" spans="1:14" x14ac:dyDescent="0.3">
      <c r="A243" s="10" t="s">
        <v>9</v>
      </c>
      <c r="B243" s="10" t="s">
        <v>4743</v>
      </c>
      <c r="C243" s="10" t="s">
        <v>4779</v>
      </c>
      <c r="D243" s="10" t="s">
        <v>4855</v>
      </c>
      <c r="E243" s="11" t="s">
        <v>4856</v>
      </c>
      <c r="F243" s="10" t="s">
        <v>4786</v>
      </c>
      <c r="G243" s="11" t="s">
        <v>4787</v>
      </c>
      <c r="H243" s="42">
        <v>0</v>
      </c>
      <c r="I243" s="42">
        <v>0</v>
      </c>
      <c r="J243" s="42">
        <v>0</v>
      </c>
      <c r="K243" s="42">
        <v>0</v>
      </c>
      <c r="N243" s="43"/>
    </row>
    <row r="244" spans="1:14" x14ac:dyDescent="0.3">
      <c r="A244" s="10" t="s">
        <v>9</v>
      </c>
      <c r="B244" s="10" t="s">
        <v>4743</v>
      </c>
      <c r="C244" s="10" t="s">
        <v>4779</v>
      </c>
      <c r="D244" s="10" t="s">
        <v>4855</v>
      </c>
      <c r="E244" s="11" t="s">
        <v>4856</v>
      </c>
      <c r="F244" s="10" t="s">
        <v>4748</v>
      </c>
      <c r="G244" s="11" t="s">
        <v>4749</v>
      </c>
      <c r="H244" s="42">
        <v>47882625.515000001</v>
      </c>
      <c r="I244" s="42">
        <v>186842.49788035799</v>
      </c>
      <c r="J244" s="42">
        <v>6093018.5492155999</v>
      </c>
      <c r="K244" s="42">
        <v>6279861.04709596</v>
      </c>
      <c r="N244" s="43"/>
    </row>
    <row r="245" spans="1:14" x14ac:dyDescent="0.3">
      <c r="A245" s="10" t="s">
        <v>9</v>
      </c>
      <c r="B245" s="10" t="s">
        <v>4743</v>
      </c>
      <c r="C245" s="10" t="s">
        <v>4779</v>
      </c>
      <c r="D245" s="10" t="s">
        <v>4855</v>
      </c>
      <c r="E245" s="11" t="s">
        <v>4856</v>
      </c>
      <c r="F245" s="10" t="s">
        <v>4859</v>
      </c>
      <c r="G245" s="11" t="s">
        <v>4860</v>
      </c>
      <c r="H245" s="42">
        <v>16831446.610399999</v>
      </c>
      <c r="I245" s="42">
        <v>64556.071066744902</v>
      </c>
      <c r="J245" s="42">
        <v>2120636.31926136</v>
      </c>
      <c r="K245" s="42">
        <v>2185192.3903281</v>
      </c>
      <c r="N245" s="43"/>
    </row>
    <row r="246" spans="1:14" x14ac:dyDescent="0.3">
      <c r="A246" s="10" t="s">
        <v>9</v>
      </c>
      <c r="B246" s="10" t="s">
        <v>4743</v>
      </c>
      <c r="C246" s="10" t="s">
        <v>4779</v>
      </c>
      <c r="D246" s="10" t="s">
        <v>4855</v>
      </c>
      <c r="E246" s="11" t="s">
        <v>4856</v>
      </c>
      <c r="F246" s="10" t="s">
        <v>4788</v>
      </c>
      <c r="G246" s="11" t="s">
        <v>4789</v>
      </c>
      <c r="H246" s="42">
        <v>0</v>
      </c>
      <c r="I246" s="42">
        <v>0</v>
      </c>
      <c r="J246" s="42">
        <v>0</v>
      </c>
      <c r="K246" s="42">
        <v>0</v>
      </c>
      <c r="N246" s="43"/>
    </row>
    <row r="247" spans="1:14" x14ac:dyDescent="0.3">
      <c r="A247" s="10" t="s">
        <v>9</v>
      </c>
      <c r="B247" s="10" t="s">
        <v>4743</v>
      </c>
      <c r="C247" s="10" t="s">
        <v>4779</v>
      </c>
      <c r="D247" s="10" t="s">
        <v>4855</v>
      </c>
      <c r="E247" s="11" t="s">
        <v>4856</v>
      </c>
      <c r="F247" s="10" t="s">
        <v>4741</v>
      </c>
      <c r="G247" s="11" t="s">
        <v>4742</v>
      </c>
      <c r="H247" s="42">
        <v>4428220.6858000001</v>
      </c>
      <c r="I247" s="42">
        <v>17251.6420206851</v>
      </c>
      <c r="J247" s="42">
        <v>555365.33740443399</v>
      </c>
      <c r="K247" s="42">
        <v>572616.979425119</v>
      </c>
      <c r="N247" s="43"/>
    </row>
    <row r="248" spans="1:14" x14ac:dyDescent="0.3">
      <c r="A248" s="10" t="s">
        <v>9</v>
      </c>
      <c r="B248" s="10" t="s">
        <v>4743</v>
      </c>
      <c r="C248" s="10" t="s">
        <v>4779</v>
      </c>
      <c r="D248" s="10" t="s">
        <v>4855</v>
      </c>
      <c r="E248" s="11" t="s">
        <v>4856</v>
      </c>
      <c r="F248" s="10" t="s">
        <v>4861</v>
      </c>
      <c r="G248" s="11" t="s">
        <v>4862</v>
      </c>
      <c r="H248" s="42">
        <v>907102.4754</v>
      </c>
      <c r="I248" s="42">
        <v>3533.9266694355001</v>
      </c>
      <c r="J248" s="42">
        <v>113764.265151128</v>
      </c>
      <c r="K248" s="42">
        <v>117298.191820564</v>
      </c>
      <c r="N248" s="43"/>
    </row>
    <row r="249" spans="1:14" x14ac:dyDescent="0.3">
      <c r="A249" s="10" t="s">
        <v>9</v>
      </c>
      <c r="B249" s="10" t="s">
        <v>4743</v>
      </c>
      <c r="C249" s="10" t="s">
        <v>4779</v>
      </c>
      <c r="D249" s="10" t="s">
        <v>4863</v>
      </c>
      <c r="E249" s="11" t="s">
        <v>4864</v>
      </c>
      <c r="F249" s="10" t="s">
        <v>13</v>
      </c>
      <c r="G249" s="11" t="s">
        <v>415</v>
      </c>
      <c r="H249" s="42">
        <v>0</v>
      </c>
      <c r="I249" s="42">
        <v>0</v>
      </c>
      <c r="J249" s="42">
        <v>0</v>
      </c>
      <c r="K249" s="42">
        <v>0</v>
      </c>
      <c r="N249" s="43"/>
    </row>
    <row r="250" spans="1:14" x14ac:dyDescent="0.3">
      <c r="A250" s="10" t="s">
        <v>9</v>
      </c>
      <c r="B250" s="10" t="s">
        <v>4743</v>
      </c>
      <c r="C250" s="10" t="s">
        <v>4779</v>
      </c>
      <c r="D250" s="10" t="s">
        <v>4863</v>
      </c>
      <c r="E250" s="11" t="s">
        <v>4864</v>
      </c>
      <c r="F250" s="10" t="s">
        <v>416</v>
      </c>
      <c r="G250" s="11" t="s">
        <v>417</v>
      </c>
      <c r="H250" s="42">
        <v>5038171.6879000003</v>
      </c>
      <c r="I250" s="42">
        <v>29002.814432081901</v>
      </c>
      <c r="J250" s="42">
        <v>413241.802744182</v>
      </c>
      <c r="K250" s="42">
        <v>442244.617176264</v>
      </c>
      <c r="N250" s="43"/>
    </row>
    <row r="251" spans="1:14" x14ac:dyDescent="0.3">
      <c r="A251" s="10" t="s">
        <v>9</v>
      </c>
      <c r="B251" s="10" t="s">
        <v>4743</v>
      </c>
      <c r="C251" s="10" t="s">
        <v>4779</v>
      </c>
      <c r="D251" s="10" t="s">
        <v>4863</v>
      </c>
      <c r="E251" s="11" t="s">
        <v>4864</v>
      </c>
      <c r="F251" s="10" t="s">
        <v>4865</v>
      </c>
      <c r="G251" s="11" t="s">
        <v>4866</v>
      </c>
      <c r="H251" s="42">
        <v>0</v>
      </c>
      <c r="I251" s="42">
        <v>0</v>
      </c>
      <c r="J251" s="42">
        <v>0</v>
      </c>
      <c r="K251" s="42">
        <v>0</v>
      </c>
      <c r="N251" s="43"/>
    </row>
    <row r="252" spans="1:14" x14ac:dyDescent="0.3">
      <c r="A252" s="10" t="s">
        <v>9</v>
      </c>
      <c r="B252" s="10" t="s">
        <v>4743</v>
      </c>
      <c r="C252" s="10" t="s">
        <v>4779</v>
      </c>
      <c r="D252" s="10" t="s">
        <v>4863</v>
      </c>
      <c r="E252" s="11" t="s">
        <v>4864</v>
      </c>
      <c r="F252" s="10" t="s">
        <v>4867</v>
      </c>
      <c r="G252" s="11" t="s">
        <v>4868</v>
      </c>
      <c r="H252" s="42">
        <v>280443.41310000001</v>
      </c>
      <c r="I252" s="42">
        <v>1614.40474332743</v>
      </c>
      <c r="J252" s="42">
        <v>0</v>
      </c>
      <c r="K252" s="42">
        <v>1614.40474332743</v>
      </c>
      <c r="N252" s="43"/>
    </row>
    <row r="253" spans="1:14" x14ac:dyDescent="0.3">
      <c r="A253" s="10" t="s">
        <v>9</v>
      </c>
      <c r="B253" s="10" t="s">
        <v>4743</v>
      </c>
      <c r="C253" s="10" t="s">
        <v>4779</v>
      </c>
      <c r="D253" s="10" t="s">
        <v>4863</v>
      </c>
      <c r="E253" s="11" t="s">
        <v>4864</v>
      </c>
      <c r="F253" s="10" t="s">
        <v>4784</v>
      </c>
      <c r="G253" s="11" t="s">
        <v>4785</v>
      </c>
      <c r="H253" s="42">
        <v>0</v>
      </c>
      <c r="I253" s="42">
        <v>0</v>
      </c>
      <c r="J253" s="42">
        <v>0</v>
      </c>
      <c r="K253" s="42">
        <v>0</v>
      </c>
      <c r="N253" s="43"/>
    </row>
    <row r="254" spans="1:14" x14ac:dyDescent="0.3">
      <c r="A254" s="10" t="s">
        <v>9</v>
      </c>
      <c r="B254" s="10" t="s">
        <v>4743</v>
      </c>
      <c r="C254" s="10" t="s">
        <v>4779</v>
      </c>
      <c r="D254" s="10" t="s">
        <v>4863</v>
      </c>
      <c r="E254" s="11" t="s">
        <v>4864</v>
      </c>
      <c r="F254" s="10" t="s">
        <v>4731</v>
      </c>
      <c r="G254" s="11" t="s">
        <v>4732</v>
      </c>
      <c r="H254" s="42">
        <v>0</v>
      </c>
      <c r="I254" s="42">
        <v>0</v>
      </c>
      <c r="J254" s="42">
        <v>0</v>
      </c>
      <c r="K254" s="42">
        <v>0</v>
      </c>
      <c r="N254" s="43"/>
    </row>
    <row r="255" spans="1:14" x14ac:dyDescent="0.3">
      <c r="A255" s="10" t="s">
        <v>9</v>
      </c>
      <c r="B255" s="10" t="s">
        <v>4743</v>
      </c>
      <c r="C255" s="10" t="s">
        <v>4779</v>
      </c>
      <c r="D255" s="10" t="s">
        <v>4863</v>
      </c>
      <c r="E255" s="11" t="s">
        <v>4864</v>
      </c>
      <c r="F255" s="10" t="s">
        <v>4786</v>
      </c>
      <c r="G255" s="11" t="s">
        <v>4787</v>
      </c>
      <c r="H255" s="42">
        <v>638210.7304</v>
      </c>
      <c r="I255" s="42">
        <v>3673.93342823074</v>
      </c>
      <c r="J255" s="42">
        <v>52347.432577604603</v>
      </c>
      <c r="K255" s="42">
        <v>56021.366005835298</v>
      </c>
      <c r="N255" s="43"/>
    </row>
    <row r="256" spans="1:14" x14ac:dyDescent="0.3">
      <c r="A256" s="10" t="s">
        <v>9</v>
      </c>
      <c r="B256" s="10" t="s">
        <v>4743</v>
      </c>
      <c r="C256" s="10" t="s">
        <v>4779</v>
      </c>
      <c r="D256" s="10" t="s">
        <v>4863</v>
      </c>
      <c r="E256" s="11" t="s">
        <v>4864</v>
      </c>
      <c r="F256" s="10" t="s">
        <v>4733</v>
      </c>
      <c r="G256" s="11" t="s">
        <v>4734</v>
      </c>
      <c r="H256" s="42">
        <v>0</v>
      </c>
      <c r="I256" s="42">
        <v>0</v>
      </c>
      <c r="J256" s="42">
        <v>0</v>
      </c>
      <c r="K256" s="42">
        <v>0</v>
      </c>
      <c r="N256" s="43"/>
    </row>
    <row r="257" spans="1:14" x14ac:dyDescent="0.3">
      <c r="A257" s="10" t="s">
        <v>9</v>
      </c>
      <c r="B257" s="10" t="s">
        <v>4743</v>
      </c>
      <c r="C257" s="10" t="s">
        <v>4779</v>
      </c>
      <c r="D257" s="10" t="s">
        <v>4863</v>
      </c>
      <c r="E257" s="11" t="s">
        <v>4864</v>
      </c>
      <c r="F257" s="10" t="s">
        <v>4794</v>
      </c>
      <c r="G257" s="11" t="s">
        <v>4795</v>
      </c>
      <c r="H257" s="42">
        <v>192155.67199999999</v>
      </c>
      <c r="I257" s="42">
        <v>1106.16621302065</v>
      </c>
      <c r="J257" s="42">
        <v>15761.026264324</v>
      </c>
      <c r="K257" s="42">
        <v>16867.192477344601</v>
      </c>
      <c r="N257" s="43"/>
    </row>
    <row r="258" spans="1:14" x14ac:dyDescent="0.3">
      <c r="A258" s="10" t="s">
        <v>9</v>
      </c>
      <c r="B258" s="10" t="s">
        <v>4743</v>
      </c>
      <c r="C258" s="10" t="s">
        <v>4779</v>
      </c>
      <c r="D258" s="10" t="s">
        <v>4863</v>
      </c>
      <c r="E258" s="11" t="s">
        <v>4864</v>
      </c>
      <c r="F258" s="10" t="s">
        <v>4739</v>
      </c>
      <c r="G258" s="11" t="s">
        <v>4740</v>
      </c>
      <c r="H258" s="42">
        <v>967015.84959999996</v>
      </c>
      <c r="I258" s="42">
        <v>6017.6962935556003</v>
      </c>
      <c r="J258" s="42">
        <v>73615.245969398107</v>
      </c>
      <c r="K258" s="42">
        <v>79632.9422629537</v>
      </c>
      <c r="N258" s="43"/>
    </row>
    <row r="259" spans="1:14" x14ac:dyDescent="0.3">
      <c r="A259" s="10" t="s">
        <v>9</v>
      </c>
      <c r="B259" s="10" t="s">
        <v>4743</v>
      </c>
      <c r="C259" s="10" t="s">
        <v>4779</v>
      </c>
      <c r="D259" s="10" t="s">
        <v>4863</v>
      </c>
      <c r="E259" s="11" t="s">
        <v>4864</v>
      </c>
      <c r="F259" s="10" t="s">
        <v>4869</v>
      </c>
      <c r="G259" s="11" t="s">
        <v>4870</v>
      </c>
      <c r="H259" s="42">
        <v>303716.9388</v>
      </c>
      <c r="I259" s="42">
        <v>1890.0168993591999</v>
      </c>
      <c r="J259" s="42">
        <v>0</v>
      </c>
      <c r="K259" s="42">
        <v>1890.0168993591999</v>
      </c>
      <c r="N259" s="43"/>
    </row>
    <row r="260" spans="1:14" x14ac:dyDescent="0.3">
      <c r="A260" s="10" t="s">
        <v>9</v>
      </c>
      <c r="B260" s="10" t="s">
        <v>4743</v>
      </c>
      <c r="C260" s="10" t="s">
        <v>4779</v>
      </c>
      <c r="D260" s="10" t="s">
        <v>4863</v>
      </c>
      <c r="E260" s="11" t="s">
        <v>4864</v>
      </c>
      <c r="F260" s="10" t="s">
        <v>4871</v>
      </c>
      <c r="G260" s="11" t="s">
        <v>4872</v>
      </c>
      <c r="H260" s="42">
        <v>120385.2116</v>
      </c>
      <c r="I260" s="42">
        <v>749.15177617087602</v>
      </c>
      <c r="J260" s="42">
        <v>0</v>
      </c>
      <c r="K260" s="42">
        <v>749.15177617087602</v>
      </c>
      <c r="N260" s="43"/>
    </row>
    <row r="261" spans="1:14" x14ac:dyDescent="0.3">
      <c r="A261" s="10" t="s">
        <v>9</v>
      </c>
      <c r="B261" s="10" t="s">
        <v>4743</v>
      </c>
      <c r="C261" s="10" t="s">
        <v>4779</v>
      </c>
      <c r="D261" s="10" t="s">
        <v>4863</v>
      </c>
      <c r="E261" s="11" t="s">
        <v>4864</v>
      </c>
      <c r="F261" s="10" t="s">
        <v>4788</v>
      </c>
      <c r="G261" s="11" t="s">
        <v>4789</v>
      </c>
      <c r="H261" s="42">
        <v>0</v>
      </c>
      <c r="I261" s="42">
        <v>0</v>
      </c>
      <c r="J261" s="42">
        <v>0</v>
      </c>
      <c r="K261" s="42">
        <v>0</v>
      </c>
      <c r="N261" s="43"/>
    </row>
    <row r="262" spans="1:14" x14ac:dyDescent="0.3">
      <c r="A262" s="10" t="s">
        <v>9</v>
      </c>
      <c r="B262" s="10" t="s">
        <v>4743</v>
      </c>
      <c r="C262" s="10" t="s">
        <v>4779</v>
      </c>
      <c r="D262" s="10" t="s">
        <v>4863</v>
      </c>
      <c r="E262" s="11" t="s">
        <v>4864</v>
      </c>
      <c r="F262" s="10" t="s">
        <v>4741</v>
      </c>
      <c r="G262" s="11" t="s">
        <v>4742</v>
      </c>
      <c r="H262" s="42">
        <v>288522.03000000003</v>
      </c>
      <c r="I262" s="42">
        <v>1660.9102297607301</v>
      </c>
      <c r="J262" s="42">
        <v>23665.204601087102</v>
      </c>
      <c r="K262" s="42">
        <v>25326.1148308478</v>
      </c>
      <c r="N262" s="43"/>
    </row>
    <row r="263" spans="1:14" x14ac:dyDescent="0.3">
      <c r="A263" s="10" t="s">
        <v>9</v>
      </c>
      <c r="B263" s="10" t="s">
        <v>4743</v>
      </c>
      <c r="C263" s="10" t="s">
        <v>4779</v>
      </c>
      <c r="D263" s="10" t="s">
        <v>4873</v>
      </c>
      <c r="E263" s="11" t="s">
        <v>4874</v>
      </c>
      <c r="F263" s="10" t="s">
        <v>13</v>
      </c>
      <c r="G263" s="11" t="s">
        <v>415</v>
      </c>
      <c r="H263" s="42">
        <v>0</v>
      </c>
      <c r="I263" s="42">
        <v>0</v>
      </c>
      <c r="J263" s="42">
        <v>0</v>
      </c>
      <c r="K263" s="42">
        <v>0</v>
      </c>
      <c r="N263" s="43"/>
    </row>
    <row r="264" spans="1:14" x14ac:dyDescent="0.3">
      <c r="A264" s="10" t="s">
        <v>9</v>
      </c>
      <c r="B264" s="10" t="s">
        <v>4743</v>
      </c>
      <c r="C264" s="10" t="s">
        <v>4779</v>
      </c>
      <c r="D264" s="10" t="s">
        <v>4873</v>
      </c>
      <c r="E264" s="11" t="s">
        <v>4874</v>
      </c>
      <c r="F264" s="10" t="s">
        <v>416</v>
      </c>
      <c r="G264" s="11" t="s">
        <v>417</v>
      </c>
      <c r="H264" s="42">
        <v>217532.0405</v>
      </c>
      <c r="I264" s="42">
        <v>1736.2582332694301</v>
      </c>
      <c r="J264" s="42">
        <v>3188.4092488671999</v>
      </c>
      <c r="K264" s="42">
        <v>4924.6674821366296</v>
      </c>
      <c r="N264" s="43"/>
    </row>
    <row r="265" spans="1:14" x14ac:dyDescent="0.3">
      <c r="A265" s="10" t="s">
        <v>9</v>
      </c>
      <c r="B265" s="10" t="s">
        <v>4743</v>
      </c>
      <c r="C265" s="10" t="s">
        <v>4779</v>
      </c>
      <c r="D265" s="10" t="s">
        <v>4873</v>
      </c>
      <c r="E265" s="11" t="s">
        <v>4874</v>
      </c>
      <c r="F265" s="10" t="s">
        <v>4731</v>
      </c>
      <c r="G265" s="11" t="s">
        <v>4732</v>
      </c>
      <c r="H265" s="42">
        <v>0</v>
      </c>
      <c r="I265" s="42">
        <v>0</v>
      </c>
      <c r="J265" s="42">
        <v>0</v>
      </c>
      <c r="K265" s="42">
        <v>0</v>
      </c>
      <c r="N265" s="43"/>
    </row>
    <row r="266" spans="1:14" x14ac:dyDescent="0.3">
      <c r="A266" s="10" t="s">
        <v>9</v>
      </c>
      <c r="B266" s="10" t="s">
        <v>4743</v>
      </c>
      <c r="C266" s="10" t="s">
        <v>4779</v>
      </c>
      <c r="D266" s="10" t="s">
        <v>4873</v>
      </c>
      <c r="E266" s="11" t="s">
        <v>4874</v>
      </c>
      <c r="F266" s="10" t="s">
        <v>4786</v>
      </c>
      <c r="G266" s="11" t="s">
        <v>4787</v>
      </c>
      <c r="H266" s="42">
        <v>0</v>
      </c>
      <c r="I266" s="42">
        <v>0</v>
      </c>
      <c r="J266" s="42">
        <v>0</v>
      </c>
      <c r="K266" s="42">
        <v>0</v>
      </c>
      <c r="N266" s="43"/>
    </row>
    <row r="267" spans="1:14" x14ac:dyDescent="0.3">
      <c r="A267" s="10" t="s">
        <v>9</v>
      </c>
      <c r="B267" s="10" t="s">
        <v>4743</v>
      </c>
      <c r="C267" s="10" t="s">
        <v>4779</v>
      </c>
      <c r="D267" s="10" t="s">
        <v>4873</v>
      </c>
      <c r="E267" s="11" t="s">
        <v>4874</v>
      </c>
      <c r="F267" s="10" t="s">
        <v>4788</v>
      </c>
      <c r="G267" s="11" t="s">
        <v>4789</v>
      </c>
      <c r="H267" s="42">
        <v>0</v>
      </c>
      <c r="I267" s="42">
        <v>0</v>
      </c>
      <c r="J267" s="42">
        <v>0</v>
      </c>
      <c r="K267" s="42">
        <v>0</v>
      </c>
      <c r="N267" s="43"/>
    </row>
    <row r="268" spans="1:14" x14ac:dyDescent="0.3">
      <c r="A268" s="10" t="s">
        <v>9</v>
      </c>
      <c r="B268" s="10" t="s">
        <v>4743</v>
      </c>
      <c r="C268" s="10" t="s">
        <v>4779</v>
      </c>
      <c r="D268" s="10" t="s">
        <v>4873</v>
      </c>
      <c r="E268" s="11" t="s">
        <v>4874</v>
      </c>
      <c r="F268" s="10" t="s">
        <v>4741</v>
      </c>
      <c r="G268" s="11" t="s">
        <v>4742</v>
      </c>
      <c r="H268" s="42">
        <v>15974.357099999999</v>
      </c>
      <c r="I268" s="42">
        <v>127.501258713838</v>
      </c>
      <c r="J268" s="42">
        <v>234.139245381666</v>
      </c>
      <c r="K268" s="42">
        <v>361.64050409550401</v>
      </c>
      <c r="N268" s="43"/>
    </row>
    <row r="269" spans="1:14" x14ac:dyDescent="0.3">
      <c r="A269" s="10" t="s">
        <v>9</v>
      </c>
      <c r="B269" s="10" t="s">
        <v>4743</v>
      </c>
      <c r="C269" s="10" t="s">
        <v>4779</v>
      </c>
      <c r="D269" s="10" t="s">
        <v>4875</v>
      </c>
      <c r="E269" s="11" t="s">
        <v>4876</v>
      </c>
      <c r="F269" s="10" t="s">
        <v>416</v>
      </c>
      <c r="G269" s="11" t="s">
        <v>417</v>
      </c>
      <c r="H269" s="42">
        <v>4243.6318000000001</v>
      </c>
      <c r="I269" s="42">
        <v>31.519471374953699</v>
      </c>
      <c r="J269" s="42">
        <v>2.4586575603202099E-2</v>
      </c>
      <c r="K269" s="42">
        <v>31.544057950556901</v>
      </c>
      <c r="N269" s="43"/>
    </row>
    <row r="270" spans="1:14" x14ac:dyDescent="0.3">
      <c r="A270" s="10" t="s">
        <v>9</v>
      </c>
      <c r="B270" s="10" t="s">
        <v>4743</v>
      </c>
      <c r="C270" s="10" t="s">
        <v>4779</v>
      </c>
      <c r="D270" s="10" t="s">
        <v>4875</v>
      </c>
      <c r="E270" s="11" t="s">
        <v>4876</v>
      </c>
      <c r="F270" s="10" t="s">
        <v>4731</v>
      </c>
      <c r="G270" s="11" t="s">
        <v>4732</v>
      </c>
      <c r="H270" s="42">
        <v>0</v>
      </c>
      <c r="I270" s="42">
        <v>0</v>
      </c>
      <c r="J270" s="42">
        <v>0</v>
      </c>
      <c r="K270" s="42">
        <v>0</v>
      </c>
      <c r="N270" s="43"/>
    </row>
    <row r="271" spans="1:14" x14ac:dyDescent="0.3">
      <c r="A271" s="10" t="s">
        <v>9</v>
      </c>
      <c r="B271" s="10" t="s">
        <v>4743</v>
      </c>
      <c r="C271" s="10" t="s">
        <v>4779</v>
      </c>
      <c r="D271" s="10" t="s">
        <v>4875</v>
      </c>
      <c r="E271" s="11" t="s">
        <v>4876</v>
      </c>
      <c r="F271" s="10" t="s">
        <v>4786</v>
      </c>
      <c r="G271" s="11" t="s">
        <v>4787</v>
      </c>
      <c r="H271" s="42">
        <v>0</v>
      </c>
      <c r="I271" s="42">
        <v>0</v>
      </c>
      <c r="J271" s="42">
        <v>0</v>
      </c>
      <c r="K271" s="42">
        <v>0</v>
      </c>
      <c r="N271" s="43"/>
    </row>
    <row r="272" spans="1:14" x14ac:dyDescent="0.3">
      <c r="A272" s="10" t="s">
        <v>9</v>
      </c>
      <c r="B272" s="10" t="s">
        <v>4743</v>
      </c>
      <c r="C272" s="10" t="s">
        <v>4779</v>
      </c>
      <c r="D272" s="10" t="s">
        <v>4875</v>
      </c>
      <c r="E272" s="11" t="s">
        <v>4876</v>
      </c>
      <c r="F272" s="10" t="s">
        <v>4788</v>
      </c>
      <c r="G272" s="11" t="s">
        <v>4789</v>
      </c>
      <c r="H272" s="42">
        <v>0</v>
      </c>
      <c r="I272" s="42">
        <v>0</v>
      </c>
      <c r="J272" s="42">
        <v>0</v>
      </c>
      <c r="K272" s="42">
        <v>0</v>
      </c>
      <c r="N272" s="43"/>
    </row>
    <row r="273" spans="1:14" x14ac:dyDescent="0.3">
      <c r="A273" s="10" t="s">
        <v>9</v>
      </c>
      <c r="B273" s="10" t="s">
        <v>4743</v>
      </c>
      <c r="C273" s="10" t="s">
        <v>4779</v>
      </c>
      <c r="D273" s="10" t="s">
        <v>4875</v>
      </c>
      <c r="E273" s="11" t="s">
        <v>4876</v>
      </c>
      <c r="F273" s="10" t="s">
        <v>4741</v>
      </c>
      <c r="G273" s="11" t="s">
        <v>4742</v>
      </c>
      <c r="H273" s="42">
        <v>725.74329999999998</v>
      </c>
      <c r="I273" s="42">
        <v>5.3904403446635296</v>
      </c>
      <c r="J273" s="42">
        <v>4.2047808318871399E-3</v>
      </c>
      <c r="K273" s="42">
        <v>5.39464512549542</v>
      </c>
      <c r="N273" s="43"/>
    </row>
    <row r="274" spans="1:14" x14ac:dyDescent="0.3">
      <c r="A274" s="10" t="s">
        <v>9</v>
      </c>
      <c r="B274" s="10" t="s">
        <v>4743</v>
      </c>
      <c r="C274" s="10" t="s">
        <v>4779</v>
      </c>
      <c r="D274" s="10" t="s">
        <v>4877</v>
      </c>
      <c r="E274" s="11" t="s">
        <v>4878</v>
      </c>
      <c r="F274" s="10" t="s">
        <v>13</v>
      </c>
      <c r="G274" s="11" t="s">
        <v>415</v>
      </c>
      <c r="H274" s="42">
        <v>0</v>
      </c>
      <c r="I274" s="42">
        <v>0</v>
      </c>
      <c r="J274" s="42">
        <v>0</v>
      </c>
      <c r="K274" s="42">
        <v>0</v>
      </c>
      <c r="N274" s="43"/>
    </row>
    <row r="275" spans="1:14" x14ac:dyDescent="0.3">
      <c r="A275" s="10" t="s">
        <v>9</v>
      </c>
      <c r="B275" s="10" t="s">
        <v>4743</v>
      </c>
      <c r="C275" s="10" t="s">
        <v>4779</v>
      </c>
      <c r="D275" s="10" t="s">
        <v>4877</v>
      </c>
      <c r="E275" s="11" t="s">
        <v>4878</v>
      </c>
      <c r="F275" s="10" t="s">
        <v>416</v>
      </c>
      <c r="G275" s="11" t="s">
        <v>417</v>
      </c>
      <c r="H275" s="42">
        <v>223542.30929999999</v>
      </c>
      <c r="I275" s="42">
        <v>940.04515835312702</v>
      </c>
      <c r="J275" s="42">
        <v>3571.2630467141698</v>
      </c>
      <c r="K275" s="42">
        <v>4511.3082050673002</v>
      </c>
      <c r="N275" s="43"/>
    </row>
    <row r="276" spans="1:14" x14ac:dyDescent="0.3">
      <c r="A276" s="10" t="s">
        <v>9</v>
      </c>
      <c r="B276" s="10" t="s">
        <v>4743</v>
      </c>
      <c r="C276" s="10" t="s">
        <v>4779</v>
      </c>
      <c r="D276" s="10" t="s">
        <v>4877</v>
      </c>
      <c r="E276" s="11" t="s">
        <v>4878</v>
      </c>
      <c r="F276" s="10" t="s">
        <v>4731</v>
      </c>
      <c r="G276" s="11" t="s">
        <v>4732</v>
      </c>
      <c r="H276" s="42">
        <v>0</v>
      </c>
      <c r="I276" s="42">
        <v>0</v>
      </c>
      <c r="J276" s="42">
        <v>0</v>
      </c>
      <c r="K276" s="42">
        <v>0</v>
      </c>
      <c r="N276" s="43"/>
    </row>
    <row r="277" spans="1:14" x14ac:dyDescent="0.3">
      <c r="A277" s="10" t="s">
        <v>9</v>
      </c>
      <c r="B277" s="10" t="s">
        <v>4743</v>
      </c>
      <c r="C277" s="10" t="s">
        <v>4779</v>
      </c>
      <c r="D277" s="10" t="s">
        <v>4877</v>
      </c>
      <c r="E277" s="11" t="s">
        <v>4878</v>
      </c>
      <c r="F277" s="10" t="s">
        <v>4786</v>
      </c>
      <c r="G277" s="11" t="s">
        <v>4787</v>
      </c>
      <c r="H277" s="42">
        <v>136881.32389999999</v>
      </c>
      <c r="I277" s="42">
        <v>575.61642913697494</v>
      </c>
      <c r="J277" s="42">
        <v>2186.7860965954101</v>
      </c>
      <c r="K277" s="42">
        <v>2762.4025257323801</v>
      </c>
      <c r="N277" s="43"/>
    </row>
    <row r="278" spans="1:14" x14ac:dyDescent="0.3">
      <c r="A278" s="10" t="s">
        <v>9</v>
      </c>
      <c r="B278" s="10" t="s">
        <v>4743</v>
      </c>
      <c r="C278" s="10" t="s">
        <v>4779</v>
      </c>
      <c r="D278" s="10" t="s">
        <v>4877</v>
      </c>
      <c r="E278" s="11" t="s">
        <v>4878</v>
      </c>
      <c r="F278" s="10" t="s">
        <v>4794</v>
      </c>
      <c r="G278" s="11" t="s">
        <v>4795</v>
      </c>
      <c r="H278" s="42">
        <v>7416.3125</v>
      </c>
      <c r="I278" s="42">
        <v>31.1872446555819</v>
      </c>
      <c r="J278" s="42">
        <v>118.481387173397</v>
      </c>
      <c r="K278" s="42">
        <v>149.66863182897899</v>
      </c>
      <c r="N278" s="43"/>
    </row>
    <row r="279" spans="1:14" x14ac:dyDescent="0.3">
      <c r="A279" s="10" t="s">
        <v>9</v>
      </c>
      <c r="B279" s="10" t="s">
        <v>4743</v>
      </c>
      <c r="C279" s="10" t="s">
        <v>4779</v>
      </c>
      <c r="D279" s="10" t="s">
        <v>4877</v>
      </c>
      <c r="E279" s="11" t="s">
        <v>4878</v>
      </c>
      <c r="F279" s="10" t="s">
        <v>4879</v>
      </c>
      <c r="G279" s="11" t="s">
        <v>4880</v>
      </c>
      <c r="H279" s="42">
        <v>46466.402600000001</v>
      </c>
      <c r="I279" s="42">
        <v>195.40156373713401</v>
      </c>
      <c r="J279" s="42">
        <v>742.33708630245496</v>
      </c>
      <c r="K279" s="42">
        <v>937.73865003958804</v>
      </c>
      <c r="N279" s="43"/>
    </row>
    <row r="280" spans="1:14" x14ac:dyDescent="0.3">
      <c r="A280" s="10" t="s">
        <v>9</v>
      </c>
      <c r="B280" s="10" t="s">
        <v>4743</v>
      </c>
      <c r="C280" s="10" t="s">
        <v>4779</v>
      </c>
      <c r="D280" s="10" t="s">
        <v>4877</v>
      </c>
      <c r="E280" s="11" t="s">
        <v>4878</v>
      </c>
      <c r="F280" s="10" t="s">
        <v>4788</v>
      </c>
      <c r="G280" s="11" t="s">
        <v>4789</v>
      </c>
      <c r="H280" s="42">
        <v>0</v>
      </c>
      <c r="I280" s="42">
        <v>0</v>
      </c>
      <c r="J280" s="42">
        <v>0</v>
      </c>
      <c r="K280" s="42">
        <v>0</v>
      </c>
      <c r="N280" s="43"/>
    </row>
    <row r="281" spans="1:14" x14ac:dyDescent="0.3">
      <c r="A281" s="10" t="s">
        <v>9</v>
      </c>
      <c r="B281" s="10" t="s">
        <v>4743</v>
      </c>
      <c r="C281" s="10" t="s">
        <v>4779</v>
      </c>
      <c r="D281" s="10" t="s">
        <v>4877</v>
      </c>
      <c r="E281" s="11" t="s">
        <v>4878</v>
      </c>
      <c r="F281" s="10" t="s">
        <v>4741</v>
      </c>
      <c r="G281" s="11" t="s">
        <v>4742</v>
      </c>
      <c r="H281" s="42">
        <v>22752.5144</v>
      </c>
      <c r="I281" s="42">
        <v>95.679386381631005</v>
      </c>
      <c r="J281" s="42">
        <v>363.48919398258101</v>
      </c>
      <c r="K281" s="42">
        <v>459.168580364212</v>
      </c>
      <c r="N281" s="43"/>
    </row>
    <row r="282" spans="1:14" x14ac:dyDescent="0.3">
      <c r="A282" s="10" t="s">
        <v>9</v>
      </c>
      <c r="B282" s="10" t="s">
        <v>4743</v>
      </c>
      <c r="C282" s="10" t="s">
        <v>4779</v>
      </c>
      <c r="D282" s="10" t="s">
        <v>4881</v>
      </c>
      <c r="E282" s="11" t="s">
        <v>4882</v>
      </c>
      <c r="F282" s="10" t="s">
        <v>13</v>
      </c>
      <c r="G282" s="11" t="s">
        <v>415</v>
      </c>
      <c r="H282" s="42">
        <v>0</v>
      </c>
      <c r="I282" s="42">
        <v>0</v>
      </c>
      <c r="J282" s="42">
        <v>0</v>
      </c>
      <c r="K282" s="42">
        <v>0</v>
      </c>
      <c r="N282" s="43"/>
    </row>
    <row r="283" spans="1:14" x14ac:dyDescent="0.3">
      <c r="A283" s="10" t="s">
        <v>9</v>
      </c>
      <c r="B283" s="10" t="s">
        <v>4743</v>
      </c>
      <c r="C283" s="10" t="s">
        <v>4779</v>
      </c>
      <c r="D283" s="10" t="s">
        <v>4881</v>
      </c>
      <c r="E283" s="11" t="s">
        <v>4882</v>
      </c>
      <c r="F283" s="10" t="s">
        <v>416</v>
      </c>
      <c r="G283" s="11" t="s">
        <v>417</v>
      </c>
      <c r="H283" s="42">
        <v>203767.17920000001</v>
      </c>
      <c r="I283" s="42">
        <v>166.882199234539</v>
      </c>
      <c r="J283" s="42">
        <v>4.1742981111967898</v>
      </c>
      <c r="K283" s="42">
        <v>171.05649734573601</v>
      </c>
      <c r="N283" s="43"/>
    </row>
    <row r="284" spans="1:14" x14ac:dyDescent="0.3">
      <c r="A284" s="10" t="s">
        <v>9</v>
      </c>
      <c r="B284" s="10" t="s">
        <v>4743</v>
      </c>
      <c r="C284" s="10" t="s">
        <v>4779</v>
      </c>
      <c r="D284" s="10" t="s">
        <v>4881</v>
      </c>
      <c r="E284" s="11" t="s">
        <v>4882</v>
      </c>
      <c r="F284" s="10" t="s">
        <v>4867</v>
      </c>
      <c r="G284" s="11" t="s">
        <v>4868</v>
      </c>
      <c r="H284" s="42">
        <v>103376.3895</v>
      </c>
      <c r="I284" s="42">
        <v>84.663679831441897</v>
      </c>
      <c r="J284" s="42">
        <v>0</v>
      </c>
      <c r="K284" s="42">
        <v>84.663679831441897</v>
      </c>
      <c r="N284" s="43"/>
    </row>
    <row r="285" spans="1:14" x14ac:dyDescent="0.3">
      <c r="A285" s="10" t="s">
        <v>9</v>
      </c>
      <c r="B285" s="10" t="s">
        <v>4743</v>
      </c>
      <c r="C285" s="10" t="s">
        <v>4779</v>
      </c>
      <c r="D285" s="10" t="s">
        <v>4881</v>
      </c>
      <c r="E285" s="11" t="s">
        <v>4882</v>
      </c>
      <c r="F285" s="10" t="s">
        <v>4731</v>
      </c>
      <c r="G285" s="11" t="s">
        <v>4732</v>
      </c>
      <c r="H285" s="42">
        <v>0</v>
      </c>
      <c r="I285" s="42">
        <v>0</v>
      </c>
      <c r="J285" s="42">
        <v>0</v>
      </c>
      <c r="K285" s="42">
        <v>0</v>
      </c>
      <c r="N285" s="43"/>
    </row>
    <row r="286" spans="1:14" x14ac:dyDescent="0.3">
      <c r="A286" s="10" t="s">
        <v>9</v>
      </c>
      <c r="B286" s="10" t="s">
        <v>4743</v>
      </c>
      <c r="C286" s="10" t="s">
        <v>4779</v>
      </c>
      <c r="D286" s="10" t="s">
        <v>4881</v>
      </c>
      <c r="E286" s="11" t="s">
        <v>4882</v>
      </c>
      <c r="F286" s="10" t="s">
        <v>4786</v>
      </c>
      <c r="G286" s="11" t="s">
        <v>4787</v>
      </c>
      <c r="H286" s="42">
        <v>0</v>
      </c>
      <c r="I286" s="42">
        <v>0</v>
      </c>
      <c r="J286" s="42">
        <v>0</v>
      </c>
      <c r="K286" s="42">
        <v>0</v>
      </c>
      <c r="N286" s="43"/>
    </row>
    <row r="287" spans="1:14" x14ac:dyDescent="0.3">
      <c r="A287" s="10" t="s">
        <v>9</v>
      </c>
      <c r="B287" s="10" t="s">
        <v>4743</v>
      </c>
      <c r="C287" s="10" t="s">
        <v>4779</v>
      </c>
      <c r="D287" s="10" t="s">
        <v>4881</v>
      </c>
      <c r="E287" s="11" t="s">
        <v>4882</v>
      </c>
      <c r="F287" s="10" t="s">
        <v>4788</v>
      </c>
      <c r="G287" s="11" t="s">
        <v>4789</v>
      </c>
      <c r="H287" s="42">
        <v>0</v>
      </c>
      <c r="I287" s="42">
        <v>0</v>
      </c>
      <c r="J287" s="42">
        <v>0</v>
      </c>
      <c r="K287" s="42">
        <v>0</v>
      </c>
      <c r="N287" s="43"/>
    </row>
    <row r="288" spans="1:14" x14ac:dyDescent="0.3">
      <c r="A288" s="10" t="s">
        <v>9</v>
      </c>
      <c r="B288" s="10" t="s">
        <v>4743</v>
      </c>
      <c r="C288" s="10" t="s">
        <v>4779</v>
      </c>
      <c r="D288" s="10" t="s">
        <v>4881</v>
      </c>
      <c r="E288" s="11" t="s">
        <v>4882</v>
      </c>
      <c r="F288" s="10" t="s">
        <v>4741</v>
      </c>
      <c r="G288" s="11" t="s">
        <v>4742</v>
      </c>
      <c r="H288" s="42">
        <v>37693.196100000001</v>
      </c>
      <c r="I288" s="42">
        <v>30.8701504078543</v>
      </c>
      <c r="J288" s="42">
        <v>0.77216869822504797</v>
      </c>
      <c r="K288" s="42">
        <v>31.642319106079299</v>
      </c>
      <c r="N288" s="43"/>
    </row>
    <row r="289" spans="1:14" x14ac:dyDescent="0.3">
      <c r="A289" s="10" t="s">
        <v>9</v>
      </c>
      <c r="B289" s="10" t="s">
        <v>4743</v>
      </c>
      <c r="C289" s="10" t="s">
        <v>4779</v>
      </c>
      <c r="D289" s="10" t="s">
        <v>4883</v>
      </c>
      <c r="E289" s="11" t="s">
        <v>4884</v>
      </c>
      <c r="F289" s="10" t="s">
        <v>416</v>
      </c>
      <c r="G289" s="11" t="s">
        <v>417</v>
      </c>
      <c r="H289" s="42">
        <v>276646.38199999998</v>
      </c>
      <c r="I289" s="42">
        <v>4587.7754078631597</v>
      </c>
      <c r="J289" s="42">
        <v>21414.696670836001</v>
      </c>
      <c r="K289" s="42">
        <v>26002.4720786992</v>
      </c>
      <c r="N289" s="43"/>
    </row>
    <row r="290" spans="1:14" x14ac:dyDescent="0.3">
      <c r="A290" s="10" t="s">
        <v>9</v>
      </c>
      <c r="B290" s="10" t="s">
        <v>4743</v>
      </c>
      <c r="C290" s="10" t="s">
        <v>4779</v>
      </c>
      <c r="D290" s="10" t="s">
        <v>4883</v>
      </c>
      <c r="E290" s="11" t="s">
        <v>4884</v>
      </c>
      <c r="F290" s="10" t="s">
        <v>4731</v>
      </c>
      <c r="G290" s="11" t="s">
        <v>4732</v>
      </c>
      <c r="H290" s="42">
        <v>0</v>
      </c>
      <c r="I290" s="42">
        <v>0</v>
      </c>
      <c r="J290" s="42">
        <v>0</v>
      </c>
      <c r="K290" s="42">
        <v>0</v>
      </c>
      <c r="N290" s="43"/>
    </row>
    <row r="291" spans="1:14" x14ac:dyDescent="0.3">
      <c r="A291" s="10" t="s">
        <v>9</v>
      </c>
      <c r="B291" s="10" t="s">
        <v>4743</v>
      </c>
      <c r="C291" s="10" t="s">
        <v>4779</v>
      </c>
      <c r="D291" s="10" t="s">
        <v>4883</v>
      </c>
      <c r="E291" s="11" t="s">
        <v>4884</v>
      </c>
      <c r="F291" s="10" t="s">
        <v>4786</v>
      </c>
      <c r="G291" s="11" t="s">
        <v>4787</v>
      </c>
      <c r="H291" s="42">
        <v>0</v>
      </c>
      <c r="I291" s="42">
        <v>0</v>
      </c>
      <c r="J291" s="42">
        <v>0</v>
      </c>
      <c r="K291" s="42">
        <v>0</v>
      </c>
      <c r="N291" s="43"/>
    </row>
    <row r="292" spans="1:14" x14ac:dyDescent="0.3">
      <c r="A292" s="10" t="s">
        <v>9</v>
      </c>
      <c r="B292" s="10" t="s">
        <v>4743</v>
      </c>
      <c r="C292" s="10" t="s">
        <v>4779</v>
      </c>
      <c r="D292" s="10" t="s">
        <v>4883</v>
      </c>
      <c r="E292" s="11" t="s">
        <v>4884</v>
      </c>
      <c r="F292" s="10" t="s">
        <v>4739</v>
      </c>
      <c r="G292" s="11" t="s">
        <v>4740</v>
      </c>
      <c r="H292" s="42">
        <v>19395.871800000001</v>
      </c>
      <c r="I292" s="42">
        <v>321.65215036679001</v>
      </c>
      <c r="J292" s="42">
        <v>1501.39939758629</v>
      </c>
      <c r="K292" s="42">
        <v>1823.05154795308</v>
      </c>
      <c r="N292" s="43"/>
    </row>
    <row r="293" spans="1:14" x14ac:dyDescent="0.3">
      <c r="A293" s="10" t="s">
        <v>9</v>
      </c>
      <c r="B293" s="10" t="s">
        <v>4743</v>
      </c>
      <c r="C293" s="10" t="s">
        <v>4779</v>
      </c>
      <c r="D293" s="10" t="s">
        <v>4885</v>
      </c>
      <c r="E293" s="11" t="s">
        <v>4886</v>
      </c>
      <c r="F293" s="10" t="s">
        <v>13</v>
      </c>
      <c r="G293" s="11" t="s">
        <v>415</v>
      </c>
      <c r="H293" s="42">
        <v>0</v>
      </c>
      <c r="I293" s="42">
        <v>0</v>
      </c>
      <c r="J293" s="42">
        <v>0</v>
      </c>
      <c r="K293" s="42">
        <v>0</v>
      </c>
      <c r="N293" s="43"/>
    </row>
    <row r="294" spans="1:14" x14ac:dyDescent="0.3">
      <c r="A294" s="10" t="s">
        <v>9</v>
      </c>
      <c r="B294" s="10" t="s">
        <v>4743</v>
      </c>
      <c r="C294" s="10" t="s">
        <v>4779</v>
      </c>
      <c r="D294" s="10" t="s">
        <v>4885</v>
      </c>
      <c r="E294" s="11" t="s">
        <v>4886</v>
      </c>
      <c r="F294" s="10" t="s">
        <v>416</v>
      </c>
      <c r="G294" s="11" t="s">
        <v>417</v>
      </c>
      <c r="H294" s="42">
        <v>330429.92180000001</v>
      </c>
      <c r="I294" s="42">
        <v>764.274979434447</v>
      </c>
      <c r="J294" s="42">
        <v>13.122</v>
      </c>
      <c r="K294" s="42">
        <v>777.39697943444696</v>
      </c>
      <c r="N294" s="43"/>
    </row>
    <row r="295" spans="1:14" x14ac:dyDescent="0.3">
      <c r="A295" s="10" t="s">
        <v>9</v>
      </c>
      <c r="B295" s="10" t="s">
        <v>4743</v>
      </c>
      <c r="C295" s="10" t="s">
        <v>4779</v>
      </c>
      <c r="D295" s="10" t="s">
        <v>4885</v>
      </c>
      <c r="E295" s="11" t="s">
        <v>4886</v>
      </c>
      <c r="F295" s="10" t="s">
        <v>4731</v>
      </c>
      <c r="G295" s="11" t="s">
        <v>4732</v>
      </c>
      <c r="H295" s="42">
        <v>0</v>
      </c>
      <c r="I295" s="42">
        <v>0</v>
      </c>
      <c r="J295" s="42">
        <v>0</v>
      </c>
      <c r="K295" s="42">
        <v>0</v>
      </c>
      <c r="N295" s="43"/>
    </row>
    <row r="296" spans="1:14" x14ac:dyDescent="0.3">
      <c r="A296" s="10" t="s">
        <v>9</v>
      </c>
      <c r="B296" s="10" t="s">
        <v>4743</v>
      </c>
      <c r="C296" s="10" t="s">
        <v>4779</v>
      </c>
      <c r="D296" s="10" t="s">
        <v>4885</v>
      </c>
      <c r="E296" s="11" t="s">
        <v>4886</v>
      </c>
      <c r="F296" s="10" t="s">
        <v>4786</v>
      </c>
      <c r="G296" s="11" t="s">
        <v>4787</v>
      </c>
      <c r="H296" s="42">
        <v>62852.696600000003</v>
      </c>
      <c r="I296" s="42">
        <v>145.37649357326501</v>
      </c>
      <c r="J296" s="42">
        <v>2.496</v>
      </c>
      <c r="K296" s="42">
        <v>147.87249357326499</v>
      </c>
      <c r="N296" s="43"/>
    </row>
    <row r="297" spans="1:14" x14ac:dyDescent="0.3">
      <c r="A297" s="10" t="s">
        <v>9</v>
      </c>
      <c r="B297" s="10" t="s">
        <v>4743</v>
      </c>
      <c r="C297" s="10" t="s">
        <v>4779</v>
      </c>
      <c r="D297" s="10" t="s">
        <v>4885</v>
      </c>
      <c r="E297" s="11" t="s">
        <v>4886</v>
      </c>
      <c r="F297" s="10" t="s">
        <v>4794</v>
      </c>
      <c r="G297" s="11" t="s">
        <v>4795</v>
      </c>
      <c r="H297" s="42">
        <v>22965.4084</v>
      </c>
      <c r="I297" s="42">
        <v>53.118334190231401</v>
      </c>
      <c r="J297" s="42">
        <v>0.91200000000000003</v>
      </c>
      <c r="K297" s="42">
        <v>54.0303341902314</v>
      </c>
      <c r="N297" s="43"/>
    </row>
    <row r="298" spans="1:14" x14ac:dyDescent="0.3">
      <c r="A298" s="10" t="s">
        <v>9</v>
      </c>
      <c r="B298" s="10" t="s">
        <v>4743</v>
      </c>
      <c r="C298" s="10" t="s">
        <v>4779</v>
      </c>
      <c r="D298" s="10" t="s">
        <v>4885</v>
      </c>
      <c r="E298" s="11" t="s">
        <v>4886</v>
      </c>
      <c r="F298" s="10" t="s">
        <v>4859</v>
      </c>
      <c r="G298" s="11" t="s">
        <v>4860</v>
      </c>
      <c r="H298" s="42">
        <v>74486.489000000001</v>
      </c>
      <c r="I298" s="42">
        <v>172.28512339331601</v>
      </c>
      <c r="J298" s="42">
        <v>2.9580000000000002</v>
      </c>
      <c r="K298" s="42">
        <v>175.24312339331601</v>
      </c>
      <c r="N298" s="43"/>
    </row>
    <row r="299" spans="1:14" x14ac:dyDescent="0.3">
      <c r="A299" s="10" t="s">
        <v>9</v>
      </c>
      <c r="B299" s="10" t="s">
        <v>4743</v>
      </c>
      <c r="C299" s="10" t="s">
        <v>4779</v>
      </c>
      <c r="D299" s="10" t="s">
        <v>4885</v>
      </c>
      <c r="E299" s="11" t="s">
        <v>4886</v>
      </c>
      <c r="F299" s="10" t="s">
        <v>4788</v>
      </c>
      <c r="G299" s="11" t="s">
        <v>4789</v>
      </c>
      <c r="H299" s="42">
        <v>0</v>
      </c>
      <c r="I299" s="42">
        <v>0</v>
      </c>
      <c r="J299" s="42">
        <v>0</v>
      </c>
      <c r="K299" s="42">
        <v>0</v>
      </c>
      <c r="N299" s="43"/>
    </row>
    <row r="300" spans="1:14" x14ac:dyDescent="0.3">
      <c r="A300" s="10" t="s">
        <v>9</v>
      </c>
      <c r="B300" s="10" t="s">
        <v>4743</v>
      </c>
      <c r="C300" s="10" t="s">
        <v>4779</v>
      </c>
      <c r="D300" s="10" t="s">
        <v>4885</v>
      </c>
      <c r="E300" s="11" t="s">
        <v>4886</v>
      </c>
      <c r="F300" s="10" t="s">
        <v>4741</v>
      </c>
      <c r="G300" s="11" t="s">
        <v>4742</v>
      </c>
      <c r="H300" s="42">
        <v>73882.136199999994</v>
      </c>
      <c r="I300" s="42">
        <v>170.88727249357299</v>
      </c>
      <c r="J300" s="42">
        <v>2.9340000000000002</v>
      </c>
      <c r="K300" s="42">
        <v>173.82127249357299</v>
      </c>
      <c r="N300" s="43"/>
    </row>
    <row r="301" spans="1:14" x14ac:dyDescent="0.3">
      <c r="A301" s="10" t="s">
        <v>9</v>
      </c>
      <c r="B301" s="10" t="s">
        <v>4743</v>
      </c>
      <c r="C301" s="10" t="s">
        <v>11</v>
      </c>
      <c r="D301" s="10" t="s">
        <v>331</v>
      </c>
      <c r="E301" s="11" t="s">
        <v>2978</v>
      </c>
      <c r="F301" s="10" t="s">
        <v>25</v>
      </c>
      <c r="G301" s="11" t="s">
        <v>4887</v>
      </c>
      <c r="H301" s="42">
        <v>3501138.9967999998</v>
      </c>
      <c r="I301" s="42">
        <v>4340.2758752068503</v>
      </c>
      <c r="J301" s="42">
        <v>0</v>
      </c>
      <c r="K301" s="42">
        <v>4340.2758752068503</v>
      </c>
      <c r="N301" s="43"/>
    </row>
    <row r="302" spans="1:14" x14ac:dyDescent="0.3">
      <c r="A302" s="10" t="s">
        <v>9</v>
      </c>
      <c r="B302" s="10" t="s">
        <v>4743</v>
      </c>
      <c r="C302" s="10" t="s">
        <v>11</v>
      </c>
      <c r="D302" s="10" t="s">
        <v>331</v>
      </c>
      <c r="E302" s="11" t="s">
        <v>2978</v>
      </c>
      <c r="F302" s="10" t="s">
        <v>15</v>
      </c>
      <c r="G302" s="11" t="s">
        <v>418</v>
      </c>
      <c r="H302" s="42">
        <v>11309376.5755</v>
      </c>
      <c r="I302" s="42">
        <v>14210.9032688224</v>
      </c>
      <c r="J302" s="42">
        <v>0</v>
      </c>
      <c r="K302" s="42">
        <v>14210.9032688224</v>
      </c>
      <c r="N302" s="43"/>
    </row>
    <row r="303" spans="1:14" x14ac:dyDescent="0.3">
      <c r="A303" s="10" t="s">
        <v>9</v>
      </c>
      <c r="B303" s="10" t="s">
        <v>4743</v>
      </c>
      <c r="C303" s="10" t="s">
        <v>11</v>
      </c>
      <c r="D303" s="10" t="s">
        <v>331</v>
      </c>
      <c r="E303" s="11" t="s">
        <v>2978</v>
      </c>
      <c r="F303" s="10" t="s">
        <v>17</v>
      </c>
      <c r="G303" s="11" t="s">
        <v>4798</v>
      </c>
      <c r="H303" s="42">
        <v>0</v>
      </c>
      <c r="I303" s="42">
        <v>0</v>
      </c>
      <c r="J303" s="42">
        <v>0</v>
      </c>
      <c r="K303" s="42">
        <v>0</v>
      </c>
      <c r="N303" s="43"/>
    </row>
    <row r="304" spans="1:14" x14ac:dyDescent="0.3">
      <c r="A304" s="10" t="s">
        <v>9</v>
      </c>
      <c r="B304" s="10" t="s">
        <v>4743</v>
      </c>
      <c r="C304" s="10" t="s">
        <v>11</v>
      </c>
      <c r="D304" s="10" t="s">
        <v>331</v>
      </c>
      <c r="E304" s="11" t="s">
        <v>2978</v>
      </c>
      <c r="F304" s="10" t="s">
        <v>18</v>
      </c>
      <c r="G304" s="11" t="s">
        <v>4799</v>
      </c>
      <c r="H304" s="42">
        <v>13544379.422499999</v>
      </c>
      <c r="I304" s="42">
        <v>17019.3170704269</v>
      </c>
      <c r="J304" s="42">
        <v>2277310.8268162902</v>
      </c>
      <c r="K304" s="42">
        <v>2294330.1438867198</v>
      </c>
      <c r="N304" s="43"/>
    </row>
    <row r="305" spans="1:14" x14ac:dyDescent="0.3">
      <c r="A305" s="10" t="s">
        <v>9</v>
      </c>
      <c r="B305" s="10" t="s">
        <v>4743</v>
      </c>
      <c r="C305" s="10" t="s">
        <v>11</v>
      </c>
      <c r="D305" s="10" t="s">
        <v>332</v>
      </c>
      <c r="E305" s="11" t="s">
        <v>2979</v>
      </c>
      <c r="F305" s="10" t="s">
        <v>15</v>
      </c>
      <c r="G305" s="11" t="s">
        <v>418</v>
      </c>
      <c r="H305" s="42">
        <v>12936538.082599999</v>
      </c>
      <c r="I305" s="42">
        <v>15679.0526189476</v>
      </c>
      <c r="J305" s="42">
        <v>0</v>
      </c>
      <c r="K305" s="42">
        <v>15679.0526189476</v>
      </c>
      <c r="N305" s="43"/>
    </row>
    <row r="306" spans="1:14" x14ac:dyDescent="0.3">
      <c r="A306" s="10" t="s">
        <v>9</v>
      </c>
      <c r="B306" s="10" t="s">
        <v>4743</v>
      </c>
      <c r="C306" s="10" t="s">
        <v>11</v>
      </c>
      <c r="D306" s="10" t="s">
        <v>332</v>
      </c>
      <c r="E306" s="11" t="s">
        <v>2979</v>
      </c>
      <c r="F306" s="10" t="s">
        <v>30</v>
      </c>
      <c r="G306" s="11" t="s">
        <v>4888</v>
      </c>
      <c r="H306" s="42">
        <v>2255299.8519000001</v>
      </c>
      <c r="I306" s="42">
        <v>2694.9749300046801</v>
      </c>
      <c r="J306" s="42">
        <v>0</v>
      </c>
      <c r="K306" s="42">
        <v>2694.9749300046801</v>
      </c>
      <c r="N306" s="43"/>
    </row>
    <row r="307" spans="1:14" x14ac:dyDescent="0.3">
      <c r="A307" s="10" t="s">
        <v>9</v>
      </c>
      <c r="B307" s="10" t="s">
        <v>4743</v>
      </c>
      <c r="C307" s="10" t="s">
        <v>11</v>
      </c>
      <c r="D307" s="10" t="s">
        <v>332</v>
      </c>
      <c r="E307" s="11" t="s">
        <v>2979</v>
      </c>
      <c r="F307" s="10" t="s">
        <v>17</v>
      </c>
      <c r="G307" s="11" t="s">
        <v>4798</v>
      </c>
      <c r="H307" s="42">
        <v>0</v>
      </c>
      <c r="I307" s="42">
        <v>0</v>
      </c>
      <c r="J307" s="42">
        <v>0</v>
      </c>
      <c r="K307" s="42">
        <v>0</v>
      </c>
      <c r="N307" s="43"/>
    </row>
    <row r="308" spans="1:14" x14ac:dyDescent="0.3">
      <c r="A308" s="10" t="s">
        <v>9</v>
      </c>
      <c r="B308" s="10" t="s">
        <v>4743</v>
      </c>
      <c r="C308" s="10" t="s">
        <v>11</v>
      </c>
      <c r="D308" s="10" t="s">
        <v>332</v>
      </c>
      <c r="E308" s="11" t="s">
        <v>2979</v>
      </c>
      <c r="F308" s="10" t="s">
        <v>18</v>
      </c>
      <c r="G308" s="11" t="s">
        <v>4799</v>
      </c>
      <c r="H308" s="42">
        <v>10053399.604499999</v>
      </c>
      <c r="I308" s="42">
        <v>12184.6958122131</v>
      </c>
      <c r="J308" s="42">
        <v>946450.12138440402</v>
      </c>
      <c r="K308" s="42">
        <v>958634.81719661702</v>
      </c>
      <c r="N308" s="43"/>
    </row>
    <row r="309" spans="1:14" x14ac:dyDescent="0.3">
      <c r="A309" s="10" t="s">
        <v>9</v>
      </c>
      <c r="B309" s="10" t="s">
        <v>4743</v>
      </c>
      <c r="C309" s="10" t="s">
        <v>11</v>
      </c>
      <c r="D309" s="10" t="s">
        <v>333</v>
      </c>
      <c r="E309" s="11" t="s">
        <v>431</v>
      </c>
      <c r="F309" s="10" t="s">
        <v>15</v>
      </c>
      <c r="G309" s="11" t="s">
        <v>418</v>
      </c>
      <c r="H309" s="42">
        <v>8733925.0321999993</v>
      </c>
      <c r="I309" s="42">
        <v>36819.5883627125</v>
      </c>
      <c r="J309" s="42">
        <v>0</v>
      </c>
      <c r="K309" s="42">
        <v>36819.5883627125</v>
      </c>
      <c r="N309" s="43"/>
    </row>
    <row r="310" spans="1:14" x14ac:dyDescent="0.3">
      <c r="A310" s="10" t="s">
        <v>9</v>
      </c>
      <c r="B310" s="10" t="s">
        <v>4743</v>
      </c>
      <c r="C310" s="10" t="s">
        <v>11</v>
      </c>
      <c r="D310" s="10" t="s">
        <v>333</v>
      </c>
      <c r="E310" s="11" t="s">
        <v>431</v>
      </c>
      <c r="F310" s="10" t="s">
        <v>16</v>
      </c>
      <c r="G310" s="11" t="s">
        <v>426</v>
      </c>
      <c r="H310" s="42">
        <v>3585846.8854</v>
      </c>
      <c r="I310" s="42">
        <v>15116.846751326801</v>
      </c>
      <c r="J310" s="42">
        <v>0</v>
      </c>
      <c r="K310" s="42">
        <v>15116.846751326801</v>
      </c>
      <c r="N310" s="43"/>
    </row>
    <row r="311" spans="1:14" x14ac:dyDescent="0.3">
      <c r="A311" s="10" t="s">
        <v>9</v>
      </c>
      <c r="B311" s="10" t="s">
        <v>4743</v>
      </c>
      <c r="C311" s="10" t="s">
        <v>11</v>
      </c>
      <c r="D311" s="10" t="s">
        <v>333</v>
      </c>
      <c r="E311" s="11" t="s">
        <v>431</v>
      </c>
      <c r="F311" s="10" t="s">
        <v>30</v>
      </c>
      <c r="G311" s="11" t="s">
        <v>4888</v>
      </c>
      <c r="H311" s="42">
        <v>15349202.862</v>
      </c>
      <c r="I311" s="42">
        <v>60603.8822355675</v>
      </c>
      <c r="J311" s="42">
        <v>0</v>
      </c>
      <c r="K311" s="42">
        <v>60603.8822355675</v>
      </c>
      <c r="N311" s="43"/>
    </row>
    <row r="312" spans="1:14" x14ac:dyDescent="0.3">
      <c r="A312" s="10" t="s">
        <v>9</v>
      </c>
      <c r="B312" s="10" t="s">
        <v>4743</v>
      </c>
      <c r="C312" s="10" t="s">
        <v>11</v>
      </c>
      <c r="D312" s="10" t="s">
        <v>333</v>
      </c>
      <c r="E312" s="11" t="s">
        <v>431</v>
      </c>
      <c r="F312" s="10" t="s">
        <v>17</v>
      </c>
      <c r="G312" s="11" t="s">
        <v>4798</v>
      </c>
      <c r="H312" s="42">
        <v>0</v>
      </c>
      <c r="I312" s="42">
        <v>0</v>
      </c>
      <c r="J312" s="42">
        <v>0</v>
      </c>
      <c r="K312" s="42">
        <v>0</v>
      </c>
      <c r="N312" s="43"/>
    </row>
    <row r="313" spans="1:14" x14ac:dyDescent="0.3">
      <c r="A313" s="10" t="s">
        <v>9</v>
      </c>
      <c r="B313" s="10" t="s">
        <v>4743</v>
      </c>
      <c r="C313" s="10" t="s">
        <v>11</v>
      </c>
      <c r="D313" s="10" t="s">
        <v>333</v>
      </c>
      <c r="E313" s="11" t="s">
        <v>431</v>
      </c>
      <c r="F313" s="10" t="s">
        <v>18</v>
      </c>
      <c r="G313" s="11" t="s">
        <v>4799</v>
      </c>
      <c r="H313" s="42">
        <v>51496970.393100001</v>
      </c>
      <c r="I313" s="42">
        <v>217095.66372898701</v>
      </c>
      <c r="J313" s="42">
        <v>6231759.7242312897</v>
      </c>
      <c r="K313" s="42">
        <v>6448855.38796027</v>
      </c>
      <c r="N313" s="43"/>
    </row>
    <row r="314" spans="1:14" x14ac:dyDescent="0.3">
      <c r="A314" s="10" t="s">
        <v>9</v>
      </c>
      <c r="B314" s="10" t="s">
        <v>4743</v>
      </c>
      <c r="C314" s="10" t="s">
        <v>11</v>
      </c>
      <c r="D314" s="10" t="s">
        <v>334</v>
      </c>
      <c r="E314" s="11" t="s">
        <v>436</v>
      </c>
      <c r="F314" s="10" t="s">
        <v>13</v>
      </c>
      <c r="G314" s="11" t="s">
        <v>415</v>
      </c>
      <c r="H314" s="42">
        <v>0</v>
      </c>
      <c r="I314" s="42">
        <v>0</v>
      </c>
      <c r="J314" s="42">
        <v>0</v>
      </c>
      <c r="K314" s="42">
        <v>0</v>
      </c>
      <c r="N314" s="43"/>
    </row>
    <row r="315" spans="1:14" x14ac:dyDescent="0.3">
      <c r="A315" s="10" t="s">
        <v>9</v>
      </c>
      <c r="B315" s="10" t="s">
        <v>4743</v>
      </c>
      <c r="C315" s="10" t="s">
        <v>11</v>
      </c>
      <c r="D315" s="10" t="s">
        <v>334</v>
      </c>
      <c r="E315" s="11" t="s">
        <v>436</v>
      </c>
      <c r="F315" s="10" t="s">
        <v>15</v>
      </c>
      <c r="G315" s="11" t="s">
        <v>418</v>
      </c>
      <c r="H315" s="42">
        <v>7109535.6989000002</v>
      </c>
      <c r="I315" s="42">
        <v>31409.080952056702</v>
      </c>
      <c r="J315" s="42">
        <v>0</v>
      </c>
      <c r="K315" s="42">
        <v>31409.080952056702</v>
      </c>
      <c r="N315" s="43"/>
    </row>
    <row r="316" spans="1:14" x14ac:dyDescent="0.3">
      <c r="A316" s="10" t="s">
        <v>9</v>
      </c>
      <c r="B316" s="10" t="s">
        <v>4743</v>
      </c>
      <c r="C316" s="10" t="s">
        <v>11</v>
      </c>
      <c r="D316" s="10" t="s">
        <v>334</v>
      </c>
      <c r="E316" s="11" t="s">
        <v>436</v>
      </c>
      <c r="F316" s="10" t="s">
        <v>16</v>
      </c>
      <c r="G316" s="11" t="s">
        <v>426</v>
      </c>
      <c r="H316" s="42">
        <v>654111.56090000004</v>
      </c>
      <c r="I316" s="42">
        <v>2889.7868774692502</v>
      </c>
      <c r="J316" s="42">
        <v>0</v>
      </c>
      <c r="K316" s="42">
        <v>2889.7868774692502</v>
      </c>
      <c r="N316" s="43"/>
    </row>
    <row r="317" spans="1:14" x14ac:dyDescent="0.3">
      <c r="A317" s="10" t="s">
        <v>9</v>
      </c>
      <c r="B317" s="10" t="s">
        <v>4743</v>
      </c>
      <c r="C317" s="10" t="s">
        <v>11</v>
      </c>
      <c r="D317" s="10" t="s">
        <v>334</v>
      </c>
      <c r="E317" s="11" t="s">
        <v>436</v>
      </c>
      <c r="F317" s="10" t="s">
        <v>17</v>
      </c>
      <c r="G317" s="11" t="s">
        <v>4798</v>
      </c>
      <c r="H317" s="42">
        <v>0</v>
      </c>
      <c r="I317" s="42">
        <v>0</v>
      </c>
      <c r="J317" s="42">
        <v>0</v>
      </c>
      <c r="K317" s="42">
        <v>0</v>
      </c>
      <c r="N317" s="43"/>
    </row>
    <row r="318" spans="1:14" x14ac:dyDescent="0.3">
      <c r="A318" s="10" t="s">
        <v>9</v>
      </c>
      <c r="B318" s="10" t="s">
        <v>4743</v>
      </c>
      <c r="C318" s="10" t="s">
        <v>11</v>
      </c>
      <c r="D318" s="10" t="s">
        <v>334</v>
      </c>
      <c r="E318" s="11" t="s">
        <v>436</v>
      </c>
      <c r="F318" s="10" t="s">
        <v>18</v>
      </c>
      <c r="G318" s="11" t="s">
        <v>4799</v>
      </c>
      <c r="H318" s="42">
        <v>16469900.6993</v>
      </c>
      <c r="I318" s="42">
        <v>72762.057360208404</v>
      </c>
      <c r="J318" s="42">
        <v>674456.95899877895</v>
      </c>
      <c r="K318" s="42">
        <v>747219.01635898696</v>
      </c>
      <c r="N318" s="43"/>
    </row>
    <row r="319" spans="1:14" x14ac:dyDescent="0.3">
      <c r="A319" s="10" t="s">
        <v>9</v>
      </c>
      <c r="B319" s="10" t="s">
        <v>4743</v>
      </c>
      <c r="C319" s="10" t="s">
        <v>4800</v>
      </c>
      <c r="D319" s="10" t="s">
        <v>4889</v>
      </c>
      <c r="E319" s="11" t="s">
        <v>4890</v>
      </c>
      <c r="F319" s="10" t="s">
        <v>416</v>
      </c>
      <c r="G319" s="11" t="s">
        <v>417</v>
      </c>
      <c r="H319" s="42">
        <v>24979227.386999998</v>
      </c>
      <c r="I319" s="42">
        <v>80699.665490722997</v>
      </c>
      <c r="J319" s="42">
        <v>2280979.3487498802</v>
      </c>
      <c r="K319" s="42">
        <v>2361679.0142406002</v>
      </c>
      <c r="N319" s="43"/>
    </row>
    <row r="320" spans="1:14" x14ac:dyDescent="0.3">
      <c r="A320" s="10" t="s">
        <v>9</v>
      </c>
      <c r="B320" s="10" t="s">
        <v>4743</v>
      </c>
      <c r="C320" s="10" t="s">
        <v>4800</v>
      </c>
      <c r="D320" s="10" t="s">
        <v>4889</v>
      </c>
      <c r="E320" s="11" t="s">
        <v>4890</v>
      </c>
      <c r="F320" s="10" t="s">
        <v>15</v>
      </c>
      <c r="G320" s="11" t="s">
        <v>418</v>
      </c>
      <c r="H320" s="42">
        <v>4929234.2043000003</v>
      </c>
      <c r="I320" s="42">
        <v>15924.733990169299</v>
      </c>
      <c r="J320" s="42">
        <v>0</v>
      </c>
      <c r="K320" s="42">
        <v>15924.733990169299</v>
      </c>
      <c r="N320" s="43"/>
    </row>
    <row r="321" spans="1:14" x14ac:dyDescent="0.3">
      <c r="A321" s="10" t="s">
        <v>9</v>
      </c>
      <c r="B321" s="10" t="s">
        <v>4743</v>
      </c>
      <c r="C321" s="10" t="s">
        <v>4806</v>
      </c>
      <c r="D321" s="10" t="s">
        <v>4891</v>
      </c>
      <c r="E321" s="11" t="s">
        <v>4892</v>
      </c>
      <c r="F321" s="10" t="s">
        <v>13</v>
      </c>
      <c r="G321" s="11" t="s">
        <v>415</v>
      </c>
      <c r="H321" s="42">
        <v>0</v>
      </c>
      <c r="I321" s="42">
        <v>0</v>
      </c>
      <c r="J321" s="42">
        <v>0</v>
      </c>
      <c r="K321" s="42">
        <v>0</v>
      </c>
      <c r="N321" s="43"/>
    </row>
    <row r="322" spans="1:14" x14ac:dyDescent="0.3">
      <c r="A322" s="10" t="s">
        <v>9</v>
      </c>
      <c r="B322" s="10" t="s">
        <v>4743</v>
      </c>
      <c r="C322" s="10" t="s">
        <v>4806</v>
      </c>
      <c r="D322" s="10" t="s">
        <v>4891</v>
      </c>
      <c r="E322" s="11" t="s">
        <v>4892</v>
      </c>
      <c r="F322" s="10" t="s">
        <v>4893</v>
      </c>
      <c r="G322" s="11" t="s">
        <v>4894</v>
      </c>
      <c r="H322" s="42">
        <v>6462457.1238000002</v>
      </c>
      <c r="I322" s="42">
        <v>25863.7405561411</v>
      </c>
      <c r="J322" s="42">
        <v>779112.66656712396</v>
      </c>
      <c r="K322" s="42">
        <v>804976.40712326497</v>
      </c>
      <c r="N322" s="43"/>
    </row>
    <row r="323" spans="1:14" x14ac:dyDescent="0.3">
      <c r="A323" s="10" t="s">
        <v>9</v>
      </c>
      <c r="B323" s="10" t="s">
        <v>4743</v>
      </c>
      <c r="C323" s="10" t="s">
        <v>4806</v>
      </c>
      <c r="D323" s="10" t="s">
        <v>4891</v>
      </c>
      <c r="E323" s="11" t="s">
        <v>4892</v>
      </c>
      <c r="F323" s="10" t="s">
        <v>4895</v>
      </c>
      <c r="G323" s="11" t="s">
        <v>4896</v>
      </c>
      <c r="H323" s="42">
        <v>0</v>
      </c>
      <c r="I323" s="42">
        <v>0</v>
      </c>
      <c r="J323" s="42">
        <v>0</v>
      </c>
      <c r="K323" s="42">
        <v>0</v>
      </c>
      <c r="N323" s="43"/>
    </row>
    <row r="324" spans="1:14" x14ac:dyDescent="0.3">
      <c r="A324" s="10" t="s">
        <v>9</v>
      </c>
      <c r="B324" s="10" t="s">
        <v>4743</v>
      </c>
      <c r="C324" s="10" t="s">
        <v>4806</v>
      </c>
      <c r="D324" s="10" t="s">
        <v>4897</v>
      </c>
      <c r="E324" s="11" t="s">
        <v>4898</v>
      </c>
      <c r="F324" s="10" t="s">
        <v>4899</v>
      </c>
      <c r="G324" s="11" t="s">
        <v>4900</v>
      </c>
      <c r="H324" s="42">
        <v>4629483.4757000003</v>
      </c>
      <c r="I324" s="42">
        <v>14956.3380042807</v>
      </c>
      <c r="J324" s="42">
        <v>482604.31011734001</v>
      </c>
      <c r="K324" s="42">
        <v>497560.64812162099</v>
      </c>
      <c r="N324" s="43"/>
    </row>
    <row r="325" spans="1:14" x14ac:dyDescent="0.3">
      <c r="A325" s="10" t="s">
        <v>9</v>
      </c>
      <c r="B325" s="10" t="s">
        <v>4743</v>
      </c>
      <c r="C325" s="10" t="s">
        <v>4806</v>
      </c>
      <c r="D325" s="10" t="s">
        <v>4897</v>
      </c>
      <c r="E325" s="11" t="s">
        <v>4898</v>
      </c>
      <c r="F325" s="10" t="s">
        <v>4901</v>
      </c>
      <c r="G325" s="11" t="s">
        <v>4902</v>
      </c>
      <c r="H325" s="42">
        <v>1881768.4631000001</v>
      </c>
      <c r="I325" s="42">
        <v>6079.3748003011297</v>
      </c>
      <c r="J325" s="42">
        <v>0</v>
      </c>
      <c r="K325" s="42">
        <v>6079.3748003011297</v>
      </c>
      <c r="N325" s="43"/>
    </row>
    <row r="326" spans="1:14" x14ac:dyDescent="0.3">
      <c r="A326" s="10" t="s">
        <v>9</v>
      </c>
      <c r="B326" s="10" t="s">
        <v>4743</v>
      </c>
      <c r="C326" s="10" t="s">
        <v>4806</v>
      </c>
      <c r="D326" s="10" t="s">
        <v>4897</v>
      </c>
      <c r="E326" s="11" t="s">
        <v>4898</v>
      </c>
      <c r="F326" s="10" t="s">
        <v>4903</v>
      </c>
      <c r="G326" s="11" t="s">
        <v>4904</v>
      </c>
      <c r="H326" s="42">
        <v>499584.5478</v>
      </c>
      <c r="I326" s="42">
        <v>1613.99330981446</v>
      </c>
      <c r="J326" s="42">
        <v>52079.6018112237</v>
      </c>
      <c r="K326" s="42">
        <v>53693.595121038197</v>
      </c>
      <c r="N326" s="43"/>
    </row>
    <row r="327" spans="1:14" x14ac:dyDescent="0.3">
      <c r="A327" s="10" t="s">
        <v>9</v>
      </c>
      <c r="B327" s="10" t="s">
        <v>4743</v>
      </c>
      <c r="C327" s="10" t="s">
        <v>4806</v>
      </c>
      <c r="D327" s="10" t="s">
        <v>4905</v>
      </c>
      <c r="E327" s="11" t="s">
        <v>4906</v>
      </c>
      <c r="F327" s="10" t="s">
        <v>4907</v>
      </c>
      <c r="G327" s="11" t="s">
        <v>4908</v>
      </c>
      <c r="H327" s="42">
        <v>1438571.7943</v>
      </c>
      <c r="I327" s="42">
        <v>3751.3091085844599</v>
      </c>
      <c r="J327" s="42">
        <v>6661.78133640121</v>
      </c>
      <c r="K327" s="42">
        <v>10413.090444985701</v>
      </c>
      <c r="N327" s="43"/>
    </row>
    <row r="328" spans="1:14" x14ac:dyDescent="0.3">
      <c r="A328" s="10" t="s">
        <v>9</v>
      </c>
      <c r="B328" s="10" t="s">
        <v>4743</v>
      </c>
      <c r="C328" s="10" t="s">
        <v>4806</v>
      </c>
      <c r="D328" s="10" t="s">
        <v>4905</v>
      </c>
      <c r="E328" s="11" t="s">
        <v>4906</v>
      </c>
      <c r="F328" s="10" t="s">
        <v>4909</v>
      </c>
      <c r="G328" s="11" t="s">
        <v>4910</v>
      </c>
      <c r="H328" s="42">
        <v>289327.33370000002</v>
      </c>
      <c r="I328" s="42">
        <v>754.46791462070098</v>
      </c>
      <c r="J328" s="42">
        <v>1339.8256787296</v>
      </c>
      <c r="K328" s="42">
        <v>2094.2935933503099</v>
      </c>
      <c r="N328" s="43"/>
    </row>
    <row r="329" spans="1:14" x14ac:dyDescent="0.3">
      <c r="A329" s="10" t="s">
        <v>9</v>
      </c>
      <c r="B329" s="10" t="s">
        <v>4779</v>
      </c>
      <c r="C329" s="10" t="s">
        <v>4722</v>
      </c>
      <c r="D329" s="10" t="s">
        <v>4723</v>
      </c>
      <c r="E329" s="11" t="s">
        <v>4911</v>
      </c>
      <c r="F329" s="10" t="s">
        <v>416</v>
      </c>
      <c r="G329" s="11" t="s">
        <v>417</v>
      </c>
      <c r="H329" s="42">
        <v>14325252.7415</v>
      </c>
      <c r="I329" s="42">
        <v>22473.3033530867</v>
      </c>
      <c r="J329" s="42">
        <v>902720.19478433102</v>
      </c>
      <c r="K329" s="42">
        <v>925193.49813741795</v>
      </c>
      <c r="N329" s="43"/>
    </row>
    <row r="330" spans="1:14" x14ac:dyDescent="0.3">
      <c r="A330" s="10" t="s">
        <v>9</v>
      </c>
      <c r="B330" s="10" t="s">
        <v>4779</v>
      </c>
      <c r="C330" s="10" t="s">
        <v>4722</v>
      </c>
      <c r="D330" s="10" t="s">
        <v>4723</v>
      </c>
      <c r="E330" s="11" t="s">
        <v>4911</v>
      </c>
      <c r="F330" s="10" t="s">
        <v>4912</v>
      </c>
      <c r="G330" s="11" t="s">
        <v>4913</v>
      </c>
      <c r="H330" s="42">
        <v>250361.90030000001</v>
      </c>
      <c r="I330" s="42">
        <v>392.76507290110101</v>
      </c>
      <c r="J330" s="42">
        <v>15776.806708973099</v>
      </c>
      <c r="K330" s="42">
        <v>16169.5717818742</v>
      </c>
      <c r="N330" s="43"/>
    </row>
    <row r="331" spans="1:14" x14ac:dyDescent="0.3">
      <c r="A331" s="10" t="s">
        <v>9</v>
      </c>
      <c r="B331" s="10" t="s">
        <v>4779</v>
      </c>
      <c r="C331" s="10" t="s">
        <v>4722</v>
      </c>
      <c r="D331" s="10" t="s">
        <v>4723</v>
      </c>
      <c r="E331" s="11" t="s">
        <v>4911</v>
      </c>
      <c r="F331" s="10" t="s">
        <v>4725</v>
      </c>
      <c r="G331" s="11" t="s">
        <v>4726</v>
      </c>
      <c r="H331" s="42">
        <v>505275.83539999998</v>
      </c>
      <c r="I331" s="42">
        <v>792.67132894585995</v>
      </c>
      <c r="J331" s="42">
        <v>31840.4644490184</v>
      </c>
      <c r="K331" s="42">
        <v>32633.135777964198</v>
      </c>
      <c r="N331" s="43"/>
    </row>
    <row r="332" spans="1:14" x14ac:dyDescent="0.3">
      <c r="A332" s="10" t="s">
        <v>9</v>
      </c>
      <c r="B332" s="10" t="s">
        <v>4779</v>
      </c>
      <c r="C332" s="10" t="s">
        <v>4722</v>
      </c>
      <c r="D332" s="10" t="s">
        <v>4723</v>
      </c>
      <c r="E332" s="11" t="s">
        <v>4911</v>
      </c>
      <c r="F332" s="10" t="s">
        <v>15</v>
      </c>
      <c r="G332" s="11" t="s">
        <v>418</v>
      </c>
      <c r="H332" s="42">
        <v>1620524.3012000001</v>
      </c>
      <c r="I332" s="42">
        <v>2542.2611991416802</v>
      </c>
      <c r="J332" s="42">
        <v>0</v>
      </c>
      <c r="K332" s="42">
        <v>2542.2611991416802</v>
      </c>
      <c r="N332" s="43"/>
    </row>
    <row r="333" spans="1:14" x14ac:dyDescent="0.3">
      <c r="A333" s="10" t="s">
        <v>9</v>
      </c>
      <c r="B333" s="10" t="s">
        <v>4779</v>
      </c>
      <c r="C333" s="10" t="s">
        <v>4722</v>
      </c>
      <c r="D333" s="10" t="s">
        <v>4723</v>
      </c>
      <c r="E333" s="11" t="s">
        <v>4911</v>
      </c>
      <c r="F333" s="10" t="s">
        <v>4729</v>
      </c>
      <c r="G333" s="11" t="s">
        <v>4730</v>
      </c>
      <c r="H333" s="42">
        <v>0</v>
      </c>
      <c r="I333" s="42">
        <v>0</v>
      </c>
      <c r="J333" s="42">
        <v>0</v>
      </c>
      <c r="K333" s="42">
        <v>0</v>
      </c>
      <c r="N333" s="43"/>
    </row>
    <row r="334" spans="1:14" x14ac:dyDescent="0.3">
      <c r="A334" s="10" t="s">
        <v>9</v>
      </c>
      <c r="B334" s="10" t="s">
        <v>4779</v>
      </c>
      <c r="C334" s="10" t="s">
        <v>4722</v>
      </c>
      <c r="D334" s="10" t="s">
        <v>4723</v>
      </c>
      <c r="E334" s="11" t="s">
        <v>4911</v>
      </c>
      <c r="F334" s="10" t="s">
        <v>4731</v>
      </c>
      <c r="G334" s="11" t="s">
        <v>4732</v>
      </c>
      <c r="H334" s="42">
        <v>0</v>
      </c>
      <c r="I334" s="42">
        <v>0</v>
      </c>
      <c r="J334" s="42">
        <v>0</v>
      </c>
      <c r="K334" s="42">
        <v>0</v>
      </c>
      <c r="N334" s="43"/>
    </row>
    <row r="335" spans="1:14" x14ac:dyDescent="0.3">
      <c r="A335" s="10" t="s">
        <v>9</v>
      </c>
      <c r="B335" s="10" t="s">
        <v>4779</v>
      </c>
      <c r="C335" s="10" t="s">
        <v>4722</v>
      </c>
      <c r="D335" s="10" t="s">
        <v>4723</v>
      </c>
      <c r="E335" s="11" t="s">
        <v>4911</v>
      </c>
      <c r="F335" s="10" t="s">
        <v>4733</v>
      </c>
      <c r="G335" s="11" t="s">
        <v>4734</v>
      </c>
      <c r="H335" s="42">
        <v>1711564.9924000001</v>
      </c>
      <c r="I335" s="42">
        <v>2685.0848620147999</v>
      </c>
      <c r="J335" s="42">
        <v>107855.987683161</v>
      </c>
      <c r="K335" s="42">
        <v>110541.07254517599</v>
      </c>
      <c r="N335" s="43"/>
    </row>
    <row r="336" spans="1:14" x14ac:dyDescent="0.3">
      <c r="A336" s="10" t="s">
        <v>9</v>
      </c>
      <c r="B336" s="10" t="s">
        <v>4779</v>
      </c>
      <c r="C336" s="10" t="s">
        <v>4722</v>
      </c>
      <c r="D336" s="10" t="s">
        <v>4723</v>
      </c>
      <c r="E336" s="11" t="s">
        <v>4911</v>
      </c>
      <c r="F336" s="10" t="s">
        <v>4735</v>
      </c>
      <c r="G336" s="11" t="s">
        <v>4736</v>
      </c>
      <c r="H336" s="42">
        <v>1342850.1935000001</v>
      </c>
      <c r="I336" s="42">
        <v>2106.6490273786299</v>
      </c>
      <c r="J336" s="42">
        <v>84621.054166310103</v>
      </c>
      <c r="K336" s="42">
        <v>86727.703193688707</v>
      </c>
      <c r="N336" s="43"/>
    </row>
    <row r="337" spans="1:14" x14ac:dyDescent="0.3">
      <c r="A337" s="10" t="s">
        <v>9</v>
      </c>
      <c r="B337" s="10" t="s">
        <v>4779</v>
      </c>
      <c r="C337" s="10" t="s">
        <v>4743</v>
      </c>
      <c r="D337" s="10" t="s">
        <v>4744</v>
      </c>
      <c r="E337" s="11" t="s">
        <v>4914</v>
      </c>
      <c r="F337" s="10" t="s">
        <v>416</v>
      </c>
      <c r="G337" s="11" t="s">
        <v>417</v>
      </c>
      <c r="H337" s="42">
        <v>12552.0291</v>
      </c>
      <c r="I337" s="42">
        <v>21.5301518429679</v>
      </c>
      <c r="J337" s="42">
        <v>286.408352223191</v>
      </c>
      <c r="K337" s="42">
        <v>307.938504066159</v>
      </c>
      <c r="N337" s="43"/>
    </row>
    <row r="338" spans="1:14" x14ac:dyDescent="0.3">
      <c r="A338" s="10" t="s">
        <v>9</v>
      </c>
      <c r="B338" s="10" t="s">
        <v>4779</v>
      </c>
      <c r="C338" s="10" t="s">
        <v>4743</v>
      </c>
      <c r="D338" s="10" t="s">
        <v>4744</v>
      </c>
      <c r="E338" s="11" t="s">
        <v>4914</v>
      </c>
      <c r="F338" s="10" t="s">
        <v>4746</v>
      </c>
      <c r="G338" s="11" t="s">
        <v>4747</v>
      </c>
      <c r="H338" s="42">
        <v>12425.240900000001</v>
      </c>
      <c r="I338" s="42">
        <v>21.312675561725801</v>
      </c>
      <c r="J338" s="42">
        <v>283.51533856437101</v>
      </c>
      <c r="K338" s="42">
        <v>304.828014126097</v>
      </c>
      <c r="N338" s="43"/>
    </row>
    <row r="339" spans="1:14" x14ac:dyDescent="0.3">
      <c r="A339" s="10" t="s">
        <v>9</v>
      </c>
      <c r="B339" s="10" t="s">
        <v>4779</v>
      </c>
      <c r="C339" s="10" t="s">
        <v>4743</v>
      </c>
      <c r="D339" s="10" t="s">
        <v>4744</v>
      </c>
      <c r="E339" s="11" t="s">
        <v>4914</v>
      </c>
      <c r="F339" s="10" t="s">
        <v>4748</v>
      </c>
      <c r="G339" s="11" t="s">
        <v>4749</v>
      </c>
      <c r="H339" s="42">
        <v>26073.244600000002</v>
      </c>
      <c r="I339" s="42">
        <v>42.512479868977699</v>
      </c>
      <c r="J339" s="42">
        <v>0</v>
      </c>
      <c r="K339" s="42">
        <v>42.512479868977699</v>
      </c>
      <c r="N339" s="43"/>
    </row>
    <row r="340" spans="1:14" x14ac:dyDescent="0.3">
      <c r="A340" s="10" t="s">
        <v>9</v>
      </c>
      <c r="B340" s="10" t="s">
        <v>4779</v>
      </c>
      <c r="C340" s="10" t="s">
        <v>4743</v>
      </c>
      <c r="D340" s="10" t="s">
        <v>4744</v>
      </c>
      <c r="E340" s="11" t="s">
        <v>4914</v>
      </c>
      <c r="F340" s="10" t="s">
        <v>4833</v>
      </c>
      <c r="G340" s="11" t="s">
        <v>4834</v>
      </c>
      <c r="H340" s="42">
        <v>58891.3053</v>
      </c>
      <c r="I340" s="42">
        <v>96.0223966152586</v>
      </c>
      <c r="J340" s="42">
        <v>0</v>
      </c>
      <c r="K340" s="42">
        <v>96.0223966152586</v>
      </c>
      <c r="N340" s="43"/>
    </row>
    <row r="341" spans="1:14" x14ac:dyDescent="0.3">
      <c r="A341" s="10" t="s">
        <v>9</v>
      </c>
      <c r="B341" s="10" t="s">
        <v>4779</v>
      </c>
      <c r="C341" s="10" t="s">
        <v>4743</v>
      </c>
      <c r="D341" s="10" t="s">
        <v>4750</v>
      </c>
      <c r="E341" s="11" t="s">
        <v>4915</v>
      </c>
      <c r="F341" s="10" t="s">
        <v>416</v>
      </c>
      <c r="G341" s="11" t="s">
        <v>417</v>
      </c>
      <c r="H341" s="42">
        <v>3965.6853000000001</v>
      </c>
      <c r="I341" s="42">
        <v>4.8775428695463399</v>
      </c>
      <c r="J341" s="42">
        <v>0</v>
      </c>
      <c r="K341" s="42">
        <v>4.8775428695463399</v>
      </c>
      <c r="N341" s="43"/>
    </row>
    <row r="342" spans="1:14" x14ac:dyDescent="0.3">
      <c r="A342" s="10" t="s">
        <v>9</v>
      </c>
      <c r="B342" s="10" t="s">
        <v>4779</v>
      </c>
      <c r="C342" s="10" t="s">
        <v>4743</v>
      </c>
      <c r="D342" s="10" t="s">
        <v>4750</v>
      </c>
      <c r="E342" s="11" t="s">
        <v>4915</v>
      </c>
      <c r="F342" s="10" t="s">
        <v>4746</v>
      </c>
      <c r="G342" s="11" t="s">
        <v>4747</v>
      </c>
      <c r="H342" s="42">
        <v>1825.4742000000001</v>
      </c>
      <c r="I342" s="42">
        <v>2.2452181462991101</v>
      </c>
      <c r="J342" s="42">
        <v>0</v>
      </c>
      <c r="K342" s="42">
        <v>2.2452181462991101</v>
      </c>
      <c r="N342" s="43"/>
    </row>
    <row r="343" spans="1:14" x14ac:dyDescent="0.3">
      <c r="A343" s="10" t="s">
        <v>9</v>
      </c>
      <c r="B343" s="10" t="s">
        <v>4779</v>
      </c>
      <c r="C343" s="10" t="s">
        <v>4743</v>
      </c>
      <c r="D343" s="10" t="s">
        <v>4750</v>
      </c>
      <c r="E343" s="11" t="s">
        <v>4915</v>
      </c>
      <c r="F343" s="10" t="s">
        <v>4748</v>
      </c>
      <c r="G343" s="11" t="s">
        <v>4749</v>
      </c>
      <c r="H343" s="42">
        <v>7301.8968000000004</v>
      </c>
      <c r="I343" s="42">
        <v>8.9808725851964404</v>
      </c>
      <c r="J343" s="42">
        <v>0</v>
      </c>
      <c r="K343" s="42">
        <v>8.9808725851964404</v>
      </c>
      <c r="N343" s="43"/>
    </row>
    <row r="344" spans="1:14" x14ac:dyDescent="0.3">
      <c r="A344" s="10" t="s">
        <v>9</v>
      </c>
      <c r="B344" s="10" t="s">
        <v>4779</v>
      </c>
      <c r="C344" s="10" t="s">
        <v>4743</v>
      </c>
      <c r="D344" s="10" t="s">
        <v>4752</v>
      </c>
      <c r="E344" s="11" t="s">
        <v>4916</v>
      </c>
      <c r="F344" s="10" t="s">
        <v>416</v>
      </c>
      <c r="G344" s="11" t="s">
        <v>417</v>
      </c>
      <c r="H344" s="42">
        <v>176196.6741</v>
      </c>
      <c r="I344" s="42">
        <v>263.68329529179402</v>
      </c>
      <c r="J344" s="42">
        <v>15631.2692307692</v>
      </c>
      <c r="K344" s="42">
        <v>15894.952526061001</v>
      </c>
      <c r="N344" s="43"/>
    </row>
    <row r="345" spans="1:14" x14ac:dyDescent="0.3">
      <c r="A345" s="10" t="s">
        <v>9</v>
      </c>
      <c r="B345" s="10" t="s">
        <v>4779</v>
      </c>
      <c r="C345" s="10" t="s">
        <v>4743</v>
      </c>
      <c r="D345" s="10" t="s">
        <v>4752</v>
      </c>
      <c r="E345" s="11" t="s">
        <v>4916</v>
      </c>
      <c r="F345" s="10" t="s">
        <v>4746</v>
      </c>
      <c r="G345" s="11" t="s">
        <v>4747</v>
      </c>
      <c r="H345" s="42">
        <v>651927.69409999996</v>
      </c>
      <c r="I345" s="42">
        <v>975.62819257963895</v>
      </c>
      <c r="J345" s="42">
        <v>57835.696153846198</v>
      </c>
      <c r="K345" s="42">
        <v>58811.324346425798</v>
      </c>
      <c r="N345" s="43"/>
    </row>
    <row r="346" spans="1:14" x14ac:dyDescent="0.3">
      <c r="A346" s="10" t="s">
        <v>9</v>
      </c>
      <c r="B346" s="10" t="s">
        <v>4779</v>
      </c>
      <c r="C346" s="10" t="s">
        <v>4743</v>
      </c>
      <c r="D346" s="10" t="s">
        <v>4752</v>
      </c>
      <c r="E346" s="11" t="s">
        <v>4916</v>
      </c>
      <c r="F346" s="10" t="s">
        <v>4748</v>
      </c>
      <c r="G346" s="11" t="s">
        <v>4749</v>
      </c>
      <c r="H346" s="42">
        <v>247145.60380000001</v>
      </c>
      <c r="I346" s="42">
        <v>293.74128578798002</v>
      </c>
      <c r="J346" s="42">
        <v>0</v>
      </c>
      <c r="K346" s="42">
        <v>293.74128578798002</v>
      </c>
      <c r="N346" s="43"/>
    </row>
    <row r="347" spans="1:14" x14ac:dyDescent="0.3">
      <c r="A347" s="10" t="s">
        <v>9</v>
      </c>
      <c r="B347" s="10" t="s">
        <v>4779</v>
      </c>
      <c r="C347" s="10" t="s">
        <v>4743</v>
      </c>
      <c r="D347" s="10" t="s">
        <v>4752</v>
      </c>
      <c r="E347" s="11" t="s">
        <v>4916</v>
      </c>
      <c r="F347" s="10" t="s">
        <v>4760</v>
      </c>
      <c r="G347" s="11" t="s">
        <v>4761</v>
      </c>
      <c r="H347" s="42">
        <v>29502.0128</v>
      </c>
      <c r="I347" s="42">
        <v>35.064184936806797</v>
      </c>
      <c r="J347" s="42">
        <v>0</v>
      </c>
      <c r="K347" s="42">
        <v>35.064184936806797</v>
      </c>
      <c r="N347" s="43"/>
    </row>
    <row r="348" spans="1:14" x14ac:dyDescent="0.3">
      <c r="A348" s="10" t="s">
        <v>9</v>
      </c>
      <c r="B348" s="10" t="s">
        <v>4779</v>
      </c>
      <c r="C348" s="10" t="s">
        <v>4743</v>
      </c>
      <c r="D348" s="10" t="s">
        <v>4756</v>
      </c>
      <c r="E348" s="11" t="s">
        <v>4917</v>
      </c>
      <c r="F348" s="10" t="s">
        <v>416</v>
      </c>
      <c r="G348" s="11" t="s">
        <v>417</v>
      </c>
      <c r="H348" s="42">
        <v>16394.061799999999</v>
      </c>
      <c r="I348" s="42">
        <v>60.216335481941599</v>
      </c>
      <c r="J348" s="42">
        <v>0</v>
      </c>
      <c r="K348" s="42">
        <v>60.216335481941599</v>
      </c>
      <c r="N348" s="43"/>
    </row>
    <row r="349" spans="1:14" x14ac:dyDescent="0.3">
      <c r="A349" s="10" t="s">
        <v>9</v>
      </c>
      <c r="B349" s="10" t="s">
        <v>4779</v>
      </c>
      <c r="C349" s="10" t="s">
        <v>4743</v>
      </c>
      <c r="D349" s="10" t="s">
        <v>4756</v>
      </c>
      <c r="E349" s="11" t="s">
        <v>4917</v>
      </c>
      <c r="F349" s="10" t="s">
        <v>4746</v>
      </c>
      <c r="G349" s="11" t="s">
        <v>4747</v>
      </c>
      <c r="H349" s="42">
        <v>5931.5198</v>
      </c>
      <c r="I349" s="42">
        <v>21.786814847737698</v>
      </c>
      <c r="J349" s="42">
        <v>0</v>
      </c>
      <c r="K349" s="42">
        <v>21.786814847737698</v>
      </c>
      <c r="N349" s="43"/>
    </row>
    <row r="350" spans="1:14" x14ac:dyDescent="0.3">
      <c r="A350" s="10" t="s">
        <v>9</v>
      </c>
      <c r="B350" s="10" t="s">
        <v>4779</v>
      </c>
      <c r="C350" s="10" t="s">
        <v>4743</v>
      </c>
      <c r="D350" s="10" t="s">
        <v>4756</v>
      </c>
      <c r="E350" s="11" t="s">
        <v>4917</v>
      </c>
      <c r="F350" s="10" t="s">
        <v>4748</v>
      </c>
      <c r="G350" s="11" t="s">
        <v>4749</v>
      </c>
      <c r="H350" s="42">
        <v>29196.564200000001</v>
      </c>
      <c r="I350" s="42">
        <v>105.73689772786901</v>
      </c>
      <c r="J350" s="42">
        <v>0</v>
      </c>
      <c r="K350" s="42">
        <v>105.73689772786901</v>
      </c>
      <c r="N350" s="43"/>
    </row>
    <row r="351" spans="1:14" x14ac:dyDescent="0.3">
      <c r="A351" s="10" t="s">
        <v>9</v>
      </c>
      <c r="B351" s="10" t="s">
        <v>4779</v>
      </c>
      <c r="C351" s="10" t="s">
        <v>4743</v>
      </c>
      <c r="D351" s="10" t="s">
        <v>4756</v>
      </c>
      <c r="E351" s="11" t="s">
        <v>4917</v>
      </c>
      <c r="F351" s="10" t="s">
        <v>4760</v>
      </c>
      <c r="G351" s="11" t="s">
        <v>4761</v>
      </c>
      <c r="H351" s="42">
        <v>26065.565299999998</v>
      </c>
      <c r="I351" s="42">
        <v>94.397820223539895</v>
      </c>
      <c r="J351" s="42">
        <v>0</v>
      </c>
      <c r="K351" s="42">
        <v>94.397820223539895</v>
      </c>
      <c r="N351" s="43"/>
    </row>
    <row r="352" spans="1:14" x14ac:dyDescent="0.3">
      <c r="A352" s="10" t="s">
        <v>9</v>
      </c>
      <c r="B352" s="10" t="s">
        <v>4779</v>
      </c>
      <c r="C352" s="10" t="s">
        <v>4743</v>
      </c>
      <c r="D352" s="10" t="s">
        <v>4758</v>
      </c>
      <c r="E352" s="11" t="s">
        <v>4918</v>
      </c>
      <c r="F352" s="10" t="s">
        <v>416</v>
      </c>
      <c r="G352" s="11" t="s">
        <v>417</v>
      </c>
      <c r="H352" s="42">
        <v>43015.0645</v>
      </c>
      <c r="I352" s="42">
        <v>46.206085852368297</v>
      </c>
      <c r="J352" s="42">
        <v>1288.6579622056699</v>
      </c>
      <c r="K352" s="42">
        <v>1334.86404805803</v>
      </c>
      <c r="N352" s="43"/>
    </row>
    <row r="353" spans="1:14" x14ac:dyDescent="0.3">
      <c r="A353" s="10" t="s">
        <v>9</v>
      </c>
      <c r="B353" s="10" t="s">
        <v>4779</v>
      </c>
      <c r="C353" s="10" t="s">
        <v>4743</v>
      </c>
      <c r="D353" s="10" t="s">
        <v>4758</v>
      </c>
      <c r="E353" s="11" t="s">
        <v>4918</v>
      </c>
      <c r="F353" s="10" t="s">
        <v>4746</v>
      </c>
      <c r="G353" s="11" t="s">
        <v>4747</v>
      </c>
      <c r="H353" s="42">
        <v>30425.2896</v>
      </c>
      <c r="I353" s="42">
        <v>32.682353407772702</v>
      </c>
      <c r="J353" s="42">
        <v>911.48977814547095</v>
      </c>
      <c r="K353" s="42">
        <v>944.17213155324396</v>
      </c>
      <c r="N353" s="43"/>
    </row>
    <row r="354" spans="1:14" x14ac:dyDescent="0.3">
      <c r="A354" s="10" t="s">
        <v>9</v>
      </c>
      <c r="B354" s="10" t="s">
        <v>4779</v>
      </c>
      <c r="C354" s="10" t="s">
        <v>4743</v>
      </c>
      <c r="D354" s="10" t="s">
        <v>4758</v>
      </c>
      <c r="E354" s="11" t="s">
        <v>4918</v>
      </c>
      <c r="F354" s="10" t="s">
        <v>4748</v>
      </c>
      <c r="G354" s="11" t="s">
        <v>4749</v>
      </c>
      <c r="H354" s="42">
        <v>41920.4156</v>
      </c>
      <c r="I354" s="42">
        <v>49.804371538731203</v>
      </c>
      <c r="J354" s="42">
        <v>0</v>
      </c>
      <c r="K354" s="42">
        <v>49.804371538731203</v>
      </c>
      <c r="N354" s="43"/>
    </row>
    <row r="355" spans="1:14" x14ac:dyDescent="0.3">
      <c r="A355" s="10" t="s">
        <v>9</v>
      </c>
      <c r="B355" s="10" t="s">
        <v>4779</v>
      </c>
      <c r="C355" s="10" t="s">
        <v>4743</v>
      </c>
      <c r="D355" s="10" t="s">
        <v>4758</v>
      </c>
      <c r="E355" s="11" t="s">
        <v>4918</v>
      </c>
      <c r="F355" s="10" t="s">
        <v>4760</v>
      </c>
      <c r="G355" s="11" t="s">
        <v>4761</v>
      </c>
      <c r="H355" s="42">
        <v>84989.335699999996</v>
      </c>
      <c r="I355" s="42">
        <v>100.973246407291</v>
      </c>
      <c r="J355" s="42">
        <v>0</v>
      </c>
      <c r="K355" s="42">
        <v>100.973246407291</v>
      </c>
      <c r="N355" s="43"/>
    </row>
    <row r="356" spans="1:14" x14ac:dyDescent="0.3">
      <c r="A356" s="10" t="s">
        <v>9</v>
      </c>
      <c r="B356" s="10" t="s">
        <v>4779</v>
      </c>
      <c r="C356" s="10" t="s">
        <v>4743</v>
      </c>
      <c r="D356" s="10" t="s">
        <v>4762</v>
      </c>
      <c r="E356" s="11" t="s">
        <v>4919</v>
      </c>
      <c r="F356" s="10" t="s">
        <v>416</v>
      </c>
      <c r="G356" s="11" t="s">
        <v>417</v>
      </c>
      <c r="H356" s="42">
        <v>49753.068099999997</v>
      </c>
      <c r="I356" s="42">
        <v>28.278910655195201</v>
      </c>
      <c r="J356" s="42">
        <v>3589.5701592052201</v>
      </c>
      <c r="K356" s="42">
        <v>3617.8490698604201</v>
      </c>
      <c r="N356" s="43"/>
    </row>
    <row r="357" spans="1:14" x14ac:dyDescent="0.3">
      <c r="A357" s="10" t="s">
        <v>9</v>
      </c>
      <c r="B357" s="10" t="s">
        <v>4779</v>
      </c>
      <c r="C357" s="10" t="s">
        <v>4743</v>
      </c>
      <c r="D357" s="10" t="s">
        <v>4762</v>
      </c>
      <c r="E357" s="11" t="s">
        <v>4919</v>
      </c>
      <c r="F357" s="10" t="s">
        <v>4746</v>
      </c>
      <c r="G357" s="11" t="s">
        <v>4747</v>
      </c>
      <c r="H357" s="42">
        <v>10022.200800000001</v>
      </c>
      <c r="I357" s="42">
        <v>5.6964712111184701</v>
      </c>
      <c r="J357" s="42">
        <v>723.07888099098</v>
      </c>
      <c r="K357" s="42">
        <v>728.77535220209802</v>
      </c>
      <c r="N357" s="43"/>
    </row>
    <row r="358" spans="1:14" x14ac:dyDescent="0.3">
      <c r="A358" s="10" t="s">
        <v>9</v>
      </c>
      <c r="B358" s="10" t="s">
        <v>4779</v>
      </c>
      <c r="C358" s="10" t="s">
        <v>4743</v>
      </c>
      <c r="D358" s="10" t="s">
        <v>4762</v>
      </c>
      <c r="E358" s="11" t="s">
        <v>4919</v>
      </c>
      <c r="F358" s="10" t="s">
        <v>4748</v>
      </c>
      <c r="G358" s="11" t="s">
        <v>4749</v>
      </c>
      <c r="H358" s="42">
        <v>264926.82939999999</v>
      </c>
      <c r="I358" s="42">
        <v>211.58321641297201</v>
      </c>
      <c r="J358" s="42">
        <v>0</v>
      </c>
      <c r="K358" s="42">
        <v>211.58321641297201</v>
      </c>
      <c r="N358" s="43"/>
    </row>
    <row r="359" spans="1:14" x14ac:dyDescent="0.3">
      <c r="A359" s="10" t="s">
        <v>9</v>
      </c>
      <c r="B359" s="10" t="s">
        <v>4779</v>
      </c>
      <c r="C359" s="10" t="s">
        <v>4743</v>
      </c>
      <c r="D359" s="10" t="s">
        <v>4762</v>
      </c>
      <c r="E359" s="11" t="s">
        <v>4919</v>
      </c>
      <c r="F359" s="10" t="s">
        <v>4760</v>
      </c>
      <c r="G359" s="11" t="s">
        <v>4761</v>
      </c>
      <c r="H359" s="42">
        <v>73873.827399999995</v>
      </c>
      <c r="I359" s="42">
        <v>58.999166115155496</v>
      </c>
      <c r="J359" s="42">
        <v>0</v>
      </c>
      <c r="K359" s="42">
        <v>58.999166115155496</v>
      </c>
      <c r="N359" s="43"/>
    </row>
    <row r="360" spans="1:14" x14ac:dyDescent="0.3">
      <c r="A360" s="10" t="s">
        <v>9</v>
      </c>
      <c r="B360" s="10" t="s">
        <v>4779</v>
      </c>
      <c r="C360" s="10" t="s">
        <v>4743</v>
      </c>
      <c r="D360" s="10" t="s">
        <v>4766</v>
      </c>
      <c r="E360" s="11" t="s">
        <v>4920</v>
      </c>
      <c r="F360" s="10" t="s">
        <v>416</v>
      </c>
      <c r="G360" s="11" t="s">
        <v>417</v>
      </c>
      <c r="H360" s="42">
        <v>31820.918399999999</v>
      </c>
      <c r="I360" s="42">
        <v>126.93027717130001</v>
      </c>
      <c r="J360" s="42">
        <v>72.317985063698899</v>
      </c>
      <c r="K360" s="42">
        <v>199.248262234999</v>
      </c>
      <c r="N360" s="43"/>
    </row>
    <row r="361" spans="1:14" x14ac:dyDescent="0.3">
      <c r="A361" s="10" t="s">
        <v>9</v>
      </c>
      <c r="B361" s="10" t="s">
        <v>4779</v>
      </c>
      <c r="C361" s="10" t="s">
        <v>4743</v>
      </c>
      <c r="D361" s="10" t="s">
        <v>4766</v>
      </c>
      <c r="E361" s="11" t="s">
        <v>4920</v>
      </c>
      <c r="F361" s="10" t="s">
        <v>4746</v>
      </c>
      <c r="G361" s="11" t="s">
        <v>4747</v>
      </c>
      <c r="H361" s="42">
        <v>23798.838100000001</v>
      </c>
      <c r="I361" s="42">
        <v>94.931047632316606</v>
      </c>
      <c r="J361" s="42">
        <v>54.0865602577244</v>
      </c>
      <c r="K361" s="42">
        <v>149.01760789004101</v>
      </c>
      <c r="N361" s="43"/>
    </row>
    <row r="362" spans="1:14" x14ac:dyDescent="0.3">
      <c r="A362" s="10" t="s">
        <v>9</v>
      </c>
      <c r="B362" s="10" t="s">
        <v>4779</v>
      </c>
      <c r="C362" s="10" t="s">
        <v>4743</v>
      </c>
      <c r="D362" s="10" t="s">
        <v>4766</v>
      </c>
      <c r="E362" s="11" t="s">
        <v>4920</v>
      </c>
      <c r="F362" s="10" t="s">
        <v>4748</v>
      </c>
      <c r="G362" s="11" t="s">
        <v>4749</v>
      </c>
      <c r="H362" s="42">
        <v>93526.553199999995</v>
      </c>
      <c r="I362" s="42">
        <v>85.067587685709896</v>
      </c>
      <c r="J362" s="42">
        <v>0</v>
      </c>
      <c r="K362" s="42">
        <v>85.067587685709896</v>
      </c>
      <c r="N362" s="43"/>
    </row>
    <row r="363" spans="1:14" x14ac:dyDescent="0.3">
      <c r="A363" s="10" t="s">
        <v>9</v>
      </c>
      <c r="B363" s="10" t="s">
        <v>4779</v>
      </c>
      <c r="C363" s="10" t="s">
        <v>4743</v>
      </c>
      <c r="D363" s="10" t="s">
        <v>4768</v>
      </c>
      <c r="E363" s="11" t="s">
        <v>4826</v>
      </c>
      <c r="F363" s="10" t="s">
        <v>416</v>
      </c>
      <c r="G363" s="11" t="s">
        <v>417</v>
      </c>
      <c r="H363" s="42">
        <v>12395.745800000001</v>
      </c>
      <c r="I363" s="42">
        <v>29.065274081958499</v>
      </c>
      <c r="J363" s="42">
        <v>0</v>
      </c>
      <c r="K363" s="42">
        <v>29.065274081958499</v>
      </c>
      <c r="N363" s="43"/>
    </row>
    <row r="364" spans="1:14" x14ac:dyDescent="0.3">
      <c r="A364" s="10" t="s">
        <v>9</v>
      </c>
      <c r="B364" s="10" t="s">
        <v>4779</v>
      </c>
      <c r="C364" s="10" t="s">
        <v>4743</v>
      </c>
      <c r="D364" s="10" t="s">
        <v>4768</v>
      </c>
      <c r="E364" s="11" t="s">
        <v>4826</v>
      </c>
      <c r="F364" s="10" t="s">
        <v>4746</v>
      </c>
      <c r="G364" s="11" t="s">
        <v>4747</v>
      </c>
      <c r="H364" s="42">
        <v>1970.6057000000001</v>
      </c>
      <c r="I364" s="42">
        <v>4.6206333155934001</v>
      </c>
      <c r="J364" s="42">
        <v>0</v>
      </c>
      <c r="K364" s="42">
        <v>4.6206333155934001</v>
      </c>
      <c r="N364" s="43"/>
    </row>
    <row r="365" spans="1:14" x14ac:dyDescent="0.3">
      <c r="A365" s="10" t="s">
        <v>9</v>
      </c>
      <c r="B365" s="10" t="s">
        <v>4779</v>
      </c>
      <c r="C365" s="10" t="s">
        <v>4743</v>
      </c>
      <c r="D365" s="10" t="s">
        <v>4770</v>
      </c>
      <c r="E365" s="11" t="s">
        <v>4921</v>
      </c>
      <c r="F365" s="10" t="s">
        <v>416</v>
      </c>
      <c r="G365" s="11" t="s">
        <v>417</v>
      </c>
      <c r="H365" s="42">
        <v>18909.5514</v>
      </c>
      <c r="I365" s="42">
        <v>37.427759313856903</v>
      </c>
      <c r="J365" s="42">
        <v>0</v>
      </c>
      <c r="K365" s="42">
        <v>37.427759313856903</v>
      </c>
      <c r="N365" s="43"/>
    </row>
    <row r="366" spans="1:14" x14ac:dyDescent="0.3">
      <c r="A366" s="10" t="s">
        <v>9</v>
      </c>
      <c r="B366" s="10" t="s">
        <v>4779</v>
      </c>
      <c r="C366" s="10" t="s">
        <v>4743</v>
      </c>
      <c r="D366" s="10" t="s">
        <v>4770</v>
      </c>
      <c r="E366" s="11" t="s">
        <v>4921</v>
      </c>
      <c r="F366" s="10" t="s">
        <v>15</v>
      </c>
      <c r="G366" s="11" t="s">
        <v>418</v>
      </c>
      <c r="H366" s="42">
        <v>0</v>
      </c>
      <c r="I366" s="42">
        <v>0</v>
      </c>
      <c r="J366" s="42">
        <v>0</v>
      </c>
      <c r="K366" s="42">
        <v>0</v>
      </c>
      <c r="N366" s="43"/>
    </row>
    <row r="367" spans="1:14" x14ac:dyDescent="0.3">
      <c r="A367" s="10" t="s">
        <v>9</v>
      </c>
      <c r="B367" s="10" t="s">
        <v>4779</v>
      </c>
      <c r="C367" s="10" t="s">
        <v>4743</v>
      </c>
      <c r="D367" s="10" t="s">
        <v>4770</v>
      </c>
      <c r="E367" s="11" t="s">
        <v>4921</v>
      </c>
      <c r="F367" s="10" t="s">
        <v>4746</v>
      </c>
      <c r="G367" s="11" t="s">
        <v>4747</v>
      </c>
      <c r="H367" s="42">
        <v>0</v>
      </c>
      <c r="I367" s="42">
        <v>0</v>
      </c>
      <c r="J367" s="42">
        <v>0</v>
      </c>
      <c r="K367" s="42">
        <v>0</v>
      </c>
      <c r="N367" s="43"/>
    </row>
    <row r="368" spans="1:14" x14ac:dyDescent="0.3">
      <c r="A368" s="10" t="s">
        <v>9</v>
      </c>
      <c r="B368" s="10" t="s">
        <v>4779</v>
      </c>
      <c r="C368" s="10" t="s">
        <v>4743</v>
      </c>
      <c r="D368" s="10" t="s">
        <v>4770</v>
      </c>
      <c r="E368" s="11" t="s">
        <v>4921</v>
      </c>
      <c r="F368" s="10" t="s">
        <v>4838</v>
      </c>
      <c r="G368" s="11" t="s">
        <v>4839</v>
      </c>
      <c r="H368" s="42">
        <v>192483.7922</v>
      </c>
      <c r="I368" s="42">
        <v>400.96389616562101</v>
      </c>
      <c r="J368" s="42">
        <v>0</v>
      </c>
      <c r="K368" s="42">
        <v>400.96389616562101</v>
      </c>
      <c r="N368" s="43"/>
    </row>
    <row r="369" spans="1:14" x14ac:dyDescent="0.3">
      <c r="A369" s="10" t="s">
        <v>9</v>
      </c>
      <c r="B369" s="10" t="s">
        <v>4779</v>
      </c>
      <c r="C369" s="10" t="s">
        <v>4743</v>
      </c>
      <c r="D369" s="10" t="s">
        <v>4770</v>
      </c>
      <c r="E369" s="11" t="s">
        <v>4921</v>
      </c>
      <c r="F369" s="10" t="s">
        <v>4840</v>
      </c>
      <c r="G369" s="11" t="s">
        <v>4841</v>
      </c>
      <c r="H369" s="42">
        <v>74531.514899999995</v>
      </c>
      <c r="I369" s="42">
        <v>155.25695049203699</v>
      </c>
      <c r="J369" s="42">
        <v>0</v>
      </c>
      <c r="K369" s="42">
        <v>155.25695049203699</v>
      </c>
      <c r="N369" s="43"/>
    </row>
    <row r="370" spans="1:14" x14ac:dyDescent="0.3">
      <c r="A370" s="10" t="s">
        <v>9</v>
      </c>
      <c r="B370" s="10" t="s">
        <v>4779</v>
      </c>
      <c r="C370" s="10" t="s">
        <v>4743</v>
      </c>
      <c r="D370" s="10" t="s">
        <v>4772</v>
      </c>
      <c r="E370" s="11" t="s">
        <v>4922</v>
      </c>
      <c r="F370" s="10" t="s">
        <v>416</v>
      </c>
      <c r="G370" s="11" t="s">
        <v>417</v>
      </c>
      <c r="H370" s="42">
        <v>14500.7544</v>
      </c>
      <c r="I370" s="42">
        <v>47.281107217939699</v>
      </c>
      <c r="J370" s="42">
        <v>0</v>
      </c>
      <c r="K370" s="42">
        <v>47.281107217939699</v>
      </c>
      <c r="N370" s="43"/>
    </row>
    <row r="371" spans="1:14" x14ac:dyDescent="0.3">
      <c r="A371" s="10" t="s">
        <v>9</v>
      </c>
      <c r="B371" s="10" t="s">
        <v>4779</v>
      </c>
      <c r="C371" s="10" t="s">
        <v>4743</v>
      </c>
      <c r="D371" s="10" t="s">
        <v>4772</v>
      </c>
      <c r="E371" s="11" t="s">
        <v>4922</v>
      </c>
      <c r="F371" s="10" t="s">
        <v>4746</v>
      </c>
      <c r="G371" s="11" t="s">
        <v>4747</v>
      </c>
      <c r="H371" s="42">
        <v>0</v>
      </c>
      <c r="I371" s="42">
        <v>0</v>
      </c>
      <c r="J371" s="42">
        <v>0</v>
      </c>
      <c r="K371" s="42">
        <v>0</v>
      </c>
      <c r="N371" s="43"/>
    </row>
    <row r="372" spans="1:14" x14ac:dyDescent="0.3">
      <c r="A372" s="10" t="s">
        <v>9</v>
      </c>
      <c r="B372" s="10" t="s">
        <v>4779</v>
      </c>
      <c r="C372" s="10" t="s">
        <v>4743</v>
      </c>
      <c r="D372" s="10" t="s">
        <v>4772</v>
      </c>
      <c r="E372" s="11" t="s">
        <v>4922</v>
      </c>
      <c r="F372" s="10" t="s">
        <v>4748</v>
      </c>
      <c r="G372" s="11" t="s">
        <v>4749</v>
      </c>
      <c r="H372" s="42">
        <v>10226.8478</v>
      </c>
      <c r="I372" s="42">
        <v>33.345622985283804</v>
      </c>
      <c r="J372" s="42">
        <v>0</v>
      </c>
      <c r="K372" s="42">
        <v>33.345622985283804</v>
      </c>
      <c r="N372" s="43"/>
    </row>
    <row r="373" spans="1:14" x14ac:dyDescent="0.3">
      <c r="A373" s="10" t="s">
        <v>9</v>
      </c>
      <c r="B373" s="10" t="s">
        <v>4779</v>
      </c>
      <c r="C373" s="10" t="s">
        <v>4743</v>
      </c>
      <c r="D373" s="10" t="s">
        <v>4772</v>
      </c>
      <c r="E373" s="11" t="s">
        <v>4922</v>
      </c>
      <c r="F373" s="10" t="s">
        <v>4760</v>
      </c>
      <c r="G373" s="11" t="s">
        <v>4761</v>
      </c>
      <c r="H373" s="42">
        <v>25414.480100000001</v>
      </c>
      <c r="I373" s="42">
        <v>82.866361597757503</v>
      </c>
      <c r="J373" s="42">
        <v>0</v>
      </c>
      <c r="K373" s="42">
        <v>82.866361597757503</v>
      </c>
      <c r="N373" s="43"/>
    </row>
    <row r="374" spans="1:14" x14ac:dyDescent="0.3">
      <c r="A374" s="10" t="s">
        <v>9</v>
      </c>
      <c r="B374" s="10" t="s">
        <v>4779</v>
      </c>
      <c r="C374" s="10" t="s">
        <v>4743</v>
      </c>
      <c r="D374" s="10" t="s">
        <v>4774</v>
      </c>
      <c r="E374" s="11" t="s">
        <v>4923</v>
      </c>
      <c r="F374" s="10" t="s">
        <v>416</v>
      </c>
      <c r="G374" s="11" t="s">
        <v>417</v>
      </c>
      <c r="H374" s="42">
        <v>24027.268400000001</v>
      </c>
      <c r="I374" s="42">
        <v>74.278655155798305</v>
      </c>
      <c r="J374" s="42">
        <v>0</v>
      </c>
      <c r="K374" s="42">
        <v>74.278655155798305</v>
      </c>
      <c r="N374" s="43"/>
    </row>
    <row r="375" spans="1:14" x14ac:dyDescent="0.3">
      <c r="A375" s="10" t="s">
        <v>9</v>
      </c>
      <c r="B375" s="10" t="s">
        <v>4779</v>
      </c>
      <c r="C375" s="10" t="s">
        <v>4743</v>
      </c>
      <c r="D375" s="10" t="s">
        <v>4774</v>
      </c>
      <c r="E375" s="11" t="s">
        <v>4923</v>
      </c>
      <c r="F375" s="10" t="s">
        <v>4746</v>
      </c>
      <c r="G375" s="11" t="s">
        <v>4747</v>
      </c>
      <c r="H375" s="42">
        <v>0</v>
      </c>
      <c r="I375" s="42">
        <v>0</v>
      </c>
      <c r="J375" s="42">
        <v>0</v>
      </c>
      <c r="K375" s="42">
        <v>0</v>
      </c>
      <c r="N375" s="43"/>
    </row>
    <row r="376" spans="1:14" x14ac:dyDescent="0.3">
      <c r="A376" s="10" t="s">
        <v>9</v>
      </c>
      <c r="B376" s="10" t="s">
        <v>4779</v>
      </c>
      <c r="C376" s="10" t="s">
        <v>4743</v>
      </c>
      <c r="D376" s="10" t="s">
        <v>4774</v>
      </c>
      <c r="E376" s="11" t="s">
        <v>4923</v>
      </c>
      <c r="F376" s="10" t="s">
        <v>4748</v>
      </c>
      <c r="G376" s="11" t="s">
        <v>4749</v>
      </c>
      <c r="H376" s="42">
        <v>14712.4198</v>
      </c>
      <c r="I376" s="42">
        <v>48.534999999999997</v>
      </c>
      <c r="J376" s="42">
        <v>0</v>
      </c>
      <c r="K376" s="42">
        <v>48.534999999999997</v>
      </c>
      <c r="N376" s="43"/>
    </row>
    <row r="377" spans="1:14" x14ac:dyDescent="0.3">
      <c r="A377" s="10" t="s">
        <v>9</v>
      </c>
      <c r="B377" s="10" t="s">
        <v>4779</v>
      </c>
      <c r="C377" s="10" t="s">
        <v>4743</v>
      </c>
      <c r="D377" s="10" t="s">
        <v>4776</v>
      </c>
      <c r="E377" s="11" t="s">
        <v>4854</v>
      </c>
      <c r="F377" s="10" t="s">
        <v>13</v>
      </c>
      <c r="G377" s="11" t="s">
        <v>415</v>
      </c>
      <c r="H377" s="42">
        <v>0</v>
      </c>
      <c r="I377" s="42">
        <v>0</v>
      </c>
      <c r="J377" s="42">
        <v>0</v>
      </c>
      <c r="K377" s="42">
        <v>0</v>
      </c>
      <c r="N377" s="43"/>
    </row>
    <row r="378" spans="1:14" x14ac:dyDescent="0.3">
      <c r="A378" s="10" t="s">
        <v>9</v>
      </c>
      <c r="B378" s="10" t="s">
        <v>4779</v>
      </c>
      <c r="C378" s="10" t="s">
        <v>4743</v>
      </c>
      <c r="D378" s="10" t="s">
        <v>4776</v>
      </c>
      <c r="E378" s="11" t="s">
        <v>4854</v>
      </c>
      <c r="F378" s="10" t="s">
        <v>416</v>
      </c>
      <c r="G378" s="11" t="s">
        <v>417</v>
      </c>
      <c r="H378" s="42">
        <v>81815.035600000003</v>
      </c>
      <c r="I378" s="42">
        <v>102.339451349258</v>
      </c>
      <c r="J378" s="42">
        <v>80.516069868995601</v>
      </c>
      <c r="K378" s="42">
        <v>182.85552121825401</v>
      </c>
      <c r="N378" s="43"/>
    </row>
    <row r="379" spans="1:14" x14ac:dyDescent="0.3">
      <c r="A379" s="10" t="s">
        <v>9</v>
      </c>
      <c r="B379" s="10" t="s">
        <v>4779</v>
      </c>
      <c r="C379" s="10" t="s">
        <v>4743</v>
      </c>
      <c r="D379" s="10" t="s">
        <v>4776</v>
      </c>
      <c r="E379" s="11" t="s">
        <v>4854</v>
      </c>
      <c r="F379" s="10" t="s">
        <v>15</v>
      </c>
      <c r="G379" s="11" t="s">
        <v>418</v>
      </c>
      <c r="H379" s="42">
        <v>43577.542300000001</v>
      </c>
      <c r="I379" s="42">
        <v>201.21427245427199</v>
      </c>
      <c r="J379" s="42">
        <v>0</v>
      </c>
      <c r="K379" s="42">
        <v>201.21427245427199</v>
      </c>
      <c r="N379" s="43"/>
    </row>
    <row r="380" spans="1:14" x14ac:dyDescent="0.3">
      <c r="A380" s="10" t="s">
        <v>9</v>
      </c>
      <c r="B380" s="10" t="s">
        <v>4779</v>
      </c>
      <c r="C380" s="10" t="s">
        <v>4743</v>
      </c>
      <c r="D380" s="10" t="s">
        <v>4776</v>
      </c>
      <c r="E380" s="11" t="s">
        <v>4854</v>
      </c>
      <c r="F380" s="10" t="s">
        <v>4746</v>
      </c>
      <c r="G380" s="11" t="s">
        <v>4747</v>
      </c>
      <c r="H380" s="42">
        <v>0</v>
      </c>
      <c r="I380" s="42">
        <v>0</v>
      </c>
      <c r="J380" s="42">
        <v>0</v>
      </c>
      <c r="K380" s="42">
        <v>0</v>
      </c>
      <c r="N380" s="43"/>
    </row>
    <row r="381" spans="1:14" x14ac:dyDescent="0.3">
      <c r="A381" s="10" t="s">
        <v>9</v>
      </c>
      <c r="B381" s="10" t="s">
        <v>4779</v>
      </c>
      <c r="C381" s="10" t="s">
        <v>4743</v>
      </c>
      <c r="D381" s="10" t="s">
        <v>4776</v>
      </c>
      <c r="E381" s="11" t="s">
        <v>4854</v>
      </c>
      <c r="F381" s="10" t="s">
        <v>4748</v>
      </c>
      <c r="G381" s="11" t="s">
        <v>4749</v>
      </c>
      <c r="H381" s="42">
        <v>32407.3495</v>
      </c>
      <c r="I381" s="42">
        <v>149.63719628719599</v>
      </c>
      <c r="J381" s="42">
        <v>0</v>
      </c>
      <c r="K381" s="42">
        <v>149.63719628719599</v>
      </c>
      <c r="N381" s="43"/>
    </row>
    <row r="382" spans="1:14" x14ac:dyDescent="0.3">
      <c r="A382" s="10" t="s">
        <v>9</v>
      </c>
      <c r="B382" s="10" t="s">
        <v>4779</v>
      </c>
      <c r="C382" s="10" t="s">
        <v>4743</v>
      </c>
      <c r="D382" s="10" t="s">
        <v>4776</v>
      </c>
      <c r="E382" s="11" t="s">
        <v>4854</v>
      </c>
      <c r="F382" s="10" t="s">
        <v>4760</v>
      </c>
      <c r="G382" s="11" t="s">
        <v>4761</v>
      </c>
      <c r="H382" s="42">
        <v>45921.9038</v>
      </c>
      <c r="I382" s="42">
        <v>212.03909090909099</v>
      </c>
      <c r="J382" s="42">
        <v>0</v>
      </c>
      <c r="K382" s="42">
        <v>212.03909090909099</v>
      </c>
      <c r="N382" s="43"/>
    </row>
    <row r="383" spans="1:14" x14ac:dyDescent="0.3">
      <c r="A383" s="10" t="s">
        <v>9</v>
      </c>
      <c r="B383" s="10" t="s">
        <v>4779</v>
      </c>
      <c r="C383" s="10" t="s">
        <v>4779</v>
      </c>
      <c r="D383" s="10" t="s">
        <v>4924</v>
      </c>
      <c r="E383" s="11" t="s">
        <v>4925</v>
      </c>
      <c r="F383" s="10" t="s">
        <v>13</v>
      </c>
      <c r="G383" s="11" t="s">
        <v>415</v>
      </c>
      <c r="H383" s="42">
        <v>0</v>
      </c>
      <c r="I383" s="42">
        <v>0</v>
      </c>
      <c r="J383" s="42">
        <v>0</v>
      </c>
      <c r="K383" s="42">
        <v>0</v>
      </c>
      <c r="N383" s="43"/>
    </row>
    <row r="384" spans="1:14" x14ac:dyDescent="0.3">
      <c r="A384" s="10" t="s">
        <v>9</v>
      </c>
      <c r="B384" s="10" t="s">
        <v>4779</v>
      </c>
      <c r="C384" s="10" t="s">
        <v>4779</v>
      </c>
      <c r="D384" s="10" t="s">
        <v>4924</v>
      </c>
      <c r="E384" s="11" t="s">
        <v>4925</v>
      </c>
      <c r="F384" s="10" t="s">
        <v>416</v>
      </c>
      <c r="G384" s="11" t="s">
        <v>417</v>
      </c>
      <c r="H384" s="42">
        <v>24458780.463500001</v>
      </c>
      <c r="I384" s="42">
        <v>30949.876687248401</v>
      </c>
      <c r="J384" s="42">
        <v>2209294.8391543999</v>
      </c>
      <c r="K384" s="42">
        <v>2240244.7158416398</v>
      </c>
      <c r="N384" s="43"/>
    </row>
    <row r="385" spans="1:14" x14ac:dyDescent="0.3">
      <c r="A385" s="10" t="s">
        <v>9</v>
      </c>
      <c r="B385" s="10" t="s">
        <v>4779</v>
      </c>
      <c r="C385" s="10" t="s">
        <v>4779</v>
      </c>
      <c r="D385" s="10" t="s">
        <v>4924</v>
      </c>
      <c r="E385" s="11" t="s">
        <v>4925</v>
      </c>
      <c r="F385" s="10" t="s">
        <v>15</v>
      </c>
      <c r="G385" s="11" t="s">
        <v>418</v>
      </c>
      <c r="H385" s="42">
        <v>693926.8713</v>
      </c>
      <c r="I385" s="42">
        <v>878.08756976081304</v>
      </c>
      <c r="J385" s="42">
        <v>0</v>
      </c>
      <c r="K385" s="42">
        <v>878.08756976081304</v>
      </c>
      <c r="N385" s="43"/>
    </row>
    <row r="386" spans="1:14" x14ac:dyDescent="0.3">
      <c r="A386" s="10" t="s">
        <v>9</v>
      </c>
      <c r="B386" s="10" t="s">
        <v>4779</v>
      </c>
      <c r="C386" s="10" t="s">
        <v>4779</v>
      </c>
      <c r="D386" s="10" t="s">
        <v>4924</v>
      </c>
      <c r="E386" s="11" t="s">
        <v>4925</v>
      </c>
      <c r="F386" s="10" t="s">
        <v>4782</v>
      </c>
      <c r="G386" s="11" t="s">
        <v>4783</v>
      </c>
      <c r="H386" s="42">
        <v>582555.89179999998</v>
      </c>
      <c r="I386" s="42">
        <v>737.15993510784301</v>
      </c>
      <c r="J386" s="42">
        <v>52620.682683887499</v>
      </c>
      <c r="K386" s="42">
        <v>53357.842618995397</v>
      </c>
      <c r="N386" s="43"/>
    </row>
    <row r="387" spans="1:14" x14ac:dyDescent="0.3">
      <c r="A387" s="10" t="s">
        <v>9</v>
      </c>
      <c r="B387" s="10" t="s">
        <v>4779</v>
      </c>
      <c r="C387" s="10" t="s">
        <v>4779</v>
      </c>
      <c r="D387" s="10" t="s">
        <v>4924</v>
      </c>
      <c r="E387" s="11" t="s">
        <v>4925</v>
      </c>
      <c r="F387" s="10" t="s">
        <v>4784</v>
      </c>
      <c r="G387" s="11" t="s">
        <v>4785</v>
      </c>
      <c r="H387" s="42">
        <v>0</v>
      </c>
      <c r="I387" s="42">
        <v>0</v>
      </c>
      <c r="J387" s="42">
        <v>0</v>
      </c>
      <c r="K387" s="42">
        <v>0</v>
      </c>
      <c r="N387" s="43"/>
    </row>
    <row r="388" spans="1:14" x14ac:dyDescent="0.3">
      <c r="A388" s="10" t="s">
        <v>9</v>
      </c>
      <c r="B388" s="10" t="s">
        <v>4779</v>
      </c>
      <c r="C388" s="10" t="s">
        <v>4779</v>
      </c>
      <c r="D388" s="10" t="s">
        <v>4924</v>
      </c>
      <c r="E388" s="11" t="s">
        <v>4925</v>
      </c>
      <c r="F388" s="10" t="s">
        <v>4926</v>
      </c>
      <c r="G388" s="11" t="s">
        <v>4927</v>
      </c>
      <c r="H388" s="42">
        <v>1387853.7424999999</v>
      </c>
      <c r="I388" s="42">
        <v>1756.1751395216299</v>
      </c>
      <c r="J388" s="42">
        <v>125361.03815867301</v>
      </c>
      <c r="K388" s="42">
        <v>127117.213298195</v>
      </c>
      <c r="N388" s="43"/>
    </row>
    <row r="389" spans="1:14" x14ac:dyDescent="0.3">
      <c r="A389" s="10" t="s">
        <v>9</v>
      </c>
      <c r="B389" s="10" t="s">
        <v>4779</v>
      </c>
      <c r="C389" s="10" t="s">
        <v>4779</v>
      </c>
      <c r="D389" s="10" t="s">
        <v>4924</v>
      </c>
      <c r="E389" s="11" t="s">
        <v>4925</v>
      </c>
      <c r="F389" s="10" t="s">
        <v>4731</v>
      </c>
      <c r="G389" s="11" t="s">
        <v>4732</v>
      </c>
      <c r="H389" s="42">
        <v>0</v>
      </c>
      <c r="I389" s="42">
        <v>0</v>
      </c>
      <c r="J389" s="42">
        <v>0</v>
      </c>
      <c r="K389" s="42">
        <v>0</v>
      </c>
      <c r="N389" s="43"/>
    </row>
    <row r="390" spans="1:14" x14ac:dyDescent="0.3">
      <c r="A390" s="10" t="s">
        <v>9</v>
      </c>
      <c r="B390" s="10" t="s">
        <v>4779</v>
      </c>
      <c r="C390" s="10" t="s">
        <v>4779</v>
      </c>
      <c r="D390" s="10" t="s">
        <v>4924</v>
      </c>
      <c r="E390" s="11" t="s">
        <v>4925</v>
      </c>
      <c r="F390" s="10" t="s">
        <v>4786</v>
      </c>
      <c r="G390" s="11" t="s">
        <v>4787</v>
      </c>
      <c r="H390" s="42">
        <v>0</v>
      </c>
      <c r="I390" s="42">
        <v>0</v>
      </c>
      <c r="J390" s="42">
        <v>0</v>
      </c>
      <c r="K390" s="42">
        <v>0</v>
      </c>
      <c r="N390" s="43"/>
    </row>
    <row r="391" spans="1:14" x14ac:dyDescent="0.3">
      <c r="A391" s="10" t="s">
        <v>9</v>
      </c>
      <c r="B391" s="10" t="s">
        <v>4779</v>
      </c>
      <c r="C391" s="10" t="s">
        <v>4779</v>
      </c>
      <c r="D391" s="10" t="s">
        <v>4924</v>
      </c>
      <c r="E391" s="11" t="s">
        <v>4925</v>
      </c>
      <c r="F391" s="10" t="s">
        <v>4794</v>
      </c>
      <c r="G391" s="11" t="s">
        <v>4795</v>
      </c>
      <c r="H391" s="42">
        <v>0</v>
      </c>
      <c r="I391" s="42">
        <v>0</v>
      </c>
      <c r="J391" s="42">
        <v>0</v>
      </c>
      <c r="K391" s="42">
        <v>0</v>
      </c>
      <c r="N391" s="43"/>
    </row>
    <row r="392" spans="1:14" x14ac:dyDescent="0.3">
      <c r="A392" s="10" t="s">
        <v>9</v>
      </c>
      <c r="B392" s="10" t="s">
        <v>4779</v>
      </c>
      <c r="C392" s="10" t="s">
        <v>4779</v>
      </c>
      <c r="D392" s="10" t="s">
        <v>4924</v>
      </c>
      <c r="E392" s="11" t="s">
        <v>4925</v>
      </c>
      <c r="F392" s="10" t="s">
        <v>4754</v>
      </c>
      <c r="G392" s="11" t="s">
        <v>4755</v>
      </c>
      <c r="H392" s="42">
        <v>4626179.1419000002</v>
      </c>
      <c r="I392" s="42">
        <v>5853.91713173876</v>
      </c>
      <c r="J392" s="42">
        <v>417870.12719557801</v>
      </c>
      <c r="K392" s="42">
        <v>423724.04432731599</v>
      </c>
      <c r="N392" s="43"/>
    </row>
    <row r="393" spans="1:14" x14ac:dyDescent="0.3">
      <c r="A393" s="10" t="s">
        <v>9</v>
      </c>
      <c r="B393" s="10" t="s">
        <v>4779</v>
      </c>
      <c r="C393" s="10" t="s">
        <v>4779</v>
      </c>
      <c r="D393" s="10" t="s">
        <v>4924</v>
      </c>
      <c r="E393" s="11" t="s">
        <v>4925</v>
      </c>
      <c r="F393" s="10" t="s">
        <v>4788</v>
      </c>
      <c r="G393" s="11" t="s">
        <v>4789</v>
      </c>
      <c r="H393" s="42">
        <v>0</v>
      </c>
      <c r="I393" s="42">
        <v>0</v>
      </c>
      <c r="J393" s="42">
        <v>0</v>
      </c>
      <c r="K393" s="42">
        <v>0</v>
      </c>
      <c r="N393" s="43"/>
    </row>
    <row r="394" spans="1:14" x14ac:dyDescent="0.3">
      <c r="A394" s="10" t="s">
        <v>9</v>
      </c>
      <c r="B394" s="10" t="s">
        <v>4779</v>
      </c>
      <c r="C394" s="10" t="s">
        <v>4779</v>
      </c>
      <c r="D394" s="10" t="s">
        <v>4924</v>
      </c>
      <c r="E394" s="11" t="s">
        <v>4925</v>
      </c>
      <c r="F394" s="10" t="s">
        <v>4741</v>
      </c>
      <c r="G394" s="11" t="s">
        <v>4742</v>
      </c>
      <c r="H394" s="42">
        <v>1373575.4118999999</v>
      </c>
      <c r="I394" s="42">
        <v>1738.1074940532999</v>
      </c>
      <c r="J394" s="42">
        <v>124071.315543872</v>
      </c>
      <c r="K394" s="42">
        <v>125809.42303792499</v>
      </c>
      <c r="N394" s="43"/>
    </row>
    <row r="395" spans="1:14" x14ac:dyDescent="0.3">
      <c r="A395" s="10" t="s">
        <v>9</v>
      </c>
      <c r="B395" s="10" t="s">
        <v>4779</v>
      </c>
      <c r="C395" s="10" t="s">
        <v>4779</v>
      </c>
      <c r="D395" s="10" t="s">
        <v>4928</v>
      </c>
      <c r="E395" s="11" t="s">
        <v>4929</v>
      </c>
      <c r="F395" s="10" t="s">
        <v>416</v>
      </c>
      <c r="G395" s="11" t="s">
        <v>417</v>
      </c>
      <c r="H395" s="42">
        <v>14648.819299999999</v>
      </c>
      <c r="I395" s="42">
        <v>75.170847731454501</v>
      </c>
      <c r="J395" s="42">
        <v>0</v>
      </c>
      <c r="K395" s="42">
        <v>75.170847731454501</v>
      </c>
      <c r="N395" s="43"/>
    </row>
    <row r="396" spans="1:14" x14ac:dyDescent="0.3">
      <c r="A396" s="10" t="s">
        <v>9</v>
      </c>
      <c r="B396" s="10" t="s">
        <v>4779</v>
      </c>
      <c r="C396" s="10" t="s">
        <v>4779</v>
      </c>
      <c r="D396" s="10" t="s">
        <v>4930</v>
      </c>
      <c r="E396" s="11" t="s">
        <v>4931</v>
      </c>
      <c r="F396" s="10" t="s">
        <v>416</v>
      </c>
      <c r="G396" s="11" t="s">
        <v>417</v>
      </c>
      <c r="H396" s="42">
        <v>11776.302299999999</v>
      </c>
      <c r="I396" s="42">
        <v>5.9697976228718304</v>
      </c>
      <c r="J396" s="42">
        <v>0</v>
      </c>
      <c r="K396" s="42">
        <v>5.9697976228718304</v>
      </c>
      <c r="N396" s="43"/>
    </row>
    <row r="397" spans="1:14" x14ac:dyDescent="0.3">
      <c r="A397" s="10" t="s">
        <v>9</v>
      </c>
      <c r="B397" s="10" t="s">
        <v>4779</v>
      </c>
      <c r="C397" s="10" t="s">
        <v>4779</v>
      </c>
      <c r="D397" s="10" t="s">
        <v>4930</v>
      </c>
      <c r="E397" s="11" t="s">
        <v>4931</v>
      </c>
      <c r="F397" s="10" t="s">
        <v>4731</v>
      </c>
      <c r="G397" s="11" t="s">
        <v>4732</v>
      </c>
      <c r="H397" s="42">
        <v>0</v>
      </c>
      <c r="I397" s="42">
        <v>0</v>
      </c>
      <c r="J397" s="42">
        <v>0</v>
      </c>
      <c r="K397" s="42">
        <v>0</v>
      </c>
      <c r="N397" s="43"/>
    </row>
    <row r="398" spans="1:14" x14ac:dyDescent="0.3">
      <c r="A398" s="10" t="s">
        <v>9</v>
      </c>
      <c r="B398" s="10" t="s">
        <v>4779</v>
      </c>
      <c r="C398" s="10" t="s">
        <v>4779</v>
      </c>
      <c r="D398" s="10" t="s">
        <v>4930</v>
      </c>
      <c r="E398" s="11" t="s">
        <v>4931</v>
      </c>
      <c r="F398" s="10" t="s">
        <v>4786</v>
      </c>
      <c r="G398" s="11" t="s">
        <v>4787</v>
      </c>
      <c r="H398" s="42">
        <v>0</v>
      </c>
      <c r="I398" s="42">
        <v>0</v>
      </c>
      <c r="J398" s="42">
        <v>0</v>
      </c>
      <c r="K398" s="42">
        <v>0</v>
      </c>
      <c r="N398" s="43"/>
    </row>
    <row r="399" spans="1:14" x14ac:dyDescent="0.3">
      <c r="A399" s="10" t="s">
        <v>9</v>
      </c>
      <c r="B399" s="10" t="s">
        <v>4779</v>
      </c>
      <c r="C399" s="10" t="s">
        <v>4779</v>
      </c>
      <c r="D399" s="10" t="s">
        <v>4930</v>
      </c>
      <c r="E399" s="11" t="s">
        <v>4931</v>
      </c>
      <c r="F399" s="10" t="s">
        <v>4788</v>
      </c>
      <c r="G399" s="11" t="s">
        <v>4789</v>
      </c>
      <c r="H399" s="42">
        <v>0</v>
      </c>
      <c r="I399" s="42">
        <v>0</v>
      </c>
      <c r="J399" s="42">
        <v>0</v>
      </c>
      <c r="K399" s="42">
        <v>0</v>
      </c>
      <c r="N399" s="43"/>
    </row>
    <row r="400" spans="1:14" x14ac:dyDescent="0.3">
      <c r="A400" s="10" t="s">
        <v>9</v>
      </c>
      <c r="B400" s="10" t="s">
        <v>4779</v>
      </c>
      <c r="C400" s="10" t="s">
        <v>4779</v>
      </c>
      <c r="D400" s="10" t="s">
        <v>4932</v>
      </c>
      <c r="E400" s="11" t="s">
        <v>4933</v>
      </c>
      <c r="F400" s="10" t="s">
        <v>416</v>
      </c>
      <c r="G400" s="11" t="s">
        <v>417</v>
      </c>
      <c r="H400" s="42">
        <v>24233.026600000001</v>
      </c>
      <c r="I400" s="42">
        <v>273.35077346350101</v>
      </c>
      <c r="J400" s="42">
        <v>0</v>
      </c>
      <c r="K400" s="42">
        <v>273.35077346350101</v>
      </c>
      <c r="N400" s="43"/>
    </row>
    <row r="401" spans="1:14" x14ac:dyDescent="0.3">
      <c r="A401" s="10" t="s">
        <v>9</v>
      </c>
      <c r="B401" s="10" t="s">
        <v>4779</v>
      </c>
      <c r="C401" s="10" t="s">
        <v>4779</v>
      </c>
      <c r="D401" s="10" t="s">
        <v>4932</v>
      </c>
      <c r="E401" s="11" t="s">
        <v>4933</v>
      </c>
      <c r="F401" s="10" t="s">
        <v>4731</v>
      </c>
      <c r="G401" s="11" t="s">
        <v>4732</v>
      </c>
      <c r="H401" s="42">
        <v>0</v>
      </c>
      <c r="I401" s="42">
        <v>0</v>
      </c>
      <c r="J401" s="42">
        <v>0</v>
      </c>
      <c r="K401" s="42">
        <v>0</v>
      </c>
      <c r="N401" s="43"/>
    </row>
    <row r="402" spans="1:14" x14ac:dyDescent="0.3">
      <c r="A402" s="10" t="s">
        <v>9</v>
      </c>
      <c r="B402" s="10" t="s">
        <v>4779</v>
      </c>
      <c r="C402" s="10" t="s">
        <v>4779</v>
      </c>
      <c r="D402" s="10" t="s">
        <v>4932</v>
      </c>
      <c r="E402" s="11" t="s">
        <v>4933</v>
      </c>
      <c r="F402" s="10" t="s">
        <v>4786</v>
      </c>
      <c r="G402" s="11" t="s">
        <v>4787</v>
      </c>
      <c r="H402" s="42">
        <v>0</v>
      </c>
      <c r="I402" s="42">
        <v>0</v>
      </c>
      <c r="J402" s="42">
        <v>0</v>
      </c>
      <c r="K402" s="42">
        <v>0</v>
      </c>
      <c r="N402" s="43"/>
    </row>
    <row r="403" spans="1:14" x14ac:dyDescent="0.3">
      <c r="A403" s="10" t="s">
        <v>9</v>
      </c>
      <c r="B403" s="10" t="s">
        <v>4779</v>
      </c>
      <c r="C403" s="10" t="s">
        <v>4779</v>
      </c>
      <c r="D403" s="10" t="s">
        <v>4932</v>
      </c>
      <c r="E403" s="11" t="s">
        <v>4933</v>
      </c>
      <c r="F403" s="10" t="s">
        <v>4788</v>
      </c>
      <c r="G403" s="11" t="s">
        <v>4789</v>
      </c>
      <c r="H403" s="42">
        <v>0</v>
      </c>
      <c r="I403" s="42">
        <v>0</v>
      </c>
      <c r="J403" s="42">
        <v>0</v>
      </c>
      <c r="K403" s="42">
        <v>0</v>
      </c>
      <c r="N403" s="43"/>
    </row>
    <row r="404" spans="1:14" x14ac:dyDescent="0.3">
      <c r="A404" s="10" t="s">
        <v>9</v>
      </c>
      <c r="B404" s="10" t="s">
        <v>4779</v>
      </c>
      <c r="C404" s="10" t="s">
        <v>4779</v>
      </c>
      <c r="D404" s="10" t="s">
        <v>4934</v>
      </c>
      <c r="E404" s="11" t="s">
        <v>4935</v>
      </c>
      <c r="F404" s="10" t="s">
        <v>13</v>
      </c>
      <c r="G404" s="11" t="s">
        <v>415</v>
      </c>
      <c r="H404" s="42">
        <v>0</v>
      </c>
      <c r="I404" s="42">
        <v>0</v>
      </c>
      <c r="J404" s="42">
        <v>0</v>
      </c>
      <c r="K404" s="42">
        <v>0</v>
      </c>
      <c r="N404" s="43"/>
    </row>
    <row r="405" spans="1:14" x14ac:dyDescent="0.3">
      <c r="A405" s="10" t="s">
        <v>9</v>
      </c>
      <c r="B405" s="10" t="s">
        <v>4779</v>
      </c>
      <c r="C405" s="10" t="s">
        <v>4779</v>
      </c>
      <c r="D405" s="10" t="s">
        <v>4934</v>
      </c>
      <c r="E405" s="11" t="s">
        <v>4935</v>
      </c>
      <c r="F405" s="10" t="s">
        <v>416</v>
      </c>
      <c r="G405" s="11" t="s">
        <v>417</v>
      </c>
      <c r="H405" s="42">
        <v>322334.08029999997</v>
      </c>
      <c r="I405" s="42">
        <v>2976.9220265044901</v>
      </c>
      <c r="J405" s="42">
        <v>2333.3185180846399</v>
      </c>
      <c r="K405" s="42">
        <v>5310.24054458913</v>
      </c>
      <c r="N405" s="43"/>
    </row>
    <row r="406" spans="1:14" x14ac:dyDescent="0.3">
      <c r="A406" s="10" t="s">
        <v>9</v>
      </c>
      <c r="B406" s="10" t="s">
        <v>4779</v>
      </c>
      <c r="C406" s="10" t="s">
        <v>4779</v>
      </c>
      <c r="D406" s="10" t="s">
        <v>4934</v>
      </c>
      <c r="E406" s="11" t="s">
        <v>4935</v>
      </c>
      <c r="F406" s="10" t="s">
        <v>4731</v>
      </c>
      <c r="G406" s="11" t="s">
        <v>4732</v>
      </c>
      <c r="H406" s="42">
        <v>0</v>
      </c>
      <c r="I406" s="42">
        <v>0</v>
      </c>
      <c r="J406" s="42">
        <v>0</v>
      </c>
      <c r="K406" s="42">
        <v>0</v>
      </c>
      <c r="N406" s="43"/>
    </row>
    <row r="407" spans="1:14" x14ac:dyDescent="0.3">
      <c r="A407" s="10" t="s">
        <v>9</v>
      </c>
      <c r="B407" s="10" t="s">
        <v>4779</v>
      </c>
      <c r="C407" s="10" t="s">
        <v>4779</v>
      </c>
      <c r="D407" s="10" t="s">
        <v>4934</v>
      </c>
      <c r="E407" s="11" t="s">
        <v>4935</v>
      </c>
      <c r="F407" s="10" t="s">
        <v>4786</v>
      </c>
      <c r="G407" s="11" t="s">
        <v>4787</v>
      </c>
      <c r="H407" s="42">
        <v>0</v>
      </c>
      <c r="I407" s="42">
        <v>0</v>
      </c>
      <c r="J407" s="42">
        <v>0</v>
      </c>
      <c r="K407" s="42">
        <v>0</v>
      </c>
      <c r="N407" s="43"/>
    </row>
    <row r="408" spans="1:14" x14ac:dyDescent="0.3">
      <c r="A408" s="10" t="s">
        <v>9</v>
      </c>
      <c r="B408" s="10" t="s">
        <v>4779</v>
      </c>
      <c r="C408" s="10" t="s">
        <v>4779</v>
      </c>
      <c r="D408" s="10" t="s">
        <v>4934</v>
      </c>
      <c r="E408" s="11" t="s">
        <v>4935</v>
      </c>
      <c r="F408" s="10" t="s">
        <v>4788</v>
      </c>
      <c r="G408" s="11" t="s">
        <v>4789</v>
      </c>
      <c r="H408" s="42">
        <v>0</v>
      </c>
      <c r="I408" s="42">
        <v>0</v>
      </c>
      <c r="J408" s="42">
        <v>0</v>
      </c>
      <c r="K408" s="42">
        <v>0</v>
      </c>
      <c r="N408" s="43"/>
    </row>
    <row r="409" spans="1:14" x14ac:dyDescent="0.3">
      <c r="A409" s="10" t="s">
        <v>9</v>
      </c>
      <c r="B409" s="10" t="s">
        <v>4779</v>
      </c>
      <c r="C409" s="10" t="s">
        <v>4779</v>
      </c>
      <c r="D409" s="10" t="s">
        <v>4934</v>
      </c>
      <c r="E409" s="11" t="s">
        <v>4935</v>
      </c>
      <c r="F409" s="10" t="s">
        <v>4741</v>
      </c>
      <c r="G409" s="11" t="s">
        <v>4742</v>
      </c>
      <c r="H409" s="42">
        <v>19392.934600000001</v>
      </c>
      <c r="I409" s="42">
        <v>179.10378646243899</v>
      </c>
      <c r="J409" s="42">
        <v>140.38197100600399</v>
      </c>
      <c r="K409" s="42">
        <v>319.48575746844301</v>
      </c>
      <c r="N409" s="43"/>
    </row>
    <row r="410" spans="1:14" x14ac:dyDescent="0.3">
      <c r="A410" s="10" t="s">
        <v>9</v>
      </c>
      <c r="B410" s="10" t="s">
        <v>4779</v>
      </c>
      <c r="C410" s="10" t="s">
        <v>4779</v>
      </c>
      <c r="D410" s="10" t="s">
        <v>4936</v>
      </c>
      <c r="E410" s="11" t="s">
        <v>4937</v>
      </c>
      <c r="F410" s="10" t="s">
        <v>416</v>
      </c>
      <c r="G410" s="11" t="s">
        <v>417</v>
      </c>
      <c r="H410" s="42">
        <v>9581.2294999999995</v>
      </c>
      <c r="I410" s="42">
        <v>44.034780154299703</v>
      </c>
      <c r="J410" s="42">
        <v>0</v>
      </c>
      <c r="K410" s="42">
        <v>44.034780154299703</v>
      </c>
      <c r="N410" s="43"/>
    </row>
    <row r="411" spans="1:14" x14ac:dyDescent="0.3">
      <c r="A411" s="10" t="s">
        <v>9</v>
      </c>
      <c r="B411" s="10" t="s">
        <v>4779</v>
      </c>
      <c r="C411" s="10" t="s">
        <v>4779</v>
      </c>
      <c r="D411" s="10" t="s">
        <v>4938</v>
      </c>
      <c r="E411" s="11" t="s">
        <v>4939</v>
      </c>
      <c r="F411" s="10" t="s">
        <v>416</v>
      </c>
      <c r="G411" s="11" t="s">
        <v>417</v>
      </c>
      <c r="H411" s="42">
        <v>735305.41689999995</v>
      </c>
      <c r="I411" s="42">
        <v>405.698408047459</v>
      </c>
      <c r="J411" s="42">
        <v>123082.55073164401</v>
      </c>
      <c r="K411" s="42">
        <v>123488.249139691</v>
      </c>
      <c r="N411" s="43"/>
    </row>
    <row r="412" spans="1:14" x14ac:dyDescent="0.3">
      <c r="A412" s="10" t="s">
        <v>9</v>
      </c>
      <c r="B412" s="10" t="s">
        <v>4779</v>
      </c>
      <c r="C412" s="10" t="s">
        <v>4779</v>
      </c>
      <c r="D412" s="10" t="s">
        <v>4938</v>
      </c>
      <c r="E412" s="11" t="s">
        <v>4939</v>
      </c>
      <c r="F412" s="10" t="s">
        <v>4731</v>
      </c>
      <c r="G412" s="11" t="s">
        <v>4732</v>
      </c>
      <c r="H412" s="42">
        <v>0</v>
      </c>
      <c r="I412" s="42">
        <v>0</v>
      </c>
      <c r="J412" s="42">
        <v>0</v>
      </c>
      <c r="K412" s="42">
        <v>0</v>
      </c>
      <c r="N412" s="43"/>
    </row>
    <row r="413" spans="1:14" x14ac:dyDescent="0.3">
      <c r="A413" s="10" t="s">
        <v>9</v>
      </c>
      <c r="B413" s="10" t="s">
        <v>4779</v>
      </c>
      <c r="C413" s="10" t="s">
        <v>4779</v>
      </c>
      <c r="D413" s="10" t="s">
        <v>4938</v>
      </c>
      <c r="E413" s="11" t="s">
        <v>4939</v>
      </c>
      <c r="F413" s="10" t="s">
        <v>4786</v>
      </c>
      <c r="G413" s="11" t="s">
        <v>4787</v>
      </c>
      <c r="H413" s="42">
        <v>476684.20620000002</v>
      </c>
      <c r="I413" s="42">
        <v>263.00639050812498</v>
      </c>
      <c r="J413" s="42">
        <v>79792.024716734595</v>
      </c>
      <c r="K413" s="42">
        <v>80055.031107242699</v>
      </c>
      <c r="N413" s="43"/>
    </row>
    <row r="414" spans="1:14" x14ac:dyDescent="0.3">
      <c r="A414" s="10" t="s">
        <v>9</v>
      </c>
      <c r="B414" s="10" t="s">
        <v>4779</v>
      </c>
      <c r="C414" s="10" t="s">
        <v>4779</v>
      </c>
      <c r="D414" s="10" t="s">
        <v>4938</v>
      </c>
      <c r="E414" s="11" t="s">
        <v>4939</v>
      </c>
      <c r="F414" s="10" t="s">
        <v>4739</v>
      </c>
      <c r="G414" s="11" t="s">
        <v>4740</v>
      </c>
      <c r="H414" s="42">
        <v>219252.20250000001</v>
      </c>
      <c r="I414" s="42">
        <v>120.97050760897601</v>
      </c>
      <c r="J414" s="42">
        <v>36700.559687857298</v>
      </c>
      <c r="K414" s="42">
        <v>36821.530195466301</v>
      </c>
      <c r="N414" s="43"/>
    </row>
    <row r="415" spans="1:14" x14ac:dyDescent="0.3">
      <c r="A415" s="10" t="s">
        <v>9</v>
      </c>
      <c r="B415" s="10" t="s">
        <v>4779</v>
      </c>
      <c r="C415" s="10" t="s">
        <v>4779</v>
      </c>
      <c r="D415" s="10" t="s">
        <v>4938</v>
      </c>
      <c r="E415" s="11" t="s">
        <v>4939</v>
      </c>
      <c r="F415" s="10" t="s">
        <v>4788</v>
      </c>
      <c r="G415" s="11" t="s">
        <v>4789</v>
      </c>
      <c r="H415" s="42">
        <v>0</v>
      </c>
      <c r="I415" s="42">
        <v>0</v>
      </c>
      <c r="J415" s="42">
        <v>0</v>
      </c>
      <c r="K415" s="42">
        <v>0</v>
      </c>
      <c r="N415" s="43"/>
    </row>
    <row r="416" spans="1:14" x14ac:dyDescent="0.3">
      <c r="A416" s="10" t="s">
        <v>9</v>
      </c>
      <c r="B416" s="10" t="s">
        <v>4779</v>
      </c>
      <c r="C416" s="10" t="s">
        <v>4779</v>
      </c>
      <c r="D416" s="10" t="s">
        <v>4938</v>
      </c>
      <c r="E416" s="11" t="s">
        <v>4939</v>
      </c>
      <c r="F416" s="10" t="s">
        <v>4741</v>
      </c>
      <c r="G416" s="11" t="s">
        <v>4742</v>
      </c>
      <c r="H416" s="42">
        <v>14395.6628</v>
      </c>
      <c r="I416" s="42">
        <v>7.9426824864586001</v>
      </c>
      <c r="J416" s="42">
        <v>2409.68562038458</v>
      </c>
      <c r="K416" s="42">
        <v>2417.62830287104</v>
      </c>
      <c r="N416" s="43"/>
    </row>
    <row r="417" spans="1:14" x14ac:dyDescent="0.3">
      <c r="A417" s="10" t="s">
        <v>9</v>
      </c>
      <c r="B417" s="10" t="s">
        <v>4779</v>
      </c>
      <c r="C417" s="10" t="s">
        <v>11</v>
      </c>
      <c r="D417" s="10" t="s">
        <v>50</v>
      </c>
      <c r="E417" s="11" t="s">
        <v>2980</v>
      </c>
      <c r="F417" s="10" t="s">
        <v>15</v>
      </c>
      <c r="G417" s="11" t="s">
        <v>418</v>
      </c>
      <c r="H417" s="42">
        <v>11115407.6361</v>
      </c>
      <c r="I417" s="42">
        <v>16096.9757145085</v>
      </c>
      <c r="J417" s="42">
        <v>0</v>
      </c>
      <c r="K417" s="42">
        <v>16096.9757145085</v>
      </c>
      <c r="N417" s="43"/>
    </row>
    <row r="418" spans="1:14" x14ac:dyDescent="0.3">
      <c r="A418" s="10" t="s">
        <v>9</v>
      </c>
      <c r="B418" s="10" t="s">
        <v>4779</v>
      </c>
      <c r="C418" s="10" t="s">
        <v>11</v>
      </c>
      <c r="D418" s="10" t="s">
        <v>50</v>
      </c>
      <c r="E418" s="11" t="s">
        <v>2980</v>
      </c>
      <c r="F418" s="10" t="s">
        <v>16</v>
      </c>
      <c r="G418" s="11" t="s">
        <v>426</v>
      </c>
      <c r="H418" s="42">
        <v>281457.53659999999</v>
      </c>
      <c r="I418" s="42">
        <v>407.59774890652602</v>
      </c>
      <c r="J418" s="42">
        <v>0</v>
      </c>
      <c r="K418" s="42">
        <v>407.59774890652602</v>
      </c>
      <c r="N418" s="43"/>
    </row>
    <row r="419" spans="1:14" x14ac:dyDescent="0.3">
      <c r="A419" s="10" t="s">
        <v>9</v>
      </c>
      <c r="B419" s="10" t="s">
        <v>4779</v>
      </c>
      <c r="C419" s="10" t="s">
        <v>11</v>
      </c>
      <c r="D419" s="10" t="s">
        <v>50</v>
      </c>
      <c r="E419" s="11" t="s">
        <v>2980</v>
      </c>
      <c r="F419" s="10" t="s">
        <v>51</v>
      </c>
      <c r="G419" s="11" t="s">
        <v>438</v>
      </c>
      <c r="H419" s="42">
        <v>5724413.2819999997</v>
      </c>
      <c r="I419" s="42">
        <v>8289.9111392988907</v>
      </c>
      <c r="J419" s="42">
        <v>0</v>
      </c>
      <c r="K419" s="42">
        <v>8289.9111392988907</v>
      </c>
      <c r="N419" s="43"/>
    </row>
    <row r="420" spans="1:14" x14ac:dyDescent="0.3">
      <c r="A420" s="10" t="s">
        <v>9</v>
      </c>
      <c r="B420" s="10" t="s">
        <v>4779</v>
      </c>
      <c r="C420" s="10" t="s">
        <v>11</v>
      </c>
      <c r="D420" s="10" t="s">
        <v>50</v>
      </c>
      <c r="E420" s="11" t="s">
        <v>2980</v>
      </c>
      <c r="F420" s="10" t="s">
        <v>17</v>
      </c>
      <c r="G420" s="11" t="s">
        <v>4798</v>
      </c>
      <c r="H420" s="42">
        <v>0</v>
      </c>
      <c r="I420" s="42">
        <v>0</v>
      </c>
      <c r="J420" s="42">
        <v>0</v>
      </c>
      <c r="K420" s="42">
        <v>0</v>
      </c>
      <c r="N420" s="43"/>
    </row>
    <row r="421" spans="1:14" x14ac:dyDescent="0.3">
      <c r="A421" s="10" t="s">
        <v>9</v>
      </c>
      <c r="B421" s="10" t="s">
        <v>4779</v>
      </c>
      <c r="C421" s="10" t="s">
        <v>11</v>
      </c>
      <c r="D421" s="10" t="s">
        <v>50</v>
      </c>
      <c r="E421" s="11" t="s">
        <v>2980</v>
      </c>
      <c r="F421" s="10" t="s">
        <v>18</v>
      </c>
      <c r="G421" s="11" t="s">
        <v>4799</v>
      </c>
      <c r="H421" s="42">
        <v>19472531.413600001</v>
      </c>
      <c r="I421" s="42">
        <v>28199.4934897331</v>
      </c>
      <c r="J421" s="42">
        <v>1861681.86407266</v>
      </c>
      <c r="K421" s="42">
        <v>1889881.3575623899</v>
      </c>
      <c r="N421" s="43"/>
    </row>
    <row r="422" spans="1:14" x14ac:dyDescent="0.3">
      <c r="A422" s="10" t="s">
        <v>9</v>
      </c>
      <c r="B422" s="10" t="s">
        <v>4779</v>
      </c>
      <c r="C422" s="10" t="s">
        <v>11</v>
      </c>
      <c r="D422" s="10" t="s">
        <v>52</v>
      </c>
      <c r="E422" s="11" t="s">
        <v>439</v>
      </c>
      <c r="F422" s="10" t="s">
        <v>13</v>
      </c>
      <c r="G422" s="11" t="s">
        <v>415</v>
      </c>
      <c r="H422" s="42">
        <v>0</v>
      </c>
      <c r="I422" s="42">
        <v>0</v>
      </c>
      <c r="J422" s="42">
        <v>0</v>
      </c>
      <c r="K422" s="42">
        <v>0</v>
      </c>
      <c r="N422" s="43"/>
    </row>
    <row r="423" spans="1:14" x14ac:dyDescent="0.3">
      <c r="A423" s="10" t="s">
        <v>9</v>
      </c>
      <c r="B423" s="10" t="s">
        <v>4779</v>
      </c>
      <c r="C423" s="10" t="s">
        <v>11</v>
      </c>
      <c r="D423" s="10" t="s">
        <v>52</v>
      </c>
      <c r="E423" s="11" t="s">
        <v>439</v>
      </c>
      <c r="F423" s="10" t="s">
        <v>15</v>
      </c>
      <c r="G423" s="11" t="s">
        <v>418</v>
      </c>
      <c r="H423" s="42">
        <v>295602.30729999999</v>
      </c>
      <c r="I423" s="42">
        <v>1143.53191559583</v>
      </c>
      <c r="J423" s="42">
        <v>0</v>
      </c>
      <c r="K423" s="42">
        <v>1143.53191559583</v>
      </c>
      <c r="N423" s="43"/>
    </row>
    <row r="424" spans="1:14" x14ac:dyDescent="0.3">
      <c r="A424" s="10" t="s">
        <v>9</v>
      </c>
      <c r="B424" s="10" t="s">
        <v>4779</v>
      </c>
      <c r="C424" s="10" t="s">
        <v>11</v>
      </c>
      <c r="D424" s="10" t="s">
        <v>52</v>
      </c>
      <c r="E424" s="11" t="s">
        <v>439</v>
      </c>
      <c r="F424" s="10" t="s">
        <v>51</v>
      </c>
      <c r="G424" s="11" t="s">
        <v>438</v>
      </c>
      <c r="H424" s="42">
        <v>1328913.8818999999</v>
      </c>
      <c r="I424" s="42">
        <v>5140.8781293233596</v>
      </c>
      <c r="J424" s="42">
        <v>0</v>
      </c>
      <c r="K424" s="42">
        <v>5140.8781293233596</v>
      </c>
      <c r="N424" s="43"/>
    </row>
    <row r="425" spans="1:14" x14ac:dyDescent="0.3">
      <c r="A425" s="10" t="s">
        <v>9</v>
      </c>
      <c r="B425" s="10" t="s">
        <v>4779</v>
      </c>
      <c r="C425" s="10" t="s">
        <v>11</v>
      </c>
      <c r="D425" s="10" t="s">
        <v>52</v>
      </c>
      <c r="E425" s="11" t="s">
        <v>439</v>
      </c>
      <c r="F425" s="10" t="s">
        <v>17</v>
      </c>
      <c r="G425" s="11" t="s">
        <v>4798</v>
      </c>
      <c r="H425" s="42">
        <v>0</v>
      </c>
      <c r="I425" s="42">
        <v>0</v>
      </c>
      <c r="J425" s="42">
        <v>0</v>
      </c>
      <c r="K425" s="42">
        <v>0</v>
      </c>
      <c r="N425" s="43"/>
    </row>
    <row r="426" spans="1:14" x14ac:dyDescent="0.3">
      <c r="A426" s="10" t="s">
        <v>9</v>
      </c>
      <c r="B426" s="10" t="s">
        <v>4779</v>
      </c>
      <c r="C426" s="10" t="s">
        <v>11</v>
      </c>
      <c r="D426" s="10" t="s">
        <v>52</v>
      </c>
      <c r="E426" s="11" t="s">
        <v>439</v>
      </c>
      <c r="F426" s="10" t="s">
        <v>18</v>
      </c>
      <c r="G426" s="11" t="s">
        <v>4799</v>
      </c>
      <c r="H426" s="42">
        <v>1166851.2132000001</v>
      </c>
      <c r="I426" s="42">
        <v>4513.9417720888096</v>
      </c>
      <c r="J426" s="42">
        <v>2056.5047181139298</v>
      </c>
      <c r="K426" s="42">
        <v>6570.4464902027303</v>
      </c>
      <c r="N426" s="43"/>
    </row>
    <row r="427" spans="1:14" x14ac:dyDescent="0.3">
      <c r="A427" s="10" t="s">
        <v>9</v>
      </c>
      <c r="B427" s="10" t="s">
        <v>4779</v>
      </c>
      <c r="C427" s="10" t="s">
        <v>11</v>
      </c>
      <c r="D427" s="10" t="s">
        <v>53</v>
      </c>
      <c r="E427" s="11" t="s">
        <v>440</v>
      </c>
      <c r="F427" s="10" t="s">
        <v>13</v>
      </c>
      <c r="G427" s="11" t="s">
        <v>415</v>
      </c>
      <c r="H427" s="42">
        <v>0</v>
      </c>
      <c r="I427" s="42">
        <v>0</v>
      </c>
      <c r="J427" s="42">
        <v>0</v>
      </c>
      <c r="K427" s="42">
        <v>0</v>
      </c>
      <c r="N427" s="43"/>
    </row>
    <row r="428" spans="1:14" x14ac:dyDescent="0.3">
      <c r="A428" s="10" t="s">
        <v>9</v>
      </c>
      <c r="B428" s="10" t="s">
        <v>4779</v>
      </c>
      <c r="C428" s="10" t="s">
        <v>11</v>
      </c>
      <c r="D428" s="10" t="s">
        <v>53</v>
      </c>
      <c r="E428" s="11" t="s">
        <v>440</v>
      </c>
      <c r="F428" s="10" t="s">
        <v>15</v>
      </c>
      <c r="G428" s="11" t="s">
        <v>418</v>
      </c>
      <c r="H428" s="42">
        <v>26351.081300000002</v>
      </c>
      <c r="I428" s="42">
        <v>155.95284395150901</v>
      </c>
      <c r="J428" s="42">
        <v>0</v>
      </c>
      <c r="K428" s="42">
        <v>155.95284395150901</v>
      </c>
      <c r="N428" s="43"/>
    </row>
    <row r="429" spans="1:14" x14ac:dyDescent="0.3">
      <c r="A429" s="10" t="s">
        <v>9</v>
      </c>
      <c r="B429" s="10" t="s">
        <v>4779</v>
      </c>
      <c r="C429" s="10" t="s">
        <v>11</v>
      </c>
      <c r="D429" s="10" t="s">
        <v>53</v>
      </c>
      <c r="E429" s="11" t="s">
        <v>440</v>
      </c>
      <c r="F429" s="10" t="s">
        <v>16</v>
      </c>
      <c r="G429" s="11" t="s">
        <v>426</v>
      </c>
      <c r="H429" s="42">
        <v>6383.5436</v>
      </c>
      <c r="I429" s="42">
        <v>37.779541913850899</v>
      </c>
      <c r="J429" s="42">
        <v>0</v>
      </c>
      <c r="K429" s="42">
        <v>37.779541913850899</v>
      </c>
      <c r="N429" s="43"/>
    </row>
    <row r="430" spans="1:14" x14ac:dyDescent="0.3">
      <c r="A430" s="10" t="s">
        <v>9</v>
      </c>
      <c r="B430" s="10" t="s">
        <v>4779</v>
      </c>
      <c r="C430" s="10" t="s">
        <v>11</v>
      </c>
      <c r="D430" s="10" t="s">
        <v>53</v>
      </c>
      <c r="E430" s="11" t="s">
        <v>440</v>
      </c>
      <c r="F430" s="10" t="s">
        <v>17</v>
      </c>
      <c r="G430" s="11" t="s">
        <v>4798</v>
      </c>
      <c r="H430" s="42">
        <v>0</v>
      </c>
      <c r="I430" s="42">
        <v>0</v>
      </c>
      <c r="J430" s="42">
        <v>0</v>
      </c>
      <c r="K430" s="42">
        <v>0</v>
      </c>
      <c r="N430" s="43"/>
    </row>
    <row r="431" spans="1:14" x14ac:dyDescent="0.3">
      <c r="A431" s="10" t="s">
        <v>9</v>
      </c>
      <c r="B431" s="10" t="s">
        <v>4779</v>
      </c>
      <c r="C431" s="10" t="s">
        <v>11</v>
      </c>
      <c r="D431" s="10" t="s">
        <v>53</v>
      </c>
      <c r="E431" s="11" t="s">
        <v>440</v>
      </c>
      <c r="F431" s="10" t="s">
        <v>18</v>
      </c>
      <c r="G431" s="11" t="s">
        <v>4799</v>
      </c>
      <c r="H431" s="42">
        <v>24682.257300000001</v>
      </c>
      <c r="I431" s="42">
        <v>146.076290946608</v>
      </c>
      <c r="J431" s="42">
        <v>18453.753768377599</v>
      </c>
      <c r="K431" s="42">
        <v>18599.830059324198</v>
      </c>
      <c r="N431" s="43"/>
    </row>
    <row r="432" spans="1:14" x14ac:dyDescent="0.3">
      <c r="A432" s="10" t="s">
        <v>9</v>
      </c>
      <c r="B432" s="10" t="s">
        <v>4779</v>
      </c>
      <c r="C432" s="10" t="s">
        <v>4800</v>
      </c>
      <c r="D432" s="10" t="s">
        <v>4762</v>
      </c>
      <c r="E432" s="11" t="s">
        <v>4940</v>
      </c>
      <c r="F432" s="10" t="s">
        <v>13</v>
      </c>
      <c r="G432" s="11" t="s">
        <v>415</v>
      </c>
      <c r="H432" s="42">
        <v>0</v>
      </c>
      <c r="I432" s="42">
        <v>0</v>
      </c>
      <c r="J432" s="42">
        <v>0</v>
      </c>
      <c r="K432" s="42">
        <v>0</v>
      </c>
      <c r="N432" s="43"/>
    </row>
    <row r="433" spans="1:14" x14ac:dyDescent="0.3">
      <c r="A433" s="10" t="s">
        <v>9</v>
      </c>
      <c r="B433" s="10" t="s">
        <v>4779</v>
      </c>
      <c r="C433" s="10" t="s">
        <v>4800</v>
      </c>
      <c r="D433" s="10" t="s">
        <v>4762</v>
      </c>
      <c r="E433" s="11" t="s">
        <v>4940</v>
      </c>
      <c r="F433" s="10" t="s">
        <v>416</v>
      </c>
      <c r="G433" s="11" t="s">
        <v>417</v>
      </c>
      <c r="H433" s="42">
        <v>2850797.3947999999</v>
      </c>
      <c r="I433" s="42">
        <v>4512.7225858787597</v>
      </c>
      <c r="J433" s="42">
        <v>160556.207435157</v>
      </c>
      <c r="K433" s="42">
        <v>165068.93002103601</v>
      </c>
      <c r="N433" s="43"/>
    </row>
    <row r="434" spans="1:14" x14ac:dyDescent="0.3">
      <c r="A434" s="10" t="s">
        <v>9</v>
      </c>
      <c r="B434" s="10" t="s">
        <v>4779</v>
      </c>
      <c r="C434" s="10" t="s">
        <v>4800</v>
      </c>
      <c r="D434" s="10" t="s">
        <v>4762</v>
      </c>
      <c r="E434" s="11" t="s">
        <v>4940</v>
      </c>
      <c r="F434" s="10" t="s">
        <v>4802</v>
      </c>
      <c r="G434" s="11" t="s">
        <v>4803</v>
      </c>
      <c r="H434" s="42">
        <v>0</v>
      </c>
      <c r="I434" s="42">
        <v>0</v>
      </c>
      <c r="J434" s="42">
        <v>0</v>
      </c>
      <c r="K434" s="42">
        <v>0</v>
      </c>
      <c r="N434" s="43"/>
    </row>
    <row r="435" spans="1:14" x14ac:dyDescent="0.3">
      <c r="A435" s="10" t="s">
        <v>9</v>
      </c>
      <c r="B435" s="10" t="s">
        <v>4779</v>
      </c>
      <c r="C435" s="10" t="s">
        <v>4800</v>
      </c>
      <c r="D435" s="10" t="s">
        <v>4941</v>
      </c>
      <c r="E435" s="11" t="s">
        <v>4942</v>
      </c>
      <c r="F435" s="10" t="s">
        <v>416</v>
      </c>
      <c r="G435" s="11" t="s">
        <v>417</v>
      </c>
      <c r="H435" s="42">
        <v>68598.462400000004</v>
      </c>
      <c r="I435" s="42">
        <v>37.848608718081003</v>
      </c>
      <c r="J435" s="42">
        <v>11482.675825832601</v>
      </c>
      <c r="K435" s="42">
        <v>11520.5244345507</v>
      </c>
      <c r="N435" s="43"/>
    </row>
    <row r="436" spans="1:14" x14ac:dyDescent="0.3">
      <c r="A436" s="10" t="s">
        <v>9</v>
      </c>
      <c r="B436" s="10" t="s">
        <v>4779</v>
      </c>
      <c r="C436" s="10" t="s">
        <v>4806</v>
      </c>
      <c r="D436" s="10" t="s">
        <v>4943</v>
      </c>
      <c r="E436" s="11" t="s">
        <v>4944</v>
      </c>
      <c r="F436" s="10" t="s">
        <v>4809</v>
      </c>
      <c r="G436" s="11" t="s">
        <v>4810</v>
      </c>
      <c r="H436" s="42">
        <v>851230.46149999998</v>
      </c>
      <c r="I436" s="42">
        <v>1335.4012478637501</v>
      </c>
      <c r="J436" s="42">
        <v>49241.085934807699</v>
      </c>
      <c r="K436" s="42">
        <v>50576.487182671503</v>
      </c>
      <c r="N436" s="43"/>
    </row>
    <row r="437" spans="1:14" x14ac:dyDescent="0.3">
      <c r="A437" s="10" t="s">
        <v>9</v>
      </c>
      <c r="B437" s="10" t="s">
        <v>11</v>
      </c>
      <c r="C437" s="10" t="s">
        <v>4722</v>
      </c>
      <c r="D437" s="10" t="s">
        <v>4723</v>
      </c>
      <c r="E437" s="11" t="s">
        <v>4945</v>
      </c>
      <c r="F437" s="10" t="s">
        <v>13</v>
      </c>
      <c r="G437" s="11" t="s">
        <v>415</v>
      </c>
      <c r="H437" s="42">
        <v>0</v>
      </c>
      <c r="I437" s="42">
        <v>0</v>
      </c>
      <c r="J437" s="42">
        <v>0</v>
      </c>
      <c r="K437" s="42">
        <v>0</v>
      </c>
      <c r="N437" s="43"/>
    </row>
    <row r="438" spans="1:14" x14ac:dyDescent="0.3">
      <c r="A438" s="10" t="s">
        <v>9</v>
      </c>
      <c r="B438" s="10" t="s">
        <v>11</v>
      </c>
      <c r="C438" s="10" t="s">
        <v>4722</v>
      </c>
      <c r="D438" s="10" t="s">
        <v>4723</v>
      </c>
      <c r="E438" s="11" t="s">
        <v>4945</v>
      </c>
      <c r="F438" s="10" t="s">
        <v>416</v>
      </c>
      <c r="G438" s="11" t="s">
        <v>417</v>
      </c>
      <c r="H438" s="42">
        <v>2980706.9456000002</v>
      </c>
      <c r="I438" s="42">
        <v>2998.9150478828801</v>
      </c>
      <c r="J438" s="42">
        <v>31449.290295480299</v>
      </c>
      <c r="K438" s="42">
        <v>34448.205343363101</v>
      </c>
      <c r="N438" s="43"/>
    </row>
    <row r="439" spans="1:14" x14ac:dyDescent="0.3">
      <c r="A439" s="10" t="s">
        <v>9</v>
      </c>
      <c r="B439" s="10" t="s">
        <v>11</v>
      </c>
      <c r="C439" s="10" t="s">
        <v>4722</v>
      </c>
      <c r="D439" s="10" t="s">
        <v>4723</v>
      </c>
      <c r="E439" s="11" t="s">
        <v>4945</v>
      </c>
      <c r="F439" s="10" t="s">
        <v>4725</v>
      </c>
      <c r="G439" s="11" t="s">
        <v>4726</v>
      </c>
      <c r="H439" s="42">
        <v>94779.919299999994</v>
      </c>
      <c r="I439" s="42">
        <v>95.358896752900307</v>
      </c>
      <c r="J439" s="42">
        <v>1000.01819936709</v>
      </c>
      <c r="K439" s="42">
        <v>1095.37709611999</v>
      </c>
      <c r="N439" s="43"/>
    </row>
    <row r="440" spans="1:14" x14ac:dyDescent="0.3">
      <c r="A440" s="10" t="s">
        <v>9</v>
      </c>
      <c r="B440" s="10" t="s">
        <v>11</v>
      </c>
      <c r="C440" s="10" t="s">
        <v>4722</v>
      </c>
      <c r="D440" s="10" t="s">
        <v>4723</v>
      </c>
      <c r="E440" s="11" t="s">
        <v>4945</v>
      </c>
      <c r="F440" s="10" t="s">
        <v>4729</v>
      </c>
      <c r="G440" s="11" t="s">
        <v>4730</v>
      </c>
      <c r="H440" s="42">
        <v>0</v>
      </c>
      <c r="I440" s="42">
        <v>0</v>
      </c>
      <c r="J440" s="42">
        <v>0</v>
      </c>
      <c r="K440" s="42">
        <v>0</v>
      </c>
      <c r="N440" s="43"/>
    </row>
    <row r="441" spans="1:14" x14ac:dyDescent="0.3">
      <c r="A441" s="10" t="s">
        <v>9</v>
      </c>
      <c r="B441" s="10" t="s">
        <v>11</v>
      </c>
      <c r="C441" s="10" t="s">
        <v>4722</v>
      </c>
      <c r="D441" s="10" t="s">
        <v>4723</v>
      </c>
      <c r="E441" s="11" t="s">
        <v>4945</v>
      </c>
      <c r="F441" s="10" t="s">
        <v>4731</v>
      </c>
      <c r="G441" s="11" t="s">
        <v>4732</v>
      </c>
      <c r="H441" s="42">
        <v>0</v>
      </c>
      <c r="I441" s="42">
        <v>0</v>
      </c>
      <c r="J441" s="42">
        <v>0</v>
      </c>
      <c r="K441" s="42">
        <v>0</v>
      </c>
      <c r="N441" s="43"/>
    </row>
    <row r="442" spans="1:14" x14ac:dyDescent="0.3">
      <c r="A442" s="10" t="s">
        <v>9</v>
      </c>
      <c r="B442" s="10" t="s">
        <v>11</v>
      </c>
      <c r="C442" s="10" t="s">
        <v>4722</v>
      </c>
      <c r="D442" s="10" t="s">
        <v>4723</v>
      </c>
      <c r="E442" s="11" t="s">
        <v>4945</v>
      </c>
      <c r="F442" s="10" t="s">
        <v>4733</v>
      </c>
      <c r="G442" s="11" t="s">
        <v>4734</v>
      </c>
      <c r="H442" s="42">
        <v>236949.79810000001</v>
      </c>
      <c r="I442" s="42">
        <v>238.397241882251</v>
      </c>
      <c r="J442" s="42">
        <v>2500.04549841771</v>
      </c>
      <c r="K442" s="42">
        <v>2738.44274029996</v>
      </c>
      <c r="N442" s="43"/>
    </row>
    <row r="443" spans="1:14" x14ac:dyDescent="0.3">
      <c r="A443" s="10" t="s">
        <v>9</v>
      </c>
      <c r="B443" s="10" t="s">
        <v>11</v>
      </c>
      <c r="C443" s="10" t="s">
        <v>4722</v>
      </c>
      <c r="D443" s="10" t="s">
        <v>4723</v>
      </c>
      <c r="E443" s="11" t="s">
        <v>4945</v>
      </c>
      <c r="F443" s="10" t="s">
        <v>4735</v>
      </c>
      <c r="G443" s="11" t="s">
        <v>4736</v>
      </c>
      <c r="H443" s="42">
        <v>63186.612800000003</v>
      </c>
      <c r="I443" s="42">
        <v>63.572597835266897</v>
      </c>
      <c r="J443" s="42">
        <v>666.67879957805701</v>
      </c>
      <c r="K443" s="42">
        <v>730.25139741332396</v>
      </c>
      <c r="N443" s="43"/>
    </row>
    <row r="444" spans="1:14" x14ac:dyDescent="0.3">
      <c r="A444" s="10" t="s">
        <v>9</v>
      </c>
      <c r="B444" s="10" t="s">
        <v>11</v>
      </c>
      <c r="C444" s="10" t="s">
        <v>4722</v>
      </c>
      <c r="D444" s="10" t="s">
        <v>4723</v>
      </c>
      <c r="E444" s="11" t="s">
        <v>4945</v>
      </c>
      <c r="F444" s="10" t="s">
        <v>4815</v>
      </c>
      <c r="G444" s="11" t="s">
        <v>4816</v>
      </c>
      <c r="H444" s="42">
        <v>274618.7403</v>
      </c>
      <c r="I444" s="42">
        <v>276.29629059173698</v>
      </c>
      <c r="J444" s="42">
        <v>2897.4886289353999</v>
      </c>
      <c r="K444" s="42">
        <v>3173.7849195271401</v>
      </c>
      <c r="N444" s="43"/>
    </row>
    <row r="445" spans="1:14" x14ac:dyDescent="0.3">
      <c r="A445" s="10" t="s">
        <v>9</v>
      </c>
      <c r="B445" s="10" t="s">
        <v>11</v>
      </c>
      <c r="C445" s="10" t="s">
        <v>4722</v>
      </c>
      <c r="D445" s="10" t="s">
        <v>4723</v>
      </c>
      <c r="E445" s="11" t="s">
        <v>4945</v>
      </c>
      <c r="F445" s="10" t="s">
        <v>4737</v>
      </c>
      <c r="G445" s="11" t="s">
        <v>4738</v>
      </c>
      <c r="H445" s="42">
        <v>29163.052199999998</v>
      </c>
      <c r="I445" s="42">
        <v>29.341199000892399</v>
      </c>
      <c r="J445" s="42">
        <v>307.69790749756498</v>
      </c>
      <c r="K445" s="42">
        <v>337.03910649845699</v>
      </c>
      <c r="N445" s="43"/>
    </row>
    <row r="446" spans="1:14" x14ac:dyDescent="0.3">
      <c r="A446" s="10" t="s">
        <v>9</v>
      </c>
      <c r="B446" s="10" t="s">
        <v>11</v>
      </c>
      <c r="C446" s="10" t="s">
        <v>4722</v>
      </c>
      <c r="D446" s="10" t="s">
        <v>4723</v>
      </c>
      <c r="E446" s="11" t="s">
        <v>4945</v>
      </c>
      <c r="F446" s="10" t="s">
        <v>4741</v>
      </c>
      <c r="G446" s="11" t="s">
        <v>4742</v>
      </c>
      <c r="H446" s="42">
        <v>153106.02340000001</v>
      </c>
      <c r="I446" s="42">
        <v>154.041294754685</v>
      </c>
      <c r="J446" s="42">
        <v>1615.4140143622101</v>
      </c>
      <c r="K446" s="42">
        <v>1769.4553091169</v>
      </c>
      <c r="N446" s="43"/>
    </row>
    <row r="447" spans="1:14" x14ac:dyDescent="0.3">
      <c r="A447" s="10" t="s">
        <v>9</v>
      </c>
      <c r="B447" s="10" t="s">
        <v>11</v>
      </c>
      <c r="C447" s="10" t="s">
        <v>4743</v>
      </c>
      <c r="D447" s="10" t="s">
        <v>4744</v>
      </c>
      <c r="E447" s="11" t="s">
        <v>4946</v>
      </c>
      <c r="F447" s="10" t="s">
        <v>13</v>
      </c>
      <c r="G447" s="11" t="s">
        <v>415</v>
      </c>
      <c r="H447" s="42">
        <v>0</v>
      </c>
      <c r="I447" s="42">
        <v>0</v>
      </c>
      <c r="J447" s="42">
        <v>0</v>
      </c>
      <c r="K447" s="42">
        <v>0</v>
      </c>
      <c r="N447" s="43"/>
    </row>
    <row r="448" spans="1:14" x14ac:dyDescent="0.3">
      <c r="A448" s="10" t="s">
        <v>9</v>
      </c>
      <c r="B448" s="10" t="s">
        <v>11</v>
      </c>
      <c r="C448" s="10" t="s">
        <v>4743</v>
      </c>
      <c r="D448" s="10" t="s">
        <v>4744</v>
      </c>
      <c r="E448" s="11" t="s">
        <v>4946</v>
      </c>
      <c r="F448" s="10" t="s">
        <v>416</v>
      </c>
      <c r="G448" s="11" t="s">
        <v>417</v>
      </c>
      <c r="H448" s="42">
        <v>13246.523300000001</v>
      </c>
      <c r="I448" s="42">
        <v>21.236503059284399</v>
      </c>
      <c r="J448" s="42">
        <v>80.029149739349293</v>
      </c>
      <c r="K448" s="42">
        <v>101.26565279863399</v>
      </c>
      <c r="N448" s="43"/>
    </row>
    <row r="449" spans="1:14" x14ac:dyDescent="0.3">
      <c r="A449" s="10" t="s">
        <v>9</v>
      </c>
      <c r="B449" s="10" t="s">
        <v>11</v>
      </c>
      <c r="C449" s="10" t="s">
        <v>4743</v>
      </c>
      <c r="D449" s="10" t="s">
        <v>4744</v>
      </c>
      <c r="E449" s="11" t="s">
        <v>4946</v>
      </c>
      <c r="F449" s="10" t="s">
        <v>4746</v>
      </c>
      <c r="G449" s="11" t="s">
        <v>4747</v>
      </c>
      <c r="H449" s="42">
        <v>3736.1988999999999</v>
      </c>
      <c r="I449" s="42">
        <v>5.9897829141571304</v>
      </c>
      <c r="J449" s="42">
        <v>22.572324285457501</v>
      </c>
      <c r="K449" s="42">
        <v>28.562107199614601</v>
      </c>
      <c r="N449" s="43"/>
    </row>
    <row r="450" spans="1:14" x14ac:dyDescent="0.3">
      <c r="A450" s="10" t="s">
        <v>9</v>
      </c>
      <c r="B450" s="10" t="s">
        <v>11</v>
      </c>
      <c r="C450" s="10" t="s">
        <v>4743</v>
      </c>
      <c r="D450" s="10" t="s">
        <v>4744</v>
      </c>
      <c r="E450" s="11" t="s">
        <v>4946</v>
      </c>
      <c r="F450" s="10" t="s">
        <v>4748</v>
      </c>
      <c r="G450" s="11" t="s">
        <v>4749</v>
      </c>
      <c r="H450" s="42">
        <v>8404.0568999999996</v>
      </c>
      <c r="I450" s="42">
        <v>5.0799783608331097</v>
      </c>
      <c r="J450" s="42">
        <v>0</v>
      </c>
      <c r="K450" s="42">
        <v>5.0799783608331097</v>
      </c>
      <c r="N450" s="43"/>
    </row>
    <row r="451" spans="1:14" x14ac:dyDescent="0.3">
      <c r="A451" s="10" t="s">
        <v>9</v>
      </c>
      <c r="B451" s="10" t="s">
        <v>11</v>
      </c>
      <c r="C451" s="10" t="s">
        <v>4743</v>
      </c>
      <c r="D451" s="10" t="s">
        <v>4744</v>
      </c>
      <c r="E451" s="11" t="s">
        <v>4946</v>
      </c>
      <c r="F451" s="10" t="s">
        <v>4760</v>
      </c>
      <c r="G451" s="11" t="s">
        <v>4761</v>
      </c>
      <c r="H451" s="42">
        <v>7817.7273999999998</v>
      </c>
      <c r="I451" s="42">
        <v>4.72556126589126</v>
      </c>
      <c r="J451" s="42">
        <v>0</v>
      </c>
      <c r="K451" s="42">
        <v>4.72556126589126</v>
      </c>
      <c r="N451" s="43"/>
    </row>
    <row r="452" spans="1:14" x14ac:dyDescent="0.3">
      <c r="A452" s="10" t="s">
        <v>9</v>
      </c>
      <c r="B452" s="10" t="s">
        <v>11</v>
      </c>
      <c r="C452" s="10" t="s">
        <v>4743</v>
      </c>
      <c r="D452" s="10" t="s">
        <v>4750</v>
      </c>
      <c r="E452" s="11" t="s">
        <v>4947</v>
      </c>
      <c r="F452" s="10" t="s">
        <v>13</v>
      </c>
      <c r="G452" s="11" t="s">
        <v>415</v>
      </c>
      <c r="H452" s="42">
        <v>0</v>
      </c>
      <c r="I452" s="42">
        <v>0</v>
      </c>
      <c r="J452" s="42">
        <v>0</v>
      </c>
      <c r="K452" s="42">
        <v>0</v>
      </c>
      <c r="N452" s="43"/>
    </row>
    <row r="453" spans="1:14" x14ac:dyDescent="0.3">
      <c r="A453" s="10" t="s">
        <v>9</v>
      </c>
      <c r="B453" s="10" t="s">
        <v>11</v>
      </c>
      <c r="C453" s="10" t="s">
        <v>4743</v>
      </c>
      <c r="D453" s="10" t="s">
        <v>4750</v>
      </c>
      <c r="E453" s="11" t="s">
        <v>4947</v>
      </c>
      <c r="F453" s="10" t="s">
        <v>416</v>
      </c>
      <c r="G453" s="11" t="s">
        <v>417</v>
      </c>
      <c r="H453" s="42">
        <v>17971.534800000001</v>
      </c>
      <c r="I453" s="42">
        <v>28.780955028329</v>
      </c>
      <c r="J453" s="42">
        <v>478.562599901027</v>
      </c>
      <c r="K453" s="42">
        <v>507.343554929356</v>
      </c>
      <c r="N453" s="43"/>
    </row>
    <row r="454" spans="1:14" x14ac:dyDescent="0.3">
      <c r="A454" s="10" t="s">
        <v>9</v>
      </c>
      <c r="B454" s="10" t="s">
        <v>11</v>
      </c>
      <c r="C454" s="10" t="s">
        <v>4743</v>
      </c>
      <c r="D454" s="10" t="s">
        <v>4750</v>
      </c>
      <c r="E454" s="11" t="s">
        <v>4947</v>
      </c>
      <c r="F454" s="10" t="s">
        <v>4746</v>
      </c>
      <c r="G454" s="11" t="s">
        <v>4747</v>
      </c>
      <c r="H454" s="42">
        <v>10089.2826</v>
      </c>
      <c r="I454" s="42">
        <v>16.157729138711002</v>
      </c>
      <c r="J454" s="42">
        <v>268.66672275145402</v>
      </c>
      <c r="K454" s="42">
        <v>284.82445189016499</v>
      </c>
      <c r="N454" s="43"/>
    </row>
    <row r="455" spans="1:14" x14ac:dyDescent="0.3">
      <c r="A455" s="10" t="s">
        <v>9</v>
      </c>
      <c r="B455" s="10" t="s">
        <v>11</v>
      </c>
      <c r="C455" s="10" t="s">
        <v>4743</v>
      </c>
      <c r="D455" s="10" t="s">
        <v>4750</v>
      </c>
      <c r="E455" s="11" t="s">
        <v>4947</v>
      </c>
      <c r="F455" s="10" t="s">
        <v>4748</v>
      </c>
      <c r="G455" s="11" t="s">
        <v>4749</v>
      </c>
      <c r="H455" s="42">
        <v>37277.472199999997</v>
      </c>
      <c r="I455" s="42">
        <v>11.058562172169101</v>
      </c>
      <c r="J455" s="42">
        <v>0</v>
      </c>
      <c r="K455" s="42">
        <v>11.058562172169101</v>
      </c>
      <c r="N455" s="43"/>
    </row>
    <row r="456" spans="1:14" x14ac:dyDescent="0.3">
      <c r="A456" s="10" t="s">
        <v>9</v>
      </c>
      <c r="B456" s="10" t="s">
        <v>11</v>
      </c>
      <c r="C456" s="10" t="s">
        <v>4743</v>
      </c>
      <c r="D456" s="10" t="s">
        <v>4750</v>
      </c>
      <c r="E456" s="11" t="s">
        <v>4947</v>
      </c>
      <c r="F456" s="10" t="s">
        <v>4760</v>
      </c>
      <c r="G456" s="11" t="s">
        <v>4761</v>
      </c>
      <c r="H456" s="42">
        <v>27039.2932</v>
      </c>
      <c r="I456" s="42">
        <v>8.0213514347423605</v>
      </c>
      <c r="J456" s="42">
        <v>0</v>
      </c>
      <c r="K456" s="42">
        <v>8.0213514347423605</v>
      </c>
      <c r="N456" s="43"/>
    </row>
    <row r="457" spans="1:14" x14ac:dyDescent="0.3">
      <c r="A457" s="10" t="s">
        <v>9</v>
      </c>
      <c r="B457" s="10" t="s">
        <v>11</v>
      </c>
      <c r="C457" s="10" t="s">
        <v>4743</v>
      </c>
      <c r="D457" s="10" t="s">
        <v>4752</v>
      </c>
      <c r="E457" s="11" t="s">
        <v>4948</v>
      </c>
      <c r="F457" s="10" t="s">
        <v>416</v>
      </c>
      <c r="G457" s="11" t="s">
        <v>417</v>
      </c>
      <c r="H457" s="42">
        <v>7972.0433000000003</v>
      </c>
      <c r="I457" s="42">
        <v>2.0216467823571902</v>
      </c>
      <c r="J457" s="42">
        <v>0</v>
      </c>
      <c r="K457" s="42">
        <v>2.0216467823571902</v>
      </c>
      <c r="N457" s="43"/>
    </row>
    <row r="458" spans="1:14" x14ac:dyDescent="0.3">
      <c r="A458" s="10" t="s">
        <v>9</v>
      </c>
      <c r="B458" s="10" t="s">
        <v>11</v>
      </c>
      <c r="C458" s="10" t="s">
        <v>4743</v>
      </c>
      <c r="D458" s="10" t="s">
        <v>4752</v>
      </c>
      <c r="E458" s="11" t="s">
        <v>4948</v>
      </c>
      <c r="F458" s="10" t="s">
        <v>4746</v>
      </c>
      <c r="G458" s="11" t="s">
        <v>4747</v>
      </c>
      <c r="H458" s="42">
        <v>2040.8431</v>
      </c>
      <c r="I458" s="42">
        <v>0.517541576283442</v>
      </c>
      <c r="J458" s="42">
        <v>0</v>
      </c>
      <c r="K458" s="42">
        <v>0.517541576283442</v>
      </c>
      <c r="N458" s="43"/>
    </row>
    <row r="459" spans="1:14" x14ac:dyDescent="0.3">
      <c r="A459" s="10" t="s">
        <v>9</v>
      </c>
      <c r="B459" s="10" t="s">
        <v>11</v>
      </c>
      <c r="C459" s="10" t="s">
        <v>4743</v>
      </c>
      <c r="D459" s="10" t="s">
        <v>4752</v>
      </c>
      <c r="E459" s="11" t="s">
        <v>4948</v>
      </c>
      <c r="F459" s="10" t="s">
        <v>4748</v>
      </c>
      <c r="G459" s="11" t="s">
        <v>4749</v>
      </c>
      <c r="H459" s="42">
        <v>3571.4753999999998</v>
      </c>
      <c r="I459" s="42">
        <v>0.90569775849602296</v>
      </c>
      <c r="J459" s="42">
        <v>0</v>
      </c>
      <c r="K459" s="42">
        <v>0.90569775849602296</v>
      </c>
      <c r="N459" s="43"/>
    </row>
    <row r="460" spans="1:14" x14ac:dyDescent="0.3">
      <c r="A460" s="10" t="s">
        <v>9</v>
      </c>
      <c r="B460" s="10" t="s">
        <v>11</v>
      </c>
      <c r="C460" s="10" t="s">
        <v>4743</v>
      </c>
      <c r="D460" s="10" t="s">
        <v>4756</v>
      </c>
      <c r="E460" s="11" t="s">
        <v>4949</v>
      </c>
      <c r="F460" s="10" t="s">
        <v>416</v>
      </c>
      <c r="G460" s="11" t="s">
        <v>417</v>
      </c>
      <c r="H460" s="42">
        <v>6224.8591999999999</v>
      </c>
      <c r="I460" s="42">
        <v>3.5831075976137998</v>
      </c>
      <c r="J460" s="42">
        <v>130.38776097198101</v>
      </c>
      <c r="K460" s="42">
        <v>133.97086856959501</v>
      </c>
      <c r="N460" s="43"/>
    </row>
    <row r="461" spans="1:14" x14ac:dyDescent="0.3">
      <c r="A461" s="10" t="s">
        <v>9</v>
      </c>
      <c r="B461" s="10" t="s">
        <v>11</v>
      </c>
      <c r="C461" s="10" t="s">
        <v>4743</v>
      </c>
      <c r="D461" s="10" t="s">
        <v>4756</v>
      </c>
      <c r="E461" s="11" t="s">
        <v>4949</v>
      </c>
      <c r="F461" s="10" t="s">
        <v>4746</v>
      </c>
      <c r="G461" s="11" t="s">
        <v>4747</v>
      </c>
      <c r="H461" s="42">
        <v>2917.9027000000001</v>
      </c>
      <c r="I461" s="42">
        <v>1.6795816863814701</v>
      </c>
      <c r="J461" s="42">
        <v>61.1192629556162</v>
      </c>
      <c r="K461" s="42">
        <v>62.798844641997597</v>
      </c>
      <c r="N461" s="43"/>
    </row>
    <row r="462" spans="1:14" x14ac:dyDescent="0.3">
      <c r="A462" s="10" t="s">
        <v>9</v>
      </c>
      <c r="B462" s="10" t="s">
        <v>11</v>
      </c>
      <c r="C462" s="10" t="s">
        <v>4743</v>
      </c>
      <c r="D462" s="10" t="s">
        <v>4756</v>
      </c>
      <c r="E462" s="11" t="s">
        <v>4949</v>
      </c>
      <c r="F462" s="10" t="s">
        <v>4748</v>
      </c>
      <c r="G462" s="11" t="s">
        <v>4749</v>
      </c>
      <c r="H462" s="42">
        <v>16891.022499999999</v>
      </c>
      <c r="I462" s="42">
        <v>2.6011764705882401</v>
      </c>
      <c r="J462" s="42">
        <v>0</v>
      </c>
      <c r="K462" s="42">
        <v>2.6011764705882401</v>
      </c>
      <c r="N462" s="43"/>
    </row>
    <row r="463" spans="1:14" x14ac:dyDescent="0.3">
      <c r="A463" s="10" t="s">
        <v>9</v>
      </c>
      <c r="B463" s="10" t="s">
        <v>11</v>
      </c>
      <c r="C463" s="10" t="s">
        <v>4743</v>
      </c>
      <c r="D463" s="10" t="s">
        <v>4756</v>
      </c>
      <c r="E463" s="11" t="s">
        <v>4949</v>
      </c>
      <c r="F463" s="10" t="s">
        <v>4760</v>
      </c>
      <c r="G463" s="11" t="s">
        <v>4761</v>
      </c>
      <c r="H463" s="42">
        <v>27983.634399999999</v>
      </c>
      <c r="I463" s="42">
        <v>4.3094117647058798</v>
      </c>
      <c r="J463" s="42">
        <v>0</v>
      </c>
      <c r="K463" s="42">
        <v>4.3094117647058798</v>
      </c>
      <c r="N463" s="43"/>
    </row>
    <row r="464" spans="1:14" x14ac:dyDescent="0.3">
      <c r="A464" s="10" t="s">
        <v>9</v>
      </c>
      <c r="B464" s="10" t="s">
        <v>11</v>
      </c>
      <c r="C464" s="10" t="s">
        <v>4743</v>
      </c>
      <c r="D464" s="10" t="s">
        <v>4758</v>
      </c>
      <c r="E464" s="11" t="s">
        <v>4950</v>
      </c>
      <c r="F464" s="10" t="s">
        <v>416</v>
      </c>
      <c r="G464" s="11" t="s">
        <v>417</v>
      </c>
      <c r="H464" s="42">
        <v>17821.971000000001</v>
      </c>
      <c r="I464" s="42">
        <v>4.43153625482244</v>
      </c>
      <c r="J464" s="42">
        <v>40.024654915306101</v>
      </c>
      <c r="K464" s="42">
        <v>44.456191170128498</v>
      </c>
      <c r="N464" s="43"/>
    </row>
    <row r="465" spans="1:14" x14ac:dyDescent="0.3">
      <c r="A465" s="10" t="s">
        <v>9</v>
      </c>
      <c r="B465" s="10" t="s">
        <v>11</v>
      </c>
      <c r="C465" s="10" t="s">
        <v>4743</v>
      </c>
      <c r="D465" s="10" t="s">
        <v>4758</v>
      </c>
      <c r="E465" s="11" t="s">
        <v>4950</v>
      </c>
      <c r="F465" s="10" t="s">
        <v>4746</v>
      </c>
      <c r="G465" s="11" t="s">
        <v>4747</v>
      </c>
      <c r="H465" s="42">
        <v>4979.6683999999996</v>
      </c>
      <c r="I465" s="42">
        <v>1.2382233653180299</v>
      </c>
      <c r="J465" s="42">
        <v>11.1833594616296</v>
      </c>
      <c r="K465" s="42">
        <v>12.4215828269477</v>
      </c>
      <c r="N465" s="43"/>
    </row>
    <row r="466" spans="1:14" x14ac:dyDescent="0.3">
      <c r="A466" s="10" t="s">
        <v>9</v>
      </c>
      <c r="B466" s="10" t="s">
        <v>11</v>
      </c>
      <c r="C466" s="10" t="s">
        <v>4743</v>
      </c>
      <c r="D466" s="10" t="s">
        <v>4758</v>
      </c>
      <c r="E466" s="11" t="s">
        <v>4950</v>
      </c>
      <c r="F466" s="10" t="s">
        <v>4748</v>
      </c>
      <c r="G466" s="11" t="s">
        <v>4749</v>
      </c>
      <c r="H466" s="42">
        <v>28578.048999999999</v>
      </c>
      <c r="I466" s="42">
        <v>7.2772776733603699</v>
      </c>
      <c r="J466" s="42">
        <v>0</v>
      </c>
      <c r="K466" s="42">
        <v>7.2772776733603699</v>
      </c>
      <c r="N466" s="43"/>
    </row>
    <row r="467" spans="1:14" x14ac:dyDescent="0.3">
      <c r="A467" s="10" t="s">
        <v>9</v>
      </c>
      <c r="B467" s="10" t="s">
        <v>11</v>
      </c>
      <c r="C467" s="10" t="s">
        <v>4743</v>
      </c>
      <c r="D467" s="10" t="s">
        <v>4758</v>
      </c>
      <c r="E467" s="11" t="s">
        <v>4950</v>
      </c>
      <c r="F467" s="10" t="s">
        <v>4760</v>
      </c>
      <c r="G467" s="11" t="s">
        <v>4761</v>
      </c>
      <c r="H467" s="42">
        <v>10578.1435</v>
      </c>
      <c r="I467" s="42">
        <v>2.6936788999901098</v>
      </c>
      <c r="J467" s="42">
        <v>0</v>
      </c>
      <c r="K467" s="42">
        <v>2.6936788999901098</v>
      </c>
      <c r="N467" s="43"/>
    </row>
    <row r="468" spans="1:14" x14ac:dyDescent="0.3">
      <c r="A468" s="10" t="s">
        <v>9</v>
      </c>
      <c r="B468" s="10" t="s">
        <v>11</v>
      </c>
      <c r="C468" s="10" t="s">
        <v>4743</v>
      </c>
      <c r="D468" s="10" t="s">
        <v>4762</v>
      </c>
      <c r="E468" s="11" t="s">
        <v>4951</v>
      </c>
      <c r="F468" s="10" t="s">
        <v>416</v>
      </c>
      <c r="G468" s="11" t="s">
        <v>417</v>
      </c>
      <c r="H468" s="42">
        <v>13061.6505</v>
      </c>
      <c r="I468" s="42">
        <v>41.0471953815739</v>
      </c>
      <c r="J468" s="42">
        <v>199.72908064082401</v>
      </c>
      <c r="K468" s="42">
        <v>240.77627602239801</v>
      </c>
      <c r="N468" s="43"/>
    </row>
    <row r="469" spans="1:14" x14ac:dyDescent="0.3">
      <c r="A469" s="10" t="s">
        <v>9</v>
      </c>
      <c r="B469" s="10" t="s">
        <v>11</v>
      </c>
      <c r="C469" s="10" t="s">
        <v>4743</v>
      </c>
      <c r="D469" s="10" t="s">
        <v>4762</v>
      </c>
      <c r="E469" s="11" t="s">
        <v>4951</v>
      </c>
      <c r="F469" s="10" t="s">
        <v>4746</v>
      </c>
      <c r="G469" s="11" t="s">
        <v>4747</v>
      </c>
      <c r="H469" s="42">
        <v>6914.9915000000001</v>
      </c>
      <c r="I469" s="42">
        <v>21.7308681431862</v>
      </c>
      <c r="J469" s="42">
        <v>105.738925045142</v>
      </c>
      <c r="K469" s="42">
        <v>127.469793188328</v>
      </c>
      <c r="N469" s="43"/>
    </row>
    <row r="470" spans="1:14" x14ac:dyDescent="0.3">
      <c r="A470" s="10" t="s">
        <v>9</v>
      </c>
      <c r="B470" s="10" t="s">
        <v>11</v>
      </c>
      <c r="C470" s="10" t="s">
        <v>4743</v>
      </c>
      <c r="D470" s="10" t="s">
        <v>4762</v>
      </c>
      <c r="E470" s="11" t="s">
        <v>4951</v>
      </c>
      <c r="F470" s="10" t="s">
        <v>4748</v>
      </c>
      <c r="G470" s="11" t="s">
        <v>4749</v>
      </c>
      <c r="H470" s="42">
        <v>14323.1672</v>
      </c>
      <c r="I470" s="42">
        <v>13.863054723659101</v>
      </c>
      <c r="J470" s="42">
        <v>0</v>
      </c>
      <c r="K470" s="42">
        <v>13.863054723659101</v>
      </c>
      <c r="N470" s="43"/>
    </row>
    <row r="471" spans="1:14" x14ac:dyDescent="0.3">
      <c r="A471" s="10" t="s">
        <v>9</v>
      </c>
      <c r="B471" s="10" t="s">
        <v>11</v>
      </c>
      <c r="C471" s="10" t="s">
        <v>4743</v>
      </c>
      <c r="D471" s="10" t="s">
        <v>4762</v>
      </c>
      <c r="E471" s="11" t="s">
        <v>4951</v>
      </c>
      <c r="F471" s="10" t="s">
        <v>4760</v>
      </c>
      <c r="G471" s="11" t="s">
        <v>4761</v>
      </c>
      <c r="H471" s="42">
        <v>28906.7556</v>
      </c>
      <c r="I471" s="42">
        <v>27.9781649877484</v>
      </c>
      <c r="J471" s="42">
        <v>0</v>
      </c>
      <c r="K471" s="42">
        <v>27.9781649877484</v>
      </c>
      <c r="N471" s="43"/>
    </row>
    <row r="472" spans="1:14" x14ac:dyDescent="0.3">
      <c r="A472" s="10" t="s">
        <v>9</v>
      </c>
      <c r="B472" s="10" t="s">
        <v>11</v>
      </c>
      <c r="C472" s="10" t="s">
        <v>4743</v>
      </c>
      <c r="D472" s="10" t="s">
        <v>4766</v>
      </c>
      <c r="E472" s="11" t="s">
        <v>4952</v>
      </c>
      <c r="F472" s="10" t="s">
        <v>13</v>
      </c>
      <c r="G472" s="11" t="s">
        <v>415</v>
      </c>
      <c r="H472" s="42">
        <v>0</v>
      </c>
      <c r="I472" s="42">
        <v>0</v>
      </c>
      <c r="J472" s="42">
        <v>0</v>
      </c>
      <c r="K472" s="42">
        <v>0</v>
      </c>
      <c r="N472" s="43"/>
    </row>
    <row r="473" spans="1:14" x14ac:dyDescent="0.3">
      <c r="A473" s="10" t="s">
        <v>9</v>
      </c>
      <c r="B473" s="10" t="s">
        <v>11</v>
      </c>
      <c r="C473" s="10" t="s">
        <v>4743</v>
      </c>
      <c r="D473" s="10" t="s">
        <v>4766</v>
      </c>
      <c r="E473" s="11" t="s">
        <v>4952</v>
      </c>
      <c r="F473" s="10" t="s">
        <v>416</v>
      </c>
      <c r="G473" s="11" t="s">
        <v>417</v>
      </c>
      <c r="H473" s="42">
        <v>16933.4274</v>
      </c>
      <c r="I473" s="42">
        <v>2.5793650793650799E-2</v>
      </c>
      <c r="J473" s="42">
        <v>0</v>
      </c>
      <c r="K473" s="42">
        <v>2.5793650793650799E-2</v>
      </c>
      <c r="N473" s="43"/>
    </row>
    <row r="474" spans="1:14" x14ac:dyDescent="0.3">
      <c r="A474" s="10" t="s">
        <v>9</v>
      </c>
      <c r="B474" s="10" t="s">
        <v>11</v>
      </c>
      <c r="C474" s="10" t="s">
        <v>4743</v>
      </c>
      <c r="D474" s="10" t="s">
        <v>4766</v>
      </c>
      <c r="E474" s="11" t="s">
        <v>4952</v>
      </c>
      <c r="F474" s="10" t="s">
        <v>4746</v>
      </c>
      <c r="G474" s="11" t="s">
        <v>4747</v>
      </c>
      <c r="H474" s="42">
        <v>521.02850000000001</v>
      </c>
      <c r="I474" s="42">
        <v>7.9365079365079398E-4</v>
      </c>
      <c r="J474" s="42">
        <v>0</v>
      </c>
      <c r="K474" s="42">
        <v>7.9365079365079398E-4</v>
      </c>
      <c r="N474" s="43"/>
    </row>
    <row r="475" spans="1:14" x14ac:dyDescent="0.3">
      <c r="A475" s="10" t="s">
        <v>9</v>
      </c>
      <c r="B475" s="10" t="s">
        <v>11</v>
      </c>
      <c r="C475" s="10" t="s">
        <v>4743</v>
      </c>
      <c r="D475" s="10" t="s">
        <v>4766</v>
      </c>
      <c r="E475" s="11" t="s">
        <v>4952</v>
      </c>
      <c r="F475" s="10" t="s">
        <v>4748</v>
      </c>
      <c r="G475" s="11" t="s">
        <v>4749</v>
      </c>
      <c r="H475" s="42">
        <v>6903.6280999999999</v>
      </c>
      <c r="I475" s="42">
        <v>1.0515873015872999E-2</v>
      </c>
      <c r="J475" s="42">
        <v>0</v>
      </c>
      <c r="K475" s="42">
        <v>1.0515873015872999E-2</v>
      </c>
      <c r="N475" s="43"/>
    </row>
    <row r="476" spans="1:14" x14ac:dyDescent="0.3">
      <c r="A476" s="10" t="s">
        <v>9</v>
      </c>
      <c r="B476" s="10" t="s">
        <v>11</v>
      </c>
      <c r="C476" s="10" t="s">
        <v>4743</v>
      </c>
      <c r="D476" s="10" t="s">
        <v>4768</v>
      </c>
      <c r="E476" s="11" t="s">
        <v>4953</v>
      </c>
      <c r="F476" s="10" t="s">
        <v>416</v>
      </c>
      <c r="G476" s="11" t="s">
        <v>417</v>
      </c>
      <c r="H476" s="42">
        <v>7970.8410999999996</v>
      </c>
      <c r="I476" s="42" t="s">
        <v>414</v>
      </c>
      <c r="J476" s="42">
        <v>0</v>
      </c>
      <c r="K476" s="42">
        <v>0</v>
      </c>
      <c r="N476" s="43"/>
    </row>
    <row r="477" spans="1:14" x14ac:dyDescent="0.3">
      <c r="A477" s="10" t="s">
        <v>9</v>
      </c>
      <c r="B477" s="10" t="s">
        <v>11</v>
      </c>
      <c r="C477" s="10" t="s">
        <v>4743</v>
      </c>
      <c r="D477" s="10" t="s">
        <v>4768</v>
      </c>
      <c r="E477" s="11" t="s">
        <v>4953</v>
      </c>
      <c r="F477" s="10" t="s">
        <v>4746</v>
      </c>
      <c r="G477" s="11" t="s">
        <v>4747</v>
      </c>
      <c r="H477" s="42">
        <v>604.68449999999996</v>
      </c>
      <c r="I477" s="42" t="s">
        <v>414</v>
      </c>
      <c r="J477" s="42">
        <v>0</v>
      </c>
      <c r="K477" s="42">
        <v>0</v>
      </c>
      <c r="N477" s="43"/>
    </row>
    <row r="478" spans="1:14" x14ac:dyDescent="0.3">
      <c r="A478" s="10" t="s">
        <v>9</v>
      </c>
      <c r="B478" s="10" t="s">
        <v>11</v>
      </c>
      <c r="C478" s="10" t="s">
        <v>4743</v>
      </c>
      <c r="D478" s="10" t="s">
        <v>4768</v>
      </c>
      <c r="E478" s="11" t="s">
        <v>4953</v>
      </c>
      <c r="F478" s="10" t="s">
        <v>4748</v>
      </c>
      <c r="G478" s="11" t="s">
        <v>4749</v>
      </c>
      <c r="H478" s="42">
        <v>6926.3860999999997</v>
      </c>
      <c r="I478" s="42" t="s">
        <v>414</v>
      </c>
      <c r="J478" s="42">
        <v>0</v>
      </c>
      <c r="K478" s="42">
        <v>0</v>
      </c>
      <c r="N478" s="43"/>
    </row>
    <row r="479" spans="1:14" x14ac:dyDescent="0.3">
      <c r="A479" s="10" t="s">
        <v>9</v>
      </c>
      <c r="B479" s="10" t="s">
        <v>11</v>
      </c>
      <c r="C479" s="10" t="s">
        <v>4743</v>
      </c>
      <c r="D479" s="10" t="s">
        <v>4768</v>
      </c>
      <c r="E479" s="11" t="s">
        <v>4953</v>
      </c>
      <c r="F479" s="10" t="s">
        <v>4760</v>
      </c>
      <c r="G479" s="11" t="s">
        <v>4761</v>
      </c>
      <c r="H479" s="42">
        <v>6761.4721</v>
      </c>
      <c r="I479" s="42" t="s">
        <v>414</v>
      </c>
      <c r="J479" s="42">
        <v>0</v>
      </c>
      <c r="K479" s="42">
        <v>0</v>
      </c>
      <c r="N479" s="43"/>
    </row>
    <row r="480" spans="1:14" x14ac:dyDescent="0.3">
      <c r="A480" s="10" t="s">
        <v>9</v>
      </c>
      <c r="B480" s="10" t="s">
        <v>11</v>
      </c>
      <c r="C480" s="10" t="s">
        <v>4743</v>
      </c>
      <c r="D480" s="10" t="s">
        <v>4770</v>
      </c>
      <c r="E480" s="11" t="s">
        <v>4954</v>
      </c>
      <c r="F480" s="10" t="s">
        <v>13</v>
      </c>
      <c r="G480" s="11" t="s">
        <v>415</v>
      </c>
      <c r="H480" s="42">
        <v>0</v>
      </c>
      <c r="I480" s="42">
        <v>0</v>
      </c>
      <c r="J480" s="42">
        <v>0</v>
      </c>
      <c r="K480" s="42">
        <v>0</v>
      </c>
      <c r="N480" s="43"/>
    </row>
    <row r="481" spans="1:14" x14ac:dyDescent="0.3">
      <c r="A481" s="10" t="s">
        <v>9</v>
      </c>
      <c r="B481" s="10" t="s">
        <v>11</v>
      </c>
      <c r="C481" s="10" t="s">
        <v>4743</v>
      </c>
      <c r="D481" s="10" t="s">
        <v>4770</v>
      </c>
      <c r="E481" s="11" t="s">
        <v>4954</v>
      </c>
      <c r="F481" s="10" t="s">
        <v>416</v>
      </c>
      <c r="G481" s="11" t="s">
        <v>417</v>
      </c>
      <c r="H481" s="42">
        <v>6775.1998999999996</v>
      </c>
      <c r="I481" s="42">
        <v>11.415358251839001</v>
      </c>
      <c r="J481" s="42">
        <v>0</v>
      </c>
      <c r="K481" s="42">
        <v>11.415358251839001</v>
      </c>
      <c r="N481" s="43"/>
    </row>
    <row r="482" spans="1:14" x14ac:dyDescent="0.3">
      <c r="A482" s="10" t="s">
        <v>9</v>
      </c>
      <c r="B482" s="10" t="s">
        <v>11</v>
      </c>
      <c r="C482" s="10" t="s">
        <v>4743</v>
      </c>
      <c r="D482" s="10" t="s">
        <v>4770</v>
      </c>
      <c r="E482" s="11" t="s">
        <v>4954</v>
      </c>
      <c r="F482" s="10" t="s">
        <v>4746</v>
      </c>
      <c r="G482" s="11" t="s">
        <v>4747</v>
      </c>
      <c r="H482" s="42">
        <v>2281.4449</v>
      </c>
      <c r="I482" s="42">
        <v>3.84394716643558</v>
      </c>
      <c r="J482" s="42">
        <v>0</v>
      </c>
      <c r="K482" s="42">
        <v>3.84394716643558</v>
      </c>
      <c r="N482" s="43"/>
    </row>
    <row r="483" spans="1:14" x14ac:dyDescent="0.3">
      <c r="A483" s="10" t="s">
        <v>9</v>
      </c>
      <c r="B483" s="10" t="s">
        <v>11</v>
      </c>
      <c r="C483" s="10" t="s">
        <v>4743</v>
      </c>
      <c r="D483" s="10" t="s">
        <v>4770</v>
      </c>
      <c r="E483" s="11" t="s">
        <v>4954</v>
      </c>
      <c r="F483" s="10" t="s">
        <v>4748</v>
      </c>
      <c r="G483" s="11" t="s">
        <v>4749</v>
      </c>
      <c r="H483" s="42">
        <v>24322.126799999998</v>
      </c>
      <c r="I483" s="42">
        <v>20.360905534911002</v>
      </c>
      <c r="J483" s="42">
        <v>0</v>
      </c>
      <c r="K483" s="42">
        <v>20.360905534911002</v>
      </c>
      <c r="N483" s="43"/>
    </row>
    <row r="484" spans="1:14" x14ac:dyDescent="0.3">
      <c r="A484" s="10" t="s">
        <v>9</v>
      </c>
      <c r="B484" s="10" t="s">
        <v>11</v>
      </c>
      <c r="C484" s="10" t="s">
        <v>4743</v>
      </c>
      <c r="D484" s="10" t="s">
        <v>4770</v>
      </c>
      <c r="E484" s="11" t="s">
        <v>4954</v>
      </c>
      <c r="F484" s="10" t="s">
        <v>4754</v>
      </c>
      <c r="G484" s="11" t="s">
        <v>4755</v>
      </c>
      <c r="H484" s="42">
        <v>5807.3143</v>
      </c>
      <c r="I484" s="42">
        <v>9.7845927872905598</v>
      </c>
      <c r="J484" s="42">
        <v>0</v>
      </c>
      <c r="K484" s="42">
        <v>9.7845927872905598</v>
      </c>
      <c r="N484" s="43"/>
    </row>
    <row r="485" spans="1:14" x14ac:dyDescent="0.3">
      <c r="A485" s="10" t="s">
        <v>9</v>
      </c>
      <c r="B485" s="10" t="s">
        <v>11</v>
      </c>
      <c r="C485" s="10" t="s">
        <v>4743</v>
      </c>
      <c r="D485" s="10" t="s">
        <v>4772</v>
      </c>
      <c r="E485" s="11" t="s">
        <v>4773</v>
      </c>
      <c r="F485" s="10" t="s">
        <v>416</v>
      </c>
      <c r="G485" s="11" t="s">
        <v>417</v>
      </c>
      <c r="H485" s="42">
        <v>7434.0607</v>
      </c>
      <c r="I485" s="42">
        <v>0.62550785340314097</v>
      </c>
      <c r="J485" s="42">
        <v>0</v>
      </c>
      <c r="K485" s="42">
        <v>0.62550785340314097</v>
      </c>
      <c r="N485" s="43"/>
    </row>
    <row r="486" spans="1:14" x14ac:dyDescent="0.3">
      <c r="A486" s="10" t="s">
        <v>9</v>
      </c>
      <c r="B486" s="10" t="s">
        <v>11</v>
      </c>
      <c r="C486" s="10" t="s">
        <v>4743</v>
      </c>
      <c r="D486" s="10" t="s">
        <v>4772</v>
      </c>
      <c r="E486" s="11" t="s">
        <v>4773</v>
      </c>
      <c r="F486" s="10" t="s">
        <v>4746</v>
      </c>
      <c r="G486" s="11" t="s">
        <v>4747</v>
      </c>
      <c r="H486" s="42">
        <v>0</v>
      </c>
      <c r="I486" s="42">
        <v>0</v>
      </c>
      <c r="J486" s="42">
        <v>0</v>
      </c>
      <c r="K486" s="42">
        <v>0</v>
      </c>
      <c r="N486" s="43"/>
    </row>
    <row r="487" spans="1:14" x14ac:dyDescent="0.3">
      <c r="A487" s="10" t="s">
        <v>9</v>
      </c>
      <c r="B487" s="10" t="s">
        <v>11</v>
      </c>
      <c r="C487" s="10" t="s">
        <v>4743</v>
      </c>
      <c r="D487" s="10" t="s">
        <v>4772</v>
      </c>
      <c r="E487" s="11" t="s">
        <v>4773</v>
      </c>
      <c r="F487" s="10" t="s">
        <v>4748</v>
      </c>
      <c r="G487" s="11" t="s">
        <v>4749</v>
      </c>
      <c r="H487" s="42">
        <v>8314.41</v>
      </c>
      <c r="I487" s="42">
        <v>0.69958115183246095</v>
      </c>
      <c r="J487" s="42">
        <v>0</v>
      </c>
      <c r="K487" s="42">
        <v>0.69958115183246095</v>
      </c>
      <c r="N487" s="43"/>
    </row>
    <row r="488" spans="1:14" x14ac:dyDescent="0.3">
      <c r="A488" s="10" t="s">
        <v>9</v>
      </c>
      <c r="B488" s="10" t="s">
        <v>11</v>
      </c>
      <c r="C488" s="10" t="s">
        <v>4743</v>
      </c>
      <c r="D488" s="10" t="s">
        <v>4774</v>
      </c>
      <c r="E488" s="11" t="s">
        <v>4955</v>
      </c>
      <c r="F488" s="10" t="s">
        <v>416</v>
      </c>
      <c r="G488" s="11" t="s">
        <v>417</v>
      </c>
      <c r="H488" s="42">
        <v>10144.221100000001</v>
      </c>
      <c r="I488" s="42">
        <v>1.7227785765636201</v>
      </c>
      <c r="J488" s="42">
        <v>0</v>
      </c>
      <c r="K488" s="42">
        <v>1.7227785765636201</v>
      </c>
      <c r="N488" s="43"/>
    </row>
    <row r="489" spans="1:14" x14ac:dyDescent="0.3">
      <c r="A489" s="10" t="s">
        <v>9</v>
      </c>
      <c r="B489" s="10" t="s">
        <v>11</v>
      </c>
      <c r="C489" s="10" t="s">
        <v>4743</v>
      </c>
      <c r="D489" s="10" t="s">
        <v>4774</v>
      </c>
      <c r="E489" s="11" t="s">
        <v>4955</v>
      </c>
      <c r="F489" s="10" t="s">
        <v>4746</v>
      </c>
      <c r="G489" s="11" t="s">
        <v>4747</v>
      </c>
      <c r="H489" s="42">
        <v>0</v>
      </c>
      <c r="I489" s="42">
        <v>0</v>
      </c>
      <c r="J489" s="42">
        <v>0</v>
      </c>
      <c r="K489" s="42">
        <v>0</v>
      </c>
      <c r="N489" s="43"/>
    </row>
    <row r="490" spans="1:14" x14ac:dyDescent="0.3">
      <c r="A490" s="10" t="s">
        <v>9</v>
      </c>
      <c r="B490" s="10" t="s">
        <v>11</v>
      </c>
      <c r="C490" s="10" t="s">
        <v>4743</v>
      </c>
      <c r="D490" s="10" t="s">
        <v>4774</v>
      </c>
      <c r="E490" s="11" t="s">
        <v>4955</v>
      </c>
      <c r="F490" s="10" t="s">
        <v>4748</v>
      </c>
      <c r="G490" s="11" t="s">
        <v>4749</v>
      </c>
      <c r="H490" s="42">
        <v>9098.4251000000004</v>
      </c>
      <c r="I490" s="42">
        <v>1.54517253774263</v>
      </c>
      <c r="J490" s="42">
        <v>0</v>
      </c>
      <c r="K490" s="42">
        <v>1.54517253774263</v>
      </c>
      <c r="N490" s="43"/>
    </row>
    <row r="491" spans="1:14" x14ac:dyDescent="0.3">
      <c r="A491" s="10" t="s">
        <v>9</v>
      </c>
      <c r="B491" s="10" t="s">
        <v>11</v>
      </c>
      <c r="C491" s="10" t="s">
        <v>4779</v>
      </c>
      <c r="D491" s="10" t="s">
        <v>4956</v>
      </c>
      <c r="E491" s="11" t="s">
        <v>4957</v>
      </c>
      <c r="F491" s="10" t="s">
        <v>416</v>
      </c>
      <c r="G491" s="11" t="s">
        <v>417</v>
      </c>
      <c r="H491" s="42">
        <v>33913.565999999999</v>
      </c>
      <c r="I491" s="42" t="s">
        <v>414</v>
      </c>
      <c r="J491" s="42">
        <v>3237.8768630749801</v>
      </c>
      <c r="K491" s="42">
        <v>3237.8768630749801</v>
      </c>
      <c r="N491" s="43"/>
    </row>
    <row r="492" spans="1:14" x14ac:dyDescent="0.3">
      <c r="A492" s="10" t="s">
        <v>9</v>
      </c>
      <c r="B492" s="10" t="s">
        <v>11</v>
      </c>
      <c r="C492" s="10" t="s">
        <v>4779</v>
      </c>
      <c r="D492" s="10" t="s">
        <v>4956</v>
      </c>
      <c r="E492" s="11" t="s">
        <v>4957</v>
      </c>
      <c r="F492" s="10" t="s">
        <v>4731</v>
      </c>
      <c r="G492" s="11" t="s">
        <v>4732</v>
      </c>
      <c r="H492" s="42">
        <v>0</v>
      </c>
      <c r="I492" s="42" t="s">
        <v>414</v>
      </c>
      <c r="J492" s="42">
        <v>0</v>
      </c>
      <c r="K492" s="42">
        <v>0</v>
      </c>
      <c r="N492" s="43"/>
    </row>
    <row r="493" spans="1:14" x14ac:dyDescent="0.3">
      <c r="A493" s="10" t="s">
        <v>9</v>
      </c>
      <c r="B493" s="10" t="s">
        <v>11</v>
      </c>
      <c r="C493" s="10" t="s">
        <v>4779</v>
      </c>
      <c r="D493" s="10" t="s">
        <v>4956</v>
      </c>
      <c r="E493" s="11" t="s">
        <v>4957</v>
      </c>
      <c r="F493" s="10" t="s">
        <v>4786</v>
      </c>
      <c r="G493" s="11" t="s">
        <v>4787</v>
      </c>
      <c r="H493" s="42">
        <v>0</v>
      </c>
      <c r="I493" s="42" t="s">
        <v>414</v>
      </c>
      <c r="J493" s="42">
        <v>0</v>
      </c>
      <c r="K493" s="42">
        <v>0</v>
      </c>
      <c r="N493" s="43"/>
    </row>
    <row r="494" spans="1:14" x14ac:dyDescent="0.3">
      <c r="A494" s="10" t="s">
        <v>9</v>
      </c>
      <c r="B494" s="10" t="s">
        <v>11</v>
      </c>
      <c r="C494" s="10" t="s">
        <v>4779</v>
      </c>
      <c r="D494" s="10" t="s">
        <v>4956</v>
      </c>
      <c r="E494" s="11" t="s">
        <v>4957</v>
      </c>
      <c r="F494" s="10" t="s">
        <v>4788</v>
      </c>
      <c r="G494" s="11" t="s">
        <v>4789</v>
      </c>
      <c r="H494" s="42">
        <v>0</v>
      </c>
      <c r="I494" s="42" t="s">
        <v>414</v>
      </c>
      <c r="J494" s="42">
        <v>0</v>
      </c>
      <c r="K494" s="42">
        <v>0</v>
      </c>
      <c r="N494" s="43"/>
    </row>
    <row r="495" spans="1:14" x14ac:dyDescent="0.3">
      <c r="A495" s="10" t="s">
        <v>9</v>
      </c>
      <c r="B495" s="10" t="s">
        <v>11</v>
      </c>
      <c r="C495" s="10" t="s">
        <v>4779</v>
      </c>
      <c r="D495" s="10" t="s">
        <v>4958</v>
      </c>
      <c r="E495" s="11" t="s">
        <v>4959</v>
      </c>
      <c r="F495" s="10" t="s">
        <v>13</v>
      </c>
      <c r="G495" s="11" t="s">
        <v>415</v>
      </c>
      <c r="H495" s="42">
        <v>0</v>
      </c>
      <c r="I495" s="42">
        <v>0</v>
      </c>
      <c r="J495" s="42">
        <v>0</v>
      </c>
      <c r="K495" s="42">
        <v>0</v>
      </c>
      <c r="N495" s="43"/>
    </row>
    <row r="496" spans="1:14" x14ac:dyDescent="0.3">
      <c r="A496" s="10" t="s">
        <v>9</v>
      </c>
      <c r="B496" s="10" t="s">
        <v>11</v>
      </c>
      <c r="C496" s="10" t="s">
        <v>4779</v>
      </c>
      <c r="D496" s="10" t="s">
        <v>4958</v>
      </c>
      <c r="E496" s="11" t="s">
        <v>4959</v>
      </c>
      <c r="F496" s="10" t="s">
        <v>416</v>
      </c>
      <c r="G496" s="11" t="s">
        <v>417</v>
      </c>
      <c r="H496" s="42">
        <v>291965.93660000002</v>
      </c>
      <c r="I496" s="42">
        <v>950.04354078849497</v>
      </c>
      <c r="J496" s="42">
        <v>44965.441756446802</v>
      </c>
      <c r="K496" s="42">
        <v>45915.485297235296</v>
      </c>
      <c r="N496" s="43"/>
    </row>
    <row r="497" spans="1:14" x14ac:dyDescent="0.3">
      <c r="A497" s="10" t="s">
        <v>9</v>
      </c>
      <c r="B497" s="10" t="s">
        <v>11</v>
      </c>
      <c r="C497" s="10" t="s">
        <v>4779</v>
      </c>
      <c r="D497" s="10" t="s">
        <v>4958</v>
      </c>
      <c r="E497" s="11" t="s">
        <v>4959</v>
      </c>
      <c r="F497" s="10" t="s">
        <v>4731</v>
      </c>
      <c r="G497" s="11" t="s">
        <v>4732</v>
      </c>
      <c r="H497" s="42">
        <v>0</v>
      </c>
      <c r="I497" s="42">
        <v>0</v>
      </c>
      <c r="J497" s="42">
        <v>0</v>
      </c>
      <c r="K497" s="42">
        <v>0</v>
      </c>
      <c r="N497" s="43"/>
    </row>
    <row r="498" spans="1:14" x14ac:dyDescent="0.3">
      <c r="A498" s="10" t="s">
        <v>9</v>
      </c>
      <c r="B498" s="10" t="s">
        <v>11</v>
      </c>
      <c r="C498" s="10" t="s">
        <v>4779</v>
      </c>
      <c r="D498" s="10" t="s">
        <v>4958</v>
      </c>
      <c r="E498" s="11" t="s">
        <v>4959</v>
      </c>
      <c r="F498" s="10" t="s">
        <v>4786</v>
      </c>
      <c r="G498" s="11" t="s">
        <v>4787</v>
      </c>
      <c r="H498" s="42">
        <v>0</v>
      </c>
      <c r="I498" s="42">
        <v>0</v>
      </c>
      <c r="J498" s="42">
        <v>0</v>
      </c>
      <c r="K498" s="42">
        <v>0</v>
      </c>
      <c r="N498" s="43"/>
    </row>
    <row r="499" spans="1:14" x14ac:dyDescent="0.3">
      <c r="A499" s="10" t="s">
        <v>9</v>
      </c>
      <c r="B499" s="10" t="s">
        <v>11</v>
      </c>
      <c r="C499" s="10" t="s">
        <v>4779</v>
      </c>
      <c r="D499" s="10" t="s">
        <v>4958</v>
      </c>
      <c r="E499" s="11" t="s">
        <v>4959</v>
      </c>
      <c r="F499" s="10" t="s">
        <v>4788</v>
      </c>
      <c r="G499" s="11" t="s">
        <v>4789</v>
      </c>
      <c r="H499" s="42">
        <v>0</v>
      </c>
      <c r="I499" s="42">
        <v>0</v>
      </c>
      <c r="J499" s="42">
        <v>0</v>
      </c>
      <c r="K499" s="42">
        <v>0</v>
      </c>
      <c r="N499" s="43"/>
    </row>
    <row r="500" spans="1:14" x14ac:dyDescent="0.3">
      <c r="A500" s="10" t="s">
        <v>9</v>
      </c>
      <c r="B500" s="10" t="s">
        <v>11</v>
      </c>
      <c r="C500" s="10" t="s">
        <v>4779</v>
      </c>
      <c r="D500" s="10" t="s">
        <v>4960</v>
      </c>
      <c r="E500" s="11" t="s">
        <v>4961</v>
      </c>
      <c r="F500" s="10" t="s">
        <v>416</v>
      </c>
      <c r="G500" s="11" t="s">
        <v>417</v>
      </c>
      <c r="H500" s="42">
        <v>77974.8701</v>
      </c>
      <c r="I500" s="42">
        <v>645.96525510462595</v>
      </c>
      <c r="J500" s="42">
        <v>0</v>
      </c>
      <c r="K500" s="42">
        <v>645.96525510462595</v>
      </c>
      <c r="N500" s="43"/>
    </row>
    <row r="501" spans="1:14" x14ac:dyDescent="0.3">
      <c r="A501" s="10" t="s">
        <v>9</v>
      </c>
      <c r="B501" s="10" t="s">
        <v>11</v>
      </c>
      <c r="C501" s="10" t="s">
        <v>4779</v>
      </c>
      <c r="D501" s="10" t="s">
        <v>4960</v>
      </c>
      <c r="E501" s="11" t="s">
        <v>4961</v>
      </c>
      <c r="F501" s="10" t="s">
        <v>4731</v>
      </c>
      <c r="G501" s="11" t="s">
        <v>4732</v>
      </c>
      <c r="H501" s="42">
        <v>0</v>
      </c>
      <c r="I501" s="42">
        <v>0</v>
      </c>
      <c r="J501" s="42">
        <v>0</v>
      </c>
      <c r="K501" s="42">
        <v>0</v>
      </c>
      <c r="N501" s="43"/>
    </row>
    <row r="502" spans="1:14" x14ac:dyDescent="0.3">
      <c r="A502" s="10" t="s">
        <v>9</v>
      </c>
      <c r="B502" s="10" t="s">
        <v>11</v>
      </c>
      <c r="C502" s="10" t="s">
        <v>4779</v>
      </c>
      <c r="D502" s="10" t="s">
        <v>4960</v>
      </c>
      <c r="E502" s="11" t="s">
        <v>4961</v>
      </c>
      <c r="F502" s="10" t="s">
        <v>4786</v>
      </c>
      <c r="G502" s="11" t="s">
        <v>4787</v>
      </c>
      <c r="H502" s="42">
        <v>0</v>
      </c>
      <c r="I502" s="42">
        <v>0</v>
      </c>
      <c r="J502" s="42">
        <v>0</v>
      </c>
      <c r="K502" s="42">
        <v>0</v>
      </c>
      <c r="N502" s="43"/>
    </row>
    <row r="503" spans="1:14" x14ac:dyDescent="0.3">
      <c r="A503" s="10" t="s">
        <v>9</v>
      </c>
      <c r="B503" s="10" t="s">
        <v>11</v>
      </c>
      <c r="C503" s="10" t="s">
        <v>4779</v>
      </c>
      <c r="D503" s="10" t="s">
        <v>4960</v>
      </c>
      <c r="E503" s="11" t="s">
        <v>4961</v>
      </c>
      <c r="F503" s="10" t="s">
        <v>4788</v>
      </c>
      <c r="G503" s="11" t="s">
        <v>4789</v>
      </c>
      <c r="H503" s="42">
        <v>0</v>
      </c>
      <c r="I503" s="42">
        <v>0</v>
      </c>
      <c r="J503" s="42">
        <v>0</v>
      </c>
      <c r="K503" s="42">
        <v>0</v>
      </c>
      <c r="N503" s="43"/>
    </row>
    <row r="504" spans="1:14" x14ac:dyDescent="0.3">
      <c r="A504" s="10" t="s">
        <v>9</v>
      </c>
      <c r="B504" s="10" t="s">
        <v>11</v>
      </c>
      <c r="C504" s="10" t="s">
        <v>4779</v>
      </c>
      <c r="D504" s="10" t="s">
        <v>4962</v>
      </c>
      <c r="E504" s="11" t="s">
        <v>4963</v>
      </c>
      <c r="F504" s="10" t="s">
        <v>13</v>
      </c>
      <c r="G504" s="11" t="s">
        <v>415</v>
      </c>
      <c r="H504" s="42">
        <v>0</v>
      </c>
      <c r="I504" s="42">
        <v>0</v>
      </c>
      <c r="J504" s="42">
        <v>0</v>
      </c>
      <c r="K504" s="42">
        <v>0</v>
      </c>
      <c r="N504" s="43"/>
    </row>
    <row r="505" spans="1:14" x14ac:dyDescent="0.3">
      <c r="A505" s="10" t="s">
        <v>9</v>
      </c>
      <c r="B505" s="10" t="s">
        <v>11</v>
      </c>
      <c r="C505" s="10" t="s">
        <v>4779</v>
      </c>
      <c r="D505" s="10" t="s">
        <v>4962</v>
      </c>
      <c r="E505" s="11" t="s">
        <v>4963</v>
      </c>
      <c r="F505" s="10" t="s">
        <v>416</v>
      </c>
      <c r="G505" s="11" t="s">
        <v>417</v>
      </c>
      <c r="H505" s="42">
        <v>657283.6422</v>
      </c>
      <c r="I505" s="42">
        <v>5318.9306321910199</v>
      </c>
      <c r="J505" s="42">
        <v>104570.125995917</v>
      </c>
      <c r="K505" s="42">
        <v>109889.056628108</v>
      </c>
      <c r="N505" s="43"/>
    </row>
    <row r="506" spans="1:14" x14ac:dyDescent="0.3">
      <c r="A506" s="10" t="s">
        <v>9</v>
      </c>
      <c r="B506" s="10" t="s">
        <v>11</v>
      </c>
      <c r="C506" s="10" t="s">
        <v>4779</v>
      </c>
      <c r="D506" s="10" t="s">
        <v>4962</v>
      </c>
      <c r="E506" s="11" t="s">
        <v>4963</v>
      </c>
      <c r="F506" s="10" t="s">
        <v>4731</v>
      </c>
      <c r="G506" s="11" t="s">
        <v>4732</v>
      </c>
      <c r="H506" s="42">
        <v>0</v>
      </c>
      <c r="I506" s="42">
        <v>0</v>
      </c>
      <c r="J506" s="42">
        <v>0</v>
      </c>
      <c r="K506" s="42">
        <v>0</v>
      </c>
      <c r="N506" s="43"/>
    </row>
    <row r="507" spans="1:14" x14ac:dyDescent="0.3">
      <c r="A507" s="10" t="s">
        <v>9</v>
      </c>
      <c r="B507" s="10" t="s">
        <v>11</v>
      </c>
      <c r="C507" s="10" t="s">
        <v>4779</v>
      </c>
      <c r="D507" s="10" t="s">
        <v>4962</v>
      </c>
      <c r="E507" s="11" t="s">
        <v>4963</v>
      </c>
      <c r="F507" s="10" t="s">
        <v>4786</v>
      </c>
      <c r="G507" s="11" t="s">
        <v>4787</v>
      </c>
      <c r="H507" s="42">
        <v>420334.34039999999</v>
      </c>
      <c r="I507" s="42">
        <v>3401.4678832116801</v>
      </c>
      <c r="J507" s="42">
        <v>66872.826459853997</v>
      </c>
      <c r="K507" s="42">
        <v>70274.294343065703</v>
      </c>
      <c r="N507" s="43"/>
    </row>
    <row r="508" spans="1:14" x14ac:dyDescent="0.3">
      <c r="A508" s="10" t="s">
        <v>9</v>
      </c>
      <c r="B508" s="10" t="s">
        <v>11</v>
      </c>
      <c r="C508" s="10" t="s">
        <v>4779</v>
      </c>
      <c r="D508" s="10" t="s">
        <v>4962</v>
      </c>
      <c r="E508" s="11" t="s">
        <v>4963</v>
      </c>
      <c r="F508" s="10" t="s">
        <v>4859</v>
      </c>
      <c r="G508" s="11" t="s">
        <v>4860</v>
      </c>
      <c r="H508" s="42">
        <v>110083.7959</v>
      </c>
      <c r="I508" s="42">
        <v>890.83013237659304</v>
      </c>
      <c r="J508" s="42">
        <v>17513.711989360399</v>
      </c>
      <c r="K508" s="42">
        <v>18404.542121736999</v>
      </c>
      <c r="N508" s="43"/>
    </row>
    <row r="509" spans="1:14" x14ac:dyDescent="0.3">
      <c r="A509" s="10" t="s">
        <v>9</v>
      </c>
      <c r="B509" s="10" t="s">
        <v>11</v>
      </c>
      <c r="C509" s="10" t="s">
        <v>4779</v>
      </c>
      <c r="D509" s="10" t="s">
        <v>4962</v>
      </c>
      <c r="E509" s="11" t="s">
        <v>4963</v>
      </c>
      <c r="F509" s="10" t="s">
        <v>4788</v>
      </c>
      <c r="G509" s="11" t="s">
        <v>4789</v>
      </c>
      <c r="H509" s="42">
        <v>0</v>
      </c>
      <c r="I509" s="42">
        <v>0</v>
      </c>
      <c r="J509" s="42">
        <v>0</v>
      </c>
      <c r="K509" s="42">
        <v>0</v>
      </c>
      <c r="N509" s="43"/>
    </row>
    <row r="510" spans="1:14" x14ac:dyDescent="0.3">
      <c r="A510" s="10" t="s">
        <v>9</v>
      </c>
      <c r="B510" s="10" t="s">
        <v>11</v>
      </c>
      <c r="C510" s="10" t="s">
        <v>4779</v>
      </c>
      <c r="D510" s="10" t="s">
        <v>4962</v>
      </c>
      <c r="E510" s="11" t="s">
        <v>4963</v>
      </c>
      <c r="F510" s="10" t="s">
        <v>4741</v>
      </c>
      <c r="G510" s="11" t="s">
        <v>4742</v>
      </c>
      <c r="H510" s="42">
        <v>18364.890200000002</v>
      </c>
      <c r="I510" s="42">
        <v>148.614039341829</v>
      </c>
      <c r="J510" s="42">
        <v>2921.75060992206</v>
      </c>
      <c r="K510" s="42">
        <v>3070.36464926389</v>
      </c>
      <c r="N510" s="43"/>
    </row>
    <row r="511" spans="1:14" x14ac:dyDescent="0.3">
      <c r="A511" s="10" t="s">
        <v>9</v>
      </c>
      <c r="B511" s="10" t="s">
        <v>11</v>
      </c>
      <c r="C511" s="10" t="s">
        <v>4779</v>
      </c>
      <c r="D511" s="10" t="s">
        <v>4964</v>
      </c>
      <c r="E511" s="11" t="s">
        <v>4965</v>
      </c>
      <c r="F511" s="10" t="s">
        <v>13</v>
      </c>
      <c r="G511" s="11" t="s">
        <v>415</v>
      </c>
      <c r="H511" s="42">
        <v>0</v>
      </c>
      <c r="I511" s="42">
        <v>0</v>
      </c>
      <c r="J511" s="42">
        <v>0</v>
      </c>
      <c r="K511" s="42">
        <v>0</v>
      </c>
      <c r="N511" s="43"/>
    </row>
    <row r="512" spans="1:14" x14ac:dyDescent="0.3">
      <c r="A512" s="10" t="s">
        <v>9</v>
      </c>
      <c r="B512" s="10" t="s">
        <v>11</v>
      </c>
      <c r="C512" s="10" t="s">
        <v>4779</v>
      </c>
      <c r="D512" s="10" t="s">
        <v>4964</v>
      </c>
      <c r="E512" s="11" t="s">
        <v>4965</v>
      </c>
      <c r="F512" s="10" t="s">
        <v>416</v>
      </c>
      <c r="G512" s="11" t="s">
        <v>417</v>
      </c>
      <c r="H512" s="42">
        <v>218215.34830000001</v>
      </c>
      <c r="I512" s="42">
        <v>1068.1393492719801</v>
      </c>
      <c r="J512" s="42">
        <v>5663.6013661693296</v>
      </c>
      <c r="K512" s="42">
        <v>6731.7407154413104</v>
      </c>
      <c r="N512" s="43"/>
    </row>
    <row r="513" spans="1:14" x14ac:dyDescent="0.3">
      <c r="A513" s="10" t="s">
        <v>9</v>
      </c>
      <c r="B513" s="10" t="s">
        <v>11</v>
      </c>
      <c r="C513" s="10" t="s">
        <v>4779</v>
      </c>
      <c r="D513" s="10" t="s">
        <v>4964</v>
      </c>
      <c r="E513" s="11" t="s">
        <v>4965</v>
      </c>
      <c r="F513" s="10" t="s">
        <v>4731</v>
      </c>
      <c r="G513" s="11" t="s">
        <v>4732</v>
      </c>
      <c r="H513" s="42">
        <v>0</v>
      </c>
      <c r="I513" s="42">
        <v>0</v>
      </c>
      <c r="J513" s="42">
        <v>0</v>
      </c>
      <c r="K513" s="42">
        <v>0</v>
      </c>
      <c r="N513" s="43"/>
    </row>
    <row r="514" spans="1:14" x14ac:dyDescent="0.3">
      <c r="A514" s="10" t="s">
        <v>9</v>
      </c>
      <c r="B514" s="10" t="s">
        <v>11</v>
      </c>
      <c r="C514" s="10" t="s">
        <v>4779</v>
      </c>
      <c r="D514" s="10" t="s">
        <v>4964</v>
      </c>
      <c r="E514" s="11" t="s">
        <v>4965</v>
      </c>
      <c r="F514" s="10" t="s">
        <v>4786</v>
      </c>
      <c r="G514" s="11" t="s">
        <v>4787</v>
      </c>
      <c r="H514" s="42">
        <v>0</v>
      </c>
      <c r="I514" s="42">
        <v>0</v>
      </c>
      <c r="J514" s="42">
        <v>0</v>
      </c>
      <c r="K514" s="42">
        <v>0</v>
      </c>
      <c r="N514" s="43"/>
    </row>
    <row r="515" spans="1:14" x14ac:dyDescent="0.3">
      <c r="A515" s="10" t="s">
        <v>9</v>
      </c>
      <c r="B515" s="10" t="s">
        <v>11</v>
      </c>
      <c r="C515" s="10" t="s">
        <v>4779</v>
      </c>
      <c r="D515" s="10" t="s">
        <v>4964</v>
      </c>
      <c r="E515" s="11" t="s">
        <v>4965</v>
      </c>
      <c r="F515" s="10" t="s">
        <v>4788</v>
      </c>
      <c r="G515" s="11" t="s">
        <v>4789</v>
      </c>
      <c r="H515" s="42">
        <v>0</v>
      </c>
      <c r="I515" s="42">
        <v>0</v>
      </c>
      <c r="J515" s="42">
        <v>0</v>
      </c>
      <c r="K515" s="42">
        <v>0</v>
      </c>
      <c r="N515" s="43"/>
    </row>
    <row r="516" spans="1:14" x14ac:dyDescent="0.3">
      <c r="A516" s="10" t="s">
        <v>9</v>
      </c>
      <c r="B516" s="10" t="s">
        <v>11</v>
      </c>
      <c r="C516" s="10" t="s">
        <v>4779</v>
      </c>
      <c r="D516" s="10" t="s">
        <v>4964</v>
      </c>
      <c r="E516" s="11" t="s">
        <v>4965</v>
      </c>
      <c r="F516" s="10" t="s">
        <v>4741</v>
      </c>
      <c r="G516" s="11" t="s">
        <v>4742</v>
      </c>
      <c r="H516" s="42">
        <v>7313.3766999999998</v>
      </c>
      <c r="I516" s="42">
        <v>35.798148481035398</v>
      </c>
      <c r="J516" s="42">
        <v>189.81272694589299</v>
      </c>
      <c r="K516" s="42">
        <v>225.610875426928</v>
      </c>
      <c r="N516" s="43"/>
    </row>
    <row r="517" spans="1:14" x14ac:dyDescent="0.3">
      <c r="A517" s="10" t="s">
        <v>9</v>
      </c>
      <c r="B517" s="10" t="s">
        <v>11</v>
      </c>
      <c r="C517" s="10" t="s">
        <v>4779</v>
      </c>
      <c r="D517" s="10" t="s">
        <v>4966</v>
      </c>
      <c r="E517" s="11" t="s">
        <v>4967</v>
      </c>
      <c r="F517" s="10" t="s">
        <v>13</v>
      </c>
      <c r="G517" s="11" t="s">
        <v>415</v>
      </c>
      <c r="H517" s="42">
        <v>0</v>
      </c>
      <c r="I517" s="42">
        <v>0</v>
      </c>
      <c r="J517" s="42">
        <v>0</v>
      </c>
      <c r="K517" s="42">
        <v>0</v>
      </c>
      <c r="N517" s="43"/>
    </row>
    <row r="518" spans="1:14" x14ac:dyDescent="0.3">
      <c r="A518" s="10" t="s">
        <v>9</v>
      </c>
      <c r="B518" s="10" t="s">
        <v>11</v>
      </c>
      <c r="C518" s="10" t="s">
        <v>4779</v>
      </c>
      <c r="D518" s="10" t="s">
        <v>4966</v>
      </c>
      <c r="E518" s="11" t="s">
        <v>4967</v>
      </c>
      <c r="F518" s="10" t="s">
        <v>416</v>
      </c>
      <c r="G518" s="11" t="s">
        <v>417</v>
      </c>
      <c r="H518" s="42">
        <v>346501.12099999998</v>
      </c>
      <c r="I518" s="42">
        <v>3938.52553305928</v>
      </c>
      <c r="J518" s="42">
        <v>25335.3821199431</v>
      </c>
      <c r="K518" s="42">
        <v>29273.907653002399</v>
      </c>
      <c r="N518" s="43"/>
    </row>
    <row r="519" spans="1:14" x14ac:dyDescent="0.3">
      <c r="A519" s="10" t="s">
        <v>9</v>
      </c>
      <c r="B519" s="10" t="s">
        <v>11</v>
      </c>
      <c r="C519" s="10" t="s">
        <v>4779</v>
      </c>
      <c r="D519" s="10" t="s">
        <v>4966</v>
      </c>
      <c r="E519" s="11" t="s">
        <v>4967</v>
      </c>
      <c r="F519" s="10" t="s">
        <v>4731</v>
      </c>
      <c r="G519" s="11" t="s">
        <v>4732</v>
      </c>
      <c r="H519" s="42">
        <v>0</v>
      </c>
      <c r="I519" s="42">
        <v>0</v>
      </c>
      <c r="J519" s="42">
        <v>0</v>
      </c>
      <c r="K519" s="42">
        <v>0</v>
      </c>
      <c r="N519" s="43"/>
    </row>
    <row r="520" spans="1:14" x14ac:dyDescent="0.3">
      <c r="A520" s="10" t="s">
        <v>9</v>
      </c>
      <c r="B520" s="10" t="s">
        <v>11</v>
      </c>
      <c r="C520" s="10" t="s">
        <v>4779</v>
      </c>
      <c r="D520" s="10" t="s">
        <v>4966</v>
      </c>
      <c r="E520" s="11" t="s">
        <v>4967</v>
      </c>
      <c r="F520" s="10" t="s">
        <v>4786</v>
      </c>
      <c r="G520" s="11" t="s">
        <v>4787</v>
      </c>
      <c r="H520" s="42">
        <v>0</v>
      </c>
      <c r="I520" s="42">
        <v>0</v>
      </c>
      <c r="J520" s="42">
        <v>0</v>
      </c>
      <c r="K520" s="42">
        <v>0</v>
      </c>
      <c r="N520" s="43"/>
    </row>
    <row r="521" spans="1:14" x14ac:dyDescent="0.3">
      <c r="A521" s="10" t="s">
        <v>9</v>
      </c>
      <c r="B521" s="10" t="s">
        <v>11</v>
      </c>
      <c r="C521" s="10" t="s">
        <v>4779</v>
      </c>
      <c r="D521" s="10" t="s">
        <v>4966</v>
      </c>
      <c r="E521" s="11" t="s">
        <v>4967</v>
      </c>
      <c r="F521" s="10" t="s">
        <v>4788</v>
      </c>
      <c r="G521" s="11" t="s">
        <v>4789</v>
      </c>
      <c r="H521" s="42">
        <v>0</v>
      </c>
      <c r="I521" s="42">
        <v>0</v>
      </c>
      <c r="J521" s="42">
        <v>0</v>
      </c>
      <c r="K521" s="42">
        <v>0</v>
      </c>
      <c r="N521" s="43"/>
    </row>
    <row r="522" spans="1:14" x14ac:dyDescent="0.3">
      <c r="A522" s="10" t="s">
        <v>9</v>
      </c>
      <c r="B522" s="10" t="s">
        <v>11</v>
      </c>
      <c r="C522" s="10" t="s">
        <v>4779</v>
      </c>
      <c r="D522" s="10" t="s">
        <v>4966</v>
      </c>
      <c r="E522" s="11" t="s">
        <v>4967</v>
      </c>
      <c r="F522" s="10" t="s">
        <v>4741</v>
      </c>
      <c r="G522" s="11" t="s">
        <v>4742</v>
      </c>
      <c r="H522" s="42">
        <v>9480.2890000000007</v>
      </c>
      <c r="I522" s="42">
        <v>107.758267317223</v>
      </c>
      <c r="J522" s="42">
        <v>693.17739751815304</v>
      </c>
      <c r="K522" s="42">
        <v>800.93566483537597</v>
      </c>
      <c r="N522" s="43"/>
    </row>
    <row r="523" spans="1:14" x14ac:dyDescent="0.3">
      <c r="A523" s="10" t="s">
        <v>9</v>
      </c>
      <c r="B523" s="10" t="s">
        <v>11</v>
      </c>
      <c r="C523" s="10" t="s">
        <v>11</v>
      </c>
      <c r="D523" s="10" t="s">
        <v>73</v>
      </c>
      <c r="E523" s="11" t="s">
        <v>441</v>
      </c>
      <c r="F523" s="10" t="s">
        <v>13</v>
      </c>
      <c r="G523" s="11" t="s">
        <v>415</v>
      </c>
      <c r="H523" s="42">
        <v>0</v>
      </c>
      <c r="I523" s="42">
        <v>0</v>
      </c>
      <c r="J523" s="42">
        <v>0</v>
      </c>
      <c r="K523" s="42">
        <v>0</v>
      </c>
      <c r="N523" s="43"/>
    </row>
    <row r="524" spans="1:14" x14ac:dyDescent="0.3">
      <c r="A524" s="10" t="s">
        <v>9</v>
      </c>
      <c r="B524" s="10" t="s">
        <v>11</v>
      </c>
      <c r="C524" s="10" t="s">
        <v>11</v>
      </c>
      <c r="D524" s="10" t="s">
        <v>73</v>
      </c>
      <c r="E524" s="11" t="s">
        <v>441</v>
      </c>
      <c r="F524" s="10" t="s">
        <v>15</v>
      </c>
      <c r="G524" s="11" t="s">
        <v>418</v>
      </c>
      <c r="H524" s="42">
        <v>1874767.2620999999</v>
      </c>
      <c r="I524" s="42">
        <v>2128.8115787911402</v>
      </c>
      <c r="J524" s="42">
        <v>0</v>
      </c>
      <c r="K524" s="42">
        <v>2128.8115787911402</v>
      </c>
      <c r="N524" s="43"/>
    </row>
    <row r="525" spans="1:14" x14ac:dyDescent="0.3">
      <c r="A525" s="10" t="s">
        <v>9</v>
      </c>
      <c r="B525" s="10" t="s">
        <v>11</v>
      </c>
      <c r="C525" s="10" t="s">
        <v>11</v>
      </c>
      <c r="D525" s="10" t="s">
        <v>73</v>
      </c>
      <c r="E525" s="11" t="s">
        <v>441</v>
      </c>
      <c r="F525" s="10" t="s">
        <v>16</v>
      </c>
      <c r="G525" s="11" t="s">
        <v>426</v>
      </c>
      <c r="H525" s="42">
        <v>186325.27799999999</v>
      </c>
      <c r="I525" s="42">
        <v>211.573680080862</v>
      </c>
      <c r="J525" s="42">
        <v>0</v>
      </c>
      <c r="K525" s="42">
        <v>211.573680080862</v>
      </c>
      <c r="N525" s="43"/>
    </row>
    <row r="526" spans="1:14" x14ac:dyDescent="0.3">
      <c r="A526" s="10" t="s">
        <v>9</v>
      </c>
      <c r="B526" s="10" t="s">
        <v>11</v>
      </c>
      <c r="C526" s="10" t="s">
        <v>11</v>
      </c>
      <c r="D526" s="10" t="s">
        <v>73</v>
      </c>
      <c r="E526" s="11" t="s">
        <v>441</v>
      </c>
      <c r="F526" s="10" t="s">
        <v>17</v>
      </c>
      <c r="G526" s="11" t="s">
        <v>4798</v>
      </c>
      <c r="H526" s="42">
        <v>0</v>
      </c>
      <c r="I526" s="42">
        <v>0</v>
      </c>
      <c r="J526" s="42">
        <v>0</v>
      </c>
      <c r="K526" s="42">
        <v>0</v>
      </c>
      <c r="N526" s="43"/>
    </row>
    <row r="527" spans="1:14" x14ac:dyDescent="0.3">
      <c r="A527" s="10" t="s">
        <v>9</v>
      </c>
      <c r="B527" s="10" t="s">
        <v>11</v>
      </c>
      <c r="C527" s="10" t="s">
        <v>11</v>
      </c>
      <c r="D527" s="10" t="s">
        <v>73</v>
      </c>
      <c r="E527" s="11" t="s">
        <v>441</v>
      </c>
      <c r="F527" s="10" t="s">
        <v>18</v>
      </c>
      <c r="G527" s="11" t="s">
        <v>4799</v>
      </c>
      <c r="H527" s="42">
        <v>4121138.3089000001</v>
      </c>
      <c r="I527" s="42">
        <v>4679.5819015637799</v>
      </c>
      <c r="J527" s="42">
        <v>75719.326736692397</v>
      </c>
      <c r="K527" s="42">
        <v>80398.908638256107</v>
      </c>
      <c r="N527" s="43"/>
    </row>
    <row r="528" spans="1:14" x14ac:dyDescent="0.3">
      <c r="A528" s="10" t="s">
        <v>9</v>
      </c>
      <c r="B528" s="10" t="s">
        <v>11</v>
      </c>
      <c r="C528" s="10" t="s">
        <v>11</v>
      </c>
      <c r="D528" s="10" t="s">
        <v>74</v>
      </c>
      <c r="E528" s="11" t="s">
        <v>442</v>
      </c>
      <c r="F528" s="10" t="s">
        <v>13</v>
      </c>
      <c r="G528" s="11" t="s">
        <v>415</v>
      </c>
      <c r="H528" s="42">
        <v>0</v>
      </c>
      <c r="I528" s="42">
        <v>0</v>
      </c>
      <c r="J528" s="42">
        <v>0</v>
      </c>
      <c r="K528" s="42">
        <v>0</v>
      </c>
      <c r="N528" s="43"/>
    </row>
    <row r="529" spans="1:14" x14ac:dyDescent="0.3">
      <c r="A529" s="10" t="s">
        <v>9</v>
      </c>
      <c r="B529" s="10" t="s">
        <v>11</v>
      </c>
      <c r="C529" s="10" t="s">
        <v>11</v>
      </c>
      <c r="D529" s="10" t="s">
        <v>74</v>
      </c>
      <c r="E529" s="11" t="s">
        <v>442</v>
      </c>
      <c r="F529" s="10" t="s">
        <v>15</v>
      </c>
      <c r="G529" s="11" t="s">
        <v>418</v>
      </c>
      <c r="H529" s="42">
        <v>221604.1703</v>
      </c>
      <c r="I529" s="42">
        <v>37.634719626168199</v>
      </c>
      <c r="J529" s="42">
        <v>0</v>
      </c>
      <c r="K529" s="42">
        <v>37.634719626168199</v>
      </c>
      <c r="N529" s="43"/>
    </row>
    <row r="530" spans="1:14" x14ac:dyDescent="0.3">
      <c r="A530" s="10" t="s">
        <v>9</v>
      </c>
      <c r="B530" s="10" t="s">
        <v>11</v>
      </c>
      <c r="C530" s="10" t="s">
        <v>11</v>
      </c>
      <c r="D530" s="10" t="s">
        <v>74</v>
      </c>
      <c r="E530" s="11" t="s">
        <v>442</v>
      </c>
      <c r="F530" s="10" t="s">
        <v>17</v>
      </c>
      <c r="G530" s="11" t="s">
        <v>4798</v>
      </c>
      <c r="H530" s="42">
        <v>0</v>
      </c>
      <c r="I530" s="42">
        <v>0</v>
      </c>
      <c r="J530" s="42">
        <v>0</v>
      </c>
      <c r="K530" s="42">
        <v>0</v>
      </c>
      <c r="N530" s="43"/>
    </row>
    <row r="531" spans="1:14" x14ac:dyDescent="0.3">
      <c r="A531" s="10" t="s">
        <v>9</v>
      </c>
      <c r="B531" s="10" t="s">
        <v>11</v>
      </c>
      <c r="C531" s="10" t="s">
        <v>11</v>
      </c>
      <c r="D531" s="10" t="s">
        <v>74</v>
      </c>
      <c r="E531" s="11" t="s">
        <v>442</v>
      </c>
      <c r="F531" s="10" t="s">
        <v>18</v>
      </c>
      <c r="G531" s="11" t="s">
        <v>4799</v>
      </c>
      <c r="H531" s="42">
        <v>583658.74199999997</v>
      </c>
      <c r="I531" s="42">
        <v>99.121930265995701</v>
      </c>
      <c r="J531" s="42">
        <v>0</v>
      </c>
      <c r="K531" s="42">
        <v>99.121930265995701</v>
      </c>
      <c r="N531" s="43"/>
    </row>
    <row r="532" spans="1:14" x14ac:dyDescent="0.3">
      <c r="A532" s="10" t="s">
        <v>9</v>
      </c>
      <c r="B532" s="10" t="s">
        <v>11</v>
      </c>
      <c r="C532" s="10" t="s">
        <v>11</v>
      </c>
      <c r="D532" s="10" t="s">
        <v>76</v>
      </c>
      <c r="E532" s="11" t="s">
        <v>443</v>
      </c>
      <c r="F532" s="10" t="s">
        <v>25</v>
      </c>
      <c r="G532" s="11" t="s">
        <v>4887</v>
      </c>
      <c r="H532" s="42">
        <v>173918.0955</v>
      </c>
      <c r="I532" s="42">
        <v>44.104246203904601</v>
      </c>
      <c r="J532" s="42">
        <v>0</v>
      </c>
      <c r="K532" s="42">
        <v>44.104246203904601</v>
      </c>
      <c r="N532" s="43"/>
    </row>
    <row r="533" spans="1:14" x14ac:dyDescent="0.3">
      <c r="A533" s="10" t="s">
        <v>9</v>
      </c>
      <c r="B533" s="10" t="s">
        <v>11</v>
      </c>
      <c r="C533" s="10" t="s">
        <v>11</v>
      </c>
      <c r="D533" s="10" t="s">
        <v>76</v>
      </c>
      <c r="E533" s="11" t="s">
        <v>443</v>
      </c>
      <c r="F533" s="10" t="s">
        <v>13</v>
      </c>
      <c r="G533" s="11" t="s">
        <v>415</v>
      </c>
      <c r="H533" s="42">
        <v>0</v>
      </c>
      <c r="I533" s="42">
        <v>0</v>
      </c>
      <c r="J533" s="42">
        <v>0</v>
      </c>
      <c r="K533" s="42">
        <v>0</v>
      </c>
      <c r="N533" s="43"/>
    </row>
    <row r="534" spans="1:14" x14ac:dyDescent="0.3">
      <c r="A534" s="10" t="s">
        <v>9</v>
      </c>
      <c r="B534" s="10" t="s">
        <v>11</v>
      </c>
      <c r="C534" s="10" t="s">
        <v>11</v>
      </c>
      <c r="D534" s="10" t="s">
        <v>76</v>
      </c>
      <c r="E534" s="11" t="s">
        <v>443</v>
      </c>
      <c r="F534" s="10" t="s">
        <v>15</v>
      </c>
      <c r="G534" s="11" t="s">
        <v>418</v>
      </c>
      <c r="H534" s="42">
        <v>44643.442199999998</v>
      </c>
      <c r="I534" s="42">
        <v>11.321221981200299</v>
      </c>
      <c r="J534" s="42">
        <v>0</v>
      </c>
      <c r="K534" s="42">
        <v>11.321221981200299</v>
      </c>
      <c r="N534" s="43"/>
    </row>
    <row r="535" spans="1:14" x14ac:dyDescent="0.3">
      <c r="A535" s="10" t="s">
        <v>9</v>
      </c>
      <c r="B535" s="10" t="s">
        <v>11</v>
      </c>
      <c r="C535" s="10" t="s">
        <v>11</v>
      </c>
      <c r="D535" s="10" t="s">
        <v>76</v>
      </c>
      <c r="E535" s="11" t="s">
        <v>443</v>
      </c>
      <c r="F535" s="10" t="s">
        <v>17</v>
      </c>
      <c r="G535" s="11" t="s">
        <v>4798</v>
      </c>
      <c r="H535" s="42">
        <v>0</v>
      </c>
      <c r="I535" s="42">
        <v>0</v>
      </c>
      <c r="J535" s="42">
        <v>0</v>
      </c>
      <c r="K535" s="42">
        <v>0</v>
      </c>
      <c r="N535" s="43"/>
    </row>
    <row r="536" spans="1:14" x14ac:dyDescent="0.3">
      <c r="A536" s="10" t="s">
        <v>9</v>
      </c>
      <c r="B536" s="10" t="s">
        <v>11</v>
      </c>
      <c r="C536" s="10" t="s">
        <v>11</v>
      </c>
      <c r="D536" s="10" t="s">
        <v>76</v>
      </c>
      <c r="E536" s="11" t="s">
        <v>443</v>
      </c>
      <c r="F536" s="10" t="s">
        <v>18</v>
      </c>
      <c r="G536" s="11" t="s">
        <v>4799</v>
      </c>
      <c r="H536" s="42">
        <v>251342.5796</v>
      </c>
      <c r="I536" s="42">
        <v>63.738479754157602</v>
      </c>
      <c r="J536" s="42">
        <v>0</v>
      </c>
      <c r="K536" s="42">
        <v>63.738479754157602</v>
      </c>
      <c r="N536" s="43"/>
    </row>
    <row r="537" spans="1:14" x14ac:dyDescent="0.3">
      <c r="A537" s="10" t="s">
        <v>9</v>
      </c>
      <c r="B537" s="10" t="s">
        <v>11</v>
      </c>
      <c r="C537" s="10" t="s">
        <v>4800</v>
      </c>
      <c r="D537" s="10" t="s">
        <v>4766</v>
      </c>
      <c r="E537" s="11" t="s">
        <v>4968</v>
      </c>
      <c r="F537" s="10" t="s">
        <v>416</v>
      </c>
      <c r="G537" s="11" t="s">
        <v>417</v>
      </c>
      <c r="H537" s="42">
        <v>101056.6986</v>
      </c>
      <c r="I537" s="42">
        <v>58.169512405011602</v>
      </c>
      <c r="J537" s="42">
        <v>2116.7638070295102</v>
      </c>
      <c r="K537" s="42">
        <v>2174.9333194345199</v>
      </c>
      <c r="N537" s="43"/>
    </row>
    <row r="538" spans="1:14" x14ac:dyDescent="0.3">
      <c r="A538" s="10" t="s">
        <v>9</v>
      </c>
      <c r="B538" s="10" t="s">
        <v>11</v>
      </c>
      <c r="C538" s="10" t="s">
        <v>4800</v>
      </c>
      <c r="D538" s="10" t="s">
        <v>4768</v>
      </c>
      <c r="E538" s="11" t="s">
        <v>4969</v>
      </c>
      <c r="F538" s="10" t="s">
        <v>13</v>
      </c>
      <c r="G538" s="11" t="s">
        <v>415</v>
      </c>
      <c r="H538" s="42">
        <v>0</v>
      </c>
      <c r="I538" s="42">
        <v>0</v>
      </c>
      <c r="J538" s="42">
        <v>0</v>
      </c>
      <c r="K538" s="42">
        <v>0</v>
      </c>
      <c r="N538" s="43"/>
    </row>
    <row r="539" spans="1:14" x14ac:dyDescent="0.3">
      <c r="A539" s="10" t="s">
        <v>9</v>
      </c>
      <c r="B539" s="10" t="s">
        <v>11</v>
      </c>
      <c r="C539" s="10" t="s">
        <v>4800</v>
      </c>
      <c r="D539" s="10" t="s">
        <v>4768</v>
      </c>
      <c r="E539" s="11" t="s">
        <v>4969</v>
      </c>
      <c r="F539" s="10" t="s">
        <v>416</v>
      </c>
      <c r="G539" s="11" t="s">
        <v>417</v>
      </c>
      <c r="H539" s="42">
        <v>38300.620000000003</v>
      </c>
      <c r="I539" s="42">
        <v>64.531719097130605</v>
      </c>
      <c r="J539" s="42">
        <v>0</v>
      </c>
      <c r="K539" s="42">
        <v>64.531719097130605</v>
      </c>
      <c r="N539" s="43"/>
    </row>
    <row r="540" spans="1:14" x14ac:dyDescent="0.3">
      <c r="A540" s="10" t="s">
        <v>9</v>
      </c>
      <c r="B540" s="10" t="s">
        <v>11</v>
      </c>
      <c r="C540" s="10" t="s">
        <v>4800</v>
      </c>
      <c r="D540" s="10" t="s">
        <v>4768</v>
      </c>
      <c r="E540" s="11" t="s">
        <v>4969</v>
      </c>
      <c r="F540" s="10" t="s">
        <v>4802</v>
      </c>
      <c r="G540" s="11" t="s">
        <v>4803</v>
      </c>
      <c r="H540" s="42">
        <v>0</v>
      </c>
      <c r="I540" s="42">
        <v>0</v>
      </c>
      <c r="J540" s="42">
        <v>0</v>
      </c>
      <c r="K540" s="42">
        <v>0</v>
      </c>
      <c r="N540" s="43"/>
    </row>
    <row r="541" spans="1:14" x14ac:dyDescent="0.3">
      <c r="A541" s="10" t="s">
        <v>9</v>
      </c>
      <c r="B541" s="10" t="s">
        <v>11</v>
      </c>
      <c r="C541" s="10" t="s">
        <v>4800</v>
      </c>
      <c r="D541" s="10" t="s">
        <v>4770</v>
      </c>
      <c r="E541" s="11" t="s">
        <v>4970</v>
      </c>
      <c r="F541" s="10" t="s">
        <v>13</v>
      </c>
      <c r="G541" s="11" t="s">
        <v>415</v>
      </c>
      <c r="H541" s="42">
        <v>0</v>
      </c>
      <c r="I541" s="42">
        <v>0</v>
      </c>
      <c r="J541" s="42">
        <v>0</v>
      </c>
      <c r="K541" s="42">
        <v>0</v>
      </c>
      <c r="N541" s="43"/>
    </row>
    <row r="542" spans="1:14" x14ac:dyDescent="0.3">
      <c r="A542" s="10" t="s">
        <v>9</v>
      </c>
      <c r="B542" s="10" t="s">
        <v>11</v>
      </c>
      <c r="C542" s="10" t="s">
        <v>4800</v>
      </c>
      <c r="D542" s="10" t="s">
        <v>4770</v>
      </c>
      <c r="E542" s="11" t="s">
        <v>4970</v>
      </c>
      <c r="F542" s="10" t="s">
        <v>416</v>
      </c>
      <c r="G542" s="11" t="s">
        <v>417</v>
      </c>
      <c r="H542" s="42">
        <v>77101.558799999999</v>
      </c>
      <c r="I542" s="42">
        <v>123.607338319424</v>
      </c>
      <c r="J542" s="42">
        <v>811.57765953622197</v>
      </c>
      <c r="K542" s="42">
        <v>935.18499785564597</v>
      </c>
      <c r="N542" s="43"/>
    </row>
    <row r="543" spans="1:14" x14ac:dyDescent="0.3">
      <c r="A543" s="10" t="s">
        <v>9</v>
      </c>
      <c r="B543" s="10" t="s">
        <v>11</v>
      </c>
      <c r="C543" s="10" t="s">
        <v>4800</v>
      </c>
      <c r="D543" s="10" t="s">
        <v>4770</v>
      </c>
      <c r="E543" s="11" t="s">
        <v>4970</v>
      </c>
      <c r="F543" s="10" t="s">
        <v>15</v>
      </c>
      <c r="G543" s="11" t="s">
        <v>418</v>
      </c>
      <c r="H543" s="42">
        <v>57231.773800000003</v>
      </c>
      <c r="I543" s="42">
        <v>91.752583730497904</v>
      </c>
      <c r="J543" s="42">
        <v>0</v>
      </c>
      <c r="K543" s="42">
        <v>91.752583730497904</v>
      </c>
      <c r="N543" s="43"/>
    </row>
    <row r="544" spans="1:14" x14ac:dyDescent="0.3">
      <c r="A544" s="10" t="s">
        <v>9</v>
      </c>
      <c r="B544" s="10" t="s">
        <v>11</v>
      </c>
      <c r="C544" s="10" t="s">
        <v>4800</v>
      </c>
      <c r="D544" s="10" t="s">
        <v>4770</v>
      </c>
      <c r="E544" s="11" t="s">
        <v>4970</v>
      </c>
      <c r="F544" s="10" t="s">
        <v>4802</v>
      </c>
      <c r="G544" s="11" t="s">
        <v>4803</v>
      </c>
      <c r="H544" s="42">
        <v>0</v>
      </c>
      <c r="I544" s="42">
        <v>0</v>
      </c>
      <c r="J544" s="42">
        <v>0</v>
      </c>
      <c r="K544" s="42">
        <v>0</v>
      </c>
      <c r="N544" s="43"/>
    </row>
    <row r="545" spans="1:14" x14ac:dyDescent="0.3">
      <c r="A545" s="10" t="s">
        <v>9</v>
      </c>
      <c r="B545" s="10" t="s">
        <v>11</v>
      </c>
      <c r="C545" s="10" t="s">
        <v>4800</v>
      </c>
      <c r="D545" s="10" t="s">
        <v>4772</v>
      </c>
      <c r="E545" s="11" t="s">
        <v>4971</v>
      </c>
      <c r="F545" s="10" t="s">
        <v>13</v>
      </c>
      <c r="G545" s="11" t="s">
        <v>415</v>
      </c>
      <c r="H545" s="42">
        <v>0</v>
      </c>
      <c r="I545" s="42">
        <v>0</v>
      </c>
      <c r="J545" s="42">
        <v>0</v>
      </c>
      <c r="K545" s="42">
        <v>0</v>
      </c>
      <c r="N545" s="43"/>
    </row>
    <row r="546" spans="1:14" x14ac:dyDescent="0.3">
      <c r="A546" s="10" t="s">
        <v>9</v>
      </c>
      <c r="B546" s="10" t="s">
        <v>11</v>
      </c>
      <c r="C546" s="10" t="s">
        <v>4800</v>
      </c>
      <c r="D546" s="10" t="s">
        <v>4772</v>
      </c>
      <c r="E546" s="11" t="s">
        <v>4971</v>
      </c>
      <c r="F546" s="10" t="s">
        <v>416</v>
      </c>
      <c r="G546" s="11" t="s">
        <v>417</v>
      </c>
      <c r="H546" s="42">
        <v>140385.30249999999</v>
      </c>
      <c r="I546" s="42">
        <v>441.17111674817602</v>
      </c>
      <c r="J546" s="42">
        <v>2146.66801797995</v>
      </c>
      <c r="K546" s="42">
        <v>2587.8391347281199</v>
      </c>
      <c r="N546" s="43"/>
    </row>
    <row r="547" spans="1:14" x14ac:dyDescent="0.3">
      <c r="A547" s="10" t="s">
        <v>9</v>
      </c>
      <c r="B547" s="10" t="s">
        <v>11</v>
      </c>
      <c r="C547" s="10" t="s">
        <v>4800</v>
      </c>
      <c r="D547" s="10" t="s">
        <v>4772</v>
      </c>
      <c r="E547" s="11" t="s">
        <v>4971</v>
      </c>
      <c r="F547" s="10" t="s">
        <v>4802</v>
      </c>
      <c r="G547" s="11" t="s">
        <v>4803</v>
      </c>
      <c r="H547" s="42">
        <v>0</v>
      </c>
      <c r="I547" s="42">
        <v>0</v>
      </c>
      <c r="J547" s="42">
        <v>0</v>
      </c>
      <c r="K547" s="42">
        <v>0</v>
      </c>
      <c r="N547" s="43"/>
    </row>
    <row r="548" spans="1:14" x14ac:dyDescent="0.3">
      <c r="A548" s="10" t="s">
        <v>9</v>
      </c>
      <c r="B548" s="10" t="s">
        <v>11</v>
      </c>
      <c r="C548" s="10" t="s">
        <v>4800</v>
      </c>
      <c r="D548" s="10" t="s">
        <v>4774</v>
      </c>
      <c r="E548" s="11" t="s">
        <v>4972</v>
      </c>
      <c r="F548" s="10" t="s">
        <v>13</v>
      </c>
      <c r="G548" s="11" t="s">
        <v>415</v>
      </c>
      <c r="H548" s="42">
        <v>0</v>
      </c>
      <c r="I548" s="42">
        <v>0</v>
      </c>
      <c r="J548" s="42">
        <v>0</v>
      </c>
      <c r="K548" s="42">
        <v>0</v>
      </c>
      <c r="N548" s="43"/>
    </row>
    <row r="549" spans="1:14" x14ac:dyDescent="0.3">
      <c r="A549" s="10" t="s">
        <v>9</v>
      </c>
      <c r="B549" s="10" t="s">
        <v>11</v>
      </c>
      <c r="C549" s="10" t="s">
        <v>4800</v>
      </c>
      <c r="D549" s="10" t="s">
        <v>4774</v>
      </c>
      <c r="E549" s="11" t="s">
        <v>4972</v>
      </c>
      <c r="F549" s="10" t="s">
        <v>416</v>
      </c>
      <c r="G549" s="11" t="s">
        <v>417</v>
      </c>
      <c r="H549" s="42">
        <v>246576.96969999999</v>
      </c>
      <c r="I549" s="42">
        <v>181.36263376397901</v>
      </c>
      <c r="J549" s="42">
        <v>2826.7793093037499</v>
      </c>
      <c r="K549" s="42">
        <v>3008.1419430677302</v>
      </c>
      <c r="N549" s="43"/>
    </row>
    <row r="550" spans="1:14" x14ac:dyDescent="0.3">
      <c r="A550" s="10" t="s">
        <v>9</v>
      </c>
      <c r="B550" s="10" t="s">
        <v>11</v>
      </c>
      <c r="C550" s="10" t="s">
        <v>4800</v>
      </c>
      <c r="D550" s="10" t="s">
        <v>4774</v>
      </c>
      <c r="E550" s="11" t="s">
        <v>4972</v>
      </c>
      <c r="F550" s="10" t="s">
        <v>4802</v>
      </c>
      <c r="G550" s="11" t="s">
        <v>4803</v>
      </c>
      <c r="H550" s="42">
        <v>0</v>
      </c>
      <c r="I550" s="42">
        <v>0</v>
      </c>
      <c r="J550" s="42">
        <v>0</v>
      </c>
      <c r="K550" s="42">
        <v>0</v>
      </c>
      <c r="N550" s="43"/>
    </row>
    <row r="551" spans="1:14" x14ac:dyDescent="0.3">
      <c r="A551" s="10" t="s">
        <v>9</v>
      </c>
      <c r="B551" s="10" t="s">
        <v>11</v>
      </c>
      <c r="C551" s="10" t="s">
        <v>4800</v>
      </c>
      <c r="D551" s="10" t="s">
        <v>4776</v>
      </c>
      <c r="E551" s="11" t="s">
        <v>4973</v>
      </c>
      <c r="F551" s="10" t="s">
        <v>13</v>
      </c>
      <c r="G551" s="11" t="s">
        <v>415</v>
      </c>
      <c r="H551" s="42">
        <v>0</v>
      </c>
      <c r="I551" s="42">
        <v>0</v>
      </c>
      <c r="J551" s="42">
        <v>0</v>
      </c>
      <c r="K551" s="42">
        <v>0</v>
      </c>
      <c r="N551" s="43"/>
    </row>
    <row r="552" spans="1:14" x14ac:dyDescent="0.3">
      <c r="A552" s="10" t="s">
        <v>9</v>
      </c>
      <c r="B552" s="10" t="s">
        <v>11</v>
      </c>
      <c r="C552" s="10" t="s">
        <v>4800</v>
      </c>
      <c r="D552" s="10" t="s">
        <v>4776</v>
      </c>
      <c r="E552" s="11" t="s">
        <v>4973</v>
      </c>
      <c r="F552" s="10" t="s">
        <v>416</v>
      </c>
      <c r="G552" s="11" t="s">
        <v>417</v>
      </c>
      <c r="H552" s="42">
        <v>9412.1638999999996</v>
      </c>
      <c r="I552" s="42">
        <v>1.5984543493889301</v>
      </c>
      <c r="J552" s="42">
        <v>0</v>
      </c>
      <c r="K552" s="42">
        <v>1.5984543493889301</v>
      </c>
      <c r="N552" s="43"/>
    </row>
    <row r="553" spans="1:14" x14ac:dyDescent="0.3">
      <c r="A553" s="10" t="s">
        <v>9</v>
      </c>
      <c r="B553" s="10" t="s">
        <v>11</v>
      </c>
      <c r="C553" s="10" t="s">
        <v>4806</v>
      </c>
      <c r="D553" s="10" t="s">
        <v>4974</v>
      </c>
      <c r="E553" s="11" t="s">
        <v>4975</v>
      </c>
      <c r="F553" s="10" t="s">
        <v>4809</v>
      </c>
      <c r="G553" s="11" t="s">
        <v>4810</v>
      </c>
      <c r="H553" s="42">
        <v>0</v>
      </c>
      <c r="I553" s="42">
        <v>0</v>
      </c>
      <c r="J553" s="42">
        <v>0</v>
      </c>
      <c r="K553" s="42">
        <v>0</v>
      </c>
      <c r="N553" s="43"/>
    </row>
    <row r="554" spans="1:14" x14ac:dyDescent="0.3">
      <c r="A554" s="10" t="s">
        <v>9</v>
      </c>
      <c r="B554" s="10" t="s">
        <v>4800</v>
      </c>
      <c r="C554" s="10" t="s">
        <v>4722</v>
      </c>
      <c r="D554" s="10" t="s">
        <v>4723</v>
      </c>
      <c r="E554" s="11" t="s">
        <v>4976</v>
      </c>
      <c r="F554" s="10" t="s">
        <v>13</v>
      </c>
      <c r="G554" s="11" t="s">
        <v>415</v>
      </c>
      <c r="H554" s="42">
        <v>0</v>
      </c>
      <c r="I554" s="42">
        <v>0</v>
      </c>
      <c r="J554" s="42">
        <v>0</v>
      </c>
      <c r="K554" s="42">
        <v>0</v>
      </c>
      <c r="N554" s="43"/>
    </row>
    <row r="555" spans="1:14" x14ac:dyDescent="0.3">
      <c r="A555" s="10" t="s">
        <v>9</v>
      </c>
      <c r="B555" s="10" t="s">
        <v>4800</v>
      </c>
      <c r="C555" s="10" t="s">
        <v>4722</v>
      </c>
      <c r="D555" s="10" t="s">
        <v>4723</v>
      </c>
      <c r="E555" s="11" t="s">
        <v>4976</v>
      </c>
      <c r="F555" s="10" t="s">
        <v>416</v>
      </c>
      <c r="G555" s="11" t="s">
        <v>417</v>
      </c>
      <c r="H555" s="42">
        <v>3262884.9992</v>
      </c>
      <c r="I555" s="42">
        <v>12857.0549929811</v>
      </c>
      <c r="J555" s="42">
        <v>490572.21316241001</v>
      </c>
      <c r="K555" s="42">
        <v>503429.26815539098</v>
      </c>
      <c r="N555" s="43"/>
    </row>
    <row r="556" spans="1:14" x14ac:dyDescent="0.3">
      <c r="A556" s="10" t="s">
        <v>9</v>
      </c>
      <c r="B556" s="10" t="s">
        <v>4800</v>
      </c>
      <c r="C556" s="10" t="s">
        <v>4722</v>
      </c>
      <c r="D556" s="10" t="s">
        <v>4723</v>
      </c>
      <c r="E556" s="11" t="s">
        <v>4976</v>
      </c>
      <c r="F556" s="10" t="s">
        <v>4725</v>
      </c>
      <c r="G556" s="11" t="s">
        <v>4726</v>
      </c>
      <c r="H556" s="42">
        <v>59390.625899999999</v>
      </c>
      <c r="I556" s="42">
        <v>234.02251228261301</v>
      </c>
      <c r="J556" s="42">
        <v>8929.3342715717099</v>
      </c>
      <c r="K556" s="42">
        <v>9163.3567838543295</v>
      </c>
      <c r="N556" s="43"/>
    </row>
    <row r="557" spans="1:14" x14ac:dyDescent="0.3">
      <c r="A557" s="10" t="s">
        <v>9</v>
      </c>
      <c r="B557" s="10" t="s">
        <v>4800</v>
      </c>
      <c r="C557" s="10" t="s">
        <v>4722</v>
      </c>
      <c r="D557" s="10" t="s">
        <v>4723</v>
      </c>
      <c r="E557" s="11" t="s">
        <v>4976</v>
      </c>
      <c r="F557" s="10" t="s">
        <v>243</v>
      </c>
      <c r="G557" s="11" t="s">
        <v>655</v>
      </c>
      <c r="H557" s="42">
        <v>226764.2084</v>
      </c>
      <c r="I557" s="42">
        <v>893.54050144270502</v>
      </c>
      <c r="J557" s="42">
        <v>0</v>
      </c>
      <c r="K557" s="42">
        <v>893.54050144270502</v>
      </c>
      <c r="N557" s="43"/>
    </row>
    <row r="558" spans="1:14" x14ac:dyDescent="0.3">
      <c r="A558" s="10" t="s">
        <v>9</v>
      </c>
      <c r="B558" s="10" t="s">
        <v>4800</v>
      </c>
      <c r="C558" s="10" t="s">
        <v>4722</v>
      </c>
      <c r="D558" s="10" t="s">
        <v>4723</v>
      </c>
      <c r="E558" s="11" t="s">
        <v>4976</v>
      </c>
      <c r="F558" s="10" t="s">
        <v>4727</v>
      </c>
      <c r="G558" s="11" t="s">
        <v>4728</v>
      </c>
      <c r="H558" s="42">
        <v>62540.129099999998</v>
      </c>
      <c r="I558" s="42">
        <v>246.432797024873</v>
      </c>
      <c r="J558" s="42">
        <v>9402.8595738520307</v>
      </c>
      <c r="K558" s="42">
        <v>9649.2923708768994</v>
      </c>
      <c r="N558" s="43"/>
    </row>
    <row r="559" spans="1:14" x14ac:dyDescent="0.3">
      <c r="A559" s="10" t="s">
        <v>9</v>
      </c>
      <c r="B559" s="10" t="s">
        <v>4800</v>
      </c>
      <c r="C559" s="10" t="s">
        <v>4722</v>
      </c>
      <c r="D559" s="10" t="s">
        <v>4723</v>
      </c>
      <c r="E559" s="11" t="s">
        <v>4976</v>
      </c>
      <c r="F559" s="10" t="s">
        <v>4729</v>
      </c>
      <c r="G559" s="11" t="s">
        <v>4730</v>
      </c>
      <c r="H559" s="42">
        <v>0</v>
      </c>
      <c r="I559" s="42">
        <v>0</v>
      </c>
      <c r="J559" s="42">
        <v>0</v>
      </c>
      <c r="K559" s="42">
        <v>0</v>
      </c>
      <c r="N559" s="43"/>
    </row>
    <row r="560" spans="1:14" x14ac:dyDescent="0.3">
      <c r="A560" s="10" t="s">
        <v>9</v>
      </c>
      <c r="B560" s="10" t="s">
        <v>4800</v>
      </c>
      <c r="C560" s="10" t="s">
        <v>4722</v>
      </c>
      <c r="D560" s="10" t="s">
        <v>4723</v>
      </c>
      <c r="E560" s="11" t="s">
        <v>4976</v>
      </c>
      <c r="F560" s="10" t="s">
        <v>4731</v>
      </c>
      <c r="G560" s="11" t="s">
        <v>4732</v>
      </c>
      <c r="H560" s="42">
        <v>0</v>
      </c>
      <c r="I560" s="42">
        <v>0</v>
      </c>
      <c r="J560" s="42">
        <v>0</v>
      </c>
      <c r="K560" s="42">
        <v>0</v>
      </c>
      <c r="N560" s="43"/>
    </row>
    <row r="561" spans="1:14" x14ac:dyDescent="0.3">
      <c r="A561" s="10" t="s">
        <v>9</v>
      </c>
      <c r="B561" s="10" t="s">
        <v>4800</v>
      </c>
      <c r="C561" s="10" t="s">
        <v>4722</v>
      </c>
      <c r="D561" s="10" t="s">
        <v>4723</v>
      </c>
      <c r="E561" s="11" t="s">
        <v>4976</v>
      </c>
      <c r="F561" s="10" t="s">
        <v>4733</v>
      </c>
      <c r="G561" s="11" t="s">
        <v>4734</v>
      </c>
      <c r="H561" s="42">
        <v>165123.9375</v>
      </c>
      <c r="I561" s="42">
        <v>650.65350005847699</v>
      </c>
      <c r="J561" s="42">
        <v>24826.255133839499</v>
      </c>
      <c r="K561" s="42">
        <v>25476.908633898001</v>
      </c>
      <c r="N561" s="43"/>
    </row>
    <row r="562" spans="1:14" x14ac:dyDescent="0.3">
      <c r="A562" s="10" t="s">
        <v>9</v>
      </c>
      <c r="B562" s="10" t="s">
        <v>4800</v>
      </c>
      <c r="C562" s="10" t="s">
        <v>4722</v>
      </c>
      <c r="D562" s="10" t="s">
        <v>4723</v>
      </c>
      <c r="E562" s="11" t="s">
        <v>4976</v>
      </c>
      <c r="F562" s="10" t="s">
        <v>4735</v>
      </c>
      <c r="G562" s="11" t="s">
        <v>4736</v>
      </c>
      <c r="H562" s="42">
        <v>188070.31570000001</v>
      </c>
      <c r="I562" s="42">
        <v>741.07128889494197</v>
      </c>
      <c r="J562" s="42">
        <v>28276.225193310402</v>
      </c>
      <c r="K562" s="42">
        <v>29017.296482205398</v>
      </c>
      <c r="N562" s="43"/>
    </row>
    <row r="563" spans="1:14" x14ac:dyDescent="0.3">
      <c r="A563" s="10" t="s">
        <v>9</v>
      </c>
      <c r="B563" s="10" t="s">
        <v>4800</v>
      </c>
      <c r="C563" s="10" t="s">
        <v>4722</v>
      </c>
      <c r="D563" s="10" t="s">
        <v>4723</v>
      </c>
      <c r="E563" s="11" t="s">
        <v>4976</v>
      </c>
      <c r="F563" s="10" t="s">
        <v>4737</v>
      </c>
      <c r="G563" s="11" t="s">
        <v>4738</v>
      </c>
      <c r="H563" s="42">
        <v>45892.756600000001</v>
      </c>
      <c r="I563" s="42">
        <v>180.835577672928</v>
      </c>
      <c r="J563" s="42">
        <v>6899.9401189417804</v>
      </c>
      <c r="K563" s="42">
        <v>7080.7756966147099</v>
      </c>
      <c r="N563" s="43"/>
    </row>
    <row r="564" spans="1:14" x14ac:dyDescent="0.3">
      <c r="A564" s="10" t="s">
        <v>9</v>
      </c>
      <c r="B564" s="10" t="s">
        <v>4800</v>
      </c>
      <c r="C564" s="10" t="s">
        <v>4722</v>
      </c>
      <c r="D564" s="10" t="s">
        <v>4723</v>
      </c>
      <c r="E564" s="11" t="s">
        <v>4976</v>
      </c>
      <c r="F564" s="10" t="s">
        <v>4741</v>
      </c>
      <c r="G564" s="11" t="s">
        <v>4742</v>
      </c>
      <c r="H564" s="42">
        <v>83686.791299999997</v>
      </c>
      <c r="I564" s="42">
        <v>329.75899458004602</v>
      </c>
      <c r="J564" s="42">
        <v>12582.243746305599</v>
      </c>
      <c r="K564" s="42">
        <v>12912.0027408856</v>
      </c>
      <c r="N564" s="43"/>
    </row>
    <row r="565" spans="1:14" x14ac:dyDescent="0.3">
      <c r="A565" s="10" t="s">
        <v>9</v>
      </c>
      <c r="B565" s="10" t="s">
        <v>4800</v>
      </c>
      <c r="C565" s="10" t="s">
        <v>4743</v>
      </c>
      <c r="D565" s="10" t="s">
        <v>4744</v>
      </c>
      <c r="E565" s="11" t="s">
        <v>4919</v>
      </c>
      <c r="F565" s="10" t="s">
        <v>416</v>
      </c>
      <c r="G565" s="11" t="s">
        <v>417</v>
      </c>
      <c r="H565" s="42">
        <v>47415.932000000001</v>
      </c>
      <c r="I565" s="42">
        <v>81.122012947878503</v>
      </c>
      <c r="J565" s="42">
        <v>5192.8894958544797</v>
      </c>
      <c r="K565" s="42">
        <v>5274.0115088023604</v>
      </c>
      <c r="N565" s="43"/>
    </row>
    <row r="566" spans="1:14" x14ac:dyDescent="0.3">
      <c r="A566" s="10" t="s">
        <v>9</v>
      </c>
      <c r="B566" s="10" t="s">
        <v>4800</v>
      </c>
      <c r="C566" s="10" t="s">
        <v>4743</v>
      </c>
      <c r="D566" s="10" t="s">
        <v>4744</v>
      </c>
      <c r="E566" s="11" t="s">
        <v>4919</v>
      </c>
      <c r="F566" s="10" t="s">
        <v>4746</v>
      </c>
      <c r="G566" s="11" t="s">
        <v>4747</v>
      </c>
      <c r="H566" s="42">
        <v>8438.4285</v>
      </c>
      <c r="I566" s="42">
        <v>14.4369684059784</v>
      </c>
      <c r="J566" s="42">
        <v>924.15830010969501</v>
      </c>
      <c r="K566" s="42">
        <v>938.59526851567398</v>
      </c>
      <c r="N566" s="43"/>
    </row>
    <row r="567" spans="1:14" x14ac:dyDescent="0.3">
      <c r="A567" s="10" t="s">
        <v>9</v>
      </c>
      <c r="B567" s="10" t="s">
        <v>4800</v>
      </c>
      <c r="C567" s="10" t="s">
        <v>4743</v>
      </c>
      <c r="D567" s="10" t="s">
        <v>4744</v>
      </c>
      <c r="E567" s="11" t="s">
        <v>4919</v>
      </c>
      <c r="F567" s="10" t="s">
        <v>4748</v>
      </c>
      <c r="G567" s="11" t="s">
        <v>4749</v>
      </c>
      <c r="H567" s="42">
        <v>26524.4935</v>
      </c>
      <c r="I567" s="42">
        <v>72.595106297274299</v>
      </c>
      <c r="J567" s="42">
        <v>1618.13166271315</v>
      </c>
      <c r="K567" s="42">
        <v>1690.72676901043</v>
      </c>
      <c r="N567" s="43"/>
    </row>
    <row r="568" spans="1:14" x14ac:dyDescent="0.3">
      <c r="A568" s="10" t="s">
        <v>9</v>
      </c>
      <c r="B568" s="10" t="s">
        <v>4800</v>
      </c>
      <c r="C568" s="10" t="s">
        <v>4743</v>
      </c>
      <c r="D568" s="10" t="s">
        <v>4750</v>
      </c>
      <c r="E568" s="11" t="s">
        <v>4826</v>
      </c>
      <c r="F568" s="10" t="s">
        <v>416</v>
      </c>
      <c r="G568" s="11" t="s">
        <v>417</v>
      </c>
      <c r="H568" s="42">
        <v>11949.157499999999</v>
      </c>
      <c r="I568" s="42">
        <v>37.860142578530599</v>
      </c>
      <c r="J568" s="42">
        <v>765.39259323390797</v>
      </c>
      <c r="K568" s="42">
        <v>803.252735812438</v>
      </c>
      <c r="N568" s="43"/>
    </row>
    <row r="569" spans="1:14" x14ac:dyDescent="0.3">
      <c r="A569" s="10" t="s">
        <v>9</v>
      </c>
      <c r="B569" s="10" t="s">
        <v>4800</v>
      </c>
      <c r="C569" s="10" t="s">
        <v>4743</v>
      </c>
      <c r="D569" s="10" t="s">
        <v>4750</v>
      </c>
      <c r="E569" s="11" t="s">
        <v>4826</v>
      </c>
      <c r="F569" s="10" t="s">
        <v>4746</v>
      </c>
      <c r="G569" s="11" t="s">
        <v>4747</v>
      </c>
      <c r="H569" s="42">
        <v>5940.4382999999998</v>
      </c>
      <c r="I569" s="42">
        <v>18.821899453326601</v>
      </c>
      <c r="J569" s="42">
        <v>380.50946063628601</v>
      </c>
      <c r="K569" s="42">
        <v>399.33136008961202</v>
      </c>
      <c r="N569" s="43"/>
    </row>
    <row r="570" spans="1:14" x14ac:dyDescent="0.3">
      <c r="A570" s="10" t="s">
        <v>9</v>
      </c>
      <c r="B570" s="10" t="s">
        <v>4800</v>
      </c>
      <c r="C570" s="10" t="s">
        <v>4743</v>
      </c>
      <c r="D570" s="10" t="s">
        <v>4750</v>
      </c>
      <c r="E570" s="11" t="s">
        <v>4826</v>
      </c>
      <c r="F570" s="10" t="s">
        <v>4748</v>
      </c>
      <c r="G570" s="11" t="s">
        <v>4749</v>
      </c>
      <c r="H570" s="42">
        <v>116668.67720000001</v>
      </c>
      <c r="I570" s="42">
        <v>373.38916879738002</v>
      </c>
      <c r="J570" s="42">
        <v>6932.9832880276299</v>
      </c>
      <c r="K570" s="42">
        <v>7306.37245682501</v>
      </c>
      <c r="N570" s="43"/>
    </row>
    <row r="571" spans="1:14" x14ac:dyDescent="0.3">
      <c r="A571" s="10" t="s">
        <v>9</v>
      </c>
      <c r="B571" s="10" t="s">
        <v>4800</v>
      </c>
      <c r="C571" s="10" t="s">
        <v>4743</v>
      </c>
      <c r="D571" s="10" t="s">
        <v>4750</v>
      </c>
      <c r="E571" s="11" t="s">
        <v>4826</v>
      </c>
      <c r="F571" s="10" t="s">
        <v>4764</v>
      </c>
      <c r="G571" s="11" t="s">
        <v>4765</v>
      </c>
      <c r="H571" s="42">
        <v>2936.0787</v>
      </c>
      <c r="I571" s="42">
        <v>9.3027778907246592</v>
      </c>
      <c r="J571" s="42">
        <v>188.067894337474</v>
      </c>
      <c r="K571" s="42">
        <v>197.370672228199</v>
      </c>
      <c r="N571" s="43"/>
    </row>
    <row r="572" spans="1:14" x14ac:dyDescent="0.3">
      <c r="A572" s="10" t="s">
        <v>9</v>
      </c>
      <c r="B572" s="10" t="s">
        <v>4800</v>
      </c>
      <c r="C572" s="10" t="s">
        <v>4743</v>
      </c>
      <c r="D572" s="10" t="s">
        <v>4752</v>
      </c>
      <c r="E572" s="11" t="s">
        <v>4977</v>
      </c>
      <c r="F572" s="10" t="s">
        <v>416</v>
      </c>
      <c r="G572" s="11" t="s">
        <v>417</v>
      </c>
      <c r="H572" s="42">
        <v>112089.10950000001</v>
      </c>
      <c r="I572" s="42">
        <v>487.11766651174298</v>
      </c>
      <c r="J572" s="42">
        <v>23339.331801236702</v>
      </c>
      <c r="K572" s="42">
        <v>23826.4494677484</v>
      </c>
      <c r="N572" s="43"/>
    </row>
    <row r="573" spans="1:14" x14ac:dyDescent="0.3">
      <c r="A573" s="10" t="s">
        <v>9</v>
      </c>
      <c r="B573" s="10" t="s">
        <v>4800</v>
      </c>
      <c r="C573" s="10" t="s">
        <v>4743</v>
      </c>
      <c r="D573" s="10" t="s">
        <v>4752</v>
      </c>
      <c r="E573" s="11" t="s">
        <v>4977</v>
      </c>
      <c r="F573" s="10" t="s">
        <v>4746</v>
      </c>
      <c r="G573" s="11" t="s">
        <v>4747</v>
      </c>
      <c r="H573" s="42">
        <v>58204.486900000004</v>
      </c>
      <c r="I573" s="42">
        <v>252.94548200204099</v>
      </c>
      <c r="J573" s="42">
        <v>12119.4096168694</v>
      </c>
      <c r="K573" s="42">
        <v>12372.3550988714</v>
      </c>
      <c r="N573" s="43"/>
    </row>
    <row r="574" spans="1:14" x14ac:dyDescent="0.3">
      <c r="A574" s="10" t="s">
        <v>9</v>
      </c>
      <c r="B574" s="10" t="s">
        <v>4800</v>
      </c>
      <c r="C574" s="10" t="s">
        <v>4743</v>
      </c>
      <c r="D574" s="10" t="s">
        <v>4752</v>
      </c>
      <c r="E574" s="11" t="s">
        <v>4977</v>
      </c>
      <c r="F574" s="10" t="s">
        <v>4748</v>
      </c>
      <c r="G574" s="11" t="s">
        <v>4749</v>
      </c>
      <c r="H574" s="42">
        <v>17706.1332</v>
      </c>
      <c r="I574" s="42">
        <v>99.276269487750596</v>
      </c>
      <c r="J574" s="42">
        <v>478.112572383074</v>
      </c>
      <c r="K574" s="42">
        <v>577.38884187082397</v>
      </c>
      <c r="N574" s="43"/>
    </row>
    <row r="575" spans="1:14" x14ac:dyDescent="0.3">
      <c r="A575" s="10" t="s">
        <v>9</v>
      </c>
      <c r="B575" s="10" t="s">
        <v>4800</v>
      </c>
      <c r="C575" s="10" t="s">
        <v>4743</v>
      </c>
      <c r="D575" s="10" t="s">
        <v>4752</v>
      </c>
      <c r="E575" s="11" t="s">
        <v>4977</v>
      </c>
      <c r="F575" s="10" t="s">
        <v>4764</v>
      </c>
      <c r="G575" s="11" t="s">
        <v>4765</v>
      </c>
      <c r="H575" s="42">
        <v>4970.1427000000003</v>
      </c>
      <c r="I575" s="42">
        <v>27.867023014105399</v>
      </c>
      <c r="J575" s="42">
        <v>134.20703786191501</v>
      </c>
      <c r="K575" s="42">
        <v>162.07406087602101</v>
      </c>
      <c r="N575" s="43"/>
    </row>
    <row r="576" spans="1:14" x14ac:dyDescent="0.3">
      <c r="A576" s="10" t="s">
        <v>9</v>
      </c>
      <c r="B576" s="10" t="s">
        <v>4800</v>
      </c>
      <c r="C576" s="10" t="s">
        <v>4743</v>
      </c>
      <c r="D576" s="10" t="s">
        <v>4752</v>
      </c>
      <c r="E576" s="11" t="s">
        <v>4977</v>
      </c>
      <c r="F576" s="10" t="s">
        <v>4978</v>
      </c>
      <c r="G576" s="11" t="s">
        <v>4979</v>
      </c>
      <c r="H576" s="42">
        <v>60023.377200000003</v>
      </c>
      <c r="I576" s="42">
        <v>260.85002831460503</v>
      </c>
      <c r="J576" s="42">
        <v>12498.141167396499</v>
      </c>
      <c r="K576" s="42">
        <v>12758.9911957111</v>
      </c>
      <c r="N576" s="43"/>
    </row>
    <row r="577" spans="1:14" x14ac:dyDescent="0.3">
      <c r="A577" s="10" t="s">
        <v>9</v>
      </c>
      <c r="B577" s="10" t="s">
        <v>4800</v>
      </c>
      <c r="C577" s="10" t="s">
        <v>4743</v>
      </c>
      <c r="D577" s="10" t="s">
        <v>4756</v>
      </c>
      <c r="E577" s="11" t="s">
        <v>4777</v>
      </c>
      <c r="F577" s="10" t="s">
        <v>416</v>
      </c>
      <c r="G577" s="11" t="s">
        <v>417</v>
      </c>
      <c r="H577" s="42">
        <v>10119.9131</v>
      </c>
      <c r="I577" s="42">
        <v>74.564031320555301</v>
      </c>
      <c r="J577" s="42">
        <v>222.384754767738</v>
      </c>
      <c r="K577" s="42">
        <v>296.94878608829299</v>
      </c>
      <c r="N577" s="43"/>
    </row>
    <row r="578" spans="1:14" x14ac:dyDescent="0.3">
      <c r="A578" s="10" t="s">
        <v>9</v>
      </c>
      <c r="B578" s="10" t="s">
        <v>4800</v>
      </c>
      <c r="C578" s="10" t="s">
        <v>4743</v>
      </c>
      <c r="D578" s="10" t="s">
        <v>4756</v>
      </c>
      <c r="E578" s="11" t="s">
        <v>4777</v>
      </c>
      <c r="F578" s="10" t="s">
        <v>4746</v>
      </c>
      <c r="G578" s="11" t="s">
        <v>4747</v>
      </c>
      <c r="H578" s="42">
        <v>1884.0264</v>
      </c>
      <c r="I578" s="42">
        <v>13.881601575635299</v>
      </c>
      <c r="J578" s="42">
        <v>41.401417111015</v>
      </c>
      <c r="K578" s="42">
        <v>55.283018686650301</v>
      </c>
      <c r="N578" s="43"/>
    </row>
    <row r="579" spans="1:14" x14ac:dyDescent="0.3">
      <c r="A579" s="10" t="s">
        <v>9</v>
      </c>
      <c r="B579" s="10" t="s">
        <v>4800</v>
      </c>
      <c r="C579" s="10" t="s">
        <v>4743</v>
      </c>
      <c r="D579" s="10" t="s">
        <v>4756</v>
      </c>
      <c r="E579" s="11" t="s">
        <v>4777</v>
      </c>
      <c r="F579" s="10" t="s">
        <v>4748</v>
      </c>
      <c r="G579" s="11" t="s">
        <v>4749</v>
      </c>
      <c r="H579" s="42">
        <v>18678.775799999999</v>
      </c>
      <c r="I579" s="42">
        <v>137.626164192727</v>
      </c>
      <c r="J579" s="42">
        <v>410.46547821491998</v>
      </c>
      <c r="K579" s="42">
        <v>548.09164240764801</v>
      </c>
      <c r="N579" s="43"/>
    </row>
    <row r="580" spans="1:14" x14ac:dyDescent="0.3">
      <c r="A580" s="10" t="s">
        <v>9</v>
      </c>
      <c r="B580" s="10" t="s">
        <v>4800</v>
      </c>
      <c r="C580" s="10" t="s">
        <v>4779</v>
      </c>
      <c r="D580" s="10" t="s">
        <v>4980</v>
      </c>
      <c r="E580" s="11" t="s">
        <v>4981</v>
      </c>
      <c r="F580" s="10" t="s">
        <v>13</v>
      </c>
      <c r="G580" s="11" t="s">
        <v>415</v>
      </c>
      <c r="H580" s="42">
        <v>0</v>
      </c>
      <c r="I580" s="42">
        <v>0</v>
      </c>
      <c r="J580" s="42">
        <v>0</v>
      </c>
      <c r="K580" s="42">
        <v>0</v>
      </c>
      <c r="N580" s="43"/>
    </row>
    <row r="581" spans="1:14" x14ac:dyDescent="0.3">
      <c r="A581" s="10" t="s">
        <v>9</v>
      </c>
      <c r="B581" s="10" t="s">
        <v>4800</v>
      </c>
      <c r="C581" s="10" t="s">
        <v>4779</v>
      </c>
      <c r="D581" s="10" t="s">
        <v>4980</v>
      </c>
      <c r="E581" s="11" t="s">
        <v>4981</v>
      </c>
      <c r="F581" s="10" t="s">
        <v>416</v>
      </c>
      <c r="G581" s="11" t="s">
        <v>417</v>
      </c>
      <c r="H581" s="42">
        <v>1846286.2243999999</v>
      </c>
      <c r="I581" s="42">
        <v>5453.4809176909102</v>
      </c>
      <c r="J581" s="42">
        <v>608744.40400021896</v>
      </c>
      <c r="K581" s="42">
        <v>614197.88491790998</v>
      </c>
      <c r="N581" s="43"/>
    </row>
    <row r="582" spans="1:14" x14ac:dyDescent="0.3">
      <c r="A582" s="10" t="s">
        <v>9</v>
      </c>
      <c r="B582" s="10" t="s">
        <v>4800</v>
      </c>
      <c r="C582" s="10" t="s">
        <v>4779</v>
      </c>
      <c r="D582" s="10" t="s">
        <v>4980</v>
      </c>
      <c r="E582" s="11" t="s">
        <v>4981</v>
      </c>
      <c r="F582" s="10" t="s">
        <v>15</v>
      </c>
      <c r="G582" s="11" t="s">
        <v>418</v>
      </c>
      <c r="H582" s="42">
        <v>163726.45240000001</v>
      </c>
      <c r="I582" s="42">
        <v>483.60816013588402</v>
      </c>
      <c r="J582" s="42">
        <v>0</v>
      </c>
      <c r="K582" s="42">
        <v>483.60816013588402</v>
      </c>
      <c r="N582" s="43"/>
    </row>
    <row r="583" spans="1:14" x14ac:dyDescent="0.3">
      <c r="A583" s="10" t="s">
        <v>9</v>
      </c>
      <c r="B583" s="10" t="s">
        <v>4800</v>
      </c>
      <c r="C583" s="10" t="s">
        <v>4779</v>
      </c>
      <c r="D583" s="10" t="s">
        <v>4980</v>
      </c>
      <c r="E583" s="11" t="s">
        <v>4981</v>
      </c>
      <c r="F583" s="10" t="s">
        <v>4782</v>
      </c>
      <c r="G583" s="11" t="s">
        <v>4783</v>
      </c>
      <c r="H583" s="42">
        <v>0</v>
      </c>
      <c r="I583" s="42">
        <v>0</v>
      </c>
      <c r="J583" s="42">
        <v>0</v>
      </c>
      <c r="K583" s="42">
        <v>0</v>
      </c>
      <c r="N583" s="43"/>
    </row>
    <row r="584" spans="1:14" x14ac:dyDescent="0.3">
      <c r="A584" s="10" t="s">
        <v>9</v>
      </c>
      <c r="B584" s="10" t="s">
        <v>4800</v>
      </c>
      <c r="C584" s="10" t="s">
        <v>4779</v>
      </c>
      <c r="D584" s="10" t="s">
        <v>4980</v>
      </c>
      <c r="E584" s="11" t="s">
        <v>4981</v>
      </c>
      <c r="F584" s="10" t="s">
        <v>4784</v>
      </c>
      <c r="G584" s="11" t="s">
        <v>4785</v>
      </c>
      <c r="H584" s="42">
        <v>0</v>
      </c>
      <c r="I584" s="42">
        <v>0</v>
      </c>
      <c r="J584" s="42">
        <v>0</v>
      </c>
      <c r="K584" s="42">
        <v>0</v>
      </c>
      <c r="N584" s="43"/>
    </row>
    <row r="585" spans="1:14" x14ac:dyDescent="0.3">
      <c r="A585" s="10" t="s">
        <v>9</v>
      </c>
      <c r="B585" s="10" t="s">
        <v>4800</v>
      </c>
      <c r="C585" s="10" t="s">
        <v>4779</v>
      </c>
      <c r="D585" s="10" t="s">
        <v>4980</v>
      </c>
      <c r="E585" s="11" t="s">
        <v>4981</v>
      </c>
      <c r="F585" s="10" t="s">
        <v>4731</v>
      </c>
      <c r="G585" s="11" t="s">
        <v>4732</v>
      </c>
      <c r="H585" s="42">
        <v>0</v>
      </c>
      <c r="I585" s="42">
        <v>0</v>
      </c>
      <c r="J585" s="42">
        <v>0</v>
      </c>
      <c r="K585" s="42">
        <v>0</v>
      </c>
      <c r="N585" s="43"/>
    </row>
    <row r="586" spans="1:14" x14ac:dyDescent="0.3">
      <c r="A586" s="10" t="s">
        <v>9</v>
      </c>
      <c r="B586" s="10" t="s">
        <v>4800</v>
      </c>
      <c r="C586" s="10" t="s">
        <v>4779</v>
      </c>
      <c r="D586" s="10" t="s">
        <v>4980</v>
      </c>
      <c r="E586" s="11" t="s">
        <v>4981</v>
      </c>
      <c r="F586" s="10" t="s">
        <v>4786</v>
      </c>
      <c r="G586" s="11" t="s">
        <v>4787</v>
      </c>
      <c r="H586" s="42">
        <v>490458.09539999999</v>
      </c>
      <c r="I586" s="42">
        <v>1448.6940479841501</v>
      </c>
      <c r="J586" s="42">
        <v>161710.36593489701</v>
      </c>
      <c r="K586" s="42">
        <v>163159.05998288101</v>
      </c>
      <c r="N586" s="43"/>
    </row>
    <row r="587" spans="1:14" x14ac:dyDescent="0.3">
      <c r="A587" s="10" t="s">
        <v>9</v>
      </c>
      <c r="B587" s="10" t="s">
        <v>4800</v>
      </c>
      <c r="C587" s="10" t="s">
        <v>4779</v>
      </c>
      <c r="D587" s="10" t="s">
        <v>4980</v>
      </c>
      <c r="E587" s="11" t="s">
        <v>4981</v>
      </c>
      <c r="F587" s="10" t="s">
        <v>4794</v>
      </c>
      <c r="G587" s="11" t="s">
        <v>4795</v>
      </c>
      <c r="H587" s="42">
        <v>0</v>
      </c>
      <c r="I587" s="42">
        <v>0</v>
      </c>
      <c r="J587" s="42">
        <v>0</v>
      </c>
      <c r="K587" s="42">
        <v>0</v>
      </c>
      <c r="N587" s="43"/>
    </row>
    <row r="588" spans="1:14" x14ac:dyDescent="0.3">
      <c r="A588" s="10" t="s">
        <v>9</v>
      </c>
      <c r="B588" s="10" t="s">
        <v>4800</v>
      </c>
      <c r="C588" s="10" t="s">
        <v>4779</v>
      </c>
      <c r="D588" s="10" t="s">
        <v>4980</v>
      </c>
      <c r="E588" s="11" t="s">
        <v>4981</v>
      </c>
      <c r="F588" s="10" t="s">
        <v>4788</v>
      </c>
      <c r="G588" s="11" t="s">
        <v>4789</v>
      </c>
      <c r="H588" s="42">
        <v>0</v>
      </c>
      <c r="I588" s="42">
        <v>0</v>
      </c>
      <c r="J588" s="42">
        <v>0</v>
      </c>
      <c r="K588" s="42">
        <v>0</v>
      </c>
      <c r="N588" s="43"/>
    </row>
    <row r="589" spans="1:14" x14ac:dyDescent="0.3">
      <c r="A589" s="10" t="s">
        <v>9</v>
      </c>
      <c r="B589" s="10" t="s">
        <v>4800</v>
      </c>
      <c r="C589" s="10" t="s">
        <v>4779</v>
      </c>
      <c r="D589" s="10" t="s">
        <v>4980</v>
      </c>
      <c r="E589" s="11" t="s">
        <v>4981</v>
      </c>
      <c r="F589" s="10" t="s">
        <v>4741</v>
      </c>
      <c r="G589" s="11" t="s">
        <v>4742</v>
      </c>
      <c r="H589" s="42">
        <v>52652.119100000004</v>
      </c>
      <c r="I589" s="42">
        <v>155.52156691594499</v>
      </c>
      <c r="J589" s="42">
        <v>17360.083401834501</v>
      </c>
      <c r="K589" s="42">
        <v>17515.6049687505</v>
      </c>
      <c r="N589" s="43"/>
    </row>
    <row r="590" spans="1:14" x14ac:dyDescent="0.3">
      <c r="A590" s="10" t="s">
        <v>9</v>
      </c>
      <c r="B590" s="10" t="s">
        <v>4800</v>
      </c>
      <c r="C590" s="10" t="s">
        <v>4779</v>
      </c>
      <c r="D590" s="10" t="s">
        <v>4982</v>
      </c>
      <c r="E590" s="11" t="s">
        <v>4983</v>
      </c>
      <c r="F590" s="10" t="s">
        <v>4784</v>
      </c>
      <c r="G590" s="11" t="s">
        <v>4785</v>
      </c>
      <c r="H590" s="42">
        <v>18529.503000000001</v>
      </c>
      <c r="I590" s="42">
        <v>27.396619672923599</v>
      </c>
      <c r="J590" s="42">
        <v>5718.8482182657999</v>
      </c>
      <c r="K590" s="42">
        <v>5746.2448379387197</v>
      </c>
      <c r="N590" s="43"/>
    </row>
    <row r="591" spans="1:14" x14ac:dyDescent="0.3">
      <c r="A591" s="10" t="s">
        <v>9</v>
      </c>
      <c r="B591" s="10" t="s">
        <v>4800</v>
      </c>
      <c r="C591" s="10" t="s">
        <v>4779</v>
      </c>
      <c r="D591" s="10" t="s">
        <v>4982</v>
      </c>
      <c r="E591" s="11" t="s">
        <v>4983</v>
      </c>
      <c r="F591" s="10" t="s">
        <v>4786</v>
      </c>
      <c r="G591" s="11" t="s">
        <v>4787</v>
      </c>
      <c r="H591" s="42">
        <v>0</v>
      </c>
      <c r="I591" s="42">
        <v>0</v>
      </c>
      <c r="J591" s="42">
        <v>0</v>
      </c>
      <c r="K591" s="42">
        <v>0</v>
      </c>
      <c r="N591" s="43"/>
    </row>
    <row r="592" spans="1:14" x14ac:dyDescent="0.3">
      <c r="A592" s="10" t="s">
        <v>9</v>
      </c>
      <c r="B592" s="10" t="s">
        <v>4800</v>
      </c>
      <c r="C592" s="10" t="s">
        <v>4779</v>
      </c>
      <c r="D592" s="10" t="s">
        <v>4982</v>
      </c>
      <c r="E592" s="11" t="s">
        <v>4983</v>
      </c>
      <c r="F592" s="10" t="s">
        <v>4859</v>
      </c>
      <c r="G592" s="11" t="s">
        <v>4860</v>
      </c>
      <c r="H592" s="42">
        <v>0</v>
      </c>
      <c r="I592" s="42">
        <v>0</v>
      </c>
      <c r="J592" s="42">
        <v>0</v>
      </c>
      <c r="K592" s="42">
        <v>0</v>
      </c>
      <c r="N592" s="43"/>
    </row>
    <row r="593" spans="1:14" x14ac:dyDescent="0.3">
      <c r="A593" s="10" t="s">
        <v>9</v>
      </c>
      <c r="B593" s="10" t="s">
        <v>4800</v>
      </c>
      <c r="C593" s="10" t="s">
        <v>4779</v>
      </c>
      <c r="D593" s="10" t="s">
        <v>4984</v>
      </c>
      <c r="E593" s="11" t="s">
        <v>4985</v>
      </c>
      <c r="F593" s="10" t="s">
        <v>416</v>
      </c>
      <c r="G593" s="11" t="s">
        <v>417</v>
      </c>
      <c r="H593" s="42">
        <v>512079.42609999998</v>
      </c>
      <c r="I593" s="42">
        <v>253.88576072895</v>
      </c>
      <c r="J593" s="42">
        <v>97994.883672184005</v>
      </c>
      <c r="K593" s="42">
        <v>98248.769432912901</v>
      </c>
      <c r="N593" s="43"/>
    </row>
    <row r="594" spans="1:14" x14ac:dyDescent="0.3">
      <c r="A594" s="10" t="s">
        <v>9</v>
      </c>
      <c r="B594" s="10" t="s">
        <v>4800</v>
      </c>
      <c r="C594" s="10" t="s">
        <v>4779</v>
      </c>
      <c r="D594" s="10" t="s">
        <v>4984</v>
      </c>
      <c r="E594" s="11" t="s">
        <v>4985</v>
      </c>
      <c r="F594" s="10" t="s">
        <v>15</v>
      </c>
      <c r="G594" s="11" t="s">
        <v>418</v>
      </c>
      <c r="H594" s="42">
        <v>80348.729800000001</v>
      </c>
      <c r="I594" s="42">
        <v>39.836395185331</v>
      </c>
      <c r="J594" s="42">
        <v>0</v>
      </c>
      <c r="K594" s="42">
        <v>39.836395185331</v>
      </c>
      <c r="N594" s="43"/>
    </row>
    <row r="595" spans="1:14" x14ac:dyDescent="0.3">
      <c r="A595" s="10" t="s">
        <v>9</v>
      </c>
      <c r="B595" s="10" t="s">
        <v>4800</v>
      </c>
      <c r="C595" s="10" t="s">
        <v>4779</v>
      </c>
      <c r="D595" s="10" t="s">
        <v>4984</v>
      </c>
      <c r="E595" s="11" t="s">
        <v>4985</v>
      </c>
      <c r="F595" s="10" t="s">
        <v>4784</v>
      </c>
      <c r="G595" s="11" t="s">
        <v>4785</v>
      </c>
      <c r="H595" s="42">
        <v>0</v>
      </c>
      <c r="I595" s="42">
        <v>0</v>
      </c>
      <c r="J595" s="42">
        <v>0</v>
      </c>
      <c r="K595" s="42">
        <v>0</v>
      </c>
      <c r="N595" s="43"/>
    </row>
    <row r="596" spans="1:14" x14ac:dyDescent="0.3">
      <c r="A596" s="10" t="s">
        <v>9</v>
      </c>
      <c r="B596" s="10" t="s">
        <v>4800</v>
      </c>
      <c r="C596" s="10" t="s">
        <v>4779</v>
      </c>
      <c r="D596" s="10" t="s">
        <v>4984</v>
      </c>
      <c r="E596" s="11" t="s">
        <v>4985</v>
      </c>
      <c r="F596" s="10" t="s">
        <v>4731</v>
      </c>
      <c r="G596" s="11" t="s">
        <v>4732</v>
      </c>
      <c r="H596" s="42">
        <v>0</v>
      </c>
      <c r="I596" s="42">
        <v>0</v>
      </c>
      <c r="J596" s="42">
        <v>0</v>
      </c>
      <c r="K596" s="42">
        <v>0</v>
      </c>
      <c r="N596" s="43"/>
    </row>
    <row r="597" spans="1:14" x14ac:dyDescent="0.3">
      <c r="A597" s="10" t="s">
        <v>9</v>
      </c>
      <c r="B597" s="10" t="s">
        <v>4800</v>
      </c>
      <c r="C597" s="10" t="s">
        <v>4779</v>
      </c>
      <c r="D597" s="10" t="s">
        <v>4984</v>
      </c>
      <c r="E597" s="11" t="s">
        <v>4985</v>
      </c>
      <c r="F597" s="10" t="s">
        <v>4786</v>
      </c>
      <c r="G597" s="11" t="s">
        <v>4787</v>
      </c>
      <c r="H597" s="42">
        <v>14855.5465</v>
      </c>
      <c r="I597" s="42">
        <v>7.3652865740480404</v>
      </c>
      <c r="J597" s="42">
        <v>2842.8549870770098</v>
      </c>
      <c r="K597" s="42">
        <v>2850.2202736510599</v>
      </c>
      <c r="N597" s="43"/>
    </row>
    <row r="598" spans="1:14" x14ac:dyDescent="0.3">
      <c r="A598" s="10" t="s">
        <v>9</v>
      </c>
      <c r="B598" s="10" t="s">
        <v>4800</v>
      </c>
      <c r="C598" s="10" t="s">
        <v>4779</v>
      </c>
      <c r="D598" s="10" t="s">
        <v>4984</v>
      </c>
      <c r="E598" s="11" t="s">
        <v>4985</v>
      </c>
      <c r="F598" s="10" t="s">
        <v>4788</v>
      </c>
      <c r="G598" s="11" t="s">
        <v>4789</v>
      </c>
      <c r="H598" s="42">
        <v>0</v>
      </c>
      <c r="I598" s="42">
        <v>0</v>
      </c>
      <c r="J598" s="42">
        <v>0</v>
      </c>
      <c r="K598" s="42">
        <v>0</v>
      </c>
      <c r="N598" s="43"/>
    </row>
    <row r="599" spans="1:14" x14ac:dyDescent="0.3">
      <c r="A599" s="10" t="s">
        <v>9</v>
      </c>
      <c r="B599" s="10" t="s">
        <v>4800</v>
      </c>
      <c r="C599" s="10" t="s">
        <v>4779</v>
      </c>
      <c r="D599" s="10" t="s">
        <v>4984</v>
      </c>
      <c r="E599" s="11" t="s">
        <v>4985</v>
      </c>
      <c r="F599" s="10" t="s">
        <v>4741</v>
      </c>
      <c r="G599" s="11" t="s">
        <v>4742</v>
      </c>
      <c r="H599" s="42">
        <v>22904.217199999999</v>
      </c>
      <c r="I599" s="42">
        <v>11.3557669160245</v>
      </c>
      <c r="J599" s="42">
        <v>4383.10149710325</v>
      </c>
      <c r="K599" s="42">
        <v>4394.45726401928</v>
      </c>
      <c r="N599" s="43"/>
    </row>
    <row r="600" spans="1:14" x14ac:dyDescent="0.3">
      <c r="A600" s="10" t="s">
        <v>9</v>
      </c>
      <c r="B600" s="10" t="s">
        <v>4800</v>
      </c>
      <c r="C600" s="10" t="s">
        <v>4779</v>
      </c>
      <c r="D600" s="10" t="s">
        <v>4986</v>
      </c>
      <c r="E600" s="11" t="s">
        <v>4987</v>
      </c>
      <c r="F600" s="10" t="s">
        <v>416</v>
      </c>
      <c r="G600" s="11" t="s">
        <v>417</v>
      </c>
      <c r="H600" s="42">
        <v>19594.249100000001</v>
      </c>
      <c r="I600" s="42">
        <v>454.98165333701098</v>
      </c>
      <c r="J600" s="42">
        <v>2633.8059604247101</v>
      </c>
      <c r="K600" s="42">
        <v>3088.78761376172</v>
      </c>
      <c r="N600" s="43"/>
    </row>
    <row r="601" spans="1:14" x14ac:dyDescent="0.3">
      <c r="A601" s="10" t="s">
        <v>9</v>
      </c>
      <c r="B601" s="10" t="s">
        <v>4800</v>
      </c>
      <c r="C601" s="10" t="s">
        <v>4779</v>
      </c>
      <c r="D601" s="10" t="s">
        <v>4986</v>
      </c>
      <c r="E601" s="11" t="s">
        <v>4987</v>
      </c>
      <c r="F601" s="10" t="s">
        <v>4731</v>
      </c>
      <c r="G601" s="11" t="s">
        <v>4732</v>
      </c>
      <c r="H601" s="42">
        <v>0</v>
      </c>
      <c r="I601" s="42">
        <v>0</v>
      </c>
      <c r="J601" s="42">
        <v>0</v>
      </c>
      <c r="K601" s="42">
        <v>0</v>
      </c>
      <c r="N601" s="43"/>
    </row>
    <row r="602" spans="1:14" x14ac:dyDescent="0.3">
      <c r="A602" s="10" t="s">
        <v>9</v>
      </c>
      <c r="B602" s="10" t="s">
        <v>4800</v>
      </c>
      <c r="C602" s="10" t="s">
        <v>4779</v>
      </c>
      <c r="D602" s="10" t="s">
        <v>4986</v>
      </c>
      <c r="E602" s="11" t="s">
        <v>4987</v>
      </c>
      <c r="F602" s="10" t="s">
        <v>4786</v>
      </c>
      <c r="G602" s="11" t="s">
        <v>4787</v>
      </c>
      <c r="H602" s="42">
        <v>22635.5818</v>
      </c>
      <c r="I602" s="42">
        <v>525.60189327082196</v>
      </c>
      <c r="J602" s="42">
        <v>3042.6136727799199</v>
      </c>
      <c r="K602" s="42">
        <v>3568.2155660507501</v>
      </c>
      <c r="N602" s="43"/>
    </row>
    <row r="603" spans="1:14" x14ac:dyDescent="0.3">
      <c r="A603" s="10" t="s">
        <v>9</v>
      </c>
      <c r="B603" s="10" t="s">
        <v>4800</v>
      </c>
      <c r="C603" s="10" t="s">
        <v>11</v>
      </c>
      <c r="D603" s="10" t="s">
        <v>95</v>
      </c>
      <c r="E603" s="11" t="s">
        <v>444</v>
      </c>
      <c r="F603" s="10" t="s">
        <v>13</v>
      </c>
      <c r="G603" s="11" t="s">
        <v>415</v>
      </c>
      <c r="H603" s="42">
        <v>0</v>
      </c>
      <c r="I603" s="42">
        <v>0</v>
      </c>
      <c r="J603" s="42">
        <v>0</v>
      </c>
      <c r="K603" s="42">
        <v>0</v>
      </c>
      <c r="N603" s="43"/>
    </row>
    <row r="604" spans="1:14" x14ac:dyDescent="0.3">
      <c r="A604" s="10" t="s">
        <v>9</v>
      </c>
      <c r="B604" s="10" t="s">
        <v>4800</v>
      </c>
      <c r="C604" s="10" t="s">
        <v>11</v>
      </c>
      <c r="D604" s="10" t="s">
        <v>95</v>
      </c>
      <c r="E604" s="11" t="s">
        <v>444</v>
      </c>
      <c r="F604" s="10" t="s">
        <v>15</v>
      </c>
      <c r="G604" s="11" t="s">
        <v>418</v>
      </c>
      <c r="H604" s="42">
        <v>2225356.2585</v>
      </c>
      <c r="I604" s="42">
        <v>8784.2709411576197</v>
      </c>
      <c r="J604" s="42">
        <v>0</v>
      </c>
      <c r="K604" s="42">
        <v>8784.2709411576197</v>
      </c>
      <c r="N604" s="43"/>
    </row>
    <row r="605" spans="1:14" x14ac:dyDescent="0.3">
      <c r="A605" s="10" t="s">
        <v>9</v>
      </c>
      <c r="B605" s="10" t="s">
        <v>4800</v>
      </c>
      <c r="C605" s="10" t="s">
        <v>11</v>
      </c>
      <c r="D605" s="10" t="s">
        <v>95</v>
      </c>
      <c r="E605" s="11" t="s">
        <v>444</v>
      </c>
      <c r="F605" s="10" t="s">
        <v>17</v>
      </c>
      <c r="G605" s="11" t="s">
        <v>4798</v>
      </c>
      <c r="H605" s="42">
        <v>0</v>
      </c>
      <c r="I605" s="42">
        <v>0</v>
      </c>
      <c r="J605" s="42">
        <v>0</v>
      </c>
      <c r="K605" s="42">
        <v>0</v>
      </c>
      <c r="N605" s="43"/>
    </row>
    <row r="606" spans="1:14" x14ac:dyDescent="0.3">
      <c r="A606" s="10" t="s">
        <v>9</v>
      </c>
      <c r="B606" s="10" t="s">
        <v>4800</v>
      </c>
      <c r="C606" s="10" t="s">
        <v>11</v>
      </c>
      <c r="D606" s="10" t="s">
        <v>95</v>
      </c>
      <c r="E606" s="11" t="s">
        <v>444</v>
      </c>
      <c r="F606" s="10" t="s">
        <v>18</v>
      </c>
      <c r="G606" s="11" t="s">
        <v>4799</v>
      </c>
      <c r="H606" s="42">
        <v>2771376.1307999999</v>
      </c>
      <c r="I606" s="42">
        <v>10939.605162002101</v>
      </c>
      <c r="J606" s="42">
        <v>707293.16790541797</v>
      </c>
      <c r="K606" s="42">
        <v>718232.77306742</v>
      </c>
      <c r="N606" s="43"/>
    </row>
    <row r="607" spans="1:14" x14ac:dyDescent="0.3">
      <c r="A607" s="10" t="s">
        <v>9</v>
      </c>
      <c r="B607" s="10" t="s">
        <v>4800</v>
      </c>
      <c r="C607" s="10" t="s">
        <v>11</v>
      </c>
      <c r="D607" s="10" t="s">
        <v>96</v>
      </c>
      <c r="E607" s="11" t="s">
        <v>445</v>
      </c>
      <c r="F607" s="10" t="s">
        <v>13</v>
      </c>
      <c r="G607" s="11" t="s">
        <v>415</v>
      </c>
      <c r="H607" s="42">
        <v>0</v>
      </c>
      <c r="I607" s="42">
        <v>0</v>
      </c>
      <c r="J607" s="42">
        <v>0</v>
      </c>
      <c r="K607" s="42">
        <v>0</v>
      </c>
      <c r="N607" s="43"/>
    </row>
    <row r="608" spans="1:14" x14ac:dyDescent="0.3">
      <c r="A608" s="10" t="s">
        <v>9</v>
      </c>
      <c r="B608" s="10" t="s">
        <v>4800</v>
      </c>
      <c r="C608" s="10" t="s">
        <v>11</v>
      </c>
      <c r="D608" s="10" t="s">
        <v>96</v>
      </c>
      <c r="E608" s="11" t="s">
        <v>445</v>
      </c>
      <c r="F608" s="10" t="s">
        <v>15</v>
      </c>
      <c r="G608" s="11" t="s">
        <v>418</v>
      </c>
      <c r="H608" s="42">
        <v>5885.6034</v>
      </c>
      <c r="I608" s="42">
        <v>8.7021026343349703</v>
      </c>
      <c r="J608" s="42">
        <v>0</v>
      </c>
      <c r="K608" s="42">
        <v>8.7021026343349703</v>
      </c>
      <c r="N608" s="43"/>
    </row>
    <row r="609" spans="1:14" x14ac:dyDescent="0.3">
      <c r="A609" s="10" t="s">
        <v>9</v>
      </c>
      <c r="B609" s="10" t="s">
        <v>4800</v>
      </c>
      <c r="C609" s="10" t="s">
        <v>11</v>
      </c>
      <c r="D609" s="10" t="s">
        <v>96</v>
      </c>
      <c r="E609" s="11" t="s">
        <v>445</v>
      </c>
      <c r="F609" s="10" t="s">
        <v>16</v>
      </c>
      <c r="G609" s="11" t="s">
        <v>426</v>
      </c>
      <c r="H609" s="42">
        <v>1032.5174999999999</v>
      </c>
      <c r="I609" s="42">
        <v>1.52661886731652</v>
      </c>
      <c r="J609" s="42">
        <v>0</v>
      </c>
      <c r="K609" s="42">
        <v>1.52661886731652</v>
      </c>
      <c r="N609" s="43"/>
    </row>
    <row r="610" spans="1:14" x14ac:dyDescent="0.3">
      <c r="A610" s="10" t="s">
        <v>9</v>
      </c>
      <c r="B610" s="10" t="s">
        <v>4800</v>
      </c>
      <c r="C610" s="10" t="s">
        <v>11</v>
      </c>
      <c r="D610" s="10" t="s">
        <v>96</v>
      </c>
      <c r="E610" s="11" t="s">
        <v>445</v>
      </c>
      <c r="F610" s="10" t="s">
        <v>17</v>
      </c>
      <c r="G610" s="11" t="s">
        <v>4798</v>
      </c>
      <c r="H610" s="42">
        <v>0</v>
      </c>
      <c r="I610" s="42">
        <v>0</v>
      </c>
      <c r="J610" s="42">
        <v>0</v>
      </c>
      <c r="K610" s="42">
        <v>0</v>
      </c>
      <c r="N610" s="43"/>
    </row>
    <row r="611" spans="1:14" x14ac:dyDescent="0.3">
      <c r="A611" s="10" t="s">
        <v>9</v>
      </c>
      <c r="B611" s="10" t="s">
        <v>4800</v>
      </c>
      <c r="C611" s="10" t="s">
        <v>11</v>
      </c>
      <c r="D611" s="10" t="s">
        <v>96</v>
      </c>
      <c r="E611" s="11" t="s">
        <v>445</v>
      </c>
      <c r="F611" s="10" t="s">
        <v>18</v>
      </c>
      <c r="G611" s="11" t="s">
        <v>4799</v>
      </c>
      <c r="H611" s="42">
        <v>7287.2394999999997</v>
      </c>
      <c r="I611" s="42">
        <v>10.774478369451399</v>
      </c>
      <c r="J611" s="42">
        <v>4384.2676065415299</v>
      </c>
      <c r="K611" s="42">
        <v>4395.0420849109796</v>
      </c>
      <c r="N611" s="43"/>
    </row>
    <row r="612" spans="1:14" x14ac:dyDescent="0.3">
      <c r="A612" s="10" t="s">
        <v>9</v>
      </c>
      <c r="B612" s="10" t="s">
        <v>4800</v>
      </c>
      <c r="C612" s="10" t="s">
        <v>4800</v>
      </c>
      <c r="D612" s="10" t="s">
        <v>4835</v>
      </c>
      <c r="E612" s="11" t="s">
        <v>4988</v>
      </c>
      <c r="F612" s="10" t="s">
        <v>416</v>
      </c>
      <c r="G612" s="11" t="s">
        <v>417</v>
      </c>
      <c r="H612" s="42">
        <v>375921.70490000001</v>
      </c>
      <c r="I612" s="42">
        <v>1110.3813791313801</v>
      </c>
      <c r="J612" s="42">
        <v>152675.571893652</v>
      </c>
      <c r="K612" s="42">
        <v>153785.95327278299</v>
      </c>
      <c r="N612" s="43"/>
    </row>
    <row r="613" spans="1:14" x14ac:dyDescent="0.3">
      <c r="A613" s="10" t="s">
        <v>9</v>
      </c>
      <c r="B613" s="10" t="s">
        <v>4800</v>
      </c>
      <c r="C613" s="10" t="s">
        <v>4800</v>
      </c>
      <c r="D613" s="10" t="s">
        <v>4835</v>
      </c>
      <c r="E613" s="11" t="s">
        <v>4988</v>
      </c>
      <c r="F613" s="10" t="s">
        <v>15</v>
      </c>
      <c r="G613" s="11" t="s">
        <v>418</v>
      </c>
      <c r="H613" s="42">
        <v>118863.96189999999</v>
      </c>
      <c r="I613" s="42">
        <v>351.095263393805</v>
      </c>
      <c r="J613" s="42">
        <v>0</v>
      </c>
      <c r="K613" s="42">
        <v>351.095263393805</v>
      </c>
      <c r="N613" s="43"/>
    </row>
    <row r="614" spans="1:14" x14ac:dyDescent="0.3">
      <c r="A614" s="10" t="s">
        <v>9</v>
      </c>
      <c r="B614" s="10" t="s">
        <v>4800</v>
      </c>
      <c r="C614" s="10" t="s">
        <v>4800</v>
      </c>
      <c r="D614" s="10" t="s">
        <v>4836</v>
      </c>
      <c r="E614" s="11" t="s">
        <v>4989</v>
      </c>
      <c r="F614" s="10" t="s">
        <v>416</v>
      </c>
      <c r="G614" s="11" t="s">
        <v>417</v>
      </c>
      <c r="H614" s="42">
        <v>105781.72960000001</v>
      </c>
      <c r="I614" s="42">
        <v>180.97771108922899</v>
      </c>
      <c r="J614" s="42">
        <v>11584.984404946499</v>
      </c>
      <c r="K614" s="42">
        <v>11765.9621160358</v>
      </c>
      <c r="N614" s="43"/>
    </row>
    <row r="615" spans="1:14" x14ac:dyDescent="0.3">
      <c r="A615" s="10" t="s">
        <v>9</v>
      </c>
      <c r="B615" s="10" t="s">
        <v>4800</v>
      </c>
      <c r="C615" s="10" t="s">
        <v>4800</v>
      </c>
      <c r="D615" s="10" t="s">
        <v>4836</v>
      </c>
      <c r="E615" s="11" t="s">
        <v>4989</v>
      </c>
      <c r="F615" s="10" t="s">
        <v>15</v>
      </c>
      <c r="G615" s="11" t="s">
        <v>418</v>
      </c>
      <c r="H615" s="42">
        <v>0</v>
      </c>
      <c r="I615" s="42">
        <v>0</v>
      </c>
      <c r="J615" s="42">
        <v>0</v>
      </c>
      <c r="K615" s="42">
        <v>0</v>
      </c>
      <c r="N615" s="43"/>
    </row>
    <row r="616" spans="1:14" x14ac:dyDescent="0.3">
      <c r="A616" s="10" t="s">
        <v>9</v>
      </c>
      <c r="B616" s="10" t="s">
        <v>4800</v>
      </c>
      <c r="C616" s="10" t="s">
        <v>4800</v>
      </c>
      <c r="D616" s="10" t="s">
        <v>4836</v>
      </c>
      <c r="E616" s="11" t="s">
        <v>4989</v>
      </c>
      <c r="F616" s="10" t="s">
        <v>4802</v>
      </c>
      <c r="G616" s="11" t="s">
        <v>4803</v>
      </c>
      <c r="H616" s="42">
        <v>0</v>
      </c>
      <c r="I616" s="42">
        <v>0</v>
      </c>
      <c r="J616" s="42">
        <v>0</v>
      </c>
      <c r="K616" s="42">
        <v>0</v>
      </c>
      <c r="N616" s="43"/>
    </row>
    <row r="617" spans="1:14" x14ac:dyDescent="0.3">
      <c r="A617" s="10" t="s">
        <v>9</v>
      </c>
      <c r="B617" s="10" t="s">
        <v>4800</v>
      </c>
      <c r="C617" s="10" t="s">
        <v>4800</v>
      </c>
      <c r="D617" s="10" t="s">
        <v>4990</v>
      </c>
      <c r="E617" s="11" t="s">
        <v>4991</v>
      </c>
      <c r="F617" s="10" t="s">
        <v>416</v>
      </c>
      <c r="G617" s="11" t="s">
        <v>417</v>
      </c>
      <c r="H617" s="42">
        <v>2558.4616000000001</v>
      </c>
      <c r="I617" s="42">
        <v>3.7827890115201801</v>
      </c>
      <c r="J617" s="42">
        <v>789.63012433201698</v>
      </c>
      <c r="K617" s="42">
        <v>793.41291334353798</v>
      </c>
      <c r="N617" s="43"/>
    </row>
    <row r="618" spans="1:14" x14ac:dyDescent="0.3">
      <c r="A618" s="10" t="s">
        <v>9</v>
      </c>
      <c r="B618" s="10" t="s">
        <v>4800</v>
      </c>
      <c r="C618" s="10" t="s">
        <v>4806</v>
      </c>
      <c r="D618" s="10" t="s">
        <v>4822</v>
      </c>
      <c r="E618" s="11" t="s">
        <v>4992</v>
      </c>
      <c r="F618" s="10" t="s">
        <v>416</v>
      </c>
      <c r="G618" s="11" t="s">
        <v>417</v>
      </c>
      <c r="H618" s="42">
        <v>4499.2898999999998</v>
      </c>
      <c r="I618" s="42">
        <v>17.728978203228301</v>
      </c>
      <c r="J618" s="42">
        <v>638.99897934091302</v>
      </c>
      <c r="K618" s="42">
        <v>656.72795754414096</v>
      </c>
      <c r="N618" s="43"/>
    </row>
    <row r="619" spans="1:14" x14ac:dyDescent="0.3">
      <c r="A619" s="10" t="s">
        <v>9</v>
      </c>
      <c r="B619" s="10" t="s">
        <v>4806</v>
      </c>
      <c r="C619" s="10" t="s">
        <v>4722</v>
      </c>
      <c r="D619" s="10" t="s">
        <v>4723</v>
      </c>
      <c r="E619" s="11" t="s">
        <v>4993</v>
      </c>
      <c r="F619" s="10" t="s">
        <v>13</v>
      </c>
      <c r="G619" s="11" t="s">
        <v>415</v>
      </c>
      <c r="H619" s="42">
        <v>0</v>
      </c>
      <c r="I619" s="42">
        <v>0</v>
      </c>
      <c r="J619" s="42">
        <v>0</v>
      </c>
      <c r="K619" s="42">
        <v>0</v>
      </c>
      <c r="N619" s="43"/>
    </row>
    <row r="620" spans="1:14" x14ac:dyDescent="0.3">
      <c r="A620" s="10" t="s">
        <v>9</v>
      </c>
      <c r="B620" s="10" t="s">
        <v>4806</v>
      </c>
      <c r="C620" s="10" t="s">
        <v>4722</v>
      </c>
      <c r="D620" s="10" t="s">
        <v>4723</v>
      </c>
      <c r="E620" s="11" t="s">
        <v>4993</v>
      </c>
      <c r="F620" s="10" t="s">
        <v>416</v>
      </c>
      <c r="G620" s="11" t="s">
        <v>417</v>
      </c>
      <c r="H620" s="42">
        <v>8045641.0905999998</v>
      </c>
      <c r="I620" s="42">
        <v>3229.3830826101198</v>
      </c>
      <c r="J620" s="42">
        <v>320441.10357469099</v>
      </c>
      <c r="K620" s="42">
        <v>323670.48665730102</v>
      </c>
      <c r="N620" s="43"/>
    </row>
    <row r="621" spans="1:14" x14ac:dyDescent="0.3">
      <c r="A621" s="10" t="s">
        <v>9</v>
      </c>
      <c r="B621" s="10" t="s">
        <v>4806</v>
      </c>
      <c r="C621" s="10" t="s">
        <v>4722</v>
      </c>
      <c r="D621" s="10" t="s">
        <v>4723</v>
      </c>
      <c r="E621" s="11" t="s">
        <v>4993</v>
      </c>
      <c r="F621" s="10" t="s">
        <v>4725</v>
      </c>
      <c r="G621" s="11" t="s">
        <v>4726</v>
      </c>
      <c r="H621" s="42">
        <v>455938.19589999999</v>
      </c>
      <c r="I621" s="42">
        <v>183.00581394196999</v>
      </c>
      <c r="J621" s="42">
        <v>18159.067376036401</v>
      </c>
      <c r="K621" s="42">
        <v>18342.0731899784</v>
      </c>
      <c r="N621" s="43"/>
    </row>
    <row r="622" spans="1:14" x14ac:dyDescent="0.3">
      <c r="A622" s="10" t="s">
        <v>9</v>
      </c>
      <c r="B622" s="10" t="s">
        <v>4806</v>
      </c>
      <c r="C622" s="10" t="s">
        <v>4722</v>
      </c>
      <c r="D622" s="10" t="s">
        <v>4723</v>
      </c>
      <c r="E622" s="11" t="s">
        <v>4993</v>
      </c>
      <c r="F622" s="10" t="s">
        <v>4729</v>
      </c>
      <c r="G622" s="11" t="s">
        <v>4730</v>
      </c>
      <c r="H622" s="42">
        <v>0</v>
      </c>
      <c r="I622" s="42">
        <v>0</v>
      </c>
      <c r="J622" s="42">
        <v>0</v>
      </c>
      <c r="K622" s="42">
        <v>0</v>
      </c>
      <c r="N622" s="43"/>
    </row>
    <row r="623" spans="1:14" x14ac:dyDescent="0.3">
      <c r="A623" s="10" t="s">
        <v>9</v>
      </c>
      <c r="B623" s="10" t="s">
        <v>4806</v>
      </c>
      <c r="C623" s="10" t="s">
        <v>4722</v>
      </c>
      <c r="D623" s="10" t="s">
        <v>4723</v>
      </c>
      <c r="E623" s="11" t="s">
        <v>4993</v>
      </c>
      <c r="F623" s="10" t="s">
        <v>4731</v>
      </c>
      <c r="G623" s="11" t="s">
        <v>4732</v>
      </c>
      <c r="H623" s="42">
        <v>0</v>
      </c>
      <c r="I623" s="42">
        <v>0</v>
      </c>
      <c r="J623" s="42">
        <v>0</v>
      </c>
      <c r="K623" s="42">
        <v>0</v>
      </c>
      <c r="N623" s="43"/>
    </row>
    <row r="624" spans="1:14" x14ac:dyDescent="0.3">
      <c r="A624" s="10" t="s">
        <v>9</v>
      </c>
      <c r="B624" s="10" t="s">
        <v>4806</v>
      </c>
      <c r="C624" s="10" t="s">
        <v>4722</v>
      </c>
      <c r="D624" s="10" t="s">
        <v>4723</v>
      </c>
      <c r="E624" s="11" t="s">
        <v>4993</v>
      </c>
      <c r="F624" s="10" t="s">
        <v>4733</v>
      </c>
      <c r="G624" s="11" t="s">
        <v>4734</v>
      </c>
      <c r="H624" s="42">
        <v>695027.73800000001</v>
      </c>
      <c r="I624" s="42">
        <v>278.97227735056299</v>
      </c>
      <c r="J624" s="42">
        <v>27681.505146396899</v>
      </c>
      <c r="K624" s="42">
        <v>27960.477423747499</v>
      </c>
      <c r="N624" s="43"/>
    </row>
    <row r="625" spans="1:14" x14ac:dyDescent="0.3">
      <c r="A625" s="10" t="s">
        <v>9</v>
      </c>
      <c r="B625" s="10" t="s">
        <v>4806</v>
      </c>
      <c r="C625" s="10" t="s">
        <v>4722</v>
      </c>
      <c r="D625" s="10" t="s">
        <v>4723</v>
      </c>
      <c r="E625" s="11" t="s">
        <v>4993</v>
      </c>
      <c r="F625" s="10" t="s">
        <v>4735</v>
      </c>
      <c r="G625" s="11" t="s">
        <v>4736</v>
      </c>
      <c r="H625" s="42">
        <v>745069.73479999998</v>
      </c>
      <c r="I625" s="42">
        <v>299.058281319804</v>
      </c>
      <c r="J625" s="42">
        <v>29674.5735169375</v>
      </c>
      <c r="K625" s="42">
        <v>29973.631798257298</v>
      </c>
      <c r="N625" s="43"/>
    </row>
    <row r="626" spans="1:14" x14ac:dyDescent="0.3">
      <c r="A626" s="10" t="s">
        <v>9</v>
      </c>
      <c r="B626" s="10" t="s">
        <v>4806</v>
      </c>
      <c r="C626" s="10" t="s">
        <v>4722</v>
      </c>
      <c r="D626" s="10" t="s">
        <v>4723</v>
      </c>
      <c r="E626" s="11" t="s">
        <v>4993</v>
      </c>
      <c r="F626" s="10" t="s">
        <v>4741</v>
      </c>
      <c r="G626" s="11" t="s">
        <v>4742</v>
      </c>
      <c r="H626" s="42">
        <v>1790391.4521999999</v>
      </c>
      <c r="I626" s="42">
        <v>718.63258645505096</v>
      </c>
      <c r="J626" s="42">
        <v>71307.557257118504</v>
      </c>
      <c r="K626" s="42">
        <v>72026.189843573506</v>
      </c>
      <c r="N626" s="43"/>
    </row>
    <row r="627" spans="1:14" x14ac:dyDescent="0.3">
      <c r="A627" s="10" t="s">
        <v>9</v>
      </c>
      <c r="B627" s="10" t="s">
        <v>4806</v>
      </c>
      <c r="C627" s="10" t="s">
        <v>4743</v>
      </c>
      <c r="D627" s="10" t="s">
        <v>4744</v>
      </c>
      <c r="E627" s="11" t="s">
        <v>4947</v>
      </c>
      <c r="F627" s="10" t="s">
        <v>13</v>
      </c>
      <c r="G627" s="11" t="s">
        <v>415</v>
      </c>
      <c r="H627" s="42">
        <v>0</v>
      </c>
      <c r="I627" s="42">
        <v>0</v>
      </c>
      <c r="J627" s="42">
        <v>0</v>
      </c>
      <c r="K627" s="42">
        <v>0</v>
      </c>
      <c r="N627" s="43"/>
    </row>
    <row r="628" spans="1:14" x14ac:dyDescent="0.3">
      <c r="A628" s="10" t="s">
        <v>9</v>
      </c>
      <c r="B628" s="10" t="s">
        <v>4806</v>
      </c>
      <c r="C628" s="10" t="s">
        <v>4743</v>
      </c>
      <c r="D628" s="10" t="s">
        <v>4744</v>
      </c>
      <c r="E628" s="11" t="s">
        <v>4947</v>
      </c>
      <c r="F628" s="10" t="s">
        <v>416</v>
      </c>
      <c r="G628" s="11" t="s">
        <v>417</v>
      </c>
      <c r="H628" s="42">
        <v>213460.73869999999</v>
      </c>
      <c r="I628" s="42">
        <v>233.974927524397</v>
      </c>
      <c r="J628" s="42">
        <v>62.850013805798397</v>
      </c>
      <c r="K628" s="42">
        <v>296.824941330196</v>
      </c>
      <c r="N628" s="43"/>
    </row>
    <row r="629" spans="1:14" x14ac:dyDescent="0.3">
      <c r="A629" s="10" t="s">
        <v>9</v>
      </c>
      <c r="B629" s="10" t="s">
        <v>4806</v>
      </c>
      <c r="C629" s="10" t="s">
        <v>4743</v>
      </c>
      <c r="D629" s="10" t="s">
        <v>4744</v>
      </c>
      <c r="E629" s="11" t="s">
        <v>4947</v>
      </c>
      <c r="F629" s="10" t="s">
        <v>4746</v>
      </c>
      <c r="G629" s="11" t="s">
        <v>4747</v>
      </c>
      <c r="H629" s="42">
        <v>80047.777000000002</v>
      </c>
      <c r="I629" s="42">
        <v>87.740597821649004</v>
      </c>
      <c r="J629" s="42">
        <v>23.568755177174399</v>
      </c>
      <c r="K629" s="42">
        <v>111.309352998823</v>
      </c>
      <c r="N629" s="43"/>
    </row>
    <row r="630" spans="1:14" x14ac:dyDescent="0.3">
      <c r="A630" s="10" t="s">
        <v>9</v>
      </c>
      <c r="B630" s="10" t="s">
        <v>4806</v>
      </c>
      <c r="C630" s="10" t="s">
        <v>4743</v>
      </c>
      <c r="D630" s="10" t="s">
        <v>4744</v>
      </c>
      <c r="E630" s="11" t="s">
        <v>4947</v>
      </c>
      <c r="F630" s="10" t="s">
        <v>4748</v>
      </c>
      <c r="G630" s="11" t="s">
        <v>4749</v>
      </c>
      <c r="H630" s="42">
        <v>366845.95679999999</v>
      </c>
      <c r="I630" s="42">
        <v>191.611520603598</v>
      </c>
      <c r="J630" s="42">
        <v>0</v>
      </c>
      <c r="K630" s="42">
        <v>191.611520603598</v>
      </c>
      <c r="N630" s="43"/>
    </row>
    <row r="631" spans="1:14" x14ac:dyDescent="0.3">
      <c r="A631" s="10" t="s">
        <v>9</v>
      </c>
      <c r="B631" s="10" t="s">
        <v>4806</v>
      </c>
      <c r="C631" s="10" t="s">
        <v>4743</v>
      </c>
      <c r="D631" s="10" t="s">
        <v>4750</v>
      </c>
      <c r="E631" s="11" t="s">
        <v>4994</v>
      </c>
      <c r="F631" s="10" t="s">
        <v>416</v>
      </c>
      <c r="G631" s="11" t="s">
        <v>417</v>
      </c>
      <c r="H631" s="42">
        <v>9491.6846000000005</v>
      </c>
      <c r="I631" s="42">
        <v>4.3623379799461999</v>
      </c>
      <c r="J631" s="42">
        <v>0</v>
      </c>
      <c r="K631" s="42">
        <v>4.3623379799461999</v>
      </c>
      <c r="N631" s="43"/>
    </row>
    <row r="632" spans="1:14" x14ac:dyDescent="0.3">
      <c r="A632" s="10" t="s">
        <v>9</v>
      </c>
      <c r="B632" s="10" t="s">
        <v>4806</v>
      </c>
      <c r="C632" s="10" t="s">
        <v>4743</v>
      </c>
      <c r="D632" s="10" t="s">
        <v>4750</v>
      </c>
      <c r="E632" s="11" t="s">
        <v>4994</v>
      </c>
      <c r="F632" s="10" t="s">
        <v>4746</v>
      </c>
      <c r="G632" s="11" t="s">
        <v>4747</v>
      </c>
      <c r="H632" s="42">
        <v>0</v>
      </c>
      <c r="I632" s="42">
        <v>0</v>
      </c>
      <c r="J632" s="42">
        <v>0</v>
      </c>
      <c r="K632" s="42">
        <v>0</v>
      </c>
      <c r="N632" s="43"/>
    </row>
    <row r="633" spans="1:14" x14ac:dyDescent="0.3">
      <c r="A633" s="10" t="s">
        <v>9</v>
      </c>
      <c r="B633" s="10" t="s">
        <v>4806</v>
      </c>
      <c r="C633" s="10" t="s">
        <v>4743</v>
      </c>
      <c r="D633" s="10" t="s">
        <v>4750</v>
      </c>
      <c r="E633" s="11" t="s">
        <v>4994</v>
      </c>
      <c r="F633" s="10" t="s">
        <v>4748</v>
      </c>
      <c r="G633" s="11" t="s">
        <v>4749</v>
      </c>
      <c r="H633" s="42">
        <v>10440.8531</v>
      </c>
      <c r="I633" s="42">
        <v>4.7985717779408201</v>
      </c>
      <c r="J633" s="42">
        <v>0</v>
      </c>
      <c r="K633" s="42">
        <v>4.7985717779408201</v>
      </c>
      <c r="N633" s="43"/>
    </row>
    <row r="634" spans="1:14" x14ac:dyDescent="0.3">
      <c r="A634" s="10" t="s">
        <v>9</v>
      </c>
      <c r="B634" s="10" t="s">
        <v>4806</v>
      </c>
      <c r="C634" s="10" t="s">
        <v>4743</v>
      </c>
      <c r="D634" s="10" t="s">
        <v>4756</v>
      </c>
      <c r="E634" s="11" t="s">
        <v>4919</v>
      </c>
      <c r="F634" s="10" t="s">
        <v>416</v>
      </c>
      <c r="G634" s="11" t="s">
        <v>417</v>
      </c>
      <c r="H634" s="42">
        <v>12015.2328</v>
      </c>
      <c r="I634" s="42">
        <v>12.151970564186399</v>
      </c>
      <c r="J634" s="42">
        <v>0</v>
      </c>
      <c r="K634" s="42">
        <v>12.151970564186399</v>
      </c>
      <c r="N634" s="43"/>
    </row>
    <row r="635" spans="1:14" x14ac:dyDescent="0.3">
      <c r="A635" s="10" t="s">
        <v>9</v>
      </c>
      <c r="B635" s="10" t="s">
        <v>4806</v>
      </c>
      <c r="C635" s="10" t="s">
        <v>4743</v>
      </c>
      <c r="D635" s="10" t="s">
        <v>4756</v>
      </c>
      <c r="E635" s="11" t="s">
        <v>4919</v>
      </c>
      <c r="F635" s="10" t="s">
        <v>4746</v>
      </c>
      <c r="G635" s="11" t="s">
        <v>4747</v>
      </c>
      <c r="H635" s="42">
        <v>0</v>
      </c>
      <c r="I635" s="42">
        <v>0</v>
      </c>
      <c r="J635" s="42">
        <v>0</v>
      </c>
      <c r="K635" s="42">
        <v>0</v>
      </c>
      <c r="N635" s="43"/>
    </row>
    <row r="636" spans="1:14" x14ac:dyDescent="0.3">
      <c r="A636" s="10" t="s">
        <v>9</v>
      </c>
      <c r="B636" s="10" t="s">
        <v>4806</v>
      </c>
      <c r="C636" s="10" t="s">
        <v>4743</v>
      </c>
      <c r="D636" s="10" t="s">
        <v>4756</v>
      </c>
      <c r="E636" s="11" t="s">
        <v>4919</v>
      </c>
      <c r="F636" s="10" t="s">
        <v>4748</v>
      </c>
      <c r="G636" s="11" t="s">
        <v>4749</v>
      </c>
      <c r="H636" s="42">
        <v>1777.4013</v>
      </c>
      <c r="I636" s="42">
        <v>1.7976287816843799</v>
      </c>
      <c r="J636" s="42">
        <v>0</v>
      </c>
      <c r="K636" s="42">
        <v>1.7976287816843799</v>
      </c>
      <c r="N636" s="43"/>
    </row>
    <row r="637" spans="1:14" x14ac:dyDescent="0.3">
      <c r="A637" s="10" t="s">
        <v>9</v>
      </c>
      <c r="B637" s="10" t="s">
        <v>4806</v>
      </c>
      <c r="C637" s="10" t="s">
        <v>4743</v>
      </c>
      <c r="D637" s="10" t="s">
        <v>4758</v>
      </c>
      <c r="E637" s="11" t="s">
        <v>4826</v>
      </c>
      <c r="F637" s="10" t="s">
        <v>13</v>
      </c>
      <c r="G637" s="11" t="s">
        <v>415</v>
      </c>
      <c r="H637" s="42">
        <v>0</v>
      </c>
      <c r="I637" s="42">
        <v>0</v>
      </c>
      <c r="J637" s="42">
        <v>0</v>
      </c>
      <c r="K637" s="42">
        <v>0</v>
      </c>
      <c r="N637" s="43"/>
    </row>
    <row r="638" spans="1:14" x14ac:dyDescent="0.3">
      <c r="A638" s="10" t="s">
        <v>9</v>
      </c>
      <c r="B638" s="10" t="s">
        <v>4806</v>
      </c>
      <c r="C638" s="10" t="s">
        <v>4743</v>
      </c>
      <c r="D638" s="10" t="s">
        <v>4758</v>
      </c>
      <c r="E638" s="11" t="s">
        <v>4826</v>
      </c>
      <c r="F638" s="10" t="s">
        <v>416</v>
      </c>
      <c r="G638" s="11" t="s">
        <v>417</v>
      </c>
      <c r="H638" s="42">
        <v>16812.163400000001</v>
      </c>
      <c r="I638" s="42">
        <v>13.004952509519599</v>
      </c>
      <c r="J638" s="42">
        <v>65.196768499660607</v>
      </c>
      <c r="K638" s="42">
        <v>78.201721009180204</v>
      </c>
      <c r="N638" s="43"/>
    </row>
    <row r="639" spans="1:14" x14ac:dyDescent="0.3">
      <c r="A639" s="10" t="s">
        <v>9</v>
      </c>
      <c r="B639" s="10" t="s">
        <v>4806</v>
      </c>
      <c r="C639" s="10" t="s">
        <v>4743</v>
      </c>
      <c r="D639" s="10" t="s">
        <v>4758</v>
      </c>
      <c r="E639" s="11" t="s">
        <v>4826</v>
      </c>
      <c r="F639" s="10" t="s">
        <v>4746</v>
      </c>
      <c r="G639" s="11" t="s">
        <v>4747</v>
      </c>
      <c r="H639" s="42">
        <v>5992.4543000000003</v>
      </c>
      <c r="I639" s="42">
        <v>4.6354286172545098</v>
      </c>
      <c r="J639" s="42">
        <v>23.238452138492899</v>
      </c>
      <c r="K639" s="42">
        <v>27.8738807557474</v>
      </c>
      <c r="N639" s="43"/>
    </row>
    <row r="640" spans="1:14" x14ac:dyDescent="0.3">
      <c r="A640" s="10" t="s">
        <v>9</v>
      </c>
      <c r="B640" s="10" t="s">
        <v>4806</v>
      </c>
      <c r="C640" s="10" t="s">
        <v>4743</v>
      </c>
      <c r="D640" s="10" t="s">
        <v>4758</v>
      </c>
      <c r="E640" s="11" t="s">
        <v>4826</v>
      </c>
      <c r="F640" s="10" t="s">
        <v>4748</v>
      </c>
      <c r="G640" s="11" t="s">
        <v>4749</v>
      </c>
      <c r="H640" s="42">
        <v>28349.5173</v>
      </c>
      <c r="I640" s="42">
        <v>3.17446012418353</v>
      </c>
      <c r="J640" s="42">
        <v>0</v>
      </c>
      <c r="K640" s="42">
        <v>3.17446012418353</v>
      </c>
      <c r="N640" s="43"/>
    </row>
    <row r="641" spans="1:14" x14ac:dyDescent="0.3">
      <c r="A641" s="10" t="s">
        <v>9</v>
      </c>
      <c r="B641" s="10" t="s">
        <v>4806</v>
      </c>
      <c r="C641" s="10" t="s">
        <v>4743</v>
      </c>
      <c r="D641" s="10" t="s">
        <v>4762</v>
      </c>
      <c r="E641" s="11" t="s">
        <v>4757</v>
      </c>
      <c r="F641" s="10" t="s">
        <v>13</v>
      </c>
      <c r="G641" s="11" t="s">
        <v>415</v>
      </c>
      <c r="H641" s="42">
        <v>0</v>
      </c>
      <c r="I641" s="42">
        <v>0</v>
      </c>
      <c r="J641" s="42">
        <v>0</v>
      </c>
      <c r="K641" s="42">
        <v>0</v>
      </c>
      <c r="N641" s="43"/>
    </row>
    <row r="642" spans="1:14" x14ac:dyDescent="0.3">
      <c r="A642" s="10" t="s">
        <v>9</v>
      </c>
      <c r="B642" s="10" t="s">
        <v>4806</v>
      </c>
      <c r="C642" s="10" t="s">
        <v>4743</v>
      </c>
      <c r="D642" s="10" t="s">
        <v>4762</v>
      </c>
      <c r="E642" s="11" t="s">
        <v>4757</v>
      </c>
      <c r="F642" s="10" t="s">
        <v>416</v>
      </c>
      <c r="G642" s="11" t="s">
        <v>417</v>
      </c>
      <c r="H642" s="42">
        <v>7981.9138999999996</v>
      </c>
      <c r="I642" s="42">
        <v>3.8619859884252201</v>
      </c>
      <c r="J642" s="42">
        <v>0</v>
      </c>
      <c r="K642" s="42">
        <v>3.8619859884252201</v>
      </c>
      <c r="N642" s="43"/>
    </row>
    <row r="643" spans="1:14" x14ac:dyDescent="0.3">
      <c r="A643" s="10" t="s">
        <v>9</v>
      </c>
      <c r="B643" s="10" t="s">
        <v>4806</v>
      </c>
      <c r="C643" s="10" t="s">
        <v>4743</v>
      </c>
      <c r="D643" s="10" t="s">
        <v>4762</v>
      </c>
      <c r="E643" s="11" t="s">
        <v>4757</v>
      </c>
      <c r="F643" s="10" t="s">
        <v>4746</v>
      </c>
      <c r="G643" s="11" t="s">
        <v>4747</v>
      </c>
      <c r="H643" s="42">
        <v>0</v>
      </c>
      <c r="I643" s="42">
        <v>0</v>
      </c>
      <c r="J643" s="42">
        <v>0</v>
      </c>
      <c r="K643" s="42">
        <v>0</v>
      </c>
      <c r="N643" s="43"/>
    </row>
    <row r="644" spans="1:14" x14ac:dyDescent="0.3">
      <c r="A644" s="10" t="s">
        <v>9</v>
      </c>
      <c r="B644" s="10" t="s">
        <v>4806</v>
      </c>
      <c r="C644" s="10" t="s">
        <v>4743</v>
      </c>
      <c r="D644" s="10" t="s">
        <v>4762</v>
      </c>
      <c r="E644" s="11" t="s">
        <v>4757</v>
      </c>
      <c r="F644" s="10" t="s">
        <v>4748</v>
      </c>
      <c r="G644" s="11" t="s">
        <v>4749</v>
      </c>
      <c r="H644" s="42">
        <v>15032.604499999999</v>
      </c>
      <c r="I644" s="42">
        <v>7.2734069448675003</v>
      </c>
      <c r="J644" s="42">
        <v>0</v>
      </c>
      <c r="K644" s="42">
        <v>7.2734069448675003</v>
      </c>
      <c r="N644" s="43"/>
    </row>
    <row r="645" spans="1:14" x14ac:dyDescent="0.3">
      <c r="A645" s="10" t="s">
        <v>9</v>
      </c>
      <c r="B645" s="10" t="s">
        <v>4806</v>
      </c>
      <c r="C645" s="10" t="s">
        <v>4743</v>
      </c>
      <c r="D645" s="10" t="s">
        <v>4766</v>
      </c>
      <c r="E645" s="11" t="s">
        <v>4830</v>
      </c>
      <c r="F645" s="10" t="s">
        <v>13</v>
      </c>
      <c r="G645" s="11" t="s">
        <v>415</v>
      </c>
      <c r="H645" s="42">
        <v>0</v>
      </c>
      <c r="I645" s="42">
        <v>0</v>
      </c>
      <c r="J645" s="42">
        <v>0</v>
      </c>
      <c r="K645" s="42">
        <v>0</v>
      </c>
      <c r="N645" s="43"/>
    </row>
    <row r="646" spans="1:14" x14ac:dyDescent="0.3">
      <c r="A646" s="10" t="s">
        <v>9</v>
      </c>
      <c r="B646" s="10" t="s">
        <v>4806</v>
      </c>
      <c r="C646" s="10" t="s">
        <v>4743</v>
      </c>
      <c r="D646" s="10" t="s">
        <v>4766</v>
      </c>
      <c r="E646" s="11" t="s">
        <v>4830</v>
      </c>
      <c r="F646" s="10" t="s">
        <v>416</v>
      </c>
      <c r="G646" s="11" t="s">
        <v>417</v>
      </c>
      <c r="H646" s="42">
        <v>7357.6377000000002</v>
      </c>
      <c r="I646" s="42">
        <v>7.1752688172042998</v>
      </c>
      <c r="J646" s="42">
        <v>0</v>
      </c>
      <c r="K646" s="42">
        <v>7.1752688172042998</v>
      </c>
      <c r="N646" s="43"/>
    </row>
    <row r="647" spans="1:14" x14ac:dyDescent="0.3">
      <c r="A647" s="10" t="s">
        <v>9</v>
      </c>
      <c r="B647" s="10" t="s">
        <v>4806</v>
      </c>
      <c r="C647" s="10" t="s">
        <v>4743</v>
      </c>
      <c r="D647" s="10" t="s">
        <v>4766</v>
      </c>
      <c r="E647" s="11" t="s">
        <v>4830</v>
      </c>
      <c r="F647" s="10" t="s">
        <v>4746</v>
      </c>
      <c r="G647" s="11" t="s">
        <v>4747</v>
      </c>
      <c r="H647" s="42">
        <v>919.7047</v>
      </c>
      <c r="I647" s="42">
        <v>0.89690860215053803</v>
      </c>
      <c r="J647" s="42">
        <v>0</v>
      </c>
      <c r="K647" s="42">
        <v>0.89690860215053803</v>
      </c>
      <c r="N647" s="43"/>
    </row>
    <row r="648" spans="1:14" x14ac:dyDescent="0.3">
      <c r="A648" s="10" t="s">
        <v>9</v>
      </c>
      <c r="B648" s="10" t="s">
        <v>4806</v>
      </c>
      <c r="C648" s="10" t="s">
        <v>4743</v>
      </c>
      <c r="D648" s="10" t="s">
        <v>4766</v>
      </c>
      <c r="E648" s="11" t="s">
        <v>4830</v>
      </c>
      <c r="F648" s="10" t="s">
        <v>4748</v>
      </c>
      <c r="G648" s="11" t="s">
        <v>4749</v>
      </c>
      <c r="H648" s="42">
        <v>14321.1163</v>
      </c>
      <c r="I648" s="42">
        <v>13.9661482334869</v>
      </c>
      <c r="J648" s="42">
        <v>0</v>
      </c>
      <c r="K648" s="42">
        <v>13.9661482334869</v>
      </c>
      <c r="N648" s="43"/>
    </row>
    <row r="649" spans="1:14" x14ac:dyDescent="0.3">
      <c r="A649" s="10" t="s">
        <v>9</v>
      </c>
      <c r="B649" s="10" t="s">
        <v>4806</v>
      </c>
      <c r="C649" s="10" t="s">
        <v>4743</v>
      </c>
      <c r="D649" s="10" t="s">
        <v>4770</v>
      </c>
      <c r="E649" s="11" t="s">
        <v>4995</v>
      </c>
      <c r="F649" s="10" t="s">
        <v>416</v>
      </c>
      <c r="G649" s="11" t="s">
        <v>417</v>
      </c>
      <c r="H649" s="42">
        <v>29743.735000000001</v>
      </c>
      <c r="I649" s="42">
        <v>47.261069496565703</v>
      </c>
      <c r="J649" s="42">
        <v>2.52961161982949</v>
      </c>
      <c r="K649" s="42">
        <v>49.790681116395199</v>
      </c>
      <c r="N649" s="43"/>
    </row>
    <row r="650" spans="1:14" x14ac:dyDescent="0.3">
      <c r="A650" s="10" t="s">
        <v>9</v>
      </c>
      <c r="B650" s="10" t="s">
        <v>4806</v>
      </c>
      <c r="C650" s="10" t="s">
        <v>4743</v>
      </c>
      <c r="D650" s="10" t="s">
        <v>4770</v>
      </c>
      <c r="E650" s="11" t="s">
        <v>4995</v>
      </c>
      <c r="F650" s="10" t="s">
        <v>4746</v>
      </c>
      <c r="G650" s="11" t="s">
        <v>4747</v>
      </c>
      <c r="H650" s="42">
        <v>0</v>
      </c>
      <c r="I650" s="42">
        <v>0</v>
      </c>
      <c r="J650" s="42">
        <v>0</v>
      </c>
      <c r="K650" s="42">
        <v>0</v>
      </c>
      <c r="N650" s="43"/>
    </row>
    <row r="651" spans="1:14" x14ac:dyDescent="0.3">
      <c r="A651" s="10" t="s">
        <v>9</v>
      </c>
      <c r="B651" s="10" t="s">
        <v>4806</v>
      </c>
      <c r="C651" s="10" t="s">
        <v>4743</v>
      </c>
      <c r="D651" s="10" t="s">
        <v>4770</v>
      </c>
      <c r="E651" s="11" t="s">
        <v>4995</v>
      </c>
      <c r="F651" s="10" t="s">
        <v>4748</v>
      </c>
      <c r="G651" s="11" t="s">
        <v>4749</v>
      </c>
      <c r="H651" s="42">
        <v>43190.586799999997</v>
      </c>
      <c r="I651" s="42">
        <v>18.2781810294968</v>
      </c>
      <c r="J651" s="42">
        <v>0</v>
      </c>
      <c r="K651" s="42">
        <v>18.2781810294968</v>
      </c>
      <c r="N651" s="43"/>
    </row>
    <row r="652" spans="1:14" x14ac:dyDescent="0.3">
      <c r="A652" s="10" t="s">
        <v>9</v>
      </c>
      <c r="B652" s="10" t="s">
        <v>4806</v>
      </c>
      <c r="C652" s="10" t="s">
        <v>4743</v>
      </c>
      <c r="D652" s="10" t="s">
        <v>4770</v>
      </c>
      <c r="E652" s="11" t="s">
        <v>4995</v>
      </c>
      <c r="F652" s="10" t="s">
        <v>4760</v>
      </c>
      <c r="G652" s="11" t="s">
        <v>4761</v>
      </c>
      <c r="H652" s="42">
        <v>9979.9608000000007</v>
      </c>
      <c r="I652" s="42">
        <v>4.2235020242915002</v>
      </c>
      <c r="J652" s="42">
        <v>0</v>
      </c>
      <c r="K652" s="42">
        <v>4.2235020242915002</v>
      </c>
      <c r="N652" s="43"/>
    </row>
    <row r="653" spans="1:14" x14ac:dyDescent="0.3">
      <c r="A653" s="10" t="s">
        <v>9</v>
      </c>
      <c r="B653" s="10" t="s">
        <v>4806</v>
      </c>
      <c r="C653" s="10" t="s">
        <v>4743</v>
      </c>
      <c r="D653" s="10" t="s">
        <v>4774</v>
      </c>
      <c r="E653" s="11" t="s">
        <v>4777</v>
      </c>
      <c r="F653" s="10" t="s">
        <v>416</v>
      </c>
      <c r="G653" s="11" t="s">
        <v>417</v>
      </c>
      <c r="H653" s="42">
        <v>9862.6618999999992</v>
      </c>
      <c r="I653" s="42">
        <v>3.64187962468533</v>
      </c>
      <c r="J653" s="42">
        <v>0</v>
      </c>
      <c r="K653" s="42">
        <v>3.64187962468533</v>
      </c>
      <c r="N653" s="43"/>
    </row>
    <row r="654" spans="1:14" x14ac:dyDescent="0.3">
      <c r="A654" s="10" t="s">
        <v>9</v>
      </c>
      <c r="B654" s="10" t="s">
        <v>4806</v>
      </c>
      <c r="C654" s="10" t="s">
        <v>4743</v>
      </c>
      <c r="D654" s="10" t="s">
        <v>4774</v>
      </c>
      <c r="E654" s="11" t="s">
        <v>4777</v>
      </c>
      <c r="F654" s="10" t="s">
        <v>4746</v>
      </c>
      <c r="G654" s="11" t="s">
        <v>4747</v>
      </c>
      <c r="H654" s="42">
        <v>0</v>
      </c>
      <c r="I654" s="42">
        <v>0</v>
      </c>
      <c r="J654" s="42">
        <v>0</v>
      </c>
      <c r="K654" s="42">
        <v>0</v>
      </c>
      <c r="N654" s="43"/>
    </row>
    <row r="655" spans="1:14" x14ac:dyDescent="0.3">
      <c r="A655" s="10" t="s">
        <v>9</v>
      </c>
      <c r="B655" s="10" t="s">
        <v>4806</v>
      </c>
      <c r="C655" s="10" t="s">
        <v>4743</v>
      </c>
      <c r="D655" s="10" t="s">
        <v>4774</v>
      </c>
      <c r="E655" s="11" t="s">
        <v>4777</v>
      </c>
      <c r="F655" s="10" t="s">
        <v>4748</v>
      </c>
      <c r="G655" s="11" t="s">
        <v>4749</v>
      </c>
      <c r="H655" s="42">
        <v>8401.5267999999996</v>
      </c>
      <c r="I655" s="42">
        <v>3.1023419025097301</v>
      </c>
      <c r="J655" s="42">
        <v>0</v>
      </c>
      <c r="K655" s="42">
        <v>3.1023419025097301</v>
      </c>
      <c r="N655" s="43"/>
    </row>
    <row r="656" spans="1:14" x14ac:dyDescent="0.3">
      <c r="A656" s="10" t="s">
        <v>9</v>
      </c>
      <c r="B656" s="10" t="s">
        <v>4806</v>
      </c>
      <c r="C656" s="10" t="s">
        <v>4743</v>
      </c>
      <c r="D656" s="10" t="s">
        <v>4776</v>
      </c>
      <c r="E656" s="11" t="s">
        <v>4996</v>
      </c>
      <c r="F656" s="10" t="s">
        <v>416</v>
      </c>
      <c r="G656" s="11" t="s">
        <v>417</v>
      </c>
      <c r="H656" s="42">
        <v>0</v>
      </c>
      <c r="I656" s="42">
        <v>0</v>
      </c>
      <c r="J656" s="42">
        <v>0</v>
      </c>
      <c r="K656" s="42">
        <v>0</v>
      </c>
      <c r="N656" s="43"/>
    </row>
    <row r="657" spans="1:14" x14ac:dyDescent="0.3">
      <c r="A657" s="10" t="s">
        <v>9</v>
      </c>
      <c r="B657" s="10" t="s">
        <v>4806</v>
      </c>
      <c r="C657" s="10" t="s">
        <v>4743</v>
      </c>
      <c r="D657" s="10" t="s">
        <v>4776</v>
      </c>
      <c r="E657" s="11" t="s">
        <v>4996</v>
      </c>
      <c r="F657" s="10" t="s">
        <v>4746</v>
      </c>
      <c r="G657" s="11" t="s">
        <v>4747</v>
      </c>
      <c r="H657" s="42">
        <v>18469.743299999998</v>
      </c>
      <c r="I657" s="42">
        <v>6.5844033187530604</v>
      </c>
      <c r="J657" s="42">
        <v>1067.2806396856599</v>
      </c>
      <c r="K657" s="42">
        <v>1073.8650430044099</v>
      </c>
      <c r="N657" s="43"/>
    </row>
    <row r="658" spans="1:14" x14ac:dyDescent="0.3">
      <c r="A658" s="10" t="s">
        <v>9</v>
      </c>
      <c r="B658" s="10" t="s">
        <v>4806</v>
      </c>
      <c r="C658" s="10" t="s">
        <v>4743</v>
      </c>
      <c r="D658" s="10" t="s">
        <v>4776</v>
      </c>
      <c r="E658" s="11" t="s">
        <v>4996</v>
      </c>
      <c r="F658" s="10" t="s">
        <v>4748</v>
      </c>
      <c r="G658" s="11" t="s">
        <v>4749</v>
      </c>
      <c r="H658" s="42">
        <v>281504.13640000002</v>
      </c>
      <c r="I658" s="42">
        <v>121.268166719695</v>
      </c>
      <c r="J658" s="42">
        <v>0</v>
      </c>
      <c r="K658" s="42">
        <v>121.268166719695</v>
      </c>
      <c r="N658" s="43"/>
    </row>
    <row r="659" spans="1:14" x14ac:dyDescent="0.3">
      <c r="A659" s="10" t="s">
        <v>9</v>
      </c>
      <c r="B659" s="10" t="s">
        <v>4806</v>
      </c>
      <c r="C659" s="10" t="s">
        <v>4743</v>
      </c>
      <c r="D659" s="10" t="s">
        <v>4776</v>
      </c>
      <c r="E659" s="11" t="s">
        <v>4996</v>
      </c>
      <c r="F659" s="10" t="s">
        <v>4754</v>
      </c>
      <c r="G659" s="11" t="s">
        <v>4755</v>
      </c>
      <c r="H659" s="42">
        <v>0</v>
      </c>
      <c r="I659" s="42">
        <v>0</v>
      </c>
      <c r="J659" s="42">
        <v>0</v>
      </c>
      <c r="K659" s="42">
        <v>0</v>
      </c>
      <c r="N659" s="43"/>
    </row>
    <row r="660" spans="1:14" x14ac:dyDescent="0.3">
      <c r="A660" s="10" t="s">
        <v>9</v>
      </c>
      <c r="B660" s="10" t="s">
        <v>4806</v>
      </c>
      <c r="C660" s="10" t="s">
        <v>4779</v>
      </c>
      <c r="D660" s="10" t="s">
        <v>4997</v>
      </c>
      <c r="E660" s="11" t="s">
        <v>4998</v>
      </c>
      <c r="F660" s="10" t="s">
        <v>416</v>
      </c>
      <c r="G660" s="11" t="s">
        <v>417</v>
      </c>
      <c r="H660" s="42">
        <v>4779511.6273999996</v>
      </c>
      <c r="I660" s="42">
        <v>5815.2884151223097</v>
      </c>
      <c r="J660" s="42">
        <v>1967.11138366814</v>
      </c>
      <c r="K660" s="42">
        <v>7782.3997987904504</v>
      </c>
      <c r="N660" s="43"/>
    </row>
    <row r="661" spans="1:14" x14ac:dyDescent="0.3">
      <c r="A661" s="10" t="s">
        <v>9</v>
      </c>
      <c r="B661" s="10" t="s">
        <v>4806</v>
      </c>
      <c r="C661" s="10" t="s">
        <v>4779</v>
      </c>
      <c r="D661" s="10" t="s">
        <v>4997</v>
      </c>
      <c r="E661" s="11" t="s">
        <v>4998</v>
      </c>
      <c r="F661" s="10" t="s">
        <v>15</v>
      </c>
      <c r="G661" s="11" t="s">
        <v>418</v>
      </c>
      <c r="H661" s="42">
        <v>159539.96429999999</v>
      </c>
      <c r="I661" s="42">
        <v>194.11416456634501</v>
      </c>
      <c r="J661" s="42">
        <v>0</v>
      </c>
      <c r="K661" s="42">
        <v>194.11416456634501</v>
      </c>
      <c r="N661" s="43"/>
    </row>
    <row r="662" spans="1:14" x14ac:dyDescent="0.3">
      <c r="A662" s="10" t="s">
        <v>9</v>
      </c>
      <c r="B662" s="10" t="s">
        <v>4806</v>
      </c>
      <c r="C662" s="10" t="s">
        <v>4779</v>
      </c>
      <c r="D662" s="10" t="s">
        <v>4997</v>
      </c>
      <c r="E662" s="11" t="s">
        <v>4998</v>
      </c>
      <c r="F662" s="10" t="s">
        <v>4782</v>
      </c>
      <c r="G662" s="11" t="s">
        <v>4783</v>
      </c>
      <c r="H662" s="42">
        <v>0</v>
      </c>
      <c r="I662" s="42">
        <v>0</v>
      </c>
      <c r="J662" s="42">
        <v>0</v>
      </c>
      <c r="K662" s="42">
        <v>0</v>
      </c>
      <c r="N662" s="43"/>
    </row>
    <row r="663" spans="1:14" x14ac:dyDescent="0.3">
      <c r="A663" s="10" t="s">
        <v>9</v>
      </c>
      <c r="B663" s="10" t="s">
        <v>4806</v>
      </c>
      <c r="C663" s="10" t="s">
        <v>4779</v>
      </c>
      <c r="D663" s="10" t="s">
        <v>4997</v>
      </c>
      <c r="E663" s="11" t="s">
        <v>4998</v>
      </c>
      <c r="F663" s="10" t="s">
        <v>4784</v>
      </c>
      <c r="G663" s="11" t="s">
        <v>4785</v>
      </c>
      <c r="H663" s="42">
        <v>0</v>
      </c>
      <c r="I663" s="42">
        <v>0</v>
      </c>
      <c r="J663" s="42">
        <v>0</v>
      </c>
      <c r="K663" s="42">
        <v>0</v>
      </c>
      <c r="N663" s="43"/>
    </row>
    <row r="664" spans="1:14" x14ac:dyDescent="0.3">
      <c r="A664" s="10" t="s">
        <v>9</v>
      </c>
      <c r="B664" s="10" t="s">
        <v>4806</v>
      </c>
      <c r="C664" s="10" t="s">
        <v>4779</v>
      </c>
      <c r="D664" s="10" t="s">
        <v>4997</v>
      </c>
      <c r="E664" s="11" t="s">
        <v>4998</v>
      </c>
      <c r="F664" s="10" t="s">
        <v>4731</v>
      </c>
      <c r="G664" s="11" t="s">
        <v>4732</v>
      </c>
      <c r="H664" s="42">
        <v>0</v>
      </c>
      <c r="I664" s="42">
        <v>0</v>
      </c>
      <c r="J664" s="42">
        <v>0</v>
      </c>
      <c r="K664" s="42">
        <v>0</v>
      </c>
      <c r="N664" s="43"/>
    </row>
    <row r="665" spans="1:14" x14ac:dyDescent="0.3">
      <c r="A665" s="10" t="s">
        <v>9</v>
      </c>
      <c r="B665" s="10" t="s">
        <v>4806</v>
      </c>
      <c r="C665" s="10" t="s">
        <v>4779</v>
      </c>
      <c r="D665" s="10" t="s">
        <v>4997</v>
      </c>
      <c r="E665" s="11" t="s">
        <v>4998</v>
      </c>
      <c r="F665" s="10" t="s">
        <v>4786</v>
      </c>
      <c r="G665" s="11" t="s">
        <v>4787</v>
      </c>
      <c r="H665" s="42">
        <v>538805.62820000004</v>
      </c>
      <c r="I665" s="42">
        <v>655.57119051149004</v>
      </c>
      <c r="J665" s="42">
        <v>221.75710981187899</v>
      </c>
      <c r="K665" s="42">
        <v>877.32830032336904</v>
      </c>
      <c r="N665" s="43"/>
    </row>
    <row r="666" spans="1:14" x14ac:dyDescent="0.3">
      <c r="A666" s="10" t="s">
        <v>9</v>
      </c>
      <c r="B666" s="10" t="s">
        <v>4806</v>
      </c>
      <c r="C666" s="10" t="s">
        <v>4779</v>
      </c>
      <c r="D666" s="10" t="s">
        <v>4997</v>
      </c>
      <c r="E666" s="11" t="s">
        <v>4998</v>
      </c>
      <c r="F666" s="10" t="s">
        <v>4739</v>
      </c>
      <c r="G666" s="11" t="s">
        <v>4740</v>
      </c>
      <c r="H666" s="42">
        <v>1155948.2449</v>
      </c>
      <c r="I666" s="42">
        <v>1406.45592290586</v>
      </c>
      <c r="J666" s="42">
        <v>475.75550154676102</v>
      </c>
      <c r="K666" s="42">
        <v>1882.2114244526199</v>
      </c>
      <c r="N666" s="43"/>
    </row>
    <row r="667" spans="1:14" x14ac:dyDescent="0.3">
      <c r="A667" s="10" t="s">
        <v>9</v>
      </c>
      <c r="B667" s="10" t="s">
        <v>4806</v>
      </c>
      <c r="C667" s="10" t="s">
        <v>4779</v>
      </c>
      <c r="D667" s="10" t="s">
        <v>4997</v>
      </c>
      <c r="E667" s="11" t="s">
        <v>4998</v>
      </c>
      <c r="F667" s="10" t="s">
        <v>4869</v>
      </c>
      <c r="G667" s="11" t="s">
        <v>4870</v>
      </c>
      <c r="H667" s="42">
        <v>359203.75219999999</v>
      </c>
      <c r="I667" s="42">
        <v>437.04746034099298</v>
      </c>
      <c r="J667" s="42">
        <v>0</v>
      </c>
      <c r="K667" s="42">
        <v>437.04746034099298</v>
      </c>
      <c r="N667" s="43"/>
    </row>
    <row r="668" spans="1:14" x14ac:dyDescent="0.3">
      <c r="A668" s="10" t="s">
        <v>9</v>
      </c>
      <c r="B668" s="10" t="s">
        <v>4806</v>
      </c>
      <c r="C668" s="10" t="s">
        <v>4779</v>
      </c>
      <c r="D668" s="10" t="s">
        <v>4997</v>
      </c>
      <c r="E668" s="11" t="s">
        <v>4998</v>
      </c>
      <c r="F668" s="10" t="s">
        <v>4788</v>
      </c>
      <c r="G668" s="11" t="s">
        <v>4789</v>
      </c>
      <c r="H668" s="42">
        <v>0</v>
      </c>
      <c r="I668" s="42">
        <v>0</v>
      </c>
      <c r="J668" s="42">
        <v>0</v>
      </c>
      <c r="K668" s="42">
        <v>0</v>
      </c>
      <c r="N668" s="43"/>
    </row>
    <row r="669" spans="1:14" x14ac:dyDescent="0.3">
      <c r="A669" s="10" t="s">
        <v>9</v>
      </c>
      <c r="B669" s="10" t="s">
        <v>4806</v>
      </c>
      <c r="C669" s="10" t="s">
        <v>4779</v>
      </c>
      <c r="D669" s="10" t="s">
        <v>4997</v>
      </c>
      <c r="E669" s="11" t="s">
        <v>4998</v>
      </c>
      <c r="F669" s="10" t="s">
        <v>4741</v>
      </c>
      <c r="G669" s="11" t="s">
        <v>4742</v>
      </c>
      <c r="H669" s="42">
        <v>199663.78769999999</v>
      </c>
      <c r="I669" s="42">
        <v>242.933295774648</v>
      </c>
      <c r="J669" s="42">
        <v>82.175950267167806</v>
      </c>
      <c r="K669" s="42">
        <v>325.10924604181599</v>
      </c>
      <c r="N669" s="43"/>
    </row>
    <row r="670" spans="1:14" x14ac:dyDescent="0.3">
      <c r="A670" s="10" t="s">
        <v>9</v>
      </c>
      <c r="B670" s="10" t="s">
        <v>4806</v>
      </c>
      <c r="C670" s="10" t="s">
        <v>4779</v>
      </c>
      <c r="D670" s="10" t="s">
        <v>4997</v>
      </c>
      <c r="E670" s="11" t="s">
        <v>4998</v>
      </c>
      <c r="F670" s="10" t="s">
        <v>4999</v>
      </c>
      <c r="G670" s="11" t="s">
        <v>5000</v>
      </c>
      <c r="H670" s="42">
        <v>510145.75439999998</v>
      </c>
      <c r="I670" s="42">
        <v>620.70038250556001</v>
      </c>
      <c r="J670" s="42">
        <v>0</v>
      </c>
      <c r="K670" s="42">
        <v>620.70038250556001</v>
      </c>
      <c r="N670" s="43"/>
    </row>
    <row r="671" spans="1:14" x14ac:dyDescent="0.3">
      <c r="A671" s="10" t="s">
        <v>9</v>
      </c>
      <c r="B671" s="10" t="s">
        <v>4806</v>
      </c>
      <c r="C671" s="10" t="s">
        <v>4779</v>
      </c>
      <c r="D671" s="10" t="s">
        <v>4997</v>
      </c>
      <c r="E671" s="11" t="s">
        <v>4998</v>
      </c>
      <c r="F671" s="10" t="s">
        <v>5001</v>
      </c>
      <c r="G671" s="11" t="s">
        <v>5002</v>
      </c>
      <c r="H671" s="42">
        <v>135656.73620000001</v>
      </c>
      <c r="I671" s="42">
        <v>165.05515789473699</v>
      </c>
      <c r="J671" s="42">
        <v>55.832463817884303</v>
      </c>
      <c r="K671" s="42">
        <v>220.88762171262101</v>
      </c>
      <c r="N671" s="43"/>
    </row>
    <row r="672" spans="1:14" x14ac:dyDescent="0.3">
      <c r="A672" s="10" t="s">
        <v>9</v>
      </c>
      <c r="B672" s="10" t="s">
        <v>4806</v>
      </c>
      <c r="C672" s="10" t="s">
        <v>4779</v>
      </c>
      <c r="D672" s="10" t="s">
        <v>5003</v>
      </c>
      <c r="E672" s="11" t="s">
        <v>5004</v>
      </c>
      <c r="F672" s="10" t="s">
        <v>13</v>
      </c>
      <c r="G672" s="11" t="s">
        <v>415</v>
      </c>
      <c r="H672" s="42">
        <v>0</v>
      </c>
      <c r="I672" s="42">
        <v>0</v>
      </c>
      <c r="J672" s="42">
        <v>0</v>
      </c>
      <c r="K672" s="42">
        <v>0</v>
      </c>
      <c r="N672" s="43"/>
    </row>
    <row r="673" spans="1:14" x14ac:dyDescent="0.3">
      <c r="A673" s="10" t="s">
        <v>9</v>
      </c>
      <c r="B673" s="10" t="s">
        <v>4806</v>
      </c>
      <c r="C673" s="10" t="s">
        <v>4779</v>
      </c>
      <c r="D673" s="10" t="s">
        <v>5003</v>
      </c>
      <c r="E673" s="11" t="s">
        <v>5004</v>
      </c>
      <c r="F673" s="10" t="s">
        <v>416</v>
      </c>
      <c r="G673" s="11" t="s">
        <v>417</v>
      </c>
      <c r="H673" s="42">
        <v>99870.57</v>
      </c>
      <c r="I673" s="42">
        <v>96.977610319076703</v>
      </c>
      <c r="J673" s="42">
        <v>5675.3464222674802</v>
      </c>
      <c r="K673" s="42">
        <v>5772.32403258656</v>
      </c>
      <c r="N673" s="43"/>
    </row>
    <row r="674" spans="1:14" x14ac:dyDescent="0.3">
      <c r="A674" s="10" t="s">
        <v>9</v>
      </c>
      <c r="B674" s="10" t="s">
        <v>4806</v>
      </c>
      <c r="C674" s="10" t="s">
        <v>4779</v>
      </c>
      <c r="D674" s="10" t="s">
        <v>5003</v>
      </c>
      <c r="E674" s="11" t="s">
        <v>5004</v>
      </c>
      <c r="F674" s="10" t="s">
        <v>4731</v>
      </c>
      <c r="G674" s="11" t="s">
        <v>4732</v>
      </c>
      <c r="H674" s="42">
        <v>0</v>
      </c>
      <c r="I674" s="42">
        <v>0</v>
      </c>
      <c r="J674" s="42">
        <v>0</v>
      </c>
      <c r="K674" s="42">
        <v>0</v>
      </c>
      <c r="N674" s="43"/>
    </row>
    <row r="675" spans="1:14" x14ac:dyDescent="0.3">
      <c r="A675" s="10" t="s">
        <v>9</v>
      </c>
      <c r="B675" s="10" t="s">
        <v>4806</v>
      </c>
      <c r="C675" s="10" t="s">
        <v>4779</v>
      </c>
      <c r="D675" s="10" t="s">
        <v>5003</v>
      </c>
      <c r="E675" s="11" t="s">
        <v>5004</v>
      </c>
      <c r="F675" s="10" t="s">
        <v>4786</v>
      </c>
      <c r="G675" s="11" t="s">
        <v>4787</v>
      </c>
      <c r="H675" s="42">
        <v>11700.0326</v>
      </c>
      <c r="I675" s="42">
        <v>11.3611167684997</v>
      </c>
      <c r="J675" s="42">
        <v>664.87793618465696</v>
      </c>
      <c r="K675" s="42">
        <v>676.23905295315706</v>
      </c>
      <c r="N675" s="43"/>
    </row>
    <row r="676" spans="1:14" x14ac:dyDescent="0.3">
      <c r="A676" s="10" t="s">
        <v>9</v>
      </c>
      <c r="B676" s="10" t="s">
        <v>4806</v>
      </c>
      <c r="C676" s="10" t="s">
        <v>4779</v>
      </c>
      <c r="D676" s="10" t="s">
        <v>5003</v>
      </c>
      <c r="E676" s="11" t="s">
        <v>5004</v>
      </c>
      <c r="F676" s="10" t="s">
        <v>4739</v>
      </c>
      <c r="G676" s="11" t="s">
        <v>4740</v>
      </c>
      <c r="H676" s="42">
        <v>12722.365599999999</v>
      </c>
      <c r="I676" s="42">
        <v>12.353835709436501</v>
      </c>
      <c r="J676" s="42">
        <v>722.97406653088899</v>
      </c>
      <c r="K676" s="42">
        <v>735.32790224032601</v>
      </c>
      <c r="N676" s="43"/>
    </row>
    <row r="677" spans="1:14" x14ac:dyDescent="0.3">
      <c r="A677" s="10" t="s">
        <v>9</v>
      </c>
      <c r="B677" s="10" t="s">
        <v>4806</v>
      </c>
      <c r="C677" s="10" t="s">
        <v>4779</v>
      </c>
      <c r="D677" s="10" t="s">
        <v>5003</v>
      </c>
      <c r="E677" s="11" t="s">
        <v>5004</v>
      </c>
      <c r="F677" s="10" t="s">
        <v>4788</v>
      </c>
      <c r="G677" s="11" t="s">
        <v>4789</v>
      </c>
      <c r="H677" s="42">
        <v>0</v>
      </c>
      <c r="I677" s="42">
        <v>0</v>
      </c>
      <c r="J677" s="42">
        <v>0</v>
      </c>
      <c r="K677" s="42">
        <v>0</v>
      </c>
      <c r="N677" s="43"/>
    </row>
    <row r="678" spans="1:14" x14ac:dyDescent="0.3">
      <c r="A678" s="10" t="s">
        <v>9</v>
      </c>
      <c r="B678" s="10" t="s">
        <v>4806</v>
      </c>
      <c r="C678" s="10" t="s">
        <v>4779</v>
      </c>
      <c r="D678" s="10" t="s">
        <v>5003</v>
      </c>
      <c r="E678" s="11" t="s">
        <v>5004</v>
      </c>
      <c r="F678" s="10" t="s">
        <v>4741</v>
      </c>
      <c r="G678" s="11" t="s">
        <v>4742</v>
      </c>
      <c r="H678" s="42">
        <v>5145.7425000000003</v>
      </c>
      <c r="I678" s="42">
        <v>4.9966853360488797</v>
      </c>
      <c r="J678" s="42">
        <v>292.41718940936897</v>
      </c>
      <c r="K678" s="42">
        <v>297.41387474541801</v>
      </c>
      <c r="N678" s="43"/>
    </row>
    <row r="679" spans="1:14" x14ac:dyDescent="0.3">
      <c r="A679" s="10" t="s">
        <v>9</v>
      </c>
      <c r="B679" s="10" t="s">
        <v>4806</v>
      </c>
      <c r="C679" s="10" t="s">
        <v>4779</v>
      </c>
      <c r="D679" s="10" t="s">
        <v>5005</v>
      </c>
      <c r="E679" s="11" t="s">
        <v>5006</v>
      </c>
      <c r="F679" s="10" t="s">
        <v>13</v>
      </c>
      <c r="G679" s="11" t="s">
        <v>415</v>
      </c>
      <c r="H679" s="42">
        <v>0</v>
      </c>
      <c r="I679" s="42">
        <v>0</v>
      </c>
      <c r="J679" s="42">
        <v>0</v>
      </c>
      <c r="K679" s="42">
        <v>0</v>
      </c>
      <c r="N679" s="43"/>
    </row>
    <row r="680" spans="1:14" x14ac:dyDescent="0.3">
      <c r="A680" s="10" t="s">
        <v>9</v>
      </c>
      <c r="B680" s="10" t="s">
        <v>4806</v>
      </c>
      <c r="C680" s="10" t="s">
        <v>4779</v>
      </c>
      <c r="D680" s="10" t="s">
        <v>5005</v>
      </c>
      <c r="E680" s="11" t="s">
        <v>5006</v>
      </c>
      <c r="F680" s="10" t="s">
        <v>416</v>
      </c>
      <c r="G680" s="11" t="s">
        <v>417</v>
      </c>
      <c r="H680" s="42">
        <v>126137.8198</v>
      </c>
      <c r="I680" s="42">
        <v>425.71917055041001</v>
      </c>
      <c r="J680" s="42">
        <v>0</v>
      </c>
      <c r="K680" s="42">
        <v>425.71917055041001</v>
      </c>
      <c r="N680" s="43"/>
    </row>
    <row r="681" spans="1:14" x14ac:dyDescent="0.3">
      <c r="A681" s="10" t="s">
        <v>9</v>
      </c>
      <c r="B681" s="10" t="s">
        <v>4806</v>
      </c>
      <c r="C681" s="10" t="s">
        <v>4779</v>
      </c>
      <c r="D681" s="10" t="s">
        <v>5005</v>
      </c>
      <c r="E681" s="11" t="s">
        <v>5006</v>
      </c>
      <c r="F681" s="10" t="s">
        <v>4731</v>
      </c>
      <c r="G681" s="11" t="s">
        <v>4732</v>
      </c>
      <c r="H681" s="42">
        <v>0</v>
      </c>
      <c r="I681" s="42">
        <v>0</v>
      </c>
      <c r="J681" s="42">
        <v>0</v>
      </c>
      <c r="K681" s="42">
        <v>0</v>
      </c>
      <c r="N681" s="43"/>
    </row>
    <row r="682" spans="1:14" x14ac:dyDescent="0.3">
      <c r="A682" s="10" t="s">
        <v>9</v>
      </c>
      <c r="B682" s="10" t="s">
        <v>4806</v>
      </c>
      <c r="C682" s="10" t="s">
        <v>4779</v>
      </c>
      <c r="D682" s="10" t="s">
        <v>5005</v>
      </c>
      <c r="E682" s="11" t="s">
        <v>5006</v>
      </c>
      <c r="F682" s="10" t="s">
        <v>4786</v>
      </c>
      <c r="G682" s="11" t="s">
        <v>4787</v>
      </c>
      <c r="H682" s="42">
        <v>0</v>
      </c>
      <c r="I682" s="42">
        <v>0</v>
      </c>
      <c r="J682" s="42">
        <v>0</v>
      </c>
      <c r="K682" s="42">
        <v>0</v>
      </c>
      <c r="N682" s="43"/>
    </row>
    <row r="683" spans="1:14" x14ac:dyDescent="0.3">
      <c r="A683" s="10" t="s">
        <v>9</v>
      </c>
      <c r="B683" s="10" t="s">
        <v>4806</v>
      </c>
      <c r="C683" s="10" t="s">
        <v>4779</v>
      </c>
      <c r="D683" s="10" t="s">
        <v>5005</v>
      </c>
      <c r="E683" s="11" t="s">
        <v>5006</v>
      </c>
      <c r="F683" s="10" t="s">
        <v>4794</v>
      </c>
      <c r="G683" s="11" t="s">
        <v>4795</v>
      </c>
      <c r="H683" s="42">
        <v>5444.1341000000002</v>
      </c>
      <c r="I683" s="42">
        <v>18.374126600200601</v>
      </c>
      <c r="J683" s="42">
        <v>0</v>
      </c>
      <c r="K683" s="42">
        <v>18.374126600200601</v>
      </c>
      <c r="N683" s="43"/>
    </row>
    <row r="684" spans="1:14" x14ac:dyDescent="0.3">
      <c r="A684" s="10" t="s">
        <v>9</v>
      </c>
      <c r="B684" s="10" t="s">
        <v>4806</v>
      </c>
      <c r="C684" s="10" t="s">
        <v>4779</v>
      </c>
      <c r="D684" s="10" t="s">
        <v>5005</v>
      </c>
      <c r="E684" s="11" t="s">
        <v>5006</v>
      </c>
      <c r="F684" s="10" t="s">
        <v>4739</v>
      </c>
      <c r="G684" s="11" t="s">
        <v>4740</v>
      </c>
      <c r="H684" s="42">
        <v>0</v>
      </c>
      <c r="I684" s="42">
        <v>0</v>
      </c>
      <c r="J684" s="42">
        <v>0</v>
      </c>
      <c r="K684" s="42">
        <v>0</v>
      </c>
      <c r="N684" s="43"/>
    </row>
    <row r="685" spans="1:14" x14ac:dyDescent="0.3">
      <c r="A685" s="10" t="s">
        <v>9</v>
      </c>
      <c r="B685" s="10" t="s">
        <v>4806</v>
      </c>
      <c r="C685" s="10" t="s">
        <v>4779</v>
      </c>
      <c r="D685" s="10" t="s">
        <v>5005</v>
      </c>
      <c r="E685" s="11" t="s">
        <v>5006</v>
      </c>
      <c r="F685" s="10" t="s">
        <v>4788</v>
      </c>
      <c r="G685" s="11" t="s">
        <v>4789</v>
      </c>
      <c r="H685" s="42">
        <v>0</v>
      </c>
      <c r="I685" s="42">
        <v>0</v>
      </c>
      <c r="J685" s="42">
        <v>0</v>
      </c>
      <c r="K685" s="42">
        <v>0</v>
      </c>
      <c r="N685" s="43"/>
    </row>
    <row r="686" spans="1:14" x14ac:dyDescent="0.3">
      <c r="A686" s="10" t="s">
        <v>9</v>
      </c>
      <c r="B686" s="10" t="s">
        <v>4806</v>
      </c>
      <c r="C686" s="10" t="s">
        <v>4779</v>
      </c>
      <c r="D686" s="10" t="s">
        <v>5005</v>
      </c>
      <c r="E686" s="11" t="s">
        <v>5006</v>
      </c>
      <c r="F686" s="10" t="s">
        <v>4741</v>
      </c>
      <c r="G686" s="11" t="s">
        <v>4742</v>
      </c>
      <c r="H686" s="42">
        <v>15378.91</v>
      </c>
      <c r="I686" s="42">
        <v>51.904312429945101</v>
      </c>
      <c r="J686" s="42">
        <v>0</v>
      </c>
      <c r="K686" s="42">
        <v>51.904312429945101</v>
      </c>
      <c r="N686" s="43"/>
    </row>
    <row r="687" spans="1:14" x14ac:dyDescent="0.3">
      <c r="A687" s="10" t="s">
        <v>9</v>
      </c>
      <c r="B687" s="10" t="s">
        <v>4806</v>
      </c>
      <c r="C687" s="10" t="s">
        <v>4779</v>
      </c>
      <c r="D687" s="10" t="s">
        <v>5007</v>
      </c>
      <c r="E687" s="11" t="s">
        <v>5008</v>
      </c>
      <c r="F687" s="10" t="s">
        <v>416</v>
      </c>
      <c r="G687" s="11" t="s">
        <v>417</v>
      </c>
      <c r="H687" s="42">
        <v>217457.41440000001</v>
      </c>
      <c r="I687" s="42">
        <v>869.35396905588902</v>
      </c>
      <c r="J687" s="42">
        <v>56.709870539943203</v>
      </c>
      <c r="K687" s="42">
        <v>926.06383959583195</v>
      </c>
      <c r="N687" s="43"/>
    </row>
    <row r="688" spans="1:14" x14ac:dyDescent="0.3">
      <c r="A688" s="10" t="s">
        <v>9</v>
      </c>
      <c r="B688" s="10" t="s">
        <v>4806</v>
      </c>
      <c r="C688" s="10" t="s">
        <v>4779</v>
      </c>
      <c r="D688" s="10" t="s">
        <v>5007</v>
      </c>
      <c r="E688" s="11" t="s">
        <v>5008</v>
      </c>
      <c r="F688" s="10" t="s">
        <v>4731</v>
      </c>
      <c r="G688" s="11" t="s">
        <v>4732</v>
      </c>
      <c r="H688" s="42">
        <v>0</v>
      </c>
      <c r="I688" s="42">
        <v>0</v>
      </c>
      <c r="J688" s="42">
        <v>0</v>
      </c>
      <c r="K688" s="42">
        <v>0</v>
      </c>
      <c r="N688" s="43"/>
    </row>
    <row r="689" spans="1:14" x14ac:dyDescent="0.3">
      <c r="A689" s="10" t="s">
        <v>9</v>
      </c>
      <c r="B689" s="10" t="s">
        <v>4806</v>
      </c>
      <c r="C689" s="10" t="s">
        <v>4779</v>
      </c>
      <c r="D689" s="10" t="s">
        <v>5007</v>
      </c>
      <c r="E689" s="11" t="s">
        <v>5008</v>
      </c>
      <c r="F689" s="10" t="s">
        <v>4786</v>
      </c>
      <c r="G689" s="11" t="s">
        <v>4787</v>
      </c>
      <c r="H689" s="42">
        <v>0</v>
      </c>
      <c r="I689" s="42">
        <v>0</v>
      </c>
      <c r="J689" s="42">
        <v>0</v>
      </c>
      <c r="K689" s="42">
        <v>0</v>
      </c>
      <c r="N689" s="43"/>
    </row>
    <row r="690" spans="1:14" x14ac:dyDescent="0.3">
      <c r="A690" s="10" t="s">
        <v>9</v>
      </c>
      <c r="B690" s="10" t="s">
        <v>4806</v>
      </c>
      <c r="C690" s="10" t="s">
        <v>4779</v>
      </c>
      <c r="D690" s="10" t="s">
        <v>5007</v>
      </c>
      <c r="E690" s="11" t="s">
        <v>5008</v>
      </c>
      <c r="F690" s="10" t="s">
        <v>4788</v>
      </c>
      <c r="G690" s="11" t="s">
        <v>4789</v>
      </c>
      <c r="H690" s="42">
        <v>0</v>
      </c>
      <c r="I690" s="42">
        <v>0</v>
      </c>
      <c r="J690" s="42">
        <v>0</v>
      </c>
      <c r="K690" s="42">
        <v>0</v>
      </c>
      <c r="N690" s="43"/>
    </row>
    <row r="691" spans="1:14" x14ac:dyDescent="0.3">
      <c r="A691" s="10" t="s">
        <v>9</v>
      </c>
      <c r="B691" s="10" t="s">
        <v>4806</v>
      </c>
      <c r="C691" s="10" t="s">
        <v>4779</v>
      </c>
      <c r="D691" s="10" t="s">
        <v>5007</v>
      </c>
      <c r="E691" s="11" t="s">
        <v>5008</v>
      </c>
      <c r="F691" s="10" t="s">
        <v>4741</v>
      </c>
      <c r="G691" s="11" t="s">
        <v>4742</v>
      </c>
      <c r="H691" s="42">
        <v>18101.1584</v>
      </c>
      <c r="I691" s="42">
        <v>72.365037364487904</v>
      </c>
      <c r="J691" s="42">
        <v>4.7205304704767901</v>
      </c>
      <c r="K691" s="42">
        <v>77.085567834964706</v>
      </c>
      <c r="N691" s="43"/>
    </row>
    <row r="692" spans="1:14" x14ac:dyDescent="0.3">
      <c r="A692" s="10" t="s">
        <v>9</v>
      </c>
      <c r="B692" s="10" t="s">
        <v>4806</v>
      </c>
      <c r="C692" s="10" t="s">
        <v>4779</v>
      </c>
      <c r="D692" s="10" t="s">
        <v>5009</v>
      </c>
      <c r="E692" s="11" t="s">
        <v>5010</v>
      </c>
      <c r="F692" s="10" t="s">
        <v>13</v>
      </c>
      <c r="G692" s="11" t="s">
        <v>415</v>
      </c>
      <c r="H692" s="42">
        <v>0</v>
      </c>
      <c r="I692" s="42" t="s">
        <v>414</v>
      </c>
      <c r="J692" s="42">
        <v>0</v>
      </c>
      <c r="K692" s="42">
        <v>0</v>
      </c>
      <c r="N692" s="43"/>
    </row>
    <row r="693" spans="1:14" x14ac:dyDescent="0.3">
      <c r="A693" s="10" t="s">
        <v>9</v>
      </c>
      <c r="B693" s="10" t="s">
        <v>4806</v>
      </c>
      <c r="C693" s="10" t="s">
        <v>4779</v>
      </c>
      <c r="D693" s="10" t="s">
        <v>5009</v>
      </c>
      <c r="E693" s="11" t="s">
        <v>5010</v>
      </c>
      <c r="F693" s="10" t="s">
        <v>416</v>
      </c>
      <c r="G693" s="11" t="s">
        <v>417</v>
      </c>
      <c r="H693" s="42">
        <v>50692.697999999997</v>
      </c>
      <c r="I693" s="42" t="s">
        <v>414</v>
      </c>
      <c r="J693" s="42">
        <v>0</v>
      </c>
      <c r="K693" s="42">
        <v>0</v>
      </c>
      <c r="N693" s="43"/>
    </row>
    <row r="694" spans="1:14" x14ac:dyDescent="0.3">
      <c r="A694" s="10" t="s">
        <v>9</v>
      </c>
      <c r="B694" s="10" t="s">
        <v>4806</v>
      </c>
      <c r="C694" s="10" t="s">
        <v>4779</v>
      </c>
      <c r="D694" s="10" t="s">
        <v>5009</v>
      </c>
      <c r="E694" s="11" t="s">
        <v>5010</v>
      </c>
      <c r="F694" s="10" t="s">
        <v>4731</v>
      </c>
      <c r="G694" s="11" t="s">
        <v>4732</v>
      </c>
      <c r="H694" s="42">
        <v>0</v>
      </c>
      <c r="I694" s="42" t="s">
        <v>414</v>
      </c>
      <c r="J694" s="42">
        <v>0</v>
      </c>
      <c r="K694" s="42">
        <v>0</v>
      </c>
      <c r="N694" s="43"/>
    </row>
    <row r="695" spans="1:14" x14ac:dyDescent="0.3">
      <c r="A695" s="10" t="s">
        <v>9</v>
      </c>
      <c r="B695" s="10" t="s">
        <v>4806</v>
      </c>
      <c r="C695" s="10" t="s">
        <v>4779</v>
      </c>
      <c r="D695" s="10" t="s">
        <v>5009</v>
      </c>
      <c r="E695" s="11" t="s">
        <v>5010</v>
      </c>
      <c r="F695" s="10" t="s">
        <v>4786</v>
      </c>
      <c r="G695" s="11" t="s">
        <v>4787</v>
      </c>
      <c r="H695" s="42">
        <v>0</v>
      </c>
      <c r="I695" s="42" t="s">
        <v>414</v>
      </c>
      <c r="J695" s="42">
        <v>0</v>
      </c>
      <c r="K695" s="42">
        <v>0</v>
      </c>
      <c r="N695" s="43"/>
    </row>
    <row r="696" spans="1:14" x14ac:dyDescent="0.3">
      <c r="A696" s="10" t="s">
        <v>9</v>
      </c>
      <c r="B696" s="10" t="s">
        <v>4806</v>
      </c>
      <c r="C696" s="10" t="s">
        <v>4779</v>
      </c>
      <c r="D696" s="10" t="s">
        <v>5009</v>
      </c>
      <c r="E696" s="11" t="s">
        <v>5010</v>
      </c>
      <c r="F696" s="10" t="s">
        <v>4741</v>
      </c>
      <c r="G696" s="11" t="s">
        <v>4742</v>
      </c>
      <c r="H696" s="42">
        <v>4770.9435000000003</v>
      </c>
      <c r="I696" s="42" t="s">
        <v>414</v>
      </c>
      <c r="J696" s="42">
        <v>0</v>
      </c>
      <c r="K696" s="42">
        <v>0</v>
      </c>
      <c r="N696" s="43"/>
    </row>
    <row r="697" spans="1:14" x14ac:dyDescent="0.3">
      <c r="A697" s="10" t="s">
        <v>9</v>
      </c>
      <c r="B697" s="10" t="s">
        <v>4806</v>
      </c>
      <c r="C697" s="10" t="s">
        <v>4779</v>
      </c>
      <c r="D697" s="10" t="s">
        <v>5011</v>
      </c>
      <c r="E697" s="11" t="s">
        <v>5012</v>
      </c>
      <c r="F697" s="10" t="s">
        <v>416</v>
      </c>
      <c r="G697" s="11" t="s">
        <v>417</v>
      </c>
      <c r="H697" s="42">
        <v>1800526.8851000001</v>
      </c>
      <c r="I697" s="42">
        <v>187.97027988143401</v>
      </c>
      <c r="J697" s="42">
        <v>348123.82111066103</v>
      </c>
      <c r="K697" s="42">
        <v>348311.791390542</v>
      </c>
      <c r="N697" s="43"/>
    </row>
    <row r="698" spans="1:14" x14ac:dyDescent="0.3">
      <c r="A698" s="10" t="s">
        <v>9</v>
      </c>
      <c r="B698" s="10" t="s">
        <v>4806</v>
      </c>
      <c r="C698" s="10" t="s">
        <v>4779</v>
      </c>
      <c r="D698" s="10" t="s">
        <v>5011</v>
      </c>
      <c r="E698" s="11" t="s">
        <v>5012</v>
      </c>
      <c r="F698" s="10" t="s">
        <v>15</v>
      </c>
      <c r="G698" s="11" t="s">
        <v>418</v>
      </c>
      <c r="H698" s="42">
        <v>350039.35690000001</v>
      </c>
      <c r="I698" s="42">
        <v>36.545602044197501</v>
      </c>
      <c r="J698" s="42">
        <v>0</v>
      </c>
      <c r="K698" s="42">
        <v>36.545602044197501</v>
      </c>
      <c r="N698" s="43"/>
    </row>
    <row r="699" spans="1:14" x14ac:dyDescent="0.3">
      <c r="A699" s="10" t="s">
        <v>9</v>
      </c>
      <c r="B699" s="10" t="s">
        <v>4806</v>
      </c>
      <c r="C699" s="10" t="s">
        <v>4779</v>
      </c>
      <c r="D699" s="10" t="s">
        <v>5011</v>
      </c>
      <c r="E699" s="11" t="s">
        <v>5012</v>
      </c>
      <c r="F699" s="10" t="s">
        <v>244</v>
      </c>
      <c r="G699" s="11" t="s">
        <v>656</v>
      </c>
      <c r="H699" s="42">
        <v>373182.37599999999</v>
      </c>
      <c r="I699" s="42">
        <v>38.961672479691501</v>
      </c>
      <c r="J699" s="42">
        <v>0</v>
      </c>
      <c r="K699" s="42">
        <v>38.961672479691501</v>
      </c>
      <c r="N699" s="43"/>
    </row>
    <row r="700" spans="1:14" x14ac:dyDescent="0.3">
      <c r="A700" s="10" t="s">
        <v>9</v>
      </c>
      <c r="B700" s="10" t="s">
        <v>4806</v>
      </c>
      <c r="C700" s="10" t="s">
        <v>4779</v>
      </c>
      <c r="D700" s="10" t="s">
        <v>5011</v>
      </c>
      <c r="E700" s="11" t="s">
        <v>5012</v>
      </c>
      <c r="F700" s="10" t="s">
        <v>4867</v>
      </c>
      <c r="G700" s="11" t="s">
        <v>4868</v>
      </c>
      <c r="H700" s="42">
        <v>115715.0955</v>
      </c>
      <c r="I700" s="42">
        <v>12.080352177469999</v>
      </c>
      <c r="J700" s="42">
        <v>0</v>
      </c>
      <c r="K700" s="42">
        <v>12.080352177469999</v>
      </c>
      <c r="N700" s="43"/>
    </row>
    <row r="701" spans="1:14" x14ac:dyDescent="0.3">
      <c r="A701" s="10" t="s">
        <v>9</v>
      </c>
      <c r="B701" s="10" t="s">
        <v>4806</v>
      </c>
      <c r="C701" s="10" t="s">
        <v>4779</v>
      </c>
      <c r="D701" s="10" t="s">
        <v>5011</v>
      </c>
      <c r="E701" s="11" t="s">
        <v>5012</v>
      </c>
      <c r="F701" s="10" t="s">
        <v>4731</v>
      </c>
      <c r="G701" s="11" t="s">
        <v>4732</v>
      </c>
      <c r="H701" s="42">
        <v>0</v>
      </c>
      <c r="I701" s="42">
        <v>0</v>
      </c>
      <c r="J701" s="42">
        <v>0</v>
      </c>
      <c r="K701" s="42">
        <v>0</v>
      </c>
      <c r="N701" s="43"/>
    </row>
    <row r="702" spans="1:14" x14ac:dyDescent="0.3">
      <c r="A702" s="10" t="s">
        <v>9</v>
      </c>
      <c r="B702" s="10" t="s">
        <v>4806</v>
      </c>
      <c r="C702" s="10" t="s">
        <v>4779</v>
      </c>
      <c r="D702" s="10" t="s">
        <v>5011</v>
      </c>
      <c r="E702" s="11" t="s">
        <v>5012</v>
      </c>
      <c r="F702" s="10" t="s">
        <v>4786</v>
      </c>
      <c r="G702" s="11" t="s">
        <v>4787</v>
      </c>
      <c r="H702" s="42">
        <v>1298323.3709</v>
      </c>
      <c r="I702" s="42">
        <v>135.541551431214</v>
      </c>
      <c r="J702" s="42">
        <v>251025.01753609299</v>
      </c>
      <c r="K702" s="42">
        <v>251160.55908752501</v>
      </c>
      <c r="N702" s="43"/>
    </row>
    <row r="703" spans="1:14" x14ac:dyDescent="0.3">
      <c r="A703" s="10" t="s">
        <v>9</v>
      </c>
      <c r="B703" s="10" t="s">
        <v>4806</v>
      </c>
      <c r="C703" s="10" t="s">
        <v>4779</v>
      </c>
      <c r="D703" s="10" t="s">
        <v>5011</v>
      </c>
      <c r="E703" s="11" t="s">
        <v>5012</v>
      </c>
      <c r="F703" s="10" t="s">
        <v>4815</v>
      </c>
      <c r="G703" s="11" t="s">
        <v>4816</v>
      </c>
      <c r="H703" s="42">
        <v>0</v>
      </c>
      <c r="I703" s="42">
        <v>0</v>
      </c>
      <c r="J703" s="42">
        <v>0</v>
      </c>
      <c r="K703" s="42">
        <v>0</v>
      </c>
      <c r="N703" s="43"/>
    </row>
    <row r="704" spans="1:14" x14ac:dyDescent="0.3">
      <c r="A704" s="10" t="s">
        <v>9</v>
      </c>
      <c r="B704" s="10" t="s">
        <v>4806</v>
      </c>
      <c r="C704" s="10" t="s">
        <v>4779</v>
      </c>
      <c r="D704" s="10" t="s">
        <v>5011</v>
      </c>
      <c r="E704" s="11" t="s">
        <v>5012</v>
      </c>
      <c r="F704" s="10" t="s">
        <v>4748</v>
      </c>
      <c r="G704" s="11" t="s">
        <v>4749</v>
      </c>
      <c r="H704" s="42">
        <v>3245806.0410000002</v>
      </c>
      <c r="I704" s="42">
        <v>338.848805163333</v>
      </c>
      <c r="J704" s="42">
        <v>627562.51885413902</v>
      </c>
      <c r="K704" s="42">
        <v>627901.36765930301</v>
      </c>
      <c r="N704" s="43"/>
    </row>
    <row r="705" spans="1:14" x14ac:dyDescent="0.3">
      <c r="A705" s="10" t="s">
        <v>9</v>
      </c>
      <c r="B705" s="10" t="s">
        <v>4806</v>
      </c>
      <c r="C705" s="10" t="s">
        <v>4779</v>
      </c>
      <c r="D705" s="10" t="s">
        <v>5011</v>
      </c>
      <c r="E705" s="11" t="s">
        <v>5012</v>
      </c>
      <c r="F705" s="10" t="s">
        <v>4859</v>
      </c>
      <c r="G705" s="11" t="s">
        <v>4860</v>
      </c>
      <c r="H705" s="42">
        <v>811740.20149999997</v>
      </c>
      <c r="I705" s="42">
        <v>84.741133817601593</v>
      </c>
      <c r="J705" s="42">
        <v>156946.55595755001</v>
      </c>
      <c r="K705" s="42">
        <v>157031.29709136701</v>
      </c>
      <c r="N705" s="43"/>
    </row>
    <row r="706" spans="1:14" x14ac:dyDescent="0.3">
      <c r="A706" s="10" t="s">
        <v>9</v>
      </c>
      <c r="B706" s="10" t="s">
        <v>4806</v>
      </c>
      <c r="C706" s="10" t="s">
        <v>4779</v>
      </c>
      <c r="D706" s="10" t="s">
        <v>5011</v>
      </c>
      <c r="E706" s="11" t="s">
        <v>5012</v>
      </c>
      <c r="F706" s="10" t="s">
        <v>4869</v>
      </c>
      <c r="G706" s="11" t="s">
        <v>4870</v>
      </c>
      <c r="H706" s="42">
        <v>321108.19669999997</v>
      </c>
      <c r="I706" s="42">
        <v>33.520440585128704</v>
      </c>
      <c r="J706" s="42">
        <v>0</v>
      </c>
      <c r="K706" s="42">
        <v>33.520440585128704</v>
      </c>
      <c r="N706" s="43"/>
    </row>
    <row r="707" spans="1:14" x14ac:dyDescent="0.3">
      <c r="A707" s="10" t="s">
        <v>9</v>
      </c>
      <c r="B707" s="10" t="s">
        <v>4806</v>
      </c>
      <c r="C707" s="10" t="s">
        <v>4779</v>
      </c>
      <c r="D707" s="10" t="s">
        <v>5011</v>
      </c>
      <c r="E707" s="11" t="s">
        <v>5012</v>
      </c>
      <c r="F707" s="10" t="s">
        <v>4788</v>
      </c>
      <c r="G707" s="11" t="s">
        <v>4789</v>
      </c>
      <c r="H707" s="42">
        <v>0</v>
      </c>
      <c r="I707" s="42">
        <v>0</v>
      </c>
      <c r="J707" s="42">
        <v>0</v>
      </c>
      <c r="K707" s="42">
        <v>0</v>
      </c>
      <c r="N707" s="43"/>
    </row>
    <row r="708" spans="1:14" x14ac:dyDescent="0.3">
      <c r="A708" s="10" t="s">
        <v>9</v>
      </c>
      <c r="B708" s="10" t="s">
        <v>4806</v>
      </c>
      <c r="C708" s="10" t="s">
        <v>4779</v>
      </c>
      <c r="D708" s="10" t="s">
        <v>5011</v>
      </c>
      <c r="E708" s="11" t="s">
        <v>5012</v>
      </c>
      <c r="F708" s="10" t="s">
        <v>4741</v>
      </c>
      <c r="G708" s="11" t="s">
        <v>4742</v>
      </c>
      <c r="H708" s="42">
        <v>146380.78890000001</v>
      </c>
      <c r="I708" s="42">
        <v>15.284182211850201</v>
      </c>
      <c r="J708" s="42">
        <v>28301.852705449699</v>
      </c>
      <c r="K708" s="42">
        <v>28317.136887661502</v>
      </c>
      <c r="N708" s="43"/>
    </row>
    <row r="709" spans="1:14" x14ac:dyDescent="0.3">
      <c r="A709" s="10" t="s">
        <v>9</v>
      </c>
      <c r="B709" s="10" t="s">
        <v>4806</v>
      </c>
      <c r="C709" s="10" t="s">
        <v>4779</v>
      </c>
      <c r="D709" s="10" t="s">
        <v>5013</v>
      </c>
      <c r="E709" s="11" t="s">
        <v>5014</v>
      </c>
      <c r="F709" s="10" t="s">
        <v>416</v>
      </c>
      <c r="G709" s="11" t="s">
        <v>417</v>
      </c>
      <c r="H709" s="42">
        <v>957094.95270000002</v>
      </c>
      <c r="I709" s="42">
        <v>62.944002792739496</v>
      </c>
      <c r="J709" s="42">
        <v>46234.866953128803</v>
      </c>
      <c r="K709" s="42">
        <v>46297.810955921501</v>
      </c>
      <c r="N709" s="43"/>
    </row>
    <row r="710" spans="1:14" x14ac:dyDescent="0.3">
      <c r="A710" s="10" t="s">
        <v>9</v>
      </c>
      <c r="B710" s="10" t="s">
        <v>4806</v>
      </c>
      <c r="C710" s="10" t="s">
        <v>4779</v>
      </c>
      <c r="D710" s="10" t="s">
        <v>5013</v>
      </c>
      <c r="E710" s="11" t="s">
        <v>5014</v>
      </c>
      <c r="F710" s="10" t="s">
        <v>15</v>
      </c>
      <c r="G710" s="11" t="s">
        <v>418</v>
      </c>
      <c r="H710" s="42">
        <v>533970.97790000006</v>
      </c>
      <c r="I710" s="42">
        <v>16.6840587695133</v>
      </c>
      <c r="J710" s="42">
        <v>0</v>
      </c>
      <c r="K710" s="42">
        <v>16.6840587695133</v>
      </c>
      <c r="N710" s="43"/>
    </row>
    <row r="711" spans="1:14" x14ac:dyDescent="0.3">
      <c r="A711" s="10" t="s">
        <v>9</v>
      </c>
      <c r="B711" s="10" t="s">
        <v>4806</v>
      </c>
      <c r="C711" s="10" t="s">
        <v>4779</v>
      </c>
      <c r="D711" s="10" t="s">
        <v>5013</v>
      </c>
      <c r="E711" s="11" t="s">
        <v>5014</v>
      </c>
      <c r="F711" s="10" t="s">
        <v>244</v>
      </c>
      <c r="G711" s="11" t="s">
        <v>656</v>
      </c>
      <c r="H711" s="42">
        <v>887276.47589999996</v>
      </c>
      <c r="I711" s="42">
        <v>58.352343014545703</v>
      </c>
      <c r="J711" s="42">
        <v>0</v>
      </c>
      <c r="K711" s="42">
        <v>58.352343014545703</v>
      </c>
      <c r="N711" s="43"/>
    </row>
    <row r="712" spans="1:14" x14ac:dyDescent="0.3">
      <c r="A712" s="10" t="s">
        <v>9</v>
      </c>
      <c r="B712" s="10" t="s">
        <v>4806</v>
      </c>
      <c r="C712" s="10" t="s">
        <v>4779</v>
      </c>
      <c r="D712" s="10" t="s">
        <v>5013</v>
      </c>
      <c r="E712" s="11" t="s">
        <v>5014</v>
      </c>
      <c r="F712" s="10" t="s">
        <v>4731</v>
      </c>
      <c r="G712" s="11" t="s">
        <v>4732</v>
      </c>
      <c r="H712" s="42">
        <v>0</v>
      </c>
      <c r="I712" s="42">
        <v>0</v>
      </c>
      <c r="J712" s="42">
        <v>0</v>
      </c>
      <c r="K712" s="42">
        <v>0</v>
      </c>
      <c r="N712" s="43"/>
    </row>
    <row r="713" spans="1:14" x14ac:dyDescent="0.3">
      <c r="A713" s="10" t="s">
        <v>9</v>
      </c>
      <c r="B713" s="10" t="s">
        <v>4806</v>
      </c>
      <c r="C713" s="10" t="s">
        <v>4779</v>
      </c>
      <c r="D713" s="10" t="s">
        <v>5013</v>
      </c>
      <c r="E713" s="11" t="s">
        <v>5014</v>
      </c>
      <c r="F713" s="10" t="s">
        <v>4786</v>
      </c>
      <c r="G713" s="11" t="s">
        <v>4787</v>
      </c>
      <c r="H713" s="42">
        <v>1681838.0771000001</v>
      </c>
      <c r="I713" s="42">
        <v>39.745957179450002</v>
      </c>
      <c r="J713" s="42">
        <v>106288.80223862101</v>
      </c>
      <c r="K713" s="42">
        <v>106328.5481958</v>
      </c>
      <c r="N713" s="43"/>
    </row>
    <row r="714" spans="1:14" x14ac:dyDescent="0.3">
      <c r="A714" s="10" t="s">
        <v>9</v>
      </c>
      <c r="B714" s="10" t="s">
        <v>4806</v>
      </c>
      <c r="C714" s="10" t="s">
        <v>4779</v>
      </c>
      <c r="D714" s="10" t="s">
        <v>5013</v>
      </c>
      <c r="E714" s="11" t="s">
        <v>5014</v>
      </c>
      <c r="F714" s="10" t="s">
        <v>4748</v>
      </c>
      <c r="G714" s="11" t="s">
        <v>4749</v>
      </c>
      <c r="H714" s="42">
        <v>3650924.5159999998</v>
      </c>
      <c r="I714" s="42">
        <v>240.105542568049</v>
      </c>
      <c r="J714" s="42">
        <v>176367.04567226901</v>
      </c>
      <c r="K714" s="42">
        <v>176607.15121483701</v>
      </c>
      <c r="N714" s="43"/>
    </row>
    <row r="715" spans="1:14" x14ac:dyDescent="0.3">
      <c r="A715" s="10" t="s">
        <v>9</v>
      </c>
      <c r="B715" s="10" t="s">
        <v>4806</v>
      </c>
      <c r="C715" s="10" t="s">
        <v>4779</v>
      </c>
      <c r="D715" s="10" t="s">
        <v>5013</v>
      </c>
      <c r="E715" s="11" t="s">
        <v>5014</v>
      </c>
      <c r="F715" s="10" t="s">
        <v>5015</v>
      </c>
      <c r="G715" s="11" t="s">
        <v>5016</v>
      </c>
      <c r="H715" s="42">
        <v>1542988.6544000001</v>
      </c>
      <c r="I715" s="42">
        <v>36.464604900681501</v>
      </c>
      <c r="J715" s="42">
        <v>97513.796472408794</v>
      </c>
      <c r="K715" s="42">
        <v>97550.261077309493</v>
      </c>
      <c r="N715" s="43"/>
    </row>
    <row r="716" spans="1:14" x14ac:dyDescent="0.3">
      <c r="A716" s="10" t="s">
        <v>9</v>
      </c>
      <c r="B716" s="10" t="s">
        <v>4806</v>
      </c>
      <c r="C716" s="10" t="s">
        <v>4779</v>
      </c>
      <c r="D716" s="10" t="s">
        <v>5013</v>
      </c>
      <c r="E716" s="11" t="s">
        <v>5014</v>
      </c>
      <c r="F716" s="10" t="s">
        <v>4833</v>
      </c>
      <c r="G716" s="11" t="s">
        <v>4834</v>
      </c>
      <c r="H716" s="42">
        <v>175983.19289999999</v>
      </c>
      <c r="I716" s="42" t="s">
        <v>414</v>
      </c>
      <c r="J716" s="42">
        <v>0</v>
      </c>
      <c r="K716" s="42">
        <v>0</v>
      </c>
      <c r="N716" s="43"/>
    </row>
    <row r="717" spans="1:14" x14ac:dyDescent="0.3">
      <c r="A717" s="10" t="s">
        <v>9</v>
      </c>
      <c r="B717" s="10" t="s">
        <v>4806</v>
      </c>
      <c r="C717" s="10" t="s">
        <v>4779</v>
      </c>
      <c r="D717" s="10" t="s">
        <v>5013</v>
      </c>
      <c r="E717" s="11" t="s">
        <v>5014</v>
      </c>
      <c r="F717" s="10" t="s">
        <v>4794</v>
      </c>
      <c r="G717" s="11" t="s">
        <v>4795</v>
      </c>
      <c r="H717" s="42">
        <v>946519.13699999999</v>
      </c>
      <c r="I717" s="42">
        <v>40.054204245551603</v>
      </c>
      <c r="J717" s="42">
        <v>46796.992995112101</v>
      </c>
      <c r="K717" s="42">
        <v>46837.047199357701</v>
      </c>
      <c r="N717" s="43"/>
    </row>
    <row r="718" spans="1:14" x14ac:dyDescent="0.3">
      <c r="A718" s="10" t="s">
        <v>9</v>
      </c>
      <c r="B718" s="10" t="s">
        <v>4806</v>
      </c>
      <c r="C718" s="10" t="s">
        <v>4779</v>
      </c>
      <c r="D718" s="10" t="s">
        <v>5013</v>
      </c>
      <c r="E718" s="11" t="s">
        <v>5014</v>
      </c>
      <c r="F718" s="10" t="s">
        <v>4739</v>
      </c>
      <c r="G718" s="11" t="s">
        <v>4740</v>
      </c>
      <c r="H718" s="42">
        <v>1216005.1375</v>
      </c>
      <c r="I718" s="42">
        <v>79.971407803541297</v>
      </c>
      <c r="J718" s="42">
        <v>58742.171387257797</v>
      </c>
      <c r="K718" s="42">
        <v>58822.142795061402</v>
      </c>
      <c r="N718" s="43"/>
    </row>
    <row r="719" spans="1:14" x14ac:dyDescent="0.3">
      <c r="A719" s="10" t="s">
        <v>9</v>
      </c>
      <c r="B719" s="10" t="s">
        <v>4806</v>
      </c>
      <c r="C719" s="10" t="s">
        <v>4779</v>
      </c>
      <c r="D719" s="10" t="s">
        <v>5013</v>
      </c>
      <c r="E719" s="11" t="s">
        <v>5014</v>
      </c>
      <c r="F719" s="10" t="s">
        <v>4788</v>
      </c>
      <c r="G719" s="11" t="s">
        <v>4789</v>
      </c>
      <c r="H719" s="42">
        <v>0</v>
      </c>
      <c r="I719" s="42">
        <v>0</v>
      </c>
      <c r="J719" s="42">
        <v>0</v>
      </c>
      <c r="K719" s="42">
        <v>0</v>
      </c>
      <c r="N719" s="43"/>
    </row>
    <row r="720" spans="1:14" x14ac:dyDescent="0.3">
      <c r="A720" s="10" t="s">
        <v>9</v>
      </c>
      <c r="B720" s="10" t="s">
        <v>4806</v>
      </c>
      <c r="C720" s="10" t="s">
        <v>4779</v>
      </c>
      <c r="D720" s="10" t="s">
        <v>5013</v>
      </c>
      <c r="E720" s="11" t="s">
        <v>5014</v>
      </c>
      <c r="F720" s="10" t="s">
        <v>4741</v>
      </c>
      <c r="G720" s="11" t="s">
        <v>4742</v>
      </c>
      <c r="H720" s="42">
        <v>1454551.6</v>
      </c>
      <c r="I720" s="42">
        <v>95.659578712370006</v>
      </c>
      <c r="J720" s="42">
        <v>70265.755247916095</v>
      </c>
      <c r="K720" s="42">
        <v>70361.414826628505</v>
      </c>
      <c r="N720" s="43"/>
    </row>
    <row r="721" spans="1:14" x14ac:dyDescent="0.3">
      <c r="A721" s="10" t="s">
        <v>9</v>
      </c>
      <c r="B721" s="10" t="s">
        <v>4806</v>
      </c>
      <c r="C721" s="10" t="s">
        <v>11</v>
      </c>
      <c r="D721" s="10" t="s">
        <v>336</v>
      </c>
      <c r="E721" s="11" t="s">
        <v>446</v>
      </c>
      <c r="F721" s="10" t="s">
        <v>13</v>
      </c>
      <c r="G721" s="11" t="s">
        <v>415</v>
      </c>
      <c r="H721" s="42">
        <v>0</v>
      </c>
      <c r="I721" s="42">
        <v>0</v>
      </c>
      <c r="J721" s="42">
        <v>0</v>
      </c>
      <c r="K721" s="42">
        <v>0</v>
      </c>
      <c r="N721" s="43"/>
    </row>
    <row r="722" spans="1:14" x14ac:dyDescent="0.3">
      <c r="A722" s="10" t="s">
        <v>9</v>
      </c>
      <c r="B722" s="10" t="s">
        <v>4806</v>
      </c>
      <c r="C722" s="10" t="s">
        <v>11</v>
      </c>
      <c r="D722" s="10" t="s">
        <v>336</v>
      </c>
      <c r="E722" s="11" t="s">
        <v>446</v>
      </c>
      <c r="F722" s="10" t="s">
        <v>15</v>
      </c>
      <c r="G722" s="11" t="s">
        <v>418</v>
      </c>
      <c r="H722" s="42">
        <v>3722132.4506999999</v>
      </c>
      <c r="I722" s="42">
        <v>2897.9231376339299</v>
      </c>
      <c r="J722" s="42">
        <v>0</v>
      </c>
      <c r="K722" s="42">
        <v>2897.9231376339299</v>
      </c>
      <c r="N722" s="43"/>
    </row>
    <row r="723" spans="1:14" x14ac:dyDescent="0.3">
      <c r="A723" s="10" t="s">
        <v>9</v>
      </c>
      <c r="B723" s="10" t="s">
        <v>4806</v>
      </c>
      <c r="C723" s="10" t="s">
        <v>11</v>
      </c>
      <c r="D723" s="10" t="s">
        <v>336</v>
      </c>
      <c r="E723" s="11" t="s">
        <v>446</v>
      </c>
      <c r="F723" s="10" t="s">
        <v>17</v>
      </c>
      <c r="G723" s="11" t="s">
        <v>4798</v>
      </c>
      <c r="H723" s="42">
        <v>0</v>
      </c>
      <c r="I723" s="42">
        <v>0</v>
      </c>
      <c r="J723" s="42">
        <v>0</v>
      </c>
      <c r="K723" s="42">
        <v>0</v>
      </c>
      <c r="N723" s="43"/>
    </row>
    <row r="724" spans="1:14" x14ac:dyDescent="0.3">
      <c r="A724" s="10" t="s">
        <v>9</v>
      </c>
      <c r="B724" s="10" t="s">
        <v>4806</v>
      </c>
      <c r="C724" s="10" t="s">
        <v>11</v>
      </c>
      <c r="D724" s="10" t="s">
        <v>336</v>
      </c>
      <c r="E724" s="11" t="s">
        <v>446</v>
      </c>
      <c r="F724" s="10" t="s">
        <v>18</v>
      </c>
      <c r="G724" s="11" t="s">
        <v>4799</v>
      </c>
      <c r="H724" s="42">
        <v>3256690.1228999998</v>
      </c>
      <c r="I724" s="42">
        <v>2535.5458960182</v>
      </c>
      <c r="J724" s="42">
        <v>6512.4159279707101</v>
      </c>
      <c r="K724" s="42">
        <v>9047.9618239889096</v>
      </c>
      <c r="N724" s="43"/>
    </row>
    <row r="725" spans="1:14" x14ac:dyDescent="0.3">
      <c r="A725" s="10" t="s">
        <v>9</v>
      </c>
      <c r="B725" s="10" t="s">
        <v>4806</v>
      </c>
      <c r="C725" s="10" t="s">
        <v>11</v>
      </c>
      <c r="D725" s="10" t="s">
        <v>338</v>
      </c>
      <c r="E725" s="11" t="s">
        <v>447</v>
      </c>
      <c r="F725" s="10" t="s">
        <v>25</v>
      </c>
      <c r="G725" s="11" t="s">
        <v>4887</v>
      </c>
      <c r="H725" s="42">
        <v>8031687.4626000002</v>
      </c>
      <c r="I725" s="42">
        <v>243.745258171355</v>
      </c>
      <c r="J725" s="42">
        <v>0</v>
      </c>
      <c r="K725" s="42">
        <v>243.745258171355</v>
      </c>
      <c r="N725" s="43"/>
    </row>
    <row r="726" spans="1:14" x14ac:dyDescent="0.3">
      <c r="A726" s="10" t="s">
        <v>9</v>
      </c>
      <c r="B726" s="10" t="s">
        <v>4806</v>
      </c>
      <c r="C726" s="10" t="s">
        <v>11</v>
      </c>
      <c r="D726" s="10" t="s">
        <v>338</v>
      </c>
      <c r="E726" s="11" t="s">
        <v>447</v>
      </c>
      <c r="F726" s="10" t="s">
        <v>13</v>
      </c>
      <c r="G726" s="11" t="s">
        <v>415</v>
      </c>
      <c r="H726" s="42">
        <v>0</v>
      </c>
      <c r="I726" s="42">
        <v>0</v>
      </c>
      <c r="J726" s="42">
        <v>0</v>
      </c>
      <c r="K726" s="42">
        <v>0</v>
      </c>
      <c r="N726" s="43"/>
    </row>
    <row r="727" spans="1:14" x14ac:dyDescent="0.3">
      <c r="A727" s="10" t="s">
        <v>9</v>
      </c>
      <c r="B727" s="10" t="s">
        <v>4806</v>
      </c>
      <c r="C727" s="10" t="s">
        <v>11</v>
      </c>
      <c r="D727" s="10" t="s">
        <v>338</v>
      </c>
      <c r="E727" s="11" t="s">
        <v>447</v>
      </c>
      <c r="F727" s="10" t="s">
        <v>15</v>
      </c>
      <c r="G727" s="11" t="s">
        <v>418</v>
      </c>
      <c r="H727" s="42">
        <v>22856820.5638</v>
      </c>
      <c r="I727" s="42">
        <v>765.08065749582101</v>
      </c>
      <c r="J727" s="42">
        <v>0</v>
      </c>
      <c r="K727" s="42">
        <v>765.08065749582101</v>
      </c>
      <c r="N727" s="43"/>
    </row>
    <row r="728" spans="1:14" x14ac:dyDescent="0.3">
      <c r="A728" s="10" t="s">
        <v>9</v>
      </c>
      <c r="B728" s="10" t="s">
        <v>4806</v>
      </c>
      <c r="C728" s="10" t="s">
        <v>11</v>
      </c>
      <c r="D728" s="10" t="s">
        <v>338</v>
      </c>
      <c r="E728" s="11" t="s">
        <v>447</v>
      </c>
      <c r="F728" s="10" t="s">
        <v>16</v>
      </c>
      <c r="G728" s="11" t="s">
        <v>426</v>
      </c>
      <c r="H728" s="42">
        <v>602959.95810000005</v>
      </c>
      <c r="I728" s="42">
        <v>20.182728383615402</v>
      </c>
      <c r="J728" s="42">
        <v>0</v>
      </c>
      <c r="K728" s="42">
        <v>20.182728383615402</v>
      </c>
      <c r="N728" s="43"/>
    </row>
    <row r="729" spans="1:14" x14ac:dyDescent="0.3">
      <c r="A729" s="10" t="s">
        <v>9</v>
      </c>
      <c r="B729" s="10" t="s">
        <v>4806</v>
      </c>
      <c r="C729" s="10" t="s">
        <v>11</v>
      </c>
      <c r="D729" s="10" t="s">
        <v>338</v>
      </c>
      <c r="E729" s="11" t="s">
        <v>447</v>
      </c>
      <c r="F729" s="10" t="s">
        <v>17</v>
      </c>
      <c r="G729" s="11" t="s">
        <v>4798</v>
      </c>
      <c r="H729" s="42">
        <v>0</v>
      </c>
      <c r="I729" s="42">
        <v>0</v>
      </c>
      <c r="J729" s="42">
        <v>0</v>
      </c>
      <c r="K729" s="42">
        <v>0</v>
      </c>
      <c r="N729" s="43"/>
    </row>
    <row r="730" spans="1:14" x14ac:dyDescent="0.3">
      <c r="A730" s="10" t="s">
        <v>9</v>
      </c>
      <c r="B730" s="10" t="s">
        <v>4806</v>
      </c>
      <c r="C730" s="10" t="s">
        <v>11</v>
      </c>
      <c r="D730" s="10" t="s">
        <v>338</v>
      </c>
      <c r="E730" s="11" t="s">
        <v>447</v>
      </c>
      <c r="F730" s="10" t="s">
        <v>18</v>
      </c>
      <c r="G730" s="11" t="s">
        <v>4799</v>
      </c>
      <c r="H730" s="42">
        <v>9236109.7163999993</v>
      </c>
      <c r="I730" s="42">
        <v>309.15799836850903</v>
      </c>
      <c r="J730" s="42">
        <v>2123066.9780093199</v>
      </c>
      <c r="K730" s="42">
        <v>2123376.1360076899</v>
      </c>
      <c r="N730" s="43"/>
    </row>
    <row r="731" spans="1:14" x14ac:dyDescent="0.3">
      <c r="A731" s="10" t="s">
        <v>9</v>
      </c>
      <c r="B731" s="10" t="s">
        <v>4806</v>
      </c>
      <c r="C731" s="10" t="s">
        <v>11</v>
      </c>
      <c r="D731" s="10" t="s">
        <v>337</v>
      </c>
      <c r="E731" s="11" t="s">
        <v>449</v>
      </c>
      <c r="F731" s="10" t="s">
        <v>13</v>
      </c>
      <c r="G731" s="11" t="s">
        <v>415</v>
      </c>
      <c r="H731" s="42">
        <v>0</v>
      </c>
      <c r="I731" s="42">
        <v>0</v>
      </c>
      <c r="J731" s="42">
        <v>0</v>
      </c>
      <c r="K731" s="42">
        <v>0</v>
      </c>
      <c r="N731" s="43"/>
    </row>
    <row r="732" spans="1:14" x14ac:dyDescent="0.3">
      <c r="A732" s="10" t="s">
        <v>9</v>
      </c>
      <c r="B732" s="10" t="s">
        <v>4806</v>
      </c>
      <c r="C732" s="10" t="s">
        <v>11</v>
      </c>
      <c r="D732" s="10" t="s">
        <v>337</v>
      </c>
      <c r="E732" s="11" t="s">
        <v>449</v>
      </c>
      <c r="F732" s="10" t="s">
        <v>15</v>
      </c>
      <c r="G732" s="11" t="s">
        <v>418</v>
      </c>
      <c r="H732" s="42">
        <v>3370215.9827999999</v>
      </c>
      <c r="I732" s="42">
        <v>2997.0224275934102</v>
      </c>
      <c r="J732" s="42">
        <v>0</v>
      </c>
      <c r="K732" s="42">
        <v>2997.0224275934102</v>
      </c>
      <c r="N732" s="43"/>
    </row>
    <row r="733" spans="1:14" x14ac:dyDescent="0.3">
      <c r="A733" s="10" t="s">
        <v>9</v>
      </c>
      <c r="B733" s="10" t="s">
        <v>4806</v>
      </c>
      <c r="C733" s="10" t="s">
        <v>11</v>
      </c>
      <c r="D733" s="10" t="s">
        <v>337</v>
      </c>
      <c r="E733" s="11" t="s">
        <v>449</v>
      </c>
      <c r="F733" s="10" t="s">
        <v>16</v>
      </c>
      <c r="G733" s="11" t="s">
        <v>426</v>
      </c>
      <c r="H733" s="42">
        <v>0</v>
      </c>
      <c r="I733" s="42">
        <v>0</v>
      </c>
      <c r="J733" s="42">
        <v>0</v>
      </c>
      <c r="K733" s="42">
        <v>0</v>
      </c>
      <c r="N733" s="43"/>
    </row>
    <row r="734" spans="1:14" x14ac:dyDescent="0.3">
      <c r="A734" s="10" t="s">
        <v>9</v>
      </c>
      <c r="B734" s="10" t="s">
        <v>4806</v>
      </c>
      <c r="C734" s="10" t="s">
        <v>11</v>
      </c>
      <c r="D734" s="10" t="s">
        <v>337</v>
      </c>
      <c r="E734" s="11" t="s">
        <v>449</v>
      </c>
      <c r="F734" s="10" t="s">
        <v>30</v>
      </c>
      <c r="G734" s="11" t="s">
        <v>4888</v>
      </c>
      <c r="H734" s="42">
        <v>5940060.5641999999</v>
      </c>
      <c r="I734" s="42">
        <v>4141.7891134603997</v>
      </c>
      <c r="J734" s="42">
        <v>0</v>
      </c>
      <c r="K734" s="42">
        <v>4141.7891134603997</v>
      </c>
      <c r="N734" s="43"/>
    </row>
    <row r="735" spans="1:14" x14ac:dyDescent="0.3">
      <c r="A735" s="10" t="s">
        <v>9</v>
      </c>
      <c r="B735" s="10" t="s">
        <v>4806</v>
      </c>
      <c r="C735" s="10" t="s">
        <v>11</v>
      </c>
      <c r="D735" s="10" t="s">
        <v>337</v>
      </c>
      <c r="E735" s="11" t="s">
        <v>449</v>
      </c>
      <c r="F735" s="10" t="s">
        <v>17</v>
      </c>
      <c r="G735" s="11" t="s">
        <v>4798</v>
      </c>
      <c r="H735" s="42">
        <v>0</v>
      </c>
      <c r="I735" s="42">
        <v>0</v>
      </c>
      <c r="J735" s="42">
        <v>0</v>
      </c>
      <c r="K735" s="42">
        <v>0</v>
      </c>
      <c r="N735" s="43"/>
    </row>
    <row r="736" spans="1:14" x14ac:dyDescent="0.3">
      <c r="A736" s="10" t="s">
        <v>9</v>
      </c>
      <c r="B736" s="10" t="s">
        <v>4806</v>
      </c>
      <c r="C736" s="10" t="s">
        <v>11</v>
      </c>
      <c r="D736" s="10" t="s">
        <v>337</v>
      </c>
      <c r="E736" s="11" t="s">
        <v>449</v>
      </c>
      <c r="F736" s="10" t="s">
        <v>18</v>
      </c>
      <c r="G736" s="11" t="s">
        <v>4799</v>
      </c>
      <c r="H736" s="42">
        <v>6104942.8638000004</v>
      </c>
      <c r="I736" s="42">
        <v>5428.92526026009</v>
      </c>
      <c r="J736" s="42">
        <v>116081.91457253401</v>
      </c>
      <c r="K736" s="42">
        <v>121510.83983279399</v>
      </c>
      <c r="N736" s="43"/>
    </row>
    <row r="737" spans="1:14" x14ac:dyDescent="0.3">
      <c r="A737" s="10" t="s">
        <v>9</v>
      </c>
      <c r="B737" s="10" t="s">
        <v>4806</v>
      </c>
      <c r="C737" s="10" t="s">
        <v>11</v>
      </c>
      <c r="D737" s="10" t="s">
        <v>339</v>
      </c>
      <c r="E737" s="11" t="s">
        <v>450</v>
      </c>
      <c r="F737" s="10" t="s">
        <v>25</v>
      </c>
      <c r="G737" s="11" t="s">
        <v>4887</v>
      </c>
      <c r="H737" s="42">
        <v>328465.96999999997</v>
      </c>
      <c r="I737" s="42">
        <v>320.32450076804901</v>
      </c>
      <c r="J737" s="42">
        <v>0</v>
      </c>
      <c r="K737" s="42">
        <v>320.32450076804901</v>
      </c>
      <c r="N737" s="43"/>
    </row>
    <row r="738" spans="1:14" x14ac:dyDescent="0.3">
      <c r="A738" s="10" t="s">
        <v>9</v>
      </c>
      <c r="B738" s="10" t="s">
        <v>4806</v>
      </c>
      <c r="C738" s="10" t="s">
        <v>11</v>
      </c>
      <c r="D738" s="10" t="s">
        <v>339</v>
      </c>
      <c r="E738" s="11" t="s">
        <v>450</v>
      </c>
      <c r="F738" s="10" t="s">
        <v>13</v>
      </c>
      <c r="G738" s="11" t="s">
        <v>415</v>
      </c>
      <c r="H738" s="42">
        <v>0</v>
      </c>
      <c r="I738" s="42">
        <v>0</v>
      </c>
      <c r="J738" s="42">
        <v>0</v>
      </c>
      <c r="K738" s="42">
        <v>0</v>
      </c>
      <c r="N738" s="43"/>
    </row>
    <row r="739" spans="1:14" x14ac:dyDescent="0.3">
      <c r="A739" s="10" t="s">
        <v>9</v>
      </c>
      <c r="B739" s="10" t="s">
        <v>4806</v>
      </c>
      <c r="C739" s="10" t="s">
        <v>11</v>
      </c>
      <c r="D739" s="10" t="s">
        <v>339</v>
      </c>
      <c r="E739" s="11" t="s">
        <v>450</v>
      </c>
      <c r="F739" s="10" t="s">
        <v>15</v>
      </c>
      <c r="G739" s="11" t="s">
        <v>418</v>
      </c>
      <c r="H739" s="42">
        <v>756522.82209999999</v>
      </c>
      <c r="I739" s="42">
        <v>737.77139016897104</v>
      </c>
      <c r="J739" s="42">
        <v>0</v>
      </c>
      <c r="K739" s="42">
        <v>737.77139016897104</v>
      </c>
      <c r="N739" s="43"/>
    </row>
    <row r="740" spans="1:14" x14ac:dyDescent="0.3">
      <c r="A740" s="10" t="s">
        <v>9</v>
      </c>
      <c r="B740" s="10" t="s">
        <v>4806</v>
      </c>
      <c r="C740" s="10" t="s">
        <v>11</v>
      </c>
      <c r="D740" s="10" t="s">
        <v>339</v>
      </c>
      <c r="E740" s="11" t="s">
        <v>450</v>
      </c>
      <c r="F740" s="10" t="s">
        <v>16</v>
      </c>
      <c r="G740" s="11" t="s">
        <v>426</v>
      </c>
      <c r="H740" s="42">
        <v>12087.547699999999</v>
      </c>
      <c r="I740" s="42">
        <v>11.7879416282642</v>
      </c>
      <c r="J740" s="42">
        <v>0</v>
      </c>
      <c r="K740" s="42">
        <v>11.7879416282642</v>
      </c>
      <c r="N740" s="43"/>
    </row>
    <row r="741" spans="1:14" x14ac:dyDescent="0.3">
      <c r="A741" s="10" t="s">
        <v>9</v>
      </c>
      <c r="B741" s="10" t="s">
        <v>4806</v>
      </c>
      <c r="C741" s="10" t="s">
        <v>11</v>
      </c>
      <c r="D741" s="10" t="s">
        <v>339</v>
      </c>
      <c r="E741" s="11" t="s">
        <v>450</v>
      </c>
      <c r="F741" s="10" t="s">
        <v>17</v>
      </c>
      <c r="G741" s="11" t="s">
        <v>4798</v>
      </c>
      <c r="H741" s="42">
        <v>0</v>
      </c>
      <c r="I741" s="42">
        <v>0</v>
      </c>
      <c r="J741" s="42">
        <v>0</v>
      </c>
      <c r="K741" s="42">
        <v>0</v>
      </c>
      <c r="N741" s="43"/>
    </row>
    <row r="742" spans="1:14" x14ac:dyDescent="0.3">
      <c r="A742" s="10" t="s">
        <v>9</v>
      </c>
      <c r="B742" s="10" t="s">
        <v>4806</v>
      </c>
      <c r="C742" s="10" t="s">
        <v>11</v>
      </c>
      <c r="D742" s="10" t="s">
        <v>339</v>
      </c>
      <c r="E742" s="11" t="s">
        <v>450</v>
      </c>
      <c r="F742" s="10" t="s">
        <v>18</v>
      </c>
      <c r="G742" s="11" t="s">
        <v>4799</v>
      </c>
      <c r="H742" s="42">
        <v>655880.84889999998</v>
      </c>
      <c r="I742" s="42">
        <v>639.62396313364002</v>
      </c>
      <c r="J742" s="42">
        <v>0</v>
      </c>
      <c r="K742" s="42">
        <v>639.62396313364002</v>
      </c>
      <c r="N742" s="43"/>
    </row>
    <row r="743" spans="1:14" x14ac:dyDescent="0.3">
      <c r="A743" s="10" t="s">
        <v>9</v>
      </c>
      <c r="B743" s="10" t="s">
        <v>4806</v>
      </c>
      <c r="C743" s="10" t="s">
        <v>4800</v>
      </c>
      <c r="D743" s="10" t="s">
        <v>35</v>
      </c>
      <c r="E743" s="11" t="s">
        <v>5017</v>
      </c>
      <c r="F743" s="10" t="s">
        <v>416</v>
      </c>
      <c r="G743" s="11" t="s">
        <v>417</v>
      </c>
      <c r="H743" s="42">
        <v>544092.86100000003</v>
      </c>
      <c r="I743" s="42">
        <v>596.38174461381698</v>
      </c>
      <c r="J743" s="42">
        <v>347.04138057984397</v>
      </c>
      <c r="K743" s="42">
        <v>943.42312519366101</v>
      </c>
      <c r="N743" s="43"/>
    </row>
    <row r="744" spans="1:14" x14ac:dyDescent="0.3">
      <c r="A744" s="10" t="s">
        <v>9</v>
      </c>
      <c r="B744" s="10" t="s">
        <v>4806</v>
      </c>
      <c r="C744" s="10" t="s">
        <v>4800</v>
      </c>
      <c r="D744" s="10" t="s">
        <v>35</v>
      </c>
      <c r="E744" s="11" t="s">
        <v>5017</v>
      </c>
      <c r="F744" s="10" t="s">
        <v>4867</v>
      </c>
      <c r="G744" s="11" t="s">
        <v>4868</v>
      </c>
      <c r="H744" s="42">
        <v>634581.65240000002</v>
      </c>
      <c r="I744" s="42">
        <v>695.56676823829002</v>
      </c>
      <c r="J744" s="42">
        <v>0</v>
      </c>
      <c r="K744" s="42">
        <v>695.56676823829002</v>
      </c>
      <c r="N744" s="43"/>
    </row>
    <row r="745" spans="1:14" x14ac:dyDescent="0.3">
      <c r="A745" s="10" t="s">
        <v>9</v>
      </c>
      <c r="B745" s="10" t="s">
        <v>4806</v>
      </c>
      <c r="C745" s="10" t="s">
        <v>4800</v>
      </c>
      <c r="D745" s="10" t="s">
        <v>4843</v>
      </c>
      <c r="E745" s="11" t="s">
        <v>5018</v>
      </c>
      <c r="F745" s="10" t="s">
        <v>13</v>
      </c>
      <c r="G745" s="11" t="s">
        <v>415</v>
      </c>
      <c r="H745" s="42">
        <v>0</v>
      </c>
      <c r="I745" s="42">
        <v>0</v>
      </c>
      <c r="J745" s="42">
        <v>0</v>
      </c>
      <c r="K745" s="42">
        <v>0</v>
      </c>
      <c r="N745" s="43"/>
    </row>
    <row r="746" spans="1:14" x14ac:dyDescent="0.3">
      <c r="A746" s="10" t="s">
        <v>9</v>
      </c>
      <c r="B746" s="10" t="s">
        <v>4806</v>
      </c>
      <c r="C746" s="10" t="s">
        <v>4800</v>
      </c>
      <c r="D746" s="10" t="s">
        <v>4843</v>
      </c>
      <c r="E746" s="11" t="s">
        <v>5018</v>
      </c>
      <c r="F746" s="10" t="s">
        <v>416</v>
      </c>
      <c r="G746" s="11" t="s">
        <v>417</v>
      </c>
      <c r="H746" s="42">
        <v>350042.14740000002</v>
      </c>
      <c r="I746" s="42">
        <v>283.42835190392702</v>
      </c>
      <c r="J746" s="42">
        <v>9.7691695610988294</v>
      </c>
      <c r="K746" s="42">
        <v>293.19752146502498</v>
      </c>
      <c r="N746" s="43"/>
    </row>
    <row r="747" spans="1:14" x14ac:dyDescent="0.3">
      <c r="A747" s="10" t="s">
        <v>9</v>
      </c>
      <c r="B747" s="10" t="s">
        <v>4806</v>
      </c>
      <c r="C747" s="10" t="s">
        <v>4800</v>
      </c>
      <c r="D747" s="10" t="s">
        <v>5019</v>
      </c>
      <c r="E747" s="11" t="s">
        <v>5020</v>
      </c>
      <c r="F747" s="10" t="s">
        <v>13</v>
      </c>
      <c r="G747" s="11" t="s">
        <v>415</v>
      </c>
      <c r="H747" s="42">
        <v>0</v>
      </c>
      <c r="I747" s="42">
        <v>0</v>
      </c>
      <c r="J747" s="42">
        <v>0</v>
      </c>
      <c r="K747" s="42">
        <v>0</v>
      </c>
      <c r="N747" s="43"/>
    </row>
    <row r="748" spans="1:14" x14ac:dyDescent="0.3">
      <c r="A748" s="10" t="s">
        <v>9</v>
      </c>
      <c r="B748" s="10" t="s">
        <v>4806</v>
      </c>
      <c r="C748" s="10" t="s">
        <v>4800</v>
      </c>
      <c r="D748" s="10" t="s">
        <v>5019</v>
      </c>
      <c r="E748" s="11" t="s">
        <v>5020</v>
      </c>
      <c r="F748" s="10" t="s">
        <v>416</v>
      </c>
      <c r="G748" s="11" t="s">
        <v>417</v>
      </c>
      <c r="H748" s="42">
        <v>1060591.1057</v>
      </c>
      <c r="I748" s="42">
        <v>35.500901720923501</v>
      </c>
      <c r="J748" s="42">
        <v>100792.47427280901</v>
      </c>
      <c r="K748" s="42">
        <v>100827.97517453</v>
      </c>
      <c r="N748" s="43"/>
    </row>
    <row r="749" spans="1:14" x14ac:dyDescent="0.3">
      <c r="A749" s="10" t="s">
        <v>9</v>
      </c>
      <c r="B749" s="10" t="s">
        <v>4806</v>
      </c>
      <c r="C749" s="10" t="s">
        <v>4800</v>
      </c>
      <c r="D749" s="10" t="s">
        <v>5019</v>
      </c>
      <c r="E749" s="11" t="s">
        <v>5020</v>
      </c>
      <c r="F749" s="10" t="s">
        <v>4867</v>
      </c>
      <c r="G749" s="11" t="s">
        <v>4868</v>
      </c>
      <c r="H749" s="42">
        <v>491644.27350000001</v>
      </c>
      <c r="I749" s="42">
        <v>16.4566862204864</v>
      </c>
      <c r="J749" s="42">
        <v>0</v>
      </c>
      <c r="K749" s="42">
        <v>16.4566862204864</v>
      </c>
      <c r="N749" s="43"/>
    </row>
    <row r="750" spans="1:14" x14ac:dyDescent="0.3">
      <c r="A750" s="10" t="s">
        <v>9</v>
      </c>
      <c r="B750" s="10" t="s">
        <v>4806</v>
      </c>
      <c r="C750" s="10" t="s">
        <v>4800</v>
      </c>
      <c r="D750" s="10" t="s">
        <v>5019</v>
      </c>
      <c r="E750" s="11" t="s">
        <v>5020</v>
      </c>
      <c r="F750" s="10" t="s">
        <v>4802</v>
      </c>
      <c r="G750" s="11" t="s">
        <v>4803</v>
      </c>
      <c r="H750" s="42">
        <v>0</v>
      </c>
      <c r="I750" s="42">
        <v>0</v>
      </c>
      <c r="J750" s="42">
        <v>0</v>
      </c>
      <c r="K750" s="42">
        <v>0</v>
      </c>
      <c r="N750" s="43"/>
    </row>
    <row r="751" spans="1:14" x14ac:dyDescent="0.3">
      <c r="A751" s="10" t="s">
        <v>9</v>
      </c>
      <c r="B751" s="10" t="s">
        <v>4806</v>
      </c>
      <c r="C751" s="10" t="s">
        <v>4806</v>
      </c>
      <c r="D751" s="10" t="s">
        <v>5021</v>
      </c>
      <c r="E751" s="11" t="s">
        <v>5022</v>
      </c>
      <c r="F751" s="10" t="s">
        <v>4809</v>
      </c>
      <c r="G751" s="11" t="s">
        <v>4810</v>
      </c>
      <c r="H751" s="42">
        <v>0</v>
      </c>
      <c r="I751" s="42">
        <v>0</v>
      </c>
      <c r="J751" s="42">
        <v>0</v>
      </c>
      <c r="K751" s="42">
        <v>0</v>
      </c>
      <c r="N751" s="43"/>
    </row>
    <row r="752" spans="1:14" x14ac:dyDescent="0.3">
      <c r="A752" s="10" t="s">
        <v>9</v>
      </c>
      <c r="B752" s="10" t="s">
        <v>5023</v>
      </c>
      <c r="C752" s="10" t="s">
        <v>4722</v>
      </c>
      <c r="D752" s="10" t="s">
        <v>4723</v>
      </c>
      <c r="E752" s="11" t="s">
        <v>5024</v>
      </c>
      <c r="F752" s="10" t="s">
        <v>416</v>
      </c>
      <c r="G752" s="11" t="s">
        <v>417</v>
      </c>
      <c r="H752" s="42">
        <v>2246357.7385999998</v>
      </c>
      <c r="I752" s="42">
        <v>928.10295827074503</v>
      </c>
      <c r="J752" s="42">
        <v>0</v>
      </c>
      <c r="K752" s="42">
        <v>928.10295827074503</v>
      </c>
      <c r="N752" s="43"/>
    </row>
    <row r="753" spans="1:14" x14ac:dyDescent="0.3">
      <c r="A753" s="10" t="s">
        <v>9</v>
      </c>
      <c r="B753" s="10" t="s">
        <v>5023</v>
      </c>
      <c r="C753" s="10" t="s">
        <v>4722</v>
      </c>
      <c r="D753" s="10" t="s">
        <v>4723</v>
      </c>
      <c r="E753" s="11" t="s">
        <v>5024</v>
      </c>
      <c r="F753" s="10" t="s">
        <v>4725</v>
      </c>
      <c r="G753" s="11" t="s">
        <v>4726</v>
      </c>
      <c r="H753" s="42">
        <v>89528.750400000004</v>
      </c>
      <c r="I753" s="42">
        <v>36.989610655718103</v>
      </c>
      <c r="J753" s="42">
        <v>0</v>
      </c>
      <c r="K753" s="42">
        <v>36.989610655718103</v>
      </c>
      <c r="N753" s="43"/>
    </row>
    <row r="754" spans="1:14" x14ac:dyDescent="0.3">
      <c r="A754" s="10" t="s">
        <v>9</v>
      </c>
      <c r="B754" s="10" t="s">
        <v>5023</v>
      </c>
      <c r="C754" s="10" t="s">
        <v>4722</v>
      </c>
      <c r="D754" s="10" t="s">
        <v>4723</v>
      </c>
      <c r="E754" s="11" t="s">
        <v>5024</v>
      </c>
      <c r="F754" s="10" t="s">
        <v>244</v>
      </c>
      <c r="G754" s="11" t="s">
        <v>656</v>
      </c>
      <c r="H754" s="42">
        <v>820680.21250000002</v>
      </c>
      <c r="I754" s="42">
        <v>339.071431010749</v>
      </c>
      <c r="J754" s="42">
        <v>0</v>
      </c>
      <c r="K754" s="42">
        <v>339.071431010749</v>
      </c>
      <c r="N754" s="43"/>
    </row>
    <row r="755" spans="1:14" x14ac:dyDescent="0.3">
      <c r="A755" s="10" t="s">
        <v>9</v>
      </c>
      <c r="B755" s="10" t="s">
        <v>5023</v>
      </c>
      <c r="C755" s="10" t="s">
        <v>4722</v>
      </c>
      <c r="D755" s="10" t="s">
        <v>4723</v>
      </c>
      <c r="E755" s="11" t="s">
        <v>5024</v>
      </c>
      <c r="F755" s="10" t="s">
        <v>4729</v>
      </c>
      <c r="G755" s="11" t="s">
        <v>4730</v>
      </c>
      <c r="H755" s="42">
        <v>0</v>
      </c>
      <c r="I755" s="42">
        <v>0</v>
      </c>
      <c r="J755" s="42">
        <v>0</v>
      </c>
      <c r="K755" s="42">
        <v>0</v>
      </c>
      <c r="N755" s="43"/>
    </row>
    <row r="756" spans="1:14" x14ac:dyDescent="0.3">
      <c r="A756" s="10" t="s">
        <v>9</v>
      </c>
      <c r="B756" s="10" t="s">
        <v>5023</v>
      </c>
      <c r="C756" s="10" t="s">
        <v>4722</v>
      </c>
      <c r="D756" s="10" t="s">
        <v>4723</v>
      </c>
      <c r="E756" s="11" t="s">
        <v>5024</v>
      </c>
      <c r="F756" s="10" t="s">
        <v>4731</v>
      </c>
      <c r="G756" s="11" t="s">
        <v>4732</v>
      </c>
      <c r="H756" s="42">
        <v>0</v>
      </c>
      <c r="I756" s="42">
        <v>0</v>
      </c>
      <c r="J756" s="42">
        <v>0</v>
      </c>
      <c r="K756" s="42">
        <v>0</v>
      </c>
      <c r="N756" s="43"/>
    </row>
    <row r="757" spans="1:14" x14ac:dyDescent="0.3">
      <c r="A757" s="10" t="s">
        <v>9</v>
      </c>
      <c r="B757" s="10" t="s">
        <v>5023</v>
      </c>
      <c r="C757" s="10" t="s">
        <v>4722</v>
      </c>
      <c r="D757" s="10" t="s">
        <v>4723</v>
      </c>
      <c r="E757" s="11" t="s">
        <v>5024</v>
      </c>
      <c r="F757" s="10" t="s">
        <v>4733</v>
      </c>
      <c r="G757" s="11" t="s">
        <v>4734</v>
      </c>
      <c r="H757" s="42">
        <v>333698.0698</v>
      </c>
      <c r="I757" s="42">
        <v>137.87036698949501</v>
      </c>
      <c r="J757" s="42">
        <v>0</v>
      </c>
      <c r="K757" s="42">
        <v>137.87036698949501</v>
      </c>
      <c r="N757" s="43"/>
    </row>
    <row r="758" spans="1:14" x14ac:dyDescent="0.3">
      <c r="A758" s="10" t="s">
        <v>9</v>
      </c>
      <c r="B758" s="10" t="s">
        <v>5023</v>
      </c>
      <c r="C758" s="10" t="s">
        <v>4722</v>
      </c>
      <c r="D758" s="10" t="s">
        <v>4723</v>
      </c>
      <c r="E758" s="11" t="s">
        <v>5024</v>
      </c>
      <c r="F758" s="10" t="s">
        <v>4735</v>
      </c>
      <c r="G758" s="11" t="s">
        <v>4736</v>
      </c>
      <c r="H758" s="42">
        <v>497834.11229999998</v>
      </c>
      <c r="I758" s="42">
        <v>205.684653191645</v>
      </c>
      <c r="J758" s="42">
        <v>0</v>
      </c>
      <c r="K758" s="42">
        <v>205.684653191645</v>
      </c>
      <c r="N758" s="43"/>
    </row>
    <row r="759" spans="1:14" x14ac:dyDescent="0.3">
      <c r="A759" s="10" t="s">
        <v>9</v>
      </c>
      <c r="B759" s="10" t="s">
        <v>5023</v>
      </c>
      <c r="C759" s="10" t="s">
        <v>4722</v>
      </c>
      <c r="D759" s="10" t="s">
        <v>4723</v>
      </c>
      <c r="E759" s="11" t="s">
        <v>5024</v>
      </c>
      <c r="F759" s="10" t="s">
        <v>5025</v>
      </c>
      <c r="G759" s="11" t="s">
        <v>5026</v>
      </c>
      <c r="H759" s="42">
        <v>505973.08970000001</v>
      </c>
      <c r="I759" s="42">
        <v>209.047345069437</v>
      </c>
      <c r="J759" s="42">
        <v>0</v>
      </c>
      <c r="K759" s="42">
        <v>209.047345069437</v>
      </c>
      <c r="N759" s="43"/>
    </row>
    <row r="760" spans="1:14" x14ac:dyDescent="0.3">
      <c r="A760" s="10" t="s">
        <v>9</v>
      </c>
      <c r="B760" s="10" t="s">
        <v>5023</v>
      </c>
      <c r="C760" s="10" t="s">
        <v>4722</v>
      </c>
      <c r="D760" s="10" t="s">
        <v>4723</v>
      </c>
      <c r="E760" s="11" t="s">
        <v>5024</v>
      </c>
      <c r="F760" s="10" t="s">
        <v>4741</v>
      </c>
      <c r="G760" s="11" t="s">
        <v>4742</v>
      </c>
      <c r="H760" s="42">
        <v>409661.85810000001</v>
      </c>
      <c r="I760" s="42">
        <v>169.255491182225</v>
      </c>
      <c r="J760" s="42">
        <v>0</v>
      </c>
      <c r="K760" s="42">
        <v>169.255491182225</v>
      </c>
      <c r="N760" s="43"/>
    </row>
    <row r="761" spans="1:14" x14ac:dyDescent="0.3">
      <c r="A761" s="10" t="s">
        <v>9</v>
      </c>
      <c r="B761" s="10" t="s">
        <v>5023</v>
      </c>
      <c r="C761" s="10" t="s">
        <v>4743</v>
      </c>
      <c r="D761" s="10" t="s">
        <v>4744</v>
      </c>
      <c r="E761" s="11" t="s">
        <v>5027</v>
      </c>
      <c r="F761" s="10" t="s">
        <v>416</v>
      </c>
      <c r="G761" s="11" t="s">
        <v>417</v>
      </c>
      <c r="H761" s="42">
        <v>9853.2106000000003</v>
      </c>
      <c r="I761" s="42">
        <v>1.7090344827586199</v>
      </c>
      <c r="J761" s="42">
        <v>0</v>
      </c>
      <c r="K761" s="42">
        <v>1.7090344827586199</v>
      </c>
      <c r="N761" s="43"/>
    </row>
    <row r="762" spans="1:14" x14ac:dyDescent="0.3">
      <c r="A762" s="10" t="s">
        <v>9</v>
      </c>
      <c r="B762" s="10" t="s">
        <v>5023</v>
      </c>
      <c r="C762" s="10" t="s">
        <v>4743</v>
      </c>
      <c r="D762" s="10" t="s">
        <v>4744</v>
      </c>
      <c r="E762" s="11" t="s">
        <v>5027</v>
      </c>
      <c r="F762" s="10" t="s">
        <v>4746</v>
      </c>
      <c r="G762" s="11" t="s">
        <v>4747</v>
      </c>
      <c r="H762" s="42">
        <v>9853.2106000000003</v>
      </c>
      <c r="I762" s="42">
        <v>1.7090344827586199</v>
      </c>
      <c r="J762" s="42">
        <v>0</v>
      </c>
      <c r="K762" s="42">
        <v>1.7090344827586199</v>
      </c>
      <c r="N762" s="43"/>
    </row>
    <row r="763" spans="1:14" x14ac:dyDescent="0.3">
      <c r="A763" s="10" t="s">
        <v>9</v>
      </c>
      <c r="B763" s="10" t="s">
        <v>5023</v>
      </c>
      <c r="C763" s="10" t="s">
        <v>4743</v>
      </c>
      <c r="D763" s="10" t="s">
        <v>4744</v>
      </c>
      <c r="E763" s="11" t="s">
        <v>5027</v>
      </c>
      <c r="F763" s="10" t="s">
        <v>4748</v>
      </c>
      <c r="G763" s="11" t="s">
        <v>4749</v>
      </c>
      <c r="H763" s="42">
        <v>12789.4935</v>
      </c>
      <c r="I763" s="42" t="s">
        <v>414</v>
      </c>
      <c r="J763" s="42">
        <v>0</v>
      </c>
      <c r="K763" s="42">
        <v>0</v>
      </c>
      <c r="N763" s="43"/>
    </row>
    <row r="764" spans="1:14" x14ac:dyDescent="0.3">
      <c r="A764" s="10" t="s">
        <v>9</v>
      </c>
      <c r="B764" s="10" t="s">
        <v>5023</v>
      </c>
      <c r="C764" s="10" t="s">
        <v>4743</v>
      </c>
      <c r="D764" s="10" t="s">
        <v>4744</v>
      </c>
      <c r="E764" s="11" t="s">
        <v>5027</v>
      </c>
      <c r="F764" s="10" t="s">
        <v>4760</v>
      </c>
      <c r="G764" s="11" t="s">
        <v>4761</v>
      </c>
      <c r="H764" s="42">
        <v>95921.201100000006</v>
      </c>
      <c r="I764" s="42" t="s">
        <v>414</v>
      </c>
      <c r="J764" s="42">
        <v>0</v>
      </c>
      <c r="K764" s="42">
        <v>0</v>
      </c>
      <c r="N764" s="43"/>
    </row>
    <row r="765" spans="1:14" x14ac:dyDescent="0.3">
      <c r="A765" s="10" t="s">
        <v>9</v>
      </c>
      <c r="B765" s="10" t="s">
        <v>5023</v>
      </c>
      <c r="C765" s="10" t="s">
        <v>4743</v>
      </c>
      <c r="D765" s="10" t="s">
        <v>4750</v>
      </c>
      <c r="E765" s="11" t="s">
        <v>4826</v>
      </c>
      <c r="F765" s="10" t="s">
        <v>13</v>
      </c>
      <c r="G765" s="11" t="s">
        <v>415</v>
      </c>
      <c r="H765" s="42">
        <v>0</v>
      </c>
      <c r="I765" s="42">
        <v>0</v>
      </c>
      <c r="J765" s="42">
        <v>0</v>
      </c>
      <c r="K765" s="42">
        <v>0</v>
      </c>
      <c r="N765" s="43"/>
    </row>
    <row r="766" spans="1:14" x14ac:dyDescent="0.3">
      <c r="A766" s="10" t="s">
        <v>9</v>
      </c>
      <c r="B766" s="10" t="s">
        <v>5023</v>
      </c>
      <c r="C766" s="10" t="s">
        <v>4743</v>
      </c>
      <c r="D766" s="10" t="s">
        <v>4750</v>
      </c>
      <c r="E766" s="11" t="s">
        <v>4826</v>
      </c>
      <c r="F766" s="10" t="s">
        <v>416</v>
      </c>
      <c r="G766" s="11" t="s">
        <v>417</v>
      </c>
      <c r="H766" s="42">
        <v>18673.727200000001</v>
      </c>
      <c r="I766" s="42">
        <v>11.484381572824599</v>
      </c>
      <c r="J766" s="42">
        <v>0</v>
      </c>
      <c r="K766" s="42">
        <v>11.484381572824599</v>
      </c>
      <c r="N766" s="43"/>
    </row>
    <row r="767" spans="1:14" x14ac:dyDescent="0.3">
      <c r="A767" s="10" t="s">
        <v>9</v>
      </c>
      <c r="B767" s="10" t="s">
        <v>5023</v>
      </c>
      <c r="C767" s="10" t="s">
        <v>4743</v>
      </c>
      <c r="D767" s="10" t="s">
        <v>4750</v>
      </c>
      <c r="E767" s="11" t="s">
        <v>4826</v>
      </c>
      <c r="F767" s="10" t="s">
        <v>4746</v>
      </c>
      <c r="G767" s="11" t="s">
        <v>4747</v>
      </c>
      <c r="H767" s="42">
        <v>0</v>
      </c>
      <c r="I767" s="42">
        <v>0</v>
      </c>
      <c r="J767" s="42">
        <v>0</v>
      </c>
      <c r="K767" s="42">
        <v>0</v>
      </c>
      <c r="N767" s="43"/>
    </row>
    <row r="768" spans="1:14" x14ac:dyDescent="0.3">
      <c r="A768" s="10" t="s">
        <v>9</v>
      </c>
      <c r="B768" s="10" t="s">
        <v>5023</v>
      </c>
      <c r="C768" s="10" t="s">
        <v>4743</v>
      </c>
      <c r="D768" s="10" t="s">
        <v>4750</v>
      </c>
      <c r="E768" s="11" t="s">
        <v>4826</v>
      </c>
      <c r="F768" s="10" t="s">
        <v>4748</v>
      </c>
      <c r="G768" s="11" t="s">
        <v>4749</v>
      </c>
      <c r="H768" s="42">
        <v>19840.8351</v>
      </c>
      <c r="I768" s="42">
        <v>12.202155421126101</v>
      </c>
      <c r="J768" s="42">
        <v>0</v>
      </c>
      <c r="K768" s="42">
        <v>12.202155421126101</v>
      </c>
      <c r="N768" s="43"/>
    </row>
    <row r="769" spans="1:14" x14ac:dyDescent="0.3">
      <c r="A769" s="10" t="s">
        <v>9</v>
      </c>
      <c r="B769" s="10" t="s">
        <v>5023</v>
      </c>
      <c r="C769" s="10" t="s">
        <v>4743</v>
      </c>
      <c r="D769" s="10" t="s">
        <v>4750</v>
      </c>
      <c r="E769" s="11" t="s">
        <v>4826</v>
      </c>
      <c r="F769" s="10" t="s">
        <v>4760</v>
      </c>
      <c r="G769" s="11" t="s">
        <v>4761</v>
      </c>
      <c r="H769" s="42">
        <v>93660.412800000006</v>
      </c>
      <c r="I769" s="42">
        <v>57.601351326198198</v>
      </c>
      <c r="J769" s="42">
        <v>0</v>
      </c>
      <c r="K769" s="42">
        <v>57.601351326198198</v>
      </c>
      <c r="N769" s="43"/>
    </row>
    <row r="770" spans="1:14" x14ac:dyDescent="0.3">
      <c r="A770" s="10" t="s">
        <v>9</v>
      </c>
      <c r="B770" s="10" t="s">
        <v>5023</v>
      </c>
      <c r="C770" s="10" t="s">
        <v>4743</v>
      </c>
      <c r="D770" s="10" t="s">
        <v>4752</v>
      </c>
      <c r="E770" s="11" t="s">
        <v>5028</v>
      </c>
      <c r="F770" s="10" t="s">
        <v>416</v>
      </c>
      <c r="G770" s="11" t="s">
        <v>417</v>
      </c>
      <c r="H770" s="42">
        <v>17624.313300000002</v>
      </c>
      <c r="I770" s="42">
        <v>4.2867093184979099</v>
      </c>
      <c r="J770" s="42">
        <v>0</v>
      </c>
      <c r="K770" s="42">
        <v>4.2867093184979099</v>
      </c>
      <c r="N770" s="43"/>
    </row>
    <row r="771" spans="1:14" x14ac:dyDescent="0.3">
      <c r="A771" s="10" t="s">
        <v>9</v>
      </c>
      <c r="B771" s="10" t="s">
        <v>5023</v>
      </c>
      <c r="C771" s="10" t="s">
        <v>4743</v>
      </c>
      <c r="D771" s="10" t="s">
        <v>4752</v>
      </c>
      <c r="E771" s="11" t="s">
        <v>5028</v>
      </c>
      <c r="F771" s="10" t="s">
        <v>4746</v>
      </c>
      <c r="G771" s="11" t="s">
        <v>4747</v>
      </c>
      <c r="H771" s="42">
        <v>0</v>
      </c>
      <c r="I771" s="42">
        <v>0</v>
      </c>
      <c r="J771" s="42">
        <v>0</v>
      </c>
      <c r="K771" s="42">
        <v>0</v>
      </c>
      <c r="N771" s="43"/>
    </row>
    <row r="772" spans="1:14" x14ac:dyDescent="0.3">
      <c r="A772" s="10" t="s">
        <v>9</v>
      </c>
      <c r="B772" s="10" t="s">
        <v>5023</v>
      </c>
      <c r="C772" s="10" t="s">
        <v>4743</v>
      </c>
      <c r="D772" s="10" t="s">
        <v>4752</v>
      </c>
      <c r="E772" s="11" t="s">
        <v>5028</v>
      </c>
      <c r="F772" s="10" t="s">
        <v>4748</v>
      </c>
      <c r="G772" s="11" t="s">
        <v>4749</v>
      </c>
      <c r="H772" s="42">
        <v>5116.7361000000001</v>
      </c>
      <c r="I772" s="42">
        <v>1.24452851182197</v>
      </c>
      <c r="J772" s="42">
        <v>0</v>
      </c>
      <c r="K772" s="42">
        <v>1.24452851182197</v>
      </c>
      <c r="N772" s="43"/>
    </row>
    <row r="773" spans="1:14" x14ac:dyDescent="0.3">
      <c r="A773" s="10" t="s">
        <v>9</v>
      </c>
      <c r="B773" s="10" t="s">
        <v>5023</v>
      </c>
      <c r="C773" s="10" t="s">
        <v>4743</v>
      </c>
      <c r="D773" s="10" t="s">
        <v>4752</v>
      </c>
      <c r="E773" s="11" t="s">
        <v>5028</v>
      </c>
      <c r="F773" s="10" t="s">
        <v>4760</v>
      </c>
      <c r="G773" s="11" t="s">
        <v>4761</v>
      </c>
      <c r="H773" s="42">
        <v>47329.809099999999</v>
      </c>
      <c r="I773" s="42">
        <v>11.511888734353301</v>
      </c>
      <c r="J773" s="42">
        <v>0</v>
      </c>
      <c r="K773" s="42">
        <v>11.511888734353301</v>
      </c>
      <c r="N773" s="43"/>
    </row>
    <row r="774" spans="1:14" x14ac:dyDescent="0.3">
      <c r="A774" s="10" t="s">
        <v>9</v>
      </c>
      <c r="B774" s="10" t="s">
        <v>5023</v>
      </c>
      <c r="C774" s="10" t="s">
        <v>4743</v>
      </c>
      <c r="D774" s="10" t="s">
        <v>4756</v>
      </c>
      <c r="E774" s="11" t="s">
        <v>4777</v>
      </c>
      <c r="F774" s="10" t="s">
        <v>416</v>
      </c>
      <c r="G774" s="11" t="s">
        <v>417</v>
      </c>
      <c r="H774" s="42">
        <v>14947.912700000001</v>
      </c>
      <c r="I774" s="42">
        <v>9.4899732857892491</v>
      </c>
      <c r="J774" s="42">
        <v>0</v>
      </c>
      <c r="K774" s="42">
        <v>9.4899732857892491</v>
      </c>
      <c r="N774" s="43"/>
    </row>
    <row r="775" spans="1:14" x14ac:dyDescent="0.3">
      <c r="A775" s="10" t="s">
        <v>9</v>
      </c>
      <c r="B775" s="10" t="s">
        <v>5023</v>
      </c>
      <c r="C775" s="10" t="s">
        <v>4743</v>
      </c>
      <c r="D775" s="10" t="s">
        <v>4756</v>
      </c>
      <c r="E775" s="11" t="s">
        <v>4777</v>
      </c>
      <c r="F775" s="10" t="s">
        <v>4746</v>
      </c>
      <c r="G775" s="11" t="s">
        <v>4747</v>
      </c>
      <c r="H775" s="42">
        <v>11715.931500000001</v>
      </c>
      <c r="I775" s="42">
        <v>7.4380871699429303</v>
      </c>
      <c r="J775" s="42">
        <v>0</v>
      </c>
      <c r="K775" s="42">
        <v>7.4380871699429303</v>
      </c>
      <c r="N775" s="43"/>
    </row>
    <row r="776" spans="1:14" x14ac:dyDescent="0.3">
      <c r="A776" s="10" t="s">
        <v>9</v>
      </c>
      <c r="B776" s="10" t="s">
        <v>5023</v>
      </c>
      <c r="C776" s="10" t="s">
        <v>4743</v>
      </c>
      <c r="D776" s="10" t="s">
        <v>4756</v>
      </c>
      <c r="E776" s="11" t="s">
        <v>4777</v>
      </c>
      <c r="F776" s="10" t="s">
        <v>4748</v>
      </c>
      <c r="G776" s="11" t="s">
        <v>4749</v>
      </c>
      <c r="H776" s="42">
        <v>9218.3155999999999</v>
      </c>
      <c r="I776" s="42">
        <v>6.4684602432179599</v>
      </c>
      <c r="J776" s="42">
        <v>0</v>
      </c>
      <c r="K776" s="42">
        <v>6.4684602432179599</v>
      </c>
      <c r="N776" s="43"/>
    </row>
    <row r="777" spans="1:14" x14ac:dyDescent="0.3">
      <c r="A777" s="10" t="s">
        <v>9</v>
      </c>
      <c r="B777" s="10" t="s">
        <v>5023</v>
      </c>
      <c r="C777" s="10" t="s">
        <v>4743</v>
      </c>
      <c r="D777" s="10" t="s">
        <v>4756</v>
      </c>
      <c r="E777" s="11" t="s">
        <v>4777</v>
      </c>
      <c r="F777" s="10" t="s">
        <v>4760</v>
      </c>
      <c r="G777" s="11" t="s">
        <v>4761</v>
      </c>
      <c r="H777" s="42">
        <v>80795.824800000002</v>
      </c>
      <c r="I777" s="42">
        <v>56.694151543498599</v>
      </c>
      <c r="J777" s="42">
        <v>0</v>
      </c>
      <c r="K777" s="42">
        <v>56.694151543498599</v>
      </c>
      <c r="N777" s="43"/>
    </row>
    <row r="778" spans="1:14" x14ac:dyDescent="0.3">
      <c r="A778" s="10" t="s">
        <v>9</v>
      </c>
      <c r="B778" s="10" t="s">
        <v>5023</v>
      </c>
      <c r="C778" s="10" t="s">
        <v>4779</v>
      </c>
      <c r="D778" s="10" t="s">
        <v>5029</v>
      </c>
      <c r="E778" s="11" t="s">
        <v>5030</v>
      </c>
      <c r="F778" s="10" t="s">
        <v>416</v>
      </c>
      <c r="G778" s="11" t="s">
        <v>417</v>
      </c>
      <c r="H778" s="42">
        <v>273713.66470000002</v>
      </c>
      <c r="I778" s="42">
        <v>136.44808362369301</v>
      </c>
      <c r="J778" s="42">
        <v>0</v>
      </c>
      <c r="K778" s="42">
        <v>136.44808362369301</v>
      </c>
      <c r="N778" s="43"/>
    </row>
    <row r="779" spans="1:14" x14ac:dyDescent="0.3">
      <c r="A779" s="10" t="s">
        <v>9</v>
      </c>
      <c r="B779" s="10" t="s">
        <v>5023</v>
      </c>
      <c r="C779" s="10" t="s">
        <v>4779</v>
      </c>
      <c r="D779" s="10" t="s">
        <v>5029</v>
      </c>
      <c r="E779" s="11" t="s">
        <v>5030</v>
      </c>
      <c r="F779" s="10" t="s">
        <v>4731</v>
      </c>
      <c r="G779" s="11" t="s">
        <v>4732</v>
      </c>
      <c r="H779" s="42">
        <v>0</v>
      </c>
      <c r="I779" s="42">
        <v>0</v>
      </c>
      <c r="J779" s="42">
        <v>0</v>
      </c>
      <c r="K779" s="42">
        <v>0</v>
      </c>
      <c r="N779" s="43"/>
    </row>
    <row r="780" spans="1:14" x14ac:dyDescent="0.3">
      <c r="A780" s="10" t="s">
        <v>9</v>
      </c>
      <c r="B780" s="10" t="s">
        <v>5023</v>
      </c>
      <c r="C780" s="10" t="s">
        <v>4779</v>
      </c>
      <c r="D780" s="10" t="s">
        <v>5029</v>
      </c>
      <c r="E780" s="11" t="s">
        <v>5030</v>
      </c>
      <c r="F780" s="10" t="s">
        <v>4786</v>
      </c>
      <c r="G780" s="11" t="s">
        <v>4787</v>
      </c>
      <c r="H780" s="42">
        <v>119052.1571</v>
      </c>
      <c r="I780" s="42">
        <v>59.348292682926797</v>
      </c>
      <c r="J780" s="42">
        <v>0</v>
      </c>
      <c r="K780" s="42">
        <v>59.348292682926797</v>
      </c>
      <c r="N780" s="43"/>
    </row>
    <row r="781" spans="1:14" x14ac:dyDescent="0.3">
      <c r="A781" s="10" t="s">
        <v>9</v>
      </c>
      <c r="B781" s="10" t="s">
        <v>5023</v>
      </c>
      <c r="C781" s="10" t="s">
        <v>4779</v>
      </c>
      <c r="D781" s="10" t="s">
        <v>5029</v>
      </c>
      <c r="E781" s="11" t="s">
        <v>5030</v>
      </c>
      <c r="F781" s="10" t="s">
        <v>4788</v>
      </c>
      <c r="G781" s="11" t="s">
        <v>4789</v>
      </c>
      <c r="H781" s="42">
        <v>0</v>
      </c>
      <c r="I781" s="42">
        <v>0</v>
      </c>
      <c r="J781" s="42">
        <v>0</v>
      </c>
      <c r="K781" s="42">
        <v>0</v>
      </c>
      <c r="N781" s="43"/>
    </row>
    <row r="782" spans="1:14" x14ac:dyDescent="0.3">
      <c r="A782" s="10" t="s">
        <v>9</v>
      </c>
      <c r="B782" s="10" t="s">
        <v>5023</v>
      </c>
      <c r="C782" s="10" t="s">
        <v>4779</v>
      </c>
      <c r="D782" s="10" t="s">
        <v>5029</v>
      </c>
      <c r="E782" s="11" t="s">
        <v>5030</v>
      </c>
      <c r="F782" s="10" t="s">
        <v>4741</v>
      </c>
      <c r="G782" s="11" t="s">
        <v>4742</v>
      </c>
      <c r="H782" s="42">
        <v>61386.268499999998</v>
      </c>
      <c r="I782" s="42">
        <v>30.6014634146341</v>
      </c>
      <c r="J782" s="42">
        <v>0</v>
      </c>
      <c r="K782" s="42">
        <v>30.6014634146341</v>
      </c>
      <c r="N782" s="43"/>
    </row>
    <row r="783" spans="1:14" x14ac:dyDescent="0.3">
      <c r="A783" s="10" t="s">
        <v>9</v>
      </c>
      <c r="B783" s="10" t="s">
        <v>5023</v>
      </c>
      <c r="C783" s="10" t="s">
        <v>11</v>
      </c>
      <c r="D783" s="10" t="s">
        <v>99</v>
      </c>
      <c r="E783" s="11" t="s">
        <v>451</v>
      </c>
      <c r="F783" s="10" t="s">
        <v>25</v>
      </c>
      <c r="G783" s="11" t="s">
        <v>4887</v>
      </c>
      <c r="H783" s="42">
        <v>1085196.9752</v>
      </c>
      <c r="I783" s="42">
        <v>448.358917039007</v>
      </c>
      <c r="J783" s="42">
        <v>0</v>
      </c>
      <c r="K783" s="42">
        <v>448.358917039007</v>
      </c>
      <c r="N783" s="43"/>
    </row>
    <row r="784" spans="1:14" x14ac:dyDescent="0.3">
      <c r="A784" s="10" t="s">
        <v>9</v>
      </c>
      <c r="B784" s="10" t="s">
        <v>5023</v>
      </c>
      <c r="C784" s="10" t="s">
        <v>11</v>
      </c>
      <c r="D784" s="10" t="s">
        <v>99</v>
      </c>
      <c r="E784" s="11" t="s">
        <v>451</v>
      </c>
      <c r="F784" s="10" t="s">
        <v>13</v>
      </c>
      <c r="G784" s="11" t="s">
        <v>415</v>
      </c>
      <c r="H784" s="42">
        <v>0</v>
      </c>
      <c r="I784" s="42">
        <v>0</v>
      </c>
      <c r="J784" s="42">
        <v>0</v>
      </c>
      <c r="K784" s="42">
        <v>0</v>
      </c>
      <c r="N784" s="43"/>
    </row>
    <row r="785" spans="1:14" x14ac:dyDescent="0.3">
      <c r="A785" s="10" t="s">
        <v>9</v>
      </c>
      <c r="B785" s="10" t="s">
        <v>5023</v>
      </c>
      <c r="C785" s="10" t="s">
        <v>11</v>
      </c>
      <c r="D785" s="10" t="s">
        <v>99</v>
      </c>
      <c r="E785" s="11" t="s">
        <v>451</v>
      </c>
      <c r="F785" s="10" t="s">
        <v>15</v>
      </c>
      <c r="G785" s="11" t="s">
        <v>418</v>
      </c>
      <c r="H785" s="42">
        <v>2646524.1233000001</v>
      </c>
      <c r="I785" s="42">
        <v>1093.43530892888</v>
      </c>
      <c r="J785" s="42">
        <v>0</v>
      </c>
      <c r="K785" s="42">
        <v>1093.43530892888</v>
      </c>
      <c r="N785" s="43"/>
    </row>
    <row r="786" spans="1:14" x14ac:dyDescent="0.3">
      <c r="A786" s="10" t="s">
        <v>9</v>
      </c>
      <c r="B786" s="10" t="s">
        <v>5023</v>
      </c>
      <c r="C786" s="10" t="s">
        <v>11</v>
      </c>
      <c r="D786" s="10" t="s">
        <v>99</v>
      </c>
      <c r="E786" s="11" t="s">
        <v>451</v>
      </c>
      <c r="F786" s="10" t="s">
        <v>17</v>
      </c>
      <c r="G786" s="11" t="s">
        <v>4798</v>
      </c>
      <c r="H786" s="42">
        <v>0</v>
      </c>
      <c r="I786" s="42">
        <v>0</v>
      </c>
      <c r="J786" s="42">
        <v>0</v>
      </c>
      <c r="K786" s="42">
        <v>0</v>
      </c>
      <c r="N786" s="43"/>
    </row>
    <row r="787" spans="1:14" x14ac:dyDescent="0.3">
      <c r="A787" s="10" t="s">
        <v>9</v>
      </c>
      <c r="B787" s="10" t="s">
        <v>5023</v>
      </c>
      <c r="C787" s="10" t="s">
        <v>11</v>
      </c>
      <c r="D787" s="10" t="s">
        <v>99</v>
      </c>
      <c r="E787" s="11" t="s">
        <v>451</v>
      </c>
      <c r="F787" s="10" t="s">
        <v>18</v>
      </c>
      <c r="G787" s="11" t="s">
        <v>4799</v>
      </c>
      <c r="H787" s="42">
        <v>4825057.0510999998</v>
      </c>
      <c r="I787" s="42">
        <v>1993.5158348846901</v>
      </c>
      <c r="J787" s="42">
        <v>0</v>
      </c>
      <c r="K787" s="42">
        <v>1993.5158348846901</v>
      </c>
      <c r="N787" s="43"/>
    </row>
    <row r="788" spans="1:14" x14ac:dyDescent="0.3">
      <c r="A788" s="10" t="s">
        <v>9</v>
      </c>
      <c r="B788" s="10" t="s">
        <v>5023</v>
      </c>
      <c r="C788" s="10" t="s">
        <v>4800</v>
      </c>
      <c r="D788" s="10" t="s">
        <v>4845</v>
      </c>
      <c r="E788" s="11" t="s">
        <v>5031</v>
      </c>
      <c r="F788" s="10" t="s">
        <v>13</v>
      </c>
      <c r="G788" s="11" t="s">
        <v>415</v>
      </c>
      <c r="H788" s="42">
        <v>0</v>
      </c>
      <c r="I788" s="42">
        <v>0</v>
      </c>
      <c r="J788" s="42">
        <v>0</v>
      </c>
      <c r="K788" s="42">
        <v>0</v>
      </c>
      <c r="N788" s="43"/>
    </row>
    <row r="789" spans="1:14" x14ac:dyDescent="0.3">
      <c r="A789" s="10" t="s">
        <v>9</v>
      </c>
      <c r="B789" s="10" t="s">
        <v>5023</v>
      </c>
      <c r="C789" s="10" t="s">
        <v>4800</v>
      </c>
      <c r="D789" s="10" t="s">
        <v>4845</v>
      </c>
      <c r="E789" s="11" t="s">
        <v>5031</v>
      </c>
      <c r="F789" s="10" t="s">
        <v>416</v>
      </c>
      <c r="G789" s="11" t="s">
        <v>417</v>
      </c>
      <c r="H789" s="42">
        <v>233317.34969999999</v>
      </c>
      <c r="I789" s="42">
        <v>96.397167163386598</v>
      </c>
      <c r="J789" s="42">
        <v>0</v>
      </c>
      <c r="K789" s="42">
        <v>96.397167163386598</v>
      </c>
      <c r="N789" s="43"/>
    </row>
    <row r="790" spans="1:14" x14ac:dyDescent="0.3">
      <c r="A790" s="10" t="s">
        <v>9</v>
      </c>
      <c r="B790" s="10" t="s">
        <v>5023</v>
      </c>
      <c r="C790" s="10" t="s">
        <v>4806</v>
      </c>
      <c r="D790" s="10" t="s">
        <v>4897</v>
      </c>
      <c r="E790" s="11" t="s">
        <v>5032</v>
      </c>
      <c r="F790" s="10" t="s">
        <v>4907</v>
      </c>
      <c r="G790" s="11" t="s">
        <v>4908</v>
      </c>
      <c r="H790" s="42">
        <v>33492.492400000003</v>
      </c>
      <c r="I790" s="42">
        <v>16.550649727767698</v>
      </c>
      <c r="J790" s="42">
        <v>0</v>
      </c>
      <c r="K790" s="42">
        <v>16.550649727767698</v>
      </c>
      <c r="N790" s="43"/>
    </row>
    <row r="791" spans="1:14" x14ac:dyDescent="0.3">
      <c r="A791" s="10" t="s">
        <v>9</v>
      </c>
      <c r="B791" s="10" t="s">
        <v>5023</v>
      </c>
      <c r="C791" s="10" t="s">
        <v>4806</v>
      </c>
      <c r="D791" s="10" t="s">
        <v>4897</v>
      </c>
      <c r="E791" s="11" t="s">
        <v>5032</v>
      </c>
      <c r="F791" s="10" t="s">
        <v>5033</v>
      </c>
      <c r="G791" s="11" t="s">
        <v>5034</v>
      </c>
      <c r="H791" s="42">
        <v>36404.883000000002</v>
      </c>
      <c r="I791" s="42">
        <v>17.989836660617101</v>
      </c>
      <c r="J791" s="42">
        <v>0</v>
      </c>
      <c r="K791" s="42">
        <v>17.989836660617101</v>
      </c>
      <c r="N791" s="43"/>
    </row>
    <row r="792" spans="1:14" x14ac:dyDescent="0.3">
      <c r="A792" s="10" t="s">
        <v>9</v>
      </c>
      <c r="B792" s="10" t="s">
        <v>5023</v>
      </c>
      <c r="C792" s="10" t="s">
        <v>4806</v>
      </c>
      <c r="D792" s="10" t="s">
        <v>4897</v>
      </c>
      <c r="E792" s="11" t="s">
        <v>5032</v>
      </c>
      <c r="F792" s="10" t="s">
        <v>4909</v>
      </c>
      <c r="G792" s="11" t="s">
        <v>4910</v>
      </c>
      <c r="H792" s="42">
        <v>55699.470999999998</v>
      </c>
      <c r="I792" s="42">
        <v>27.5244500907441</v>
      </c>
      <c r="J792" s="42">
        <v>0</v>
      </c>
      <c r="K792" s="42">
        <v>27.5244500907441</v>
      </c>
      <c r="N792" s="43"/>
    </row>
    <row r="793" spans="1:14" x14ac:dyDescent="0.3">
      <c r="A793" s="10" t="s">
        <v>9</v>
      </c>
      <c r="B793" s="10" t="s">
        <v>5023</v>
      </c>
      <c r="C793" s="10" t="s">
        <v>4806</v>
      </c>
      <c r="D793" s="10" t="s">
        <v>5035</v>
      </c>
      <c r="E793" s="11" t="s">
        <v>5036</v>
      </c>
      <c r="F793" s="10" t="s">
        <v>4809</v>
      </c>
      <c r="G793" s="11" t="s">
        <v>4810</v>
      </c>
      <c r="H793" s="42">
        <v>267229.75510000001</v>
      </c>
      <c r="I793" s="42">
        <v>110.408383320856</v>
      </c>
      <c r="J793" s="42">
        <v>0</v>
      </c>
      <c r="K793" s="42">
        <v>110.408383320856</v>
      </c>
      <c r="N793" s="43"/>
    </row>
    <row r="794" spans="1:14" x14ac:dyDescent="0.3">
      <c r="A794" s="10" t="s">
        <v>9</v>
      </c>
      <c r="B794" s="10" t="s">
        <v>5037</v>
      </c>
      <c r="C794" s="10" t="s">
        <v>4722</v>
      </c>
      <c r="D794" s="10" t="s">
        <v>4723</v>
      </c>
      <c r="E794" s="11" t="s">
        <v>5038</v>
      </c>
      <c r="F794" s="10" t="s">
        <v>416</v>
      </c>
      <c r="G794" s="11" t="s">
        <v>417</v>
      </c>
      <c r="H794" s="42">
        <v>2578552.9101999998</v>
      </c>
      <c r="I794" s="42">
        <v>1759.49113870919</v>
      </c>
      <c r="J794" s="42">
        <v>35331.977412645203</v>
      </c>
      <c r="K794" s="42">
        <v>37091.468551354403</v>
      </c>
      <c r="N794" s="43"/>
    </row>
    <row r="795" spans="1:14" x14ac:dyDescent="0.3">
      <c r="A795" s="10" t="s">
        <v>9</v>
      </c>
      <c r="B795" s="10" t="s">
        <v>5037</v>
      </c>
      <c r="C795" s="10" t="s">
        <v>4722</v>
      </c>
      <c r="D795" s="10" t="s">
        <v>4723</v>
      </c>
      <c r="E795" s="11" t="s">
        <v>5038</v>
      </c>
      <c r="F795" s="10" t="s">
        <v>4725</v>
      </c>
      <c r="G795" s="11" t="s">
        <v>4726</v>
      </c>
      <c r="H795" s="42">
        <v>124788.04210000001</v>
      </c>
      <c r="I795" s="42">
        <v>85.149873627620195</v>
      </c>
      <c r="J795" s="42">
        <v>1709.87698972317</v>
      </c>
      <c r="K795" s="42">
        <v>1795.0268633507901</v>
      </c>
      <c r="N795" s="43"/>
    </row>
    <row r="796" spans="1:14" x14ac:dyDescent="0.3">
      <c r="A796" s="10" t="s">
        <v>9</v>
      </c>
      <c r="B796" s="10" t="s">
        <v>5037</v>
      </c>
      <c r="C796" s="10" t="s">
        <v>4722</v>
      </c>
      <c r="D796" s="10" t="s">
        <v>4723</v>
      </c>
      <c r="E796" s="11" t="s">
        <v>5038</v>
      </c>
      <c r="F796" s="10" t="s">
        <v>4729</v>
      </c>
      <c r="G796" s="11" t="s">
        <v>4730</v>
      </c>
      <c r="H796" s="42">
        <v>0</v>
      </c>
      <c r="I796" s="42">
        <v>0</v>
      </c>
      <c r="J796" s="42">
        <v>0</v>
      </c>
      <c r="K796" s="42">
        <v>0</v>
      </c>
      <c r="N796" s="43"/>
    </row>
    <row r="797" spans="1:14" x14ac:dyDescent="0.3">
      <c r="A797" s="10" t="s">
        <v>9</v>
      </c>
      <c r="B797" s="10" t="s">
        <v>5037</v>
      </c>
      <c r="C797" s="10" t="s">
        <v>4722</v>
      </c>
      <c r="D797" s="10" t="s">
        <v>4723</v>
      </c>
      <c r="E797" s="11" t="s">
        <v>5038</v>
      </c>
      <c r="F797" s="10" t="s">
        <v>4731</v>
      </c>
      <c r="G797" s="11" t="s">
        <v>4732</v>
      </c>
      <c r="H797" s="42">
        <v>0</v>
      </c>
      <c r="I797" s="42">
        <v>0</v>
      </c>
      <c r="J797" s="42">
        <v>0</v>
      </c>
      <c r="K797" s="42">
        <v>0</v>
      </c>
      <c r="N797" s="43"/>
    </row>
    <row r="798" spans="1:14" x14ac:dyDescent="0.3">
      <c r="A798" s="10" t="s">
        <v>9</v>
      </c>
      <c r="B798" s="10" t="s">
        <v>5037</v>
      </c>
      <c r="C798" s="10" t="s">
        <v>4722</v>
      </c>
      <c r="D798" s="10" t="s">
        <v>4723</v>
      </c>
      <c r="E798" s="11" t="s">
        <v>5038</v>
      </c>
      <c r="F798" s="10" t="s">
        <v>4733</v>
      </c>
      <c r="G798" s="11" t="s">
        <v>4734</v>
      </c>
      <c r="H798" s="42">
        <v>538748.37450000003</v>
      </c>
      <c r="I798" s="42">
        <v>367.61820441155299</v>
      </c>
      <c r="J798" s="42">
        <v>7382.0650806317699</v>
      </c>
      <c r="K798" s="42">
        <v>7749.6832850433302</v>
      </c>
      <c r="N798" s="43"/>
    </row>
    <row r="799" spans="1:14" x14ac:dyDescent="0.3">
      <c r="A799" s="10" t="s">
        <v>9</v>
      </c>
      <c r="B799" s="10" t="s">
        <v>5037</v>
      </c>
      <c r="C799" s="10" t="s">
        <v>4722</v>
      </c>
      <c r="D799" s="10" t="s">
        <v>4723</v>
      </c>
      <c r="E799" s="11" t="s">
        <v>5038</v>
      </c>
      <c r="F799" s="10" t="s">
        <v>4735</v>
      </c>
      <c r="G799" s="11" t="s">
        <v>4736</v>
      </c>
      <c r="H799" s="42">
        <v>265174.58970000001</v>
      </c>
      <c r="I799" s="42">
        <v>180.94348145869299</v>
      </c>
      <c r="J799" s="42">
        <v>3633.4886031617398</v>
      </c>
      <c r="K799" s="42">
        <v>3814.43208462043</v>
      </c>
      <c r="N799" s="43"/>
    </row>
    <row r="800" spans="1:14" x14ac:dyDescent="0.3">
      <c r="A800" s="10" t="s">
        <v>9</v>
      </c>
      <c r="B800" s="10" t="s">
        <v>5037</v>
      </c>
      <c r="C800" s="10" t="s">
        <v>4722</v>
      </c>
      <c r="D800" s="10" t="s">
        <v>4723</v>
      </c>
      <c r="E800" s="11" t="s">
        <v>5038</v>
      </c>
      <c r="F800" s="10" t="s">
        <v>5039</v>
      </c>
      <c r="G800" s="11" t="s">
        <v>5040</v>
      </c>
      <c r="H800" s="42">
        <v>0</v>
      </c>
      <c r="I800" s="42">
        <v>0</v>
      </c>
      <c r="J800" s="42">
        <v>0</v>
      </c>
      <c r="K800" s="42">
        <v>0</v>
      </c>
      <c r="N800" s="43"/>
    </row>
    <row r="801" spans="1:14" x14ac:dyDescent="0.3">
      <c r="A801" s="10" t="s">
        <v>9</v>
      </c>
      <c r="B801" s="10" t="s">
        <v>5037</v>
      </c>
      <c r="C801" s="10" t="s">
        <v>4722</v>
      </c>
      <c r="D801" s="10" t="s">
        <v>4723</v>
      </c>
      <c r="E801" s="11" t="s">
        <v>5038</v>
      </c>
      <c r="F801" s="10" t="s">
        <v>4741</v>
      </c>
      <c r="G801" s="11" t="s">
        <v>4742</v>
      </c>
      <c r="H801" s="42">
        <v>399561.71189999999</v>
      </c>
      <c r="I801" s="42">
        <v>272.64334536536097</v>
      </c>
      <c r="J801" s="42">
        <v>5474.8945920943897</v>
      </c>
      <c r="K801" s="42">
        <v>5747.5379374597496</v>
      </c>
      <c r="N801" s="43"/>
    </row>
    <row r="802" spans="1:14" x14ac:dyDescent="0.3">
      <c r="A802" s="10" t="s">
        <v>9</v>
      </c>
      <c r="B802" s="10" t="s">
        <v>5037</v>
      </c>
      <c r="C802" s="10" t="s">
        <v>4743</v>
      </c>
      <c r="D802" s="10" t="s">
        <v>4744</v>
      </c>
      <c r="E802" s="11" t="s">
        <v>4819</v>
      </c>
      <c r="F802" s="10" t="s">
        <v>416</v>
      </c>
      <c r="G802" s="11" t="s">
        <v>417</v>
      </c>
      <c r="H802" s="42">
        <v>4352.6661000000004</v>
      </c>
      <c r="I802" s="42">
        <v>8.1039162902184891</v>
      </c>
      <c r="J802" s="42">
        <v>0</v>
      </c>
      <c r="K802" s="42">
        <v>8.1039162902184891</v>
      </c>
      <c r="N802" s="43"/>
    </row>
    <row r="803" spans="1:14" x14ac:dyDescent="0.3">
      <c r="A803" s="10" t="s">
        <v>9</v>
      </c>
      <c r="B803" s="10" t="s">
        <v>5037</v>
      </c>
      <c r="C803" s="10" t="s">
        <v>4743</v>
      </c>
      <c r="D803" s="10" t="s">
        <v>4744</v>
      </c>
      <c r="E803" s="11" t="s">
        <v>4819</v>
      </c>
      <c r="F803" s="10" t="s">
        <v>4746</v>
      </c>
      <c r="G803" s="11" t="s">
        <v>4747</v>
      </c>
      <c r="H803" s="42">
        <v>0</v>
      </c>
      <c r="I803" s="42">
        <v>0</v>
      </c>
      <c r="J803" s="42">
        <v>0</v>
      </c>
      <c r="K803" s="42">
        <v>0</v>
      </c>
      <c r="N803" s="43"/>
    </row>
    <row r="804" spans="1:14" x14ac:dyDescent="0.3">
      <c r="A804" s="10" t="s">
        <v>9</v>
      </c>
      <c r="B804" s="10" t="s">
        <v>5037</v>
      </c>
      <c r="C804" s="10" t="s">
        <v>4743</v>
      </c>
      <c r="D804" s="10" t="s">
        <v>4744</v>
      </c>
      <c r="E804" s="11" t="s">
        <v>4819</v>
      </c>
      <c r="F804" s="10" t="s">
        <v>4748</v>
      </c>
      <c r="G804" s="11" t="s">
        <v>4749</v>
      </c>
      <c r="H804" s="42">
        <v>6174.7124000000003</v>
      </c>
      <c r="I804" s="42">
        <v>11.4962533419379</v>
      </c>
      <c r="J804" s="42">
        <v>0</v>
      </c>
      <c r="K804" s="42">
        <v>11.4962533419379</v>
      </c>
      <c r="N804" s="43"/>
    </row>
    <row r="805" spans="1:14" x14ac:dyDescent="0.3">
      <c r="A805" s="10" t="s">
        <v>9</v>
      </c>
      <c r="B805" s="10" t="s">
        <v>5037</v>
      </c>
      <c r="C805" s="10" t="s">
        <v>4743</v>
      </c>
      <c r="D805" s="10" t="s">
        <v>4750</v>
      </c>
      <c r="E805" s="11" t="s">
        <v>5041</v>
      </c>
      <c r="F805" s="10" t="s">
        <v>13</v>
      </c>
      <c r="G805" s="11" t="s">
        <v>415</v>
      </c>
      <c r="H805" s="42">
        <v>0</v>
      </c>
      <c r="I805" s="42">
        <v>0</v>
      </c>
      <c r="J805" s="42">
        <v>0</v>
      </c>
      <c r="K805" s="42">
        <v>0</v>
      </c>
      <c r="N805" s="43"/>
    </row>
    <row r="806" spans="1:14" x14ac:dyDescent="0.3">
      <c r="A806" s="10" t="s">
        <v>9</v>
      </c>
      <c r="B806" s="10" t="s">
        <v>5037</v>
      </c>
      <c r="C806" s="10" t="s">
        <v>4743</v>
      </c>
      <c r="D806" s="10" t="s">
        <v>4750</v>
      </c>
      <c r="E806" s="11" t="s">
        <v>5041</v>
      </c>
      <c r="F806" s="10" t="s">
        <v>416</v>
      </c>
      <c r="G806" s="11" t="s">
        <v>417</v>
      </c>
      <c r="H806" s="42">
        <v>0</v>
      </c>
      <c r="I806" s="42">
        <v>0</v>
      </c>
      <c r="J806" s="42">
        <v>0</v>
      </c>
      <c r="K806" s="42">
        <v>0</v>
      </c>
      <c r="N806" s="43"/>
    </row>
    <row r="807" spans="1:14" x14ac:dyDescent="0.3">
      <c r="A807" s="10" t="s">
        <v>9</v>
      </c>
      <c r="B807" s="10" t="s">
        <v>5037</v>
      </c>
      <c r="C807" s="10" t="s">
        <v>4743</v>
      </c>
      <c r="D807" s="10" t="s">
        <v>4750</v>
      </c>
      <c r="E807" s="11" t="s">
        <v>5041</v>
      </c>
      <c r="F807" s="10" t="s">
        <v>4746</v>
      </c>
      <c r="G807" s="11" t="s">
        <v>4747</v>
      </c>
      <c r="H807" s="42">
        <v>0</v>
      </c>
      <c r="I807" s="42">
        <v>0</v>
      </c>
      <c r="J807" s="42">
        <v>0</v>
      </c>
      <c r="K807" s="42">
        <v>0</v>
      </c>
      <c r="N807" s="43"/>
    </row>
    <row r="808" spans="1:14" x14ac:dyDescent="0.3">
      <c r="A808" s="10" t="s">
        <v>9</v>
      </c>
      <c r="B808" s="10" t="s">
        <v>5037</v>
      </c>
      <c r="C808" s="10" t="s">
        <v>4743</v>
      </c>
      <c r="D808" s="10" t="s">
        <v>4750</v>
      </c>
      <c r="E808" s="11" t="s">
        <v>5041</v>
      </c>
      <c r="F808" s="10" t="s">
        <v>4748</v>
      </c>
      <c r="G808" s="11" t="s">
        <v>4749</v>
      </c>
      <c r="H808" s="42">
        <v>28051.238499999999</v>
      </c>
      <c r="I808" s="42">
        <v>17.433147960903302</v>
      </c>
      <c r="J808" s="42">
        <v>0</v>
      </c>
      <c r="K808" s="42">
        <v>17.433147960903302</v>
      </c>
      <c r="N808" s="43"/>
    </row>
    <row r="809" spans="1:14" x14ac:dyDescent="0.3">
      <c r="A809" s="10" t="s">
        <v>9</v>
      </c>
      <c r="B809" s="10" t="s">
        <v>5037</v>
      </c>
      <c r="C809" s="10" t="s">
        <v>4743</v>
      </c>
      <c r="D809" s="10" t="s">
        <v>4750</v>
      </c>
      <c r="E809" s="11" t="s">
        <v>5041</v>
      </c>
      <c r="F809" s="10" t="s">
        <v>4760</v>
      </c>
      <c r="G809" s="11" t="s">
        <v>4761</v>
      </c>
      <c r="H809" s="42">
        <v>10613.982099999999</v>
      </c>
      <c r="I809" s="42">
        <v>6.5963262554769102</v>
      </c>
      <c r="J809" s="42">
        <v>0</v>
      </c>
      <c r="K809" s="42">
        <v>6.5963262554769102</v>
      </c>
      <c r="N809" s="43"/>
    </row>
    <row r="810" spans="1:14" x14ac:dyDescent="0.3">
      <c r="A810" s="10" t="s">
        <v>9</v>
      </c>
      <c r="B810" s="10" t="s">
        <v>5037</v>
      </c>
      <c r="C810" s="10" t="s">
        <v>4743</v>
      </c>
      <c r="D810" s="10" t="s">
        <v>4750</v>
      </c>
      <c r="E810" s="11" t="s">
        <v>5041</v>
      </c>
      <c r="F810" s="10" t="s">
        <v>4754</v>
      </c>
      <c r="G810" s="11" t="s">
        <v>4755</v>
      </c>
      <c r="H810" s="42">
        <v>52605.817999999999</v>
      </c>
      <c r="I810" s="42">
        <v>30.465071317415401</v>
      </c>
      <c r="J810" s="42">
        <v>0</v>
      </c>
      <c r="K810" s="42">
        <v>30.465071317415401</v>
      </c>
      <c r="N810" s="43"/>
    </row>
    <row r="811" spans="1:14" x14ac:dyDescent="0.3">
      <c r="A811" s="10" t="s">
        <v>9</v>
      </c>
      <c r="B811" s="10" t="s">
        <v>5037</v>
      </c>
      <c r="C811" s="10" t="s">
        <v>4743</v>
      </c>
      <c r="D811" s="10" t="s">
        <v>4750</v>
      </c>
      <c r="E811" s="11" t="s">
        <v>5041</v>
      </c>
      <c r="F811" s="10" t="s">
        <v>4764</v>
      </c>
      <c r="G811" s="11" t="s">
        <v>4765</v>
      </c>
      <c r="H811" s="42">
        <v>17474.597000000002</v>
      </c>
      <c r="I811" s="42">
        <v>10.1198852819096</v>
      </c>
      <c r="J811" s="42">
        <v>0</v>
      </c>
      <c r="K811" s="42">
        <v>10.1198852819096</v>
      </c>
      <c r="N811" s="43"/>
    </row>
    <row r="812" spans="1:14" x14ac:dyDescent="0.3">
      <c r="A812" s="10" t="s">
        <v>9</v>
      </c>
      <c r="B812" s="10" t="s">
        <v>5037</v>
      </c>
      <c r="C812" s="10" t="s">
        <v>4743</v>
      </c>
      <c r="D812" s="10" t="s">
        <v>4752</v>
      </c>
      <c r="E812" s="11" t="s">
        <v>5042</v>
      </c>
      <c r="F812" s="10" t="s">
        <v>13</v>
      </c>
      <c r="G812" s="11" t="s">
        <v>415</v>
      </c>
      <c r="H812" s="42">
        <v>0</v>
      </c>
      <c r="I812" s="42" t="s">
        <v>414</v>
      </c>
      <c r="J812" s="42">
        <v>0</v>
      </c>
      <c r="K812" s="42">
        <v>0</v>
      </c>
      <c r="N812" s="43"/>
    </row>
    <row r="813" spans="1:14" x14ac:dyDescent="0.3">
      <c r="A813" s="10" t="s">
        <v>9</v>
      </c>
      <c r="B813" s="10" t="s">
        <v>5037</v>
      </c>
      <c r="C813" s="10" t="s">
        <v>4743</v>
      </c>
      <c r="D813" s="10" t="s">
        <v>4752</v>
      </c>
      <c r="E813" s="11" t="s">
        <v>5042</v>
      </c>
      <c r="F813" s="10" t="s">
        <v>416</v>
      </c>
      <c r="G813" s="11" t="s">
        <v>417</v>
      </c>
      <c r="H813" s="42">
        <v>3863.0142999999998</v>
      </c>
      <c r="I813" s="42" t="s">
        <v>414</v>
      </c>
      <c r="J813" s="42">
        <v>0</v>
      </c>
      <c r="K813" s="42">
        <v>0</v>
      </c>
      <c r="N813" s="43"/>
    </row>
    <row r="814" spans="1:14" x14ac:dyDescent="0.3">
      <c r="A814" s="10" t="s">
        <v>9</v>
      </c>
      <c r="B814" s="10" t="s">
        <v>5037</v>
      </c>
      <c r="C814" s="10" t="s">
        <v>4743</v>
      </c>
      <c r="D814" s="10" t="s">
        <v>4752</v>
      </c>
      <c r="E814" s="11" t="s">
        <v>5042</v>
      </c>
      <c r="F814" s="10" t="s">
        <v>4746</v>
      </c>
      <c r="G814" s="11" t="s">
        <v>4747</v>
      </c>
      <c r="H814" s="42">
        <v>1013.2497</v>
      </c>
      <c r="I814" s="42" t="s">
        <v>414</v>
      </c>
      <c r="J814" s="42">
        <v>0</v>
      </c>
      <c r="K814" s="42">
        <v>0</v>
      </c>
      <c r="N814" s="43"/>
    </row>
    <row r="815" spans="1:14" x14ac:dyDescent="0.3">
      <c r="A815" s="10" t="s">
        <v>9</v>
      </c>
      <c r="B815" s="10" t="s">
        <v>5037</v>
      </c>
      <c r="C815" s="10" t="s">
        <v>4743</v>
      </c>
      <c r="D815" s="10" t="s">
        <v>4752</v>
      </c>
      <c r="E815" s="11" t="s">
        <v>5042</v>
      </c>
      <c r="F815" s="10" t="s">
        <v>4748</v>
      </c>
      <c r="G815" s="11" t="s">
        <v>4749</v>
      </c>
      <c r="H815" s="42">
        <v>5889.5137000000004</v>
      </c>
      <c r="I815" s="42" t="s">
        <v>414</v>
      </c>
      <c r="J815" s="42">
        <v>0</v>
      </c>
      <c r="K815" s="42">
        <v>0</v>
      </c>
      <c r="N815" s="43"/>
    </row>
    <row r="816" spans="1:14" x14ac:dyDescent="0.3">
      <c r="A816" s="10" t="s">
        <v>9</v>
      </c>
      <c r="B816" s="10" t="s">
        <v>5037</v>
      </c>
      <c r="C816" s="10" t="s">
        <v>4743</v>
      </c>
      <c r="D816" s="10" t="s">
        <v>4752</v>
      </c>
      <c r="E816" s="11" t="s">
        <v>5042</v>
      </c>
      <c r="F816" s="10" t="s">
        <v>71</v>
      </c>
      <c r="G816" s="11" t="s">
        <v>4778</v>
      </c>
      <c r="H816" s="42">
        <v>3039.7489999999998</v>
      </c>
      <c r="I816" s="42" t="s">
        <v>414</v>
      </c>
      <c r="J816" s="42">
        <v>0</v>
      </c>
      <c r="K816" s="42">
        <v>0</v>
      </c>
      <c r="N816" s="43"/>
    </row>
    <row r="817" spans="1:14" x14ac:dyDescent="0.3">
      <c r="A817" s="10" t="s">
        <v>9</v>
      </c>
      <c r="B817" s="10" t="s">
        <v>5037</v>
      </c>
      <c r="C817" s="10" t="s">
        <v>4743</v>
      </c>
      <c r="D817" s="10" t="s">
        <v>4756</v>
      </c>
      <c r="E817" s="11" t="s">
        <v>4914</v>
      </c>
      <c r="F817" s="10" t="s">
        <v>13</v>
      </c>
      <c r="G817" s="11" t="s">
        <v>415</v>
      </c>
      <c r="H817" s="42">
        <v>0</v>
      </c>
      <c r="I817" s="42">
        <v>0</v>
      </c>
      <c r="J817" s="42">
        <v>0</v>
      </c>
      <c r="K817" s="42">
        <v>0</v>
      </c>
      <c r="N817" s="43"/>
    </row>
    <row r="818" spans="1:14" x14ac:dyDescent="0.3">
      <c r="A818" s="10" t="s">
        <v>9</v>
      </c>
      <c r="B818" s="10" t="s">
        <v>5037</v>
      </c>
      <c r="C818" s="10" t="s">
        <v>4743</v>
      </c>
      <c r="D818" s="10" t="s">
        <v>4756</v>
      </c>
      <c r="E818" s="11" t="s">
        <v>4914</v>
      </c>
      <c r="F818" s="10" t="s">
        <v>416</v>
      </c>
      <c r="G818" s="11" t="s">
        <v>417</v>
      </c>
      <c r="H818" s="42">
        <v>7010.9692999999997</v>
      </c>
      <c r="I818" s="42">
        <v>7.3475793857365996</v>
      </c>
      <c r="J818" s="42">
        <v>0</v>
      </c>
      <c r="K818" s="42">
        <v>7.3475793857365996</v>
      </c>
      <c r="N818" s="43"/>
    </row>
    <row r="819" spans="1:14" x14ac:dyDescent="0.3">
      <c r="A819" s="10" t="s">
        <v>9</v>
      </c>
      <c r="B819" s="10" t="s">
        <v>5037</v>
      </c>
      <c r="C819" s="10" t="s">
        <v>4743</v>
      </c>
      <c r="D819" s="10" t="s">
        <v>4756</v>
      </c>
      <c r="E819" s="11" t="s">
        <v>4914</v>
      </c>
      <c r="F819" s="10" t="s">
        <v>4746</v>
      </c>
      <c r="G819" s="11" t="s">
        <v>4747</v>
      </c>
      <c r="H819" s="42">
        <v>5007.8352000000004</v>
      </c>
      <c r="I819" s="42">
        <v>5.24827098981185</v>
      </c>
      <c r="J819" s="42">
        <v>0</v>
      </c>
      <c r="K819" s="42">
        <v>5.24827098981185</v>
      </c>
      <c r="N819" s="43"/>
    </row>
    <row r="820" spans="1:14" x14ac:dyDescent="0.3">
      <c r="A820" s="10" t="s">
        <v>9</v>
      </c>
      <c r="B820" s="10" t="s">
        <v>5037</v>
      </c>
      <c r="C820" s="10" t="s">
        <v>4743</v>
      </c>
      <c r="D820" s="10" t="s">
        <v>4756</v>
      </c>
      <c r="E820" s="11" t="s">
        <v>4914</v>
      </c>
      <c r="F820" s="10" t="s">
        <v>4748</v>
      </c>
      <c r="G820" s="11" t="s">
        <v>4749</v>
      </c>
      <c r="H820" s="42">
        <v>13888.3963</v>
      </c>
      <c r="I820" s="42">
        <v>14.5552048784115</v>
      </c>
      <c r="J820" s="42">
        <v>0</v>
      </c>
      <c r="K820" s="42">
        <v>14.5552048784115</v>
      </c>
      <c r="N820" s="43"/>
    </row>
    <row r="821" spans="1:14" x14ac:dyDescent="0.3">
      <c r="A821" s="10" t="s">
        <v>9</v>
      </c>
      <c r="B821" s="10" t="s">
        <v>5037</v>
      </c>
      <c r="C821" s="10" t="s">
        <v>4743</v>
      </c>
      <c r="D821" s="10" t="s">
        <v>4756</v>
      </c>
      <c r="E821" s="11" t="s">
        <v>4914</v>
      </c>
      <c r="F821" s="10" t="s">
        <v>4760</v>
      </c>
      <c r="G821" s="11" t="s">
        <v>4761</v>
      </c>
      <c r="H821" s="42">
        <v>16559.241699999999</v>
      </c>
      <c r="I821" s="42">
        <v>17.3542827396445</v>
      </c>
      <c r="J821" s="42">
        <v>0</v>
      </c>
      <c r="K821" s="42">
        <v>17.3542827396445</v>
      </c>
      <c r="N821" s="43"/>
    </row>
    <row r="822" spans="1:14" x14ac:dyDescent="0.3">
      <c r="A822" s="10" t="s">
        <v>9</v>
      </c>
      <c r="B822" s="10" t="s">
        <v>5037</v>
      </c>
      <c r="C822" s="10" t="s">
        <v>4743</v>
      </c>
      <c r="D822" s="10" t="s">
        <v>4758</v>
      </c>
      <c r="E822" s="11" t="s">
        <v>5043</v>
      </c>
      <c r="F822" s="10" t="s">
        <v>13</v>
      </c>
      <c r="G822" s="11" t="s">
        <v>415</v>
      </c>
      <c r="H822" s="42">
        <v>0</v>
      </c>
      <c r="I822" s="42">
        <v>0</v>
      </c>
      <c r="J822" s="42">
        <v>0</v>
      </c>
      <c r="K822" s="42">
        <v>0</v>
      </c>
      <c r="N822" s="43"/>
    </row>
    <row r="823" spans="1:14" x14ac:dyDescent="0.3">
      <c r="A823" s="10" t="s">
        <v>9</v>
      </c>
      <c r="B823" s="10" t="s">
        <v>5037</v>
      </c>
      <c r="C823" s="10" t="s">
        <v>4743</v>
      </c>
      <c r="D823" s="10" t="s">
        <v>4758</v>
      </c>
      <c r="E823" s="11" t="s">
        <v>5043</v>
      </c>
      <c r="F823" s="10" t="s">
        <v>416</v>
      </c>
      <c r="G823" s="11" t="s">
        <v>417</v>
      </c>
      <c r="H823" s="42">
        <v>0</v>
      </c>
      <c r="I823" s="42">
        <v>0</v>
      </c>
      <c r="J823" s="42">
        <v>0</v>
      </c>
      <c r="K823" s="42">
        <v>0</v>
      </c>
      <c r="N823" s="43"/>
    </row>
    <row r="824" spans="1:14" x14ac:dyDescent="0.3">
      <c r="A824" s="10" t="s">
        <v>9</v>
      </c>
      <c r="B824" s="10" t="s">
        <v>5037</v>
      </c>
      <c r="C824" s="10" t="s">
        <v>4743</v>
      </c>
      <c r="D824" s="10" t="s">
        <v>4758</v>
      </c>
      <c r="E824" s="11" t="s">
        <v>5043</v>
      </c>
      <c r="F824" s="10" t="s">
        <v>4746</v>
      </c>
      <c r="G824" s="11" t="s">
        <v>4747</v>
      </c>
      <c r="H824" s="42">
        <v>10161.8475</v>
      </c>
      <c r="I824" s="42">
        <v>3.4274798064513199</v>
      </c>
      <c r="J824" s="42">
        <v>574.37136784575705</v>
      </c>
      <c r="K824" s="42">
        <v>577.798847652208</v>
      </c>
      <c r="N824" s="43"/>
    </row>
    <row r="825" spans="1:14" x14ac:dyDescent="0.3">
      <c r="A825" s="10" t="s">
        <v>9</v>
      </c>
      <c r="B825" s="10" t="s">
        <v>5037</v>
      </c>
      <c r="C825" s="10" t="s">
        <v>4743</v>
      </c>
      <c r="D825" s="10" t="s">
        <v>4758</v>
      </c>
      <c r="E825" s="11" t="s">
        <v>5043</v>
      </c>
      <c r="F825" s="10" t="s">
        <v>4754</v>
      </c>
      <c r="G825" s="11" t="s">
        <v>4755</v>
      </c>
      <c r="H825" s="42">
        <v>49793.052499999998</v>
      </c>
      <c r="I825" s="42">
        <v>16.794651051611499</v>
      </c>
      <c r="J825" s="42">
        <v>2814.4197024442101</v>
      </c>
      <c r="K825" s="42">
        <v>2831.21435349582</v>
      </c>
      <c r="N825" s="43"/>
    </row>
    <row r="826" spans="1:14" x14ac:dyDescent="0.3">
      <c r="A826" s="10" t="s">
        <v>9</v>
      </c>
      <c r="B826" s="10" t="s">
        <v>5037</v>
      </c>
      <c r="C826" s="10" t="s">
        <v>4743</v>
      </c>
      <c r="D826" s="10" t="s">
        <v>4758</v>
      </c>
      <c r="E826" s="11" t="s">
        <v>5043</v>
      </c>
      <c r="F826" s="10" t="s">
        <v>71</v>
      </c>
      <c r="G826" s="11" t="s">
        <v>4778</v>
      </c>
      <c r="H826" s="42">
        <v>8535.9519</v>
      </c>
      <c r="I826" s="42">
        <v>2.8790830374191101</v>
      </c>
      <c r="J826" s="42">
        <v>482.47194899043598</v>
      </c>
      <c r="K826" s="42">
        <v>485.35103202785501</v>
      </c>
      <c r="N826" s="43"/>
    </row>
    <row r="827" spans="1:14" x14ac:dyDescent="0.3">
      <c r="A827" s="10" t="s">
        <v>9</v>
      </c>
      <c r="B827" s="10" t="s">
        <v>5037</v>
      </c>
      <c r="C827" s="10" t="s">
        <v>4743</v>
      </c>
      <c r="D827" s="10" t="s">
        <v>4762</v>
      </c>
      <c r="E827" s="11" t="s">
        <v>5044</v>
      </c>
      <c r="F827" s="10" t="s">
        <v>416</v>
      </c>
      <c r="G827" s="11" t="s">
        <v>417</v>
      </c>
      <c r="H827" s="42">
        <v>8347.8382999999994</v>
      </c>
      <c r="I827" s="42" t="s">
        <v>414</v>
      </c>
      <c r="J827" s="42">
        <v>0</v>
      </c>
      <c r="K827" s="42">
        <v>0</v>
      </c>
      <c r="N827" s="43"/>
    </row>
    <row r="828" spans="1:14" x14ac:dyDescent="0.3">
      <c r="A828" s="10" t="s">
        <v>9</v>
      </c>
      <c r="B828" s="10" t="s">
        <v>5037</v>
      </c>
      <c r="C828" s="10" t="s">
        <v>4743</v>
      </c>
      <c r="D828" s="10" t="s">
        <v>4762</v>
      </c>
      <c r="E828" s="11" t="s">
        <v>5044</v>
      </c>
      <c r="F828" s="10" t="s">
        <v>4746</v>
      </c>
      <c r="G828" s="11" t="s">
        <v>4747</v>
      </c>
      <c r="H828" s="42">
        <v>4109.7049999999999</v>
      </c>
      <c r="I828" s="42" t="s">
        <v>414</v>
      </c>
      <c r="J828" s="42">
        <v>0</v>
      </c>
      <c r="K828" s="42">
        <v>0</v>
      </c>
      <c r="N828" s="43"/>
    </row>
    <row r="829" spans="1:14" x14ac:dyDescent="0.3">
      <c r="A829" s="10" t="s">
        <v>9</v>
      </c>
      <c r="B829" s="10" t="s">
        <v>5037</v>
      </c>
      <c r="C829" s="10" t="s">
        <v>4743</v>
      </c>
      <c r="D829" s="10" t="s">
        <v>4762</v>
      </c>
      <c r="E829" s="11" t="s">
        <v>5044</v>
      </c>
      <c r="F829" s="10" t="s">
        <v>4748</v>
      </c>
      <c r="G829" s="11" t="s">
        <v>4749</v>
      </c>
      <c r="H829" s="42">
        <v>23052.8766</v>
      </c>
      <c r="I829" s="42" t="s">
        <v>414</v>
      </c>
      <c r="J829" s="42">
        <v>0</v>
      </c>
      <c r="K829" s="42">
        <v>0</v>
      </c>
      <c r="N829" s="43"/>
    </row>
    <row r="830" spans="1:14" x14ac:dyDescent="0.3">
      <c r="A830" s="10" t="s">
        <v>9</v>
      </c>
      <c r="B830" s="10" t="s">
        <v>5037</v>
      </c>
      <c r="C830" s="10" t="s">
        <v>4743</v>
      </c>
      <c r="D830" s="10" t="s">
        <v>4762</v>
      </c>
      <c r="E830" s="11" t="s">
        <v>5044</v>
      </c>
      <c r="F830" s="10" t="s">
        <v>4760</v>
      </c>
      <c r="G830" s="11" t="s">
        <v>4761</v>
      </c>
      <c r="H830" s="42">
        <v>21190.666499999999</v>
      </c>
      <c r="I830" s="42" t="s">
        <v>414</v>
      </c>
      <c r="J830" s="42">
        <v>0</v>
      </c>
      <c r="K830" s="42">
        <v>0</v>
      </c>
      <c r="N830" s="43"/>
    </row>
    <row r="831" spans="1:14" x14ac:dyDescent="0.3">
      <c r="A831" s="10" t="s">
        <v>9</v>
      </c>
      <c r="B831" s="10" t="s">
        <v>5037</v>
      </c>
      <c r="C831" s="10" t="s">
        <v>4743</v>
      </c>
      <c r="D831" s="10" t="s">
        <v>4766</v>
      </c>
      <c r="E831" s="11" t="s">
        <v>4826</v>
      </c>
      <c r="F831" s="10" t="s">
        <v>13</v>
      </c>
      <c r="G831" s="11" t="s">
        <v>415</v>
      </c>
      <c r="H831" s="42">
        <v>0</v>
      </c>
      <c r="I831" s="42">
        <v>0</v>
      </c>
      <c r="J831" s="42">
        <v>0</v>
      </c>
      <c r="K831" s="42">
        <v>0</v>
      </c>
      <c r="N831" s="43"/>
    </row>
    <row r="832" spans="1:14" x14ac:dyDescent="0.3">
      <c r="A832" s="10" t="s">
        <v>9</v>
      </c>
      <c r="B832" s="10" t="s">
        <v>5037</v>
      </c>
      <c r="C832" s="10" t="s">
        <v>4743</v>
      </c>
      <c r="D832" s="10" t="s">
        <v>4766</v>
      </c>
      <c r="E832" s="11" t="s">
        <v>4826</v>
      </c>
      <c r="F832" s="10" t="s">
        <v>416</v>
      </c>
      <c r="G832" s="11" t="s">
        <v>417</v>
      </c>
      <c r="H832" s="42">
        <v>17237.105200000002</v>
      </c>
      <c r="I832" s="42">
        <v>14.017087143326</v>
      </c>
      <c r="J832" s="42">
        <v>213.17581395348799</v>
      </c>
      <c r="K832" s="42">
        <v>227.19290109681401</v>
      </c>
      <c r="N832" s="43"/>
    </row>
    <row r="833" spans="1:14" x14ac:dyDescent="0.3">
      <c r="A833" s="10" t="s">
        <v>9</v>
      </c>
      <c r="B833" s="10" t="s">
        <v>5037</v>
      </c>
      <c r="C833" s="10" t="s">
        <v>4743</v>
      </c>
      <c r="D833" s="10" t="s">
        <v>4766</v>
      </c>
      <c r="E833" s="11" t="s">
        <v>4826</v>
      </c>
      <c r="F833" s="10" t="s">
        <v>4746</v>
      </c>
      <c r="G833" s="11" t="s">
        <v>4747</v>
      </c>
      <c r="H833" s="42">
        <v>0</v>
      </c>
      <c r="I833" s="42">
        <v>0</v>
      </c>
      <c r="J833" s="42">
        <v>0</v>
      </c>
      <c r="K833" s="42">
        <v>0</v>
      </c>
      <c r="N833" s="43"/>
    </row>
    <row r="834" spans="1:14" x14ac:dyDescent="0.3">
      <c r="A834" s="10" t="s">
        <v>9</v>
      </c>
      <c r="B834" s="10" t="s">
        <v>5037</v>
      </c>
      <c r="C834" s="10" t="s">
        <v>4743</v>
      </c>
      <c r="D834" s="10" t="s">
        <v>4766</v>
      </c>
      <c r="E834" s="11" t="s">
        <v>4826</v>
      </c>
      <c r="F834" s="10" t="s">
        <v>4748</v>
      </c>
      <c r="G834" s="11" t="s">
        <v>4749</v>
      </c>
      <c r="H834" s="42">
        <v>19377.3436</v>
      </c>
      <c r="I834" s="42">
        <v>10.791301985641301</v>
      </c>
      <c r="J834" s="42">
        <v>0</v>
      </c>
      <c r="K834" s="42">
        <v>10.791301985641301</v>
      </c>
      <c r="N834" s="43"/>
    </row>
    <row r="835" spans="1:14" x14ac:dyDescent="0.3">
      <c r="A835" s="10" t="s">
        <v>9</v>
      </c>
      <c r="B835" s="10" t="s">
        <v>5037</v>
      </c>
      <c r="C835" s="10" t="s">
        <v>4743</v>
      </c>
      <c r="D835" s="10" t="s">
        <v>4766</v>
      </c>
      <c r="E835" s="11" t="s">
        <v>4826</v>
      </c>
      <c r="F835" s="10" t="s">
        <v>4760</v>
      </c>
      <c r="G835" s="11" t="s">
        <v>4761</v>
      </c>
      <c r="H835" s="42">
        <v>22720.617600000001</v>
      </c>
      <c r="I835" s="42">
        <v>12.6531815535864</v>
      </c>
      <c r="J835" s="42">
        <v>0</v>
      </c>
      <c r="K835" s="42">
        <v>12.6531815535864</v>
      </c>
      <c r="N835" s="43"/>
    </row>
    <row r="836" spans="1:14" x14ac:dyDescent="0.3">
      <c r="A836" s="10" t="s">
        <v>9</v>
      </c>
      <c r="B836" s="10" t="s">
        <v>5037</v>
      </c>
      <c r="C836" s="10" t="s">
        <v>4743</v>
      </c>
      <c r="D836" s="10" t="s">
        <v>4766</v>
      </c>
      <c r="E836" s="11" t="s">
        <v>4826</v>
      </c>
      <c r="F836" s="10" t="s">
        <v>4754</v>
      </c>
      <c r="G836" s="11" t="s">
        <v>4755</v>
      </c>
      <c r="H836" s="42">
        <v>25855.657800000001</v>
      </c>
      <c r="I836" s="42">
        <v>21.025630714989099</v>
      </c>
      <c r="J836" s="42">
        <v>319.76372093023298</v>
      </c>
      <c r="K836" s="42">
        <v>340.78935164522198</v>
      </c>
      <c r="N836" s="43"/>
    </row>
    <row r="837" spans="1:14" x14ac:dyDescent="0.3">
      <c r="A837" s="10" t="s">
        <v>9</v>
      </c>
      <c r="B837" s="10" t="s">
        <v>5037</v>
      </c>
      <c r="C837" s="10" t="s">
        <v>4743</v>
      </c>
      <c r="D837" s="10" t="s">
        <v>4768</v>
      </c>
      <c r="E837" s="11" t="s">
        <v>4757</v>
      </c>
      <c r="F837" s="10" t="s">
        <v>13</v>
      </c>
      <c r="G837" s="11" t="s">
        <v>415</v>
      </c>
      <c r="H837" s="42">
        <v>0</v>
      </c>
      <c r="I837" s="42">
        <v>0</v>
      </c>
      <c r="J837" s="42">
        <v>0</v>
      </c>
      <c r="K837" s="42">
        <v>0</v>
      </c>
      <c r="N837" s="43"/>
    </row>
    <row r="838" spans="1:14" x14ac:dyDescent="0.3">
      <c r="A838" s="10" t="s">
        <v>9</v>
      </c>
      <c r="B838" s="10" t="s">
        <v>5037</v>
      </c>
      <c r="C838" s="10" t="s">
        <v>4743</v>
      </c>
      <c r="D838" s="10" t="s">
        <v>4768</v>
      </c>
      <c r="E838" s="11" t="s">
        <v>4757</v>
      </c>
      <c r="F838" s="10" t="s">
        <v>416</v>
      </c>
      <c r="G838" s="11" t="s">
        <v>417</v>
      </c>
      <c r="H838" s="42">
        <v>1691.8575000000001</v>
      </c>
      <c r="I838" s="42">
        <v>0.58499909633110403</v>
      </c>
      <c r="J838" s="42">
        <v>0</v>
      </c>
      <c r="K838" s="42">
        <v>0.58499909633110403</v>
      </c>
      <c r="N838" s="43"/>
    </row>
    <row r="839" spans="1:14" x14ac:dyDescent="0.3">
      <c r="A839" s="10" t="s">
        <v>9</v>
      </c>
      <c r="B839" s="10" t="s">
        <v>5037</v>
      </c>
      <c r="C839" s="10" t="s">
        <v>4743</v>
      </c>
      <c r="D839" s="10" t="s">
        <v>4768</v>
      </c>
      <c r="E839" s="11" t="s">
        <v>4757</v>
      </c>
      <c r="F839" s="10" t="s">
        <v>4746</v>
      </c>
      <c r="G839" s="11" t="s">
        <v>4747</v>
      </c>
      <c r="H839" s="42">
        <v>0</v>
      </c>
      <c r="I839" s="42">
        <v>0</v>
      </c>
      <c r="J839" s="42">
        <v>0</v>
      </c>
      <c r="K839" s="42">
        <v>0</v>
      </c>
      <c r="N839" s="43"/>
    </row>
    <row r="840" spans="1:14" x14ac:dyDescent="0.3">
      <c r="A840" s="10" t="s">
        <v>9</v>
      </c>
      <c r="B840" s="10" t="s">
        <v>5037</v>
      </c>
      <c r="C840" s="10" t="s">
        <v>4743</v>
      </c>
      <c r="D840" s="10" t="s">
        <v>4768</v>
      </c>
      <c r="E840" s="11" t="s">
        <v>4757</v>
      </c>
      <c r="F840" s="10" t="s">
        <v>4748</v>
      </c>
      <c r="G840" s="11" t="s">
        <v>4749</v>
      </c>
      <c r="H840" s="42">
        <v>50393.676700000004</v>
      </c>
      <c r="I840" s="42">
        <v>17.633544189409001</v>
      </c>
      <c r="J840" s="42">
        <v>0</v>
      </c>
      <c r="K840" s="42">
        <v>17.633544189409001</v>
      </c>
      <c r="N840" s="43"/>
    </row>
    <row r="841" spans="1:14" x14ac:dyDescent="0.3">
      <c r="A841" s="10" t="s">
        <v>9</v>
      </c>
      <c r="B841" s="10" t="s">
        <v>5037</v>
      </c>
      <c r="C841" s="10" t="s">
        <v>4743</v>
      </c>
      <c r="D841" s="10" t="s">
        <v>4768</v>
      </c>
      <c r="E841" s="11" t="s">
        <v>4757</v>
      </c>
      <c r="F841" s="10" t="s">
        <v>4760</v>
      </c>
      <c r="G841" s="11" t="s">
        <v>4761</v>
      </c>
      <c r="H841" s="42">
        <v>74754.600999999995</v>
      </c>
      <c r="I841" s="42">
        <v>26.157816735948</v>
      </c>
      <c r="J841" s="42">
        <v>0</v>
      </c>
      <c r="K841" s="42">
        <v>26.157816735948</v>
      </c>
      <c r="N841" s="43"/>
    </row>
    <row r="842" spans="1:14" x14ac:dyDescent="0.3">
      <c r="A842" s="10" t="s">
        <v>9</v>
      </c>
      <c r="B842" s="10" t="s">
        <v>5037</v>
      </c>
      <c r="C842" s="10" t="s">
        <v>4743</v>
      </c>
      <c r="D842" s="10" t="s">
        <v>4770</v>
      </c>
      <c r="E842" s="11" t="s">
        <v>5045</v>
      </c>
      <c r="F842" s="10" t="s">
        <v>416</v>
      </c>
      <c r="G842" s="11" t="s">
        <v>417</v>
      </c>
      <c r="H842" s="42">
        <v>7536.6558000000005</v>
      </c>
      <c r="I842" s="42">
        <v>12.9423892022562</v>
      </c>
      <c r="J842" s="42">
        <v>0</v>
      </c>
      <c r="K842" s="42">
        <v>12.9423892022562</v>
      </c>
      <c r="N842" s="43"/>
    </row>
    <row r="843" spans="1:14" x14ac:dyDescent="0.3">
      <c r="A843" s="10" t="s">
        <v>9</v>
      </c>
      <c r="B843" s="10" t="s">
        <v>5037</v>
      </c>
      <c r="C843" s="10" t="s">
        <v>4743</v>
      </c>
      <c r="D843" s="10" t="s">
        <v>4770</v>
      </c>
      <c r="E843" s="11" t="s">
        <v>5045</v>
      </c>
      <c r="F843" s="10" t="s">
        <v>4746</v>
      </c>
      <c r="G843" s="11" t="s">
        <v>4747</v>
      </c>
      <c r="H843" s="42">
        <v>0</v>
      </c>
      <c r="I843" s="42">
        <v>0</v>
      </c>
      <c r="J843" s="42">
        <v>0</v>
      </c>
      <c r="K843" s="42">
        <v>0</v>
      </c>
      <c r="N843" s="43"/>
    </row>
    <row r="844" spans="1:14" x14ac:dyDescent="0.3">
      <c r="A844" s="10" t="s">
        <v>9</v>
      </c>
      <c r="B844" s="10" t="s">
        <v>5037</v>
      </c>
      <c r="C844" s="10" t="s">
        <v>4743</v>
      </c>
      <c r="D844" s="10" t="s">
        <v>4770</v>
      </c>
      <c r="E844" s="11" t="s">
        <v>5045</v>
      </c>
      <c r="F844" s="10" t="s">
        <v>4748</v>
      </c>
      <c r="G844" s="11" t="s">
        <v>4749</v>
      </c>
      <c r="H844" s="42">
        <v>19029.3341</v>
      </c>
      <c r="I844" s="42">
        <v>32.6782930432447</v>
      </c>
      <c r="J844" s="42">
        <v>0</v>
      </c>
      <c r="K844" s="42">
        <v>32.6782930432447</v>
      </c>
      <c r="N844" s="43"/>
    </row>
    <row r="845" spans="1:14" x14ac:dyDescent="0.3">
      <c r="A845" s="10" t="s">
        <v>9</v>
      </c>
      <c r="B845" s="10" t="s">
        <v>5037</v>
      </c>
      <c r="C845" s="10" t="s">
        <v>4743</v>
      </c>
      <c r="D845" s="10" t="s">
        <v>4770</v>
      </c>
      <c r="E845" s="11" t="s">
        <v>5045</v>
      </c>
      <c r="F845" s="10" t="s">
        <v>71</v>
      </c>
      <c r="G845" s="11" t="s">
        <v>4778</v>
      </c>
      <c r="H845" s="42">
        <v>4071.5266999999999</v>
      </c>
      <c r="I845" s="42">
        <v>6.9918654311039496</v>
      </c>
      <c r="J845" s="42">
        <v>0</v>
      </c>
      <c r="K845" s="42">
        <v>6.9918654311039496</v>
      </c>
      <c r="N845" s="43"/>
    </row>
    <row r="846" spans="1:14" x14ac:dyDescent="0.3">
      <c r="A846" s="10" t="s">
        <v>9</v>
      </c>
      <c r="B846" s="10" t="s">
        <v>5037</v>
      </c>
      <c r="C846" s="10" t="s">
        <v>4743</v>
      </c>
      <c r="D846" s="10" t="s">
        <v>4772</v>
      </c>
      <c r="E846" s="11" t="s">
        <v>4829</v>
      </c>
      <c r="F846" s="10" t="s">
        <v>13</v>
      </c>
      <c r="G846" s="11" t="s">
        <v>415</v>
      </c>
      <c r="H846" s="42">
        <v>0</v>
      </c>
      <c r="I846" s="42">
        <v>0</v>
      </c>
      <c r="J846" s="42">
        <v>0</v>
      </c>
      <c r="K846" s="42">
        <v>0</v>
      </c>
      <c r="N846" s="43"/>
    </row>
    <row r="847" spans="1:14" x14ac:dyDescent="0.3">
      <c r="A847" s="10" t="s">
        <v>9</v>
      </c>
      <c r="B847" s="10" t="s">
        <v>5037</v>
      </c>
      <c r="C847" s="10" t="s">
        <v>4743</v>
      </c>
      <c r="D847" s="10" t="s">
        <v>4772</v>
      </c>
      <c r="E847" s="11" t="s">
        <v>4829</v>
      </c>
      <c r="F847" s="10" t="s">
        <v>416</v>
      </c>
      <c r="G847" s="11" t="s">
        <v>417</v>
      </c>
      <c r="H847" s="42">
        <v>0</v>
      </c>
      <c r="I847" s="42">
        <v>0</v>
      </c>
      <c r="J847" s="42">
        <v>0</v>
      </c>
      <c r="K847" s="42">
        <v>0</v>
      </c>
      <c r="N847" s="43"/>
    </row>
    <row r="848" spans="1:14" x14ac:dyDescent="0.3">
      <c r="A848" s="10" t="s">
        <v>9</v>
      </c>
      <c r="B848" s="10" t="s">
        <v>5037</v>
      </c>
      <c r="C848" s="10" t="s">
        <v>4743</v>
      </c>
      <c r="D848" s="10" t="s">
        <v>4772</v>
      </c>
      <c r="E848" s="11" t="s">
        <v>4829</v>
      </c>
      <c r="F848" s="10" t="s">
        <v>4746</v>
      </c>
      <c r="G848" s="11" t="s">
        <v>4747</v>
      </c>
      <c r="H848" s="42">
        <v>5370.4543999999996</v>
      </c>
      <c r="I848" s="42">
        <v>3.25556670849017</v>
      </c>
      <c r="J848" s="42">
        <v>0</v>
      </c>
      <c r="K848" s="42">
        <v>3.25556670849017</v>
      </c>
      <c r="N848" s="43"/>
    </row>
    <row r="849" spans="1:14" x14ac:dyDescent="0.3">
      <c r="A849" s="10" t="s">
        <v>9</v>
      </c>
      <c r="B849" s="10" t="s">
        <v>5037</v>
      </c>
      <c r="C849" s="10" t="s">
        <v>4743</v>
      </c>
      <c r="D849" s="10" t="s">
        <v>4774</v>
      </c>
      <c r="E849" s="11" t="s">
        <v>4763</v>
      </c>
      <c r="F849" s="10" t="s">
        <v>13</v>
      </c>
      <c r="G849" s="11" t="s">
        <v>415</v>
      </c>
      <c r="H849" s="42">
        <v>0</v>
      </c>
      <c r="I849" s="42">
        <v>0</v>
      </c>
      <c r="J849" s="42">
        <v>0</v>
      </c>
      <c r="K849" s="42">
        <v>0</v>
      </c>
      <c r="N849" s="43"/>
    </row>
    <row r="850" spans="1:14" x14ac:dyDescent="0.3">
      <c r="A850" s="10" t="s">
        <v>9</v>
      </c>
      <c r="B850" s="10" t="s">
        <v>5037</v>
      </c>
      <c r="C850" s="10" t="s">
        <v>4743</v>
      </c>
      <c r="D850" s="10" t="s">
        <v>4774</v>
      </c>
      <c r="E850" s="11" t="s">
        <v>4763</v>
      </c>
      <c r="F850" s="10" t="s">
        <v>416</v>
      </c>
      <c r="G850" s="11" t="s">
        <v>417</v>
      </c>
      <c r="H850" s="42">
        <v>15582.984899999999</v>
      </c>
      <c r="I850" s="42">
        <v>18.343818943367001</v>
      </c>
      <c r="J850" s="42">
        <v>597.55581781704302</v>
      </c>
      <c r="K850" s="42">
        <v>615.89963676040998</v>
      </c>
      <c r="N850" s="43"/>
    </row>
    <row r="851" spans="1:14" x14ac:dyDescent="0.3">
      <c r="A851" s="10" t="s">
        <v>9</v>
      </c>
      <c r="B851" s="10" t="s">
        <v>5037</v>
      </c>
      <c r="C851" s="10" t="s">
        <v>4743</v>
      </c>
      <c r="D851" s="10" t="s">
        <v>4774</v>
      </c>
      <c r="E851" s="11" t="s">
        <v>4763</v>
      </c>
      <c r="F851" s="10" t="s">
        <v>4746</v>
      </c>
      <c r="G851" s="11" t="s">
        <v>4747</v>
      </c>
      <c r="H851" s="42">
        <v>15582.984899999999</v>
      </c>
      <c r="I851" s="42">
        <v>18.343818943367001</v>
      </c>
      <c r="J851" s="42">
        <v>597.55581781704302</v>
      </c>
      <c r="K851" s="42">
        <v>615.89963676040998</v>
      </c>
      <c r="N851" s="43"/>
    </row>
    <row r="852" spans="1:14" x14ac:dyDescent="0.3">
      <c r="A852" s="10" t="s">
        <v>9</v>
      </c>
      <c r="B852" s="10" t="s">
        <v>5037</v>
      </c>
      <c r="C852" s="10" t="s">
        <v>4743</v>
      </c>
      <c r="D852" s="10" t="s">
        <v>4774</v>
      </c>
      <c r="E852" s="11" t="s">
        <v>4763</v>
      </c>
      <c r="F852" s="10" t="s">
        <v>4748</v>
      </c>
      <c r="G852" s="11" t="s">
        <v>4749</v>
      </c>
      <c r="H852" s="42">
        <v>3025.3022000000001</v>
      </c>
      <c r="I852" s="42" t="s">
        <v>414</v>
      </c>
      <c r="J852" s="42">
        <v>0</v>
      </c>
      <c r="K852" s="42">
        <v>0</v>
      </c>
      <c r="N852" s="43"/>
    </row>
    <row r="853" spans="1:14" x14ac:dyDescent="0.3">
      <c r="A853" s="10" t="s">
        <v>9</v>
      </c>
      <c r="B853" s="10" t="s">
        <v>5037</v>
      </c>
      <c r="C853" s="10" t="s">
        <v>4743</v>
      </c>
      <c r="D853" s="10" t="s">
        <v>4774</v>
      </c>
      <c r="E853" s="11" t="s">
        <v>4763</v>
      </c>
      <c r="F853" s="10" t="s">
        <v>4760</v>
      </c>
      <c r="G853" s="11" t="s">
        <v>4761</v>
      </c>
      <c r="H853" s="42">
        <v>8319.5812000000005</v>
      </c>
      <c r="I853" s="42" t="s">
        <v>414</v>
      </c>
      <c r="J853" s="42">
        <v>0</v>
      </c>
      <c r="K853" s="42">
        <v>0</v>
      </c>
      <c r="N853" s="43"/>
    </row>
    <row r="854" spans="1:14" x14ac:dyDescent="0.3">
      <c r="A854" s="10" t="s">
        <v>9</v>
      </c>
      <c r="B854" s="10" t="s">
        <v>5037</v>
      </c>
      <c r="C854" s="10" t="s">
        <v>4743</v>
      </c>
      <c r="D854" s="10" t="s">
        <v>4776</v>
      </c>
      <c r="E854" s="11" t="s">
        <v>5046</v>
      </c>
      <c r="F854" s="10" t="s">
        <v>13</v>
      </c>
      <c r="G854" s="11" t="s">
        <v>415</v>
      </c>
      <c r="H854" s="42">
        <v>0</v>
      </c>
      <c r="I854" s="42">
        <v>0</v>
      </c>
      <c r="J854" s="42">
        <v>0</v>
      </c>
      <c r="K854" s="42">
        <v>0</v>
      </c>
      <c r="N854" s="43"/>
    </row>
    <row r="855" spans="1:14" x14ac:dyDescent="0.3">
      <c r="A855" s="10" t="s">
        <v>9</v>
      </c>
      <c r="B855" s="10" t="s">
        <v>5037</v>
      </c>
      <c r="C855" s="10" t="s">
        <v>4743</v>
      </c>
      <c r="D855" s="10" t="s">
        <v>4776</v>
      </c>
      <c r="E855" s="11" t="s">
        <v>5046</v>
      </c>
      <c r="F855" s="10" t="s">
        <v>416</v>
      </c>
      <c r="G855" s="11" t="s">
        <v>417</v>
      </c>
      <c r="H855" s="42">
        <v>14453.114799999999</v>
      </c>
      <c r="I855" s="42">
        <v>25.717058823529399</v>
      </c>
      <c r="J855" s="42">
        <v>0</v>
      </c>
      <c r="K855" s="42">
        <v>25.717058823529399</v>
      </c>
      <c r="N855" s="43"/>
    </row>
    <row r="856" spans="1:14" x14ac:dyDescent="0.3">
      <c r="A856" s="10" t="s">
        <v>9</v>
      </c>
      <c r="B856" s="10" t="s">
        <v>5037</v>
      </c>
      <c r="C856" s="10" t="s">
        <v>4743</v>
      </c>
      <c r="D856" s="10" t="s">
        <v>4776</v>
      </c>
      <c r="E856" s="11" t="s">
        <v>5046</v>
      </c>
      <c r="F856" s="10" t="s">
        <v>4746</v>
      </c>
      <c r="G856" s="11" t="s">
        <v>4747</v>
      </c>
      <c r="H856" s="42">
        <v>3556.7408999999998</v>
      </c>
      <c r="I856" s="42">
        <v>6.3286645468998399</v>
      </c>
      <c r="J856" s="42">
        <v>0</v>
      </c>
      <c r="K856" s="42">
        <v>6.3286645468998399</v>
      </c>
      <c r="N856" s="43"/>
    </row>
    <row r="857" spans="1:14" x14ac:dyDescent="0.3">
      <c r="A857" s="10" t="s">
        <v>9</v>
      </c>
      <c r="B857" s="10" t="s">
        <v>5037</v>
      </c>
      <c r="C857" s="10" t="s">
        <v>4743</v>
      </c>
      <c r="D857" s="10" t="s">
        <v>4776</v>
      </c>
      <c r="E857" s="11" t="s">
        <v>5046</v>
      </c>
      <c r="F857" s="10" t="s">
        <v>4748</v>
      </c>
      <c r="G857" s="11" t="s">
        <v>4749</v>
      </c>
      <c r="H857" s="42">
        <v>9539.4668999999994</v>
      </c>
      <c r="I857" s="42">
        <v>16.973990461049301</v>
      </c>
      <c r="J857" s="42">
        <v>0</v>
      </c>
      <c r="K857" s="42">
        <v>16.973990461049301</v>
      </c>
      <c r="N857" s="43"/>
    </row>
    <row r="858" spans="1:14" x14ac:dyDescent="0.3">
      <c r="A858" s="10" t="s">
        <v>9</v>
      </c>
      <c r="B858" s="10" t="s">
        <v>5037</v>
      </c>
      <c r="C858" s="10" t="s">
        <v>4743</v>
      </c>
      <c r="D858" s="10" t="s">
        <v>4776</v>
      </c>
      <c r="E858" s="11" t="s">
        <v>5046</v>
      </c>
      <c r="F858" s="10" t="s">
        <v>4754</v>
      </c>
      <c r="G858" s="11" t="s">
        <v>4755</v>
      </c>
      <c r="H858" s="42">
        <v>5283.7133999999996</v>
      </c>
      <c r="I858" s="42">
        <v>9.4015421303656606</v>
      </c>
      <c r="J858" s="42">
        <v>0</v>
      </c>
      <c r="K858" s="42">
        <v>9.4015421303656606</v>
      </c>
      <c r="N858" s="43"/>
    </row>
    <row r="859" spans="1:14" x14ac:dyDescent="0.3">
      <c r="A859" s="10" t="s">
        <v>9</v>
      </c>
      <c r="B859" s="10" t="s">
        <v>5037</v>
      </c>
      <c r="C859" s="10" t="s">
        <v>4743</v>
      </c>
      <c r="D859" s="10" t="s">
        <v>4835</v>
      </c>
      <c r="E859" s="11" t="s">
        <v>5047</v>
      </c>
      <c r="F859" s="10" t="s">
        <v>13</v>
      </c>
      <c r="G859" s="11" t="s">
        <v>415</v>
      </c>
      <c r="H859" s="42">
        <v>0</v>
      </c>
      <c r="I859" s="42">
        <v>0</v>
      </c>
      <c r="J859" s="42">
        <v>0</v>
      </c>
      <c r="K859" s="42">
        <v>0</v>
      </c>
      <c r="N859" s="43"/>
    </row>
    <row r="860" spans="1:14" x14ac:dyDescent="0.3">
      <c r="A860" s="10" t="s">
        <v>9</v>
      </c>
      <c r="B860" s="10" t="s">
        <v>5037</v>
      </c>
      <c r="C860" s="10" t="s">
        <v>4743</v>
      </c>
      <c r="D860" s="10" t="s">
        <v>4835</v>
      </c>
      <c r="E860" s="11" t="s">
        <v>5047</v>
      </c>
      <c r="F860" s="10" t="s">
        <v>416</v>
      </c>
      <c r="G860" s="11" t="s">
        <v>417</v>
      </c>
      <c r="H860" s="42">
        <v>0</v>
      </c>
      <c r="I860" s="42">
        <v>0</v>
      </c>
      <c r="J860" s="42">
        <v>0</v>
      </c>
      <c r="K860" s="42">
        <v>0</v>
      </c>
      <c r="N860" s="43"/>
    </row>
    <row r="861" spans="1:14" x14ac:dyDescent="0.3">
      <c r="A861" s="10" t="s">
        <v>9</v>
      </c>
      <c r="B861" s="10" t="s">
        <v>5037</v>
      </c>
      <c r="C861" s="10" t="s">
        <v>4743</v>
      </c>
      <c r="D861" s="10" t="s">
        <v>4835</v>
      </c>
      <c r="E861" s="11" t="s">
        <v>5047</v>
      </c>
      <c r="F861" s="10" t="s">
        <v>4746</v>
      </c>
      <c r="G861" s="11" t="s">
        <v>4747</v>
      </c>
      <c r="H861" s="42">
        <v>8960.7389999999996</v>
      </c>
      <c r="I861" s="42">
        <v>14.362651493996101</v>
      </c>
      <c r="J861" s="42">
        <v>0</v>
      </c>
      <c r="K861" s="42">
        <v>14.362651493996101</v>
      </c>
      <c r="N861" s="43"/>
    </row>
    <row r="862" spans="1:14" x14ac:dyDescent="0.3">
      <c r="A862" s="10" t="s">
        <v>9</v>
      </c>
      <c r="B862" s="10" t="s">
        <v>5037</v>
      </c>
      <c r="C862" s="10" t="s">
        <v>4743</v>
      </c>
      <c r="D862" s="10" t="s">
        <v>4835</v>
      </c>
      <c r="E862" s="11" t="s">
        <v>5047</v>
      </c>
      <c r="F862" s="10" t="s">
        <v>4754</v>
      </c>
      <c r="G862" s="11" t="s">
        <v>4755</v>
      </c>
      <c r="H862" s="42">
        <v>0</v>
      </c>
      <c r="I862" s="42">
        <v>0</v>
      </c>
      <c r="J862" s="42">
        <v>0</v>
      </c>
      <c r="K862" s="42">
        <v>0</v>
      </c>
      <c r="N862" s="43"/>
    </row>
    <row r="863" spans="1:14" x14ac:dyDescent="0.3">
      <c r="A863" s="10" t="s">
        <v>9</v>
      </c>
      <c r="B863" s="10" t="s">
        <v>5037</v>
      </c>
      <c r="C863" s="10" t="s">
        <v>4743</v>
      </c>
      <c r="D863" s="10" t="s">
        <v>4836</v>
      </c>
      <c r="E863" s="11" t="s">
        <v>4777</v>
      </c>
      <c r="F863" s="10" t="s">
        <v>13</v>
      </c>
      <c r="G863" s="11" t="s">
        <v>415</v>
      </c>
      <c r="H863" s="42">
        <v>0</v>
      </c>
      <c r="I863" s="42">
        <v>0</v>
      </c>
      <c r="J863" s="42">
        <v>0</v>
      </c>
      <c r="K863" s="42">
        <v>0</v>
      </c>
      <c r="N863" s="43"/>
    </row>
    <row r="864" spans="1:14" x14ac:dyDescent="0.3">
      <c r="A864" s="10" t="s">
        <v>9</v>
      </c>
      <c r="B864" s="10" t="s">
        <v>5037</v>
      </c>
      <c r="C864" s="10" t="s">
        <v>4743</v>
      </c>
      <c r="D864" s="10" t="s">
        <v>4836</v>
      </c>
      <c r="E864" s="11" t="s">
        <v>4777</v>
      </c>
      <c r="F864" s="10" t="s">
        <v>416</v>
      </c>
      <c r="G864" s="11" t="s">
        <v>417</v>
      </c>
      <c r="H864" s="42">
        <v>3165.7505999999998</v>
      </c>
      <c r="I864" s="42">
        <v>1.0701404853129</v>
      </c>
      <c r="J864" s="42">
        <v>0</v>
      </c>
      <c r="K864" s="42">
        <v>1.0701404853129</v>
      </c>
      <c r="N864" s="43"/>
    </row>
    <row r="865" spans="1:14" x14ac:dyDescent="0.3">
      <c r="A865" s="10" t="s">
        <v>9</v>
      </c>
      <c r="B865" s="10" t="s">
        <v>5037</v>
      </c>
      <c r="C865" s="10" t="s">
        <v>4743</v>
      </c>
      <c r="D865" s="10" t="s">
        <v>4836</v>
      </c>
      <c r="E865" s="11" t="s">
        <v>4777</v>
      </c>
      <c r="F865" s="10" t="s">
        <v>4746</v>
      </c>
      <c r="G865" s="11" t="s">
        <v>4747</v>
      </c>
      <c r="H865" s="42">
        <v>3165.7505999999998</v>
      </c>
      <c r="I865" s="42">
        <v>1.0701404853129</v>
      </c>
      <c r="J865" s="42">
        <v>0</v>
      </c>
      <c r="K865" s="42">
        <v>1.0701404853129</v>
      </c>
      <c r="N865" s="43"/>
    </row>
    <row r="866" spans="1:14" x14ac:dyDescent="0.3">
      <c r="A866" s="10" t="s">
        <v>9</v>
      </c>
      <c r="B866" s="10" t="s">
        <v>5037</v>
      </c>
      <c r="C866" s="10" t="s">
        <v>4743</v>
      </c>
      <c r="D866" s="10" t="s">
        <v>4836</v>
      </c>
      <c r="E866" s="11" t="s">
        <v>4777</v>
      </c>
      <c r="F866" s="10" t="s">
        <v>4748</v>
      </c>
      <c r="G866" s="11" t="s">
        <v>4749</v>
      </c>
      <c r="H866" s="42">
        <v>2148.1878999999999</v>
      </c>
      <c r="I866" s="42">
        <v>0.72616675789089602</v>
      </c>
      <c r="J866" s="42">
        <v>0</v>
      </c>
      <c r="K866" s="42">
        <v>0.72616675789089602</v>
      </c>
      <c r="N866" s="43"/>
    </row>
    <row r="867" spans="1:14" x14ac:dyDescent="0.3">
      <c r="A867" s="10" t="s">
        <v>9</v>
      </c>
      <c r="B867" s="10" t="s">
        <v>5037</v>
      </c>
      <c r="C867" s="10" t="s">
        <v>4743</v>
      </c>
      <c r="D867" s="10" t="s">
        <v>4836</v>
      </c>
      <c r="E867" s="11" t="s">
        <v>4777</v>
      </c>
      <c r="F867" s="10" t="s">
        <v>4760</v>
      </c>
      <c r="G867" s="11" t="s">
        <v>4761</v>
      </c>
      <c r="H867" s="42">
        <v>12663.002500000001</v>
      </c>
      <c r="I867" s="42">
        <v>4.2805619412515998</v>
      </c>
      <c r="J867" s="42">
        <v>0</v>
      </c>
      <c r="K867" s="42">
        <v>4.2805619412515998</v>
      </c>
      <c r="N867" s="43"/>
    </row>
    <row r="868" spans="1:14" x14ac:dyDescent="0.3">
      <c r="A868" s="10" t="s">
        <v>9</v>
      </c>
      <c r="B868" s="10" t="s">
        <v>5037</v>
      </c>
      <c r="C868" s="10" t="s">
        <v>4779</v>
      </c>
      <c r="D868" s="10" t="s">
        <v>5048</v>
      </c>
      <c r="E868" s="11" t="s">
        <v>5049</v>
      </c>
      <c r="F868" s="10" t="s">
        <v>13</v>
      </c>
      <c r="G868" s="11" t="s">
        <v>415</v>
      </c>
      <c r="H868" s="42">
        <v>0</v>
      </c>
      <c r="I868" s="42">
        <v>0</v>
      </c>
      <c r="J868" s="42">
        <v>0</v>
      </c>
      <c r="K868" s="42">
        <v>0</v>
      </c>
      <c r="N868" s="43"/>
    </row>
    <row r="869" spans="1:14" x14ac:dyDescent="0.3">
      <c r="A869" s="10" t="s">
        <v>9</v>
      </c>
      <c r="B869" s="10" t="s">
        <v>5037</v>
      </c>
      <c r="C869" s="10" t="s">
        <v>4779</v>
      </c>
      <c r="D869" s="10" t="s">
        <v>5048</v>
      </c>
      <c r="E869" s="11" t="s">
        <v>5049</v>
      </c>
      <c r="F869" s="10" t="s">
        <v>416</v>
      </c>
      <c r="G869" s="11" t="s">
        <v>417</v>
      </c>
      <c r="H869" s="42">
        <v>1315730.9102</v>
      </c>
      <c r="I869" s="42">
        <v>911.838359192349</v>
      </c>
      <c r="J869" s="42">
        <v>200306.27082252901</v>
      </c>
      <c r="K869" s="42">
        <v>201218.10918172199</v>
      </c>
      <c r="N869" s="43"/>
    </row>
    <row r="870" spans="1:14" x14ac:dyDescent="0.3">
      <c r="A870" s="10" t="s">
        <v>9</v>
      </c>
      <c r="B870" s="10" t="s">
        <v>5037</v>
      </c>
      <c r="C870" s="10" t="s">
        <v>4779</v>
      </c>
      <c r="D870" s="10" t="s">
        <v>5048</v>
      </c>
      <c r="E870" s="11" t="s">
        <v>5049</v>
      </c>
      <c r="F870" s="10" t="s">
        <v>4784</v>
      </c>
      <c r="G870" s="11" t="s">
        <v>4785</v>
      </c>
      <c r="H870" s="42">
        <v>0</v>
      </c>
      <c r="I870" s="42">
        <v>0</v>
      </c>
      <c r="J870" s="42">
        <v>0</v>
      </c>
      <c r="K870" s="42">
        <v>0</v>
      </c>
      <c r="N870" s="43"/>
    </row>
    <row r="871" spans="1:14" x14ac:dyDescent="0.3">
      <c r="A871" s="10" t="s">
        <v>9</v>
      </c>
      <c r="B871" s="10" t="s">
        <v>5037</v>
      </c>
      <c r="C871" s="10" t="s">
        <v>4779</v>
      </c>
      <c r="D871" s="10" t="s">
        <v>5048</v>
      </c>
      <c r="E871" s="11" t="s">
        <v>5049</v>
      </c>
      <c r="F871" s="10" t="s">
        <v>4731</v>
      </c>
      <c r="G871" s="11" t="s">
        <v>4732</v>
      </c>
      <c r="H871" s="42">
        <v>0</v>
      </c>
      <c r="I871" s="42">
        <v>0</v>
      </c>
      <c r="J871" s="42">
        <v>0</v>
      </c>
      <c r="K871" s="42">
        <v>0</v>
      </c>
      <c r="N871" s="43"/>
    </row>
    <row r="872" spans="1:14" x14ac:dyDescent="0.3">
      <c r="A872" s="10" t="s">
        <v>9</v>
      </c>
      <c r="B872" s="10" t="s">
        <v>5037</v>
      </c>
      <c r="C872" s="10" t="s">
        <v>4779</v>
      </c>
      <c r="D872" s="10" t="s">
        <v>5048</v>
      </c>
      <c r="E872" s="11" t="s">
        <v>5049</v>
      </c>
      <c r="F872" s="10" t="s">
        <v>4786</v>
      </c>
      <c r="G872" s="11" t="s">
        <v>4787</v>
      </c>
      <c r="H872" s="42">
        <v>0</v>
      </c>
      <c r="I872" s="42">
        <v>0</v>
      </c>
      <c r="J872" s="42">
        <v>0</v>
      </c>
      <c r="K872" s="42">
        <v>0</v>
      </c>
      <c r="N872" s="43"/>
    </row>
    <row r="873" spans="1:14" x14ac:dyDescent="0.3">
      <c r="A873" s="10" t="s">
        <v>9</v>
      </c>
      <c r="B873" s="10" t="s">
        <v>5037</v>
      </c>
      <c r="C873" s="10" t="s">
        <v>4779</v>
      </c>
      <c r="D873" s="10" t="s">
        <v>5048</v>
      </c>
      <c r="E873" s="11" t="s">
        <v>5049</v>
      </c>
      <c r="F873" s="10" t="s">
        <v>4788</v>
      </c>
      <c r="G873" s="11" t="s">
        <v>4789</v>
      </c>
      <c r="H873" s="42">
        <v>0</v>
      </c>
      <c r="I873" s="42">
        <v>0</v>
      </c>
      <c r="J873" s="42">
        <v>0</v>
      </c>
      <c r="K873" s="42">
        <v>0</v>
      </c>
      <c r="N873" s="43"/>
    </row>
    <row r="874" spans="1:14" x14ac:dyDescent="0.3">
      <c r="A874" s="10" t="s">
        <v>9</v>
      </c>
      <c r="B874" s="10" t="s">
        <v>5037</v>
      </c>
      <c r="C874" s="10" t="s">
        <v>4779</v>
      </c>
      <c r="D874" s="10" t="s">
        <v>5048</v>
      </c>
      <c r="E874" s="11" t="s">
        <v>5049</v>
      </c>
      <c r="F874" s="10" t="s">
        <v>4838</v>
      </c>
      <c r="G874" s="11" t="s">
        <v>4839</v>
      </c>
      <c r="H874" s="42">
        <v>81381.734700000001</v>
      </c>
      <c r="I874" s="42">
        <v>59.888397632761603</v>
      </c>
      <c r="J874" s="42">
        <v>2653.5957194473999</v>
      </c>
      <c r="K874" s="42">
        <v>2713.4841170801601</v>
      </c>
      <c r="N874" s="43"/>
    </row>
    <row r="875" spans="1:14" x14ac:dyDescent="0.3">
      <c r="A875" s="10" t="s">
        <v>9</v>
      </c>
      <c r="B875" s="10" t="s">
        <v>5037</v>
      </c>
      <c r="C875" s="10" t="s">
        <v>4779</v>
      </c>
      <c r="D875" s="10" t="s">
        <v>5048</v>
      </c>
      <c r="E875" s="11" t="s">
        <v>5049</v>
      </c>
      <c r="F875" s="10" t="s">
        <v>4840</v>
      </c>
      <c r="G875" s="11" t="s">
        <v>4841</v>
      </c>
      <c r="H875" s="42">
        <v>60948.225700000003</v>
      </c>
      <c r="I875" s="42">
        <v>44.851483941418898</v>
      </c>
      <c r="J875" s="42">
        <v>1987.32493274632</v>
      </c>
      <c r="K875" s="42">
        <v>2032.1764166877399</v>
      </c>
      <c r="N875" s="43"/>
    </row>
    <row r="876" spans="1:14" x14ac:dyDescent="0.3">
      <c r="A876" s="10" t="s">
        <v>9</v>
      </c>
      <c r="B876" s="10" t="s">
        <v>5037</v>
      </c>
      <c r="C876" s="10" t="s">
        <v>4779</v>
      </c>
      <c r="D876" s="10" t="s">
        <v>5050</v>
      </c>
      <c r="E876" s="11" t="s">
        <v>5051</v>
      </c>
      <c r="F876" s="10" t="s">
        <v>13</v>
      </c>
      <c r="G876" s="11" t="s">
        <v>415</v>
      </c>
      <c r="H876" s="42">
        <v>0</v>
      </c>
      <c r="I876" s="42">
        <v>0</v>
      </c>
      <c r="J876" s="42">
        <v>0</v>
      </c>
      <c r="K876" s="42">
        <v>0</v>
      </c>
      <c r="N876" s="43"/>
    </row>
    <row r="877" spans="1:14" x14ac:dyDescent="0.3">
      <c r="A877" s="10" t="s">
        <v>9</v>
      </c>
      <c r="B877" s="10" t="s">
        <v>5037</v>
      </c>
      <c r="C877" s="10" t="s">
        <v>4779</v>
      </c>
      <c r="D877" s="10" t="s">
        <v>5050</v>
      </c>
      <c r="E877" s="11" t="s">
        <v>5051</v>
      </c>
      <c r="F877" s="10" t="s">
        <v>416</v>
      </c>
      <c r="G877" s="11" t="s">
        <v>417</v>
      </c>
      <c r="H877" s="42">
        <v>75008.881099999999</v>
      </c>
      <c r="I877" s="42">
        <v>27.592175881021699</v>
      </c>
      <c r="J877" s="42">
        <v>0</v>
      </c>
      <c r="K877" s="42">
        <v>27.592175881021699</v>
      </c>
      <c r="N877" s="43"/>
    </row>
    <row r="878" spans="1:14" x14ac:dyDescent="0.3">
      <c r="A878" s="10" t="s">
        <v>9</v>
      </c>
      <c r="B878" s="10" t="s">
        <v>5037</v>
      </c>
      <c r="C878" s="10" t="s">
        <v>4779</v>
      </c>
      <c r="D878" s="10" t="s">
        <v>5050</v>
      </c>
      <c r="E878" s="11" t="s">
        <v>5051</v>
      </c>
      <c r="F878" s="10" t="s">
        <v>4731</v>
      </c>
      <c r="G878" s="11" t="s">
        <v>4732</v>
      </c>
      <c r="H878" s="42">
        <v>0</v>
      </c>
      <c r="I878" s="42">
        <v>0</v>
      </c>
      <c r="J878" s="42">
        <v>0</v>
      </c>
      <c r="K878" s="42">
        <v>0</v>
      </c>
      <c r="N878" s="43"/>
    </row>
    <row r="879" spans="1:14" x14ac:dyDescent="0.3">
      <c r="A879" s="10" t="s">
        <v>9</v>
      </c>
      <c r="B879" s="10" t="s">
        <v>5037</v>
      </c>
      <c r="C879" s="10" t="s">
        <v>4779</v>
      </c>
      <c r="D879" s="10" t="s">
        <v>5050</v>
      </c>
      <c r="E879" s="11" t="s">
        <v>5051</v>
      </c>
      <c r="F879" s="10" t="s">
        <v>4786</v>
      </c>
      <c r="G879" s="11" t="s">
        <v>4787</v>
      </c>
      <c r="H879" s="42">
        <v>28696.406800000001</v>
      </c>
      <c r="I879" s="42">
        <v>10.5560340553939</v>
      </c>
      <c r="J879" s="42">
        <v>0</v>
      </c>
      <c r="K879" s="42">
        <v>10.5560340553939</v>
      </c>
      <c r="N879" s="43"/>
    </row>
    <row r="880" spans="1:14" x14ac:dyDescent="0.3">
      <c r="A880" s="10" t="s">
        <v>9</v>
      </c>
      <c r="B880" s="10" t="s">
        <v>5037</v>
      </c>
      <c r="C880" s="10" t="s">
        <v>4779</v>
      </c>
      <c r="D880" s="10" t="s">
        <v>5050</v>
      </c>
      <c r="E880" s="11" t="s">
        <v>5051</v>
      </c>
      <c r="F880" s="10" t="s">
        <v>4794</v>
      </c>
      <c r="G880" s="11" t="s">
        <v>4795</v>
      </c>
      <c r="H880" s="42">
        <v>2295.1046000000001</v>
      </c>
      <c r="I880" s="42">
        <v>0.84425907964220304</v>
      </c>
      <c r="J880" s="42">
        <v>0</v>
      </c>
      <c r="K880" s="42">
        <v>0.84425907964220304</v>
      </c>
      <c r="N880" s="43"/>
    </row>
    <row r="881" spans="1:14" x14ac:dyDescent="0.3">
      <c r="A881" s="10" t="s">
        <v>9</v>
      </c>
      <c r="B881" s="10" t="s">
        <v>5037</v>
      </c>
      <c r="C881" s="10" t="s">
        <v>4779</v>
      </c>
      <c r="D881" s="10" t="s">
        <v>5050</v>
      </c>
      <c r="E881" s="11" t="s">
        <v>5051</v>
      </c>
      <c r="F881" s="10" t="s">
        <v>4788</v>
      </c>
      <c r="G881" s="11" t="s">
        <v>4789</v>
      </c>
      <c r="H881" s="42">
        <v>0</v>
      </c>
      <c r="I881" s="42">
        <v>0</v>
      </c>
      <c r="J881" s="42">
        <v>0</v>
      </c>
      <c r="K881" s="42">
        <v>0</v>
      </c>
      <c r="N881" s="43"/>
    </row>
    <row r="882" spans="1:14" x14ac:dyDescent="0.3">
      <c r="A882" s="10" t="s">
        <v>9</v>
      </c>
      <c r="B882" s="10" t="s">
        <v>5037</v>
      </c>
      <c r="C882" s="10" t="s">
        <v>4779</v>
      </c>
      <c r="D882" s="10" t="s">
        <v>5050</v>
      </c>
      <c r="E882" s="11" t="s">
        <v>5051</v>
      </c>
      <c r="F882" s="10" t="s">
        <v>4741</v>
      </c>
      <c r="G882" s="11" t="s">
        <v>4742</v>
      </c>
      <c r="H882" s="42">
        <v>3435.0572000000002</v>
      </c>
      <c r="I882" s="42">
        <v>1.26359305959694</v>
      </c>
      <c r="J882" s="42">
        <v>0</v>
      </c>
      <c r="K882" s="42">
        <v>1.26359305959694</v>
      </c>
      <c r="N882" s="43"/>
    </row>
    <row r="883" spans="1:14" x14ac:dyDescent="0.3">
      <c r="A883" s="10" t="s">
        <v>9</v>
      </c>
      <c r="B883" s="10" t="s">
        <v>5037</v>
      </c>
      <c r="C883" s="10" t="s">
        <v>4779</v>
      </c>
      <c r="D883" s="10" t="s">
        <v>5052</v>
      </c>
      <c r="E883" s="11" t="s">
        <v>5053</v>
      </c>
      <c r="F883" s="10" t="s">
        <v>13</v>
      </c>
      <c r="G883" s="11" t="s">
        <v>415</v>
      </c>
      <c r="H883" s="42">
        <v>0</v>
      </c>
      <c r="I883" s="42">
        <v>0</v>
      </c>
      <c r="J883" s="42">
        <v>0</v>
      </c>
      <c r="K883" s="42">
        <v>0</v>
      </c>
      <c r="N883" s="43"/>
    </row>
    <row r="884" spans="1:14" x14ac:dyDescent="0.3">
      <c r="A884" s="10" t="s">
        <v>9</v>
      </c>
      <c r="B884" s="10" t="s">
        <v>5037</v>
      </c>
      <c r="C884" s="10" t="s">
        <v>4779</v>
      </c>
      <c r="D884" s="10" t="s">
        <v>5052</v>
      </c>
      <c r="E884" s="11" t="s">
        <v>5053</v>
      </c>
      <c r="F884" s="10" t="s">
        <v>416</v>
      </c>
      <c r="G884" s="11" t="s">
        <v>417</v>
      </c>
      <c r="H884" s="42">
        <v>115651.5889</v>
      </c>
      <c r="I884" s="42">
        <v>345.57512936675698</v>
      </c>
      <c r="J884" s="42">
        <v>13567.791627907</v>
      </c>
      <c r="K884" s="42">
        <v>13913.366757273699</v>
      </c>
      <c r="N884" s="43"/>
    </row>
    <row r="885" spans="1:14" x14ac:dyDescent="0.3">
      <c r="A885" s="10" t="s">
        <v>9</v>
      </c>
      <c r="B885" s="10" t="s">
        <v>5037</v>
      </c>
      <c r="C885" s="10" t="s">
        <v>4779</v>
      </c>
      <c r="D885" s="10" t="s">
        <v>5052</v>
      </c>
      <c r="E885" s="11" t="s">
        <v>5053</v>
      </c>
      <c r="F885" s="10" t="s">
        <v>4731</v>
      </c>
      <c r="G885" s="11" t="s">
        <v>4732</v>
      </c>
      <c r="H885" s="42">
        <v>0</v>
      </c>
      <c r="I885" s="42">
        <v>0</v>
      </c>
      <c r="J885" s="42">
        <v>0</v>
      </c>
      <c r="K885" s="42">
        <v>0</v>
      </c>
      <c r="N885" s="43"/>
    </row>
    <row r="886" spans="1:14" x14ac:dyDescent="0.3">
      <c r="A886" s="10" t="s">
        <v>9</v>
      </c>
      <c r="B886" s="10" t="s">
        <v>5037</v>
      </c>
      <c r="C886" s="10" t="s">
        <v>4779</v>
      </c>
      <c r="D886" s="10" t="s">
        <v>5052</v>
      </c>
      <c r="E886" s="11" t="s">
        <v>5053</v>
      </c>
      <c r="F886" s="10" t="s">
        <v>4786</v>
      </c>
      <c r="G886" s="11" t="s">
        <v>4787</v>
      </c>
      <c r="H886" s="42">
        <v>0</v>
      </c>
      <c r="I886" s="42">
        <v>0</v>
      </c>
      <c r="J886" s="42">
        <v>0</v>
      </c>
      <c r="K886" s="42">
        <v>0</v>
      </c>
      <c r="N886" s="43"/>
    </row>
    <row r="887" spans="1:14" x14ac:dyDescent="0.3">
      <c r="A887" s="10" t="s">
        <v>9</v>
      </c>
      <c r="B887" s="10" t="s">
        <v>5037</v>
      </c>
      <c r="C887" s="10" t="s">
        <v>4779</v>
      </c>
      <c r="D887" s="10" t="s">
        <v>5052</v>
      </c>
      <c r="E887" s="11" t="s">
        <v>5053</v>
      </c>
      <c r="F887" s="10" t="s">
        <v>4788</v>
      </c>
      <c r="G887" s="11" t="s">
        <v>4789</v>
      </c>
      <c r="H887" s="42">
        <v>0</v>
      </c>
      <c r="I887" s="42">
        <v>0</v>
      </c>
      <c r="J887" s="42">
        <v>0</v>
      </c>
      <c r="K887" s="42">
        <v>0</v>
      </c>
      <c r="N887" s="43"/>
    </row>
    <row r="888" spans="1:14" x14ac:dyDescent="0.3">
      <c r="A888" s="10" t="s">
        <v>9</v>
      </c>
      <c r="B888" s="10" t="s">
        <v>5037</v>
      </c>
      <c r="C888" s="10" t="s">
        <v>4779</v>
      </c>
      <c r="D888" s="10" t="s">
        <v>5052</v>
      </c>
      <c r="E888" s="11" t="s">
        <v>5053</v>
      </c>
      <c r="F888" s="10" t="s">
        <v>4741</v>
      </c>
      <c r="G888" s="11" t="s">
        <v>4742</v>
      </c>
      <c r="H888" s="42">
        <v>1374.8903</v>
      </c>
      <c r="I888" s="42">
        <v>4.1082694050135897</v>
      </c>
      <c r="J888" s="42">
        <v>161.29674418604699</v>
      </c>
      <c r="K888" s="42">
        <v>165.40501359106</v>
      </c>
      <c r="N888" s="43"/>
    </row>
    <row r="889" spans="1:14" x14ac:dyDescent="0.3">
      <c r="A889" s="10" t="s">
        <v>9</v>
      </c>
      <c r="B889" s="10" t="s">
        <v>5037</v>
      </c>
      <c r="C889" s="10" t="s">
        <v>4779</v>
      </c>
      <c r="D889" s="10" t="s">
        <v>5052</v>
      </c>
      <c r="E889" s="11" t="s">
        <v>5053</v>
      </c>
      <c r="F889" s="10" t="s">
        <v>5054</v>
      </c>
      <c r="G889" s="11" t="s">
        <v>5055</v>
      </c>
      <c r="H889" s="42">
        <v>3216.1176</v>
      </c>
      <c r="I889" s="42">
        <v>9.6099869123124897</v>
      </c>
      <c r="J889" s="42">
        <v>377.302325581395</v>
      </c>
      <c r="K889" s="42">
        <v>386.91231249370799</v>
      </c>
      <c r="N889" s="43"/>
    </row>
    <row r="890" spans="1:14" x14ac:dyDescent="0.3">
      <c r="A890" s="10" t="s">
        <v>9</v>
      </c>
      <c r="B890" s="10" t="s">
        <v>5037</v>
      </c>
      <c r="C890" s="10" t="s">
        <v>4779</v>
      </c>
      <c r="D890" s="10" t="s">
        <v>5056</v>
      </c>
      <c r="E890" s="11" t="s">
        <v>5057</v>
      </c>
      <c r="F890" s="10" t="s">
        <v>13</v>
      </c>
      <c r="G890" s="11" t="s">
        <v>415</v>
      </c>
      <c r="H890" s="42">
        <v>0</v>
      </c>
      <c r="I890" s="42">
        <v>0</v>
      </c>
      <c r="J890" s="42">
        <v>0</v>
      </c>
      <c r="K890" s="42">
        <v>0</v>
      </c>
      <c r="N890" s="43"/>
    </row>
    <row r="891" spans="1:14" x14ac:dyDescent="0.3">
      <c r="A891" s="10" t="s">
        <v>9</v>
      </c>
      <c r="B891" s="10" t="s">
        <v>5037</v>
      </c>
      <c r="C891" s="10" t="s">
        <v>4779</v>
      </c>
      <c r="D891" s="10" t="s">
        <v>5056</v>
      </c>
      <c r="E891" s="11" t="s">
        <v>5057</v>
      </c>
      <c r="F891" s="10" t="s">
        <v>416</v>
      </c>
      <c r="G891" s="11" t="s">
        <v>417</v>
      </c>
      <c r="H891" s="42">
        <v>592099.30590000004</v>
      </c>
      <c r="I891" s="42">
        <v>1754.1122973496199</v>
      </c>
      <c r="J891" s="42">
        <v>57140.7737735384</v>
      </c>
      <c r="K891" s="42">
        <v>58894.886070888002</v>
      </c>
      <c r="N891" s="43"/>
    </row>
    <row r="892" spans="1:14" x14ac:dyDescent="0.3">
      <c r="A892" s="10" t="s">
        <v>9</v>
      </c>
      <c r="B892" s="10" t="s">
        <v>5037</v>
      </c>
      <c r="C892" s="10" t="s">
        <v>4779</v>
      </c>
      <c r="D892" s="10" t="s">
        <v>5056</v>
      </c>
      <c r="E892" s="11" t="s">
        <v>5057</v>
      </c>
      <c r="F892" s="10" t="s">
        <v>4731</v>
      </c>
      <c r="G892" s="11" t="s">
        <v>4732</v>
      </c>
      <c r="H892" s="42">
        <v>0</v>
      </c>
      <c r="I892" s="42">
        <v>0</v>
      </c>
      <c r="J892" s="42">
        <v>0</v>
      </c>
      <c r="K892" s="42">
        <v>0</v>
      </c>
      <c r="N892" s="43"/>
    </row>
    <row r="893" spans="1:14" x14ac:dyDescent="0.3">
      <c r="A893" s="10" t="s">
        <v>9</v>
      </c>
      <c r="B893" s="10" t="s">
        <v>5037</v>
      </c>
      <c r="C893" s="10" t="s">
        <v>4779</v>
      </c>
      <c r="D893" s="10" t="s">
        <v>5056</v>
      </c>
      <c r="E893" s="11" t="s">
        <v>5057</v>
      </c>
      <c r="F893" s="10" t="s">
        <v>4786</v>
      </c>
      <c r="G893" s="11" t="s">
        <v>4787</v>
      </c>
      <c r="H893" s="42">
        <v>7978.8788999999997</v>
      </c>
      <c r="I893" s="42">
        <v>23.637672732392399</v>
      </c>
      <c r="J893" s="42">
        <v>770.00481222061899</v>
      </c>
      <c r="K893" s="42">
        <v>793.64248495301104</v>
      </c>
      <c r="N893" s="43"/>
    </row>
    <row r="894" spans="1:14" x14ac:dyDescent="0.3">
      <c r="A894" s="10" t="s">
        <v>9</v>
      </c>
      <c r="B894" s="10" t="s">
        <v>5037</v>
      </c>
      <c r="C894" s="10" t="s">
        <v>4779</v>
      </c>
      <c r="D894" s="10" t="s">
        <v>5056</v>
      </c>
      <c r="E894" s="11" t="s">
        <v>5057</v>
      </c>
      <c r="F894" s="10" t="s">
        <v>4788</v>
      </c>
      <c r="G894" s="11" t="s">
        <v>4789</v>
      </c>
      <c r="H894" s="42">
        <v>0</v>
      </c>
      <c r="I894" s="42">
        <v>0</v>
      </c>
      <c r="J894" s="42">
        <v>0</v>
      </c>
      <c r="K894" s="42">
        <v>0</v>
      </c>
      <c r="N894" s="43"/>
    </row>
    <row r="895" spans="1:14" x14ac:dyDescent="0.3">
      <c r="A895" s="10" t="s">
        <v>9</v>
      </c>
      <c r="B895" s="10" t="s">
        <v>5037</v>
      </c>
      <c r="C895" s="10" t="s">
        <v>4779</v>
      </c>
      <c r="D895" s="10" t="s">
        <v>5056</v>
      </c>
      <c r="E895" s="11" t="s">
        <v>5057</v>
      </c>
      <c r="F895" s="10" t="s">
        <v>4741</v>
      </c>
      <c r="G895" s="11" t="s">
        <v>4742</v>
      </c>
      <c r="H895" s="42">
        <v>20113.423900000002</v>
      </c>
      <c r="I895" s="42">
        <v>59.586633346239097</v>
      </c>
      <c r="J895" s="42">
        <v>1941.0537974728099</v>
      </c>
      <c r="K895" s="42">
        <v>2000.6404308190499</v>
      </c>
      <c r="N895" s="43"/>
    </row>
    <row r="896" spans="1:14" x14ac:dyDescent="0.3">
      <c r="A896" s="10" t="s">
        <v>9</v>
      </c>
      <c r="B896" s="10" t="s">
        <v>5037</v>
      </c>
      <c r="C896" s="10" t="s">
        <v>4779</v>
      </c>
      <c r="D896" s="10" t="s">
        <v>5056</v>
      </c>
      <c r="E896" s="11" t="s">
        <v>5057</v>
      </c>
      <c r="F896" s="10" t="s">
        <v>5054</v>
      </c>
      <c r="G896" s="11" t="s">
        <v>5055</v>
      </c>
      <c r="H896" s="42">
        <v>29754.569299999999</v>
      </c>
      <c r="I896" s="42">
        <v>88.148821231213304</v>
      </c>
      <c r="J896" s="42">
        <v>2871.4762789060601</v>
      </c>
      <c r="K896" s="42">
        <v>2959.6251001372698</v>
      </c>
      <c r="N896" s="43"/>
    </row>
    <row r="897" spans="1:14" x14ac:dyDescent="0.3">
      <c r="A897" s="10" t="s">
        <v>9</v>
      </c>
      <c r="B897" s="10" t="s">
        <v>5037</v>
      </c>
      <c r="C897" s="10" t="s">
        <v>4779</v>
      </c>
      <c r="D897" s="10" t="s">
        <v>5058</v>
      </c>
      <c r="E897" s="11" t="s">
        <v>5059</v>
      </c>
      <c r="F897" s="10" t="s">
        <v>13</v>
      </c>
      <c r="G897" s="11" t="s">
        <v>415</v>
      </c>
      <c r="H897" s="42">
        <v>0</v>
      </c>
      <c r="I897" s="42" t="s">
        <v>414</v>
      </c>
      <c r="J897" s="42">
        <v>0</v>
      </c>
      <c r="K897" s="42">
        <v>0</v>
      </c>
      <c r="N897" s="43"/>
    </row>
    <row r="898" spans="1:14" x14ac:dyDescent="0.3">
      <c r="A898" s="10" t="s">
        <v>9</v>
      </c>
      <c r="B898" s="10" t="s">
        <v>5037</v>
      </c>
      <c r="C898" s="10" t="s">
        <v>4779</v>
      </c>
      <c r="D898" s="10" t="s">
        <v>5058</v>
      </c>
      <c r="E898" s="11" t="s">
        <v>5059</v>
      </c>
      <c r="F898" s="10" t="s">
        <v>416</v>
      </c>
      <c r="G898" s="11" t="s">
        <v>417</v>
      </c>
      <c r="H898" s="42">
        <v>8827.2401000000009</v>
      </c>
      <c r="I898" s="42" t="s">
        <v>414</v>
      </c>
      <c r="J898" s="42">
        <v>0</v>
      </c>
      <c r="K898" s="42">
        <v>0</v>
      </c>
      <c r="N898" s="43"/>
    </row>
    <row r="899" spans="1:14" x14ac:dyDescent="0.3">
      <c r="A899" s="10" t="s">
        <v>9</v>
      </c>
      <c r="B899" s="10" t="s">
        <v>5037</v>
      </c>
      <c r="C899" s="10" t="s">
        <v>4779</v>
      </c>
      <c r="D899" s="10" t="s">
        <v>5058</v>
      </c>
      <c r="E899" s="11" t="s">
        <v>5059</v>
      </c>
      <c r="F899" s="10" t="s">
        <v>4731</v>
      </c>
      <c r="G899" s="11" t="s">
        <v>4732</v>
      </c>
      <c r="H899" s="42">
        <v>0</v>
      </c>
      <c r="I899" s="42" t="s">
        <v>414</v>
      </c>
      <c r="J899" s="42">
        <v>0</v>
      </c>
      <c r="K899" s="42">
        <v>0</v>
      </c>
      <c r="N899" s="43"/>
    </row>
    <row r="900" spans="1:14" x14ac:dyDescent="0.3">
      <c r="A900" s="10" t="s">
        <v>9</v>
      </c>
      <c r="B900" s="10" t="s">
        <v>5037</v>
      </c>
      <c r="C900" s="10" t="s">
        <v>4779</v>
      </c>
      <c r="D900" s="10" t="s">
        <v>5058</v>
      </c>
      <c r="E900" s="11" t="s">
        <v>5059</v>
      </c>
      <c r="F900" s="10" t="s">
        <v>4786</v>
      </c>
      <c r="G900" s="11" t="s">
        <v>4787</v>
      </c>
      <c r="H900" s="42">
        <v>0</v>
      </c>
      <c r="I900" s="42" t="s">
        <v>414</v>
      </c>
      <c r="J900" s="42">
        <v>0</v>
      </c>
      <c r="K900" s="42">
        <v>0</v>
      </c>
      <c r="N900" s="43"/>
    </row>
    <row r="901" spans="1:14" x14ac:dyDescent="0.3">
      <c r="A901" s="10" t="s">
        <v>9</v>
      </c>
      <c r="B901" s="10" t="s">
        <v>5037</v>
      </c>
      <c r="C901" s="10" t="s">
        <v>4779</v>
      </c>
      <c r="D901" s="10" t="s">
        <v>5058</v>
      </c>
      <c r="E901" s="11" t="s">
        <v>5059</v>
      </c>
      <c r="F901" s="10" t="s">
        <v>4788</v>
      </c>
      <c r="G901" s="11" t="s">
        <v>4789</v>
      </c>
      <c r="H901" s="42">
        <v>0</v>
      </c>
      <c r="I901" s="42" t="s">
        <v>414</v>
      </c>
      <c r="J901" s="42">
        <v>0</v>
      </c>
      <c r="K901" s="42">
        <v>0</v>
      </c>
      <c r="N901" s="43"/>
    </row>
    <row r="902" spans="1:14" x14ac:dyDescent="0.3">
      <c r="A902" s="10" t="s">
        <v>9</v>
      </c>
      <c r="B902" s="10" t="s">
        <v>5037</v>
      </c>
      <c r="C902" s="10" t="s">
        <v>11</v>
      </c>
      <c r="D902" s="10" t="s">
        <v>135</v>
      </c>
      <c r="E902" s="11" t="s">
        <v>452</v>
      </c>
      <c r="F902" s="10" t="s">
        <v>13</v>
      </c>
      <c r="G902" s="11" t="s">
        <v>415</v>
      </c>
      <c r="H902" s="42">
        <v>0</v>
      </c>
      <c r="I902" s="42">
        <v>0</v>
      </c>
      <c r="J902" s="42">
        <v>0</v>
      </c>
      <c r="K902" s="42">
        <v>0</v>
      </c>
      <c r="N902" s="43"/>
    </row>
    <row r="903" spans="1:14" x14ac:dyDescent="0.3">
      <c r="A903" s="10" t="s">
        <v>9</v>
      </c>
      <c r="B903" s="10" t="s">
        <v>5037</v>
      </c>
      <c r="C903" s="10" t="s">
        <v>11</v>
      </c>
      <c r="D903" s="10" t="s">
        <v>135</v>
      </c>
      <c r="E903" s="11" t="s">
        <v>452</v>
      </c>
      <c r="F903" s="10" t="s">
        <v>15</v>
      </c>
      <c r="G903" s="11" t="s">
        <v>418</v>
      </c>
      <c r="H903" s="42">
        <v>949556.72840000002</v>
      </c>
      <c r="I903" s="42">
        <v>487.52059571935001</v>
      </c>
      <c r="J903" s="42">
        <v>0</v>
      </c>
      <c r="K903" s="42">
        <v>487.52059571935001</v>
      </c>
      <c r="N903" s="43"/>
    </row>
    <row r="904" spans="1:14" x14ac:dyDescent="0.3">
      <c r="A904" s="10" t="s">
        <v>9</v>
      </c>
      <c r="B904" s="10" t="s">
        <v>5037</v>
      </c>
      <c r="C904" s="10" t="s">
        <v>11</v>
      </c>
      <c r="D904" s="10" t="s">
        <v>135</v>
      </c>
      <c r="E904" s="11" t="s">
        <v>452</v>
      </c>
      <c r="F904" s="10" t="s">
        <v>17</v>
      </c>
      <c r="G904" s="11" t="s">
        <v>4798</v>
      </c>
      <c r="H904" s="42">
        <v>0</v>
      </c>
      <c r="I904" s="42">
        <v>0</v>
      </c>
      <c r="J904" s="42">
        <v>0</v>
      </c>
      <c r="K904" s="42">
        <v>0</v>
      </c>
      <c r="N904" s="43"/>
    </row>
    <row r="905" spans="1:14" x14ac:dyDescent="0.3">
      <c r="A905" s="10" t="s">
        <v>9</v>
      </c>
      <c r="B905" s="10" t="s">
        <v>5037</v>
      </c>
      <c r="C905" s="10" t="s">
        <v>11</v>
      </c>
      <c r="D905" s="10" t="s">
        <v>135</v>
      </c>
      <c r="E905" s="11" t="s">
        <v>452</v>
      </c>
      <c r="F905" s="10" t="s">
        <v>18</v>
      </c>
      <c r="G905" s="11" t="s">
        <v>4799</v>
      </c>
      <c r="H905" s="42">
        <v>1834189.7459</v>
      </c>
      <c r="I905" s="42">
        <v>941.70811592170298</v>
      </c>
      <c r="J905" s="42">
        <v>29404.558766674902</v>
      </c>
      <c r="K905" s="42">
        <v>30346.266882596599</v>
      </c>
      <c r="N905" s="43"/>
    </row>
    <row r="906" spans="1:14" x14ac:dyDescent="0.3">
      <c r="A906" s="10" t="s">
        <v>9</v>
      </c>
      <c r="B906" s="10" t="s">
        <v>5037</v>
      </c>
      <c r="C906" s="10" t="s">
        <v>11</v>
      </c>
      <c r="D906" s="10" t="s">
        <v>136</v>
      </c>
      <c r="E906" s="11" t="s">
        <v>453</v>
      </c>
      <c r="F906" s="10" t="s">
        <v>13</v>
      </c>
      <c r="G906" s="11" t="s">
        <v>415</v>
      </c>
      <c r="H906" s="42">
        <v>0</v>
      </c>
      <c r="I906" s="42">
        <v>0</v>
      </c>
      <c r="J906" s="42">
        <v>0</v>
      </c>
      <c r="K906" s="42">
        <v>0</v>
      </c>
      <c r="N906" s="43"/>
    </row>
    <row r="907" spans="1:14" x14ac:dyDescent="0.3">
      <c r="A907" s="10" t="s">
        <v>9</v>
      </c>
      <c r="B907" s="10" t="s">
        <v>5037</v>
      </c>
      <c r="C907" s="10" t="s">
        <v>11</v>
      </c>
      <c r="D907" s="10" t="s">
        <v>136</v>
      </c>
      <c r="E907" s="11" t="s">
        <v>453</v>
      </c>
      <c r="F907" s="10" t="s">
        <v>15</v>
      </c>
      <c r="G907" s="11" t="s">
        <v>418</v>
      </c>
      <c r="H907" s="42">
        <v>1807346.4746000001</v>
      </c>
      <c r="I907" s="42">
        <v>1540.56548637536</v>
      </c>
      <c r="J907" s="42">
        <v>0</v>
      </c>
      <c r="K907" s="42">
        <v>1540.56548637536</v>
      </c>
      <c r="N907" s="43"/>
    </row>
    <row r="908" spans="1:14" x14ac:dyDescent="0.3">
      <c r="A908" s="10" t="s">
        <v>9</v>
      </c>
      <c r="B908" s="10" t="s">
        <v>5037</v>
      </c>
      <c r="C908" s="10" t="s">
        <v>11</v>
      </c>
      <c r="D908" s="10" t="s">
        <v>136</v>
      </c>
      <c r="E908" s="11" t="s">
        <v>453</v>
      </c>
      <c r="F908" s="10" t="s">
        <v>16</v>
      </c>
      <c r="G908" s="11" t="s">
        <v>426</v>
      </c>
      <c r="H908" s="42">
        <v>208411.2836</v>
      </c>
      <c r="I908" s="42">
        <v>177.64785825433901</v>
      </c>
      <c r="J908" s="42">
        <v>0</v>
      </c>
      <c r="K908" s="42">
        <v>177.64785825433901</v>
      </c>
      <c r="N908" s="43"/>
    </row>
    <row r="909" spans="1:14" x14ac:dyDescent="0.3">
      <c r="A909" s="10" t="s">
        <v>9</v>
      </c>
      <c r="B909" s="10" t="s">
        <v>5037</v>
      </c>
      <c r="C909" s="10" t="s">
        <v>11</v>
      </c>
      <c r="D909" s="10" t="s">
        <v>136</v>
      </c>
      <c r="E909" s="11" t="s">
        <v>453</v>
      </c>
      <c r="F909" s="10" t="s">
        <v>17</v>
      </c>
      <c r="G909" s="11" t="s">
        <v>4798</v>
      </c>
      <c r="H909" s="42">
        <v>0</v>
      </c>
      <c r="I909" s="42">
        <v>0</v>
      </c>
      <c r="J909" s="42">
        <v>0</v>
      </c>
      <c r="K909" s="42">
        <v>0</v>
      </c>
      <c r="N909" s="43"/>
    </row>
    <row r="910" spans="1:14" x14ac:dyDescent="0.3">
      <c r="A910" s="10" t="s">
        <v>9</v>
      </c>
      <c r="B910" s="10" t="s">
        <v>5037</v>
      </c>
      <c r="C910" s="10" t="s">
        <v>11</v>
      </c>
      <c r="D910" s="10" t="s">
        <v>136</v>
      </c>
      <c r="E910" s="11" t="s">
        <v>453</v>
      </c>
      <c r="F910" s="10" t="s">
        <v>18</v>
      </c>
      <c r="G910" s="11" t="s">
        <v>4799</v>
      </c>
      <c r="H910" s="42">
        <v>3039171.8821</v>
      </c>
      <c r="I910" s="42">
        <v>2590.5621164703898</v>
      </c>
      <c r="J910" s="42">
        <v>131454.47453193599</v>
      </c>
      <c r="K910" s="42">
        <v>134045.03664840601</v>
      </c>
      <c r="N910" s="43"/>
    </row>
    <row r="911" spans="1:14" x14ac:dyDescent="0.3">
      <c r="A911" s="10" t="s">
        <v>9</v>
      </c>
      <c r="B911" s="10" t="s">
        <v>5037</v>
      </c>
      <c r="C911" s="10" t="s">
        <v>11</v>
      </c>
      <c r="D911" s="10" t="s">
        <v>31</v>
      </c>
      <c r="E911" s="11" t="s">
        <v>5060</v>
      </c>
      <c r="F911" s="10" t="s">
        <v>13</v>
      </c>
      <c r="G911" s="11" t="s">
        <v>415</v>
      </c>
      <c r="H911" s="42">
        <v>0</v>
      </c>
      <c r="I911" s="42">
        <v>0</v>
      </c>
      <c r="J911" s="42">
        <v>0</v>
      </c>
      <c r="K911" s="42">
        <v>0</v>
      </c>
      <c r="N911" s="43"/>
    </row>
    <row r="912" spans="1:14" x14ac:dyDescent="0.3">
      <c r="A912" s="10" t="s">
        <v>9</v>
      </c>
      <c r="B912" s="10" t="s">
        <v>5037</v>
      </c>
      <c r="C912" s="10" t="s">
        <v>11</v>
      </c>
      <c r="D912" s="10" t="s">
        <v>31</v>
      </c>
      <c r="E912" s="11" t="s">
        <v>5060</v>
      </c>
      <c r="F912" s="10" t="s">
        <v>15</v>
      </c>
      <c r="G912" s="11" t="s">
        <v>418</v>
      </c>
      <c r="H912" s="42">
        <v>303007.41519999999</v>
      </c>
      <c r="I912" s="42">
        <v>317.555383356883</v>
      </c>
      <c r="J912" s="42">
        <v>0</v>
      </c>
      <c r="K912" s="42">
        <v>317.555383356883</v>
      </c>
      <c r="N912" s="43"/>
    </row>
    <row r="913" spans="1:14" x14ac:dyDescent="0.3">
      <c r="A913" s="10" t="s">
        <v>9</v>
      </c>
      <c r="B913" s="10" t="s">
        <v>5037</v>
      </c>
      <c r="C913" s="10" t="s">
        <v>11</v>
      </c>
      <c r="D913" s="10" t="s">
        <v>31</v>
      </c>
      <c r="E913" s="11" t="s">
        <v>5060</v>
      </c>
      <c r="F913" s="10" t="s">
        <v>17</v>
      </c>
      <c r="G913" s="11" t="s">
        <v>4798</v>
      </c>
      <c r="H913" s="42">
        <v>0</v>
      </c>
      <c r="I913" s="42">
        <v>0</v>
      </c>
      <c r="J913" s="42">
        <v>0</v>
      </c>
      <c r="K913" s="42">
        <v>0</v>
      </c>
      <c r="N913" s="43"/>
    </row>
    <row r="914" spans="1:14" x14ac:dyDescent="0.3">
      <c r="A914" s="10" t="s">
        <v>9</v>
      </c>
      <c r="B914" s="10" t="s">
        <v>5037</v>
      </c>
      <c r="C914" s="10" t="s">
        <v>11</v>
      </c>
      <c r="D914" s="10" t="s">
        <v>31</v>
      </c>
      <c r="E914" s="11" t="s">
        <v>5060</v>
      </c>
      <c r="F914" s="10" t="s">
        <v>18</v>
      </c>
      <c r="G914" s="11" t="s">
        <v>4799</v>
      </c>
      <c r="H914" s="42">
        <v>334990.7893</v>
      </c>
      <c r="I914" s="42">
        <v>351.07434074514799</v>
      </c>
      <c r="J914" s="42">
        <v>0</v>
      </c>
      <c r="K914" s="42">
        <v>351.07434074514799</v>
      </c>
      <c r="N914" s="43"/>
    </row>
    <row r="915" spans="1:14" x14ac:dyDescent="0.3">
      <c r="A915" s="10" t="s">
        <v>9</v>
      </c>
      <c r="B915" s="10" t="s">
        <v>5037</v>
      </c>
      <c r="C915" s="10" t="s">
        <v>11</v>
      </c>
      <c r="D915" s="10" t="s">
        <v>153</v>
      </c>
      <c r="E915" s="11" t="s">
        <v>455</v>
      </c>
      <c r="F915" s="10" t="s">
        <v>13</v>
      </c>
      <c r="G915" s="11" t="s">
        <v>415</v>
      </c>
      <c r="H915" s="42">
        <v>0</v>
      </c>
      <c r="I915" s="42">
        <v>0</v>
      </c>
      <c r="J915" s="42">
        <v>0</v>
      </c>
      <c r="K915" s="42">
        <v>0</v>
      </c>
      <c r="N915" s="43"/>
    </row>
    <row r="916" spans="1:14" x14ac:dyDescent="0.3">
      <c r="A916" s="10" t="s">
        <v>9</v>
      </c>
      <c r="B916" s="10" t="s">
        <v>5037</v>
      </c>
      <c r="C916" s="10" t="s">
        <v>11</v>
      </c>
      <c r="D916" s="10" t="s">
        <v>153</v>
      </c>
      <c r="E916" s="11" t="s">
        <v>455</v>
      </c>
      <c r="F916" s="10" t="s">
        <v>15</v>
      </c>
      <c r="G916" s="11" t="s">
        <v>418</v>
      </c>
      <c r="H916" s="42">
        <v>510382.03889999999</v>
      </c>
      <c r="I916" s="42">
        <v>271.26503564797599</v>
      </c>
      <c r="J916" s="42">
        <v>0</v>
      </c>
      <c r="K916" s="42">
        <v>271.26503564797599</v>
      </c>
      <c r="N916" s="43"/>
    </row>
    <row r="917" spans="1:14" x14ac:dyDescent="0.3">
      <c r="A917" s="10" t="s">
        <v>9</v>
      </c>
      <c r="B917" s="10" t="s">
        <v>5037</v>
      </c>
      <c r="C917" s="10" t="s">
        <v>11</v>
      </c>
      <c r="D917" s="10" t="s">
        <v>153</v>
      </c>
      <c r="E917" s="11" t="s">
        <v>455</v>
      </c>
      <c r="F917" s="10" t="s">
        <v>17</v>
      </c>
      <c r="G917" s="11" t="s">
        <v>4798</v>
      </c>
      <c r="H917" s="42">
        <v>0</v>
      </c>
      <c r="I917" s="42">
        <v>0</v>
      </c>
      <c r="J917" s="42">
        <v>0</v>
      </c>
      <c r="K917" s="42">
        <v>0</v>
      </c>
      <c r="N917" s="43"/>
    </row>
    <row r="918" spans="1:14" x14ac:dyDescent="0.3">
      <c r="A918" s="10" t="s">
        <v>9</v>
      </c>
      <c r="B918" s="10" t="s">
        <v>5037</v>
      </c>
      <c r="C918" s="10" t="s">
        <v>11</v>
      </c>
      <c r="D918" s="10" t="s">
        <v>153</v>
      </c>
      <c r="E918" s="11" t="s">
        <v>455</v>
      </c>
      <c r="F918" s="10" t="s">
        <v>18</v>
      </c>
      <c r="G918" s="11" t="s">
        <v>4799</v>
      </c>
      <c r="H918" s="42">
        <v>1239459.8895</v>
      </c>
      <c r="I918" s="42">
        <v>658.76560195137199</v>
      </c>
      <c r="J918" s="42">
        <v>0</v>
      </c>
      <c r="K918" s="42">
        <v>658.76560195137199</v>
      </c>
      <c r="N918" s="43"/>
    </row>
    <row r="919" spans="1:14" x14ac:dyDescent="0.3">
      <c r="A919" s="10" t="s">
        <v>9</v>
      </c>
      <c r="B919" s="10" t="s">
        <v>5037</v>
      </c>
      <c r="C919" s="10" t="s">
        <v>4800</v>
      </c>
      <c r="D919" s="10" t="s">
        <v>4847</v>
      </c>
      <c r="E919" s="11" t="s">
        <v>5061</v>
      </c>
      <c r="F919" s="10" t="s">
        <v>13</v>
      </c>
      <c r="G919" s="11" t="s">
        <v>415</v>
      </c>
      <c r="H919" s="42">
        <v>0</v>
      </c>
      <c r="I919" s="42">
        <v>0</v>
      </c>
      <c r="J919" s="42">
        <v>0</v>
      </c>
      <c r="K919" s="42">
        <v>0</v>
      </c>
      <c r="N919" s="43"/>
    </row>
    <row r="920" spans="1:14" x14ac:dyDescent="0.3">
      <c r="A920" s="10" t="s">
        <v>9</v>
      </c>
      <c r="B920" s="10" t="s">
        <v>5037</v>
      </c>
      <c r="C920" s="10" t="s">
        <v>4800</v>
      </c>
      <c r="D920" s="10" t="s">
        <v>4847</v>
      </c>
      <c r="E920" s="11" t="s">
        <v>5061</v>
      </c>
      <c r="F920" s="10" t="s">
        <v>416</v>
      </c>
      <c r="G920" s="11" t="s">
        <v>417</v>
      </c>
      <c r="H920" s="42">
        <v>34169.128900000003</v>
      </c>
      <c r="I920" s="42">
        <v>27.786084248717099</v>
      </c>
      <c r="J920" s="42">
        <v>422.578604651163</v>
      </c>
      <c r="K920" s="42">
        <v>450.36468889987998</v>
      </c>
      <c r="N920" s="43"/>
    </row>
    <row r="921" spans="1:14" x14ac:dyDescent="0.3">
      <c r="A921" s="10" t="s">
        <v>9</v>
      </c>
      <c r="B921" s="10" t="s">
        <v>5037</v>
      </c>
      <c r="C921" s="10" t="s">
        <v>4800</v>
      </c>
      <c r="D921" s="10" t="s">
        <v>4847</v>
      </c>
      <c r="E921" s="11" t="s">
        <v>5061</v>
      </c>
      <c r="F921" s="10" t="s">
        <v>4802</v>
      </c>
      <c r="G921" s="11" t="s">
        <v>4803</v>
      </c>
      <c r="H921" s="42">
        <v>0</v>
      </c>
      <c r="I921" s="42">
        <v>0</v>
      </c>
      <c r="J921" s="42">
        <v>0</v>
      </c>
      <c r="K921" s="42">
        <v>0</v>
      </c>
      <c r="N921" s="43"/>
    </row>
    <row r="922" spans="1:14" x14ac:dyDescent="0.3">
      <c r="A922" s="10" t="s">
        <v>9</v>
      </c>
      <c r="B922" s="10" t="s">
        <v>5037</v>
      </c>
      <c r="C922" s="10" t="s">
        <v>4800</v>
      </c>
      <c r="D922" s="10" t="s">
        <v>4850</v>
      </c>
      <c r="E922" s="11" t="s">
        <v>5062</v>
      </c>
      <c r="F922" s="10" t="s">
        <v>416</v>
      </c>
      <c r="G922" s="11" t="s">
        <v>417</v>
      </c>
      <c r="H922" s="42">
        <v>462288.53200000001</v>
      </c>
      <c r="I922" s="42">
        <v>232.91106483158299</v>
      </c>
      <c r="J922" s="42">
        <v>10637.3577325034</v>
      </c>
      <c r="K922" s="42">
        <v>10870.268797335</v>
      </c>
      <c r="N922" s="43"/>
    </row>
    <row r="923" spans="1:14" x14ac:dyDescent="0.3">
      <c r="A923" s="10" t="s">
        <v>9</v>
      </c>
      <c r="B923" s="10" t="s">
        <v>5037</v>
      </c>
      <c r="C923" s="10" t="s">
        <v>4800</v>
      </c>
      <c r="D923" s="10" t="s">
        <v>4853</v>
      </c>
      <c r="E923" s="11" t="s">
        <v>5063</v>
      </c>
      <c r="F923" s="10" t="s">
        <v>416</v>
      </c>
      <c r="G923" s="11" t="s">
        <v>417</v>
      </c>
      <c r="H923" s="42">
        <v>87850.384399999995</v>
      </c>
      <c r="I923" s="42">
        <v>103.414818204217</v>
      </c>
      <c r="J923" s="42">
        <v>7559.6826616451399</v>
      </c>
      <c r="K923" s="42">
        <v>7663.0974798493498</v>
      </c>
      <c r="N923" s="43"/>
    </row>
    <row r="924" spans="1:14" x14ac:dyDescent="0.3">
      <c r="A924" s="10" t="s">
        <v>9</v>
      </c>
      <c r="B924" s="10" t="s">
        <v>5037</v>
      </c>
      <c r="C924" s="10" t="s">
        <v>4800</v>
      </c>
      <c r="D924" s="10" t="s">
        <v>4853</v>
      </c>
      <c r="E924" s="11" t="s">
        <v>5063</v>
      </c>
      <c r="F924" s="10" t="s">
        <v>15</v>
      </c>
      <c r="G924" s="11" t="s">
        <v>418</v>
      </c>
      <c r="H924" s="42">
        <v>109290.0616</v>
      </c>
      <c r="I924" s="42">
        <v>128.65295836119799</v>
      </c>
      <c r="J924" s="42">
        <v>0</v>
      </c>
      <c r="K924" s="42">
        <v>128.65295836119799</v>
      </c>
      <c r="N924" s="43"/>
    </row>
    <row r="925" spans="1:14" x14ac:dyDescent="0.3">
      <c r="A925" s="10" t="s">
        <v>9</v>
      </c>
      <c r="B925" s="10" t="s">
        <v>5037</v>
      </c>
      <c r="C925" s="10" t="s">
        <v>4806</v>
      </c>
      <c r="D925" s="10" t="s">
        <v>4974</v>
      </c>
      <c r="E925" s="11" t="s">
        <v>4975</v>
      </c>
      <c r="F925" s="10" t="s">
        <v>4809</v>
      </c>
      <c r="G925" s="11" t="s">
        <v>4810</v>
      </c>
      <c r="H925" s="42">
        <v>0</v>
      </c>
      <c r="I925" s="42">
        <v>0</v>
      </c>
      <c r="J925" s="42">
        <v>0</v>
      </c>
      <c r="K925" s="42">
        <v>0</v>
      </c>
      <c r="N925" s="43"/>
    </row>
    <row r="926" spans="1:14" x14ac:dyDescent="0.3">
      <c r="A926" s="10" t="s">
        <v>9</v>
      </c>
      <c r="B926" s="10" t="s">
        <v>5064</v>
      </c>
      <c r="C926" s="10" t="s">
        <v>4722</v>
      </c>
      <c r="D926" s="10" t="s">
        <v>4723</v>
      </c>
      <c r="E926" s="11" t="s">
        <v>5065</v>
      </c>
      <c r="F926" s="10" t="s">
        <v>13</v>
      </c>
      <c r="G926" s="11" t="s">
        <v>415</v>
      </c>
      <c r="H926" s="42">
        <v>0</v>
      </c>
      <c r="I926" s="42">
        <v>0</v>
      </c>
      <c r="J926" s="42">
        <v>0</v>
      </c>
      <c r="K926" s="42">
        <v>0</v>
      </c>
      <c r="N926" s="43"/>
    </row>
    <row r="927" spans="1:14" x14ac:dyDescent="0.3">
      <c r="A927" s="10" t="s">
        <v>9</v>
      </c>
      <c r="B927" s="10" t="s">
        <v>5064</v>
      </c>
      <c r="C927" s="10" t="s">
        <v>4722</v>
      </c>
      <c r="D927" s="10" t="s">
        <v>4723</v>
      </c>
      <c r="E927" s="11" t="s">
        <v>5065</v>
      </c>
      <c r="F927" s="10" t="s">
        <v>416</v>
      </c>
      <c r="G927" s="11" t="s">
        <v>417</v>
      </c>
      <c r="H927" s="42">
        <v>8559821.9603000004</v>
      </c>
      <c r="I927" s="42">
        <v>34081.641384640599</v>
      </c>
      <c r="J927" s="42">
        <v>1132031.89703923</v>
      </c>
      <c r="K927" s="42">
        <v>1166113.53842387</v>
      </c>
      <c r="N927" s="43"/>
    </row>
    <row r="928" spans="1:14" x14ac:dyDescent="0.3">
      <c r="A928" s="10" t="s">
        <v>9</v>
      </c>
      <c r="B928" s="10" t="s">
        <v>5064</v>
      </c>
      <c r="C928" s="10" t="s">
        <v>4722</v>
      </c>
      <c r="D928" s="10" t="s">
        <v>4723</v>
      </c>
      <c r="E928" s="11" t="s">
        <v>5065</v>
      </c>
      <c r="F928" s="10" t="s">
        <v>4912</v>
      </c>
      <c r="G928" s="11" t="s">
        <v>4913</v>
      </c>
      <c r="H928" s="42">
        <v>187304.63810000001</v>
      </c>
      <c r="I928" s="42">
        <v>745.76895808841596</v>
      </c>
      <c r="J928" s="42">
        <v>24770.9386660663</v>
      </c>
      <c r="K928" s="42">
        <v>25516.7076241547</v>
      </c>
      <c r="N928" s="43"/>
    </row>
    <row r="929" spans="1:14" x14ac:dyDescent="0.3">
      <c r="A929" s="10" t="s">
        <v>9</v>
      </c>
      <c r="B929" s="10" t="s">
        <v>5064</v>
      </c>
      <c r="C929" s="10" t="s">
        <v>4722</v>
      </c>
      <c r="D929" s="10" t="s">
        <v>4723</v>
      </c>
      <c r="E929" s="11" t="s">
        <v>5065</v>
      </c>
      <c r="F929" s="10" t="s">
        <v>4725</v>
      </c>
      <c r="G929" s="11" t="s">
        <v>4726</v>
      </c>
      <c r="H929" s="42">
        <v>349189.36109999998</v>
      </c>
      <c r="I929" s="42">
        <v>1390.32641472198</v>
      </c>
      <c r="J929" s="42">
        <v>46180.107084595002</v>
      </c>
      <c r="K929" s="42">
        <v>47570.433499316903</v>
      </c>
      <c r="N929" s="43"/>
    </row>
    <row r="930" spans="1:14" x14ac:dyDescent="0.3">
      <c r="A930" s="10" t="s">
        <v>9</v>
      </c>
      <c r="B930" s="10" t="s">
        <v>5064</v>
      </c>
      <c r="C930" s="10" t="s">
        <v>4722</v>
      </c>
      <c r="D930" s="10" t="s">
        <v>4723</v>
      </c>
      <c r="E930" s="11" t="s">
        <v>5065</v>
      </c>
      <c r="F930" s="10" t="s">
        <v>4865</v>
      </c>
      <c r="G930" s="11" t="s">
        <v>4866</v>
      </c>
      <c r="H930" s="42">
        <v>1439569.9324</v>
      </c>
      <c r="I930" s="42">
        <v>5731.7671350224</v>
      </c>
      <c r="J930" s="42">
        <v>0</v>
      </c>
      <c r="K930" s="42">
        <v>5731.7671350224</v>
      </c>
      <c r="N930" s="43"/>
    </row>
    <row r="931" spans="1:14" x14ac:dyDescent="0.3">
      <c r="A931" s="10" t="s">
        <v>9</v>
      </c>
      <c r="B931" s="10" t="s">
        <v>5064</v>
      </c>
      <c r="C931" s="10" t="s">
        <v>4722</v>
      </c>
      <c r="D931" s="10" t="s">
        <v>4723</v>
      </c>
      <c r="E931" s="11" t="s">
        <v>5065</v>
      </c>
      <c r="F931" s="10" t="s">
        <v>4729</v>
      </c>
      <c r="G931" s="11" t="s">
        <v>4730</v>
      </c>
      <c r="H931" s="42">
        <v>0</v>
      </c>
      <c r="I931" s="42">
        <v>0</v>
      </c>
      <c r="J931" s="42">
        <v>0</v>
      </c>
      <c r="K931" s="42">
        <v>0</v>
      </c>
      <c r="N931" s="43"/>
    </row>
    <row r="932" spans="1:14" x14ac:dyDescent="0.3">
      <c r="A932" s="10" t="s">
        <v>9</v>
      </c>
      <c r="B932" s="10" t="s">
        <v>5064</v>
      </c>
      <c r="C932" s="10" t="s">
        <v>4722</v>
      </c>
      <c r="D932" s="10" t="s">
        <v>4723</v>
      </c>
      <c r="E932" s="11" t="s">
        <v>5065</v>
      </c>
      <c r="F932" s="10" t="s">
        <v>4731</v>
      </c>
      <c r="G932" s="11" t="s">
        <v>4732</v>
      </c>
      <c r="H932" s="42">
        <v>0</v>
      </c>
      <c r="I932" s="42">
        <v>0</v>
      </c>
      <c r="J932" s="42">
        <v>0</v>
      </c>
      <c r="K932" s="42">
        <v>0</v>
      </c>
      <c r="N932" s="43"/>
    </row>
    <row r="933" spans="1:14" x14ac:dyDescent="0.3">
      <c r="A933" s="10" t="s">
        <v>9</v>
      </c>
      <c r="B933" s="10" t="s">
        <v>5064</v>
      </c>
      <c r="C933" s="10" t="s">
        <v>4722</v>
      </c>
      <c r="D933" s="10" t="s">
        <v>4723</v>
      </c>
      <c r="E933" s="11" t="s">
        <v>5065</v>
      </c>
      <c r="F933" s="10" t="s">
        <v>4733</v>
      </c>
      <c r="G933" s="11" t="s">
        <v>4734</v>
      </c>
      <c r="H933" s="42">
        <v>445517.4607</v>
      </c>
      <c r="I933" s="42">
        <v>1773.86473602459</v>
      </c>
      <c r="J933" s="42">
        <v>58919.446970000499</v>
      </c>
      <c r="K933" s="42">
        <v>60693.311706025102</v>
      </c>
      <c r="N933" s="43"/>
    </row>
    <row r="934" spans="1:14" x14ac:dyDescent="0.3">
      <c r="A934" s="10" t="s">
        <v>9</v>
      </c>
      <c r="B934" s="10" t="s">
        <v>5064</v>
      </c>
      <c r="C934" s="10" t="s">
        <v>4722</v>
      </c>
      <c r="D934" s="10" t="s">
        <v>4723</v>
      </c>
      <c r="E934" s="11" t="s">
        <v>5065</v>
      </c>
      <c r="F934" s="10" t="s">
        <v>4735</v>
      </c>
      <c r="G934" s="11" t="s">
        <v>4736</v>
      </c>
      <c r="H934" s="42">
        <v>564589.69460000005</v>
      </c>
      <c r="I934" s="42">
        <v>2247.9607165236498</v>
      </c>
      <c r="J934" s="42">
        <v>74666.686550571205</v>
      </c>
      <c r="K934" s="42">
        <v>76914.647267094799</v>
      </c>
      <c r="N934" s="43"/>
    </row>
    <row r="935" spans="1:14" x14ac:dyDescent="0.3">
      <c r="A935" s="10" t="s">
        <v>9</v>
      </c>
      <c r="B935" s="10" t="s">
        <v>5064</v>
      </c>
      <c r="C935" s="10" t="s">
        <v>4722</v>
      </c>
      <c r="D935" s="10" t="s">
        <v>4723</v>
      </c>
      <c r="E935" s="11" t="s">
        <v>5065</v>
      </c>
      <c r="F935" s="10" t="s">
        <v>4741</v>
      </c>
      <c r="G935" s="11" t="s">
        <v>4742</v>
      </c>
      <c r="H935" s="42">
        <v>127099.5762</v>
      </c>
      <c r="I935" s="42">
        <v>506.05750727428199</v>
      </c>
      <c r="J935" s="42">
        <v>16808.851237687799</v>
      </c>
      <c r="K935" s="42">
        <v>17314.9087449621</v>
      </c>
      <c r="N935" s="43"/>
    </row>
    <row r="936" spans="1:14" x14ac:dyDescent="0.3">
      <c r="A936" s="10" t="s">
        <v>9</v>
      </c>
      <c r="B936" s="10" t="s">
        <v>5064</v>
      </c>
      <c r="C936" s="10" t="s">
        <v>4743</v>
      </c>
      <c r="D936" s="10" t="s">
        <v>4744</v>
      </c>
      <c r="E936" s="11" t="s">
        <v>4819</v>
      </c>
      <c r="F936" s="10" t="s">
        <v>416</v>
      </c>
      <c r="G936" s="11" t="s">
        <v>417</v>
      </c>
      <c r="H936" s="42">
        <v>0</v>
      </c>
      <c r="I936" s="42">
        <v>0</v>
      </c>
      <c r="J936" s="42">
        <v>0</v>
      </c>
      <c r="K936" s="42">
        <v>0</v>
      </c>
      <c r="N936" s="43"/>
    </row>
    <row r="937" spans="1:14" x14ac:dyDescent="0.3">
      <c r="A937" s="10" t="s">
        <v>9</v>
      </c>
      <c r="B937" s="10" t="s">
        <v>5064</v>
      </c>
      <c r="C937" s="10" t="s">
        <v>4743</v>
      </c>
      <c r="D937" s="10" t="s">
        <v>4744</v>
      </c>
      <c r="E937" s="11" t="s">
        <v>4819</v>
      </c>
      <c r="F937" s="10" t="s">
        <v>4746</v>
      </c>
      <c r="G937" s="11" t="s">
        <v>4747</v>
      </c>
      <c r="H937" s="42">
        <v>0</v>
      </c>
      <c r="I937" s="42">
        <v>0</v>
      </c>
      <c r="J937" s="42">
        <v>0</v>
      </c>
      <c r="K937" s="42">
        <v>0</v>
      </c>
      <c r="N937" s="43"/>
    </row>
    <row r="938" spans="1:14" x14ac:dyDescent="0.3">
      <c r="A938" s="10" t="s">
        <v>9</v>
      </c>
      <c r="B938" s="10" t="s">
        <v>5064</v>
      </c>
      <c r="C938" s="10" t="s">
        <v>4743</v>
      </c>
      <c r="D938" s="10" t="s">
        <v>4744</v>
      </c>
      <c r="E938" s="11" t="s">
        <v>4819</v>
      </c>
      <c r="F938" s="10" t="s">
        <v>4748</v>
      </c>
      <c r="G938" s="11" t="s">
        <v>4749</v>
      </c>
      <c r="H938" s="42">
        <v>17072.1194</v>
      </c>
      <c r="I938" s="42">
        <v>61.150409701215303</v>
      </c>
      <c r="J938" s="42">
        <v>0</v>
      </c>
      <c r="K938" s="42">
        <v>61.150409701215303</v>
      </c>
      <c r="N938" s="43"/>
    </row>
    <row r="939" spans="1:14" x14ac:dyDescent="0.3">
      <c r="A939" s="10" t="s">
        <v>9</v>
      </c>
      <c r="B939" s="10" t="s">
        <v>5064</v>
      </c>
      <c r="C939" s="10" t="s">
        <v>4743</v>
      </c>
      <c r="D939" s="10" t="s">
        <v>4744</v>
      </c>
      <c r="E939" s="11" t="s">
        <v>4819</v>
      </c>
      <c r="F939" s="10" t="s">
        <v>4760</v>
      </c>
      <c r="G939" s="11" t="s">
        <v>4761</v>
      </c>
      <c r="H939" s="42">
        <v>15835.6985</v>
      </c>
      <c r="I939" s="42">
        <v>56.721689221461602</v>
      </c>
      <c r="J939" s="42">
        <v>0</v>
      </c>
      <c r="K939" s="42">
        <v>56.721689221461602</v>
      </c>
      <c r="N939" s="43"/>
    </row>
    <row r="940" spans="1:14" x14ac:dyDescent="0.3">
      <c r="A940" s="10" t="s">
        <v>9</v>
      </c>
      <c r="B940" s="10" t="s">
        <v>5064</v>
      </c>
      <c r="C940" s="10" t="s">
        <v>4743</v>
      </c>
      <c r="D940" s="10" t="s">
        <v>4750</v>
      </c>
      <c r="E940" s="11" t="s">
        <v>5066</v>
      </c>
      <c r="F940" s="10" t="s">
        <v>13</v>
      </c>
      <c r="G940" s="11" t="s">
        <v>415</v>
      </c>
      <c r="H940" s="42">
        <v>0</v>
      </c>
      <c r="I940" s="42">
        <v>0</v>
      </c>
      <c r="J940" s="42">
        <v>0</v>
      </c>
      <c r="K940" s="42">
        <v>0</v>
      </c>
      <c r="N940" s="43"/>
    </row>
    <row r="941" spans="1:14" x14ac:dyDescent="0.3">
      <c r="A941" s="10" t="s">
        <v>9</v>
      </c>
      <c r="B941" s="10" t="s">
        <v>5064</v>
      </c>
      <c r="C941" s="10" t="s">
        <v>4743</v>
      </c>
      <c r="D941" s="10" t="s">
        <v>4750</v>
      </c>
      <c r="E941" s="11" t="s">
        <v>5066</v>
      </c>
      <c r="F941" s="10" t="s">
        <v>416</v>
      </c>
      <c r="G941" s="11" t="s">
        <v>417</v>
      </c>
      <c r="H941" s="42">
        <v>0</v>
      </c>
      <c r="I941" s="42">
        <v>0</v>
      </c>
      <c r="J941" s="42">
        <v>0</v>
      </c>
      <c r="K941" s="42">
        <v>0</v>
      </c>
      <c r="N941" s="43"/>
    </row>
    <row r="942" spans="1:14" x14ac:dyDescent="0.3">
      <c r="A942" s="10" t="s">
        <v>9</v>
      </c>
      <c r="B942" s="10" t="s">
        <v>5064</v>
      </c>
      <c r="C942" s="10" t="s">
        <v>4743</v>
      </c>
      <c r="D942" s="10" t="s">
        <v>4750</v>
      </c>
      <c r="E942" s="11" t="s">
        <v>5066</v>
      </c>
      <c r="F942" s="10" t="s">
        <v>4746</v>
      </c>
      <c r="G942" s="11" t="s">
        <v>4747</v>
      </c>
      <c r="H942" s="42">
        <v>9206.6478999999999</v>
      </c>
      <c r="I942" s="42">
        <v>37.433319902449398</v>
      </c>
      <c r="J942" s="42">
        <v>0</v>
      </c>
      <c r="K942" s="42">
        <v>37.433319902449398</v>
      </c>
      <c r="N942" s="43"/>
    </row>
    <row r="943" spans="1:14" x14ac:dyDescent="0.3">
      <c r="A943" s="10" t="s">
        <v>9</v>
      </c>
      <c r="B943" s="10" t="s">
        <v>5064</v>
      </c>
      <c r="C943" s="10" t="s">
        <v>4743</v>
      </c>
      <c r="D943" s="10" t="s">
        <v>4750</v>
      </c>
      <c r="E943" s="11" t="s">
        <v>5066</v>
      </c>
      <c r="F943" s="10" t="s">
        <v>4748</v>
      </c>
      <c r="G943" s="11" t="s">
        <v>4749</v>
      </c>
      <c r="H943" s="42">
        <v>22675.632799999999</v>
      </c>
      <c r="I943" s="42">
        <v>92.196880500477207</v>
      </c>
      <c r="J943" s="42">
        <v>0</v>
      </c>
      <c r="K943" s="42">
        <v>92.196880500477207</v>
      </c>
      <c r="N943" s="43"/>
    </row>
    <row r="944" spans="1:14" x14ac:dyDescent="0.3">
      <c r="A944" s="10" t="s">
        <v>9</v>
      </c>
      <c r="B944" s="10" t="s">
        <v>5064</v>
      </c>
      <c r="C944" s="10" t="s">
        <v>4743</v>
      </c>
      <c r="D944" s="10" t="s">
        <v>4750</v>
      </c>
      <c r="E944" s="11" t="s">
        <v>5066</v>
      </c>
      <c r="F944" s="10" t="s">
        <v>4760</v>
      </c>
      <c r="G944" s="11" t="s">
        <v>4761</v>
      </c>
      <c r="H944" s="42">
        <v>8524.6740000000009</v>
      </c>
      <c r="I944" s="42">
        <v>34.6604813911568</v>
      </c>
      <c r="J944" s="42">
        <v>0</v>
      </c>
      <c r="K944" s="42">
        <v>34.6604813911568</v>
      </c>
      <c r="N944" s="43"/>
    </row>
    <row r="945" spans="1:14" x14ac:dyDescent="0.3">
      <c r="A945" s="10" t="s">
        <v>9</v>
      </c>
      <c r="B945" s="10" t="s">
        <v>5064</v>
      </c>
      <c r="C945" s="10" t="s">
        <v>4743</v>
      </c>
      <c r="D945" s="10" t="s">
        <v>4752</v>
      </c>
      <c r="E945" s="11" t="s">
        <v>5067</v>
      </c>
      <c r="F945" s="10" t="s">
        <v>13</v>
      </c>
      <c r="G945" s="11" t="s">
        <v>415</v>
      </c>
      <c r="H945" s="42">
        <v>0</v>
      </c>
      <c r="I945" s="42">
        <v>0</v>
      </c>
      <c r="J945" s="42">
        <v>0</v>
      </c>
      <c r="K945" s="42">
        <v>0</v>
      </c>
      <c r="N945" s="43"/>
    </row>
    <row r="946" spans="1:14" x14ac:dyDescent="0.3">
      <c r="A946" s="10" t="s">
        <v>9</v>
      </c>
      <c r="B946" s="10" t="s">
        <v>5064</v>
      </c>
      <c r="C946" s="10" t="s">
        <v>4743</v>
      </c>
      <c r="D946" s="10" t="s">
        <v>4752</v>
      </c>
      <c r="E946" s="11" t="s">
        <v>5067</v>
      </c>
      <c r="F946" s="10" t="s">
        <v>416</v>
      </c>
      <c r="G946" s="11" t="s">
        <v>417</v>
      </c>
      <c r="H946" s="42">
        <v>29187.2071</v>
      </c>
      <c r="I946" s="42">
        <v>59.740870876229202</v>
      </c>
      <c r="J946" s="42">
        <v>784.39308512265995</v>
      </c>
      <c r="K946" s="42">
        <v>844.13395599888895</v>
      </c>
      <c r="N946" s="43"/>
    </row>
    <row r="947" spans="1:14" x14ac:dyDescent="0.3">
      <c r="A947" s="10" t="s">
        <v>9</v>
      </c>
      <c r="B947" s="10" t="s">
        <v>5064</v>
      </c>
      <c r="C947" s="10" t="s">
        <v>4743</v>
      </c>
      <c r="D947" s="10" t="s">
        <v>4752</v>
      </c>
      <c r="E947" s="11" t="s">
        <v>5067</v>
      </c>
      <c r="F947" s="10" t="s">
        <v>4746</v>
      </c>
      <c r="G947" s="11" t="s">
        <v>4747</v>
      </c>
      <c r="H947" s="42">
        <v>0</v>
      </c>
      <c r="I947" s="42">
        <v>0</v>
      </c>
      <c r="J947" s="42">
        <v>0</v>
      </c>
      <c r="K947" s="42">
        <v>0</v>
      </c>
      <c r="N947" s="43"/>
    </row>
    <row r="948" spans="1:14" x14ac:dyDescent="0.3">
      <c r="A948" s="10" t="s">
        <v>9</v>
      </c>
      <c r="B948" s="10" t="s">
        <v>5064</v>
      </c>
      <c r="C948" s="10" t="s">
        <v>4743</v>
      </c>
      <c r="D948" s="10" t="s">
        <v>4752</v>
      </c>
      <c r="E948" s="11" t="s">
        <v>5067</v>
      </c>
      <c r="F948" s="10" t="s">
        <v>4748</v>
      </c>
      <c r="G948" s="11" t="s">
        <v>4749</v>
      </c>
      <c r="H948" s="42">
        <v>6220.9802</v>
      </c>
      <c r="I948" s="42">
        <v>9.0856309878523902</v>
      </c>
      <c r="J948" s="42">
        <v>0</v>
      </c>
      <c r="K948" s="42">
        <v>9.0856309878523902</v>
      </c>
      <c r="N948" s="43"/>
    </row>
    <row r="949" spans="1:14" x14ac:dyDescent="0.3">
      <c r="A949" s="10" t="s">
        <v>9</v>
      </c>
      <c r="B949" s="10" t="s">
        <v>5064</v>
      </c>
      <c r="C949" s="10" t="s">
        <v>4743</v>
      </c>
      <c r="D949" s="10" t="s">
        <v>4752</v>
      </c>
      <c r="E949" s="11" t="s">
        <v>5067</v>
      </c>
      <c r="F949" s="10" t="s">
        <v>4760</v>
      </c>
      <c r="G949" s="11" t="s">
        <v>4761</v>
      </c>
      <c r="H949" s="42">
        <v>15845.8928</v>
      </c>
      <c r="I949" s="42">
        <v>23.142644969058001</v>
      </c>
      <c r="J949" s="42">
        <v>0</v>
      </c>
      <c r="K949" s="42">
        <v>23.142644969058001</v>
      </c>
      <c r="N949" s="43"/>
    </row>
    <row r="950" spans="1:14" x14ac:dyDescent="0.3">
      <c r="A950" s="10" t="s">
        <v>9</v>
      </c>
      <c r="B950" s="10" t="s">
        <v>5064</v>
      </c>
      <c r="C950" s="10" t="s">
        <v>4743</v>
      </c>
      <c r="D950" s="10" t="s">
        <v>4752</v>
      </c>
      <c r="E950" s="11" t="s">
        <v>5067</v>
      </c>
      <c r="F950" s="10" t="s">
        <v>4754</v>
      </c>
      <c r="G950" s="11" t="s">
        <v>4755</v>
      </c>
      <c r="H950" s="42">
        <v>0</v>
      </c>
      <c r="I950" s="42">
        <v>0</v>
      </c>
      <c r="J950" s="42">
        <v>0</v>
      </c>
      <c r="K950" s="42">
        <v>0</v>
      </c>
      <c r="N950" s="43"/>
    </row>
    <row r="951" spans="1:14" x14ac:dyDescent="0.3">
      <c r="A951" s="10" t="s">
        <v>9</v>
      </c>
      <c r="B951" s="10" t="s">
        <v>5064</v>
      </c>
      <c r="C951" s="10" t="s">
        <v>4743</v>
      </c>
      <c r="D951" s="10" t="s">
        <v>4756</v>
      </c>
      <c r="E951" s="11" t="s">
        <v>4914</v>
      </c>
      <c r="F951" s="10" t="s">
        <v>416</v>
      </c>
      <c r="G951" s="11" t="s">
        <v>417</v>
      </c>
      <c r="H951" s="42">
        <v>9913.2523999999994</v>
      </c>
      <c r="I951" s="42">
        <v>102.038706125258</v>
      </c>
      <c r="J951" s="42">
        <v>1582.8793161907699</v>
      </c>
      <c r="K951" s="42">
        <v>1684.9180223160199</v>
      </c>
      <c r="N951" s="43"/>
    </row>
    <row r="952" spans="1:14" x14ac:dyDescent="0.3">
      <c r="A952" s="10" t="s">
        <v>9</v>
      </c>
      <c r="B952" s="10" t="s">
        <v>5064</v>
      </c>
      <c r="C952" s="10" t="s">
        <v>4743</v>
      </c>
      <c r="D952" s="10" t="s">
        <v>4756</v>
      </c>
      <c r="E952" s="11" t="s">
        <v>4914</v>
      </c>
      <c r="F952" s="10" t="s">
        <v>4746</v>
      </c>
      <c r="G952" s="11" t="s">
        <v>4747</v>
      </c>
      <c r="H952" s="42">
        <v>13630.722</v>
      </c>
      <c r="I952" s="42">
        <v>140.30322092223</v>
      </c>
      <c r="J952" s="42">
        <v>2176.4590597623001</v>
      </c>
      <c r="K952" s="42">
        <v>2316.7622806845302</v>
      </c>
      <c r="N952" s="43"/>
    </row>
    <row r="953" spans="1:14" x14ac:dyDescent="0.3">
      <c r="A953" s="10" t="s">
        <v>9</v>
      </c>
      <c r="B953" s="10" t="s">
        <v>5064</v>
      </c>
      <c r="C953" s="10" t="s">
        <v>4743</v>
      </c>
      <c r="D953" s="10" t="s">
        <v>4758</v>
      </c>
      <c r="E953" s="11" t="s">
        <v>4994</v>
      </c>
      <c r="F953" s="10" t="s">
        <v>416</v>
      </c>
      <c r="G953" s="11" t="s">
        <v>417</v>
      </c>
      <c r="H953" s="42">
        <v>26068.411100000001</v>
      </c>
      <c r="I953" s="42">
        <v>43.585115089514098</v>
      </c>
      <c r="J953" s="42">
        <v>2004.6764340581001</v>
      </c>
      <c r="K953" s="42">
        <v>2048.2615491476199</v>
      </c>
      <c r="N953" s="43"/>
    </row>
    <row r="954" spans="1:14" x14ac:dyDescent="0.3">
      <c r="A954" s="10" t="s">
        <v>9</v>
      </c>
      <c r="B954" s="10" t="s">
        <v>5064</v>
      </c>
      <c r="C954" s="10" t="s">
        <v>4743</v>
      </c>
      <c r="D954" s="10" t="s">
        <v>4758</v>
      </c>
      <c r="E954" s="11" t="s">
        <v>4994</v>
      </c>
      <c r="F954" s="10" t="s">
        <v>4746</v>
      </c>
      <c r="G954" s="11" t="s">
        <v>4747</v>
      </c>
      <c r="H954" s="42">
        <v>1706.8602000000001</v>
      </c>
      <c r="I954" s="42">
        <v>2.8537872975277101</v>
      </c>
      <c r="J954" s="42">
        <v>131.258576039519</v>
      </c>
      <c r="K954" s="42">
        <v>134.11236333704599</v>
      </c>
      <c r="N954" s="43"/>
    </row>
    <row r="955" spans="1:14" x14ac:dyDescent="0.3">
      <c r="A955" s="10" t="s">
        <v>9</v>
      </c>
      <c r="B955" s="10" t="s">
        <v>5064</v>
      </c>
      <c r="C955" s="10" t="s">
        <v>4743</v>
      </c>
      <c r="D955" s="10" t="s">
        <v>4758</v>
      </c>
      <c r="E955" s="11" t="s">
        <v>4994</v>
      </c>
      <c r="F955" s="10" t="s">
        <v>4748</v>
      </c>
      <c r="G955" s="11" t="s">
        <v>4749</v>
      </c>
      <c r="H955" s="42">
        <v>27413.921399999999</v>
      </c>
      <c r="I955" s="42">
        <v>57.205463554987197</v>
      </c>
      <c r="J955" s="42">
        <v>949.58444053708399</v>
      </c>
      <c r="K955" s="42">
        <v>1006.7899040920699</v>
      </c>
      <c r="N955" s="43"/>
    </row>
    <row r="956" spans="1:14" x14ac:dyDescent="0.3">
      <c r="A956" s="10" t="s">
        <v>9</v>
      </c>
      <c r="B956" s="10" t="s">
        <v>5064</v>
      </c>
      <c r="C956" s="10" t="s">
        <v>4743</v>
      </c>
      <c r="D956" s="10" t="s">
        <v>4758</v>
      </c>
      <c r="E956" s="11" t="s">
        <v>4994</v>
      </c>
      <c r="F956" s="10" t="s">
        <v>4760</v>
      </c>
      <c r="G956" s="11" t="s">
        <v>4761</v>
      </c>
      <c r="H956" s="42">
        <v>11500.1711</v>
      </c>
      <c r="I956" s="42">
        <v>23.997756820119299</v>
      </c>
      <c r="J956" s="42">
        <v>398.35174943165703</v>
      </c>
      <c r="K956" s="42">
        <v>422.34950625177601</v>
      </c>
      <c r="N956" s="43"/>
    </row>
    <row r="957" spans="1:14" x14ac:dyDescent="0.3">
      <c r="A957" s="10" t="s">
        <v>9</v>
      </c>
      <c r="B957" s="10" t="s">
        <v>5064</v>
      </c>
      <c r="C957" s="10" t="s">
        <v>4743</v>
      </c>
      <c r="D957" s="10" t="s">
        <v>4762</v>
      </c>
      <c r="E957" s="11" t="s">
        <v>5043</v>
      </c>
      <c r="F957" s="10" t="s">
        <v>416</v>
      </c>
      <c r="G957" s="11" t="s">
        <v>417</v>
      </c>
      <c r="H957" s="42">
        <v>12636.338599999999</v>
      </c>
      <c r="I957" s="42">
        <v>14.3326116060906</v>
      </c>
      <c r="J957" s="42">
        <v>0</v>
      </c>
      <c r="K957" s="42">
        <v>14.3326116060906</v>
      </c>
      <c r="N957" s="43"/>
    </row>
    <row r="958" spans="1:14" x14ac:dyDescent="0.3">
      <c r="A958" s="10" t="s">
        <v>9</v>
      </c>
      <c r="B958" s="10" t="s">
        <v>5064</v>
      </c>
      <c r="C958" s="10" t="s">
        <v>4743</v>
      </c>
      <c r="D958" s="10" t="s">
        <v>4762</v>
      </c>
      <c r="E958" s="11" t="s">
        <v>5043</v>
      </c>
      <c r="F958" s="10" t="s">
        <v>4746</v>
      </c>
      <c r="G958" s="11" t="s">
        <v>4747</v>
      </c>
      <c r="H958" s="42">
        <v>5541.0681999999997</v>
      </c>
      <c r="I958" s="42">
        <v>6.2848885117616504</v>
      </c>
      <c r="J958" s="42">
        <v>0</v>
      </c>
      <c r="K958" s="42">
        <v>6.2848885117616504</v>
      </c>
      <c r="N958" s="43"/>
    </row>
    <row r="959" spans="1:14" x14ac:dyDescent="0.3">
      <c r="A959" s="10" t="s">
        <v>9</v>
      </c>
      <c r="B959" s="10" t="s">
        <v>5064</v>
      </c>
      <c r="C959" s="10" t="s">
        <v>4743</v>
      </c>
      <c r="D959" s="10" t="s">
        <v>4762</v>
      </c>
      <c r="E959" s="11" t="s">
        <v>5043</v>
      </c>
      <c r="F959" s="10" t="s">
        <v>4748</v>
      </c>
      <c r="G959" s="11" t="s">
        <v>4749</v>
      </c>
      <c r="H959" s="42">
        <v>41084.993799999997</v>
      </c>
      <c r="I959" s="42">
        <v>46.600148965257098</v>
      </c>
      <c r="J959" s="42">
        <v>0</v>
      </c>
      <c r="K959" s="42">
        <v>46.600148965257098</v>
      </c>
      <c r="N959" s="43"/>
    </row>
    <row r="960" spans="1:14" x14ac:dyDescent="0.3">
      <c r="A960" s="10" t="s">
        <v>9</v>
      </c>
      <c r="B960" s="10" t="s">
        <v>5064</v>
      </c>
      <c r="C960" s="10" t="s">
        <v>4743</v>
      </c>
      <c r="D960" s="10" t="s">
        <v>4762</v>
      </c>
      <c r="E960" s="11" t="s">
        <v>5043</v>
      </c>
      <c r="F960" s="10" t="s">
        <v>71</v>
      </c>
      <c r="G960" s="11" t="s">
        <v>4778</v>
      </c>
      <c r="H960" s="42">
        <v>5068.0501999999997</v>
      </c>
      <c r="I960" s="42">
        <v>5.74837363880639</v>
      </c>
      <c r="J960" s="42">
        <v>0</v>
      </c>
      <c r="K960" s="42">
        <v>5.74837363880639</v>
      </c>
      <c r="N960" s="43"/>
    </row>
    <row r="961" spans="1:14" x14ac:dyDescent="0.3">
      <c r="A961" s="10" t="s">
        <v>9</v>
      </c>
      <c r="B961" s="10" t="s">
        <v>5064</v>
      </c>
      <c r="C961" s="10" t="s">
        <v>4743</v>
      </c>
      <c r="D961" s="10" t="s">
        <v>4766</v>
      </c>
      <c r="E961" s="11" t="s">
        <v>5068</v>
      </c>
      <c r="F961" s="10" t="s">
        <v>416</v>
      </c>
      <c r="G961" s="11" t="s">
        <v>417</v>
      </c>
      <c r="H961" s="42">
        <v>182820.02280000001</v>
      </c>
      <c r="I961" s="42">
        <v>504.96759456032902</v>
      </c>
      <c r="J961" s="42">
        <v>56174.312274136399</v>
      </c>
      <c r="K961" s="42">
        <v>56679.2798686967</v>
      </c>
      <c r="N961" s="43"/>
    </row>
    <row r="962" spans="1:14" x14ac:dyDescent="0.3">
      <c r="A962" s="10" t="s">
        <v>9</v>
      </c>
      <c r="B962" s="10" t="s">
        <v>5064</v>
      </c>
      <c r="C962" s="10" t="s">
        <v>4743</v>
      </c>
      <c r="D962" s="10" t="s">
        <v>4766</v>
      </c>
      <c r="E962" s="11" t="s">
        <v>5068</v>
      </c>
      <c r="F962" s="10" t="s">
        <v>4746</v>
      </c>
      <c r="G962" s="11" t="s">
        <v>4747</v>
      </c>
      <c r="H962" s="42">
        <v>121997.20759999999</v>
      </c>
      <c r="I962" s="42">
        <v>336.96876021622001</v>
      </c>
      <c r="J962" s="42">
        <v>37485.550690625598</v>
      </c>
      <c r="K962" s="42">
        <v>37822.519450841799</v>
      </c>
      <c r="N962" s="43"/>
    </row>
    <row r="963" spans="1:14" x14ac:dyDescent="0.3">
      <c r="A963" s="10" t="s">
        <v>9</v>
      </c>
      <c r="B963" s="10" t="s">
        <v>5064</v>
      </c>
      <c r="C963" s="10" t="s">
        <v>4743</v>
      </c>
      <c r="D963" s="10" t="s">
        <v>4768</v>
      </c>
      <c r="E963" s="11" t="s">
        <v>4919</v>
      </c>
      <c r="F963" s="10" t="s">
        <v>416</v>
      </c>
      <c r="G963" s="11" t="s">
        <v>417</v>
      </c>
      <c r="H963" s="42">
        <v>4448.2650999999996</v>
      </c>
      <c r="I963" s="42">
        <v>5.3464333148865499</v>
      </c>
      <c r="J963" s="42">
        <v>0</v>
      </c>
      <c r="K963" s="42">
        <v>5.3464333148865499</v>
      </c>
      <c r="N963" s="43"/>
    </row>
    <row r="964" spans="1:14" x14ac:dyDescent="0.3">
      <c r="A964" s="10" t="s">
        <v>9</v>
      </c>
      <c r="B964" s="10" t="s">
        <v>5064</v>
      </c>
      <c r="C964" s="10" t="s">
        <v>4743</v>
      </c>
      <c r="D964" s="10" t="s">
        <v>4768</v>
      </c>
      <c r="E964" s="11" t="s">
        <v>4919</v>
      </c>
      <c r="F964" s="10" t="s">
        <v>4746</v>
      </c>
      <c r="G964" s="11" t="s">
        <v>4747</v>
      </c>
      <c r="H964" s="42">
        <v>6260.5212000000001</v>
      </c>
      <c r="I964" s="42">
        <v>7.5246098505810703</v>
      </c>
      <c r="J964" s="42">
        <v>0</v>
      </c>
      <c r="K964" s="42">
        <v>7.5246098505810703</v>
      </c>
      <c r="N964" s="43"/>
    </row>
    <row r="965" spans="1:14" x14ac:dyDescent="0.3">
      <c r="A965" s="10" t="s">
        <v>9</v>
      </c>
      <c r="B965" s="10" t="s">
        <v>5064</v>
      </c>
      <c r="C965" s="10" t="s">
        <v>4743</v>
      </c>
      <c r="D965" s="10" t="s">
        <v>4768</v>
      </c>
      <c r="E965" s="11" t="s">
        <v>4919</v>
      </c>
      <c r="F965" s="10" t="s">
        <v>4748</v>
      </c>
      <c r="G965" s="11" t="s">
        <v>4749</v>
      </c>
      <c r="H965" s="42">
        <v>36300.039799999999</v>
      </c>
      <c r="I965" s="42">
        <v>43.629536063456896</v>
      </c>
      <c r="J965" s="42">
        <v>0</v>
      </c>
      <c r="K965" s="42">
        <v>43.629536063456896</v>
      </c>
      <c r="N965" s="43"/>
    </row>
    <row r="966" spans="1:14" x14ac:dyDescent="0.3">
      <c r="A966" s="10" t="s">
        <v>9</v>
      </c>
      <c r="B966" s="10" t="s">
        <v>5064</v>
      </c>
      <c r="C966" s="10" t="s">
        <v>4743</v>
      </c>
      <c r="D966" s="10" t="s">
        <v>4768</v>
      </c>
      <c r="E966" s="11" t="s">
        <v>4919</v>
      </c>
      <c r="F966" s="10" t="s">
        <v>4760</v>
      </c>
      <c r="G966" s="11" t="s">
        <v>4761</v>
      </c>
      <c r="H966" s="42">
        <v>7084.2740000000003</v>
      </c>
      <c r="I966" s="42">
        <v>8.5146900940785795</v>
      </c>
      <c r="J966" s="42">
        <v>0</v>
      </c>
      <c r="K966" s="42">
        <v>8.5146900940785795</v>
      </c>
      <c r="N966" s="43"/>
    </row>
    <row r="967" spans="1:14" x14ac:dyDescent="0.3">
      <c r="A967" s="10" t="s">
        <v>9</v>
      </c>
      <c r="B967" s="10" t="s">
        <v>5064</v>
      </c>
      <c r="C967" s="10" t="s">
        <v>4743</v>
      </c>
      <c r="D967" s="10" t="s">
        <v>4770</v>
      </c>
      <c r="E967" s="11" t="s">
        <v>4826</v>
      </c>
      <c r="F967" s="10" t="s">
        <v>416</v>
      </c>
      <c r="G967" s="11" t="s">
        <v>417</v>
      </c>
      <c r="H967" s="42">
        <v>14160.464400000001</v>
      </c>
      <c r="I967" s="42">
        <v>62.803310357861001</v>
      </c>
      <c r="J967" s="42">
        <v>313.95116944551</v>
      </c>
      <c r="K967" s="42">
        <v>376.754479803371</v>
      </c>
      <c r="N967" s="43"/>
    </row>
    <row r="968" spans="1:14" x14ac:dyDescent="0.3">
      <c r="A968" s="10" t="s">
        <v>9</v>
      </c>
      <c r="B968" s="10" t="s">
        <v>5064</v>
      </c>
      <c r="C968" s="10" t="s">
        <v>4743</v>
      </c>
      <c r="D968" s="10" t="s">
        <v>4770</v>
      </c>
      <c r="E968" s="11" t="s">
        <v>4826</v>
      </c>
      <c r="F968" s="10" t="s">
        <v>4746</v>
      </c>
      <c r="G968" s="11" t="s">
        <v>4747</v>
      </c>
      <c r="H968" s="42">
        <v>14160.464400000001</v>
      </c>
      <c r="I968" s="42">
        <v>62.803310357861001</v>
      </c>
      <c r="J968" s="42">
        <v>313.95116944551</v>
      </c>
      <c r="K968" s="42">
        <v>376.754479803371</v>
      </c>
      <c r="N968" s="43"/>
    </row>
    <row r="969" spans="1:14" x14ac:dyDescent="0.3">
      <c r="A969" s="10" t="s">
        <v>9</v>
      </c>
      <c r="B969" s="10" t="s">
        <v>5064</v>
      </c>
      <c r="C969" s="10" t="s">
        <v>4743</v>
      </c>
      <c r="D969" s="10" t="s">
        <v>4770</v>
      </c>
      <c r="E969" s="11" t="s">
        <v>4826</v>
      </c>
      <c r="F969" s="10" t="s">
        <v>4748</v>
      </c>
      <c r="G969" s="11" t="s">
        <v>4749</v>
      </c>
      <c r="H969" s="42">
        <v>26874.492600000001</v>
      </c>
      <c r="I969" s="42">
        <v>64.112456418383502</v>
      </c>
      <c r="J969" s="42">
        <v>4.0837400950871601</v>
      </c>
      <c r="K969" s="42">
        <v>68.196196513470696</v>
      </c>
      <c r="N969" s="43"/>
    </row>
    <row r="970" spans="1:14" x14ac:dyDescent="0.3">
      <c r="A970" s="10" t="s">
        <v>9</v>
      </c>
      <c r="B970" s="10" t="s">
        <v>5064</v>
      </c>
      <c r="C970" s="10" t="s">
        <v>4743</v>
      </c>
      <c r="D970" s="10" t="s">
        <v>4772</v>
      </c>
      <c r="E970" s="11" t="s">
        <v>4757</v>
      </c>
      <c r="F970" s="10" t="s">
        <v>416</v>
      </c>
      <c r="G970" s="11" t="s">
        <v>417</v>
      </c>
      <c r="H970" s="42">
        <v>2251.5918000000001</v>
      </c>
      <c r="I970" s="42">
        <v>19.129981336319499</v>
      </c>
      <c r="J970" s="42">
        <v>0</v>
      </c>
      <c r="K970" s="42">
        <v>19.129981336319499</v>
      </c>
      <c r="N970" s="43"/>
    </row>
    <row r="971" spans="1:14" x14ac:dyDescent="0.3">
      <c r="A971" s="10" t="s">
        <v>9</v>
      </c>
      <c r="B971" s="10" t="s">
        <v>5064</v>
      </c>
      <c r="C971" s="10" t="s">
        <v>4743</v>
      </c>
      <c r="D971" s="10" t="s">
        <v>4772</v>
      </c>
      <c r="E971" s="11" t="s">
        <v>4757</v>
      </c>
      <c r="F971" s="10" t="s">
        <v>4746</v>
      </c>
      <c r="G971" s="11" t="s">
        <v>4747</v>
      </c>
      <c r="H971" s="42">
        <v>6089.5324000000001</v>
      </c>
      <c r="I971" s="42">
        <v>51.737904068682298</v>
      </c>
      <c r="J971" s="42">
        <v>0</v>
      </c>
      <c r="K971" s="42">
        <v>51.737904068682298</v>
      </c>
      <c r="N971" s="43"/>
    </row>
    <row r="972" spans="1:14" x14ac:dyDescent="0.3">
      <c r="A972" s="10" t="s">
        <v>9</v>
      </c>
      <c r="B972" s="10" t="s">
        <v>5064</v>
      </c>
      <c r="C972" s="10" t="s">
        <v>4743</v>
      </c>
      <c r="D972" s="10" t="s">
        <v>4772</v>
      </c>
      <c r="E972" s="11" t="s">
        <v>4757</v>
      </c>
      <c r="F972" s="10" t="s">
        <v>4748</v>
      </c>
      <c r="G972" s="11" t="s">
        <v>4749</v>
      </c>
      <c r="H972" s="42">
        <v>20622.534</v>
      </c>
      <c r="I972" s="42">
        <v>175.21323814856299</v>
      </c>
      <c r="J972" s="42">
        <v>0</v>
      </c>
      <c r="K972" s="42">
        <v>175.21323814856299</v>
      </c>
      <c r="N972" s="43"/>
    </row>
    <row r="973" spans="1:14" x14ac:dyDescent="0.3">
      <c r="A973" s="10" t="s">
        <v>9</v>
      </c>
      <c r="B973" s="10" t="s">
        <v>5064</v>
      </c>
      <c r="C973" s="10" t="s">
        <v>4743</v>
      </c>
      <c r="D973" s="10" t="s">
        <v>4772</v>
      </c>
      <c r="E973" s="11" t="s">
        <v>4757</v>
      </c>
      <c r="F973" s="10" t="s">
        <v>4760</v>
      </c>
      <c r="G973" s="11" t="s">
        <v>4761</v>
      </c>
      <c r="H973" s="42">
        <v>8545.8143</v>
      </c>
      <c r="I973" s="42">
        <v>72.606974617394599</v>
      </c>
      <c r="J973" s="42">
        <v>0</v>
      </c>
      <c r="K973" s="42">
        <v>72.606974617394599</v>
      </c>
      <c r="N973" s="43"/>
    </row>
    <row r="974" spans="1:14" x14ac:dyDescent="0.3">
      <c r="A974" s="10" t="s">
        <v>9</v>
      </c>
      <c r="B974" s="10" t="s">
        <v>5064</v>
      </c>
      <c r="C974" s="10" t="s">
        <v>4743</v>
      </c>
      <c r="D974" s="10" t="s">
        <v>4774</v>
      </c>
      <c r="E974" s="11" t="s">
        <v>5069</v>
      </c>
      <c r="F974" s="10" t="s">
        <v>416</v>
      </c>
      <c r="G974" s="11" t="s">
        <v>417</v>
      </c>
      <c r="H974" s="42">
        <v>0</v>
      </c>
      <c r="I974" s="42">
        <v>0</v>
      </c>
      <c r="J974" s="42">
        <v>0</v>
      </c>
      <c r="K974" s="42">
        <v>0</v>
      </c>
      <c r="N974" s="43"/>
    </row>
    <row r="975" spans="1:14" x14ac:dyDescent="0.3">
      <c r="A975" s="10" t="s">
        <v>9</v>
      </c>
      <c r="B975" s="10" t="s">
        <v>5064</v>
      </c>
      <c r="C975" s="10" t="s">
        <v>4743</v>
      </c>
      <c r="D975" s="10" t="s">
        <v>4774</v>
      </c>
      <c r="E975" s="11" t="s">
        <v>5069</v>
      </c>
      <c r="F975" s="10" t="s">
        <v>4746</v>
      </c>
      <c r="G975" s="11" t="s">
        <v>4747</v>
      </c>
      <c r="H975" s="42">
        <v>1594.1061</v>
      </c>
      <c r="I975" s="42">
        <v>6.8077295972389598</v>
      </c>
      <c r="J975" s="42">
        <v>107.00691302954</v>
      </c>
      <c r="K975" s="42">
        <v>113.814642626778</v>
      </c>
      <c r="N975" s="43"/>
    </row>
    <row r="976" spans="1:14" x14ac:dyDescent="0.3">
      <c r="A976" s="10" t="s">
        <v>9</v>
      </c>
      <c r="B976" s="10" t="s">
        <v>5064</v>
      </c>
      <c r="C976" s="10" t="s">
        <v>4743</v>
      </c>
      <c r="D976" s="10" t="s">
        <v>4774</v>
      </c>
      <c r="E976" s="11" t="s">
        <v>5069</v>
      </c>
      <c r="F976" s="10" t="s">
        <v>4748</v>
      </c>
      <c r="G976" s="11" t="s">
        <v>4749</v>
      </c>
      <c r="H976" s="42">
        <v>244075.3493</v>
      </c>
      <c r="I976" s="42">
        <v>1042.3390427772499</v>
      </c>
      <c r="J976" s="42">
        <v>16383.9473505228</v>
      </c>
      <c r="K976" s="42">
        <v>17426.286393300099</v>
      </c>
      <c r="N976" s="43"/>
    </row>
    <row r="977" spans="1:14" x14ac:dyDescent="0.3">
      <c r="A977" s="10" t="s">
        <v>9</v>
      </c>
      <c r="B977" s="10" t="s">
        <v>5064</v>
      </c>
      <c r="C977" s="10" t="s">
        <v>4743</v>
      </c>
      <c r="D977" s="10" t="s">
        <v>4774</v>
      </c>
      <c r="E977" s="11" t="s">
        <v>5069</v>
      </c>
      <c r="F977" s="10" t="s">
        <v>4760</v>
      </c>
      <c r="G977" s="11" t="s">
        <v>4761</v>
      </c>
      <c r="H977" s="42">
        <v>17358.043699999998</v>
      </c>
      <c r="I977" s="42">
        <v>74.128611169935297</v>
      </c>
      <c r="J977" s="42">
        <v>1165.1863863216499</v>
      </c>
      <c r="K977" s="42">
        <v>1239.31499749159</v>
      </c>
      <c r="N977" s="43"/>
    </row>
    <row r="978" spans="1:14" x14ac:dyDescent="0.3">
      <c r="A978" s="10" t="s">
        <v>9</v>
      </c>
      <c r="B978" s="10" t="s">
        <v>5064</v>
      </c>
      <c r="C978" s="10" t="s">
        <v>4743</v>
      </c>
      <c r="D978" s="10" t="s">
        <v>4776</v>
      </c>
      <c r="E978" s="11" t="s">
        <v>5070</v>
      </c>
      <c r="F978" s="10" t="s">
        <v>13</v>
      </c>
      <c r="G978" s="11" t="s">
        <v>415</v>
      </c>
      <c r="H978" s="42">
        <v>0</v>
      </c>
      <c r="I978" s="42">
        <v>0</v>
      </c>
      <c r="J978" s="42">
        <v>0</v>
      </c>
      <c r="K978" s="42">
        <v>0</v>
      </c>
      <c r="N978" s="43"/>
    </row>
    <row r="979" spans="1:14" x14ac:dyDescent="0.3">
      <c r="A979" s="10" t="s">
        <v>9</v>
      </c>
      <c r="B979" s="10" t="s">
        <v>5064</v>
      </c>
      <c r="C979" s="10" t="s">
        <v>4743</v>
      </c>
      <c r="D979" s="10" t="s">
        <v>4776</v>
      </c>
      <c r="E979" s="11" t="s">
        <v>5070</v>
      </c>
      <c r="F979" s="10" t="s">
        <v>416</v>
      </c>
      <c r="G979" s="11" t="s">
        <v>417</v>
      </c>
      <c r="H979" s="42">
        <v>12166.4313</v>
      </c>
      <c r="I979" s="42">
        <v>89.450801761104699</v>
      </c>
      <c r="J979" s="42">
        <v>587.20483890165599</v>
      </c>
      <c r="K979" s="42">
        <v>676.65564066276102</v>
      </c>
      <c r="N979" s="43"/>
    </row>
    <row r="980" spans="1:14" x14ac:dyDescent="0.3">
      <c r="A980" s="10" t="s">
        <v>9</v>
      </c>
      <c r="B980" s="10" t="s">
        <v>5064</v>
      </c>
      <c r="C980" s="10" t="s">
        <v>4743</v>
      </c>
      <c r="D980" s="10" t="s">
        <v>4776</v>
      </c>
      <c r="E980" s="11" t="s">
        <v>5070</v>
      </c>
      <c r="F980" s="10" t="s">
        <v>4746</v>
      </c>
      <c r="G980" s="11" t="s">
        <v>4747</v>
      </c>
      <c r="H980" s="42">
        <v>12166.4313</v>
      </c>
      <c r="I980" s="42">
        <v>89.450801761104699</v>
      </c>
      <c r="J980" s="42">
        <v>587.20483890165599</v>
      </c>
      <c r="K980" s="42">
        <v>676.65564066276102</v>
      </c>
      <c r="N980" s="43"/>
    </row>
    <row r="981" spans="1:14" x14ac:dyDescent="0.3">
      <c r="A981" s="10" t="s">
        <v>9</v>
      </c>
      <c r="B981" s="10" t="s">
        <v>5064</v>
      </c>
      <c r="C981" s="10" t="s">
        <v>4743</v>
      </c>
      <c r="D981" s="10" t="s">
        <v>4835</v>
      </c>
      <c r="E981" s="11" t="s">
        <v>5071</v>
      </c>
      <c r="F981" s="10" t="s">
        <v>416</v>
      </c>
      <c r="G981" s="11" t="s">
        <v>417</v>
      </c>
      <c r="H981" s="42">
        <v>15263.713599999999</v>
      </c>
      <c r="I981" s="42">
        <v>76.066018068717995</v>
      </c>
      <c r="J981" s="42">
        <v>231.029405168831</v>
      </c>
      <c r="K981" s="42">
        <v>307.09542323754903</v>
      </c>
      <c r="N981" s="43"/>
    </row>
    <row r="982" spans="1:14" x14ac:dyDescent="0.3">
      <c r="A982" s="10" t="s">
        <v>9</v>
      </c>
      <c r="B982" s="10" t="s">
        <v>5064</v>
      </c>
      <c r="C982" s="10" t="s">
        <v>4743</v>
      </c>
      <c r="D982" s="10" t="s">
        <v>4835</v>
      </c>
      <c r="E982" s="11" t="s">
        <v>5071</v>
      </c>
      <c r="F982" s="10" t="s">
        <v>4746</v>
      </c>
      <c r="G982" s="11" t="s">
        <v>4747</v>
      </c>
      <c r="H982" s="42">
        <v>0</v>
      </c>
      <c r="I982" s="42">
        <v>0</v>
      </c>
      <c r="J982" s="42">
        <v>0</v>
      </c>
      <c r="K982" s="42">
        <v>0</v>
      </c>
      <c r="N982" s="43"/>
    </row>
    <row r="983" spans="1:14" x14ac:dyDescent="0.3">
      <c r="A983" s="10" t="s">
        <v>9</v>
      </c>
      <c r="B983" s="10" t="s">
        <v>5064</v>
      </c>
      <c r="C983" s="10" t="s">
        <v>4743</v>
      </c>
      <c r="D983" s="10" t="s">
        <v>4835</v>
      </c>
      <c r="E983" s="11" t="s">
        <v>5071</v>
      </c>
      <c r="F983" s="10" t="s">
        <v>4748</v>
      </c>
      <c r="G983" s="11" t="s">
        <v>4749</v>
      </c>
      <c r="H983" s="42">
        <v>31410.3197</v>
      </c>
      <c r="I983" s="42">
        <v>164.98150604651201</v>
      </c>
      <c r="J983" s="42">
        <v>0.86194604651162798</v>
      </c>
      <c r="K983" s="42">
        <v>165.84345209302299</v>
      </c>
      <c r="N983" s="43"/>
    </row>
    <row r="984" spans="1:14" x14ac:dyDescent="0.3">
      <c r="A984" s="10" t="s">
        <v>9</v>
      </c>
      <c r="B984" s="10" t="s">
        <v>5064</v>
      </c>
      <c r="C984" s="10" t="s">
        <v>4743</v>
      </c>
      <c r="D984" s="10" t="s">
        <v>4836</v>
      </c>
      <c r="E984" s="11" t="s">
        <v>4777</v>
      </c>
      <c r="F984" s="10" t="s">
        <v>416</v>
      </c>
      <c r="G984" s="11" t="s">
        <v>417</v>
      </c>
      <c r="H984" s="42">
        <v>40946.799599999998</v>
      </c>
      <c r="I984" s="42">
        <v>143.069832155597</v>
      </c>
      <c r="J984" s="42">
        <v>4231.2872011427398</v>
      </c>
      <c r="K984" s="42">
        <v>4374.35703329833</v>
      </c>
      <c r="N984" s="43"/>
    </row>
    <row r="985" spans="1:14" x14ac:dyDescent="0.3">
      <c r="A985" s="10" t="s">
        <v>9</v>
      </c>
      <c r="B985" s="10" t="s">
        <v>5064</v>
      </c>
      <c r="C985" s="10" t="s">
        <v>4743</v>
      </c>
      <c r="D985" s="10" t="s">
        <v>4836</v>
      </c>
      <c r="E985" s="11" t="s">
        <v>4777</v>
      </c>
      <c r="F985" s="10" t="s">
        <v>4746</v>
      </c>
      <c r="G985" s="11" t="s">
        <v>4747</v>
      </c>
      <c r="H985" s="42">
        <v>16677.007699999998</v>
      </c>
      <c r="I985" s="42">
        <v>58.270163427610498</v>
      </c>
      <c r="J985" s="42">
        <v>1723.33882695549</v>
      </c>
      <c r="K985" s="42">
        <v>1781.6089903831</v>
      </c>
      <c r="N985" s="43"/>
    </row>
    <row r="986" spans="1:14" x14ac:dyDescent="0.3">
      <c r="A986" s="10" t="s">
        <v>9</v>
      </c>
      <c r="B986" s="10" t="s">
        <v>5064</v>
      </c>
      <c r="C986" s="10" t="s">
        <v>4743</v>
      </c>
      <c r="D986" s="10" t="s">
        <v>4836</v>
      </c>
      <c r="E986" s="11" t="s">
        <v>4777</v>
      </c>
      <c r="F986" s="10" t="s">
        <v>4748</v>
      </c>
      <c r="G986" s="11" t="s">
        <v>4749</v>
      </c>
      <c r="H986" s="42">
        <v>85351.054600000003</v>
      </c>
      <c r="I986" s="42">
        <v>519.373335500199</v>
      </c>
      <c r="J986" s="42">
        <v>348.73977220480702</v>
      </c>
      <c r="K986" s="42">
        <v>868.11310770500495</v>
      </c>
      <c r="N986" s="43"/>
    </row>
    <row r="987" spans="1:14" x14ac:dyDescent="0.3">
      <c r="A987" s="10" t="s">
        <v>9</v>
      </c>
      <c r="B987" s="10" t="s">
        <v>5064</v>
      </c>
      <c r="C987" s="10" t="s">
        <v>4779</v>
      </c>
      <c r="D987" s="10" t="s">
        <v>5072</v>
      </c>
      <c r="E987" s="11" t="s">
        <v>5073</v>
      </c>
      <c r="F987" s="10" t="s">
        <v>13</v>
      </c>
      <c r="G987" s="11" t="s">
        <v>415</v>
      </c>
      <c r="H987" s="42">
        <v>0</v>
      </c>
      <c r="I987" s="42">
        <v>0</v>
      </c>
      <c r="J987" s="42">
        <v>0</v>
      </c>
      <c r="K987" s="42">
        <v>0</v>
      </c>
      <c r="N987" s="43"/>
    </row>
    <row r="988" spans="1:14" x14ac:dyDescent="0.3">
      <c r="A988" s="10" t="s">
        <v>9</v>
      </c>
      <c r="B988" s="10" t="s">
        <v>5064</v>
      </c>
      <c r="C988" s="10" t="s">
        <v>4779</v>
      </c>
      <c r="D988" s="10" t="s">
        <v>5072</v>
      </c>
      <c r="E988" s="11" t="s">
        <v>5073</v>
      </c>
      <c r="F988" s="10" t="s">
        <v>416</v>
      </c>
      <c r="G988" s="11" t="s">
        <v>417</v>
      </c>
      <c r="H988" s="42">
        <v>9972647.9058999997</v>
      </c>
      <c r="I988" s="42">
        <v>23447.382705659798</v>
      </c>
      <c r="J988" s="42">
        <v>3283434.8400401101</v>
      </c>
      <c r="K988" s="42">
        <v>3306882.2227457701</v>
      </c>
      <c r="N988" s="43"/>
    </row>
    <row r="989" spans="1:14" x14ac:dyDescent="0.3">
      <c r="A989" s="10" t="s">
        <v>9</v>
      </c>
      <c r="B989" s="10" t="s">
        <v>5064</v>
      </c>
      <c r="C989" s="10" t="s">
        <v>4779</v>
      </c>
      <c r="D989" s="10" t="s">
        <v>5072</v>
      </c>
      <c r="E989" s="11" t="s">
        <v>5073</v>
      </c>
      <c r="F989" s="10" t="s">
        <v>15</v>
      </c>
      <c r="G989" s="11" t="s">
        <v>418</v>
      </c>
      <c r="H989" s="42">
        <v>321026.04070000001</v>
      </c>
      <c r="I989" s="42">
        <v>754.78654291016005</v>
      </c>
      <c r="J989" s="42">
        <v>0</v>
      </c>
      <c r="K989" s="42">
        <v>754.78654291016005</v>
      </c>
      <c r="N989" s="43"/>
    </row>
    <row r="990" spans="1:14" x14ac:dyDescent="0.3">
      <c r="A990" s="10" t="s">
        <v>9</v>
      </c>
      <c r="B990" s="10" t="s">
        <v>5064</v>
      </c>
      <c r="C990" s="10" t="s">
        <v>4779</v>
      </c>
      <c r="D990" s="10" t="s">
        <v>5072</v>
      </c>
      <c r="E990" s="11" t="s">
        <v>5073</v>
      </c>
      <c r="F990" s="10" t="s">
        <v>4782</v>
      </c>
      <c r="G990" s="11" t="s">
        <v>4783</v>
      </c>
      <c r="H990" s="42">
        <v>0</v>
      </c>
      <c r="I990" s="42">
        <v>0</v>
      </c>
      <c r="J990" s="42">
        <v>0</v>
      </c>
      <c r="K990" s="42">
        <v>0</v>
      </c>
      <c r="N990" s="43"/>
    </row>
    <row r="991" spans="1:14" x14ac:dyDescent="0.3">
      <c r="A991" s="10" t="s">
        <v>9</v>
      </c>
      <c r="B991" s="10" t="s">
        <v>5064</v>
      </c>
      <c r="C991" s="10" t="s">
        <v>4779</v>
      </c>
      <c r="D991" s="10" t="s">
        <v>5072</v>
      </c>
      <c r="E991" s="11" t="s">
        <v>5073</v>
      </c>
      <c r="F991" s="10" t="s">
        <v>4784</v>
      </c>
      <c r="G991" s="11" t="s">
        <v>4785</v>
      </c>
      <c r="H991" s="42">
        <v>0</v>
      </c>
      <c r="I991" s="42">
        <v>0</v>
      </c>
      <c r="J991" s="42">
        <v>0</v>
      </c>
      <c r="K991" s="42">
        <v>0</v>
      </c>
      <c r="N991" s="43"/>
    </row>
    <row r="992" spans="1:14" x14ac:dyDescent="0.3">
      <c r="A992" s="10" t="s">
        <v>9</v>
      </c>
      <c r="B992" s="10" t="s">
        <v>5064</v>
      </c>
      <c r="C992" s="10" t="s">
        <v>4779</v>
      </c>
      <c r="D992" s="10" t="s">
        <v>5072</v>
      </c>
      <c r="E992" s="11" t="s">
        <v>5073</v>
      </c>
      <c r="F992" s="10" t="s">
        <v>4731</v>
      </c>
      <c r="G992" s="11" t="s">
        <v>4732</v>
      </c>
      <c r="H992" s="42">
        <v>0</v>
      </c>
      <c r="I992" s="42">
        <v>0</v>
      </c>
      <c r="J992" s="42">
        <v>0</v>
      </c>
      <c r="K992" s="42">
        <v>0</v>
      </c>
      <c r="N992" s="43"/>
    </row>
    <row r="993" spans="1:14" x14ac:dyDescent="0.3">
      <c r="A993" s="10" t="s">
        <v>9</v>
      </c>
      <c r="B993" s="10" t="s">
        <v>5064</v>
      </c>
      <c r="C993" s="10" t="s">
        <v>4779</v>
      </c>
      <c r="D993" s="10" t="s">
        <v>5072</v>
      </c>
      <c r="E993" s="11" t="s">
        <v>5073</v>
      </c>
      <c r="F993" s="10" t="s">
        <v>4786</v>
      </c>
      <c r="G993" s="11" t="s">
        <v>4787</v>
      </c>
      <c r="H993" s="42">
        <v>798757.67700000003</v>
      </c>
      <c r="I993" s="42">
        <v>1878.0144569537399</v>
      </c>
      <c r="J993" s="42">
        <v>262986.20086806</v>
      </c>
      <c r="K993" s="42">
        <v>264864.21532501403</v>
      </c>
      <c r="N993" s="43"/>
    </row>
    <row r="994" spans="1:14" x14ac:dyDescent="0.3">
      <c r="A994" s="10" t="s">
        <v>9</v>
      </c>
      <c r="B994" s="10" t="s">
        <v>5064</v>
      </c>
      <c r="C994" s="10" t="s">
        <v>4779</v>
      </c>
      <c r="D994" s="10" t="s">
        <v>5072</v>
      </c>
      <c r="E994" s="11" t="s">
        <v>5073</v>
      </c>
      <c r="F994" s="10" t="s">
        <v>4788</v>
      </c>
      <c r="G994" s="11" t="s">
        <v>4789</v>
      </c>
      <c r="H994" s="42">
        <v>0</v>
      </c>
      <c r="I994" s="42">
        <v>0</v>
      </c>
      <c r="J994" s="42">
        <v>0</v>
      </c>
      <c r="K994" s="42">
        <v>0</v>
      </c>
      <c r="N994" s="43"/>
    </row>
    <row r="995" spans="1:14" x14ac:dyDescent="0.3">
      <c r="A995" s="10" t="s">
        <v>9</v>
      </c>
      <c r="B995" s="10" t="s">
        <v>5064</v>
      </c>
      <c r="C995" s="10" t="s">
        <v>4779</v>
      </c>
      <c r="D995" s="10" t="s">
        <v>5074</v>
      </c>
      <c r="E995" s="11" t="s">
        <v>5075</v>
      </c>
      <c r="F995" s="10" t="s">
        <v>13</v>
      </c>
      <c r="G995" s="11" t="s">
        <v>415</v>
      </c>
      <c r="H995" s="42">
        <v>0</v>
      </c>
      <c r="I995" s="42">
        <v>0</v>
      </c>
      <c r="J995" s="42">
        <v>0</v>
      </c>
      <c r="K995" s="42">
        <v>0</v>
      </c>
      <c r="N995" s="43"/>
    </row>
    <row r="996" spans="1:14" x14ac:dyDescent="0.3">
      <c r="A996" s="10" t="s">
        <v>9</v>
      </c>
      <c r="B996" s="10" t="s">
        <v>5064</v>
      </c>
      <c r="C996" s="10" t="s">
        <v>4779</v>
      </c>
      <c r="D996" s="10" t="s">
        <v>5074</v>
      </c>
      <c r="E996" s="11" t="s">
        <v>5075</v>
      </c>
      <c r="F996" s="10" t="s">
        <v>416</v>
      </c>
      <c r="G996" s="11" t="s">
        <v>417</v>
      </c>
      <c r="H996" s="42">
        <v>323814.53710000002</v>
      </c>
      <c r="I996" s="42">
        <v>3824.5831404196401</v>
      </c>
      <c r="J996" s="42">
        <v>32839.700156790401</v>
      </c>
      <c r="K996" s="42">
        <v>36664.28329721</v>
      </c>
      <c r="N996" s="43"/>
    </row>
    <row r="997" spans="1:14" x14ac:dyDescent="0.3">
      <c r="A997" s="10" t="s">
        <v>9</v>
      </c>
      <c r="B997" s="10" t="s">
        <v>5064</v>
      </c>
      <c r="C997" s="10" t="s">
        <v>4779</v>
      </c>
      <c r="D997" s="10" t="s">
        <v>5074</v>
      </c>
      <c r="E997" s="11" t="s">
        <v>5075</v>
      </c>
      <c r="F997" s="10" t="s">
        <v>4731</v>
      </c>
      <c r="G997" s="11" t="s">
        <v>4732</v>
      </c>
      <c r="H997" s="42">
        <v>0</v>
      </c>
      <c r="I997" s="42">
        <v>0</v>
      </c>
      <c r="J997" s="42">
        <v>0</v>
      </c>
      <c r="K997" s="42">
        <v>0</v>
      </c>
      <c r="N997" s="43"/>
    </row>
    <row r="998" spans="1:14" x14ac:dyDescent="0.3">
      <c r="A998" s="10" t="s">
        <v>9</v>
      </c>
      <c r="B998" s="10" t="s">
        <v>5064</v>
      </c>
      <c r="C998" s="10" t="s">
        <v>4779</v>
      </c>
      <c r="D998" s="10" t="s">
        <v>5074</v>
      </c>
      <c r="E998" s="11" t="s">
        <v>5075</v>
      </c>
      <c r="F998" s="10" t="s">
        <v>4786</v>
      </c>
      <c r="G998" s="11" t="s">
        <v>4787</v>
      </c>
      <c r="H998" s="42">
        <v>0</v>
      </c>
      <c r="I998" s="42">
        <v>0</v>
      </c>
      <c r="J998" s="42">
        <v>0</v>
      </c>
      <c r="K998" s="42">
        <v>0</v>
      </c>
      <c r="N998" s="43"/>
    </row>
    <row r="999" spans="1:14" x14ac:dyDescent="0.3">
      <c r="A999" s="10" t="s">
        <v>9</v>
      </c>
      <c r="B999" s="10" t="s">
        <v>5064</v>
      </c>
      <c r="C999" s="10" t="s">
        <v>4779</v>
      </c>
      <c r="D999" s="10" t="s">
        <v>5074</v>
      </c>
      <c r="E999" s="11" t="s">
        <v>5075</v>
      </c>
      <c r="F999" s="10" t="s">
        <v>4739</v>
      </c>
      <c r="G999" s="11" t="s">
        <v>4740</v>
      </c>
      <c r="H999" s="42">
        <v>7879.5841</v>
      </c>
      <c r="I999" s="42">
        <v>93.066001844593004</v>
      </c>
      <c r="J999" s="42">
        <v>799.10920567212395</v>
      </c>
      <c r="K999" s="42">
        <v>892.17520751671702</v>
      </c>
      <c r="N999" s="43"/>
    </row>
    <row r="1000" spans="1:14" x14ac:dyDescent="0.3">
      <c r="A1000" s="10" t="s">
        <v>9</v>
      </c>
      <c r="B1000" s="10" t="s">
        <v>5064</v>
      </c>
      <c r="C1000" s="10" t="s">
        <v>4779</v>
      </c>
      <c r="D1000" s="10" t="s">
        <v>5074</v>
      </c>
      <c r="E1000" s="11" t="s">
        <v>5075</v>
      </c>
      <c r="F1000" s="10" t="s">
        <v>5076</v>
      </c>
      <c r="G1000" s="11" t="s">
        <v>5077</v>
      </c>
      <c r="H1000" s="42">
        <v>0</v>
      </c>
      <c r="I1000" s="42">
        <v>0</v>
      </c>
      <c r="J1000" s="42">
        <v>0</v>
      </c>
      <c r="K1000" s="42">
        <v>0</v>
      </c>
      <c r="N1000" s="43"/>
    </row>
    <row r="1001" spans="1:14" x14ac:dyDescent="0.3">
      <c r="A1001" s="10" t="s">
        <v>9</v>
      </c>
      <c r="B1001" s="10" t="s">
        <v>5064</v>
      </c>
      <c r="C1001" s="10" t="s">
        <v>4779</v>
      </c>
      <c r="D1001" s="10" t="s">
        <v>5074</v>
      </c>
      <c r="E1001" s="11" t="s">
        <v>5075</v>
      </c>
      <c r="F1001" s="10" t="s">
        <v>4788</v>
      </c>
      <c r="G1001" s="11" t="s">
        <v>4789</v>
      </c>
      <c r="H1001" s="42">
        <v>0</v>
      </c>
      <c r="I1001" s="42">
        <v>0</v>
      </c>
      <c r="J1001" s="42">
        <v>0</v>
      </c>
      <c r="K1001" s="42">
        <v>0</v>
      </c>
      <c r="N1001" s="43"/>
    </row>
    <row r="1002" spans="1:14" x14ac:dyDescent="0.3">
      <c r="A1002" s="10" t="s">
        <v>9</v>
      </c>
      <c r="B1002" s="10" t="s">
        <v>5064</v>
      </c>
      <c r="C1002" s="10" t="s">
        <v>4779</v>
      </c>
      <c r="D1002" s="10" t="s">
        <v>5074</v>
      </c>
      <c r="E1002" s="11" t="s">
        <v>5075</v>
      </c>
      <c r="F1002" s="10" t="s">
        <v>4741</v>
      </c>
      <c r="G1002" s="11" t="s">
        <v>4742</v>
      </c>
      <c r="H1002" s="42">
        <v>12122.437</v>
      </c>
      <c r="I1002" s="42">
        <v>143.178464376297</v>
      </c>
      <c r="J1002" s="42">
        <v>1229.39877795711</v>
      </c>
      <c r="K1002" s="42">
        <v>1372.5772423334099</v>
      </c>
      <c r="N1002" s="43"/>
    </row>
    <row r="1003" spans="1:14" x14ac:dyDescent="0.3">
      <c r="A1003" s="10" t="s">
        <v>9</v>
      </c>
      <c r="B1003" s="10" t="s">
        <v>5064</v>
      </c>
      <c r="C1003" s="10" t="s">
        <v>4779</v>
      </c>
      <c r="D1003" s="10" t="s">
        <v>5078</v>
      </c>
      <c r="E1003" s="11" t="s">
        <v>5079</v>
      </c>
      <c r="F1003" s="10" t="s">
        <v>13</v>
      </c>
      <c r="G1003" s="11" t="s">
        <v>415</v>
      </c>
      <c r="H1003" s="42">
        <v>0</v>
      </c>
      <c r="I1003" s="42" t="s">
        <v>414</v>
      </c>
      <c r="J1003" s="42">
        <v>0</v>
      </c>
      <c r="K1003" s="42">
        <v>0</v>
      </c>
      <c r="N1003" s="43"/>
    </row>
    <row r="1004" spans="1:14" x14ac:dyDescent="0.3">
      <c r="A1004" s="10" t="s">
        <v>9</v>
      </c>
      <c r="B1004" s="10" t="s">
        <v>5064</v>
      </c>
      <c r="C1004" s="10" t="s">
        <v>4779</v>
      </c>
      <c r="D1004" s="10" t="s">
        <v>5078</v>
      </c>
      <c r="E1004" s="11" t="s">
        <v>5079</v>
      </c>
      <c r="F1004" s="10" t="s">
        <v>416</v>
      </c>
      <c r="G1004" s="11" t="s">
        <v>417</v>
      </c>
      <c r="H1004" s="42">
        <v>13318.3912</v>
      </c>
      <c r="I1004" s="42" t="s">
        <v>414</v>
      </c>
      <c r="J1004" s="42">
        <v>1381.7185379159801</v>
      </c>
      <c r="K1004" s="42">
        <v>1381.7185379159801</v>
      </c>
      <c r="N1004" s="43"/>
    </row>
    <row r="1005" spans="1:14" x14ac:dyDescent="0.3">
      <c r="A1005" s="10" t="s">
        <v>9</v>
      </c>
      <c r="B1005" s="10" t="s">
        <v>5064</v>
      </c>
      <c r="C1005" s="10" t="s">
        <v>4779</v>
      </c>
      <c r="D1005" s="10" t="s">
        <v>5078</v>
      </c>
      <c r="E1005" s="11" t="s">
        <v>5079</v>
      </c>
      <c r="F1005" s="10" t="s">
        <v>4731</v>
      </c>
      <c r="G1005" s="11" t="s">
        <v>4732</v>
      </c>
      <c r="H1005" s="42">
        <v>0</v>
      </c>
      <c r="I1005" s="42" t="s">
        <v>414</v>
      </c>
      <c r="J1005" s="42">
        <v>0</v>
      </c>
      <c r="K1005" s="42">
        <v>0</v>
      </c>
      <c r="N1005" s="43"/>
    </row>
    <row r="1006" spans="1:14" x14ac:dyDescent="0.3">
      <c r="A1006" s="10" t="s">
        <v>9</v>
      </c>
      <c r="B1006" s="10" t="s">
        <v>5064</v>
      </c>
      <c r="C1006" s="10" t="s">
        <v>4779</v>
      </c>
      <c r="D1006" s="10" t="s">
        <v>5078</v>
      </c>
      <c r="E1006" s="11" t="s">
        <v>5079</v>
      </c>
      <c r="F1006" s="10" t="s">
        <v>4786</v>
      </c>
      <c r="G1006" s="11" t="s">
        <v>4787</v>
      </c>
      <c r="H1006" s="42">
        <v>0</v>
      </c>
      <c r="I1006" s="42" t="s">
        <v>414</v>
      </c>
      <c r="J1006" s="42">
        <v>0</v>
      </c>
      <c r="K1006" s="42">
        <v>0</v>
      </c>
      <c r="N1006" s="43"/>
    </row>
    <row r="1007" spans="1:14" x14ac:dyDescent="0.3">
      <c r="A1007" s="10" t="s">
        <v>9</v>
      </c>
      <c r="B1007" s="10" t="s">
        <v>5064</v>
      </c>
      <c r="C1007" s="10" t="s">
        <v>4779</v>
      </c>
      <c r="D1007" s="10" t="s">
        <v>5080</v>
      </c>
      <c r="E1007" s="11" t="s">
        <v>5081</v>
      </c>
      <c r="F1007" s="10" t="s">
        <v>416</v>
      </c>
      <c r="G1007" s="11" t="s">
        <v>417</v>
      </c>
      <c r="H1007" s="42">
        <v>175333.5863</v>
      </c>
      <c r="I1007" s="42">
        <v>803.91454123527296</v>
      </c>
      <c r="J1007" s="42">
        <v>25110.286559136999</v>
      </c>
      <c r="K1007" s="42">
        <v>25914.201100372298</v>
      </c>
      <c r="N1007" s="43"/>
    </row>
    <row r="1008" spans="1:14" x14ac:dyDescent="0.3">
      <c r="A1008" s="10" t="s">
        <v>9</v>
      </c>
      <c r="B1008" s="10" t="s">
        <v>5064</v>
      </c>
      <c r="C1008" s="10" t="s">
        <v>4779</v>
      </c>
      <c r="D1008" s="10" t="s">
        <v>5080</v>
      </c>
      <c r="E1008" s="11" t="s">
        <v>5081</v>
      </c>
      <c r="F1008" s="10" t="s">
        <v>4731</v>
      </c>
      <c r="G1008" s="11" t="s">
        <v>4732</v>
      </c>
      <c r="H1008" s="42">
        <v>0</v>
      </c>
      <c r="I1008" s="42">
        <v>0</v>
      </c>
      <c r="J1008" s="42">
        <v>0</v>
      </c>
      <c r="K1008" s="42">
        <v>0</v>
      </c>
      <c r="N1008" s="43"/>
    </row>
    <row r="1009" spans="1:14" x14ac:dyDescent="0.3">
      <c r="A1009" s="10" t="s">
        <v>9</v>
      </c>
      <c r="B1009" s="10" t="s">
        <v>5064</v>
      </c>
      <c r="C1009" s="10" t="s">
        <v>4779</v>
      </c>
      <c r="D1009" s="10" t="s">
        <v>5080</v>
      </c>
      <c r="E1009" s="11" t="s">
        <v>5081</v>
      </c>
      <c r="F1009" s="10" t="s">
        <v>4786</v>
      </c>
      <c r="G1009" s="11" t="s">
        <v>4787</v>
      </c>
      <c r="H1009" s="42">
        <v>49998.474199999997</v>
      </c>
      <c r="I1009" s="42">
        <v>229.24586933238101</v>
      </c>
      <c r="J1009" s="42">
        <v>7160.4992523078499</v>
      </c>
      <c r="K1009" s="42">
        <v>7389.7451216402296</v>
      </c>
      <c r="N1009" s="43"/>
    </row>
    <row r="1010" spans="1:14" x14ac:dyDescent="0.3">
      <c r="A1010" s="10" t="s">
        <v>9</v>
      </c>
      <c r="B1010" s="10" t="s">
        <v>5064</v>
      </c>
      <c r="C1010" s="10" t="s">
        <v>4779</v>
      </c>
      <c r="D1010" s="10" t="s">
        <v>5080</v>
      </c>
      <c r="E1010" s="11" t="s">
        <v>5081</v>
      </c>
      <c r="F1010" s="10" t="s">
        <v>4748</v>
      </c>
      <c r="G1010" s="11" t="s">
        <v>4749</v>
      </c>
      <c r="H1010" s="42">
        <v>9991.5606000000007</v>
      </c>
      <c r="I1010" s="42">
        <v>45.8118779007497</v>
      </c>
      <c r="J1010" s="42">
        <v>1430.93491023614</v>
      </c>
      <c r="K1010" s="42">
        <v>1476.74678813689</v>
      </c>
      <c r="N1010" s="43"/>
    </row>
    <row r="1011" spans="1:14" x14ac:dyDescent="0.3">
      <c r="A1011" s="10" t="s">
        <v>9</v>
      </c>
      <c r="B1011" s="10" t="s">
        <v>5064</v>
      </c>
      <c r="C1011" s="10" t="s">
        <v>4779</v>
      </c>
      <c r="D1011" s="10" t="s">
        <v>5080</v>
      </c>
      <c r="E1011" s="11" t="s">
        <v>5081</v>
      </c>
      <c r="F1011" s="10" t="s">
        <v>4788</v>
      </c>
      <c r="G1011" s="11" t="s">
        <v>4789</v>
      </c>
      <c r="H1011" s="42">
        <v>0</v>
      </c>
      <c r="I1011" s="42">
        <v>0</v>
      </c>
      <c r="J1011" s="42">
        <v>0</v>
      </c>
      <c r="K1011" s="42">
        <v>0</v>
      </c>
      <c r="N1011" s="43"/>
    </row>
    <row r="1012" spans="1:14" x14ac:dyDescent="0.3">
      <c r="A1012" s="10" t="s">
        <v>9</v>
      </c>
      <c r="B1012" s="10" t="s">
        <v>5064</v>
      </c>
      <c r="C1012" s="10" t="s">
        <v>4779</v>
      </c>
      <c r="D1012" s="10" t="s">
        <v>5080</v>
      </c>
      <c r="E1012" s="11" t="s">
        <v>5081</v>
      </c>
      <c r="F1012" s="10" t="s">
        <v>4741</v>
      </c>
      <c r="G1012" s="11" t="s">
        <v>4742</v>
      </c>
      <c r="H1012" s="42">
        <v>5653.2982000000002</v>
      </c>
      <c r="I1012" s="42">
        <v>25.9206961799357</v>
      </c>
      <c r="J1012" s="42">
        <v>809.63345667363706</v>
      </c>
      <c r="K1012" s="42">
        <v>835.55415285357299</v>
      </c>
      <c r="N1012" s="43"/>
    </row>
    <row r="1013" spans="1:14" x14ac:dyDescent="0.3">
      <c r="A1013" s="10" t="s">
        <v>9</v>
      </c>
      <c r="B1013" s="10" t="s">
        <v>5064</v>
      </c>
      <c r="C1013" s="10" t="s">
        <v>4779</v>
      </c>
      <c r="D1013" s="10" t="s">
        <v>5082</v>
      </c>
      <c r="E1013" s="11" t="s">
        <v>5083</v>
      </c>
      <c r="F1013" s="10" t="s">
        <v>13</v>
      </c>
      <c r="G1013" s="11" t="s">
        <v>415</v>
      </c>
      <c r="H1013" s="42">
        <v>0</v>
      </c>
      <c r="I1013" s="42">
        <v>0</v>
      </c>
      <c r="J1013" s="42">
        <v>0</v>
      </c>
      <c r="K1013" s="42">
        <v>0</v>
      </c>
      <c r="N1013" s="43"/>
    </row>
    <row r="1014" spans="1:14" x14ac:dyDescent="0.3">
      <c r="A1014" s="10" t="s">
        <v>9</v>
      </c>
      <c r="B1014" s="10" t="s">
        <v>5064</v>
      </c>
      <c r="C1014" s="10" t="s">
        <v>4779</v>
      </c>
      <c r="D1014" s="10" t="s">
        <v>5082</v>
      </c>
      <c r="E1014" s="11" t="s">
        <v>5083</v>
      </c>
      <c r="F1014" s="10" t="s">
        <v>416</v>
      </c>
      <c r="G1014" s="11" t="s">
        <v>417</v>
      </c>
      <c r="H1014" s="42">
        <v>195915.723</v>
      </c>
      <c r="I1014" s="42">
        <v>768.60389424080597</v>
      </c>
      <c r="J1014" s="42">
        <v>16859.329404396201</v>
      </c>
      <c r="K1014" s="42">
        <v>17627.933298636999</v>
      </c>
      <c r="N1014" s="43"/>
    </row>
    <row r="1015" spans="1:14" x14ac:dyDescent="0.3">
      <c r="A1015" s="10" t="s">
        <v>9</v>
      </c>
      <c r="B1015" s="10" t="s">
        <v>5064</v>
      </c>
      <c r="C1015" s="10" t="s">
        <v>4779</v>
      </c>
      <c r="D1015" s="10" t="s">
        <v>5082</v>
      </c>
      <c r="E1015" s="11" t="s">
        <v>5083</v>
      </c>
      <c r="F1015" s="10" t="s">
        <v>4731</v>
      </c>
      <c r="G1015" s="11" t="s">
        <v>4732</v>
      </c>
      <c r="H1015" s="42">
        <v>0</v>
      </c>
      <c r="I1015" s="42">
        <v>0</v>
      </c>
      <c r="J1015" s="42">
        <v>0</v>
      </c>
      <c r="K1015" s="42">
        <v>0</v>
      </c>
      <c r="N1015" s="43"/>
    </row>
    <row r="1016" spans="1:14" x14ac:dyDescent="0.3">
      <c r="A1016" s="10" t="s">
        <v>9</v>
      </c>
      <c r="B1016" s="10" t="s">
        <v>5064</v>
      </c>
      <c r="C1016" s="10" t="s">
        <v>4779</v>
      </c>
      <c r="D1016" s="10" t="s">
        <v>5082</v>
      </c>
      <c r="E1016" s="11" t="s">
        <v>5083</v>
      </c>
      <c r="F1016" s="10" t="s">
        <v>4786</v>
      </c>
      <c r="G1016" s="11" t="s">
        <v>4787</v>
      </c>
      <c r="H1016" s="42">
        <v>0</v>
      </c>
      <c r="I1016" s="42">
        <v>0</v>
      </c>
      <c r="J1016" s="42">
        <v>0</v>
      </c>
      <c r="K1016" s="42">
        <v>0</v>
      </c>
      <c r="N1016" s="43"/>
    </row>
    <row r="1017" spans="1:14" x14ac:dyDescent="0.3">
      <c r="A1017" s="10" t="s">
        <v>9</v>
      </c>
      <c r="B1017" s="10" t="s">
        <v>5064</v>
      </c>
      <c r="C1017" s="10" t="s">
        <v>4779</v>
      </c>
      <c r="D1017" s="10" t="s">
        <v>5082</v>
      </c>
      <c r="E1017" s="11" t="s">
        <v>5083</v>
      </c>
      <c r="F1017" s="10" t="s">
        <v>4859</v>
      </c>
      <c r="G1017" s="11" t="s">
        <v>4860</v>
      </c>
      <c r="H1017" s="42">
        <v>6981.2245000000003</v>
      </c>
      <c r="I1017" s="42">
        <v>27.38828864565</v>
      </c>
      <c r="J1017" s="42">
        <v>600.76221778162198</v>
      </c>
      <c r="K1017" s="42">
        <v>628.15050642727203</v>
      </c>
      <c r="N1017" s="43"/>
    </row>
    <row r="1018" spans="1:14" x14ac:dyDescent="0.3">
      <c r="A1018" s="10" t="s">
        <v>9</v>
      </c>
      <c r="B1018" s="10" t="s">
        <v>5064</v>
      </c>
      <c r="C1018" s="10" t="s">
        <v>4779</v>
      </c>
      <c r="D1018" s="10" t="s">
        <v>5082</v>
      </c>
      <c r="E1018" s="11" t="s">
        <v>5083</v>
      </c>
      <c r="F1018" s="10" t="s">
        <v>4788</v>
      </c>
      <c r="G1018" s="11" t="s">
        <v>4789</v>
      </c>
      <c r="H1018" s="42">
        <v>0</v>
      </c>
      <c r="I1018" s="42">
        <v>0</v>
      </c>
      <c r="J1018" s="42">
        <v>0</v>
      </c>
      <c r="K1018" s="42">
        <v>0</v>
      </c>
      <c r="N1018" s="43"/>
    </row>
    <row r="1019" spans="1:14" x14ac:dyDescent="0.3">
      <c r="A1019" s="10" t="s">
        <v>9</v>
      </c>
      <c r="B1019" s="10" t="s">
        <v>5064</v>
      </c>
      <c r="C1019" s="10" t="s">
        <v>11</v>
      </c>
      <c r="D1019" s="10" t="s">
        <v>12</v>
      </c>
      <c r="E1019" s="11" t="s">
        <v>456</v>
      </c>
      <c r="F1019" s="10" t="s">
        <v>13</v>
      </c>
      <c r="G1019" s="11" t="s">
        <v>415</v>
      </c>
      <c r="H1019" s="42">
        <v>0</v>
      </c>
      <c r="I1019" s="42">
        <v>0</v>
      </c>
      <c r="J1019" s="42">
        <v>0</v>
      </c>
      <c r="K1019" s="42">
        <v>0</v>
      </c>
      <c r="N1019" s="43"/>
    </row>
    <row r="1020" spans="1:14" x14ac:dyDescent="0.3">
      <c r="A1020" s="10" t="s">
        <v>9</v>
      </c>
      <c r="B1020" s="10" t="s">
        <v>5064</v>
      </c>
      <c r="C1020" s="10" t="s">
        <v>11</v>
      </c>
      <c r="D1020" s="10" t="s">
        <v>12</v>
      </c>
      <c r="E1020" s="11" t="s">
        <v>456</v>
      </c>
      <c r="F1020" s="10" t="s">
        <v>15</v>
      </c>
      <c r="G1020" s="11" t="s">
        <v>418</v>
      </c>
      <c r="H1020" s="42">
        <v>541192.71649999998</v>
      </c>
      <c r="I1020" s="42">
        <v>2220.7223060982401</v>
      </c>
      <c r="J1020" s="42">
        <v>0</v>
      </c>
      <c r="K1020" s="42">
        <v>2220.7223060982401</v>
      </c>
      <c r="N1020" s="43"/>
    </row>
    <row r="1021" spans="1:14" x14ac:dyDescent="0.3">
      <c r="A1021" s="10" t="s">
        <v>9</v>
      </c>
      <c r="B1021" s="10" t="s">
        <v>5064</v>
      </c>
      <c r="C1021" s="10" t="s">
        <v>11</v>
      </c>
      <c r="D1021" s="10" t="s">
        <v>12</v>
      </c>
      <c r="E1021" s="11" t="s">
        <v>456</v>
      </c>
      <c r="F1021" s="10" t="s">
        <v>16</v>
      </c>
      <c r="G1021" s="11" t="s">
        <v>426</v>
      </c>
      <c r="H1021" s="42">
        <v>124715.5629</v>
      </c>
      <c r="I1021" s="42">
        <v>511.75602344063702</v>
      </c>
      <c r="J1021" s="42">
        <v>0</v>
      </c>
      <c r="K1021" s="42">
        <v>511.75602344063702</v>
      </c>
      <c r="N1021" s="43"/>
    </row>
    <row r="1022" spans="1:14" x14ac:dyDescent="0.3">
      <c r="A1022" s="10" t="s">
        <v>9</v>
      </c>
      <c r="B1022" s="10" t="s">
        <v>5064</v>
      </c>
      <c r="C1022" s="10" t="s">
        <v>11</v>
      </c>
      <c r="D1022" s="10" t="s">
        <v>12</v>
      </c>
      <c r="E1022" s="11" t="s">
        <v>456</v>
      </c>
      <c r="F1022" s="10" t="s">
        <v>17</v>
      </c>
      <c r="G1022" s="11" t="s">
        <v>4798</v>
      </c>
      <c r="H1022" s="42">
        <v>0</v>
      </c>
      <c r="I1022" s="42">
        <v>0</v>
      </c>
      <c r="J1022" s="42">
        <v>0</v>
      </c>
      <c r="K1022" s="42">
        <v>0</v>
      </c>
      <c r="N1022" s="43"/>
    </row>
    <row r="1023" spans="1:14" x14ac:dyDescent="0.3">
      <c r="A1023" s="10" t="s">
        <v>9</v>
      </c>
      <c r="B1023" s="10" t="s">
        <v>5064</v>
      </c>
      <c r="C1023" s="10" t="s">
        <v>11</v>
      </c>
      <c r="D1023" s="10" t="s">
        <v>12</v>
      </c>
      <c r="E1023" s="11" t="s">
        <v>456</v>
      </c>
      <c r="F1023" s="10" t="s">
        <v>18</v>
      </c>
      <c r="G1023" s="11" t="s">
        <v>4799</v>
      </c>
      <c r="H1023" s="42">
        <v>1680929.1015999999</v>
      </c>
      <c r="I1023" s="42">
        <v>6897.49998016888</v>
      </c>
      <c r="J1023" s="42">
        <v>33789.197457486</v>
      </c>
      <c r="K1023" s="42">
        <v>40686.697437654897</v>
      </c>
      <c r="N1023" s="43"/>
    </row>
    <row r="1024" spans="1:14" x14ac:dyDescent="0.3">
      <c r="A1024" s="10" t="s">
        <v>9</v>
      </c>
      <c r="B1024" s="10" t="s">
        <v>5064</v>
      </c>
      <c r="C1024" s="10" t="s">
        <v>11</v>
      </c>
      <c r="D1024" s="10" t="s">
        <v>19</v>
      </c>
      <c r="E1024" s="11" t="s">
        <v>2981</v>
      </c>
      <c r="F1024" s="10" t="s">
        <v>13</v>
      </c>
      <c r="G1024" s="11" t="s">
        <v>415</v>
      </c>
      <c r="H1024" s="42">
        <v>0</v>
      </c>
      <c r="I1024" s="42">
        <v>0</v>
      </c>
      <c r="J1024" s="42">
        <v>0</v>
      </c>
      <c r="K1024" s="42">
        <v>0</v>
      </c>
      <c r="N1024" s="43"/>
    </row>
    <row r="1025" spans="1:14" x14ac:dyDescent="0.3">
      <c r="A1025" s="10" t="s">
        <v>9</v>
      </c>
      <c r="B1025" s="10" t="s">
        <v>5064</v>
      </c>
      <c r="C1025" s="10" t="s">
        <v>11</v>
      </c>
      <c r="D1025" s="10" t="s">
        <v>19</v>
      </c>
      <c r="E1025" s="11" t="s">
        <v>2981</v>
      </c>
      <c r="F1025" s="10" t="s">
        <v>15</v>
      </c>
      <c r="G1025" s="11" t="s">
        <v>418</v>
      </c>
      <c r="H1025" s="42">
        <v>1512494.7316999999</v>
      </c>
      <c r="I1025" s="42">
        <v>5458.1250440613303</v>
      </c>
      <c r="J1025" s="42">
        <v>0</v>
      </c>
      <c r="K1025" s="42">
        <v>5458.1250440613303</v>
      </c>
      <c r="N1025" s="43"/>
    </row>
    <row r="1026" spans="1:14" x14ac:dyDescent="0.3">
      <c r="A1026" s="10" t="s">
        <v>9</v>
      </c>
      <c r="B1026" s="10" t="s">
        <v>5064</v>
      </c>
      <c r="C1026" s="10" t="s">
        <v>11</v>
      </c>
      <c r="D1026" s="10" t="s">
        <v>19</v>
      </c>
      <c r="E1026" s="11" t="s">
        <v>2981</v>
      </c>
      <c r="F1026" s="10" t="s">
        <v>17</v>
      </c>
      <c r="G1026" s="11" t="s">
        <v>4798</v>
      </c>
      <c r="H1026" s="42">
        <v>0</v>
      </c>
      <c r="I1026" s="42">
        <v>0</v>
      </c>
      <c r="J1026" s="42">
        <v>0</v>
      </c>
      <c r="K1026" s="42">
        <v>0</v>
      </c>
      <c r="N1026" s="43"/>
    </row>
    <row r="1027" spans="1:14" x14ac:dyDescent="0.3">
      <c r="A1027" s="10" t="s">
        <v>9</v>
      </c>
      <c r="B1027" s="10" t="s">
        <v>5064</v>
      </c>
      <c r="C1027" s="10" t="s">
        <v>11</v>
      </c>
      <c r="D1027" s="10" t="s">
        <v>19</v>
      </c>
      <c r="E1027" s="11" t="s">
        <v>2981</v>
      </c>
      <c r="F1027" s="10" t="s">
        <v>18</v>
      </c>
      <c r="G1027" s="11" t="s">
        <v>4799</v>
      </c>
      <c r="H1027" s="42">
        <v>2627891.4564999999</v>
      </c>
      <c r="I1027" s="42">
        <v>9483.2463684869308</v>
      </c>
      <c r="J1027" s="42">
        <v>118559.745105997</v>
      </c>
      <c r="K1027" s="42">
        <v>128042.99147448401</v>
      </c>
      <c r="N1027" s="43"/>
    </row>
    <row r="1028" spans="1:14" x14ac:dyDescent="0.3">
      <c r="A1028" s="10" t="s">
        <v>9</v>
      </c>
      <c r="B1028" s="10" t="s">
        <v>5064</v>
      </c>
      <c r="C1028" s="10" t="s">
        <v>11</v>
      </c>
      <c r="D1028" s="10" t="s">
        <v>22</v>
      </c>
      <c r="E1028" s="11" t="s">
        <v>458</v>
      </c>
      <c r="F1028" s="10" t="s">
        <v>15</v>
      </c>
      <c r="G1028" s="11" t="s">
        <v>418</v>
      </c>
      <c r="H1028" s="42">
        <v>5394953.2196000004</v>
      </c>
      <c r="I1028" s="42">
        <v>22794.313737811499</v>
      </c>
      <c r="J1028" s="42">
        <v>0</v>
      </c>
      <c r="K1028" s="42">
        <v>22794.313737811499</v>
      </c>
      <c r="N1028" s="43"/>
    </row>
    <row r="1029" spans="1:14" x14ac:dyDescent="0.3">
      <c r="A1029" s="10" t="s">
        <v>9</v>
      </c>
      <c r="B1029" s="10" t="s">
        <v>5064</v>
      </c>
      <c r="C1029" s="10" t="s">
        <v>11</v>
      </c>
      <c r="D1029" s="10" t="s">
        <v>22</v>
      </c>
      <c r="E1029" s="11" t="s">
        <v>458</v>
      </c>
      <c r="F1029" s="10" t="s">
        <v>16</v>
      </c>
      <c r="G1029" s="11" t="s">
        <v>426</v>
      </c>
      <c r="H1029" s="42">
        <v>0</v>
      </c>
      <c r="I1029" s="42">
        <v>0</v>
      </c>
      <c r="J1029" s="42">
        <v>0</v>
      </c>
      <c r="K1029" s="42">
        <v>0</v>
      </c>
      <c r="N1029" s="43"/>
    </row>
    <row r="1030" spans="1:14" x14ac:dyDescent="0.3">
      <c r="A1030" s="10" t="s">
        <v>9</v>
      </c>
      <c r="B1030" s="10" t="s">
        <v>5064</v>
      </c>
      <c r="C1030" s="10" t="s">
        <v>11</v>
      </c>
      <c r="D1030" s="10" t="s">
        <v>22</v>
      </c>
      <c r="E1030" s="11" t="s">
        <v>458</v>
      </c>
      <c r="F1030" s="10" t="s">
        <v>17</v>
      </c>
      <c r="G1030" s="11" t="s">
        <v>4798</v>
      </c>
      <c r="H1030" s="42">
        <v>0</v>
      </c>
      <c r="I1030" s="42">
        <v>0</v>
      </c>
      <c r="J1030" s="42">
        <v>0</v>
      </c>
      <c r="K1030" s="42">
        <v>0</v>
      </c>
      <c r="N1030" s="43"/>
    </row>
    <row r="1031" spans="1:14" x14ac:dyDescent="0.3">
      <c r="A1031" s="10" t="s">
        <v>9</v>
      </c>
      <c r="B1031" s="10" t="s">
        <v>5064</v>
      </c>
      <c r="C1031" s="10" t="s">
        <v>11</v>
      </c>
      <c r="D1031" s="10" t="s">
        <v>22</v>
      </c>
      <c r="E1031" s="11" t="s">
        <v>458</v>
      </c>
      <c r="F1031" s="10" t="s">
        <v>18</v>
      </c>
      <c r="G1031" s="11" t="s">
        <v>4799</v>
      </c>
      <c r="H1031" s="42">
        <v>4448768.6436999999</v>
      </c>
      <c r="I1031" s="42">
        <v>18796.572293961301</v>
      </c>
      <c r="J1031" s="42">
        <v>2346503.9362431099</v>
      </c>
      <c r="K1031" s="42">
        <v>2365300.5085370801</v>
      </c>
      <c r="N1031" s="43"/>
    </row>
    <row r="1032" spans="1:14" x14ac:dyDescent="0.3">
      <c r="A1032" s="10" t="s">
        <v>9</v>
      </c>
      <c r="B1032" s="10" t="s">
        <v>5064</v>
      </c>
      <c r="C1032" s="10" t="s">
        <v>11</v>
      </c>
      <c r="D1032" s="10" t="s">
        <v>111</v>
      </c>
      <c r="E1032" s="11" t="s">
        <v>459</v>
      </c>
      <c r="F1032" s="10" t="s">
        <v>13</v>
      </c>
      <c r="G1032" s="11" t="s">
        <v>415</v>
      </c>
      <c r="H1032" s="42">
        <v>0</v>
      </c>
      <c r="I1032" s="42">
        <v>0</v>
      </c>
      <c r="J1032" s="42">
        <v>0</v>
      </c>
      <c r="K1032" s="42">
        <v>0</v>
      </c>
      <c r="N1032" s="43"/>
    </row>
    <row r="1033" spans="1:14" x14ac:dyDescent="0.3">
      <c r="A1033" s="10" t="s">
        <v>9</v>
      </c>
      <c r="B1033" s="10" t="s">
        <v>5064</v>
      </c>
      <c r="C1033" s="10" t="s">
        <v>11</v>
      </c>
      <c r="D1033" s="10" t="s">
        <v>111</v>
      </c>
      <c r="E1033" s="11" t="s">
        <v>459</v>
      </c>
      <c r="F1033" s="10" t="s">
        <v>15</v>
      </c>
      <c r="G1033" s="11" t="s">
        <v>418</v>
      </c>
      <c r="H1033" s="42">
        <v>91337.583799999993</v>
      </c>
      <c r="I1033" s="42">
        <v>351.229619132435</v>
      </c>
      <c r="J1033" s="42">
        <v>0</v>
      </c>
      <c r="K1033" s="42">
        <v>351.229619132435</v>
      </c>
      <c r="N1033" s="43"/>
    </row>
    <row r="1034" spans="1:14" x14ac:dyDescent="0.3">
      <c r="A1034" s="10" t="s">
        <v>9</v>
      </c>
      <c r="B1034" s="10" t="s">
        <v>5064</v>
      </c>
      <c r="C1034" s="10" t="s">
        <v>11</v>
      </c>
      <c r="D1034" s="10" t="s">
        <v>111</v>
      </c>
      <c r="E1034" s="11" t="s">
        <v>459</v>
      </c>
      <c r="F1034" s="10" t="s">
        <v>17</v>
      </c>
      <c r="G1034" s="11" t="s">
        <v>4798</v>
      </c>
      <c r="H1034" s="42">
        <v>0</v>
      </c>
      <c r="I1034" s="42">
        <v>0</v>
      </c>
      <c r="J1034" s="42">
        <v>0</v>
      </c>
      <c r="K1034" s="42">
        <v>0</v>
      </c>
      <c r="N1034" s="43"/>
    </row>
    <row r="1035" spans="1:14" x14ac:dyDescent="0.3">
      <c r="A1035" s="10" t="s">
        <v>9</v>
      </c>
      <c r="B1035" s="10" t="s">
        <v>5064</v>
      </c>
      <c r="C1035" s="10" t="s">
        <v>11</v>
      </c>
      <c r="D1035" s="10" t="s">
        <v>111</v>
      </c>
      <c r="E1035" s="11" t="s">
        <v>459</v>
      </c>
      <c r="F1035" s="10" t="s">
        <v>18</v>
      </c>
      <c r="G1035" s="11" t="s">
        <v>4799</v>
      </c>
      <c r="H1035" s="42">
        <v>719113.84499999997</v>
      </c>
      <c r="I1035" s="42">
        <v>2765.2809670895399</v>
      </c>
      <c r="J1035" s="42">
        <v>0</v>
      </c>
      <c r="K1035" s="42">
        <v>2765.2809670895399</v>
      </c>
      <c r="N1035" s="43"/>
    </row>
    <row r="1036" spans="1:14" x14ac:dyDescent="0.3">
      <c r="A1036" s="10" t="s">
        <v>9</v>
      </c>
      <c r="B1036" s="10" t="s">
        <v>5064</v>
      </c>
      <c r="C1036" s="10" t="s">
        <v>4800</v>
      </c>
      <c r="D1036" s="10" t="s">
        <v>368</v>
      </c>
      <c r="E1036" s="11" t="s">
        <v>5084</v>
      </c>
      <c r="F1036" s="10" t="s">
        <v>13</v>
      </c>
      <c r="G1036" s="11" t="s">
        <v>415</v>
      </c>
      <c r="H1036" s="42">
        <v>0</v>
      </c>
      <c r="I1036" s="42">
        <v>0</v>
      </c>
      <c r="J1036" s="42">
        <v>0</v>
      </c>
      <c r="K1036" s="42">
        <v>0</v>
      </c>
      <c r="N1036" s="43"/>
    </row>
    <row r="1037" spans="1:14" x14ac:dyDescent="0.3">
      <c r="A1037" s="10" t="s">
        <v>9</v>
      </c>
      <c r="B1037" s="10" t="s">
        <v>5064</v>
      </c>
      <c r="C1037" s="10" t="s">
        <v>4800</v>
      </c>
      <c r="D1037" s="10" t="s">
        <v>368</v>
      </c>
      <c r="E1037" s="11" t="s">
        <v>5084</v>
      </c>
      <c r="F1037" s="10" t="s">
        <v>416</v>
      </c>
      <c r="G1037" s="11" t="s">
        <v>417</v>
      </c>
      <c r="H1037" s="42">
        <v>1325607.6931</v>
      </c>
      <c r="I1037" s="42">
        <v>5323.3023008932096</v>
      </c>
      <c r="J1037" s="42">
        <v>172441.269383451</v>
      </c>
      <c r="K1037" s="42">
        <v>177764.57168434499</v>
      </c>
      <c r="N1037" s="43"/>
    </row>
    <row r="1038" spans="1:14" x14ac:dyDescent="0.3">
      <c r="A1038" s="10" t="s">
        <v>9</v>
      </c>
      <c r="B1038" s="10" t="s">
        <v>5064</v>
      </c>
      <c r="C1038" s="10" t="s">
        <v>4800</v>
      </c>
      <c r="D1038" s="10" t="s">
        <v>368</v>
      </c>
      <c r="E1038" s="11" t="s">
        <v>5084</v>
      </c>
      <c r="F1038" s="10" t="s">
        <v>4802</v>
      </c>
      <c r="G1038" s="11" t="s">
        <v>4803</v>
      </c>
      <c r="H1038" s="42">
        <v>0</v>
      </c>
      <c r="I1038" s="42">
        <v>0</v>
      </c>
      <c r="J1038" s="42">
        <v>0</v>
      </c>
      <c r="K1038" s="42">
        <v>0</v>
      </c>
      <c r="N1038" s="43"/>
    </row>
    <row r="1039" spans="1:14" x14ac:dyDescent="0.3">
      <c r="A1039" s="10" t="s">
        <v>9</v>
      </c>
      <c r="B1039" s="10" t="s">
        <v>5064</v>
      </c>
      <c r="C1039" s="10" t="s">
        <v>4800</v>
      </c>
      <c r="D1039" s="10" t="s">
        <v>25</v>
      </c>
      <c r="E1039" s="11" t="s">
        <v>5085</v>
      </c>
      <c r="F1039" s="10" t="s">
        <v>416</v>
      </c>
      <c r="G1039" s="11" t="s">
        <v>417</v>
      </c>
      <c r="H1039" s="42">
        <v>106417.71279999999</v>
      </c>
      <c r="I1039" s="42">
        <v>217.817581189816</v>
      </c>
      <c r="J1039" s="42">
        <v>2859.9282534299</v>
      </c>
      <c r="K1039" s="42">
        <v>3077.74583461971</v>
      </c>
      <c r="N1039" s="43"/>
    </row>
    <row r="1040" spans="1:14" x14ac:dyDescent="0.3">
      <c r="A1040" s="10" t="s">
        <v>9</v>
      </c>
      <c r="B1040" s="10" t="s">
        <v>5064</v>
      </c>
      <c r="C1040" s="10" t="s">
        <v>4800</v>
      </c>
      <c r="D1040" s="10" t="s">
        <v>5086</v>
      </c>
      <c r="E1040" s="11" t="s">
        <v>5087</v>
      </c>
      <c r="F1040" s="10" t="s">
        <v>416</v>
      </c>
      <c r="G1040" s="11" t="s">
        <v>417</v>
      </c>
      <c r="H1040" s="42">
        <v>105249.7899</v>
      </c>
      <c r="I1040" s="42">
        <v>524.50751021240205</v>
      </c>
      <c r="J1040" s="42">
        <v>2781.4128386992502</v>
      </c>
      <c r="K1040" s="42">
        <v>3305.9203489116599</v>
      </c>
      <c r="N1040" s="43"/>
    </row>
    <row r="1041" spans="1:14" x14ac:dyDescent="0.3">
      <c r="A1041" s="10" t="s">
        <v>9</v>
      </c>
      <c r="B1041" s="10" t="s">
        <v>5064</v>
      </c>
      <c r="C1041" s="10" t="s">
        <v>4800</v>
      </c>
      <c r="D1041" s="10" t="s">
        <v>5086</v>
      </c>
      <c r="E1041" s="11" t="s">
        <v>5087</v>
      </c>
      <c r="F1041" s="10" t="s">
        <v>15</v>
      </c>
      <c r="G1041" s="11" t="s">
        <v>418</v>
      </c>
      <c r="H1041" s="42">
        <v>78513.350399999996</v>
      </c>
      <c r="I1041" s="42">
        <v>391.26768771294797</v>
      </c>
      <c r="J1041" s="42">
        <v>0</v>
      </c>
      <c r="K1041" s="42">
        <v>391.26768771294797</v>
      </c>
      <c r="N1041" s="43"/>
    </row>
    <row r="1042" spans="1:14" x14ac:dyDescent="0.3">
      <c r="A1042" s="10" t="s">
        <v>9</v>
      </c>
      <c r="B1042" s="10" t="s">
        <v>5064</v>
      </c>
      <c r="C1042" s="10" t="s">
        <v>4806</v>
      </c>
      <c r="D1042" s="10" t="s">
        <v>5088</v>
      </c>
      <c r="E1042" s="11" t="s">
        <v>5089</v>
      </c>
      <c r="F1042" s="10" t="s">
        <v>4809</v>
      </c>
      <c r="G1042" s="11" t="s">
        <v>4810</v>
      </c>
      <c r="H1042" s="42">
        <v>0</v>
      </c>
      <c r="I1042" s="42">
        <v>0</v>
      </c>
      <c r="J1042" s="42">
        <v>0</v>
      </c>
      <c r="K1042" s="42">
        <v>0</v>
      </c>
      <c r="N1042" s="43"/>
    </row>
    <row r="1043" spans="1:14" x14ac:dyDescent="0.3">
      <c r="A1043" s="10" t="s">
        <v>9</v>
      </c>
      <c r="B1043" s="10" t="s">
        <v>5064</v>
      </c>
      <c r="C1043" s="10" t="s">
        <v>4806</v>
      </c>
      <c r="D1043" s="10" t="s">
        <v>4815</v>
      </c>
      <c r="E1043" s="11" t="s">
        <v>5090</v>
      </c>
      <c r="F1043" s="10" t="s">
        <v>15</v>
      </c>
      <c r="G1043" s="11" t="s">
        <v>418</v>
      </c>
      <c r="H1043" s="42">
        <v>100341.7708</v>
      </c>
      <c r="I1043" s="42">
        <v>399.519084690223</v>
      </c>
      <c r="J1043" s="42">
        <v>0</v>
      </c>
      <c r="K1043" s="42">
        <v>399.519084690223</v>
      </c>
      <c r="N1043" s="43"/>
    </row>
    <row r="1044" spans="1:14" x14ac:dyDescent="0.3">
      <c r="A1044" s="10" t="s">
        <v>9</v>
      </c>
      <c r="B1044" s="10" t="s">
        <v>5064</v>
      </c>
      <c r="C1044" s="10" t="s">
        <v>4806</v>
      </c>
      <c r="D1044" s="10" t="s">
        <v>4815</v>
      </c>
      <c r="E1044" s="11" t="s">
        <v>5090</v>
      </c>
      <c r="F1044" s="10" t="s">
        <v>4822</v>
      </c>
      <c r="G1044" s="11" t="s">
        <v>4823</v>
      </c>
      <c r="H1044" s="42">
        <v>44150.379099999998</v>
      </c>
      <c r="I1044" s="42">
        <v>175.78839726369799</v>
      </c>
      <c r="J1044" s="42">
        <v>5971.9255255706303</v>
      </c>
      <c r="K1044" s="42">
        <v>6147.7139228343303</v>
      </c>
      <c r="N1044" s="43"/>
    </row>
    <row r="1045" spans="1:14" x14ac:dyDescent="0.3">
      <c r="A1045" s="10" t="s">
        <v>9</v>
      </c>
      <c r="B1045" s="10" t="s">
        <v>5064</v>
      </c>
      <c r="C1045" s="10" t="s">
        <v>4806</v>
      </c>
      <c r="D1045" s="10" t="s">
        <v>4815</v>
      </c>
      <c r="E1045" s="11" t="s">
        <v>5090</v>
      </c>
      <c r="F1045" s="10" t="s">
        <v>4899</v>
      </c>
      <c r="G1045" s="11" t="s">
        <v>4900</v>
      </c>
      <c r="H1045" s="42">
        <v>557900.24349999998</v>
      </c>
      <c r="I1045" s="42">
        <v>2221.3261108776401</v>
      </c>
      <c r="J1045" s="42">
        <v>75463.422550392497</v>
      </c>
      <c r="K1045" s="42">
        <v>77684.748661270103</v>
      </c>
      <c r="N1045" s="43"/>
    </row>
    <row r="1046" spans="1:14" x14ac:dyDescent="0.3">
      <c r="A1046" s="10" t="s">
        <v>9</v>
      </c>
      <c r="B1046" s="10" t="s">
        <v>5064</v>
      </c>
      <c r="C1046" s="10" t="s">
        <v>4806</v>
      </c>
      <c r="D1046" s="10" t="s">
        <v>5091</v>
      </c>
      <c r="E1046" s="11" t="s">
        <v>5092</v>
      </c>
      <c r="F1046" s="10" t="s">
        <v>13</v>
      </c>
      <c r="G1046" s="11" t="s">
        <v>415</v>
      </c>
      <c r="H1046" s="42">
        <v>0</v>
      </c>
      <c r="I1046" s="42">
        <v>0</v>
      </c>
      <c r="J1046" s="42">
        <v>0</v>
      </c>
      <c r="K1046" s="42">
        <v>0</v>
      </c>
      <c r="N1046" s="43"/>
    </row>
    <row r="1047" spans="1:14" x14ac:dyDescent="0.3">
      <c r="A1047" s="10" t="s">
        <v>9</v>
      </c>
      <c r="B1047" s="10" t="s">
        <v>5064</v>
      </c>
      <c r="C1047" s="10" t="s">
        <v>4806</v>
      </c>
      <c r="D1047" s="10" t="s">
        <v>5091</v>
      </c>
      <c r="E1047" s="11" t="s">
        <v>5092</v>
      </c>
      <c r="F1047" s="10" t="s">
        <v>4817</v>
      </c>
      <c r="G1047" s="11" t="s">
        <v>4818</v>
      </c>
      <c r="H1047" s="42">
        <v>60142.487000000001</v>
      </c>
      <c r="I1047" s="42">
        <v>479.76034828973002</v>
      </c>
      <c r="J1047" s="42">
        <v>0</v>
      </c>
      <c r="K1047" s="42">
        <v>479.76034828973002</v>
      </c>
      <c r="N1047" s="43"/>
    </row>
    <row r="1048" spans="1:14" x14ac:dyDescent="0.3">
      <c r="A1048" s="10" t="s">
        <v>9</v>
      </c>
      <c r="B1048" s="10" t="s">
        <v>5064</v>
      </c>
      <c r="C1048" s="10" t="s">
        <v>4806</v>
      </c>
      <c r="D1048" s="10" t="s">
        <v>5091</v>
      </c>
      <c r="E1048" s="11" t="s">
        <v>5092</v>
      </c>
      <c r="F1048" s="10" t="s">
        <v>5093</v>
      </c>
      <c r="G1048" s="11" t="s">
        <v>5094</v>
      </c>
      <c r="H1048" s="42">
        <v>34875.525000000001</v>
      </c>
      <c r="I1048" s="42">
        <v>278.20422563546498</v>
      </c>
      <c r="J1048" s="42">
        <v>0</v>
      </c>
      <c r="K1048" s="42">
        <v>278.20422563546498</v>
      </c>
      <c r="N1048" s="43"/>
    </row>
    <row r="1049" spans="1:14" x14ac:dyDescent="0.3">
      <c r="A1049" s="10" t="s">
        <v>9</v>
      </c>
      <c r="B1049" s="10" t="s">
        <v>5064</v>
      </c>
      <c r="C1049" s="10" t="s">
        <v>4806</v>
      </c>
      <c r="D1049" s="10" t="s">
        <v>5091</v>
      </c>
      <c r="E1049" s="11" t="s">
        <v>5092</v>
      </c>
      <c r="F1049" s="10" t="s">
        <v>4907</v>
      </c>
      <c r="G1049" s="11" t="s">
        <v>4908</v>
      </c>
      <c r="H1049" s="42">
        <v>656407.20250000001</v>
      </c>
      <c r="I1049" s="42">
        <v>5236.2009610675004</v>
      </c>
      <c r="J1049" s="42">
        <v>61164.508130519302</v>
      </c>
      <c r="K1049" s="42">
        <v>66400.709091586803</v>
      </c>
      <c r="N1049" s="43"/>
    </row>
    <row r="1050" spans="1:14" x14ac:dyDescent="0.3">
      <c r="A1050" s="10" t="s">
        <v>9</v>
      </c>
      <c r="B1050" s="10" t="s">
        <v>5064</v>
      </c>
      <c r="C1050" s="10" t="s">
        <v>4806</v>
      </c>
      <c r="D1050" s="10" t="s">
        <v>5091</v>
      </c>
      <c r="E1050" s="11" t="s">
        <v>5092</v>
      </c>
      <c r="F1050" s="10" t="s">
        <v>4909</v>
      </c>
      <c r="G1050" s="11" t="s">
        <v>4910</v>
      </c>
      <c r="H1050" s="42">
        <v>54982.332699999999</v>
      </c>
      <c r="I1050" s="42">
        <v>438.59747817019701</v>
      </c>
      <c r="J1050" s="42">
        <v>5123.2943920657199</v>
      </c>
      <c r="K1050" s="42">
        <v>5561.8918702359197</v>
      </c>
      <c r="N1050" s="43"/>
    </row>
    <row r="1051" spans="1:14" x14ac:dyDescent="0.3">
      <c r="A1051" s="10" t="s">
        <v>9</v>
      </c>
      <c r="B1051" s="10" t="s">
        <v>165</v>
      </c>
      <c r="C1051" s="10" t="s">
        <v>4722</v>
      </c>
      <c r="D1051" s="10" t="s">
        <v>4723</v>
      </c>
      <c r="E1051" s="11" t="s">
        <v>5095</v>
      </c>
      <c r="F1051" s="10" t="s">
        <v>13</v>
      </c>
      <c r="G1051" s="11" t="s">
        <v>415</v>
      </c>
      <c r="H1051" s="42">
        <v>0</v>
      </c>
      <c r="I1051" s="42">
        <v>0</v>
      </c>
      <c r="J1051" s="42">
        <v>0</v>
      </c>
      <c r="K1051" s="42">
        <v>0</v>
      </c>
      <c r="N1051" s="43"/>
    </row>
    <row r="1052" spans="1:14" x14ac:dyDescent="0.3">
      <c r="A1052" s="10" t="s">
        <v>9</v>
      </c>
      <c r="B1052" s="10" t="s">
        <v>165</v>
      </c>
      <c r="C1052" s="10" t="s">
        <v>4722</v>
      </c>
      <c r="D1052" s="10" t="s">
        <v>4723</v>
      </c>
      <c r="E1052" s="11" t="s">
        <v>5095</v>
      </c>
      <c r="F1052" s="10" t="s">
        <v>416</v>
      </c>
      <c r="G1052" s="11" t="s">
        <v>417</v>
      </c>
      <c r="H1052" s="42">
        <v>17065920.217599999</v>
      </c>
      <c r="I1052" s="42">
        <v>57106.940969413998</v>
      </c>
      <c r="J1052" s="42">
        <v>1993537.76537698</v>
      </c>
      <c r="K1052" s="42">
        <v>2050644.7063464001</v>
      </c>
      <c r="N1052" s="43"/>
    </row>
    <row r="1053" spans="1:14" x14ac:dyDescent="0.3">
      <c r="A1053" s="10" t="s">
        <v>9</v>
      </c>
      <c r="B1053" s="10" t="s">
        <v>165</v>
      </c>
      <c r="C1053" s="10" t="s">
        <v>4722</v>
      </c>
      <c r="D1053" s="10" t="s">
        <v>4723</v>
      </c>
      <c r="E1053" s="11" t="s">
        <v>5095</v>
      </c>
      <c r="F1053" s="10" t="s">
        <v>4725</v>
      </c>
      <c r="G1053" s="11" t="s">
        <v>4726</v>
      </c>
      <c r="H1053" s="42">
        <v>313800.5134</v>
      </c>
      <c r="I1053" s="42">
        <v>1050.05690608541</v>
      </c>
      <c r="J1053" s="42">
        <v>36656.281400142499</v>
      </c>
      <c r="K1053" s="42">
        <v>37706.338306227903</v>
      </c>
      <c r="N1053" s="43"/>
    </row>
    <row r="1054" spans="1:14" x14ac:dyDescent="0.3">
      <c r="A1054" s="10" t="s">
        <v>9</v>
      </c>
      <c r="B1054" s="10" t="s">
        <v>165</v>
      </c>
      <c r="C1054" s="10" t="s">
        <v>4722</v>
      </c>
      <c r="D1054" s="10" t="s">
        <v>4723</v>
      </c>
      <c r="E1054" s="11" t="s">
        <v>5095</v>
      </c>
      <c r="F1054" s="10" t="s">
        <v>244</v>
      </c>
      <c r="G1054" s="11" t="s">
        <v>656</v>
      </c>
      <c r="H1054" s="42">
        <v>173797.2072</v>
      </c>
      <c r="I1054" s="42">
        <v>581.56997875499496</v>
      </c>
      <c r="J1054" s="42">
        <v>0</v>
      </c>
      <c r="K1054" s="42">
        <v>581.56997875499496</v>
      </c>
      <c r="N1054" s="43"/>
    </row>
    <row r="1055" spans="1:14" x14ac:dyDescent="0.3">
      <c r="A1055" s="10" t="s">
        <v>9</v>
      </c>
      <c r="B1055" s="10" t="s">
        <v>165</v>
      </c>
      <c r="C1055" s="10" t="s">
        <v>4722</v>
      </c>
      <c r="D1055" s="10" t="s">
        <v>4723</v>
      </c>
      <c r="E1055" s="11" t="s">
        <v>5095</v>
      </c>
      <c r="F1055" s="10" t="s">
        <v>5096</v>
      </c>
      <c r="G1055" s="11" t="s">
        <v>5097</v>
      </c>
      <c r="H1055" s="42">
        <v>1177958.8496999999</v>
      </c>
      <c r="I1055" s="42">
        <v>3941.7520782283</v>
      </c>
      <c r="J1055" s="42">
        <v>0</v>
      </c>
      <c r="K1055" s="42">
        <v>3941.7520782283</v>
      </c>
      <c r="N1055" s="43"/>
    </row>
    <row r="1056" spans="1:14" x14ac:dyDescent="0.3">
      <c r="A1056" s="10" t="s">
        <v>9</v>
      </c>
      <c r="B1056" s="10" t="s">
        <v>165</v>
      </c>
      <c r="C1056" s="10" t="s">
        <v>4722</v>
      </c>
      <c r="D1056" s="10" t="s">
        <v>4723</v>
      </c>
      <c r="E1056" s="11" t="s">
        <v>5095</v>
      </c>
      <c r="F1056" s="10" t="s">
        <v>4784</v>
      </c>
      <c r="G1056" s="11" t="s">
        <v>4785</v>
      </c>
      <c r="H1056" s="42">
        <v>0</v>
      </c>
      <c r="I1056" s="42">
        <v>0</v>
      </c>
      <c r="J1056" s="42">
        <v>0</v>
      </c>
      <c r="K1056" s="42">
        <v>0</v>
      </c>
      <c r="N1056" s="43"/>
    </row>
    <row r="1057" spans="1:14" x14ac:dyDescent="0.3">
      <c r="A1057" s="10" t="s">
        <v>9</v>
      </c>
      <c r="B1057" s="10" t="s">
        <v>165</v>
      </c>
      <c r="C1057" s="10" t="s">
        <v>4722</v>
      </c>
      <c r="D1057" s="10" t="s">
        <v>4723</v>
      </c>
      <c r="E1057" s="11" t="s">
        <v>5095</v>
      </c>
      <c r="F1057" s="10" t="s">
        <v>5098</v>
      </c>
      <c r="G1057" s="11" t="s">
        <v>5099</v>
      </c>
      <c r="H1057" s="42">
        <v>222074.20970000001</v>
      </c>
      <c r="I1057" s="42">
        <v>743.11719507582598</v>
      </c>
      <c r="J1057" s="42">
        <v>0</v>
      </c>
      <c r="K1057" s="42">
        <v>743.11719507582598</v>
      </c>
      <c r="N1057" s="43"/>
    </row>
    <row r="1058" spans="1:14" x14ac:dyDescent="0.3">
      <c r="A1058" s="10" t="s">
        <v>9</v>
      </c>
      <c r="B1058" s="10" t="s">
        <v>165</v>
      </c>
      <c r="C1058" s="10" t="s">
        <v>4722</v>
      </c>
      <c r="D1058" s="10" t="s">
        <v>4723</v>
      </c>
      <c r="E1058" s="11" t="s">
        <v>5095</v>
      </c>
      <c r="F1058" s="10" t="s">
        <v>4729</v>
      </c>
      <c r="G1058" s="11" t="s">
        <v>4730</v>
      </c>
      <c r="H1058" s="42">
        <v>0</v>
      </c>
      <c r="I1058" s="42">
        <v>0</v>
      </c>
      <c r="J1058" s="42">
        <v>0</v>
      </c>
      <c r="K1058" s="42">
        <v>0</v>
      </c>
      <c r="N1058" s="43"/>
    </row>
    <row r="1059" spans="1:14" x14ac:dyDescent="0.3">
      <c r="A1059" s="10" t="s">
        <v>9</v>
      </c>
      <c r="B1059" s="10" t="s">
        <v>165</v>
      </c>
      <c r="C1059" s="10" t="s">
        <v>4722</v>
      </c>
      <c r="D1059" s="10" t="s">
        <v>4723</v>
      </c>
      <c r="E1059" s="11" t="s">
        <v>5095</v>
      </c>
      <c r="F1059" s="10" t="s">
        <v>4731</v>
      </c>
      <c r="G1059" s="11" t="s">
        <v>4732</v>
      </c>
      <c r="H1059" s="42">
        <v>0</v>
      </c>
      <c r="I1059" s="42">
        <v>0</v>
      </c>
      <c r="J1059" s="42">
        <v>0</v>
      </c>
      <c r="K1059" s="42">
        <v>0</v>
      </c>
      <c r="N1059" s="43"/>
    </row>
    <row r="1060" spans="1:14" x14ac:dyDescent="0.3">
      <c r="A1060" s="10" t="s">
        <v>9</v>
      </c>
      <c r="B1060" s="10" t="s">
        <v>165</v>
      </c>
      <c r="C1060" s="10" t="s">
        <v>4722</v>
      </c>
      <c r="D1060" s="10" t="s">
        <v>4723</v>
      </c>
      <c r="E1060" s="11" t="s">
        <v>5095</v>
      </c>
      <c r="F1060" s="10" t="s">
        <v>4733</v>
      </c>
      <c r="G1060" s="11" t="s">
        <v>4734</v>
      </c>
      <c r="H1060" s="42">
        <v>1858664.5782000001</v>
      </c>
      <c r="I1060" s="42">
        <v>6219.5678283520201</v>
      </c>
      <c r="J1060" s="42">
        <v>217117.97444699801</v>
      </c>
      <c r="K1060" s="42">
        <v>223337.54227534999</v>
      </c>
      <c r="N1060" s="43"/>
    </row>
    <row r="1061" spans="1:14" x14ac:dyDescent="0.3">
      <c r="A1061" s="10" t="s">
        <v>9</v>
      </c>
      <c r="B1061" s="10" t="s">
        <v>165</v>
      </c>
      <c r="C1061" s="10" t="s">
        <v>4722</v>
      </c>
      <c r="D1061" s="10" t="s">
        <v>4723</v>
      </c>
      <c r="E1061" s="11" t="s">
        <v>5095</v>
      </c>
      <c r="F1061" s="10" t="s">
        <v>4735</v>
      </c>
      <c r="G1061" s="11" t="s">
        <v>4736</v>
      </c>
      <c r="H1061" s="42">
        <v>854502.93599999999</v>
      </c>
      <c r="I1061" s="42">
        <v>2859.3857288787199</v>
      </c>
      <c r="J1061" s="42">
        <v>99817.873966542</v>
      </c>
      <c r="K1061" s="42">
        <v>102677.259695421</v>
      </c>
      <c r="N1061" s="43"/>
    </row>
    <row r="1062" spans="1:14" x14ac:dyDescent="0.3">
      <c r="A1062" s="10" t="s">
        <v>9</v>
      </c>
      <c r="B1062" s="10" t="s">
        <v>165</v>
      </c>
      <c r="C1062" s="10" t="s">
        <v>4722</v>
      </c>
      <c r="D1062" s="10" t="s">
        <v>4723</v>
      </c>
      <c r="E1062" s="11" t="s">
        <v>5095</v>
      </c>
      <c r="F1062" s="10" t="s">
        <v>5100</v>
      </c>
      <c r="G1062" s="11" t="s">
        <v>5101</v>
      </c>
      <c r="H1062" s="42">
        <v>48277.0023</v>
      </c>
      <c r="I1062" s="42">
        <v>161.54721632083201</v>
      </c>
      <c r="J1062" s="42">
        <v>5639.4279077142301</v>
      </c>
      <c r="K1062" s="42">
        <v>5800.9751240350697</v>
      </c>
      <c r="N1062" s="43"/>
    </row>
    <row r="1063" spans="1:14" x14ac:dyDescent="0.3">
      <c r="A1063" s="10" t="s">
        <v>9</v>
      </c>
      <c r="B1063" s="10" t="s">
        <v>165</v>
      </c>
      <c r="C1063" s="10" t="s">
        <v>4722</v>
      </c>
      <c r="D1063" s="10" t="s">
        <v>4723</v>
      </c>
      <c r="E1063" s="11" t="s">
        <v>5095</v>
      </c>
      <c r="F1063" s="10" t="s">
        <v>5102</v>
      </c>
      <c r="G1063" s="11" t="s">
        <v>5103</v>
      </c>
      <c r="H1063" s="42">
        <v>1921424.6809</v>
      </c>
      <c r="I1063" s="42">
        <v>6429.5792095691104</v>
      </c>
      <c r="J1063" s="42">
        <v>0</v>
      </c>
      <c r="K1063" s="42">
        <v>6429.5792095691104</v>
      </c>
      <c r="N1063" s="43"/>
    </row>
    <row r="1064" spans="1:14" x14ac:dyDescent="0.3">
      <c r="A1064" s="10" t="s">
        <v>9</v>
      </c>
      <c r="B1064" s="10" t="s">
        <v>165</v>
      </c>
      <c r="C1064" s="10" t="s">
        <v>4722</v>
      </c>
      <c r="D1064" s="10" t="s">
        <v>4723</v>
      </c>
      <c r="E1064" s="11" t="s">
        <v>5095</v>
      </c>
      <c r="F1064" s="10" t="s">
        <v>4741</v>
      </c>
      <c r="G1064" s="11" t="s">
        <v>4742</v>
      </c>
      <c r="H1064" s="42">
        <v>1231063.5517</v>
      </c>
      <c r="I1064" s="42">
        <v>4119.4540161812101</v>
      </c>
      <c r="J1064" s="42">
        <v>143805.41164671301</v>
      </c>
      <c r="K1064" s="42">
        <v>147924.86566289401</v>
      </c>
      <c r="N1064" s="43"/>
    </row>
    <row r="1065" spans="1:14" x14ac:dyDescent="0.3">
      <c r="A1065" s="10" t="s">
        <v>9</v>
      </c>
      <c r="B1065" s="10" t="s">
        <v>165</v>
      </c>
      <c r="C1065" s="10" t="s">
        <v>4743</v>
      </c>
      <c r="D1065" s="10" t="s">
        <v>4744</v>
      </c>
      <c r="E1065" s="11" t="s">
        <v>5066</v>
      </c>
      <c r="F1065" s="10" t="s">
        <v>416</v>
      </c>
      <c r="G1065" s="11" t="s">
        <v>417</v>
      </c>
      <c r="H1065" s="42">
        <v>7672.3931000000002</v>
      </c>
      <c r="I1065" s="42">
        <v>11.4195992056328</v>
      </c>
      <c r="J1065" s="42">
        <v>0</v>
      </c>
      <c r="K1065" s="42">
        <v>11.4195992056328</v>
      </c>
      <c r="N1065" s="43"/>
    </row>
    <row r="1066" spans="1:14" x14ac:dyDescent="0.3">
      <c r="A1066" s="10" t="s">
        <v>9</v>
      </c>
      <c r="B1066" s="10" t="s">
        <v>165</v>
      </c>
      <c r="C1066" s="10" t="s">
        <v>4743</v>
      </c>
      <c r="D1066" s="10" t="s">
        <v>4744</v>
      </c>
      <c r="E1066" s="11" t="s">
        <v>5066</v>
      </c>
      <c r="F1066" s="10" t="s">
        <v>4746</v>
      </c>
      <c r="G1066" s="11" t="s">
        <v>4747</v>
      </c>
      <c r="H1066" s="42">
        <v>0</v>
      </c>
      <c r="I1066" s="42">
        <v>0</v>
      </c>
      <c r="J1066" s="42">
        <v>0</v>
      </c>
      <c r="K1066" s="42">
        <v>0</v>
      </c>
      <c r="N1066" s="43"/>
    </row>
    <row r="1067" spans="1:14" x14ac:dyDescent="0.3">
      <c r="A1067" s="10" t="s">
        <v>9</v>
      </c>
      <c r="B1067" s="10" t="s">
        <v>165</v>
      </c>
      <c r="C1067" s="10" t="s">
        <v>4743</v>
      </c>
      <c r="D1067" s="10" t="s">
        <v>4750</v>
      </c>
      <c r="E1067" s="11" t="s">
        <v>5104</v>
      </c>
      <c r="F1067" s="10" t="s">
        <v>13</v>
      </c>
      <c r="G1067" s="11" t="s">
        <v>415</v>
      </c>
      <c r="H1067" s="42">
        <v>0</v>
      </c>
      <c r="I1067" s="42">
        <v>0</v>
      </c>
      <c r="J1067" s="42">
        <v>0</v>
      </c>
      <c r="K1067" s="42">
        <v>0</v>
      </c>
      <c r="N1067" s="43"/>
    </row>
    <row r="1068" spans="1:14" x14ac:dyDescent="0.3">
      <c r="A1068" s="10" t="s">
        <v>9</v>
      </c>
      <c r="B1068" s="10" t="s">
        <v>165</v>
      </c>
      <c r="C1068" s="10" t="s">
        <v>4743</v>
      </c>
      <c r="D1068" s="10" t="s">
        <v>4750</v>
      </c>
      <c r="E1068" s="11" t="s">
        <v>5104</v>
      </c>
      <c r="F1068" s="10" t="s">
        <v>416</v>
      </c>
      <c r="G1068" s="11" t="s">
        <v>417</v>
      </c>
      <c r="H1068" s="42">
        <v>47843.977099999996</v>
      </c>
      <c r="I1068" s="42">
        <v>53.669026154872</v>
      </c>
      <c r="J1068" s="42">
        <v>320.05535290899098</v>
      </c>
      <c r="K1068" s="42">
        <v>373.72437906386301</v>
      </c>
      <c r="N1068" s="43"/>
    </row>
    <row r="1069" spans="1:14" x14ac:dyDescent="0.3">
      <c r="A1069" s="10" t="s">
        <v>9</v>
      </c>
      <c r="B1069" s="10" t="s">
        <v>165</v>
      </c>
      <c r="C1069" s="10" t="s">
        <v>4743</v>
      </c>
      <c r="D1069" s="10" t="s">
        <v>4750</v>
      </c>
      <c r="E1069" s="11" t="s">
        <v>5104</v>
      </c>
      <c r="F1069" s="10" t="s">
        <v>4746</v>
      </c>
      <c r="G1069" s="11" t="s">
        <v>4747</v>
      </c>
      <c r="H1069" s="42">
        <v>0</v>
      </c>
      <c r="I1069" s="42">
        <v>0</v>
      </c>
      <c r="J1069" s="42">
        <v>0</v>
      </c>
      <c r="K1069" s="42">
        <v>0</v>
      </c>
      <c r="N1069" s="43"/>
    </row>
    <row r="1070" spans="1:14" x14ac:dyDescent="0.3">
      <c r="A1070" s="10" t="s">
        <v>9</v>
      </c>
      <c r="B1070" s="10" t="s">
        <v>165</v>
      </c>
      <c r="C1070" s="10" t="s">
        <v>4743</v>
      </c>
      <c r="D1070" s="10" t="s">
        <v>4752</v>
      </c>
      <c r="E1070" s="11" t="s">
        <v>5105</v>
      </c>
      <c r="F1070" s="10" t="s">
        <v>416</v>
      </c>
      <c r="G1070" s="11" t="s">
        <v>417</v>
      </c>
      <c r="H1070" s="42">
        <v>96241.306800000006</v>
      </c>
      <c r="I1070" s="42">
        <v>245.31829846652099</v>
      </c>
      <c r="J1070" s="42">
        <v>4986.4413896295</v>
      </c>
      <c r="K1070" s="42">
        <v>5231.75968809602</v>
      </c>
      <c r="N1070" s="43"/>
    </row>
    <row r="1071" spans="1:14" x14ac:dyDescent="0.3">
      <c r="A1071" s="10" t="s">
        <v>9</v>
      </c>
      <c r="B1071" s="10" t="s">
        <v>165</v>
      </c>
      <c r="C1071" s="10" t="s">
        <v>4743</v>
      </c>
      <c r="D1071" s="10" t="s">
        <v>4752</v>
      </c>
      <c r="E1071" s="11" t="s">
        <v>5105</v>
      </c>
      <c r="F1071" s="10" t="s">
        <v>4746</v>
      </c>
      <c r="G1071" s="11" t="s">
        <v>4747</v>
      </c>
      <c r="H1071" s="42">
        <v>83859.384399999995</v>
      </c>
      <c r="I1071" s="42">
        <v>213.756879950361</v>
      </c>
      <c r="J1071" s="42">
        <v>4344.9109184490999</v>
      </c>
      <c r="K1071" s="42">
        <v>4558.6677983994596</v>
      </c>
      <c r="N1071" s="43"/>
    </row>
    <row r="1072" spans="1:14" x14ac:dyDescent="0.3">
      <c r="A1072" s="10" t="s">
        <v>9</v>
      </c>
      <c r="B1072" s="10" t="s">
        <v>165</v>
      </c>
      <c r="C1072" s="10" t="s">
        <v>4743</v>
      </c>
      <c r="D1072" s="10" t="s">
        <v>4756</v>
      </c>
      <c r="E1072" s="11" t="s">
        <v>5106</v>
      </c>
      <c r="F1072" s="10" t="s">
        <v>13</v>
      </c>
      <c r="G1072" s="11" t="s">
        <v>415</v>
      </c>
      <c r="H1072" s="42">
        <v>0</v>
      </c>
      <c r="I1072" s="42">
        <v>0</v>
      </c>
      <c r="J1072" s="42">
        <v>0</v>
      </c>
      <c r="K1072" s="42">
        <v>0</v>
      </c>
      <c r="N1072" s="43"/>
    </row>
    <row r="1073" spans="1:14" x14ac:dyDescent="0.3">
      <c r="A1073" s="10" t="s">
        <v>9</v>
      </c>
      <c r="B1073" s="10" t="s">
        <v>165</v>
      </c>
      <c r="C1073" s="10" t="s">
        <v>4743</v>
      </c>
      <c r="D1073" s="10" t="s">
        <v>4756</v>
      </c>
      <c r="E1073" s="11" t="s">
        <v>5106</v>
      </c>
      <c r="F1073" s="10" t="s">
        <v>416</v>
      </c>
      <c r="G1073" s="11" t="s">
        <v>417</v>
      </c>
      <c r="H1073" s="42">
        <v>275728.14870000002</v>
      </c>
      <c r="I1073" s="42">
        <v>1491.28090742368</v>
      </c>
      <c r="J1073" s="42">
        <v>52562.602358398901</v>
      </c>
      <c r="K1073" s="42">
        <v>54053.883265822602</v>
      </c>
      <c r="N1073" s="43"/>
    </row>
    <row r="1074" spans="1:14" x14ac:dyDescent="0.3">
      <c r="A1074" s="10" t="s">
        <v>9</v>
      </c>
      <c r="B1074" s="10" t="s">
        <v>165</v>
      </c>
      <c r="C1074" s="10" t="s">
        <v>4743</v>
      </c>
      <c r="D1074" s="10" t="s">
        <v>4756</v>
      </c>
      <c r="E1074" s="11" t="s">
        <v>5106</v>
      </c>
      <c r="F1074" s="10" t="s">
        <v>4746</v>
      </c>
      <c r="G1074" s="11" t="s">
        <v>4747</v>
      </c>
      <c r="H1074" s="42">
        <v>246185.84719999999</v>
      </c>
      <c r="I1074" s="42">
        <v>1331.50081019971</v>
      </c>
      <c r="J1074" s="42">
        <v>46930.894962856197</v>
      </c>
      <c r="K1074" s="42">
        <v>48262.395773055898</v>
      </c>
      <c r="N1074" s="43"/>
    </row>
    <row r="1075" spans="1:14" x14ac:dyDescent="0.3">
      <c r="A1075" s="10" t="s">
        <v>9</v>
      </c>
      <c r="B1075" s="10" t="s">
        <v>165</v>
      </c>
      <c r="C1075" s="10" t="s">
        <v>4743</v>
      </c>
      <c r="D1075" s="10" t="s">
        <v>4756</v>
      </c>
      <c r="E1075" s="11" t="s">
        <v>5106</v>
      </c>
      <c r="F1075" s="10" t="s">
        <v>4748</v>
      </c>
      <c r="G1075" s="11" t="s">
        <v>4749</v>
      </c>
      <c r="H1075" s="42">
        <v>0</v>
      </c>
      <c r="I1075" s="42">
        <v>0</v>
      </c>
      <c r="J1075" s="42">
        <v>0</v>
      </c>
      <c r="K1075" s="42">
        <v>0</v>
      </c>
      <c r="N1075" s="43"/>
    </row>
    <row r="1076" spans="1:14" x14ac:dyDescent="0.3">
      <c r="A1076" s="10" t="s">
        <v>9</v>
      </c>
      <c r="B1076" s="10" t="s">
        <v>165</v>
      </c>
      <c r="C1076" s="10" t="s">
        <v>4743</v>
      </c>
      <c r="D1076" s="10" t="s">
        <v>4756</v>
      </c>
      <c r="E1076" s="11" t="s">
        <v>5106</v>
      </c>
      <c r="F1076" s="10" t="s">
        <v>4760</v>
      </c>
      <c r="G1076" s="11" t="s">
        <v>4761</v>
      </c>
      <c r="H1076" s="42">
        <v>0</v>
      </c>
      <c r="I1076" s="42">
        <v>0</v>
      </c>
      <c r="J1076" s="42">
        <v>0</v>
      </c>
      <c r="K1076" s="42">
        <v>0</v>
      </c>
      <c r="N1076" s="43"/>
    </row>
    <row r="1077" spans="1:14" x14ac:dyDescent="0.3">
      <c r="A1077" s="10" t="s">
        <v>9</v>
      </c>
      <c r="B1077" s="10" t="s">
        <v>165</v>
      </c>
      <c r="C1077" s="10" t="s">
        <v>4743</v>
      </c>
      <c r="D1077" s="10" t="s">
        <v>4758</v>
      </c>
      <c r="E1077" s="11" t="s">
        <v>4763</v>
      </c>
      <c r="F1077" s="10" t="s">
        <v>13</v>
      </c>
      <c r="G1077" s="11" t="s">
        <v>415</v>
      </c>
      <c r="H1077" s="42">
        <v>0</v>
      </c>
      <c r="I1077" s="42">
        <v>0</v>
      </c>
      <c r="J1077" s="42">
        <v>0</v>
      </c>
      <c r="K1077" s="42">
        <v>0</v>
      </c>
      <c r="N1077" s="43"/>
    </row>
    <row r="1078" spans="1:14" x14ac:dyDescent="0.3">
      <c r="A1078" s="10" t="s">
        <v>9</v>
      </c>
      <c r="B1078" s="10" t="s">
        <v>165</v>
      </c>
      <c r="C1078" s="10" t="s">
        <v>4743</v>
      </c>
      <c r="D1078" s="10" t="s">
        <v>4758</v>
      </c>
      <c r="E1078" s="11" t="s">
        <v>4763</v>
      </c>
      <c r="F1078" s="10" t="s">
        <v>416</v>
      </c>
      <c r="G1078" s="11" t="s">
        <v>417</v>
      </c>
      <c r="H1078" s="42">
        <v>44111.5429</v>
      </c>
      <c r="I1078" s="42">
        <v>179.30315361574699</v>
      </c>
      <c r="J1078" s="42">
        <v>0</v>
      </c>
      <c r="K1078" s="42">
        <v>179.30315361574699</v>
      </c>
      <c r="N1078" s="43"/>
    </row>
    <row r="1079" spans="1:14" x14ac:dyDescent="0.3">
      <c r="A1079" s="10" t="s">
        <v>9</v>
      </c>
      <c r="B1079" s="10" t="s">
        <v>165</v>
      </c>
      <c r="C1079" s="10" t="s">
        <v>4743</v>
      </c>
      <c r="D1079" s="10" t="s">
        <v>4758</v>
      </c>
      <c r="E1079" s="11" t="s">
        <v>4763</v>
      </c>
      <c r="F1079" s="10" t="s">
        <v>4746</v>
      </c>
      <c r="G1079" s="11" t="s">
        <v>4747</v>
      </c>
      <c r="H1079" s="42">
        <v>26891.528900000001</v>
      </c>
      <c r="I1079" s="42">
        <v>109.307804878049</v>
      </c>
      <c r="J1079" s="42">
        <v>0</v>
      </c>
      <c r="K1079" s="42">
        <v>109.307804878049</v>
      </c>
      <c r="N1079" s="43"/>
    </row>
    <row r="1080" spans="1:14" x14ac:dyDescent="0.3">
      <c r="A1080" s="10" t="s">
        <v>9</v>
      </c>
      <c r="B1080" s="10" t="s">
        <v>165</v>
      </c>
      <c r="C1080" s="10" t="s">
        <v>4743</v>
      </c>
      <c r="D1080" s="10" t="s">
        <v>4762</v>
      </c>
      <c r="E1080" s="11" t="s">
        <v>5107</v>
      </c>
      <c r="F1080" s="10" t="s">
        <v>416</v>
      </c>
      <c r="G1080" s="11" t="s">
        <v>417</v>
      </c>
      <c r="H1080" s="42">
        <v>13349.705099999999</v>
      </c>
      <c r="I1080" s="42">
        <v>58.524281791102297</v>
      </c>
      <c r="J1080" s="42">
        <v>0</v>
      </c>
      <c r="K1080" s="42">
        <v>58.524281791102297</v>
      </c>
      <c r="N1080" s="43"/>
    </row>
    <row r="1081" spans="1:14" x14ac:dyDescent="0.3">
      <c r="A1081" s="10" t="s">
        <v>9</v>
      </c>
      <c r="B1081" s="10" t="s">
        <v>165</v>
      </c>
      <c r="C1081" s="10" t="s">
        <v>4743</v>
      </c>
      <c r="D1081" s="10" t="s">
        <v>4762</v>
      </c>
      <c r="E1081" s="11" t="s">
        <v>5107</v>
      </c>
      <c r="F1081" s="10" t="s">
        <v>4746</v>
      </c>
      <c r="G1081" s="11" t="s">
        <v>4747</v>
      </c>
      <c r="H1081" s="42">
        <v>3991.8236000000002</v>
      </c>
      <c r="I1081" s="42">
        <v>17.499907790476701</v>
      </c>
      <c r="J1081" s="42">
        <v>0</v>
      </c>
      <c r="K1081" s="42">
        <v>17.499907790476701</v>
      </c>
      <c r="N1081" s="43"/>
    </row>
    <row r="1082" spans="1:14" x14ac:dyDescent="0.3">
      <c r="A1082" s="10" t="s">
        <v>9</v>
      </c>
      <c r="B1082" s="10" t="s">
        <v>165</v>
      </c>
      <c r="C1082" s="10" t="s">
        <v>4743</v>
      </c>
      <c r="D1082" s="10" t="s">
        <v>4766</v>
      </c>
      <c r="E1082" s="11" t="s">
        <v>5108</v>
      </c>
      <c r="F1082" s="10" t="s">
        <v>13</v>
      </c>
      <c r="G1082" s="11" t="s">
        <v>415</v>
      </c>
      <c r="H1082" s="42">
        <v>0</v>
      </c>
      <c r="I1082" s="42">
        <v>0</v>
      </c>
      <c r="J1082" s="42">
        <v>0</v>
      </c>
      <c r="K1082" s="42">
        <v>0</v>
      </c>
      <c r="N1082" s="43"/>
    </row>
    <row r="1083" spans="1:14" x14ac:dyDescent="0.3">
      <c r="A1083" s="10" t="s">
        <v>9</v>
      </c>
      <c r="B1083" s="10" t="s">
        <v>165</v>
      </c>
      <c r="C1083" s="10" t="s">
        <v>4743</v>
      </c>
      <c r="D1083" s="10" t="s">
        <v>4766</v>
      </c>
      <c r="E1083" s="11" t="s">
        <v>5108</v>
      </c>
      <c r="F1083" s="10" t="s">
        <v>416</v>
      </c>
      <c r="G1083" s="11" t="s">
        <v>417</v>
      </c>
      <c r="H1083" s="42">
        <v>21128.950099999998</v>
      </c>
      <c r="I1083" s="42">
        <v>22.824559938403201</v>
      </c>
      <c r="J1083" s="42">
        <v>0</v>
      </c>
      <c r="K1083" s="42">
        <v>22.824559938403201</v>
      </c>
      <c r="N1083" s="43"/>
    </row>
    <row r="1084" spans="1:14" x14ac:dyDescent="0.3">
      <c r="A1084" s="10" t="s">
        <v>9</v>
      </c>
      <c r="B1084" s="10" t="s">
        <v>165</v>
      </c>
      <c r="C1084" s="10" t="s">
        <v>4743</v>
      </c>
      <c r="D1084" s="10" t="s">
        <v>4766</v>
      </c>
      <c r="E1084" s="11" t="s">
        <v>5108</v>
      </c>
      <c r="F1084" s="10" t="s">
        <v>4746</v>
      </c>
      <c r="G1084" s="11" t="s">
        <v>4747</v>
      </c>
      <c r="H1084" s="42">
        <v>1499.7584999999999</v>
      </c>
      <c r="I1084" s="42">
        <v>1.62011490168207</v>
      </c>
      <c r="J1084" s="42">
        <v>0</v>
      </c>
      <c r="K1084" s="42">
        <v>1.62011490168207</v>
      </c>
      <c r="N1084" s="43"/>
    </row>
    <row r="1085" spans="1:14" x14ac:dyDescent="0.3">
      <c r="A1085" s="10" t="s">
        <v>9</v>
      </c>
      <c r="B1085" s="10" t="s">
        <v>165</v>
      </c>
      <c r="C1085" s="10" t="s">
        <v>4743</v>
      </c>
      <c r="D1085" s="10" t="s">
        <v>4768</v>
      </c>
      <c r="E1085" s="11" t="s">
        <v>5109</v>
      </c>
      <c r="F1085" s="10" t="s">
        <v>13</v>
      </c>
      <c r="G1085" s="11" t="s">
        <v>415</v>
      </c>
      <c r="H1085" s="42">
        <v>0</v>
      </c>
      <c r="I1085" s="42">
        <v>0</v>
      </c>
      <c r="J1085" s="42">
        <v>0</v>
      </c>
      <c r="K1085" s="42">
        <v>0</v>
      </c>
      <c r="N1085" s="43"/>
    </row>
    <row r="1086" spans="1:14" x14ac:dyDescent="0.3">
      <c r="A1086" s="10" t="s">
        <v>9</v>
      </c>
      <c r="B1086" s="10" t="s">
        <v>165</v>
      </c>
      <c r="C1086" s="10" t="s">
        <v>4743</v>
      </c>
      <c r="D1086" s="10" t="s">
        <v>4768</v>
      </c>
      <c r="E1086" s="11" t="s">
        <v>5109</v>
      </c>
      <c r="F1086" s="10" t="s">
        <v>416</v>
      </c>
      <c r="G1086" s="11" t="s">
        <v>417</v>
      </c>
      <c r="H1086" s="42">
        <v>58026.086199999998</v>
      </c>
      <c r="I1086" s="42">
        <v>96.662161337872007</v>
      </c>
      <c r="J1086" s="42">
        <v>1598.1633464112299</v>
      </c>
      <c r="K1086" s="42">
        <v>1694.8255077491001</v>
      </c>
      <c r="N1086" s="43"/>
    </row>
    <row r="1087" spans="1:14" x14ac:dyDescent="0.3">
      <c r="A1087" s="10" t="s">
        <v>9</v>
      </c>
      <c r="B1087" s="10" t="s">
        <v>165</v>
      </c>
      <c r="C1087" s="10" t="s">
        <v>4743</v>
      </c>
      <c r="D1087" s="10" t="s">
        <v>4768</v>
      </c>
      <c r="E1087" s="11" t="s">
        <v>5109</v>
      </c>
      <c r="F1087" s="10" t="s">
        <v>4746</v>
      </c>
      <c r="G1087" s="11" t="s">
        <v>4747</v>
      </c>
      <c r="H1087" s="42">
        <v>50604.144899999999</v>
      </c>
      <c r="I1087" s="42">
        <v>84.298396515586006</v>
      </c>
      <c r="J1087" s="42">
        <v>1393.7471044284</v>
      </c>
      <c r="K1087" s="42">
        <v>1478.04550094399</v>
      </c>
      <c r="N1087" s="43"/>
    </row>
    <row r="1088" spans="1:14" x14ac:dyDescent="0.3">
      <c r="A1088" s="10" t="s">
        <v>9</v>
      </c>
      <c r="B1088" s="10" t="s">
        <v>165</v>
      </c>
      <c r="C1088" s="10" t="s">
        <v>4743</v>
      </c>
      <c r="D1088" s="10" t="s">
        <v>4768</v>
      </c>
      <c r="E1088" s="11" t="s">
        <v>5109</v>
      </c>
      <c r="F1088" s="10" t="s">
        <v>4754</v>
      </c>
      <c r="G1088" s="11" t="s">
        <v>4755</v>
      </c>
      <c r="H1088" s="42">
        <v>47282.689100000003</v>
      </c>
      <c r="I1088" s="42">
        <v>36.029862788678201</v>
      </c>
      <c r="J1088" s="42">
        <v>2027.0859631406199</v>
      </c>
      <c r="K1088" s="42">
        <v>2063.1158259293002</v>
      </c>
      <c r="N1088" s="43"/>
    </row>
    <row r="1089" spans="1:14" x14ac:dyDescent="0.3">
      <c r="A1089" s="10" t="s">
        <v>9</v>
      </c>
      <c r="B1089" s="10" t="s">
        <v>165</v>
      </c>
      <c r="C1089" s="10" t="s">
        <v>4743</v>
      </c>
      <c r="D1089" s="10" t="s">
        <v>4770</v>
      </c>
      <c r="E1089" s="11" t="s">
        <v>4773</v>
      </c>
      <c r="F1089" s="10" t="s">
        <v>13</v>
      </c>
      <c r="G1089" s="11" t="s">
        <v>415</v>
      </c>
      <c r="H1089" s="42">
        <v>0</v>
      </c>
      <c r="I1089" s="42">
        <v>0</v>
      </c>
      <c r="J1089" s="42">
        <v>0</v>
      </c>
      <c r="K1089" s="42">
        <v>0</v>
      </c>
      <c r="N1089" s="43"/>
    </row>
    <row r="1090" spans="1:14" x14ac:dyDescent="0.3">
      <c r="A1090" s="10" t="s">
        <v>9</v>
      </c>
      <c r="B1090" s="10" t="s">
        <v>165</v>
      </c>
      <c r="C1090" s="10" t="s">
        <v>4743</v>
      </c>
      <c r="D1090" s="10" t="s">
        <v>4770</v>
      </c>
      <c r="E1090" s="11" t="s">
        <v>4773</v>
      </c>
      <c r="F1090" s="10" t="s">
        <v>416</v>
      </c>
      <c r="G1090" s="11" t="s">
        <v>417</v>
      </c>
      <c r="H1090" s="42">
        <v>21150.2369</v>
      </c>
      <c r="I1090" s="42">
        <v>33.425304243647098</v>
      </c>
      <c r="J1090" s="42">
        <v>0</v>
      </c>
      <c r="K1090" s="42">
        <v>33.425304243647098</v>
      </c>
      <c r="N1090" s="43"/>
    </row>
    <row r="1091" spans="1:14" x14ac:dyDescent="0.3">
      <c r="A1091" s="10" t="s">
        <v>9</v>
      </c>
      <c r="B1091" s="10" t="s">
        <v>165</v>
      </c>
      <c r="C1091" s="10" t="s">
        <v>4743</v>
      </c>
      <c r="D1091" s="10" t="s">
        <v>4770</v>
      </c>
      <c r="E1091" s="11" t="s">
        <v>4773</v>
      </c>
      <c r="F1091" s="10" t="s">
        <v>4746</v>
      </c>
      <c r="G1091" s="11" t="s">
        <v>4747</v>
      </c>
      <c r="H1091" s="42">
        <v>0</v>
      </c>
      <c r="I1091" s="42">
        <v>0</v>
      </c>
      <c r="J1091" s="42">
        <v>0</v>
      </c>
      <c r="K1091" s="42">
        <v>0</v>
      </c>
      <c r="N1091" s="43"/>
    </row>
    <row r="1092" spans="1:14" x14ac:dyDescent="0.3">
      <c r="A1092" s="10" t="s">
        <v>9</v>
      </c>
      <c r="B1092" s="10" t="s">
        <v>165</v>
      </c>
      <c r="C1092" s="10" t="s">
        <v>4743</v>
      </c>
      <c r="D1092" s="10" t="s">
        <v>4772</v>
      </c>
      <c r="E1092" s="11" t="s">
        <v>5110</v>
      </c>
      <c r="F1092" s="10" t="s">
        <v>416</v>
      </c>
      <c r="G1092" s="11" t="s">
        <v>417</v>
      </c>
      <c r="H1092" s="42">
        <v>30213.221099999999</v>
      </c>
      <c r="I1092" s="42">
        <v>20.516351126365802</v>
      </c>
      <c r="J1092" s="42">
        <v>2901.9042371824798</v>
      </c>
      <c r="K1092" s="42">
        <v>2922.4205883088498</v>
      </c>
      <c r="N1092" s="43"/>
    </row>
    <row r="1093" spans="1:14" x14ac:dyDescent="0.3">
      <c r="A1093" s="10" t="s">
        <v>9</v>
      </c>
      <c r="B1093" s="10" t="s">
        <v>165</v>
      </c>
      <c r="C1093" s="10" t="s">
        <v>4743</v>
      </c>
      <c r="D1093" s="10" t="s">
        <v>4772</v>
      </c>
      <c r="E1093" s="11" t="s">
        <v>5110</v>
      </c>
      <c r="F1093" s="10" t="s">
        <v>4746</v>
      </c>
      <c r="G1093" s="11" t="s">
        <v>4747</v>
      </c>
      <c r="H1093" s="42">
        <v>12948.5234</v>
      </c>
      <c r="I1093" s="42">
        <v>8.7927219112996209</v>
      </c>
      <c r="J1093" s="42">
        <v>1243.6732445067801</v>
      </c>
      <c r="K1093" s="42">
        <v>1252.4659664180799</v>
      </c>
      <c r="N1093" s="43"/>
    </row>
    <row r="1094" spans="1:14" x14ac:dyDescent="0.3">
      <c r="A1094" s="10" t="s">
        <v>9</v>
      </c>
      <c r="B1094" s="10" t="s">
        <v>165</v>
      </c>
      <c r="C1094" s="10" t="s">
        <v>4743</v>
      </c>
      <c r="D1094" s="10" t="s">
        <v>4772</v>
      </c>
      <c r="E1094" s="11" t="s">
        <v>5110</v>
      </c>
      <c r="F1094" s="10" t="s">
        <v>4754</v>
      </c>
      <c r="G1094" s="11" t="s">
        <v>4755</v>
      </c>
      <c r="H1094" s="42">
        <v>5484.6147000000001</v>
      </c>
      <c r="I1094" s="42">
        <v>3.5522283078696999</v>
      </c>
      <c r="J1094" s="42">
        <v>0</v>
      </c>
      <c r="K1094" s="42">
        <v>3.5522283078696999</v>
      </c>
      <c r="N1094" s="43"/>
    </row>
    <row r="1095" spans="1:14" x14ac:dyDescent="0.3">
      <c r="A1095" s="10" t="s">
        <v>9</v>
      </c>
      <c r="B1095" s="10" t="s">
        <v>165</v>
      </c>
      <c r="C1095" s="10" t="s">
        <v>4743</v>
      </c>
      <c r="D1095" s="10" t="s">
        <v>4774</v>
      </c>
      <c r="E1095" s="11" t="s">
        <v>4777</v>
      </c>
      <c r="F1095" s="10" t="s">
        <v>416</v>
      </c>
      <c r="G1095" s="11" t="s">
        <v>417</v>
      </c>
      <c r="H1095" s="42">
        <v>17407.9283</v>
      </c>
      <c r="I1095" s="42">
        <v>64.928598018613002</v>
      </c>
      <c r="J1095" s="42">
        <v>0</v>
      </c>
      <c r="K1095" s="42">
        <v>64.928598018613002</v>
      </c>
      <c r="N1095" s="43"/>
    </row>
    <row r="1096" spans="1:14" x14ac:dyDescent="0.3">
      <c r="A1096" s="10" t="s">
        <v>9</v>
      </c>
      <c r="B1096" s="10" t="s">
        <v>165</v>
      </c>
      <c r="C1096" s="10" t="s">
        <v>4743</v>
      </c>
      <c r="D1096" s="10" t="s">
        <v>4774</v>
      </c>
      <c r="E1096" s="11" t="s">
        <v>4777</v>
      </c>
      <c r="F1096" s="10" t="s">
        <v>4746</v>
      </c>
      <c r="G1096" s="11" t="s">
        <v>4747</v>
      </c>
      <c r="H1096" s="42">
        <v>5064.1246000000001</v>
      </c>
      <c r="I1096" s="42">
        <v>18.888319423596499</v>
      </c>
      <c r="J1096" s="42">
        <v>0</v>
      </c>
      <c r="K1096" s="42">
        <v>18.888319423596499</v>
      </c>
      <c r="N1096" s="43"/>
    </row>
    <row r="1097" spans="1:14" x14ac:dyDescent="0.3">
      <c r="A1097" s="10" t="s">
        <v>9</v>
      </c>
      <c r="B1097" s="10" t="s">
        <v>165</v>
      </c>
      <c r="C1097" s="10" t="s">
        <v>4743</v>
      </c>
      <c r="D1097" s="10" t="s">
        <v>4776</v>
      </c>
      <c r="E1097" s="11" t="s">
        <v>5111</v>
      </c>
      <c r="F1097" s="10" t="s">
        <v>416</v>
      </c>
      <c r="G1097" s="11" t="s">
        <v>417</v>
      </c>
      <c r="H1097" s="42">
        <v>53544.575199999999</v>
      </c>
      <c r="I1097" s="42">
        <v>143.79785708292599</v>
      </c>
      <c r="J1097" s="42">
        <v>226.63426060326401</v>
      </c>
      <c r="K1097" s="42">
        <v>370.43211768619</v>
      </c>
      <c r="N1097" s="43"/>
    </row>
    <row r="1098" spans="1:14" x14ac:dyDescent="0.3">
      <c r="A1098" s="10" t="s">
        <v>9</v>
      </c>
      <c r="B1098" s="10" t="s">
        <v>165</v>
      </c>
      <c r="C1098" s="10" t="s">
        <v>4743</v>
      </c>
      <c r="D1098" s="10" t="s">
        <v>4776</v>
      </c>
      <c r="E1098" s="11" t="s">
        <v>5111</v>
      </c>
      <c r="F1098" s="10" t="s">
        <v>4746</v>
      </c>
      <c r="G1098" s="11" t="s">
        <v>4747</v>
      </c>
      <c r="H1098" s="42">
        <v>0</v>
      </c>
      <c r="I1098" s="42">
        <v>0</v>
      </c>
      <c r="J1098" s="42">
        <v>0</v>
      </c>
      <c r="K1098" s="42">
        <v>0</v>
      </c>
      <c r="N1098" s="43"/>
    </row>
    <row r="1099" spans="1:14" x14ac:dyDescent="0.3">
      <c r="A1099" s="10" t="s">
        <v>9</v>
      </c>
      <c r="B1099" s="10" t="s">
        <v>165</v>
      </c>
      <c r="C1099" s="10" t="s">
        <v>4743</v>
      </c>
      <c r="D1099" s="10" t="s">
        <v>4776</v>
      </c>
      <c r="E1099" s="11" t="s">
        <v>5111</v>
      </c>
      <c r="F1099" s="10" t="s">
        <v>4748</v>
      </c>
      <c r="G1099" s="11" t="s">
        <v>4749</v>
      </c>
      <c r="H1099" s="42">
        <v>27059.258099999999</v>
      </c>
      <c r="I1099" s="42">
        <v>79.304047619047594</v>
      </c>
      <c r="J1099" s="42">
        <v>0</v>
      </c>
      <c r="K1099" s="42">
        <v>79.304047619047594</v>
      </c>
      <c r="N1099" s="43"/>
    </row>
    <row r="1100" spans="1:14" x14ac:dyDescent="0.3">
      <c r="A1100" s="10" t="s">
        <v>9</v>
      </c>
      <c r="B1100" s="10" t="s">
        <v>165</v>
      </c>
      <c r="C1100" s="10" t="s">
        <v>4743</v>
      </c>
      <c r="D1100" s="10" t="s">
        <v>4776</v>
      </c>
      <c r="E1100" s="11" t="s">
        <v>5111</v>
      </c>
      <c r="F1100" s="10" t="s">
        <v>4760</v>
      </c>
      <c r="G1100" s="11" t="s">
        <v>4761</v>
      </c>
      <c r="H1100" s="42">
        <v>33851.023999999998</v>
      </c>
      <c r="I1100" s="42">
        <v>99.209047619047595</v>
      </c>
      <c r="J1100" s="42">
        <v>0</v>
      </c>
      <c r="K1100" s="42">
        <v>99.209047619047595</v>
      </c>
      <c r="N1100" s="43"/>
    </row>
    <row r="1101" spans="1:14" x14ac:dyDescent="0.3">
      <c r="A1101" s="10" t="s">
        <v>9</v>
      </c>
      <c r="B1101" s="10" t="s">
        <v>165</v>
      </c>
      <c r="C1101" s="10" t="s">
        <v>4779</v>
      </c>
      <c r="D1101" s="10" t="s">
        <v>5112</v>
      </c>
      <c r="E1101" s="11" t="s">
        <v>5113</v>
      </c>
      <c r="F1101" s="10" t="s">
        <v>416</v>
      </c>
      <c r="G1101" s="11" t="s">
        <v>417</v>
      </c>
      <c r="H1101" s="42">
        <v>24150612.944600001</v>
      </c>
      <c r="I1101" s="42">
        <v>85835.231707418599</v>
      </c>
      <c r="J1101" s="42">
        <v>3552829.0529506099</v>
      </c>
      <c r="K1101" s="42">
        <v>3638664.2846580199</v>
      </c>
      <c r="N1101" s="43"/>
    </row>
    <row r="1102" spans="1:14" x14ac:dyDescent="0.3">
      <c r="A1102" s="10" t="s">
        <v>9</v>
      </c>
      <c r="B1102" s="10" t="s">
        <v>165</v>
      </c>
      <c r="C1102" s="10" t="s">
        <v>4779</v>
      </c>
      <c r="D1102" s="10" t="s">
        <v>5112</v>
      </c>
      <c r="E1102" s="11" t="s">
        <v>5113</v>
      </c>
      <c r="F1102" s="10" t="s">
        <v>4782</v>
      </c>
      <c r="G1102" s="11" t="s">
        <v>4783</v>
      </c>
      <c r="H1102" s="42">
        <v>0</v>
      </c>
      <c r="I1102" s="42">
        <v>0</v>
      </c>
      <c r="J1102" s="42">
        <v>0</v>
      </c>
      <c r="K1102" s="42">
        <v>0</v>
      </c>
      <c r="N1102" s="43"/>
    </row>
    <row r="1103" spans="1:14" x14ac:dyDescent="0.3">
      <c r="A1103" s="10" t="s">
        <v>9</v>
      </c>
      <c r="B1103" s="10" t="s">
        <v>165</v>
      </c>
      <c r="C1103" s="10" t="s">
        <v>4779</v>
      </c>
      <c r="D1103" s="10" t="s">
        <v>5112</v>
      </c>
      <c r="E1103" s="11" t="s">
        <v>5113</v>
      </c>
      <c r="F1103" s="10" t="s">
        <v>4784</v>
      </c>
      <c r="G1103" s="11" t="s">
        <v>4785</v>
      </c>
      <c r="H1103" s="42">
        <v>0</v>
      </c>
      <c r="I1103" s="42">
        <v>0</v>
      </c>
      <c r="J1103" s="42">
        <v>0</v>
      </c>
      <c r="K1103" s="42">
        <v>0</v>
      </c>
      <c r="N1103" s="43"/>
    </row>
    <row r="1104" spans="1:14" x14ac:dyDescent="0.3">
      <c r="A1104" s="10" t="s">
        <v>9</v>
      </c>
      <c r="B1104" s="10" t="s">
        <v>165</v>
      </c>
      <c r="C1104" s="10" t="s">
        <v>4779</v>
      </c>
      <c r="D1104" s="10" t="s">
        <v>5112</v>
      </c>
      <c r="E1104" s="11" t="s">
        <v>5113</v>
      </c>
      <c r="F1104" s="10" t="s">
        <v>4731</v>
      </c>
      <c r="G1104" s="11" t="s">
        <v>4732</v>
      </c>
      <c r="H1104" s="42">
        <v>0</v>
      </c>
      <c r="I1104" s="42">
        <v>0</v>
      </c>
      <c r="J1104" s="42">
        <v>0</v>
      </c>
      <c r="K1104" s="42">
        <v>0</v>
      </c>
      <c r="N1104" s="43"/>
    </row>
    <row r="1105" spans="1:14" x14ac:dyDescent="0.3">
      <c r="A1105" s="10" t="s">
        <v>9</v>
      </c>
      <c r="B1105" s="10" t="s">
        <v>165</v>
      </c>
      <c r="C1105" s="10" t="s">
        <v>4779</v>
      </c>
      <c r="D1105" s="10" t="s">
        <v>5112</v>
      </c>
      <c r="E1105" s="11" t="s">
        <v>5113</v>
      </c>
      <c r="F1105" s="10" t="s">
        <v>4786</v>
      </c>
      <c r="G1105" s="11" t="s">
        <v>4787</v>
      </c>
      <c r="H1105" s="42">
        <v>0</v>
      </c>
      <c r="I1105" s="42">
        <v>0</v>
      </c>
      <c r="J1105" s="42">
        <v>0</v>
      </c>
      <c r="K1105" s="42">
        <v>0</v>
      </c>
      <c r="N1105" s="43"/>
    </row>
    <row r="1106" spans="1:14" x14ac:dyDescent="0.3">
      <c r="A1106" s="10" t="s">
        <v>9</v>
      </c>
      <c r="B1106" s="10" t="s">
        <v>165</v>
      </c>
      <c r="C1106" s="10" t="s">
        <v>4779</v>
      </c>
      <c r="D1106" s="10" t="s">
        <v>5112</v>
      </c>
      <c r="E1106" s="11" t="s">
        <v>5113</v>
      </c>
      <c r="F1106" s="10" t="s">
        <v>4859</v>
      </c>
      <c r="G1106" s="11" t="s">
        <v>4860</v>
      </c>
      <c r="H1106" s="42">
        <v>3067203.8007</v>
      </c>
      <c r="I1106" s="42">
        <v>10901.3443893801</v>
      </c>
      <c r="J1106" s="42">
        <v>451220.46381640201</v>
      </c>
      <c r="K1106" s="42">
        <v>462121.80820578203</v>
      </c>
      <c r="N1106" s="43"/>
    </row>
    <row r="1107" spans="1:14" x14ac:dyDescent="0.3">
      <c r="A1107" s="10" t="s">
        <v>9</v>
      </c>
      <c r="B1107" s="10" t="s">
        <v>165</v>
      </c>
      <c r="C1107" s="10" t="s">
        <v>4779</v>
      </c>
      <c r="D1107" s="10" t="s">
        <v>5112</v>
      </c>
      <c r="E1107" s="11" t="s">
        <v>5113</v>
      </c>
      <c r="F1107" s="10" t="s">
        <v>4788</v>
      </c>
      <c r="G1107" s="11" t="s">
        <v>4789</v>
      </c>
      <c r="H1107" s="42">
        <v>0</v>
      </c>
      <c r="I1107" s="42">
        <v>0</v>
      </c>
      <c r="J1107" s="42">
        <v>0</v>
      </c>
      <c r="K1107" s="42">
        <v>0</v>
      </c>
      <c r="N1107" s="43"/>
    </row>
    <row r="1108" spans="1:14" x14ac:dyDescent="0.3">
      <c r="A1108" s="10" t="s">
        <v>9</v>
      </c>
      <c r="B1108" s="10" t="s">
        <v>165</v>
      </c>
      <c r="C1108" s="10" t="s">
        <v>4779</v>
      </c>
      <c r="D1108" s="10" t="s">
        <v>5112</v>
      </c>
      <c r="E1108" s="11" t="s">
        <v>5113</v>
      </c>
      <c r="F1108" s="10" t="s">
        <v>4741</v>
      </c>
      <c r="G1108" s="11" t="s">
        <v>4742</v>
      </c>
      <c r="H1108" s="42">
        <v>217019.13680000001</v>
      </c>
      <c r="I1108" s="42">
        <v>771.32153698444199</v>
      </c>
      <c r="J1108" s="42">
        <v>31925.976213424601</v>
      </c>
      <c r="K1108" s="42">
        <v>32697.2977504091</v>
      </c>
      <c r="N1108" s="43"/>
    </row>
    <row r="1109" spans="1:14" x14ac:dyDescent="0.3">
      <c r="A1109" s="10" t="s">
        <v>9</v>
      </c>
      <c r="B1109" s="10" t="s">
        <v>165</v>
      </c>
      <c r="C1109" s="10" t="s">
        <v>4779</v>
      </c>
      <c r="D1109" s="10" t="s">
        <v>5112</v>
      </c>
      <c r="E1109" s="11" t="s">
        <v>5113</v>
      </c>
      <c r="F1109" s="10" t="s">
        <v>5001</v>
      </c>
      <c r="G1109" s="11" t="s">
        <v>5002</v>
      </c>
      <c r="H1109" s="42">
        <v>2750717.5594000001</v>
      </c>
      <c r="I1109" s="42">
        <v>9776.5004812778006</v>
      </c>
      <c r="J1109" s="42">
        <v>404661.74850515701</v>
      </c>
      <c r="K1109" s="42">
        <v>414438.24898643501</v>
      </c>
      <c r="N1109" s="43"/>
    </row>
    <row r="1110" spans="1:14" x14ac:dyDescent="0.3">
      <c r="A1110" s="10" t="s">
        <v>9</v>
      </c>
      <c r="B1110" s="10" t="s">
        <v>165</v>
      </c>
      <c r="C1110" s="10" t="s">
        <v>4779</v>
      </c>
      <c r="D1110" s="10" t="s">
        <v>5114</v>
      </c>
      <c r="E1110" s="11" t="s">
        <v>5115</v>
      </c>
      <c r="F1110" s="10" t="s">
        <v>416</v>
      </c>
      <c r="G1110" s="11" t="s">
        <v>417</v>
      </c>
      <c r="H1110" s="42">
        <v>2508703.4936000002</v>
      </c>
      <c r="I1110" s="42">
        <v>8535.1107922190804</v>
      </c>
      <c r="J1110" s="42">
        <v>221261.95578243901</v>
      </c>
      <c r="K1110" s="42">
        <v>229797.06657465801</v>
      </c>
      <c r="N1110" s="43"/>
    </row>
    <row r="1111" spans="1:14" x14ac:dyDescent="0.3">
      <c r="A1111" s="10" t="s">
        <v>9</v>
      </c>
      <c r="B1111" s="10" t="s">
        <v>165</v>
      </c>
      <c r="C1111" s="10" t="s">
        <v>4779</v>
      </c>
      <c r="D1111" s="10" t="s">
        <v>5114</v>
      </c>
      <c r="E1111" s="11" t="s">
        <v>5115</v>
      </c>
      <c r="F1111" s="10" t="s">
        <v>4784</v>
      </c>
      <c r="G1111" s="11" t="s">
        <v>4785</v>
      </c>
      <c r="H1111" s="42">
        <v>0</v>
      </c>
      <c r="I1111" s="42">
        <v>0</v>
      </c>
      <c r="J1111" s="42">
        <v>0</v>
      </c>
      <c r="K1111" s="42">
        <v>0</v>
      </c>
      <c r="N1111" s="43"/>
    </row>
    <row r="1112" spans="1:14" x14ac:dyDescent="0.3">
      <c r="A1112" s="10" t="s">
        <v>9</v>
      </c>
      <c r="B1112" s="10" t="s">
        <v>165</v>
      </c>
      <c r="C1112" s="10" t="s">
        <v>4779</v>
      </c>
      <c r="D1112" s="10" t="s">
        <v>5114</v>
      </c>
      <c r="E1112" s="11" t="s">
        <v>5115</v>
      </c>
      <c r="F1112" s="10" t="s">
        <v>4731</v>
      </c>
      <c r="G1112" s="11" t="s">
        <v>4732</v>
      </c>
      <c r="H1112" s="42">
        <v>0</v>
      </c>
      <c r="I1112" s="42">
        <v>0</v>
      </c>
      <c r="J1112" s="42">
        <v>0</v>
      </c>
      <c r="K1112" s="42">
        <v>0</v>
      </c>
      <c r="N1112" s="43"/>
    </row>
    <row r="1113" spans="1:14" x14ac:dyDescent="0.3">
      <c r="A1113" s="10" t="s">
        <v>9</v>
      </c>
      <c r="B1113" s="10" t="s">
        <v>165</v>
      </c>
      <c r="C1113" s="10" t="s">
        <v>4779</v>
      </c>
      <c r="D1113" s="10" t="s">
        <v>5114</v>
      </c>
      <c r="E1113" s="11" t="s">
        <v>5115</v>
      </c>
      <c r="F1113" s="10" t="s">
        <v>4786</v>
      </c>
      <c r="G1113" s="11" t="s">
        <v>4787</v>
      </c>
      <c r="H1113" s="42">
        <v>0</v>
      </c>
      <c r="I1113" s="42">
        <v>0</v>
      </c>
      <c r="J1113" s="42">
        <v>0</v>
      </c>
      <c r="K1113" s="42">
        <v>0</v>
      </c>
      <c r="N1113" s="43"/>
    </row>
    <row r="1114" spans="1:14" x14ac:dyDescent="0.3">
      <c r="A1114" s="10" t="s">
        <v>9</v>
      </c>
      <c r="B1114" s="10" t="s">
        <v>165</v>
      </c>
      <c r="C1114" s="10" t="s">
        <v>4779</v>
      </c>
      <c r="D1114" s="10" t="s">
        <v>5114</v>
      </c>
      <c r="E1114" s="11" t="s">
        <v>5115</v>
      </c>
      <c r="F1114" s="10" t="s">
        <v>4788</v>
      </c>
      <c r="G1114" s="11" t="s">
        <v>4789</v>
      </c>
      <c r="H1114" s="42">
        <v>0</v>
      </c>
      <c r="I1114" s="42">
        <v>0</v>
      </c>
      <c r="J1114" s="42">
        <v>0</v>
      </c>
      <c r="K1114" s="42">
        <v>0</v>
      </c>
      <c r="N1114" s="43"/>
    </row>
    <row r="1115" spans="1:14" x14ac:dyDescent="0.3">
      <c r="A1115" s="10" t="s">
        <v>9</v>
      </c>
      <c r="B1115" s="10" t="s">
        <v>165</v>
      </c>
      <c r="C1115" s="10" t="s">
        <v>4779</v>
      </c>
      <c r="D1115" s="10" t="s">
        <v>5114</v>
      </c>
      <c r="E1115" s="11" t="s">
        <v>5115</v>
      </c>
      <c r="F1115" s="10" t="s">
        <v>5001</v>
      </c>
      <c r="G1115" s="11" t="s">
        <v>5002</v>
      </c>
      <c r="H1115" s="42">
        <v>0</v>
      </c>
      <c r="I1115" s="42">
        <v>0</v>
      </c>
      <c r="J1115" s="42">
        <v>0</v>
      </c>
      <c r="K1115" s="42">
        <v>0</v>
      </c>
      <c r="N1115" s="43"/>
    </row>
    <row r="1116" spans="1:14" x14ac:dyDescent="0.3">
      <c r="A1116" s="10" t="s">
        <v>9</v>
      </c>
      <c r="B1116" s="10" t="s">
        <v>165</v>
      </c>
      <c r="C1116" s="10" t="s">
        <v>4779</v>
      </c>
      <c r="D1116" s="10" t="s">
        <v>5116</v>
      </c>
      <c r="E1116" s="11" t="s">
        <v>5117</v>
      </c>
      <c r="F1116" s="10" t="s">
        <v>416</v>
      </c>
      <c r="G1116" s="11" t="s">
        <v>417</v>
      </c>
      <c r="H1116" s="42">
        <v>5895727.898</v>
      </c>
      <c r="I1116" s="42">
        <v>31643.282560671199</v>
      </c>
      <c r="J1116" s="42">
        <v>1374329.3977620699</v>
      </c>
      <c r="K1116" s="42">
        <v>1405972.68032274</v>
      </c>
      <c r="N1116" s="43"/>
    </row>
    <row r="1117" spans="1:14" x14ac:dyDescent="0.3">
      <c r="A1117" s="10" t="s">
        <v>9</v>
      </c>
      <c r="B1117" s="10" t="s">
        <v>165</v>
      </c>
      <c r="C1117" s="10" t="s">
        <v>4779</v>
      </c>
      <c r="D1117" s="10" t="s">
        <v>5116</v>
      </c>
      <c r="E1117" s="11" t="s">
        <v>5117</v>
      </c>
      <c r="F1117" s="10" t="s">
        <v>4782</v>
      </c>
      <c r="G1117" s="11" t="s">
        <v>4783</v>
      </c>
      <c r="H1117" s="42">
        <v>0</v>
      </c>
      <c r="I1117" s="42">
        <v>0</v>
      </c>
      <c r="J1117" s="42">
        <v>0</v>
      </c>
      <c r="K1117" s="42">
        <v>0</v>
      </c>
      <c r="N1117" s="43"/>
    </row>
    <row r="1118" spans="1:14" x14ac:dyDescent="0.3">
      <c r="A1118" s="10" t="s">
        <v>9</v>
      </c>
      <c r="B1118" s="10" t="s">
        <v>165</v>
      </c>
      <c r="C1118" s="10" t="s">
        <v>4779</v>
      </c>
      <c r="D1118" s="10" t="s">
        <v>5116</v>
      </c>
      <c r="E1118" s="11" t="s">
        <v>5117</v>
      </c>
      <c r="F1118" s="10" t="s">
        <v>4784</v>
      </c>
      <c r="G1118" s="11" t="s">
        <v>4785</v>
      </c>
      <c r="H1118" s="42">
        <v>92120.748399999997</v>
      </c>
      <c r="I1118" s="42">
        <v>494.426290010488</v>
      </c>
      <c r="J1118" s="42">
        <v>21473.896840032299</v>
      </c>
      <c r="K1118" s="42">
        <v>21968.323130042801</v>
      </c>
      <c r="N1118" s="43"/>
    </row>
    <row r="1119" spans="1:14" x14ac:dyDescent="0.3">
      <c r="A1119" s="10" t="s">
        <v>9</v>
      </c>
      <c r="B1119" s="10" t="s">
        <v>165</v>
      </c>
      <c r="C1119" s="10" t="s">
        <v>4779</v>
      </c>
      <c r="D1119" s="10" t="s">
        <v>5116</v>
      </c>
      <c r="E1119" s="11" t="s">
        <v>5117</v>
      </c>
      <c r="F1119" s="10" t="s">
        <v>4731</v>
      </c>
      <c r="G1119" s="11" t="s">
        <v>4732</v>
      </c>
      <c r="H1119" s="42">
        <v>0</v>
      </c>
      <c r="I1119" s="42">
        <v>0</v>
      </c>
      <c r="J1119" s="42">
        <v>0</v>
      </c>
      <c r="K1119" s="42">
        <v>0</v>
      </c>
      <c r="N1119" s="43"/>
    </row>
    <row r="1120" spans="1:14" x14ac:dyDescent="0.3">
      <c r="A1120" s="10" t="s">
        <v>9</v>
      </c>
      <c r="B1120" s="10" t="s">
        <v>165</v>
      </c>
      <c r="C1120" s="10" t="s">
        <v>4779</v>
      </c>
      <c r="D1120" s="10" t="s">
        <v>5116</v>
      </c>
      <c r="E1120" s="11" t="s">
        <v>5117</v>
      </c>
      <c r="F1120" s="10" t="s">
        <v>4786</v>
      </c>
      <c r="G1120" s="11" t="s">
        <v>4787</v>
      </c>
      <c r="H1120" s="42">
        <v>0</v>
      </c>
      <c r="I1120" s="42">
        <v>0</v>
      </c>
      <c r="J1120" s="42">
        <v>0</v>
      </c>
      <c r="K1120" s="42">
        <v>0</v>
      </c>
      <c r="N1120" s="43"/>
    </row>
    <row r="1121" spans="1:14" x14ac:dyDescent="0.3">
      <c r="A1121" s="10" t="s">
        <v>9</v>
      </c>
      <c r="B1121" s="10" t="s">
        <v>165</v>
      </c>
      <c r="C1121" s="10" t="s">
        <v>4779</v>
      </c>
      <c r="D1121" s="10" t="s">
        <v>5116</v>
      </c>
      <c r="E1121" s="11" t="s">
        <v>5117</v>
      </c>
      <c r="F1121" s="10" t="s">
        <v>4859</v>
      </c>
      <c r="G1121" s="11" t="s">
        <v>4860</v>
      </c>
      <c r="H1121" s="42">
        <v>3101555.6627000002</v>
      </c>
      <c r="I1121" s="42">
        <v>16671.0564904864</v>
      </c>
      <c r="J1121" s="42">
        <v>708692.38559393899</v>
      </c>
      <c r="K1121" s="42">
        <v>725363.44208442501</v>
      </c>
      <c r="N1121" s="43"/>
    </row>
    <row r="1122" spans="1:14" x14ac:dyDescent="0.3">
      <c r="A1122" s="10" t="s">
        <v>9</v>
      </c>
      <c r="B1122" s="10" t="s">
        <v>165</v>
      </c>
      <c r="C1122" s="10" t="s">
        <v>4779</v>
      </c>
      <c r="D1122" s="10" t="s">
        <v>5116</v>
      </c>
      <c r="E1122" s="11" t="s">
        <v>5117</v>
      </c>
      <c r="F1122" s="10" t="s">
        <v>5118</v>
      </c>
      <c r="G1122" s="11" t="s">
        <v>5119</v>
      </c>
      <c r="H1122" s="42">
        <v>141248.92170000001</v>
      </c>
      <c r="I1122" s="42">
        <v>759.221825446205</v>
      </c>
      <c r="J1122" s="42">
        <v>32274.782763618201</v>
      </c>
      <c r="K1122" s="42">
        <v>33034.004589064403</v>
      </c>
      <c r="N1122" s="43"/>
    </row>
    <row r="1123" spans="1:14" x14ac:dyDescent="0.3">
      <c r="A1123" s="10" t="s">
        <v>9</v>
      </c>
      <c r="B1123" s="10" t="s">
        <v>165</v>
      </c>
      <c r="C1123" s="10" t="s">
        <v>4779</v>
      </c>
      <c r="D1123" s="10" t="s">
        <v>5116</v>
      </c>
      <c r="E1123" s="11" t="s">
        <v>5117</v>
      </c>
      <c r="F1123" s="10" t="s">
        <v>5120</v>
      </c>
      <c r="G1123" s="11" t="s">
        <v>5121</v>
      </c>
      <c r="H1123" s="42">
        <v>45652.760300000002</v>
      </c>
      <c r="I1123" s="42">
        <v>245.025418058295</v>
      </c>
      <c r="J1123" s="42">
        <v>10641.931177361101</v>
      </c>
      <c r="K1123" s="42">
        <v>10886.9565954194</v>
      </c>
      <c r="N1123" s="43"/>
    </row>
    <row r="1124" spans="1:14" x14ac:dyDescent="0.3">
      <c r="A1124" s="10" t="s">
        <v>9</v>
      </c>
      <c r="B1124" s="10" t="s">
        <v>165</v>
      </c>
      <c r="C1124" s="10" t="s">
        <v>4779</v>
      </c>
      <c r="D1124" s="10" t="s">
        <v>5116</v>
      </c>
      <c r="E1124" s="11" t="s">
        <v>5117</v>
      </c>
      <c r="F1124" s="10" t="s">
        <v>4741</v>
      </c>
      <c r="G1124" s="11" t="s">
        <v>4742</v>
      </c>
      <c r="H1124" s="42">
        <v>388863.69020000001</v>
      </c>
      <c r="I1124" s="42">
        <v>2087.0915073893998</v>
      </c>
      <c r="J1124" s="42">
        <v>90646.449492879605</v>
      </c>
      <c r="K1124" s="42">
        <v>92733.541000269004</v>
      </c>
      <c r="N1124" s="43"/>
    </row>
    <row r="1125" spans="1:14" x14ac:dyDescent="0.3">
      <c r="A1125" s="10" t="s">
        <v>9</v>
      </c>
      <c r="B1125" s="10" t="s">
        <v>165</v>
      </c>
      <c r="C1125" s="10" t="s">
        <v>4779</v>
      </c>
      <c r="D1125" s="10" t="s">
        <v>5116</v>
      </c>
      <c r="E1125" s="11" t="s">
        <v>5117</v>
      </c>
      <c r="F1125" s="10" t="s">
        <v>4838</v>
      </c>
      <c r="G1125" s="11" t="s">
        <v>4839</v>
      </c>
      <c r="H1125" s="42">
        <v>7339608.7945999997</v>
      </c>
      <c r="I1125" s="42">
        <v>46849.983548705</v>
      </c>
      <c r="J1125" s="42">
        <v>1831358.49200014</v>
      </c>
      <c r="K1125" s="42">
        <v>1878208.4755488499</v>
      </c>
      <c r="N1125" s="43"/>
    </row>
    <row r="1126" spans="1:14" x14ac:dyDescent="0.3">
      <c r="A1126" s="10" t="s">
        <v>9</v>
      </c>
      <c r="B1126" s="10" t="s">
        <v>165</v>
      </c>
      <c r="C1126" s="10" t="s">
        <v>4779</v>
      </c>
      <c r="D1126" s="10" t="s">
        <v>5116</v>
      </c>
      <c r="E1126" s="11" t="s">
        <v>5117</v>
      </c>
      <c r="F1126" s="10" t="s">
        <v>4840</v>
      </c>
      <c r="G1126" s="11" t="s">
        <v>4841</v>
      </c>
      <c r="H1126" s="42">
        <v>236280.90950000001</v>
      </c>
      <c r="I1126" s="42">
        <v>1508.2216281630699</v>
      </c>
      <c r="J1126" s="42">
        <v>58956.146349192502</v>
      </c>
      <c r="K1126" s="42">
        <v>60464.367977355498</v>
      </c>
      <c r="N1126" s="43"/>
    </row>
    <row r="1127" spans="1:14" x14ac:dyDescent="0.3">
      <c r="A1127" s="10" t="s">
        <v>9</v>
      </c>
      <c r="B1127" s="10" t="s">
        <v>165</v>
      </c>
      <c r="C1127" s="10" t="s">
        <v>4779</v>
      </c>
      <c r="D1127" s="10" t="s">
        <v>5122</v>
      </c>
      <c r="E1127" s="11" t="s">
        <v>5123</v>
      </c>
      <c r="F1127" s="10" t="s">
        <v>13</v>
      </c>
      <c r="G1127" s="11" t="s">
        <v>415</v>
      </c>
      <c r="H1127" s="42">
        <v>0</v>
      </c>
      <c r="I1127" s="42">
        <v>0</v>
      </c>
      <c r="J1127" s="42">
        <v>0</v>
      </c>
      <c r="K1127" s="42">
        <v>0</v>
      </c>
      <c r="N1127" s="43"/>
    </row>
    <row r="1128" spans="1:14" x14ac:dyDescent="0.3">
      <c r="A1128" s="10" t="s">
        <v>9</v>
      </c>
      <c r="B1128" s="10" t="s">
        <v>165</v>
      </c>
      <c r="C1128" s="10" t="s">
        <v>4779</v>
      </c>
      <c r="D1128" s="10" t="s">
        <v>5122</v>
      </c>
      <c r="E1128" s="11" t="s">
        <v>5123</v>
      </c>
      <c r="F1128" s="10" t="s">
        <v>416</v>
      </c>
      <c r="G1128" s="11" t="s">
        <v>417</v>
      </c>
      <c r="H1128" s="42">
        <v>181678.31140000001</v>
      </c>
      <c r="I1128" s="42">
        <v>254.77985484750599</v>
      </c>
      <c r="J1128" s="42">
        <v>4793.5591811049999</v>
      </c>
      <c r="K1128" s="42">
        <v>5048.3390359525101</v>
      </c>
      <c r="N1128" s="43"/>
    </row>
    <row r="1129" spans="1:14" x14ac:dyDescent="0.3">
      <c r="A1129" s="10" t="s">
        <v>9</v>
      </c>
      <c r="B1129" s="10" t="s">
        <v>165</v>
      </c>
      <c r="C1129" s="10" t="s">
        <v>4779</v>
      </c>
      <c r="D1129" s="10" t="s">
        <v>5122</v>
      </c>
      <c r="E1129" s="11" t="s">
        <v>5123</v>
      </c>
      <c r="F1129" s="10" t="s">
        <v>4731</v>
      </c>
      <c r="G1129" s="11" t="s">
        <v>4732</v>
      </c>
      <c r="H1129" s="42">
        <v>0</v>
      </c>
      <c r="I1129" s="42">
        <v>0</v>
      </c>
      <c r="J1129" s="42">
        <v>0</v>
      </c>
      <c r="K1129" s="42">
        <v>0</v>
      </c>
      <c r="N1129" s="43"/>
    </row>
    <row r="1130" spans="1:14" x14ac:dyDescent="0.3">
      <c r="A1130" s="10" t="s">
        <v>9</v>
      </c>
      <c r="B1130" s="10" t="s">
        <v>165</v>
      </c>
      <c r="C1130" s="10" t="s">
        <v>4779</v>
      </c>
      <c r="D1130" s="10" t="s">
        <v>5122</v>
      </c>
      <c r="E1130" s="11" t="s">
        <v>5123</v>
      </c>
      <c r="F1130" s="10" t="s">
        <v>4786</v>
      </c>
      <c r="G1130" s="11" t="s">
        <v>4787</v>
      </c>
      <c r="H1130" s="42">
        <v>0</v>
      </c>
      <c r="I1130" s="42">
        <v>0</v>
      </c>
      <c r="J1130" s="42">
        <v>0</v>
      </c>
      <c r="K1130" s="42">
        <v>0</v>
      </c>
      <c r="N1130" s="43"/>
    </row>
    <row r="1131" spans="1:14" x14ac:dyDescent="0.3">
      <c r="A1131" s="10" t="s">
        <v>9</v>
      </c>
      <c r="B1131" s="10" t="s">
        <v>165</v>
      </c>
      <c r="C1131" s="10" t="s">
        <v>4779</v>
      </c>
      <c r="D1131" s="10" t="s">
        <v>5122</v>
      </c>
      <c r="E1131" s="11" t="s">
        <v>5123</v>
      </c>
      <c r="F1131" s="10" t="s">
        <v>4788</v>
      </c>
      <c r="G1131" s="11" t="s">
        <v>4789</v>
      </c>
      <c r="H1131" s="42">
        <v>0</v>
      </c>
      <c r="I1131" s="42">
        <v>0</v>
      </c>
      <c r="J1131" s="42">
        <v>0</v>
      </c>
      <c r="K1131" s="42">
        <v>0</v>
      </c>
      <c r="N1131" s="43"/>
    </row>
    <row r="1132" spans="1:14" x14ac:dyDescent="0.3">
      <c r="A1132" s="10" t="s">
        <v>9</v>
      </c>
      <c r="B1132" s="10" t="s">
        <v>165</v>
      </c>
      <c r="C1132" s="10" t="s">
        <v>4779</v>
      </c>
      <c r="D1132" s="10" t="s">
        <v>5124</v>
      </c>
      <c r="E1132" s="11" t="s">
        <v>5125</v>
      </c>
      <c r="F1132" s="10" t="s">
        <v>416</v>
      </c>
      <c r="G1132" s="11" t="s">
        <v>417</v>
      </c>
      <c r="H1132" s="42">
        <v>2207683.4095000001</v>
      </c>
      <c r="I1132" s="42">
        <v>4794.2667680435297</v>
      </c>
      <c r="J1132" s="42">
        <v>23048.4805108849</v>
      </c>
      <c r="K1132" s="42">
        <v>27842.7472789284</v>
      </c>
      <c r="N1132" s="43"/>
    </row>
    <row r="1133" spans="1:14" x14ac:dyDescent="0.3">
      <c r="A1133" s="10" t="s">
        <v>9</v>
      </c>
      <c r="B1133" s="10" t="s">
        <v>165</v>
      </c>
      <c r="C1133" s="10" t="s">
        <v>4779</v>
      </c>
      <c r="D1133" s="10" t="s">
        <v>5124</v>
      </c>
      <c r="E1133" s="11" t="s">
        <v>5125</v>
      </c>
      <c r="F1133" s="10" t="s">
        <v>4784</v>
      </c>
      <c r="G1133" s="11" t="s">
        <v>4785</v>
      </c>
      <c r="H1133" s="42">
        <v>0</v>
      </c>
      <c r="I1133" s="42">
        <v>0</v>
      </c>
      <c r="J1133" s="42">
        <v>0</v>
      </c>
      <c r="K1133" s="42">
        <v>0</v>
      </c>
      <c r="N1133" s="43"/>
    </row>
    <row r="1134" spans="1:14" x14ac:dyDescent="0.3">
      <c r="A1134" s="10" t="s">
        <v>9</v>
      </c>
      <c r="B1134" s="10" t="s">
        <v>165</v>
      </c>
      <c r="C1134" s="10" t="s">
        <v>4779</v>
      </c>
      <c r="D1134" s="10" t="s">
        <v>5124</v>
      </c>
      <c r="E1134" s="11" t="s">
        <v>5125</v>
      </c>
      <c r="F1134" s="10" t="s">
        <v>4731</v>
      </c>
      <c r="G1134" s="11" t="s">
        <v>4732</v>
      </c>
      <c r="H1134" s="42">
        <v>0</v>
      </c>
      <c r="I1134" s="42">
        <v>0</v>
      </c>
      <c r="J1134" s="42">
        <v>0</v>
      </c>
      <c r="K1134" s="42">
        <v>0</v>
      </c>
      <c r="N1134" s="43"/>
    </row>
    <row r="1135" spans="1:14" x14ac:dyDescent="0.3">
      <c r="A1135" s="10" t="s">
        <v>9</v>
      </c>
      <c r="B1135" s="10" t="s">
        <v>165</v>
      </c>
      <c r="C1135" s="10" t="s">
        <v>4779</v>
      </c>
      <c r="D1135" s="10" t="s">
        <v>5124</v>
      </c>
      <c r="E1135" s="11" t="s">
        <v>5125</v>
      </c>
      <c r="F1135" s="10" t="s">
        <v>4786</v>
      </c>
      <c r="G1135" s="11" t="s">
        <v>4787</v>
      </c>
      <c r="H1135" s="42">
        <v>0</v>
      </c>
      <c r="I1135" s="42">
        <v>0</v>
      </c>
      <c r="J1135" s="42">
        <v>0</v>
      </c>
      <c r="K1135" s="42">
        <v>0</v>
      </c>
      <c r="N1135" s="43"/>
    </row>
    <row r="1136" spans="1:14" x14ac:dyDescent="0.3">
      <c r="A1136" s="10" t="s">
        <v>9</v>
      </c>
      <c r="B1136" s="10" t="s">
        <v>165</v>
      </c>
      <c r="C1136" s="10" t="s">
        <v>4779</v>
      </c>
      <c r="D1136" s="10" t="s">
        <v>5124</v>
      </c>
      <c r="E1136" s="11" t="s">
        <v>5125</v>
      </c>
      <c r="F1136" s="10" t="s">
        <v>4859</v>
      </c>
      <c r="G1136" s="11" t="s">
        <v>4860</v>
      </c>
      <c r="H1136" s="42">
        <v>147987.99950000001</v>
      </c>
      <c r="I1136" s="42">
        <v>321.37486049307603</v>
      </c>
      <c r="J1136" s="42">
        <v>1545.0125258227499</v>
      </c>
      <c r="K1136" s="42">
        <v>1866.3873863158301</v>
      </c>
      <c r="N1136" s="43"/>
    </row>
    <row r="1137" spans="1:14" x14ac:dyDescent="0.3">
      <c r="A1137" s="10" t="s">
        <v>9</v>
      </c>
      <c r="B1137" s="10" t="s">
        <v>165</v>
      </c>
      <c r="C1137" s="10" t="s">
        <v>4779</v>
      </c>
      <c r="D1137" s="10" t="s">
        <v>5124</v>
      </c>
      <c r="E1137" s="11" t="s">
        <v>5125</v>
      </c>
      <c r="F1137" s="10" t="s">
        <v>4788</v>
      </c>
      <c r="G1137" s="11" t="s">
        <v>4789</v>
      </c>
      <c r="H1137" s="42">
        <v>0</v>
      </c>
      <c r="I1137" s="42">
        <v>0</v>
      </c>
      <c r="J1137" s="42">
        <v>0</v>
      </c>
      <c r="K1137" s="42">
        <v>0</v>
      </c>
      <c r="N1137" s="43"/>
    </row>
    <row r="1138" spans="1:14" x14ac:dyDescent="0.3">
      <c r="A1138" s="10" t="s">
        <v>9</v>
      </c>
      <c r="B1138" s="10" t="s">
        <v>165</v>
      </c>
      <c r="C1138" s="10" t="s">
        <v>4779</v>
      </c>
      <c r="D1138" s="10" t="s">
        <v>5126</v>
      </c>
      <c r="E1138" s="11" t="s">
        <v>5127</v>
      </c>
      <c r="F1138" s="10" t="s">
        <v>13</v>
      </c>
      <c r="G1138" s="11" t="s">
        <v>415</v>
      </c>
      <c r="H1138" s="42">
        <v>0</v>
      </c>
      <c r="I1138" s="42">
        <v>0</v>
      </c>
      <c r="J1138" s="42">
        <v>0</v>
      </c>
      <c r="K1138" s="42">
        <v>0</v>
      </c>
      <c r="N1138" s="43"/>
    </row>
    <row r="1139" spans="1:14" x14ac:dyDescent="0.3">
      <c r="A1139" s="10" t="s">
        <v>9</v>
      </c>
      <c r="B1139" s="10" t="s">
        <v>165</v>
      </c>
      <c r="C1139" s="10" t="s">
        <v>4779</v>
      </c>
      <c r="D1139" s="10" t="s">
        <v>5126</v>
      </c>
      <c r="E1139" s="11" t="s">
        <v>5127</v>
      </c>
      <c r="F1139" s="10" t="s">
        <v>416</v>
      </c>
      <c r="G1139" s="11" t="s">
        <v>417</v>
      </c>
      <c r="H1139" s="42">
        <v>143425.06140000001</v>
      </c>
      <c r="I1139" s="42">
        <v>172.54464612472401</v>
      </c>
      <c r="J1139" s="42">
        <v>0</v>
      </c>
      <c r="K1139" s="42">
        <v>172.54464612472401</v>
      </c>
      <c r="N1139" s="43"/>
    </row>
    <row r="1140" spans="1:14" x14ac:dyDescent="0.3">
      <c r="A1140" s="10" t="s">
        <v>9</v>
      </c>
      <c r="B1140" s="10" t="s">
        <v>165</v>
      </c>
      <c r="C1140" s="10" t="s">
        <v>4779</v>
      </c>
      <c r="D1140" s="10" t="s">
        <v>5126</v>
      </c>
      <c r="E1140" s="11" t="s">
        <v>5127</v>
      </c>
      <c r="F1140" s="10" t="s">
        <v>4731</v>
      </c>
      <c r="G1140" s="11" t="s">
        <v>4732</v>
      </c>
      <c r="H1140" s="42">
        <v>0</v>
      </c>
      <c r="I1140" s="42">
        <v>0</v>
      </c>
      <c r="J1140" s="42">
        <v>0</v>
      </c>
      <c r="K1140" s="42">
        <v>0</v>
      </c>
      <c r="N1140" s="43"/>
    </row>
    <row r="1141" spans="1:14" x14ac:dyDescent="0.3">
      <c r="A1141" s="10" t="s">
        <v>9</v>
      </c>
      <c r="B1141" s="10" t="s">
        <v>165</v>
      </c>
      <c r="C1141" s="10" t="s">
        <v>4779</v>
      </c>
      <c r="D1141" s="10" t="s">
        <v>5126</v>
      </c>
      <c r="E1141" s="11" t="s">
        <v>5127</v>
      </c>
      <c r="F1141" s="10" t="s">
        <v>4786</v>
      </c>
      <c r="G1141" s="11" t="s">
        <v>4787</v>
      </c>
      <c r="H1141" s="42">
        <v>0</v>
      </c>
      <c r="I1141" s="42">
        <v>0</v>
      </c>
      <c r="J1141" s="42">
        <v>0</v>
      </c>
      <c r="K1141" s="42">
        <v>0</v>
      </c>
      <c r="N1141" s="43"/>
    </row>
    <row r="1142" spans="1:14" x14ac:dyDescent="0.3">
      <c r="A1142" s="10" t="s">
        <v>9</v>
      </c>
      <c r="B1142" s="10" t="s">
        <v>165</v>
      </c>
      <c r="C1142" s="10" t="s">
        <v>4779</v>
      </c>
      <c r="D1142" s="10" t="s">
        <v>5126</v>
      </c>
      <c r="E1142" s="11" t="s">
        <v>5127</v>
      </c>
      <c r="F1142" s="10" t="s">
        <v>4859</v>
      </c>
      <c r="G1142" s="11" t="s">
        <v>4860</v>
      </c>
      <c r="H1142" s="42">
        <v>0</v>
      </c>
      <c r="I1142" s="42">
        <v>0</v>
      </c>
      <c r="J1142" s="42">
        <v>0</v>
      </c>
      <c r="K1142" s="42">
        <v>0</v>
      </c>
      <c r="N1142" s="43"/>
    </row>
    <row r="1143" spans="1:14" x14ac:dyDescent="0.3">
      <c r="A1143" s="10" t="s">
        <v>9</v>
      </c>
      <c r="B1143" s="10" t="s">
        <v>165</v>
      </c>
      <c r="C1143" s="10" t="s">
        <v>4779</v>
      </c>
      <c r="D1143" s="10" t="s">
        <v>5126</v>
      </c>
      <c r="E1143" s="11" t="s">
        <v>5127</v>
      </c>
      <c r="F1143" s="10" t="s">
        <v>4788</v>
      </c>
      <c r="G1143" s="11" t="s">
        <v>4789</v>
      </c>
      <c r="H1143" s="42">
        <v>0</v>
      </c>
      <c r="I1143" s="42">
        <v>0</v>
      </c>
      <c r="J1143" s="42">
        <v>0</v>
      </c>
      <c r="K1143" s="42">
        <v>0</v>
      </c>
      <c r="N1143" s="43"/>
    </row>
    <row r="1144" spans="1:14" x14ac:dyDescent="0.3">
      <c r="A1144" s="10" t="s">
        <v>9</v>
      </c>
      <c r="B1144" s="10" t="s">
        <v>165</v>
      </c>
      <c r="C1144" s="10" t="s">
        <v>11</v>
      </c>
      <c r="D1144" s="10" t="s">
        <v>166</v>
      </c>
      <c r="E1144" s="11" t="s">
        <v>460</v>
      </c>
      <c r="F1144" s="10" t="s">
        <v>15</v>
      </c>
      <c r="G1144" s="11" t="s">
        <v>418</v>
      </c>
      <c r="H1144" s="42">
        <v>6892016.5268000001</v>
      </c>
      <c r="I1144" s="42">
        <v>14045.958370255599</v>
      </c>
      <c r="J1144" s="42">
        <v>0</v>
      </c>
      <c r="K1144" s="42">
        <v>14045.958370255599</v>
      </c>
      <c r="N1144" s="43"/>
    </row>
    <row r="1145" spans="1:14" x14ac:dyDescent="0.3">
      <c r="A1145" s="10" t="s">
        <v>9</v>
      </c>
      <c r="B1145" s="10" t="s">
        <v>165</v>
      </c>
      <c r="C1145" s="10" t="s">
        <v>11</v>
      </c>
      <c r="D1145" s="10" t="s">
        <v>166</v>
      </c>
      <c r="E1145" s="11" t="s">
        <v>460</v>
      </c>
      <c r="F1145" s="10" t="s">
        <v>16</v>
      </c>
      <c r="G1145" s="11" t="s">
        <v>426</v>
      </c>
      <c r="H1145" s="42">
        <v>24801.922299999998</v>
      </c>
      <c r="I1145" s="42">
        <v>50.546420892113801</v>
      </c>
      <c r="J1145" s="42">
        <v>0</v>
      </c>
      <c r="K1145" s="42">
        <v>50.546420892113801</v>
      </c>
      <c r="N1145" s="43"/>
    </row>
    <row r="1146" spans="1:14" x14ac:dyDescent="0.3">
      <c r="A1146" s="10" t="s">
        <v>9</v>
      </c>
      <c r="B1146" s="10" t="s">
        <v>165</v>
      </c>
      <c r="C1146" s="10" t="s">
        <v>11</v>
      </c>
      <c r="D1146" s="10" t="s">
        <v>166</v>
      </c>
      <c r="E1146" s="11" t="s">
        <v>460</v>
      </c>
      <c r="F1146" s="10" t="s">
        <v>17</v>
      </c>
      <c r="G1146" s="11" t="s">
        <v>4798</v>
      </c>
      <c r="H1146" s="42">
        <v>0</v>
      </c>
      <c r="I1146" s="42">
        <v>0</v>
      </c>
      <c r="J1146" s="42">
        <v>0</v>
      </c>
      <c r="K1146" s="42">
        <v>0</v>
      </c>
      <c r="N1146" s="43"/>
    </row>
    <row r="1147" spans="1:14" x14ac:dyDescent="0.3">
      <c r="A1147" s="10" t="s">
        <v>9</v>
      </c>
      <c r="B1147" s="10" t="s">
        <v>165</v>
      </c>
      <c r="C1147" s="10" t="s">
        <v>11</v>
      </c>
      <c r="D1147" s="10" t="s">
        <v>166</v>
      </c>
      <c r="E1147" s="11" t="s">
        <v>460</v>
      </c>
      <c r="F1147" s="10" t="s">
        <v>18</v>
      </c>
      <c r="G1147" s="11" t="s">
        <v>4799</v>
      </c>
      <c r="H1147" s="42">
        <v>6187350.1460999995</v>
      </c>
      <c r="I1147" s="42">
        <v>12609.845353144399</v>
      </c>
      <c r="J1147" s="42">
        <v>187252.33360763799</v>
      </c>
      <c r="K1147" s="42">
        <v>199862.178960783</v>
      </c>
      <c r="N1147" s="43"/>
    </row>
    <row r="1148" spans="1:14" x14ac:dyDescent="0.3">
      <c r="A1148" s="10" t="s">
        <v>9</v>
      </c>
      <c r="B1148" s="10" t="s">
        <v>165</v>
      </c>
      <c r="C1148" s="10" t="s">
        <v>11</v>
      </c>
      <c r="D1148" s="10" t="s">
        <v>167</v>
      </c>
      <c r="E1148" s="11" t="s">
        <v>461</v>
      </c>
      <c r="F1148" s="10" t="s">
        <v>13</v>
      </c>
      <c r="G1148" s="11" t="s">
        <v>415</v>
      </c>
      <c r="H1148" s="42">
        <v>0</v>
      </c>
      <c r="I1148" s="42">
        <v>0</v>
      </c>
      <c r="J1148" s="42">
        <v>0</v>
      </c>
      <c r="K1148" s="42">
        <v>0</v>
      </c>
      <c r="N1148" s="43"/>
    </row>
    <row r="1149" spans="1:14" x14ac:dyDescent="0.3">
      <c r="A1149" s="10" t="s">
        <v>9</v>
      </c>
      <c r="B1149" s="10" t="s">
        <v>165</v>
      </c>
      <c r="C1149" s="10" t="s">
        <v>11</v>
      </c>
      <c r="D1149" s="10" t="s">
        <v>167</v>
      </c>
      <c r="E1149" s="11" t="s">
        <v>461</v>
      </c>
      <c r="F1149" s="10" t="s">
        <v>15</v>
      </c>
      <c r="G1149" s="11" t="s">
        <v>418</v>
      </c>
      <c r="H1149" s="42">
        <v>2625085.9866999998</v>
      </c>
      <c r="I1149" s="42">
        <v>16407.052999170901</v>
      </c>
      <c r="J1149" s="42">
        <v>0</v>
      </c>
      <c r="K1149" s="42">
        <v>16407.052999170901</v>
      </c>
      <c r="N1149" s="43"/>
    </row>
    <row r="1150" spans="1:14" x14ac:dyDescent="0.3">
      <c r="A1150" s="10" t="s">
        <v>9</v>
      </c>
      <c r="B1150" s="10" t="s">
        <v>165</v>
      </c>
      <c r="C1150" s="10" t="s">
        <v>11</v>
      </c>
      <c r="D1150" s="10" t="s">
        <v>167</v>
      </c>
      <c r="E1150" s="11" t="s">
        <v>461</v>
      </c>
      <c r="F1150" s="10" t="s">
        <v>17</v>
      </c>
      <c r="G1150" s="11" t="s">
        <v>4798</v>
      </c>
      <c r="H1150" s="42">
        <v>0</v>
      </c>
      <c r="I1150" s="42">
        <v>0</v>
      </c>
      <c r="J1150" s="42">
        <v>0</v>
      </c>
      <c r="K1150" s="42">
        <v>0</v>
      </c>
      <c r="N1150" s="43"/>
    </row>
    <row r="1151" spans="1:14" x14ac:dyDescent="0.3">
      <c r="A1151" s="10" t="s">
        <v>9</v>
      </c>
      <c r="B1151" s="10" t="s">
        <v>165</v>
      </c>
      <c r="C1151" s="10" t="s">
        <v>11</v>
      </c>
      <c r="D1151" s="10" t="s">
        <v>167</v>
      </c>
      <c r="E1151" s="11" t="s">
        <v>461</v>
      </c>
      <c r="F1151" s="10" t="s">
        <v>18</v>
      </c>
      <c r="G1151" s="11" t="s">
        <v>4799</v>
      </c>
      <c r="H1151" s="42">
        <v>2417811.3640999999</v>
      </c>
      <c r="I1151" s="42">
        <v>15111.565638087801</v>
      </c>
      <c r="J1151" s="42">
        <v>1419220.77584995</v>
      </c>
      <c r="K1151" s="42">
        <v>1434332.34148803</v>
      </c>
      <c r="N1151" s="43"/>
    </row>
    <row r="1152" spans="1:14" x14ac:dyDescent="0.3">
      <c r="A1152" s="10" t="s">
        <v>9</v>
      </c>
      <c r="B1152" s="10" t="s">
        <v>165</v>
      </c>
      <c r="C1152" s="10" t="s">
        <v>11</v>
      </c>
      <c r="D1152" s="10" t="s">
        <v>168</v>
      </c>
      <c r="E1152" s="11" t="s">
        <v>462</v>
      </c>
      <c r="F1152" s="10" t="s">
        <v>13</v>
      </c>
      <c r="G1152" s="11" t="s">
        <v>415</v>
      </c>
      <c r="H1152" s="42">
        <v>0</v>
      </c>
      <c r="I1152" s="42">
        <v>0</v>
      </c>
      <c r="J1152" s="42">
        <v>0</v>
      </c>
      <c r="K1152" s="42">
        <v>0</v>
      </c>
      <c r="N1152" s="43"/>
    </row>
    <row r="1153" spans="1:14" x14ac:dyDescent="0.3">
      <c r="A1153" s="10" t="s">
        <v>9</v>
      </c>
      <c r="B1153" s="10" t="s">
        <v>165</v>
      </c>
      <c r="C1153" s="10" t="s">
        <v>11</v>
      </c>
      <c r="D1153" s="10" t="s">
        <v>168</v>
      </c>
      <c r="E1153" s="11" t="s">
        <v>462</v>
      </c>
      <c r="F1153" s="10" t="s">
        <v>15</v>
      </c>
      <c r="G1153" s="11" t="s">
        <v>418</v>
      </c>
      <c r="H1153" s="42">
        <v>12651817.800000001</v>
      </c>
      <c r="I1153" s="42">
        <v>45603.997714634301</v>
      </c>
      <c r="J1153" s="42">
        <v>0</v>
      </c>
      <c r="K1153" s="42">
        <v>45603.997714634301</v>
      </c>
      <c r="N1153" s="43"/>
    </row>
    <row r="1154" spans="1:14" x14ac:dyDescent="0.3">
      <c r="A1154" s="10" t="s">
        <v>9</v>
      </c>
      <c r="B1154" s="10" t="s">
        <v>165</v>
      </c>
      <c r="C1154" s="10" t="s">
        <v>11</v>
      </c>
      <c r="D1154" s="10" t="s">
        <v>168</v>
      </c>
      <c r="E1154" s="11" t="s">
        <v>462</v>
      </c>
      <c r="F1154" s="10" t="s">
        <v>16</v>
      </c>
      <c r="G1154" s="11" t="s">
        <v>426</v>
      </c>
      <c r="H1154" s="42">
        <v>1630956.5172999999</v>
      </c>
      <c r="I1154" s="42">
        <v>5878.8498582967704</v>
      </c>
      <c r="J1154" s="42">
        <v>0</v>
      </c>
      <c r="K1154" s="42">
        <v>5878.8498582967704</v>
      </c>
      <c r="N1154" s="43"/>
    </row>
    <row r="1155" spans="1:14" x14ac:dyDescent="0.3">
      <c r="A1155" s="10" t="s">
        <v>9</v>
      </c>
      <c r="B1155" s="10" t="s">
        <v>165</v>
      </c>
      <c r="C1155" s="10" t="s">
        <v>11</v>
      </c>
      <c r="D1155" s="10" t="s">
        <v>168</v>
      </c>
      <c r="E1155" s="11" t="s">
        <v>462</v>
      </c>
      <c r="F1155" s="10" t="s">
        <v>17</v>
      </c>
      <c r="G1155" s="11" t="s">
        <v>4798</v>
      </c>
      <c r="H1155" s="42">
        <v>0</v>
      </c>
      <c r="I1155" s="42">
        <v>0</v>
      </c>
      <c r="J1155" s="42">
        <v>0</v>
      </c>
      <c r="K1155" s="42">
        <v>0</v>
      </c>
      <c r="N1155" s="43"/>
    </row>
    <row r="1156" spans="1:14" x14ac:dyDescent="0.3">
      <c r="A1156" s="10" t="s">
        <v>9</v>
      </c>
      <c r="B1156" s="10" t="s">
        <v>165</v>
      </c>
      <c r="C1156" s="10" t="s">
        <v>11</v>
      </c>
      <c r="D1156" s="10" t="s">
        <v>168</v>
      </c>
      <c r="E1156" s="11" t="s">
        <v>462</v>
      </c>
      <c r="F1156" s="10" t="s">
        <v>18</v>
      </c>
      <c r="G1156" s="11" t="s">
        <v>4799</v>
      </c>
      <c r="H1156" s="42">
        <v>14604203.7038</v>
      </c>
      <c r="I1156" s="42">
        <v>52641.453019456698</v>
      </c>
      <c r="J1156" s="42">
        <v>3429620.7685093</v>
      </c>
      <c r="K1156" s="42">
        <v>3482262.2215287602</v>
      </c>
      <c r="N1156" s="43"/>
    </row>
    <row r="1157" spans="1:14" x14ac:dyDescent="0.3">
      <c r="A1157" s="10" t="s">
        <v>9</v>
      </c>
      <c r="B1157" s="10" t="s">
        <v>165</v>
      </c>
      <c r="C1157" s="10" t="s">
        <v>4800</v>
      </c>
      <c r="D1157" s="10" t="s">
        <v>36</v>
      </c>
      <c r="E1157" s="11" t="s">
        <v>5128</v>
      </c>
      <c r="F1157" s="10" t="s">
        <v>13</v>
      </c>
      <c r="G1157" s="11" t="s">
        <v>415</v>
      </c>
      <c r="H1157" s="42">
        <v>0</v>
      </c>
      <c r="I1157" s="42">
        <v>0</v>
      </c>
      <c r="J1157" s="42">
        <v>0</v>
      </c>
      <c r="K1157" s="42">
        <v>0</v>
      </c>
      <c r="N1157" s="43"/>
    </row>
    <row r="1158" spans="1:14" x14ac:dyDescent="0.3">
      <c r="A1158" s="10" t="s">
        <v>9</v>
      </c>
      <c r="B1158" s="10" t="s">
        <v>165</v>
      </c>
      <c r="C1158" s="10" t="s">
        <v>4800</v>
      </c>
      <c r="D1158" s="10" t="s">
        <v>36</v>
      </c>
      <c r="E1158" s="11" t="s">
        <v>5128</v>
      </c>
      <c r="F1158" s="10" t="s">
        <v>416</v>
      </c>
      <c r="G1158" s="11" t="s">
        <v>417</v>
      </c>
      <c r="H1158" s="42">
        <v>1703606.0621</v>
      </c>
      <c r="I1158" s="42">
        <v>9213.9856065820095</v>
      </c>
      <c r="J1158" s="42">
        <v>406984.72111788898</v>
      </c>
      <c r="K1158" s="42">
        <v>416198.70672447101</v>
      </c>
      <c r="N1158" s="43"/>
    </row>
    <row r="1159" spans="1:14" x14ac:dyDescent="0.3">
      <c r="A1159" s="10" t="s">
        <v>9</v>
      </c>
      <c r="B1159" s="10" t="s">
        <v>165</v>
      </c>
      <c r="C1159" s="10" t="s">
        <v>4800</v>
      </c>
      <c r="D1159" s="10" t="s">
        <v>36</v>
      </c>
      <c r="E1159" s="11" t="s">
        <v>5128</v>
      </c>
      <c r="F1159" s="10" t="s">
        <v>243</v>
      </c>
      <c r="G1159" s="11" t="s">
        <v>655</v>
      </c>
      <c r="H1159" s="42">
        <v>431317.6041</v>
      </c>
      <c r="I1159" s="42">
        <v>2332.7894194699002</v>
      </c>
      <c r="J1159" s="42">
        <v>0</v>
      </c>
      <c r="K1159" s="42">
        <v>2332.7894194699002</v>
      </c>
      <c r="N1159" s="43"/>
    </row>
    <row r="1160" spans="1:14" x14ac:dyDescent="0.3">
      <c r="A1160" s="10" t="s">
        <v>9</v>
      </c>
      <c r="B1160" s="10" t="s">
        <v>165</v>
      </c>
      <c r="C1160" s="10" t="s">
        <v>4800</v>
      </c>
      <c r="D1160" s="10" t="s">
        <v>30</v>
      </c>
      <c r="E1160" s="11" t="s">
        <v>5129</v>
      </c>
      <c r="F1160" s="10" t="s">
        <v>13</v>
      </c>
      <c r="G1160" s="11" t="s">
        <v>415</v>
      </c>
      <c r="H1160" s="42">
        <v>0</v>
      </c>
      <c r="I1160" s="42">
        <v>0</v>
      </c>
      <c r="J1160" s="42">
        <v>0</v>
      </c>
      <c r="K1160" s="42">
        <v>0</v>
      </c>
      <c r="N1160" s="43"/>
    </row>
    <row r="1161" spans="1:14" x14ac:dyDescent="0.3">
      <c r="A1161" s="10" t="s">
        <v>9</v>
      </c>
      <c r="B1161" s="10" t="s">
        <v>165</v>
      </c>
      <c r="C1161" s="10" t="s">
        <v>4800</v>
      </c>
      <c r="D1161" s="10" t="s">
        <v>30</v>
      </c>
      <c r="E1161" s="11" t="s">
        <v>5129</v>
      </c>
      <c r="F1161" s="10" t="s">
        <v>416</v>
      </c>
      <c r="G1161" s="11" t="s">
        <v>417</v>
      </c>
      <c r="H1161" s="42">
        <v>1334785.67</v>
      </c>
      <c r="I1161" s="42">
        <v>2569.7679752767199</v>
      </c>
      <c r="J1161" s="42">
        <v>51010.653437980698</v>
      </c>
      <c r="K1161" s="42">
        <v>53580.421413257398</v>
      </c>
      <c r="N1161" s="43"/>
    </row>
    <row r="1162" spans="1:14" x14ac:dyDescent="0.3">
      <c r="A1162" s="10" t="s">
        <v>9</v>
      </c>
      <c r="B1162" s="10" t="s">
        <v>165</v>
      </c>
      <c r="C1162" s="10" t="s">
        <v>4806</v>
      </c>
      <c r="D1162" s="10" t="s">
        <v>5130</v>
      </c>
      <c r="E1162" s="11" t="s">
        <v>5131</v>
      </c>
      <c r="F1162" s="10" t="s">
        <v>5132</v>
      </c>
      <c r="G1162" s="11" t="s">
        <v>5133</v>
      </c>
      <c r="H1162" s="42">
        <v>917113.41170000006</v>
      </c>
      <c r="I1162" s="42">
        <v>5619.5517716717704</v>
      </c>
      <c r="J1162" s="42">
        <v>189182.02051895901</v>
      </c>
      <c r="K1162" s="42">
        <v>194801.57229063101</v>
      </c>
      <c r="N1162" s="43"/>
    </row>
    <row r="1163" spans="1:14" x14ac:dyDescent="0.3">
      <c r="A1163" s="10" t="s">
        <v>9</v>
      </c>
      <c r="B1163" s="10" t="s">
        <v>165</v>
      </c>
      <c r="C1163" s="10" t="s">
        <v>4806</v>
      </c>
      <c r="D1163" s="10" t="s">
        <v>5126</v>
      </c>
      <c r="E1163" s="11" t="s">
        <v>5134</v>
      </c>
      <c r="F1163" s="10" t="s">
        <v>15</v>
      </c>
      <c r="G1163" s="11" t="s">
        <v>418</v>
      </c>
      <c r="H1163" s="42">
        <v>171372.36869999999</v>
      </c>
      <c r="I1163" s="42">
        <v>453.85834371044098</v>
      </c>
      <c r="J1163" s="42">
        <v>0</v>
      </c>
      <c r="K1163" s="42">
        <v>453.85834371044098</v>
      </c>
      <c r="N1163" s="43"/>
    </row>
    <row r="1164" spans="1:14" x14ac:dyDescent="0.3">
      <c r="A1164" s="10" t="s">
        <v>9</v>
      </c>
      <c r="B1164" s="10" t="s">
        <v>165</v>
      </c>
      <c r="C1164" s="10" t="s">
        <v>4806</v>
      </c>
      <c r="D1164" s="10" t="s">
        <v>5126</v>
      </c>
      <c r="E1164" s="11" t="s">
        <v>5134</v>
      </c>
      <c r="F1164" s="10" t="s">
        <v>4794</v>
      </c>
      <c r="G1164" s="11" t="s">
        <v>4795</v>
      </c>
      <c r="H1164" s="42">
        <v>196782.7542</v>
      </c>
      <c r="I1164" s="42">
        <v>521.15458088130003</v>
      </c>
      <c r="J1164" s="42">
        <v>8905.0840993640104</v>
      </c>
      <c r="K1164" s="42">
        <v>9426.2386802453093</v>
      </c>
      <c r="N1164" s="43"/>
    </row>
    <row r="1165" spans="1:14" x14ac:dyDescent="0.3">
      <c r="A1165" s="10" t="s">
        <v>9</v>
      </c>
      <c r="B1165" s="10" t="s">
        <v>165</v>
      </c>
      <c r="C1165" s="10" t="s">
        <v>4806</v>
      </c>
      <c r="D1165" s="10" t="s">
        <v>5126</v>
      </c>
      <c r="E1165" s="11" t="s">
        <v>5134</v>
      </c>
      <c r="F1165" s="10" t="s">
        <v>4907</v>
      </c>
      <c r="G1165" s="11" t="s">
        <v>4908</v>
      </c>
      <c r="H1165" s="42">
        <v>394747.38699999999</v>
      </c>
      <c r="I1165" s="42">
        <v>1045.43921930543</v>
      </c>
      <c r="J1165" s="42">
        <v>17863.6521873128</v>
      </c>
      <c r="K1165" s="42">
        <v>18909.091406618201</v>
      </c>
      <c r="N1165" s="43"/>
    </row>
    <row r="1166" spans="1:14" x14ac:dyDescent="0.3">
      <c r="A1166" s="10" t="s">
        <v>9</v>
      </c>
      <c r="B1166" s="10" t="s">
        <v>165</v>
      </c>
      <c r="C1166" s="10" t="s">
        <v>4806</v>
      </c>
      <c r="D1166" s="10" t="s">
        <v>5135</v>
      </c>
      <c r="E1166" s="11" t="s">
        <v>5136</v>
      </c>
      <c r="F1166" s="10" t="s">
        <v>13</v>
      </c>
      <c r="G1166" s="11" t="s">
        <v>415</v>
      </c>
      <c r="H1166" s="42">
        <v>0</v>
      </c>
      <c r="I1166" s="42">
        <v>0</v>
      </c>
      <c r="J1166" s="42">
        <v>0</v>
      </c>
      <c r="K1166" s="42">
        <v>0</v>
      </c>
      <c r="N1166" s="43"/>
    </row>
    <row r="1167" spans="1:14" x14ac:dyDescent="0.3">
      <c r="A1167" s="10" t="s">
        <v>9</v>
      </c>
      <c r="B1167" s="10" t="s">
        <v>165</v>
      </c>
      <c r="C1167" s="10" t="s">
        <v>4806</v>
      </c>
      <c r="D1167" s="10" t="s">
        <v>5135</v>
      </c>
      <c r="E1167" s="11" t="s">
        <v>5136</v>
      </c>
      <c r="F1167" s="10" t="s">
        <v>4794</v>
      </c>
      <c r="G1167" s="11" t="s">
        <v>4795</v>
      </c>
      <c r="H1167" s="42">
        <v>123464.9185</v>
      </c>
      <c r="I1167" s="42">
        <v>185.32998411474401</v>
      </c>
      <c r="J1167" s="42">
        <v>2253.7464896771398</v>
      </c>
      <c r="K1167" s="42">
        <v>2439.0764737918798</v>
      </c>
      <c r="N1167" s="43"/>
    </row>
    <row r="1168" spans="1:14" x14ac:dyDescent="0.3">
      <c r="A1168" s="10" t="s">
        <v>9</v>
      </c>
      <c r="B1168" s="10" t="s">
        <v>165</v>
      </c>
      <c r="C1168" s="10" t="s">
        <v>4806</v>
      </c>
      <c r="D1168" s="10" t="s">
        <v>5135</v>
      </c>
      <c r="E1168" s="11" t="s">
        <v>5136</v>
      </c>
      <c r="F1168" s="10" t="s">
        <v>4907</v>
      </c>
      <c r="G1168" s="11" t="s">
        <v>4908</v>
      </c>
      <c r="H1168" s="42">
        <v>1132317.9012</v>
      </c>
      <c r="I1168" s="42">
        <v>1699.69300746675</v>
      </c>
      <c r="J1168" s="42">
        <v>20669.494833255201</v>
      </c>
      <c r="K1168" s="42">
        <v>22369.187840721999</v>
      </c>
      <c r="N1168" s="43"/>
    </row>
    <row r="1169" spans="1:14" x14ac:dyDescent="0.3">
      <c r="A1169" s="10" t="s">
        <v>9</v>
      </c>
      <c r="B1169" s="10" t="s">
        <v>165</v>
      </c>
      <c r="C1169" s="10" t="s">
        <v>4806</v>
      </c>
      <c r="D1169" s="10" t="s">
        <v>5137</v>
      </c>
      <c r="E1169" s="11" t="s">
        <v>5138</v>
      </c>
      <c r="F1169" s="10" t="s">
        <v>4817</v>
      </c>
      <c r="G1169" s="11" t="s">
        <v>4818</v>
      </c>
      <c r="H1169" s="42">
        <v>59696.195299999999</v>
      </c>
      <c r="I1169" s="42">
        <v>241.62777920410801</v>
      </c>
      <c r="J1169" s="42">
        <v>0</v>
      </c>
      <c r="K1169" s="42">
        <v>241.62777920410801</v>
      </c>
      <c r="N1169" s="43"/>
    </row>
    <row r="1170" spans="1:14" x14ac:dyDescent="0.3">
      <c r="A1170" s="10" t="s">
        <v>9</v>
      </c>
      <c r="B1170" s="10" t="s">
        <v>165</v>
      </c>
      <c r="C1170" s="10" t="s">
        <v>4806</v>
      </c>
      <c r="D1170" s="10" t="s">
        <v>5137</v>
      </c>
      <c r="E1170" s="11" t="s">
        <v>5138</v>
      </c>
      <c r="F1170" s="10" t="s">
        <v>4907</v>
      </c>
      <c r="G1170" s="11" t="s">
        <v>4908</v>
      </c>
      <c r="H1170" s="42">
        <v>211542.47</v>
      </c>
      <c r="I1170" s="42">
        <v>856.24447154471602</v>
      </c>
      <c r="J1170" s="42">
        <v>0</v>
      </c>
      <c r="K1170" s="42">
        <v>856.24447154471602</v>
      </c>
      <c r="N1170" s="43"/>
    </row>
    <row r="1171" spans="1:14" x14ac:dyDescent="0.3">
      <c r="A1171" s="10" t="s">
        <v>9</v>
      </c>
      <c r="B1171" s="10" t="s">
        <v>165</v>
      </c>
      <c r="C1171" s="10" t="s">
        <v>4806</v>
      </c>
      <c r="D1171" s="10" t="s">
        <v>5137</v>
      </c>
      <c r="E1171" s="11" t="s">
        <v>5138</v>
      </c>
      <c r="F1171" s="10" t="s">
        <v>4909</v>
      </c>
      <c r="G1171" s="11" t="s">
        <v>4910</v>
      </c>
      <c r="H1171" s="42">
        <v>74146.464900000006</v>
      </c>
      <c r="I1171" s="42">
        <v>300.11704321780098</v>
      </c>
      <c r="J1171" s="42">
        <v>0</v>
      </c>
      <c r="K1171" s="42">
        <v>300.11704321780098</v>
      </c>
      <c r="N1171" s="43"/>
    </row>
    <row r="1172" spans="1:14" x14ac:dyDescent="0.3">
      <c r="A1172" s="10" t="s">
        <v>9</v>
      </c>
      <c r="B1172" s="10" t="s">
        <v>165</v>
      </c>
      <c r="C1172" s="10" t="s">
        <v>4806</v>
      </c>
      <c r="D1172" s="10" t="s">
        <v>5139</v>
      </c>
      <c r="E1172" s="11" t="s">
        <v>5140</v>
      </c>
      <c r="F1172" s="10" t="s">
        <v>15</v>
      </c>
      <c r="G1172" s="11" t="s">
        <v>418</v>
      </c>
      <c r="H1172" s="42">
        <v>83540.169599999994</v>
      </c>
      <c r="I1172" s="42">
        <v>87.082988239419095</v>
      </c>
      <c r="J1172" s="42">
        <v>0</v>
      </c>
      <c r="K1172" s="42">
        <v>87.082988239419095</v>
      </c>
      <c r="N1172" s="43"/>
    </row>
    <row r="1173" spans="1:14" x14ac:dyDescent="0.3">
      <c r="A1173" s="10" t="s">
        <v>9</v>
      </c>
      <c r="B1173" s="10" t="s">
        <v>165</v>
      </c>
      <c r="C1173" s="10" t="s">
        <v>4806</v>
      </c>
      <c r="D1173" s="10" t="s">
        <v>5139</v>
      </c>
      <c r="E1173" s="11" t="s">
        <v>5140</v>
      </c>
      <c r="F1173" s="10" t="s">
        <v>4794</v>
      </c>
      <c r="G1173" s="11" t="s">
        <v>4795</v>
      </c>
      <c r="H1173" s="42">
        <v>10920.283600000001</v>
      </c>
      <c r="I1173" s="42">
        <v>11.383397155479599</v>
      </c>
      <c r="J1173" s="42">
        <v>0</v>
      </c>
      <c r="K1173" s="42">
        <v>11.383397155479599</v>
      </c>
      <c r="N1173" s="43"/>
    </row>
    <row r="1174" spans="1:14" x14ac:dyDescent="0.3">
      <c r="A1174" s="10" t="s">
        <v>9</v>
      </c>
      <c r="B1174" s="10" t="s">
        <v>165</v>
      </c>
      <c r="C1174" s="10" t="s">
        <v>4806</v>
      </c>
      <c r="D1174" s="10" t="s">
        <v>5139</v>
      </c>
      <c r="E1174" s="11" t="s">
        <v>5140</v>
      </c>
      <c r="F1174" s="10" t="s">
        <v>4907</v>
      </c>
      <c r="G1174" s="11" t="s">
        <v>4908</v>
      </c>
      <c r="H1174" s="42">
        <v>99592.986399999994</v>
      </c>
      <c r="I1174" s="42">
        <v>103.816582057974</v>
      </c>
      <c r="J1174" s="42">
        <v>0</v>
      </c>
      <c r="K1174" s="42">
        <v>103.816582057974</v>
      </c>
      <c r="N1174" s="43"/>
    </row>
    <row r="1175" spans="1:14" x14ac:dyDescent="0.3">
      <c r="A1175" s="10" t="s">
        <v>9</v>
      </c>
      <c r="B1175" s="10" t="s">
        <v>165</v>
      </c>
      <c r="C1175" s="10" t="s">
        <v>4806</v>
      </c>
      <c r="D1175" s="10" t="s">
        <v>5141</v>
      </c>
      <c r="E1175" s="11" t="s">
        <v>5142</v>
      </c>
      <c r="F1175" s="10" t="s">
        <v>4907</v>
      </c>
      <c r="G1175" s="11" t="s">
        <v>4908</v>
      </c>
      <c r="H1175" s="42">
        <v>202070.73819999999</v>
      </c>
      <c r="I1175" s="42">
        <v>571.31278327266705</v>
      </c>
      <c r="J1175" s="42">
        <v>0</v>
      </c>
      <c r="K1175" s="42">
        <v>571.31278327266705</v>
      </c>
      <c r="N1175" s="43"/>
    </row>
    <row r="1176" spans="1:14" x14ac:dyDescent="0.3">
      <c r="A1176" s="10" t="s">
        <v>9</v>
      </c>
      <c r="B1176" s="10" t="s">
        <v>165</v>
      </c>
      <c r="C1176" s="10" t="s">
        <v>4806</v>
      </c>
      <c r="D1176" s="10" t="s">
        <v>5143</v>
      </c>
      <c r="E1176" s="11" t="s">
        <v>5144</v>
      </c>
      <c r="F1176" s="10" t="s">
        <v>416</v>
      </c>
      <c r="G1176" s="11" t="s">
        <v>417</v>
      </c>
      <c r="H1176" s="42">
        <v>0</v>
      </c>
      <c r="I1176" s="42">
        <v>0</v>
      </c>
      <c r="J1176" s="42">
        <v>0</v>
      </c>
      <c r="K1176" s="42">
        <v>0</v>
      </c>
      <c r="N1176" s="43"/>
    </row>
    <row r="1177" spans="1:14" x14ac:dyDescent="0.3">
      <c r="A1177" s="10" t="s">
        <v>9</v>
      </c>
      <c r="B1177" s="10" t="s">
        <v>138</v>
      </c>
      <c r="C1177" s="10" t="s">
        <v>4722</v>
      </c>
      <c r="D1177" s="10" t="s">
        <v>4723</v>
      </c>
      <c r="E1177" s="11" t="s">
        <v>5145</v>
      </c>
      <c r="F1177" s="10" t="s">
        <v>416</v>
      </c>
      <c r="G1177" s="11" t="s">
        <v>417</v>
      </c>
      <c r="H1177" s="42">
        <v>3343457.8558</v>
      </c>
      <c r="I1177" s="42">
        <v>4231.0668499373396</v>
      </c>
      <c r="J1177" s="42">
        <v>27403.6351838179</v>
      </c>
      <c r="K1177" s="42">
        <v>31634.702033755198</v>
      </c>
      <c r="N1177" s="43"/>
    </row>
    <row r="1178" spans="1:14" x14ac:dyDescent="0.3">
      <c r="A1178" s="10" t="s">
        <v>9</v>
      </c>
      <c r="B1178" s="10" t="s">
        <v>138</v>
      </c>
      <c r="C1178" s="10" t="s">
        <v>4722</v>
      </c>
      <c r="D1178" s="10" t="s">
        <v>4723</v>
      </c>
      <c r="E1178" s="11" t="s">
        <v>5145</v>
      </c>
      <c r="F1178" s="10" t="s">
        <v>4725</v>
      </c>
      <c r="G1178" s="11" t="s">
        <v>4726</v>
      </c>
      <c r="H1178" s="42">
        <v>277396.77840000001</v>
      </c>
      <c r="I1178" s="42">
        <v>351.03906282447099</v>
      </c>
      <c r="J1178" s="42">
        <v>2273.5983037123601</v>
      </c>
      <c r="K1178" s="42">
        <v>2624.6373665368401</v>
      </c>
      <c r="N1178" s="43"/>
    </row>
    <row r="1179" spans="1:14" x14ac:dyDescent="0.3">
      <c r="A1179" s="10" t="s">
        <v>9</v>
      </c>
      <c r="B1179" s="10" t="s">
        <v>138</v>
      </c>
      <c r="C1179" s="10" t="s">
        <v>4722</v>
      </c>
      <c r="D1179" s="10" t="s">
        <v>4723</v>
      </c>
      <c r="E1179" s="11" t="s">
        <v>5145</v>
      </c>
      <c r="F1179" s="10" t="s">
        <v>4729</v>
      </c>
      <c r="G1179" s="11" t="s">
        <v>4730</v>
      </c>
      <c r="H1179" s="42">
        <v>0</v>
      </c>
      <c r="I1179" s="42">
        <v>0</v>
      </c>
      <c r="J1179" s="42">
        <v>0</v>
      </c>
      <c r="K1179" s="42">
        <v>0</v>
      </c>
      <c r="N1179" s="43"/>
    </row>
    <row r="1180" spans="1:14" x14ac:dyDescent="0.3">
      <c r="A1180" s="10" t="s">
        <v>9</v>
      </c>
      <c r="B1180" s="10" t="s">
        <v>138</v>
      </c>
      <c r="C1180" s="10" t="s">
        <v>4722</v>
      </c>
      <c r="D1180" s="10" t="s">
        <v>4723</v>
      </c>
      <c r="E1180" s="11" t="s">
        <v>5145</v>
      </c>
      <c r="F1180" s="10" t="s">
        <v>4731</v>
      </c>
      <c r="G1180" s="11" t="s">
        <v>4732</v>
      </c>
      <c r="H1180" s="42">
        <v>0</v>
      </c>
      <c r="I1180" s="42">
        <v>0</v>
      </c>
      <c r="J1180" s="42">
        <v>0</v>
      </c>
      <c r="K1180" s="42">
        <v>0</v>
      </c>
      <c r="N1180" s="43"/>
    </row>
    <row r="1181" spans="1:14" x14ac:dyDescent="0.3">
      <c r="A1181" s="10" t="s">
        <v>9</v>
      </c>
      <c r="B1181" s="10" t="s">
        <v>138</v>
      </c>
      <c r="C1181" s="10" t="s">
        <v>4722</v>
      </c>
      <c r="D1181" s="10" t="s">
        <v>4723</v>
      </c>
      <c r="E1181" s="11" t="s">
        <v>5145</v>
      </c>
      <c r="F1181" s="10" t="s">
        <v>4733</v>
      </c>
      <c r="G1181" s="11" t="s">
        <v>4734</v>
      </c>
      <c r="H1181" s="42">
        <v>200240.05840000001</v>
      </c>
      <c r="I1181" s="42">
        <v>253.39905859514801</v>
      </c>
      <c r="J1181" s="42">
        <v>1641.20672254734</v>
      </c>
      <c r="K1181" s="42">
        <v>1894.6057811424801</v>
      </c>
      <c r="N1181" s="43"/>
    </row>
    <row r="1182" spans="1:14" x14ac:dyDescent="0.3">
      <c r="A1182" s="10" t="s">
        <v>9</v>
      </c>
      <c r="B1182" s="10" t="s">
        <v>138</v>
      </c>
      <c r="C1182" s="10" t="s">
        <v>4722</v>
      </c>
      <c r="D1182" s="10" t="s">
        <v>4723</v>
      </c>
      <c r="E1182" s="11" t="s">
        <v>5145</v>
      </c>
      <c r="F1182" s="10" t="s">
        <v>4735</v>
      </c>
      <c r="G1182" s="11" t="s">
        <v>4736</v>
      </c>
      <c r="H1182" s="42">
        <v>176358.21650000001</v>
      </c>
      <c r="I1182" s="42">
        <v>223.17715252416701</v>
      </c>
      <c r="J1182" s="42">
        <v>1445.4664712343499</v>
      </c>
      <c r="K1182" s="42">
        <v>1668.6436237585201</v>
      </c>
      <c r="N1182" s="43"/>
    </row>
    <row r="1183" spans="1:14" x14ac:dyDescent="0.3">
      <c r="A1183" s="10" t="s">
        <v>9</v>
      </c>
      <c r="B1183" s="10" t="s">
        <v>138</v>
      </c>
      <c r="C1183" s="10" t="s">
        <v>4722</v>
      </c>
      <c r="D1183" s="10" t="s">
        <v>4723</v>
      </c>
      <c r="E1183" s="11" t="s">
        <v>5145</v>
      </c>
      <c r="F1183" s="10" t="s">
        <v>5076</v>
      </c>
      <c r="G1183" s="11" t="s">
        <v>5077</v>
      </c>
      <c r="H1183" s="42">
        <v>35822.762799999997</v>
      </c>
      <c r="I1183" s="42">
        <v>45.332859106471503</v>
      </c>
      <c r="J1183" s="42">
        <v>293.61037696947699</v>
      </c>
      <c r="K1183" s="42">
        <v>338.94323607594902</v>
      </c>
      <c r="N1183" s="43"/>
    </row>
    <row r="1184" spans="1:14" x14ac:dyDescent="0.3">
      <c r="A1184" s="10" t="s">
        <v>9</v>
      </c>
      <c r="B1184" s="10" t="s">
        <v>138</v>
      </c>
      <c r="C1184" s="10" t="s">
        <v>4722</v>
      </c>
      <c r="D1184" s="10" t="s">
        <v>4723</v>
      </c>
      <c r="E1184" s="11" t="s">
        <v>5145</v>
      </c>
      <c r="F1184" s="10" t="s">
        <v>4741</v>
      </c>
      <c r="G1184" s="11" t="s">
        <v>4742</v>
      </c>
      <c r="H1184" s="42">
        <v>305871.28159999999</v>
      </c>
      <c r="I1184" s="42">
        <v>387.07287390910301</v>
      </c>
      <c r="J1184" s="42">
        <v>2506.9809110470801</v>
      </c>
      <c r="K1184" s="42">
        <v>2894.0537849561802</v>
      </c>
      <c r="N1184" s="43"/>
    </row>
    <row r="1185" spans="1:14" x14ac:dyDescent="0.3">
      <c r="A1185" s="10" t="s">
        <v>9</v>
      </c>
      <c r="B1185" s="10" t="s">
        <v>138</v>
      </c>
      <c r="C1185" s="10" t="s">
        <v>4743</v>
      </c>
      <c r="D1185" s="10" t="s">
        <v>4744</v>
      </c>
      <c r="E1185" s="11" t="s">
        <v>5146</v>
      </c>
      <c r="F1185" s="10" t="s">
        <v>416</v>
      </c>
      <c r="G1185" s="11" t="s">
        <v>417</v>
      </c>
      <c r="H1185" s="42">
        <v>21486.505000000001</v>
      </c>
      <c r="I1185" s="42">
        <v>28.990734449375498</v>
      </c>
      <c r="J1185" s="42">
        <v>854.40165511955001</v>
      </c>
      <c r="K1185" s="42">
        <v>883.39238956892495</v>
      </c>
      <c r="N1185" s="43"/>
    </row>
    <row r="1186" spans="1:14" x14ac:dyDescent="0.3">
      <c r="A1186" s="10" t="s">
        <v>9</v>
      </c>
      <c r="B1186" s="10" t="s">
        <v>138</v>
      </c>
      <c r="C1186" s="10" t="s">
        <v>4743</v>
      </c>
      <c r="D1186" s="10" t="s">
        <v>4744</v>
      </c>
      <c r="E1186" s="11" t="s">
        <v>5146</v>
      </c>
      <c r="F1186" s="10" t="s">
        <v>4746</v>
      </c>
      <c r="G1186" s="11" t="s">
        <v>4747</v>
      </c>
      <c r="H1186" s="42">
        <v>101620.6012</v>
      </c>
      <c r="I1186" s="42">
        <v>137.11191620729301</v>
      </c>
      <c r="J1186" s="42">
        <v>4040.8996311801602</v>
      </c>
      <c r="K1186" s="42">
        <v>4178.0115473874603</v>
      </c>
      <c r="N1186" s="43"/>
    </row>
    <row r="1187" spans="1:14" x14ac:dyDescent="0.3">
      <c r="A1187" s="10" t="s">
        <v>9</v>
      </c>
      <c r="B1187" s="10" t="s">
        <v>138</v>
      </c>
      <c r="C1187" s="10" t="s">
        <v>4743</v>
      </c>
      <c r="D1187" s="10" t="s">
        <v>4744</v>
      </c>
      <c r="E1187" s="11" t="s">
        <v>5146</v>
      </c>
      <c r="F1187" s="10" t="s">
        <v>4748</v>
      </c>
      <c r="G1187" s="11" t="s">
        <v>4749</v>
      </c>
      <c r="H1187" s="42">
        <v>19503.660100000001</v>
      </c>
      <c r="I1187" s="42">
        <v>63.394982509838201</v>
      </c>
      <c r="J1187" s="42">
        <v>0</v>
      </c>
      <c r="K1187" s="42">
        <v>63.394982509838201</v>
      </c>
      <c r="N1187" s="43"/>
    </row>
    <row r="1188" spans="1:14" x14ac:dyDescent="0.3">
      <c r="A1188" s="10" t="s">
        <v>9</v>
      </c>
      <c r="B1188" s="10" t="s">
        <v>138</v>
      </c>
      <c r="C1188" s="10" t="s">
        <v>4743</v>
      </c>
      <c r="D1188" s="10" t="s">
        <v>4750</v>
      </c>
      <c r="E1188" s="11" t="s">
        <v>5147</v>
      </c>
      <c r="F1188" s="10" t="s">
        <v>416</v>
      </c>
      <c r="G1188" s="11" t="s">
        <v>417</v>
      </c>
      <c r="H1188" s="42">
        <v>3024.2858999999999</v>
      </c>
      <c r="I1188" s="42">
        <v>1.84648907272503</v>
      </c>
      <c r="J1188" s="42">
        <v>0</v>
      </c>
      <c r="K1188" s="42">
        <v>1.84648907272503</v>
      </c>
      <c r="N1188" s="43"/>
    </row>
    <row r="1189" spans="1:14" x14ac:dyDescent="0.3">
      <c r="A1189" s="10" t="s">
        <v>9</v>
      </c>
      <c r="B1189" s="10" t="s">
        <v>138</v>
      </c>
      <c r="C1189" s="10" t="s">
        <v>4743</v>
      </c>
      <c r="D1189" s="10" t="s">
        <v>4750</v>
      </c>
      <c r="E1189" s="11" t="s">
        <v>5147</v>
      </c>
      <c r="F1189" s="10" t="s">
        <v>4746</v>
      </c>
      <c r="G1189" s="11" t="s">
        <v>4747</v>
      </c>
      <c r="H1189" s="42">
        <v>1198.0263</v>
      </c>
      <c r="I1189" s="42">
        <v>0.73145943943696801</v>
      </c>
      <c r="J1189" s="42">
        <v>0</v>
      </c>
      <c r="K1189" s="42">
        <v>0.73145943943696801</v>
      </c>
      <c r="N1189" s="43"/>
    </row>
    <row r="1190" spans="1:14" x14ac:dyDescent="0.3">
      <c r="A1190" s="10" t="s">
        <v>9</v>
      </c>
      <c r="B1190" s="10" t="s">
        <v>138</v>
      </c>
      <c r="C1190" s="10" t="s">
        <v>4743</v>
      </c>
      <c r="D1190" s="10" t="s">
        <v>4752</v>
      </c>
      <c r="E1190" s="11" t="s">
        <v>5148</v>
      </c>
      <c r="F1190" s="10" t="s">
        <v>13</v>
      </c>
      <c r="G1190" s="11" t="s">
        <v>415</v>
      </c>
      <c r="H1190" s="42">
        <v>0</v>
      </c>
      <c r="I1190" s="42">
        <v>0</v>
      </c>
      <c r="J1190" s="42">
        <v>0</v>
      </c>
      <c r="K1190" s="42">
        <v>0</v>
      </c>
      <c r="N1190" s="43"/>
    </row>
    <row r="1191" spans="1:14" x14ac:dyDescent="0.3">
      <c r="A1191" s="10" t="s">
        <v>9</v>
      </c>
      <c r="B1191" s="10" t="s">
        <v>138</v>
      </c>
      <c r="C1191" s="10" t="s">
        <v>4743</v>
      </c>
      <c r="D1191" s="10" t="s">
        <v>4752</v>
      </c>
      <c r="E1191" s="11" t="s">
        <v>5148</v>
      </c>
      <c r="F1191" s="10" t="s">
        <v>416</v>
      </c>
      <c r="G1191" s="11" t="s">
        <v>417</v>
      </c>
      <c r="H1191" s="42">
        <v>6374.1493</v>
      </c>
      <c r="I1191" s="42">
        <v>17.481154118632102</v>
      </c>
      <c r="J1191" s="42">
        <v>0</v>
      </c>
      <c r="K1191" s="42">
        <v>17.481154118632102</v>
      </c>
      <c r="N1191" s="43"/>
    </row>
    <row r="1192" spans="1:14" x14ac:dyDescent="0.3">
      <c r="A1192" s="10" t="s">
        <v>9</v>
      </c>
      <c r="B1192" s="10" t="s">
        <v>138</v>
      </c>
      <c r="C1192" s="10" t="s">
        <v>4743</v>
      </c>
      <c r="D1192" s="10" t="s">
        <v>4752</v>
      </c>
      <c r="E1192" s="11" t="s">
        <v>5148</v>
      </c>
      <c r="F1192" s="10" t="s">
        <v>4746</v>
      </c>
      <c r="G1192" s="11" t="s">
        <v>4747</v>
      </c>
      <c r="H1192" s="42">
        <v>2000.6454000000001</v>
      </c>
      <c r="I1192" s="42">
        <v>5.4867855992786803</v>
      </c>
      <c r="J1192" s="42">
        <v>0</v>
      </c>
      <c r="K1192" s="42">
        <v>5.4867855992786803</v>
      </c>
      <c r="N1192" s="43"/>
    </row>
    <row r="1193" spans="1:14" x14ac:dyDescent="0.3">
      <c r="A1193" s="10" t="s">
        <v>9</v>
      </c>
      <c r="B1193" s="10" t="s">
        <v>138</v>
      </c>
      <c r="C1193" s="10" t="s">
        <v>4743</v>
      </c>
      <c r="D1193" s="10" t="s">
        <v>4752</v>
      </c>
      <c r="E1193" s="11" t="s">
        <v>5148</v>
      </c>
      <c r="F1193" s="10" t="s">
        <v>4748</v>
      </c>
      <c r="G1193" s="11" t="s">
        <v>4749</v>
      </c>
      <c r="H1193" s="42">
        <v>37826.155899999998</v>
      </c>
      <c r="I1193" s="42">
        <v>103.738527725897</v>
      </c>
      <c r="J1193" s="42">
        <v>0</v>
      </c>
      <c r="K1193" s="42">
        <v>103.738527725897</v>
      </c>
      <c r="N1193" s="43"/>
    </row>
    <row r="1194" spans="1:14" x14ac:dyDescent="0.3">
      <c r="A1194" s="10" t="s">
        <v>9</v>
      </c>
      <c r="B1194" s="10" t="s">
        <v>138</v>
      </c>
      <c r="C1194" s="10" t="s">
        <v>4743</v>
      </c>
      <c r="D1194" s="10" t="s">
        <v>4756</v>
      </c>
      <c r="E1194" s="11" t="s">
        <v>4919</v>
      </c>
      <c r="F1194" s="10" t="s">
        <v>416</v>
      </c>
      <c r="G1194" s="11" t="s">
        <v>417</v>
      </c>
      <c r="H1194" s="42">
        <v>10151.802799999999</v>
      </c>
      <c r="I1194" s="42">
        <v>12.284200151870399</v>
      </c>
      <c r="J1194" s="42">
        <v>0.17327886335489201</v>
      </c>
      <c r="K1194" s="42">
        <v>12.457479015225299</v>
      </c>
      <c r="N1194" s="43"/>
    </row>
    <row r="1195" spans="1:14" x14ac:dyDescent="0.3">
      <c r="A1195" s="10" t="s">
        <v>9</v>
      </c>
      <c r="B1195" s="10" t="s">
        <v>138</v>
      </c>
      <c r="C1195" s="10" t="s">
        <v>4743</v>
      </c>
      <c r="D1195" s="10" t="s">
        <v>4756</v>
      </c>
      <c r="E1195" s="11" t="s">
        <v>4919</v>
      </c>
      <c r="F1195" s="10" t="s">
        <v>4746</v>
      </c>
      <c r="G1195" s="11" t="s">
        <v>4747</v>
      </c>
      <c r="H1195" s="42">
        <v>0</v>
      </c>
      <c r="I1195" s="42">
        <v>0</v>
      </c>
      <c r="J1195" s="42">
        <v>0</v>
      </c>
      <c r="K1195" s="42">
        <v>0</v>
      </c>
      <c r="N1195" s="43"/>
    </row>
    <row r="1196" spans="1:14" x14ac:dyDescent="0.3">
      <c r="A1196" s="10" t="s">
        <v>9</v>
      </c>
      <c r="B1196" s="10" t="s">
        <v>138</v>
      </c>
      <c r="C1196" s="10" t="s">
        <v>4743</v>
      </c>
      <c r="D1196" s="10" t="s">
        <v>4756</v>
      </c>
      <c r="E1196" s="11" t="s">
        <v>4919</v>
      </c>
      <c r="F1196" s="10" t="s">
        <v>4748</v>
      </c>
      <c r="G1196" s="11" t="s">
        <v>4749</v>
      </c>
      <c r="H1196" s="42">
        <v>14487.397499999999</v>
      </c>
      <c r="I1196" s="42">
        <v>18.276337571182601</v>
      </c>
      <c r="J1196" s="42">
        <v>0</v>
      </c>
      <c r="K1196" s="42">
        <v>18.276337571182601</v>
      </c>
      <c r="N1196" s="43"/>
    </row>
    <row r="1197" spans="1:14" x14ac:dyDescent="0.3">
      <c r="A1197" s="10" t="s">
        <v>9</v>
      </c>
      <c r="B1197" s="10" t="s">
        <v>138</v>
      </c>
      <c r="C1197" s="10" t="s">
        <v>4743</v>
      </c>
      <c r="D1197" s="10" t="s">
        <v>4756</v>
      </c>
      <c r="E1197" s="11" t="s">
        <v>4919</v>
      </c>
      <c r="F1197" s="10" t="s">
        <v>4760</v>
      </c>
      <c r="G1197" s="11" t="s">
        <v>4761</v>
      </c>
      <c r="H1197" s="42">
        <v>9716.0989000000009</v>
      </c>
      <c r="I1197" s="42">
        <v>12.257184478877001</v>
      </c>
      <c r="J1197" s="42">
        <v>0</v>
      </c>
      <c r="K1197" s="42">
        <v>12.257184478877001</v>
      </c>
      <c r="N1197" s="43"/>
    </row>
    <row r="1198" spans="1:14" x14ac:dyDescent="0.3">
      <c r="A1198" s="10" t="s">
        <v>9</v>
      </c>
      <c r="B1198" s="10" t="s">
        <v>138</v>
      </c>
      <c r="C1198" s="10" t="s">
        <v>4743</v>
      </c>
      <c r="D1198" s="10" t="s">
        <v>4756</v>
      </c>
      <c r="E1198" s="11" t="s">
        <v>4919</v>
      </c>
      <c r="F1198" s="10" t="s">
        <v>4754</v>
      </c>
      <c r="G1198" s="11" t="s">
        <v>4755</v>
      </c>
      <c r="H1198" s="42">
        <v>18896.424999999999</v>
      </c>
      <c r="I1198" s="42">
        <v>22.865639886649799</v>
      </c>
      <c r="J1198" s="42">
        <v>0.32253887436356099</v>
      </c>
      <c r="K1198" s="42">
        <v>23.188178761013301</v>
      </c>
      <c r="N1198" s="43"/>
    </row>
    <row r="1199" spans="1:14" x14ac:dyDescent="0.3">
      <c r="A1199" s="10" t="s">
        <v>9</v>
      </c>
      <c r="B1199" s="10" t="s">
        <v>138</v>
      </c>
      <c r="C1199" s="10" t="s">
        <v>4743</v>
      </c>
      <c r="D1199" s="10" t="s">
        <v>4758</v>
      </c>
      <c r="E1199" s="11" t="s">
        <v>4826</v>
      </c>
      <c r="F1199" s="10" t="s">
        <v>416</v>
      </c>
      <c r="G1199" s="11" t="s">
        <v>417</v>
      </c>
      <c r="H1199" s="42">
        <v>2597.9549999999999</v>
      </c>
      <c r="I1199" s="42">
        <v>2.4303699213157501</v>
      </c>
      <c r="J1199" s="42">
        <v>2.8628541347050498</v>
      </c>
      <c r="K1199" s="42">
        <v>5.2932240560207999</v>
      </c>
      <c r="N1199" s="43"/>
    </row>
    <row r="1200" spans="1:14" x14ac:dyDescent="0.3">
      <c r="A1200" s="10" t="s">
        <v>9</v>
      </c>
      <c r="B1200" s="10" t="s">
        <v>138</v>
      </c>
      <c r="C1200" s="10" t="s">
        <v>4743</v>
      </c>
      <c r="D1200" s="10" t="s">
        <v>4758</v>
      </c>
      <c r="E1200" s="11" t="s">
        <v>4826</v>
      </c>
      <c r="F1200" s="10" t="s">
        <v>4746</v>
      </c>
      <c r="G1200" s="11" t="s">
        <v>4747</v>
      </c>
      <c r="H1200" s="42">
        <v>0</v>
      </c>
      <c r="I1200" s="42">
        <v>0</v>
      </c>
      <c r="J1200" s="42">
        <v>0</v>
      </c>
      <c r="K1200" s="42">
        <v>0</v>
      </c>
      <c r="N1200" s="43"/>
    </row>
    <row r="1201" spans="1:14" x14ac:dyDescent="0.3">
      <c r="A1201" s="10" t="s">
        <v>9</v>
      </c>
      <c r="B1201" s="10" t="s">
        <v>138</v>
      </c>
      <c r="C1201" s="10" t="s">
        <v>4743</v>
      </c>
      <c r="D1201" s="10" t="s">
        <v>4758</v>
      </c>
      <c r="E1201" s="11" t="s">
        <v>4826</v>
      </c>
      <c r="F1201" s="10" t="s">
        <v>4748</v>
      </c>
      <c r="G1201" s="11" t="s">
        <v>4749</v>
      </c>
      <c r="H1201" s="42">
        <v>30715.088899999999</v>
      </c>
      <c r="I1201" s="42">
        <v>16.6042545038989</v>
      </c>
      <c r="J1201" s="42">
        <v>0</v>
      </c>
      <c r="K1201" s="42">
        <v>16.6042545038989</v>
      </c>
      <c r="N1201" s="43"/>
    </row>
    <row r="1202" spans="1:14" x14ac:dyDescent="0.3">
      <c r="A1202" s="10" t="s">
        <v>9</v>
      </c>
      <c r="B1202" s="10" t="s">
        <v>138</v>
      </c>
      <c r="C1202" s="10" t="s">
        <v>4743</v>
      </c>
      <c r="D1202" s="10" t="s">
        <v>4762</v>
      </c>
      <c r="E1202" s="11" t="s">
        <v>5149</v>
      </c>
      <c r="F1202" s="10" t="s">
        <v>416</v>
      </c>
      <c r="G1202" s="11" t="s">
        <v>417</v>
      </c>
      <c r="H1202" s="42">
        <v>11376.686600000001</v>
      </c>
      <c r="I1202" s="42">
        <v>11.6771813183699</v>
      </c>
      <c r="J1202" s="42">
        <v>0</v>
      </c>
      <c r="K1202" s="42">
        <v>11.6771813183699</v>
      </c>
      <c r="N1202" s="43"/>
    </row>
    <row r="1203" spans="1:14" x14ac:dyDescent="0.3">
      <c r="A1203" s="10" t="s">
        <v>9</v>
      </c>
      <c r="B1203" s="10" t="s">
        <v>138</v>
      </c>
      <c r="C1203" s="10" t="s">
        <v>4743</v>
      </c>
      <c r="D1203" s="10" t="s">
        <v>4762</v>
      </c>
      <c r="E1203" s="11" t="s">
        <v>5149</v>
      </c>
      <c r="F1203" s="10" t="s">
        <v>4746</v>
      </c>
      <c r="G1203" s="11" t="s">
        <v>4747</v>
      </c>
      <c r="H1203" s="42">
        <v>0</v>
      </c>
      <c r="I1203" s="42">
        <v>0</v>
      </c>
      <c r="J1203" s="42">
        <v>0</v>
      </c>
      <c r="K1203" s="42">
        <v>0</v>
      </c>
      <c r="N1203" s="43"/>
    </row>
    <row r="1204" spans="1:14" x14ac:dyDescent="0.3">
      <c r="A1204" s="10" t="s">
        <v>9</v>
      </c>
      <c r="B1204" s="10" t="s">
        <v>138</v>
      </c>
      <c r="C1204" s="10" t="s">
        <v>4743</v>
      </c>
      <c r="D1204" s="10" t="s">
        <v>4766</v>
      </c>
      <c r="E1204" s="11" t="s">
        <v>4837</v>
      </c>
      <c r="F1204" s="10" t="s">
        <v>416</v>
      </c>
      <c r="G1204" s="11" t="s">
        <v>417</v>
      </c>
      <c r="H1204" s="42">
        <v>15217.536099999999</v>
      </c>
      <c r="I1204" s="42">
        <v>15.364950813089701</v>
      </c>
      <c r="J1204" s="42">
        <v>0</v>
      </c>
      <c r="K1204" s="42">
        <v>15.364950813089701</v>
      </c>
      <c r="N1204" s="43"/>
    </row>
    <row r="1205" spans="1:14" x14ac:dyDescent="0.3">
      <c r="A1205" s="10" t="s">
        <v>9</v>
      </c>
      <c r="B1205" s="10" t="s">
        <v>138</v>
      </c>
      <c r="C1205" s="10" t="s">
        <v>4743</v>
      </c>
      <c r="D1205" s="10" t="s">
        <v>4766</v>
      </c>
      <c r="E1205" s="11" t="s">
        <v>4837</v>
      </c>
      <c r="F1205" s="10" t="s">
        <v>4746</v>
      </c>
      <c r="G1205" s="11" t="s">
        <v>4747</v>
      </c>
      <c r="H1205" s="42">
        <v>1564.4195999999999</v>
      </c>
      <c r="I1205" s="42">
        <v>1.57957438265409</v>
      </c>
      <c r="J1205" s="42">
        <v>0</v>
      </c>
      <c r="K1205" s="42">
        <v>1.57957438265409</v>
      </c>
      <c r="N1205" s="43"/>
    </row>
    <row r="1206" spans="1:14" x14ac:dyDescent="0.3">
      <c r="A1206" s="10" t="s">
        <v>9</v>
      </c>
      <c r="B1206" s="10" t="s">
        <v>138</v>
      </c>
      <c r="C1206" s="10" t="s">
        <v>4743</v>
      </c>
      <c r="D1206" s="10" t="s">
        <v>4766</v>
      </c>
      <c r="E1206" s="11" t="s">
        <v>4837</v>
      </c>
      <c r="F1206" s="10" t="s">
        <v>4748</v>
      </c>
      <c r="G1206" s="11" t="s">
        <v>4749</v>
      </c>
      <c r="H1206" s="42">
        <v>12302.026900000001</v>
      </c>
      <c r="I1206" s="42">
        <v>12.4211985545071</v>
      </c>
      <c r="J1206" s="42">
        <v>0</v>
      </c>
      <c r="K1206" s="42">
        <v>12.4211985545071</v>
      </c>
      <c r="N1206" s="43"/>
    </row>
    <row r="1207" spans="1:14" x14ac:dyDescent="0.3">
      <c r="A1207" s="10" t="s">
        <v>9</v>
      </c>
      <c r="B1207" s="10" t="s">
        <v>138</v>
      </c>
      <c r="C1207" s="10" t="s">
        <v>4743</v>
      </c>
      <c r="D1207" s="10" t="s">
        <v>4768</v>
      </c>
      <c r="E1207" s="11" t="s">
        <v>5150</v>
      </c>
      <c r="F1207" s="10" t="s">
        <v>416</v>
      </c>
      <c r="G1207" s="11" t="s">
        <v>417</v>
      </c>
      <c r="H1207" s="42">
        <v>37171.256000000001</v>
      </c>
      <c r="I1207" s="42">
        <v>62.239218323057301</v>
      </c>
      <c r="J1207" s="42">
        <v>97.120826671094505</v>
      </c>
      <c r="K1207" s="42">
        <v>159.36004499415199</v>
      </c>
      <c r="N1207" s="43"/>
    </row>
    <row r="1208" spans="1:14" x14ac:dyDescent="0.3">
      <c r="A1208" s="10" t="s">
        <v>9</v>
      </c>
      <c r="B1208" s="10" t="s">
        <v>138</v>
      </c>
      <c r="C1208" s="10" t="s">
        <v>4743</v>
      </c>
      <c r="D1208" s="10" t="s">
        <v>4768</v>
      </c>
      <c r="E1208" s="11" t="s">
        <v>5150</v>
      </c>
      <c r="F1208" s="10" t="s">
        <v>4746</v>
      </c>
      <c r="G1208" s="11" t="s">
        <v>4747</v>
      </c>
      <c r="H1208" s="42">
        <v>0</v>
      </c>
      <c r="I1208" s="42">
        <v>0</v>
      </c>
      <c r="J1208" s="42">
        <v>0</v>
      </c>
      <c r="K1208" s="42">
        <v>0</v>
      </c>
      <c r="N1208" s="43"/>
    </row>
    <row r="1209" spans="1:14" x14ac:dyDescent="0.3">
      <c r="A1209" s="10" t="s">
        <v>9</v>
      </c>
      <c r="B1209" s="10" t="s">
        <v>138</v>
      </c>
      <c r="C1209" s="10" t="s">
        <v>4743</v>
      </c>
      <c r="D1209" s="10" t="s">
        <v>4770</v>
      </c>
      <c r="E1209" s="11" t="s">
        <v>5151</v>
      </c>
      <c r="F1209" s="10" t="s">
        <v>13</v>
      </c>
      <c r="G1209" s="11" t="s">
        <v>415</v>
      </c>
      <c r="H1209" s="42">
        <v>0</v>
      </c>
      <c r="I1209" s="42">
        <v>0</v>
      </c>
      <c r="J1209" s="42">
        <v>0</v>
      </c>
      <c r="K1209" s="42">
        <v>0</v>
      </c>
      <c r="N1209" s="43"/>
    </row>
    <row r="1210" spans="1:14" x14ac:dyDescent="0.3">
      <c r="A1210" s="10" t="s">
        <v>9</v>
      </c>
      <c r="B1210" s="10" t="s">
        <v>138</v>
      </c>
      <c r="C1210" s="10" t="s">
        <v>4743</v>
      </c>
      <c r="D1210" s="10" t="s">
        <v>4770</v>
      </c>
      <c r="E1210" s="11" t="s">
        <v>5151</v>
      </c>
      <c r="F1210" s="10" t="s">
        <v>416</v>
      </c>
      <c r="G1210" s="11" t="s">
        <v>417</v>
      </c>
      <c r="H1210" s="42">
        <v>13784.149100000001</v>
      </c>
      <c r="I1210" s="42">
        <v>10.8904572579511</v>
      </c>
      <c r="J1210" s="42">
        <v>0</v>
      </c>
      <c r="K1210" s="42">
        <v>10.8904572579511</v>
      </c>
      <c r="N1210" s="43"/>
    </row>
    <row r="1211" spans="1:14" x14ac:dyDescent="0.3">
      <c r="A1211" s="10" t="s">
        <v>9</v>
      </c>
      <c r="B1211" s="10" t="s">
        <v>138</v>
      </c>
      <c r="C1211" s="10" t="s">
        <v>4743</v>
      </c>
      <c r="D1211" s="10" t="s">
        <v>4770</v>
      </c>
      <c r="E1211" s="11" t="s">
        <v>5151</v>
      </c>
      <c r="F1211" s="10" t="s">
        <v>4746</v>
      </c>
      <c r="G1211" s="11" t="s">
        <v>4747</v>
      </c>
      <c r="H1211" s="42">
        <v>0</v>
      </c>
      <c r="I1211" s="42">
        <v>0</v>
      </c>
      <c r="J1211" s="42">
        <v>0</v>
      </c>
      <c r="K1211" s="42">
        <v>0</v>
      </c>
      <c r="N1211" s="43"/>
    </row>
    <row r="1212" spans="1:14" x14ac:dyDescent="0.3">
      <c r="A1212" s="10" t="s">
        <v>9</v>
      </c>
      <c r="B1212" s="10" t="s">
        <v>138</v>
      </c>
      <c r="C1212" s="10" t="s">
        <v>4743</v>
      </c>
      <c r="D1212" s="10" t="s">
        <v>4770</v>
      </c>
      <c r="E1212" s="11" t="s">
        <v>5151</v>
      </c>
      <c r="F1212" s="10" t="s">
        <v>4748</v>
      </c>
      <c r="G1212" s="11" t="s">
        <v>4749</v>
      </c>
      <c r="H1212" s="42">
        <v>5956.4236000000001</v>
      </c>
      <c r="I1212" s="42">
        <v>3.5573512861736298</v>
      </c>
      <c r="J1212" s="42">
        <v>0</v>
      </c>
      <c r="K1212" s="42">
        <v>3.5573512861736298</v>
      </c>
      <c r="N1212" s="43"/>
    </row>
    <row r="1213" spans="1:14" x14ac:dyDescent="0.3">
      <c r="A1213" s="10" t="s">
        <v>9</v>
      </c>
      <c r="B1213" s="10" t="s">
        <v>138</v>
      </c>
      <c r="C1213" s="10" t="s">
        <v>4743</v>
      </c>
      <c r="D1213" s="10" t="s">
        <v>4772</v>
      </c>
      <c r="E1213" s="11" t="s">
        <v>5028</v>
      </c>
      <c r="F1213" s="10" t="s">
        <v>13</v>
      </c>
      <c r="G1213" s="11" t="s">
        <v>415</v>
      </c>
      <c r="H1213" s="42">
        <v>0</v>
      </c>
      <c r="I1213" s="42">
        <v>0</v>
      </c>
      <c r="J1213" s="42">
        <v>0</v>
      </c>
      <c r="K1213" s="42">
        <v>0</v>
      </c>
      <c r="N1213" s="43"/>
    </row>
    <row r="1214" spans="1:14" x14ac:dyDescent="0.3">
      <c r="A1214" s="10" t="s">
        <v>9</v>
      </c>
      <c r="B1214" s="10" t="s">
        <v>138</v>
      </c>
      <c r="C1214" s="10" t="s">
        <v>4743</v>
      </c>
      <c r="D1214" s="10" t="s">
        <v>4772</v>
      </c>
      <c r="E1214" s="11" t="s">
        <v>5028</v>
      </c>
      <c r="F1214" s="10" t="s">
        <v>416</v>
      </c>
      <c r="G1214" s="11" t="s">
        <v>417</v>
      </c>
      <c r="H1214" s="42">
        <v>37701.458500000001</v>
      </c>
      <c r="I1214" s="42">
        <v>48.897104295599298</v>
      </c>
      <c r="J1214" s="42">
        <v>24.230826951804499</v>
      </c>
      <c r="K1214" s="42">
        <v>73.127931247403794</v>
      </c>
      <c r="N1214" s="43"/>
    </row>
    <row r="1215" spans="1:14" x14ac:dyDescent="0.3">
      <c r="A1215" s="10" t="s">
        <v>9</v>
      </c>
      <c r="B1215" s="10" t="s">
        <v>138</v>
      </c>
      <c r="C1215" s="10" t="s">
        <v>4743</v>
      </c>
      <c r="D1215" s="10" t="s">
        <v>4772</v>
      </c>
      <c r="E1215" s="11" t="s">
        <v>5028</v>
      </c>
      <c r="F1215" s="10" t="s">
        <v>4746</v>
      </c>
      <c r="G1215" s="11" t="s">
        <v>4747</v>
      </c>
      <c r="H1215" s="42">
        <v>0</v>
      </c>
      <c r="I1215" s="42">
        <v>0</v>
      </c>
      <c r="J1215" s="42">
        <v>0</v>
      </c>
      <c r="K1215" s="42">
        <v>0</v>
      </c>
      <c r="N1215" s="43"/>
    </row>
    <row r="1216" spans="1:14" x14ac:dyDescent="0.3">
      <c r="A1216" s="10" t="s">
        <v>9</v>
      </c>
      <c r="B1216" s="10" t="s">
        <v>138</v>
      </c>
      <c r="C1216" s="10" t="s">
        <v>4743</v>
      </c>
      <c r="D1216" s="10" t="s">
        <v>4774</v>
      </c>
      <c r="E1216" s="11" t="s">
        <v>4777</v>
      </c>
      <c r="F1216" s="10" t="s">
        <v>416</v>
      </c>
      <c r="G1216" s="11" t="s">
        <v>417</v>
      </c>
      <c r="H1216" s="42">
        <v>2948.2510000000002</v>
      </c>
      <c r="I1216" s="42">
        <v>2.0393759286775599</v>
      </c>
      <c r="J1216" s="42">
        <v>0</v>
      </c>
      <c r="K1216" s="42">
        <v>2.0393759286775599</v>
      </c>
      <c r="N1216" s="43"/>
    </row>
    <row r="1217" spans="1:14" x14ac:dyDescent="0.3">
      <c r="A1217" s="10" t="s">
        <v>9</v>
      </c>
      <c r="B1217" s="10" t="s">
        <v>138</v>
      </c>
      <c r="C1217" s="10" t="s">
        <v>4743</v>
      </c>
      <c r="D1217" s="10" t="s">
        <v>4774</v>
      </c>
      <c r="E1217" s="11" t="s">
        <v>4777</v>
      </c>
      <c r="F1217" s="10" t="s">
        <v>4746</v>
      </c>
      <c r="G1217" s="11" t="s">
        <v>4747</v>
      </c>
      <c r="H1217" s="42">
        <v>1014.9716</v>
      </c>
      <c r="I1217" s="42">
        <v>0.702080237741456</v>
      </c>
      <c r="J1217" s="42">
        <v>0</v>
      </c>
      <c r="K1217" s="42">
        <v>0.702080237741456</v>
      </c>
      <c r="N1217" s="43"/>
    </row>
    <row r="1218" spans="1:14" x14ac:dyDescent="0.3">
      <c r="A1218" s="10" t="s">
        <v>9</v>
      </c>
      <c r="B1218" s="10" t="s">
        <v>138</v>
      </c>
      <c r="C1218" s="10" t="s">
        <v>4743</v>
      </c>
      <c r="D1218" s="10" t="s">
        <v>4774</v>
      </c>
      <c r="E1218" s="11" t="s">
        <v>4777</v>
      </c>
      <c r="F1218" s="10" t="s">
        <v>4748</v>
      </c>
      <c r="G1218" s="11" t="s">
        <v>4749</v>
      </c>
      <c r="H1218" s="42">
        <v>9183.0768000000007</v>
      </c>
      <c r="I1218" s="42">
        <v>6.3521545319465096</v>
      </c>
      <c r="J1218" s="42">
        <v>0</v>
      </c>
      <c r="K1218" s="42">
        <v>6.3521545319465096</v>
      </c>
      <c r="N1218" s="43"/>
    </row>
    <row r="1219" spans="1:14" x14ac:dyDescent="0.3">
      <c r="A1219" s="10" t="s">
        <v>9</v>
      </c>
      <c r="B1219" s="10" t="s">
        <v>138</v>
      </c>
      <c r="C1219" s="10" t="s">
        <v>4743</v>
      </c>
      <c r="D1219" s="10" t="s">
        <v>4774</v>
      </c>
      <c r="E1219" s="11" t="s">
        <v>4777</v>
      </c>
      <c r="F1219" s="10" t="s">
        <v>4754</v>
      </c>
      <c r="G1219" s="11" t="s">
        <v>4755</v>
      </c>
      <c r="H1219" s="42">
        <v>0</v>
      </c>
      <c r="I1219" s="42">
        <v>0</v>
      </c>
      <c r="J1219" s="42">
        <v>0</v>
      </c>
      <c r="K1219" s="42">
        <v>0</v>
      </c>
      <c r="N1219" s="43"/>
    </row>
    <row r="1220" spans="1:14" x14ac:dyDescent="0.3">
      <c r="A1220" s="10" t="s">
        <v>9</v>
      </c>
      <c r="B1220" s="10" t="s">
        <v>138</v>
      </c>
      <c r="C1220" s="10" t="s">
        <v>4779</v>
      </c>
      <c r="D1220" s="10" t="s">
        <v>5152</v>
      </c>
      <c r="E1220" s="11" t="s">
        <v>5153</v>
      </c>
      <c r="F1220" s="10" t="s">
        <v>416</v>
      </c>
      <c r="G1220" s="11" t="s">
        <v>417</v>
      </c>
      <c r="H1220" s="42">
        <v>1607240.584</v>
      </c>
      <c r="I1220" s="42">
        <v>1919.75512948407</v>
      </c>
      <c r="J1220" s="42">
        <v>97028.793032464804</v>
      </c>
      <c r="K1220" s="42">
        <v>98948.5481619489</v>
      </c>
      <c r="N1220" s="43"/>
    </row>
    <row r="1221" spans="1:14" x14ac:dyDescent="0.3">
      <c r="A1221" s="10" t="s">
        <v>9</v>
      </c>
      <c r="B1221" s="10" t="s">
        <v>138</v>
      </c>
      <c r="C1221" s="10" t="s">
        <v>4779</v>
      </c>
      <c r="D1221" s="10" t="s">
        <v>5152</v>
      </c>
      <c r="E1221" s="11" t="s">
        <v>5153</v>
      </c>
      <c r="F1221" s="10" t="s">
        <v>15</v>
      </c>
      <c r="G1221" s="11" t="s">
        <v>418</v>
      </c>
      <c r="H1221" s="42">
        <v>35473.615299999998</v>
      </c>
      <c r="I1221" s="42">
        <v>42.371164468738399</v>
      </c>
      <c r="J1221" s="42">
        <v>0</v>
      </c>
      <c r="K1221" s="42">
        <v>42.371164468738399</v>
      </c>
      <c r="N1221" s="43"/>
    </row>
    <row r="1222" spans="1:14" x14ac:dyDescent="0.3">
      <c r="A1222" s="10" t="s">
        <v>9</v>
      </c>
      <c r="B1222" s="10" t="s">
        <v>138</v>
      </c>
      <c r="C1222" s="10" t="s">
        <v>4779</v>
      </c>
      <c r="D1222" s="10" t="s">
        <v>5152</v>
      </c>
      <c r="E1222" s="11" t="s">
        <v>5153</v>
      </c>
      <c r="F1222" s="10" t="s">
        <v>4865</v>
      </c>
      <c r="G1222" s="11" t="s">
        <v>4866</v>
      </c>
      <c r="H1222" s="42">
        <v>692155.80390000006</v>
      </c>
      <c r="I1222" s="42">
        <v>826.73973515543105</v>
      </c>
      <c r="J1222" s="42">
        <v>0</v>
      </c>
      <c r="K1222" s="42">
        <v>826.73973515543105</v>
      </c>
      <c r="N1222" s="43"/>
    </row>
    <row r="1223" spans="1:14" x14ac:dyDescent="0.3">
      <c r="A1223" s="10" t="s">
        <v>9</v>
      </c>
      <c r="B1223" s="10" t="s">
        <v>138</v>
      </c>
      <c r="C1223" s="10" t="s">
        <v>4779</v>
      </c>
      <c r="D1223" s="10" t="s">
        <v>5152</v>
      </c>
      <c r="E1223" s="11" t="s">
        <v>5153</v>
      </c>
      <c r="F1223" s="10" t="s">
        <v>4782</v>
      </c>
      <c r="G1223" s="11" t="s">
        <v>4783</v>
      </c>
      <c r="H1223" s="42">
        <v>0</v>
      </c>
      <c r="I1223" s="42">
        <v>0</v>
      </c>
      <c r="J1223" s="42">
        <v>0</v>
      </c>
      <c r="K1223" s="42">
        <v>0</v>
      </c>
      <c r="N1223" s="43"/>
    </row>
    <row r="1224" spans="1:14" x14ac:dyDescent="0.3">
      <c r="A1224" s="10" t="s">
        <v>9</v>
      </c>
      <c r="B1224" s="10" t="s">
        <v>138</v>
      </c>
      <c r="C1224" s="10" t="s">
        <v>4779</v>
      </c>
      <c r="D1224" s="10" t="s">
        <v>5152</v>
      </c>
      <c r="E1224" s="11" t="s">
        <v>5153</v>
      </c>
      <c r="F1224" s="10" t="s">
        <v>4784</v>
      </c>
      <c r="G1224" s="11" t="s">
        <v>4785</v>
      </c>
      <c r="H1224" s="42">
        <v>0</v>
      </c>
      <c r="I1224" s="42">
        <v>0</v>
      </c>
      <c r="J1224" s="42">
        <v>0</v>
      </c>
      <c r="K1224" s="42">
        <v>0</v>
      </c>
      <c r="N1224" s="43"/>
    </row>
    <row r="1225" spans="1:14" x14ac:dyDescent="0.3">
      <c r="A1225" s="10" t="s">
        <v>9</v>
      </c>
      <c r="B1225" s="10" t="s">
        <v>138</v>
      </c>
      <c r="C1225" s="10" t="s">
        <v>4779</v>
      </c>
      <c r="D1225" s="10" t="s">
        <v>5152</v>
      </c>
      <c r="E1225" s="11" t="s">
        <v>5153</v>
      </c>
      <c r="F1225" s="10" t="s">
        <v>4731</v>
      </c>
      <c r="G1225" s="11" t="s">
        <v>4732</v>
      </c>
      <c r="H1225" s="42">
        <v>0</v>
      </c>
      <c r="I1225" s="42">
        <v>0</v>
      </c>
      <c r="J1225" s="42">
        <v>0</v>
      </c>
      <c r="K1225" s="42">
        <v>0</v>
      </c>
      <c r="N1225" s="43"/>
    </row>
    <row r="1226" spans="1:14" x14ac:dyDescent="0.3">
      <c r="A1226" s="10" t="s">
        <v>9</v>
      </c>
      <c r="B1226" s="10" t="s">
        <v>138</v>
      </c>
      <c r="C1226" s="10" t="s">
        <v>4779</v>
      </c>
      <c r="D1226" s="10" t="s">
        <v>5152</v>
      </c>
      <c r="E1226" s="11" t="s">
        <v>5153</v>
      </c>
      <c r="F1226" s="10" t="s">
        <v>4786</v>
      </c>
      <c r="G1226" s="11" t="s">
        <v>4787</v>
      </c>
      <c r="H1226" s="42">
        <v>86246.278200000001</v>
      </c>
      <c r="I1226" s="42">
        <v>103.01614868465801</v>
      </c>
      <c r="J1226" s="42">
        <v>5206.6705884575804</v>
      </c>
      <c r="K1226" s="42">
        <v>5309.6867371422404</v>
      </c>
      <c r="N1226" s="43"/>
    </row>
    <row r="1227" spans="1:14" x14ac:dyDescent="0.3">
      <c r="A1227" s="10" t="s">
        <v>9</v>
      </c>
      <c r="B1227" s="10" t="s">
        <v>138</v>
      </c>
      <c r="C1227" s="10" t="s">
        <v>4779</v>
      </c>
      <c r="D1227" s="10" t="s">
        <v>5152</v>
      </c>
      <c r="E1227" s="11" t="s">
        <v>5153</v>
      </c>
      <c r="F1227" s="10" t="s">
        <v>4859</v>
      </c>
      <c r="G1227" s="11" t="s">
        <v>4860</v>
      </c>
      <c r="H1227" s="42">
        <v>254535.7996</v>
      </c>
      <c r="I1227" s="42">
        <v>304.02816590364898</v>
      </c>
      <c r="J1227" s="42">
        <v>15366.2753819196</v>
      </c>
      <c r="K1227" s="42">
        <v>15670.3035478233</v>
      </c>
      <c r="N1227" s="43"/>
    </row>
    <row r="1228" spans="1:14" x14ac:dyDescent="0.3">
      <c r="A1228" s="10" t="s">
        <v>9</v>
      </c>
      <c r="B1228" s="10" t="s">
        <v>138</v>
      </c>
      <c r="C1228" s="10" t="s">
        <v>4779</v>
      </c>
      <c r="D1228" s="10" t="s">
        <v>5152</v>
      </c>
      <c r="E1228" s="11" t="s">
        <v>5153</v>
      </c>
      <c r="F1228" s="10" t="s">
        <v>71</v>
      </c>
      <c r="G1228" s="11" t="s">
        <v>4778</v>
      </c>
      <c r="H1228" s="42">
        <v>0</v>
      </c>
      <c r="I1228" s="42">
        <v>0</v>
      </c>
      <c r="J1228" s="42">
        <v>0</v>
      </c>
      <c r="K1228" s="42">
        <v>0</v>
      </c>
      <c r="N1228" s="43"/>
    </row>
    <row r="1229" spans="1:14" x14ac:dyDescent="0.3">
      <c r="A1229" s="10" t="s">
        <v>9</v>
      </c>
      <c r="B1229" s="10" t="s">
        <v>138</v>
      </c>
      <c r="C1229" s="10" t="s">
        <v>4779</v>
      </c>
      <c r="D1229" s="10" t="s">
        <v>5152</v>
      </c>
      <c r="E1229" s="11" t="s">
        <v>5153</v>
      </c>
      <c r="F1229" s="10" t="s">
        <v>4788</v>
      </c>
      <c r="G1229" s="11" t="s">
        <v>4789</v>
      </c>
      <c r="H1229" s="42">
        <v>0</v>
      </c>
      <c r="I1229" s="42">
        <v>0</v>
      </c>
      <c r="J1229" s="42">
        <v>0</v>
      </c>
      <c r="K1229" s="42">
        <v>0</v>
      </c>
      <c r="N1229" s="43"/>
    </row>
    <row r="1230" spans="1:14" x14ac:dyDescent="0.3">
      <c r="A1230" s="10" t="s">
        <v>9</v>
      </c>
      <c r="B1230" s="10" t="s">
        <v>138</v>
      </c>
      <c r="C1230" s="10" t="s">
        <v>4779</v>
      </c>
      <c r="D1230" s="10" t="s">
        <v>5152</v>
      </c>
      <c r="E1230" s="11" t="s">
        <v>5153</v>
      </c>
      <c r="F1230" s="10" t="s">
        <v>4741</v>
      </c>
      <c r="G1230" s="11" t="s">
        <v>4742</v>
      </c>
      <c r="H1230" s="42">
        <v>68761.652600000001</v>
      </c>
      <c r="I1230" s="42">
        <v>82.131783259307994</v>
      </c>
      <c r="J1230" s="42">
        <v>4151.1272332926901</v>
      </c>
      <c r="K1230" s="42">
        <v>4233.2590165519996</v>
      </c>
      <c r="N1230" s="43"/>
    </row>
    <row r="1231" spans="1:14" x14ac:dyDescent="0.3">
      <c r="A1231" s="10" t="s">
        <v>9</v>
      </c>
      <c r="B1231" s="10" t="s">
        <v>138</v>
      </c>
      <c r="C1231" s="10" t="s">
        <v>4779</v>
      </c>
      <c r="D1231" s="10" t="s">
        <v>5152</v>
      </c>
      <c r="E1231" s="11" t="s">
        <v>5153</v>
      </c>
      <c r="F1231" s="10" t="s">
        <v>5001</v>
      </c>
      <c r="G1231" s="11" t="s">
        <v>5002</v>
      </c>
      <c r="H1231" s="42">
        <v>0</v>
      </c>
      <c r="I1231" s="42">
        <v>0</v>
      </c>
      <c r="J1231" s="42">
        <v>0</v>
      </c>
      <c r="K1231" s="42">
        <v>0</v>
      </c>
      <c r="N1231" s="43"/>
    </row>
    <row r="1232" spans="1:14" x14ac:dyDescent="0.3">
      <c r="A1232" s="10" t="s">
        <v>9</v>
      </c>
      <c r="B1232" s="10" t="s">
        <v>138</v>
      </c>
      <c r="C1232" s="10" t="s">
        <v>4779</v>
      </c>
      <c r="D1232" s="10" t="s">
        <v>5154</v>
      </c>
      <c r="E1232" s="11" t="s">
        <v>5155</v>
      </c>
      <c r="F1232" s="10" t="s">
        <v>416</v>
      </c>
      <c r="G1232" s="11" t="s">
        <v>417</v>
      </c>
      <c r="H1232" s="42">
        <v>11741.0898</v>
      </c>
      <c r="I1232" s="42" t="s">
        <v>414</v>
      </c>
      <c r="J1232" s="42">
        <v>0</v>
      </c>
      <c r="K1232" s="42">
        <v>0</v>
      </c>
      <c r="N1232" s="43"/>
    </row>
    <row r="1233" spans="1:14" x14ac:dyDescent="0.3">
      <c r="A1233" s="10" t="s">
        <v>9</v>
      </c>
      <c r="B1233" s="10" t="s">
        <v>138</v>
      </c>
      <c r="C1233" s="10" t="s">
        <v>4779</v>
      </c>
      <c r="D1233" s="10" t="s">
        <v>5154</v>
      </c>
      <c r="E1233" s="11" t="s">
        <v>5155</v>
      </c>
      <c r="F1233" s="10" t="s">
        <v>4731</v>
      </c>
      <c r="G1233" s="11" t="s">
        <v>4732</v>
      </c>
      <c r="H1233" s="42">
        <v>0</v>
      </c>
      <c r="I1233" s="42" t="s">
        <v>414</v>
      </c>
      <c r="J1233" s="42">
        <v>0</v>
      </c>
      <c r="K1233" s="42">
        <v>0</v>
      </c>
      <c r="N1233" s="43"/>
    </row>
    <row r="1234" spans="1:14" x14ac:dyDescent="0.3">
      <c r="A1234" s="10" t="s">
        <v>9</v>
      </c>
      <c r="B1234" s="10" t="s">
        <v>138</v>
      </c>
      <c r="C1234" s="10" t="s">
        <v>4779</v>
      </c>
      <c r="D1234" s="10" t="s">
        <v>5154</v>
      </c>
      <c r="E1234" s="11" t="s">
        <v>5155</v>
      </c>
      <c r="F1234" s="10" t="s">
        <v>4786</v>
      </c>
      <c r="G1234" s="11" t="s">
        <v>4787</v>
      </c>
      <c r="H1234" s="42">
        <v>0</v>
      </c>
      <c r="I1234" s="42" t="s">
        <v>414</v>
      </c>
      <c r="J1234" s="42">
        <v>0</v>
      </c>
      <c r="K1234" s="42">
        <v>0</v>
      </c>
      <c r="N1234" s="43"/>
    </row>
    <row r="1235" spans="1:14" x14ac:dyDescent="0.3">
      <c r="A1235" s="10" t="s">
        <v>9</v>
      </c>
      <c r="B1235" s="10" t="s">
        <v>138</v>
      </c>
      <c r="C1235" s="10" t="s">
        <v>4779</v>
      </c>
      <c r="D1235" s="10" t="s">
        <v>5154</v>
      </c>
      <c r="E1235" s="11" t="s">
        <v>5155</v>
      </c>
      <c r="F1235" s="10" t="s">
        <v>4788</v>
      </c>
      <c r="G1235" s="11" t="s">
        <v>4789</v>
      </c>
      <c r="H1235" s="42">
        <v>0</v>
      </c>
      <c r="I1235" s="42" t="s">
        <v>414</v>
      </c>
      <c r="J1235" s="42">
        <v>0</v>
      </c>
      <c r="K1235" s="42">
        <v>0</v>
      </c>
      <c r="N1235" s="43"/>
    </row>
    <row r="1236" spans="1:14" x14ac:dyDescent="0.3">
      <c r="A1236" s="10" t="s">
        <v>9</v>
      </c>
      <c r="B1236" s="10" t="s">
        <v>138</v>
      </c>
      <c r="C1236" s="10" t="s">
        <v>4779</v>
      </c>
      <c r="D1236" s="10" t="s">
        <v>5154</v>
      </c>
      <c r="E1236" s="11" t="s">
        <v>5155</v>
      </c>
      <c r="F1236" s="10" t="s">
        <v>4741</v>
      </c>
      <c r="G1236" s="11" t="s">
        <v>4742</v>
      </c>
      <c r="H1236" s="42">
        <v>0</v>
      </c>
      <c r="I1236" s="42" t="s">
        <v>414</v>
      </c>
      <c r="J1236" s="42">
        <v>0</v>
      </c>
      <c r="K1236" s="42">
        <v>0</v>
      </c>
      <c r="N1236" s="43"/>
    </row>
    <row r="1237" spans="1:14" x14ac:dyDescent="0.3">
      <c r="A1237" s="10" t="s">
        <v>9</v>
      </c>
      <c r="B1237" s="10" t="s">
        <v>138</v>
      </c>
      <c r="C1237" s="10" t="s">
        <v>4779</v>
      </c>
      <c r="D1237" s="10" t="s">
        <v>5156</v>
      </c>
      <c r="E1237" s="11" t="s">
        <v>5157</v>
      </c>
      <c r="F1237" s="10" t="s">
        <v>13</v>
      </c>
      <c r="G1237" s="11" t="s">
        <v>415</v>
      </c>
      <c r="H1237" s="42">
        <v>0</v>
      </c>
      <c r="I1237" s="42">
        <v>0</v>
      </c>
      <c r="J1237" s="42">
        <v>0</v>
      </c>
      <c r="K1237" s="42">
        <v>0</v>
      </c>
      <c r="N1237" s="43"/>
    </row>
    <row r="1238" spans="1:14" x14ac:dyDescent="0.3">
      <c r="A1238" s="10" t="s">
        <v>9</v>
      </c>
      <c r="B1238" s="10" t="s">
        <v>138</v>
      </c>
      <c r="C1238" s="10" t="s">
        <v>4779</v>
      </c>
      <c r="D1238" s="10" t="s">
        <v>5156</v>
      </c>
      <c r="E1238" s="11" t="s">
        <v>5157</v>
      </c>
      <c r="F1238" s="10" t="s">
        <v>416</v>
      </c>
      <c r="G1238" s="11" t="s">
        <v>417</v>
      </c>
      <c r="H1238" s="42">
        <v>16812.7896</v>
      </c>
      <c r="I1238" s="42">
        <v>38.909692469662502</v>
      </c>
      <c r="J1238" s="42">
        <v>0</v>
      </c>
      <c r="K1238" s="42">
        <v>38.909692469662502</v>
      </c>
      <c r="N1238" s="43"/>
    </row>
    <row r="1239" spans="1:14" x14ac:dyDescent="0.3">
      <c r="A1239" s="10" t="s">
        <v>9</v>
      </c>
      <c r="B1239" s="10" t="s">
        <v>138</v>
      </c>
      <c r="C1239" s="10" t="s">
        <v>4779</v>
      </c>
      <c r="D1239" s="10" t="s">
        <v>5156</v>
      </c>
      <c r="E1239" s="11" t="s">
        <v>5157</v>
      </c>
      <c r="F1239" s="10" t="s">
        <v>4731</v>
      </c>
      <c r="G1239" s="11" t="s">
        <v>4732</v>
      </c>
      <c r="H1239" s="42">
        <v>0</v>
      </c>
      <c r="I1239" s="42">
        <v>0</v>
      </c>
      <c r="J1239" s="42">
        <v>0</v>
      </c>
      <c r="K1239" s="42">
        <v>0</v>
      </c>
      <c r="N1239" s="43"/>
    </row>
    <row r="1240" spans="1:14" x14ac:dyDescent="0.3">
      <c r="A1240" s="10" t="s">
        <v>9</v>
      </c>
      <c r="B1240" s="10" t="s">
        <v>138</v>
      </c>
      <c r="C1240" s="10" t="s">
        <v>4779</v>
      </c>
      <c r="D1240" s="10" t="s">
        <v>5156</v>
      </c>
      <c r="E1240" s="11" t="s">
        <v>5157</v>
      </c>
      <c r="F1240" s="10" t="s">
        <v>4786</v>
      </c>
      <c r="G1240" s="11" t="s">
        <v>4787</v>
      </c>
      <c r="H1240" s="42">
        <v>0</v>
      </c>
      <c r="I1240" s="42">
        <v>0</v>
      </c>
      <c r="J1240" s="42">
        <v>0</v>
      </c>
      <c r="K1240" s="42">
        <v>0</v>
      </c>
      <c r="N1240" s="43"/>
    </row>
    <row r="1241" spans="1:14" x14ac:dyDescent="0.3">
      <c r="A1241" s="10" t="s">
        <v>9</v>
      </c>
      <c r="B1241" s="10" t="s">
        <v>138</v>
      </c>
      <c r="C1241" s="10" t="s">
        <v>4779</v>
      </c>
      <c r="D1241" s="10" t="s">
        <v>5156</v>
      </c>
      <c r="E1241" s="11" t="s">
        <v>5157</v>
      </c>
      <c r="F1241" s="10" t="s">
        <v>4788</v>
      </c>
      <c r="G1241" s="11" t="s">
        <v>4789</v>
      </c>
      <c r="H1241" s="42">
        <v>0</v>
      </c>
      <c r="I1241" s="42">
        <v>0</v>
      </c>
      <c r="J1241" s="42">
        <v>0</v>
      </c>
      <c r="K1241" s="42">
        <v>0</v>
      </c>
      <c r="N1241" s="43"/>
    </row>
    <row r="1242" spans="1:14" x14ac:dyDescent="0.3">
      <c r="A1242" s="10" t="s">
        <v>9</v>
      </c>
      <c r="B1242" s="10" t="s">
        <v>138</v>
      </c>
      <c r="C1242" s="10" t="s">
        <v>4779</v>
      </c>
      <c r="D1242" s="10" t="s">
        <v>5156</v>
      </c>
      <c r="E1242" s="11" t="s">
        <v>5157</v>
      </c>
      <c r="F1242" s="10" t="s">
        <v>4741</v>
      </c>
      <c r="G1242" s="11" t="s">
        <v>4742</v>
      </c>
      <c r="H1242" s="42">
        <v>2161.4775</v>
      </c>
      <c r="I1242" s="42">
        <v>5.0022884689976204</v>
      </c>
      <c r="J1242" s="42">
        <v>0</v>
      </c>
      <c r="K1242" s="42">
        <v>5.0022884689976204</v>
      </c>
      <c r="N1242" s="43"/>
    </row>
    <row r="1243" spans="1:14" x14ac:dyDescent="0.3">
      <c r="A1243" s="10" t="s">
        <v>9</v>
      </c>
      <c r="B1243" s="10" t="s">
        <v>138</v>
      </c>
      <c r="C1243" s="10" t="s">
        <v>4779</v>
      </c>
      <c r="D1243" s="10" t="s">
        <v>5158</v>
      </c>
      <c r="E1243" s="11" t="s">
        <v>5159</v>
      </c>
      <c r="F1243" s="10" t="s">
        <v>416</v>
      </c>
      <c r="G1243" s="11" t="s">
        <v>417</v>
      </c>
      <c r="H1243" s="42">
        <v>196039.9179</v>
      </c>
      <c r="I1243" s="42">
        <v>173.59807348286799</v>
      </c>
      <c r="J1243" s="42">
        <v>24.439182262281498</v>
      </c>
      <c r="K1243" s="42">
        <v>198.037255745149</v>
      </c>
      <c r="N1243" s="43"/>
    </row>
    <row r="1244" spans="1:14" x14ac:dyDescent="0.3">
      <c r="A1244" s="10" t="s">
        <v>9</v>
      </c>
      <c r="B1244" s="10" t="s">
        <v>138</v>
      </c>
      <c r="C1244" s="10" t="s">
        <v>4779</v>
      </c>
      <c r="D1244" s="10" t="s">
        <v>5158</v>
      </c>
      <c r="E1244" s="11" t="s">
        <v>5159</v>
      </c>
      <c r="F1244" s="10" t="s">
        <v>4731</v>
      </c>
      <c r="G1244" s="11" t="s">
        <v>4732</v>
      </c>
      <c r="H1244" s="42">
        <v>0</v>
      </c>
      <c r="I1244" s="42">
        <v>0</v>
      </c>
      <c r="J1244" s="42">
        <v>0</v>
      </c>
      <c r="K1244" s="42">
        <v>0</v>
      </c>
      <c r="N1244" s="43"/>
    </row>
    <row r="1245" spans="1:14" x14ac:dyDescent="0.3">
      <c r="A1245" s="10" t="s">
        <v>9</v>
      </c>
      <c r="B1245" s="10" t="s">
        <v>138</v>
      </c>
      <c r="C1245" s="10" t="s">
        <v>4779</v>
      </c>
      <c r="D1245" s="10" t="s">
        <v>5158</v>
      </c>
      <c r="E1245" s="11" t="s">
        <v>5159</v>
      </c>
      <c r="F1245" s="10" t="s">
        <v>4786</v>
      </c>
      <c r="G1245" s="11" t="s">
        <v>4787</v>
      </c>
      <c r="H1245" s="42">
        <v>0</v>
      </c>
      <c r="I1245" s="42">
        <v>0</v>
      </c>
      <c r="J1245" s="42">
        <v>0</v>
      </c>
      <c r="K1245" s="42">
        <v>0</v>
      </c>
      <c r="N1245" s="43"/>
    </row>
    <row r="1246" spans="1:14" x14ac:dyDescent="0.3">
      <c r="A1246" s="10" t="s">
        <v>9</v>
      </c>
      <c r="B1246" s="10" t="s">
        <v>138</v>
      </c>
      <c r="C1246" s="10" t="s">
        <v>4779</v>
      </c>
      <c r="D1246" s="10" t="s">
        <v>5160</v>
      </c>
      <c r="E1246" s="11" t="s">
        <v>5161</v>
      </c>
      <c r="F1246" s="10" t="s">
        <v>13</v>
      </c>
      <c r="G1246" s="11" t="s">
        <v>415</v>
      </c>
      <c r="H1246" s="42">
        <v>0</v>
      </c>
      <c r="I1246" s="42">
        <v>0</v>
      </c>
      <c r="J1246" s="42">
        <v>0</v>
      </c>
      <c r="K1246" s="42">
        <v>0</v>
      </c>
      <c r="N1246" s="43"/>
    </row>
    <row r="1247" spans="1:14" x14ac:dyDescent="0.3">
      <c r="A1247" s="10" t="s">
        <v>9</v>
      </c>
      <c r="B1247" s="10" t="s">
        <v>138</v>
      </c>
      <c r="C1247" s="10" t="s">
        <v>4779</v>
      </c>
      <c r="D1247" s="10" t="s">
        <v>5160</v>
      </c>
      <c r="E1247" s="11" t="s">
        <v>5161</v>
      </c>
      <c r="F1247" s="10" t="s">
        <v>416</v>
      </c>
      <c r="G1247" s="11" t="s">
        <v>417</v>
      </c>
      <c r="H1247" s="42">
        <v>39027.2523</v>
      </c>
      <c r="I1247" s="42">
        <v>56.428736135706998</v>
      </c>
      <c r="J1247" s="42">
        <v>120.240355112312</v>
      </c>
      <c r="K1247" s="42">
        <v>176.66909124801899</v>
      </c>
      <c r="N1247" s="43"/>
    </row>
    <row r="1248" spans="1:14" x14ac:dyDescent="0.3">
      <c r="A1248" s="10" t="s">
        <v>9</v>
      </c>
      <c r="B1248" s="10" t="s">
        <v>138</v>
      </c>
      <c r="C1248" s="10" t="s">
        <v>4779</v>
      </c>
      <c r="D1248" s="10" t="s">
        <v>5160</v>
      </c>
      <c r="E1248" s="11" t="s">
        <v>5161</v>
      </c>
      <c r="F1248" s="10" t="s">
        <v>4731</v>
      </c>
      <c r="G1248" s="11" t="s">
        <v>4732</v>
      </c>
      <c r="H1248" s="42">
        <v>0</v>
      </c>
      <c r="I1248" s="42">
        <v>0</v>
      </c>
      <c r="J1248" s="42">
        <v>0</v>
      </c>
      <c r="K1248" s="42">
        <v>0</v>
      </c>
      <c r="N1248" s="43"/>
    </row>
    <row r="1249" spans="1:14" x14ac:dyDescent="0.3">
      <c r="A1249" s="10" t="s">
        <v>9</v>
      </c>
      <c r="B1249" s="10" t="s">
        <v>138</v>
      </c>
      <c r="C1249" s="10" t="s">
        <v>4779</v>
      </c>
      <c r="D1249" s="10" t="s">
        <v>5160</v>
      </c>
      <c r="E1249" s="11" t="s">
        <v>5161</v>
      </c>
      <c r="F1249" s="10" t="s">
        <v>4786</v>
      </c>
      <c r="G1249" s="11" t="s">
        <v>4787</v>
      </c>
      <c r="H1249" s="42">
        <v>0</v>
      </c>
      <c r="I1249" s="42">
        <v>0</v>
      </c>
      <c r="J1249" s="42">
        <v>0</v>
      </c>
      <c r="K1249" s="42">
        <v>0</v>
      </c>
      <c r="N1249" s="43"/>
    </row>
    <row r="1250" spans="1:14" x14ac:dyDescent="0.3">
      <c r="A1250" s="10" t="s">
        <v>9</v>
      </c>
      <c r="B1250" s="10" t="s">
        <v>138</v>
      </c>
      <c r="C1250" s="10" t="s">
        <v>4779</v>
      </c>
      <c r="D1250" s="10" t="s">
        <v>5160</v>
      </c>
      <c r="E1250" s="11" t="s">
        <v>5161</v>
      </c>
      <c r="F1250" s="10" t="s">
        <v>4788</v>
      </c>
      <c r="G1250" s="11" t="s">
        <v>4789</v>
      </c>
      <c r="H1250" s="42">
        <v>0</v>
      </c>
      <c r="I1250" s="42">
        <v>0</v>
      </c>
      <c r="J1250" s="42">
        <v>0</v>
      </c>
      <c r="K1250" s="42">
        <v>0</v>
      </c>
      <c r="N1250" s="43"/>
    </row>
    <row r="1251" spans="1:14" x14ac:dyDescent="0.3">
      <c r="A1251" s="10" t="s">
        <v>9</v>
      </c>
      <c r="B1251" s="10" t="s">
        <v>138</v>
      </c>
      <c r="C1251" s="10" t="s">
        <v>4779</v>
      </c>
      <c r="D1251" s="10" t="s">
        <v>5160</v>
      </c>
      <c r="E1251" s="11" t="s">
        <v>5161</v>
      </c>
      <c r="F1251" s="10" t="s">
        <v>4741</v>
      </c>
      <c r="G1251" s="11" t="s">
        <v>4742</v>
      </c>
      <c r="H1251" s="42">
        <v>4462.2996000000003</v>
      </c>
      <c r="I1251" s="42">
        <v>6.4519512536117096</v>
      </c>
      <c r="J1251" s="42">
        <v>13.748046882281701</v>
      </c>
      <c r="K1251" s="42">
        <v>20.199998135893399</v>
      </c>
      <c r="N1251" s="43"/>
    </row>
    <row r="1252" spans="1:14" x14ac:dyDescent="0.3">
      <c r="A1252" s="10" t="s">
        <v>9</v>
      </c>
      <c r="B1252" s="10" t="s">
        <v>138</v>
      </c>
      <c r="C1252" s="10" t="s">
        <v>4779</v>
      </c>
      <c r="D1252" s="10" t="s">
        <v>5162</v>
      </c>
      <c r="E1252" s="11" t="s">
        <v>5163</v>
      </c>
      <c r="F1252" s="10" t="s">
        <v>416</v>
      </c>
      <c r="G1252" s="11" t="s">
        <v>417</v>
      </c>
      <c r="H1252" s="42">
        <v>31653.761399999999</v>
      </c>
      <c r="I1252" s="42">
        <v>200.31893526125501</v>
      </c>
      <c r="J1252" s="42">
        <v>9.4733101732312992</v>
      </c>
      <c r="K1252" s="42">
        <v>209.792245434487</v>
      </c>
      <c r="N1252" s="43"/>
    </row>
    <row r="1253" spans="1:14" x14ac:dyDescent="0.3">
      <c r="A1253" s="10" t="s">
        <v>9</v>
      </c>
      <c r="B1253" s="10" t="s">
        <v>138</v>
      </c>
      <c r="C1253" s="10" t="s">
        <v>4779</v>
      </c>
      <c r="D1253" s="10" t="s">
        <v>5162</v>
      </c>
      <c r="E1253" s="11" t="s">
        <v>5163</v>
      </c>
      <c r="F1253" s="10" t="s">
        <v>4731</v>
      </c>
      <c r="G1253" s="11" t="s">
        <v>4732</v>
      </c>
      <c r="H1253" s="42">
        <v>0</v>
      </c>
      <c r="I1253" s="42">
        <v>0</v>
      </c>
      <c r="J1253" s="42">
        <v>0</v>
      </c>
      <c r="K1253" s="42">
        <v>0</v>
      </c>
      <c r="N1253" s="43"/>
    </row>
    <row r="1254" spans="1:14" x14ac:dyDescent="0.3">
      <c r="A1254" s="10" t="s">
        <v>9</v>
      </c>
      <c r="B1254" s="10" t="s">
        <v>138</v>
      </c>
      <c r="C1254" s="10" t="s">
        <v>4779</v>
      </c>
      <c r="D1254" s="10" t="s">
        <v>5162</v>
      </c>
      <c r="E1254" s="11" t="s">
        <v>5163</v>
      </c>
      <c r="F1254" s="10" t="s">
        <v>4786</v>
      </c>
      <c r="G1254" s="11" t="s">
        <v>4787</v>
      </c>
      <c r="H1254" s="42">
        <v>0</v>
      </c>
      <c r="I1254" s="42">
        <v>0</v>
      </c>
      <c r="J1254" s="42">
        <v>0</v>
      </c>
      <c r="K1254" s="42">
        <v>0</v>
      </c>
      <c r="N1254" s="43"/>
    </row>
    <row r="1255" spans="1:14" x14ac:dyDescent="0.3">
      <c r="A1255" s="10" t="s">
        <v>9</v>
      </c>
      <c r="B1255" s="10" t="s">
        <v>138</v>
      </c>
      <c r="C1255" s="10" t="s">
        <v>4779</v>
      </c>
      <c r="D1255" s="10" t="s">
        <v>5162</v>
      </c>
      <c r="E1255" s="11" t="s">
        <v>5163</v>
      </c>
      <c r="F1255" s="10" t="s">
        <v>4788</v>
      </c>
      <c r="G1255" s="11" t="s">
        <v>4789</v>
      </c>
      <c r="H1255" s="42">
        <v>0</v>
      </c>
      <c r="I1255" s="42">
        <v>0</v>
      </c>
      <c r="J1255" s="42">
        <v>0</v>
      </c>
      <c r="K1255" s="42">
        <v>0</v>
      </c>
      <c r="N1255" s="43"/>
    </row>
    <row r="1256" spans="1:14" x14ac:dyDescent="0.3">
      <c r="A1256" s="10" t="s">
        <v>9</v>
      </c>
      <c r="B1256" s="10" t="s">
        <v>138</v>
      </c>
      <c r="C1256" s="10" t="s">
        <v>4779</v>
      </c>
      <c r="D1256" s="10" t="s">
        <v>5164</v>
      </c>
      <c r="E1256" s="11" t="s">
        <v>5165</v>
      </c>
      <c r="F1256" s="10" t="s">
        <v>416</v>
      </c>
      <c r="G1256" s="11" t="s">
        <v>417</v>
      </c>
      <c r="H1256" s="42">
        <v>52515.571199999998</v>
      </c>
      <c r="I1256" s="42">
        <v>179.369764590486</v>
      </c>
      <c r="J1256" s="42">
        <v>167.11978911231</v>
      </c>
      <c r="K1256" s="42">
        <v>346.48955370279498</v>
      </c>
      <c r="N1256" s="43"/>
    </row>
    <row r="1257" spans="1:14" x14ac:dyDescent="0.3">
      <c r="A1257" s="10" t="s">
        <v>9</v>
      </c>
      <c r="B1257" s="10" t="s">
        <v>138</v>
      </c>
      <c r="C1257" s="10" t="s">
        <v>4779</v>
      </c>
      <c r="D1257" s="10" t="s">
        <v>5164</v>
      </c>
      <c r="E1257" s="11" t="s">
        <v>5165</v>
      </c>
      <c r="F1257" s="10" t="s">
        <v>4731</v>
      </c>
      <c r="G1257" s="11" t="s">
        <v>4732</v>
      </c>
      <c r="H1257" s="42">
        <v>0</v>
      </c>
      <c r="I1257" s="42">
        <v>0</v>
      </c>
      <c r="J1257" s="42">
        <v>0</v>
      </c>
      <c r="K1257" s="42">
        <v>0</v>
      </c>
      <c r="N1257" s="43"/>
    </row>
    <row r="1258" spans="1:14" x14ac:dyDescent="0.3">
      <c r="A1258" s="10" t="s">
        <v>9</v>
      </c>
      <c r="B1258" s="10" t="s">
        <v>138</v>
      </c>
      <c r="C1258" s="10" t="s">
        <v>4779</v>
      </c>
      <c r="D1258" s="10" t="s">
        <v>5164</v>
      </c>
      <c r="E1258" s="11" t="s">
        <v>5165</v>
      </c>
      <c r="F1258" s="10" t="s">
        <v>4786</v>
      </c>
      <c r="G1258" s="11" t="s">
        <v>4787</v>
      </c>
      <c r="H1258" s="42">
        <v>0</v>
      </c>
      <c r="I1258" s="42">
        <v>0</v>
      </c>
      <c r="J1258" s="42">
        <v>0</v>
      </c>
      <c r="K1258" s="42">
        <v>0</v>
      </c>
      <c r="N1258" s="43"/>
    </row>
    <row r="1259" spans="1:14" x14ac:dyDescent="0.3">
      <c r="A1259" s="10" t="s">
        <v>9</v>
      </c>
      <c r="B1259" s="10" t="s">
        <v>138</v>
      </c>
      <c r="C1259" s="10" t="s">
        <v>4779</v>
      </c>
      <c r="D1259" s="10" t="s">
        <v>5164</v>
      </c>
      <c r="E1259" s="11" t="s">
        <v>5165</v>
      </c>
      <c r="F1259" s="10" t="s">
        <v>4788</v>
      </c>
      <c r="G1259" s="11" t="s">
        <v>4789</v>
      </c>
      <c r="H1259" s="42">
        <v>0</v>
      </c>
      <c r="I1259" s="42">
        <v>0</v>
      </c>
      <c r="J1259" s="42">
        <v>0</v>
      </c>
      <c r="K1259" s="42">
        <v>0</v>
      </c>
      <c r="N1259" s="43"/>
    </row>
    <row r="1260" spans="1:14" x14ac:dyDescent="0.3">
      <c r="A1260" s="10" t="s">
        <v>9</v>
      </c>
      <c r="B1260" s="10" t="s">
        <v>138</v>
      </c>
      <c r="C1260" s="10" t="s">
        <v>4779</v>
      </c>
      <c r="D1260" s="10" t="s">
        <v>5164</v>
      </c>
      <c r="E1260" s="11" t="s">
        <v>5165</v>
      </c>
      <c r="F1260" s="10" t="s">
        <v>4741</v>
      </c>
      <c r="G1260" s="11" t="s">
        <v>4742</v>
      </c>
      <c r="H1260" s="42">
        <v>4883.8932000000004</v>
      </c>
      <c r="I1260" s="42">
        <v>16.6812006776941</v>
      </c>
      <c r="J1260" s="42">
        <v>15.541965758616101</v>
      </c>
      <c r="K1260" s="42">
        <v>32.223166436310102</v>
      </c>
      <c r="N1260" s="43"/>
    </row>
    <row r="1261" spans="1:14" x14ac:dyDescent="0.3">
      <c r="A1261" s="10" t="s">
        <v>9</v>
      </c>
      <c r="B1261" s="10" t="s">
        <v>138</v>
      </c>
      <c r="C1261" s="10" t="s">
        <v>11</v>
      </c>
      <c r="D1261" s="10" t="s">
        <v>246</v>
      </c>
      <c r="E1261" s="11" t="s">
        <v>463</v>
      </c>
      <c r="F1261" s="10" t="s">
        <v>13</v>
      </c>
      <c r="G1261" s="11" t="s">
        <v>415</v>
      </c>
      <c r="H1261" s="42">
        <v>0</v>
      </c>
      <c r="I1261" s="42">
        <v>0</v>
      </c>
      <c r="J1261" s="42">
        <v>0</v>
      </c>
      <c r="K1261" s="42">
        <v>0</v>
      </c>
      <c r="N1261" s="43"/>
    </row>
    <row r="1262" spans="1:14" x14ac:dyDescent="0.3">
      <c r="A1262" s="10" t="s">
        <v>9</v>
      </c>
      <c r="B1262" s="10" t="s">
        <v>138</v>
      </c>
      <c r="C1262" s="10" t="s">
        <v>11</v>
      </c>
      <c r="D1262" s="10" t="s">
        <v>246</v>
      </c>
      <c r="E1262" s="11" t="s">
        <v>463</v>
      </c>
      <c r="F1262" s="10" t="s">
        <v>15</v>
      </c>
      <c r="G1262" s="11" t="s">
        <v>418</v>
      </c>
      <c r="H1262" s="42">
        <v>2533583.1877000001</v>
      </c>
      <c r="I1262" s="42">
        <v>3252.8969319613602</v>
      </c>
      <c r="J1262" s="42">
        <v>0</v>
      </c>
      <c r="K1262" s="42">
        <v>3252.8969319613602</v>
      </c>
      <c r="N1262" s="43"/>
    </row>
    <row r="1263" spans="1:14" x14ac:dyDescent="0.3">
      <c r="A1263" s="10" t="s">
        <v>9</v>
      </c>
      <c r="B1263" s="10" t="s">
        <v>138</v>
      </c>
      <c r="C1263" s="10" t="s">
        <v>11</v>
      </c>
      <c r="D1263" s="10" t="s">
        <v>246</v>
      </c>
      <c r="E1263" s="11" t="s">
        <v>463</v>
      </c>
      <c r="F1263" s="10" t="s">
        <v>17</v>
      </c>
      <c r="G1263" s="11" t="s">
        <v>4798</v>
      </c>
      <c r="H1263" s="42">
        <v>0</v>
      </c>
      <c r="I1263" s="42">
        <v>0</v>
      </c>
      <c r="J1263" s="42">
        <v>0</v>
      </c>
      <c r="K1263" s="42">
        <v>0</v>
      </c>
      <c r="N1263" s="43"/>
    </row>
    <row r="1264" spans="1:14" x14ac:dyDescent="0.3">
      <c r="A1264" s="10" t="s">
        <v>9</v>
      </c>
      <c r="B1264" s="10" t="s">
        <v>138</v>
      </c>
      <c r="C1264" s="10" t="s">
        <v>11</v>
      </c>
      <c r="D1264" s="10" t="s">
        <v>246</v>
      </c>
      <c r="E1264" s="11" t="s">
        <v>463</v>
      </c>
      <c r="F1264" s="10" t="s">
        <v>18</v>
      </c>
      <c r="G1264" s="11" t="s">
        <v>4799</v>
      </c>
      <c r="H1264" s="42">
        <v>5832102.1273999996</v>
      </c>
      <c r="I1264" s="42">
        <v>7487.9037757266096</v>
      </c>
      <c r="J1264" s="42">
        <v>73854.302514630093</v>
      </c>
      <c r="K1264" s="42">
        <v>81342.206290356698</v>
      </c>
      <c r="N1264" s="43"/>
    </row>
    <row r="1265" spans="1:14" x14ac:dyDescent="0.3">
      <c r="A1265" s="10" t="s">
        <v>9</v>
      </c>
      <c r="B1265" s="10" t="s">
        <v>138</v>
      </c>
      <c r="C1265" s="10" t="s">
        <v>11</v>
      </c>
      <c r="D1265" s="10" t="s">
        <v>137</v>
      </c>
      <c r="E1265" s="11" t="s">
        <v>464</v>
      </c>
      <c r="F1265" s="10" t="s">
        <v>15</v>
      </c>
      <c r="G1265" s="11" t="s">
        <v>418</v>
      </c>
      <c r="H1265" s="42">
        <v>266793.16409999999</v>
      </c>
      <c r="I1265" s="42">
        <v>273.84002663946001</v>
      </c>
      <c r="J1265" s="42">
        <v>0</v>
      </c>
      <c r="K1265" s="42">
        <v>273.84002663946001</v>
      </c>
      <c r="N1265" s="43"/>
    </row>
    <row r="1266" spans="1:14" x14ac:dyDescent="0.3">
      <c r="A1266" s="10" t="s">
        <v>9</v>
      </c>
      <c r="B1266" s="10" t="s">
        <v>138</v>
      </c>
      <c r="C1266" s="10" t="s">
        <v>11</v>
      </c>
      <c r="D1266" s="10" t="s">
        <v>137</v>
      </c>
      <c r="E1266" s="11" t="s">
        <v>464</v>
      </c>
      <c r="F1266" s="10" t="s">
        <v>16</v>
      </c>
      <c r="G1266" s="11" t="s">
        <v>426</v>
      </c>
      <c r="H1266" s="42">
        <v>77072.119399999996</v>
      </c>
      <c r="I1266" s="42">
        <v>79.107841070112798</v>
      </c>
      <c r="J1266" s="42">
        <v>0</v>
      </c>
      <c r="K1266" s="42">
        <v>79.107841070112798</v>
      </c>
      <c r="N1266" s="43"/>
    </row>
    <row r="1267" spans="1:14" x14ac:dyDescent="0.3">
      <c r="A1267" s="10" t="s">
        <v>9</v>
      </c>
      <c r="B1267" s="10" t="s">
        <v>138</v>
      </c>
      <c r="C1267" s="10" t="s">
        <v>11</v>
      </c>
      <c r="D1267" s="10" t="s">
        <v>137</v>
      </c>
      <c r="E1267" s="11" t="s">
        <v>464</v>
      </c>
      <c r="F1267" s="10" t="s">
        <v>17</v>
      </c>
      <c r="G1267" s="11" t="s">
        <v>4798</v>
      </c>
      <c r="H1267" s="42">
        <v>0</v>
      </c>
      <c r="I1267" s="42">
        <v>0</v>
      </c>
      <c r="J1267" s="42">
        <v>0</v>
      </c>
      <c r="K1267" s="42">
        <v>0</v>
      </c>
      <c r="N1267" s="43"/>
    </row>
    <row r="1268" spans="1:14" x14ac:dyDescent="0.3">
      <c r="A1268" s="10" t="s">
        <v>9</v>
      </c>
      <c r="B1268" s="10" t="s">
        <v>138</v>
      </c>
      <c r="C1268" s="10" t="s">
        <v>11</v>
      </c>
      <c r="D1268" s="10" t="s">
        <v>137</v>
      </c>
      <c r="E1268" s="11" t="s">
        <v>464</v>
      </c>
      <c r="F1268" s="10" t="s">
        <v>18</v>
      </c>
      <c r="G1268" s="11" t="s">
        <v>4799</v>
      </c>
      <c r="H1268" s="42">
        <v>411138.98489999998</v>
      </c>
      <c r="I1268" s="42">
        <v>421.998483251148</v>
      </c>
      <c r="J1268" s="42">
        <v>0</v>
      </c>
      <c r="K1268" s="42">
        <v>421.998483251148</v>
      </c>
      <c r="N1268" s="43"/>
    </row>
    <row r="1269" spans="1:14" x14ac:dyDescent="0.3">
      <c r="A1269" s="10" t="s">
        <v>9</v>
      </c>
      <c r="B1269" s="10" t="s">
        <v>138</v>
      </c>
      <c r="C1269" s="10" t="s">
        <v>4800</v>
      </c>
      <c r="D1269" s="10" t="s">
        <v>5166</v>
      </c>
      <c r="E1269" s="11" t="s">
        <v>5167</v>
      </c>
      <c r="F1269" s="10" t="s">
        <v>13</v>
      </c>
      <c r="G1269" s="11" t="s">
        <v>415</v>
      </c>
      <c r="H1269" s="42">
        <v>0</v>
      </c>
      <c r="I1269" s="42">
        <v>0</v>
      </c>
      <c r="J1269" s="42">
        <v>0</v>
      </c>
      <c r="K1269" s="42">
        <v>0</v>
      </c>
      <c r="N1269" s="43"/>
    </row>
    <row r="1270" spans="1:14" x14ac:dyDescent="0.3">
      <c r="A1270" s="10" t="s">
        <v>9</v>
      </c>
      <c r="B1270" s="10" t="s">
        <v>138</v>
      </c>
      <c r="C1270" s="10" t="s">
        <v>4800</v>
      </c>
      <c r="D1270" s="10" t="s">
        <v>5166</v>
      </c>
      <c r="E1270" s="11" t="s">
        <v>5167</v>
      </c>
      <c r="F1270" s="10" t="s">
        <v>416</v>
      </c>
      <c r="G1270" s="11" t="s">
        <v>417</v>
      </c>
      <c r="H1270" s="42">
        <v>350543.86080000002</v>
      </c>
      <c r="I1270" s="42">
        <v>521.03958380557799</v>
      </c>
      <c r="J1270" s="42">
        <v>17617.022178984898</v>
      </c>
      <c r="K1270" s="42">
        <v>18138.061762790501</v>
      </c>
      <c r="N1270" s="43"/>
    </row>
    <row r="1271" spans="1:14" x14ac:dyDescent="0.3">
      <c r="A1271" s="10" t="s">
        <v>9</v>
      </c>
      <c r="B1271" s="10" t="s">
        <v>138</v>
      </c>
      <c r="C1271" s="10" t="s">
        <v>4800</v>
      </c>
      <c r="D1271" s="10" t="s">
        <v>5166</v>
      </c>
      <c r="E1271" s="11" t="s">
        <v>5167</v>
      </c>
      <c r="F1271" s="10" t="s">
        <v>15</v>
      </c>
      <c r="G1271" s="11" t="s">
        <v>418</v>
      </c>
      <c r="H1271" s="42">
        <v>112275.92630000001</v>
      </c>
      <c r="I1271" s="42">
        <v>166.88411488015399</v>
      </c>
      <c r="J1271" s="42">
        <v>0</v>
      </c>
      <c r="K1271" s="42">
        <v>166.88411488015399</v>
      </c>
      <c r="N1271" s="43"/>
    </row>
    <row r="1272" spans="1:14" x14ac:dyDescent="0.3">
      <c r="A1272" s="10" t="s">
        <v>9</v>
      </c>
      <c r="B1272" s="10" t="s">
        <v>138</v>
      </c>
      <c r="C1272" s="10" t="s">
        <v>4806</v>
      </c>
      <c r="D1272" s="10" t="s">
        <v>5168</v>
      </c>
      <c r="E1272" s="11" t="s">
        <v>5169</v>
      </c>
      <c r="F1272" s="10" t="s">
        <v>4907</v>
      </c>
      <c r="G1272" s="11" t="s">
        <v>4908</v>
      </c>
      <c r="H1272" s="42">
        <v>83187.910399999993</v>
      </c>
      <c r="I1272" s="42">
        <v>85.385169755710507</v>
      </c>
      <c r="J1272" s="42">
        <v>0</v>
      </c>
      <c r="K1272" s="42">
        <v>85.385169755710507</v>
      </c>
      <c r="N1272" s="43"/>
    </row>
    <row r="1273" spans="1:14" x14ac:dyDescent="0.3">
      <c r="A1273" s="10" t="s">
        <v>9</v>
      </c>
      <c r="B1273" s="10" t="s">
        <v>138</v>
      </c>
      <c r="C1273" s="10" t="s">
        <v>4806</v>
      </c>
      <c r="D1273" s="10" t="s">
        <v>5170</v>
      </c>
      <c r="E1273" s="11" t="s">
        <v>5171</v>
      </c>
      <c r="F1273" s="10" t="s">
        <v>4809</v>
      </c>
      <c r="G1273" s="11" t="s">
        <v>4810</v>
      </c>
      <c r="H1273" s="42">
        <v>0</v>
      </c>
      <c r="I1273" s="42">
        <v>0</v>
      </c>
      <c r="J1273" s="42">
        <v>0</v>
      </c>
      <c r="K1273" s="42">
        <v>0</v>
      </c>
      <c r="N1273" s="43"/>
    </row>
    <row r="1274" spans="1:14" x14ac:dyDescent="0.3">
      <c r="A1274" s="10" t="s">
        <v>9</v>
      </c>
      <c r="B1274" s="10" t="s">
        <v>138</v>
      </c>
      <c r="C1274" s="10" t="s">
        <v>4806</v>
      </c>
      <c r="D1274" s="10" t="s">
        <v>5172</v>
      </c>
      <c r="E1274" s="11" t="s">
        <v>5173</v>
      </c>
      <c r="F1274" s="10" t="s">
        <v>4907</v>
      </c>
      <c r="G1274" s="11" t="s">
        <v>4908</v>
      </c>
      <c r="H1274" s="42">
        <v>228039.85690000001</v>
      </c>
      <c r="I1274" s="42">
        <v>265.78590389717601</v>
      </c>
      <c r="J1274" s="42">
        <v>131.70948129419199</v>
      </c>
      <c r="K1274" s="42">
        <v>397.49538519136797</v>
      </c>
      <c r="N1274" s="43"/>
    </row>
    <row r="1275" spans="1:14" x14ac:dyDescent="0.3">
      <c r="A1275" s="10" t="s">
        <v>9</v>
      </c>
      <c r="B1275" s="10" t="s">
        <v>138</v>
      </c>
      <c r="C1275" s="10" t="s">
        <v>4806</v>
      </c>
      <c r="D1275" s="10" t="s">
        <v>5172</v>
      </c>
      <c r="E1275" s="11" t="s">
        <v>5173</v>
      </c>
      <c r="F1275" s="10" t="s">
        <v>4909</v>
      </c>
      <c r="G1275" s="11" t="s">
        <v>4910</v>
      </c>
      <c r="H1275" s="42">
        <v>36320.864300000001</v>
      </c>
      <c r="I1275" s="42">
        <v>42.332835499751802</v>
      </c>
      <c r="J1275" s="42">
        <v>20.977921415808801</v>
      </c>
      <c r="K1275" s="42">
        <v>63.310756915560603</v>
      </c>
      <c r="N1275" s="43"/>
    </row>
    <row r="1276" spans="1:14" x14ac:dyDescent="0.3">
      <c r="A1276" s="10" t="s">
        <v>9</v>
      </c>
      <c r="B1276" s="10" t="s">
        <v>138</v>
      </c>
      <c r="C1276" s="10" t="s">
        <v>4806</v>
      </c>
      <c r="D1276" s="10" t="s">
        <v>4784</v>
      </c>
      <c r="E1276" s="11" t="s">
        <v>5174</v>
      </c>
      <c r="F1276" s="10" t="s">
        <v>4907</v>
      </c>
      <c r="G1276" s="11" t="s">
        <v>4908</v>
      </c>
      <c r="H1276" s="42">
        <v>172302.09529999999</v>
      </c>
      <c r="I1276" s="42">
        <v>289.02869878789602</v>
      </c>
      <c r="J1276" s="42">
        <v>2.5094371156283701</v>
      </c>
      <c r="K1276" s="42">
        <v>291.53813590352502</v>
      </c>
      <c r="N1276" s="43"/>
    </row>
    <row r="1277" spans="1:14" x14ac:dyDescent="0.3">
      <c r="A1277" s="10" t="s">
        <v>9</v>
      </c>
      <c r="B1277" s="10" t="s">
        <v>138</v>
      </c>
      <c r="C1277" s="10" t="s">
        <v>4806</v>
      </c>
      <c r="D1277" s="10" t="s">
        <v>5102</v>
      </c>
      <c r="E1277" s="11" t="s">
        <v>5175</v>
      </c>
      <c r="F1277" s="10" t="s">
        <v>13</v>
      </c>
      <c r="G1277" s="11" t="s">
        <v>415</v>
      </c>
      <c r="H1277" s="42">
        <v>0</v>
      </c>
      <c r="I1277" s="42">
        <v>0</v>
      </c>
      <c r="J1277" s="42">
        <v>0</v>
      </c>
      <c r="K1277" s="42">
        <v>0</v>
      </c>
      <c r="N1277" s="43"/>
    </row>
    <row r="1278" spans="1:14" x14ac:dyDescent="0.3">
      <c r="A1278" s="10" t="s">
        <v>9</v>
      </c>
      <c r="B1278" s="10" t="s">
        <v>138</v>
      </c>
      <c r="C1278" s="10" t="s">
        <v>4806</v>
      </c>
      <c r="D1278" s="10" t="s">
        <v>5102</v>
      </c>
      <c r="E1278" s="11" t="s">
        <v>5175</v>
      </c>
      <c r="F1278" s="10" t="s">
        <v>4838</v>
      </c>
      <c r="G1278" s="11" t="s">
        <v>4839</v>
      </c>
      <c r="H1278" s="42">
        <v>15735.052900000001</v>
      </c>
      <c r="I1278" s="42">
        <v>9.6070953204099307</v>
      </c>
      <c r="J1278" s="42">
        <v>0</v>
      </c>
      <c r="K1278" s="42">
        <v>9.6070953204099307</v>
      </c>
      <c r="N1278" s="43"/>
    </row>
    <row r="1279" spans="1:14" x14ac:dyDescent="0.3">
      <c r="A1279" s="10" t="s">
        <v>9</v>
      </c>
      <c r="B1279" s="10" t="s">
        <v>138</v>
      </c>
      <c r="C1279" s="10" t="s">
        <v>4806</v>
      </c>
      <c r="D1279" s="10" t="s">
        <v>5102</v>
      </c>
      <c r="E1279" s="11" t="s">
        <v>5175</v>
      </c>
      <c r="F1279" s="10" t="s">
        <v>4840</v>
      </c>
      <c r="G1279" s="11" t="s">
        <v>4841</v>
      </c>
      <c r="H1279" s="42">
        <v>4353.8028999999997</v>
      </c>
      <c r="I1279" s="42">
        <v>2.6582306457587399</v>
      </c>
      <c r="J1279" s="42">
        <v>0</v>
      </c>
      <c r="K1279" s="42">
        <v>2.6582306457587399</v>
      </c>
      <c r="N1279" s="43"/>
    </row>
    <row r="1280" spans="1:14" x14ac:dyDescent="0.3">
      <c r="A1280" s="10" t="s">
        <v>9</v>
      </c>
      <c r="B1280" s="10" t="s">
        <v>26</v>
      </c>
      <c r="C1280" s="10" t="s">
        <v>4722</v>
      </c>
      <c r="D1280" s="10" t="s">
        <v>4723</v>
      </c>
      <c r="E1280" s="11" t="s">
        <v>5176</v>
      </c>
      <c r="F1280" s="10" t="s">
        <v>416</v>
      </c>
      <c r="G1280" s="11" t="s">
        <v>417</v>
      </c>
      <c r="H1280" s="42">
        <v>7028965.1078000003</v>
      </c>
      <c r="I1280" s="42">
        <v>24975.069213554802</v>
      </c>
      <c r="J1280" s="42">
        <v>500141.462001012</v>
      </c>
      <c r="K1280" s="42">
        <v>525116.53121456702</v>
      </c>
      <c r="N1280" s="43"/>
    </row>
    <row r="1281" spans="1:14" x14ac:dyDescent="0.3">
      <c r="A1281" s="10" t="s">
        <v>9</v>
      </c>
      <c r="B1281" s="10" t="s">
        <v>26</v>
      </c>
      <c r="C1281" s="10" t="s">
        <v>4722</v>
      </c>
      <c r="D1281" s="10" t="s">
        <v>4723</v>
      </c>
      <c r="E1281" s="11" t="s">
        <v>5176</v>
      </c>
      <c r="F1281" s="10" t="s">
        <v>4725</v>
      </c>
      <c r="G1281" s="11" t="s">
        <v>4726</v>
      </c>
      <c r="H1281" s="42">
        <v>253653.95819999999</v>
      </c>
      <c r="I1281" s="42">
        <v>901.27423683697896</v>
      </c>
      <c r="J1281" s="42">
        <v>18048.583193949598</v>
      </c>
      <c r="K1281" s="42">
        <v>18949.857430786498</v>
      </c>
      <c r="N1281" s="43"/>
    </row>
    <row r="1282" spans="1:14" x14ac:dyDescent="0.3">
      <c r="A1282" s="10" t="s">
        <v>9</v>
      </c>
      <c r="B1282" s="10" t="s">
        <v>26</v>
      </c>
      <c r="C1282" s="10" t="s">
        <v>4722</v>
      </c>
      <c r="D1282" s="10" t="s">
        <v>4723</v>
      </c>
      <c r="E1282" s="11" t="s">
        <v>5176</v>
      </c>
      <c r="F1282" s="10" t="s">
        <v>4727</v>
      </c>
      <c r="G1282" s="11" t="s">
        <v>4728</v>
      </c>
      <c r="H1282" s="42">
        <v>241429.6709</v>
      </c>
      <c r="I1282" s="42">
        <v>857.83933385688397</v>
      </c>
      <c r="J1282" s="42">
        <v>17178.771955686901</v>
      </c>
      <c r="K1282" s="42">
        <v>18036.611289543798</v>
      </c>
      <c r="N1282" s="43"/>
    </row>
    <row r="1283" spans="1:14" x14ac:dyDescent="0.3">
      <c r="A1283" s="10" t="s">
        <v>9</v>
      </c>
      <c r="B1283" s="10" t="s">
        <v>26</v>
      </c>
      <c r="C1283" s="10" t="s">
        <v>4722</v>
      </c>
      <c r="D1283" s="10" t="s">
        <v>4723</v>
      </c>
      <c r="E1283" s="11" t="s">
        <v>5176</v>
      </c>
      <c r="F1283" s="10" t="s">
        <v>4729</v>
      </c>
      <c r="G1283" s="11" t="s">
        <v>4730</v>
      </c>
      <c r="H1283" s="42">
        <v>0</v>
      </c>
      <c r="I1283" s="42">
        <v>0</v>
      </c>
      <c r="J1283" s="42">
        <v>0</v>
      </c>
      <c r="K1283" s="42">
        <v>0</v>
      </c>
      <c r="N1283" s="43"/>
    </row>
    <row r="1284" spans="1:14" x14ac:dyDescent="0.3">
      <c r="A1284" s="10" t="s">
        <v>9</v>
      </c>
      <c r="B1284" s="10" t="s">
        <v>26</v>
      </c>
      <c r="C1284" s="10" t="s">
        <v>4722</v>
      </c>
      <c r="D1284" s="10" t="s">
        <v>4723</v>
      </c>
      <c r="E1284" s="11" t="s">
        <v>5176</v>
      </c>
      <c r="F1284" s="10" t="s">
        <v>4731</v>
      </c>
      <c r="G1284" s="11" t="s">
        <v>4732</v>
      </c>
      <c r="H1284" s="42">
        <v>0</v>
      </c>
      <c r="I1284" s="42">
        <v>0</v>
      </c>
      <c r="J1284" s="42">
        <v>0</v>
      </c>
      <c r="K1284" s="42">
        <v>0</v>
      </c>
      <c r="N1284" s="43"/>
    </row>
    <row r="1285" spans="1:14" x14ac:dyDescent="0.3">
      <c r="A1285" s="10" t="s">
        <v>9</v>
      </c>
      <c r="B1285" s="10" t="s">
        <v>26</v>
      </c>
      <c r="C1285" s="10" t="s">
        <v>4722</v>
      </c>
      <c r="D1285" s="10" t="s">
        <v>4723</v>
      </c>
      <c r="E1285" s="11" t="s">
        <v>5176</v>
      </c>
      <c r="F1285" s="10" t="s">
        <v>4733</v>
      </c>
      <c r="G1285" s="11" t="s">
        <v>4734</v>
      </c>
      <c r="H1285" s="42">
        <v>385065.04489999998</v>
      </c>
      <c r="I1285" s="42">
        <v>1368.1994438730001</v>
      </c>
      <c r="J1285" s="42">
        <v>27399.054005272799</v>
      </c>
      <c r="K1285" s="42">
        <v>28767.253449145799</v>
      </c>
      <c r="N1285" s="43"/>
    </row>
    <row r="1286" spans="1:14" x14ac:dyDescent="0.3">
      <c r="A1286" s="10" t="s">
        <v>9</v>
      </c>
      <c r="B1286" s="10" t="s">
        <v>26</v>
      </c>
      <c r="C1286" s="10" t="s">
        <v>4722</v>
      </c>
      <c r="D1286" s="10" t="s">
        <v>4723</v>
      </c>
      <c r="E1286" s="11" t="s">
        <v>5176</v>
      </c>
      <c r="F1286" s="10" t="s">
        <v>4735</v>
      </c>
      <c r="G1286" s="11" t="s">
        <v>4736</v>
      </c>
      <c r="H1286" s="42">
        <v>209340.9172</v>
      </c>
      <c r="I1286" s="42">
        <v>743.82271353413296</v>
      </c>
      <c r="J1286" s="42">
        <v>14895.5174552475</v>
      </c>
      <c r="K1286" s="42">
        <v>15639.3401687817</v>
      </c>
      <c r="N1286" s="43"/>
    </row>
    <row r="1287" spans="1:14" x14ac:dyDescent="0.3">
      <c r="A1287" s="10" t="s">
        <v>9</v>
      </c>
      <c r="B1287" s="10" t="s">
        <v>26</v>
      </c>
      <c r="C1287" s="10" t="s">
        <v>4722</v>
      </c>
      <c r="D1287" s="10" t="s">
        <v>4723</v>
      </c>
      <c r="E1287" s="11" t="s">
        <v>5176</v>
      </c>
      <c r="F1287" s="10" t="s">
        <v>4741</v>
      </c>
      <c r="G1287" s="11" t="s">
        <v>4742</v>
      </c>
      <c r="H1287" s="42">
        <v>229205.3841</v>
      </c>
      <c r="I1287" s="42">
        <v>814.40443087678796</v>
      </c>
      <c r="J1287" s="42">
        <v>16308.960717424299</v>
      </c>
      <c r="K1287" s="42">
        <v>17123.365148301102</v>
      </c>
      <c r="N1287" s="43"/>
    </row>
    <row r="1288" spans="1:14" x14ac:dyDescent="0.3">
      <c r="A1288" s="10" t="s">
        <v>9</v>
      </c>
      <c r="B1288" s="10" t="s">
        <v>26</v>
      </c>
      <c r="C1288" s="10" t="s">
        <v>4743</v>
      </c>
      <c r="D1288" s="10" t="s">
        <v>4744</v>
      </c>
      <c r="E1288" s="11" t="s">
        <v>4947</v>
      </c>
      <c r="F1288" s="10" t="s">
        <v>416</v>
      </c>
      <c r="G1288" s="11" t="s">
        <v>417</v>
      </c>
      <c r="H1288" s="42">
        <v>99121.9571</v>
      </c>
      <c r="I1288" s="42">
        <v>418.17115240090999</v>
      </c>
      <c r="J1288" s="42">
        <v>18772.724631953399</v>
      </c>
      <c r="K1288" s="42">
        <v>19190.895784354299</v>
      </c>
      <c r="N1288" s="43"/>
    </row>
    <row r="1289" spans="1:14" x14ac:dyDescent="0.3">
      <c r="A1289" s="10" t="s">
        <v>9</v>
      </c>
      <c r="B1289" s="10" t="s">
        <v>26</v>
      </c>
      <c r="C1289" s="10" t="s">
        <v>4743</v>
      </c>
      <c r="D1289" s="10" t="s">
        <v>4744</v>
      </c>
      <c r="E1289" s="11" t="s">
        <v>4947</v>
      </c>
      <c r="F1289" s="10" t="s">
        <v>4746</v>
      </c>
      <c r="G1289" s="11" t="s">
        <v>4747</v>
      </c>
      <c r="H1289" s="42">
        <v>211807.97150000001</v>
      </c>
      <c r="I1289" s="42">
        <v>893.56572565668102</v>
      </c>
      <c r="J1289" s="42">
        <v>40114.348424068798</v>
      </c>
      <c r="K1289" s="42">
        <v>41007.914149725497</v>
      </c>
      <c r="N1289" s="43"/>
    </row>
    <row r="1290" spans="1:14" x14ac:dyDescent="0.3">
      <c r="A1290" s="10" t="s">
        <v>9</v>
      </c>
      <c r="B1290" s="10" t="s">
        <v>26</v>
      </c>
      <c r="C1290" s="10" t="s">
        <v>4743</v>
      </c>
      <c r="D1290" s="10" t="s">
        <v>4744</v>
      </c>
      <c r="E1290" s="11" t="s">
        <v>4947</v>
      </c>
      <c r="F1290" s="10" t="s">
        <v>4748</v>
      </c>
      <c r="G1290" s="11" t="s">
        <v>4749</v>
      </c>
      <c r="H1290" s="42">
        <v>88423.335900000005</v>
      </c>
      <c r="I1290" s="42">
        <v>501.95757345491398</v>
      </c>
      <c r="J1290" s="42">
        <v>0</v>
      </c>
      <c r="K1290" s="42">
        <v>501.95757345491398</v>
      </c>
      <c r="N1290" s="43"/>
    </row>
    <row r="1291" spans="1:14" x14ac:dyDescent="0.3">
      <c r="A1291" s="10" t="s">
        <v>9</v>
      </c>
      <c r="B1291" s="10" t="s">
        <v>26</v>
      </c>
      <c r="C1291" s="10" t="s">
        <v>4743</v>
      </c>
      <c r="D1291" s="10" t="s">
        <v>4744</v>
      </c>
      <c r="E1291" s="11" t="s">
        <v>4947</v>
      </c>
      <c r="F1291" s="10" t="s">
        <v>4760</v>
      </c>
      <c r="G1291" s="11" t="s">
        <v>4761</v>
      </c>
      <c r="H1291" s="42">
        <v>11894.731599999999</v>
      </c>
      <c r="I1291" s="42">
        <v>67.523471800067497</v>
      </c>
      <c r="J1291" s="42">
        <v>0</v>
      </c>
      <c r="K1291" s="42">
        <v>67.523471800067497</v>
      </c>
      <c r="N1291" s="43"/>
    </row>
    <row r="1292" spans="1:14" x14ac:dyDescent="0.3">
      <c r="A1292" s="10" t="s">
        <v>9</v>
      </c>
      <c r="B1292" s="10" t="s">
        <v>26</v>
      </c>
      <c r="C1292" s="10" t="s">
        <v>4743</v>
      </c>
      <c r="D1292" s="10" t="s">
        <v>4744</v>
      </c>
      <c r="E1292" s="11" t="s">
        <v>4947</v>
      </c>
      <c r="F1292" s="10" t="s">
        <v>4739</v>
      </c>
      <c r="G1292" s="11" t="s">
        <v>4740</v>
      </c>
      <c r="H1292" s="42">
        <v>0</v>
      </c>
      <c r="I1292" s="42">
        <v>0</v>
      </c>
      <c r="J1292" s="42">
        <v>0</v>
      </c>
      <c r="K1292" s="42">
        <v>0</v>
      </c>
      <c r="N1292" s="43"/>
    </row>
    <row r="1293" spans="1:14" x14ac:dyDescent="0.3">
      <c r="A1293" s="10" t="s">
        <v>9</v>
      </c>
      <c r="B1293" s="10" t="s">
        <v>26</v>
      </c>
      <c r="C1293" s="10" t="s">
        <v>4743</v>
      </c>
      <c r="D1293" s="10" t="s">
        <v>4750</v>
      </c>
      <c r="E1293" s="11" t="s">
        <v>5177</v>
      </c>
      <c r="F1293" s="10" t="s">
        <v>416</v>
      </c>
      <c r="G1293" s="11" t="s">
        <v>417</v>
      </c>
      <c r="H1293" s="42">
        <v>19881.2192</v>
      </c>
      <c r="I1293" s="42">
        <v>53.979778917861097</v>
      </c>
      <c r="J1293" s="42">
        <v>0</v>
      </c>
      <c r="K1293" s="42">
        <v>53.979778917861097</v>
      </c>
      <c r="N1293" s="43"/>
    </row>
    <row r="1294" spans="1:14" x14ac:dyDescent="0.3">
      <c r="A1294" s="10" t="s">
        <v>9</v>
      </c>
      <c r="B1294" s="10" t="s">
        <v>26</v>
      </c>
      <c r="C1294" s="10" t="s">
        <v>4743</v>
      </c>
      <c r="D1294" s="10" t="s">
        <v>4750</v>
      </c>
      <c r="E1294" s="11" t="s">
        <v>5177</v>
      </c>
      <c r="F1294" s="10" t="s">
        <v>4746</v>
      </c>
      <c r="G1294" s="11" t="s">
        <v>4747</v>
      </c>
      <c r="H1294" s="42">
        <v>2945.3658</v>
      </c>
      <c r="I1294" s="42">
        <v>7.9970042841275699</v>
      </c>
      <c r="J1294" s="42">
        <v>0</v>
      </c>
      <c r="K1294" s="42">
        <v>7.9970042841275699</v>
      </c>
      <c r="N1294" s="43"/>
    </row>
    <row r="1295" spans="1:14" x14ac:dyDescent="0.3">
      <c r="A1295" s="10" t="s">
        <v>9</v>
      </c>
      <c r="B1295" s="10" t="s">
        <v>26</v>
      </c>
      <c r="C1295" s="10" t="s">
        <v>4743</v>
      </c>
      <c r="D1295" s="10" t="s">
        <v>4750</v>
      </c>
      <c r="E1295" s="11" t="s">
        <v>5177</v>
      </c>
      <c r="F1295" s="10" t="s">
        <v>4754</v>
      </c>
      <c r="G1295" s="11" t="s">
        <v>4755</v>
      </c>
      <c r="H1295" s="42">
        <v>0</v>
      </c>
      <c r="I1295" s="42">
        <v>0</v>
      </c>
      <c r="J1295" s="42">
        <v>0</v>
      </c>
      <c r="K1295" s="42">
        <v>0</v>
      </c>
      <c r="N1295" s="43"/>
    </row>
    <row r="1296" spans="1:14" x14ac:dyDescent="0.3">
      <c r="A1296" s="10" t="s">
        <v>9</v>
      </c>
      <c r="B1296" s="10" t="s">
        <v>26</v>
      </c>
      <c r="C1296" s="10" t="s">
        <v>4743</v>
      </c>
      <c r="D1296" s="10" t="s">
        <v>4752</v>
      </c>
      <c r="E1296" s="11" t="s">
        <v>4826</v>
      </c>
      <c r="F1296" s="10" t="s">
        <v>13</v>
      </c>
      <c r="G1296" s="11" t="s">
        <v>415</v>
      </c>
      <c r="H1296" s="42">
        <v>0</v>
      </c>
      <c r="I1296" s="42">
        <v>0</v>
      </c>
      <c r="J1296" s="42">
        <v>0</v>
      </c>
      <c r="K1296" s="42">
        <v>0</v>
      </c>
      <c r="N1296" s="43"/>
    </row>
    <row r="1297" spans="1:14" x14ac:dyDescent="0.3">
      <c r="A1297" s="10" t="s">
        <v>9</v>
      </c>
      <c r="B1297" s="10" t="s">
        <v>26</v>
      </c>
      <c r="C1297" s="10" t="s">
        <v>4743</v>
      </c>
      <c r="D1297" s="10" t="s">
        <v>4752</v>
      </c>
      <c r="E1297" s="11" t="s">
        <v>4826</v>
      </c>
      <c r="F1297" s="10" t="s">
        <v>416</v>
      </c>
      <c r="G1297" s="11" t="s">
        <v>417</v>
      </c>
      <c r="H1297" s="42">
        <v>15632.8907</v>
      </c>
      <c r="I1297" s="42">
        <v>50.751200525341801</v>
      </c>
      <c r="J1297" s="42">
        <v>0</v>
      </c>
      <c r="K1297" s="42">
        <v>50.751200525341801</v>
      </c>
      <c r="N1297" s="43"/>
    </row>
    <row r="1298" spans="1:14" x14ac:dyDescent="0.3">
      <c r="A1298" s="10" t="s">
        <v>9</v>
      </c>
      <c r="B1298" s="10" t="s">
        <v>26</v>
      </c>
      <c r="C1298" s="10" t="s">
        <v>4743</v>
      </c>
      <c r="D1298" s="10" t="s">
        <v>4752</v>
      </c>
      <c r="E1298" s="11" t="s">
        <v>4826</v>
      </c>
      <c r="F1298" s="10" t="s">
        <v>4746</v>
      </c>
      <c r="G1298" s="11" t="s">
        <v>4747</v>
      </c>
      <c r="H1298" s="42">
        <v>0</v>
      </c>
      <c r="I1298" s="42">
        <v>0</v>
      </c>
      <c r="J1298" s="42">
        <v>0</v>
      </c>
      <c r="K1298" s="42">
        <v>0</v>
      </c>
      <c r="N1298" s="43"/>
    </row>
    <row r="1299" spans="1:14" x14ac:dyDescent="0.3">
      <c r="A1299" s="10" t="s">
        <v>9</v>
      </c>
      <c r="B1299" s="10" t="s">
        <v>26</v>
      </c>
      <c r="C1299" s="10" t="s">
        <v>4743</v>
      </c>
      <c r="D1299" s="10" t="s">
        <v>4752</v>
      </c>
      <c r="E1299" s="11" t="s">
        <v>4826</v>
      </c>
      <c r="F1299" s="10" t="s">
        <v>4748</v>
      </c>
      <c r="G1299" s="11" t="s">
        <v>4749</v>
      </c>
      <c r="H1299" s="42">
        <v>33458.198900000003</v>
      </c>
      <c r="I1299" s="42">
        <v>108.619947465823</v>
      </c>
      <c r="J1299" s="42">
        <v>0</v>
      </c>
      <c r="K1299" s="42">
        <v>108.619947465823</v>
      </c>
      <c r="N1299" s="43"/>
    </row>
    <row r="1300" spans="1:14" x14ac:dyDescent="0.3">
      <c r="A1300" s="10" t="s">
        <v>9</v>
      </c>
      <c r="B1300" s="10" t="s">
        <v>26</v>
      </c>
      <c r="C1300" s="10" t="s">
        <v>4743</v>
      </c>
      <c r="D1300" s="10" t="s">
        <v>4752</v>
      </c>
      <c r="E1300" s="11" t="s">
        <v>4826</v>
      </c>
      <c r="F1300" s="10" t="s">
        <v>4760</v>
      </c>
      <c r="G1300" s="11" t="s">
        <v>4761</v>
      </c>
      <c r="H1300" s="42">
        <v>31742.393800000002</v>
      </c>
      <c r="I1300" s="42">
        <v>103.049693749627</v>
      </c>
      <c r="J1300" s="42">
        <v>0</v>
      </c>
      <c r="K1300" s="42">
        <v>103.049693749627</v>
      </c>
      <c r="N1300" s="43"/>
    </row>
    <row r="1301" spans="1:14" x14ac:dyDescent="0.3">
      <c r="A1301" s="10" t="s">
        <v>9</v>
      </c>
      <c r="B1301" s="10" t="s">
        <v>26</v>
      </c>
      <c r="C1301" s="10" t="s">
        <v>4743</v>
      </c>
      <c r="D1301" s="10" t="s">
        <v>4756</v>
      </c>
      <c r="E1301" s="11" t="s">
        <v>5178</v>
      </c>
      <c r="F1301" s="10" t="s">
        <v>416</v>
      </c>
      <c r="G1301" s="11" t="s">
        <v>417</v>
      </c>
      <c r="H1301" s="42">
        <v>59861.050999999999</v>
      </c>
      <c r="I1301" s="42">
        <v>101.290295277581</v>
      </c>
      <c r="J1301" s="42">
        <v>0</v>
      </c>
      <c r="K1301" s="42">
        <v>101.290295277581</v>
      </c>
      <c r="N1301" s="43"/>
    </row>
    <row r="1302" spans="1:14" x14ac:dyDescent="0.3">
      <c r="A1302" s="10" t="s">
        <v>9</v>
      </c>
      <c r="B1302" s="10" t="s">
        <v>26</v>
      </c>
      <c r="C1302" s="10" t="s">
        <v>4743</v>
      </c>
      <c r="D1302" s="10" t="s">
        <v>4756</v>
      </c>
      <c r="E1302" s="11" t="s">
        <v>5178</v>
      </c>
      <c r="F1302" s="10" t="s">
        <v>4746</v>
      </c>
      <c r="G1302" s="11" t="s">
        <v>4747</v>
      </c>
      <c r="H1302" s="42">
        <v>9658.5287000000008</v>
      </c>
      <c r="I1302" s="42">
        <v>16.343101425826699</v>
      </c>
      <c r="J1302" s="42">
        <v>0</v>
      </c>
      <c r="K1302" s="42">
        <v>16.343101425826699</v>
      </c>
      <c r="N1302" s="43"/>
    </row>
    <row r="1303" spans="1:14" x14ac:dyDescent="0.3">
      <c r="A1303" s="10" t="s">
        <v>9</v>
      </c>
      <c r="B1303" s="10" t="s">
        <v>26</v>
      </c>
      <c r="C1303" s="10" t="s">
        <v>4743</v>
      </c>
      <c r="D1303" s="10" t="s">
        <v>4758</v>
      </c>
      <c r="E1303" s="11" t="s">
        <v>5179</v>
      </c>
      <c r="F1303" s="10" t="s">
        <v>13</v>
      </c>
      <c r="G1303" s="11" t="s">
        <v>415</v>
      </c>
      <c r="H1303" s="42">
        <v>0</v>
      </c>
      <c r="I1303" s="42">
        <v>0</v>
      </c>
      <c r="J1303" s="42">
        <v>0</v>
      </c>
      <c r="K1303" s="42">
        <v>0</v>
      </c>
      <c r="N1303" s="43"/>
    </row>
    <row r="1304" spans="1:14" x14ac:dyDescent="0.3">
      <c r="A1304" s="10" t="s">
        <v>9</v>
      </c>
      <c r="B1304" s="10" t="s">
        <v>26</v>
      </c>
      <c r="C1304" s="10" t="s">
        <v>4743</v>
      </c>
      <c r="D1304" s="10" t="s">
        <v>4758</v>
      </c>
      <c r="E1304" s="11" t="s">
        <v>5179</v>
      </c>
      <c r="F1304" s="10" t="s">
        <v>416</v>
      </c>
      <c r="G1304" s="11" t="s">
        <v>417</v>
      </c>
      <c r="H1304" s="42">
        <v>24913.918099999999</v>
      </c>
      <c r="I1304" s="42">
        <v>93.489840172544305</v>
      </c>
      <c r="J1304" s="42">
        <v>312.09231184176701</v>
      </c>
      <c r="K1304" s="42">
        <v>405.58215201431199</v>
      </c>
      <c r="N1304" s="43"/>
    </row>
    <row r="1305" spans="1:14" x14ac:dyDescent="0.3">
      <c r="A1305" s="10" t="s">
        <v>9</v>
      </c>
      <c r="B1305" s="10" t="s">
        <v>26</v>
      </c>
      <c r="C1305" s="10" t="s">
        <v>4743</v>
      </c>
      <c r="D1305" s="10" t="s">
        <v>4758</v>
      </c>
      <c r="E1305" s="11" t="s">
        <v>5179</v>
      </c>
      <c r="F1305" s="10" t="s">
        <v>4746</v>
      </c>
      <c r="G1305" s="11" t="s">
        <v>4747</v>
      </c>
      <c r="H1305" s="42">
        <v>13659.967500000001</v>
      </c>
      <c r="I1305" s="42">
        <v>51.2592270104916</v>
      </c>
      <c r="J1305" s="42">
        <v>171.11603390701299</v>
      </c>
      <c r="K1305" s="42">
        <v>222.37526091750399</v>
      </c>
      <c r="N1305" s="43"/>
    </row>
    <row r="1306" spans="1:14" x14ac:dyDescent="0.3">
      <c r="A1306" s="10" t="s">
        <v>9</v>
      </c>
      <c r="B1306" s="10" t="s">
        <v>26</v>
      </c>
      <c r="C1306" s="10" t="s">
        <v>4743</v>
      </c>
      <c r="D1306" s="10" t="s">
        <v>4758</v>
      </c>
      <c r="E1306" s="11" t="s">
        <v>5179</v>
      </c>
      <c r="F1306" s="10" t="s">
        <v>4838</v>
      </c>
      <c r="G1306" s="11" t="s">
        <v>4839</v>
      </c>
      <c r="H1306" s="42">
        <v>29079.1368</v>
      </c>
      <c r="I1306" s="42">
        <v>90.6151287049845</v>
      </c>
      <c r="J1306" s="42">
        <v>0</v>
      </c>
      <c r="K1306" s="42">
        <v>90.6151287049845</v>
      </c>
      <c r="N1306" s="43"/>
    </row>
    <row r="1307" spans="1:14" x14ac:dyDescent="0.3">
      <c r="A1307" s="10" t="s">
        <v>9</v>
      </c>
      <c r="B1307" s="10" t="s">
        <v>26</v>
      </c>
      <c r="C1307" s="10" t="s">
        <v>4743</v>
      </c>
      <c r="D1307" s="10" t="s">
        <v>4758</v>
      </c>
      <c r="E1307" s="11" t="s">
        <v>5179</v>
      </c>
      <c r="F1307" s="10" t="s">
        <v>4840</v>
      </c>
      <c r="G1307" s="11" t="s">
        <v>4841</v>
      </c>
      <c r="H1307" s="42">
        <v>35875.410100000001</v>
      </c>
      <c r="I1307" s="42">
        <v>111.793377176264</v>
      </c>
      <c r="J1307" s="42">
        <v>0</v>
      </c>
      <c r="K1307" s="42">
        <v>111.793377176264</v>
      </c>
      <c r="N1307" s="43"/>
    </row>
    <row r="1308" spans="1:14" x14ac:dyDescent="0.3">
      <c r="A1308" s="10" t="s">
        <v>9</v>
      </c>
      <c r="B1308" s="10" t="s">
        <v>26</v>
      </c>
      <c r="C1308" s="10" t="s">
        <v>4743</v>
      </c>
      <c r="D1308" s="10" t="s">
        <v>4762</v>
      </c>
      <c r="E1308" s="11" t="s">
        <v>4829</v>
      </c>
      <c r="F1308" s="10" t="s">
        <v>13</v>
      </c>
      <c r="G1308" s="11" t="s">
        <v>415</v>
      </c>
      <c r="H1308" s="42">
        <v>0</v>
      </c>
      <c r="I1308" s="42">
        <v>0</v>
      </c>
      <c r="J1308" s="42">
        <v>0</v>
      </c>
      <c r="K1308" s="42">
        <v>0</v>
      </c>
      <c r="N1308" s="43"/>
    </row>
    <row r="1309" spans="1:14" x14ac:dyDescent="0.3">
      <c r="A1309" s="10" t="s">
        <v>9</v>
      </c>
      <c r="B1309" s="10" t="s">
        <v>26</v>
      </c>
      <c r="C1309" s="10" t="s">
        <v>4743</v>
      </c>
      <c r="D1309" s="10" t="s">
        <v>4762</v>
      </c>
      <c r="E1309" s="11" t="s">
        <v>4829</v>
      </c>
      <c r="F1309" s="10" t="s">
        <v>416</v>
      </c>
      <c r="G1309" s="11" t="s">
        <v>417</v>
      </c>
      <c r="H1309" s="42">
        <v>30259.436799999999</v>
      </c>
      <c r="I1309" s="42">
        <v>97.791495262495303</v>
      </c>
      <c r="J1309" s="42">
        <v>75.575859224635707</v>
      </c>
      <c r="K1309" s="42">
        <v>173.367354487131</v>
      </c>
      <c r="N1309" s="43"/>
    </row>
    <row r="1310" spans="1:14" x14ac:dyDescent="0.3">
      <c r="A1310" s="10" t="s">
        <v>9</v>
      </c>
      <c r="B1310" s="10" t="s">
        <v>26</v>
      </c>
      <c r="C1310" s="10" t="s">
        <v>4743</v>
      </c>
      <c r="D1310" s="10" t="s">
        <v>4762</v>
      </c>
      <c r="E1310" s="11" t="s">
        <v>4829</v>
      </c>
      <c r="F1310" s="10" t="s">
        <v>4746</v>
      </c>
      <c r="G1310" s="11" t="s">
        <v>4747</v>
      </c>
      <c r="H1310" s="42">
        <v>0</v>
      </c>
      <c r="I1310" s="42">
        <v>0</v>
      </c>
      <c r="J1310" s="42">
        <v>0</v>
      </c>
      <c r="K1310" s="42">
        <v>0</v>
      </c>
      <c r="N1310" s="43"/>
    </row>
    <row r="1311" spans="1:14" x14ac:dyDescent="0.3">
      <c r="A1311" s="10" t="s">
        <v>9</v>
      </c>
      <c r="B1311" s="10" t="s">
        <v>26</v>
      </c>
      <c r="C1311" s="10" t="s">
        <v>4743</v>
      </c>
      <c r="D1311" s="10" t="s">
        <v>4762</v>
      </c>
      <c r="E1311" s="11" t="s">
        <v>4829</v>
      </c>
      <c r="F1311" s="10" t="s">
        <v>4748</v>
      </c>
      <c r="G1311" s="11" t="s">
        <v>4749</v>
      </c>
      <c r="H1311" s="42">
        <v>28352.372500000001</v>
      </c>
      <c r="I1311" s="42">
        <v>34.284107979827901</v>
      </c>
      <c r="J1311" s="42">
        <v>0</v>
      </c>
      <c r="K1311" s="42">
        <v>34.284107979827901</v>
      </c>
      <c r="N1311" s="43"/>
    </row>
    <row r="1312" spans="1:14" x14ac:dyDescent="0.3">
      <c r="A1312" s="10" t="s">
        <v>9</v>
      </c>
      <c r="B1312" s="10" t="s">
        <v>26</v>
      </c>
      <c r="C1312" s="10" t="s">
        <v>4743</v>
      </c>
      <c r="D1312" s="10" t="s">
        <v>4762</v>
      </c>
      <c r="E1312" s="11" t="s">
        <v>4829</v>
      </c>
      <c r="F1312" s="10" t="s">
        <v>4760</v>
      </c>
      <c r="G1312" s="11" t="s">
        <v>4761</v>
      </c>
      <c r="H1312" s="42">
        <v>7970.3020999999999</v>
      </c>
      <c r="I1312" s="42">
        <v>9.6378071788786706</v>
      </c>
      <c r="J1312" s="42">
        <v>0</v>
      </c>
      <c r="K1312" s="42">
        <v>9.6378071788786706</v>
      </c>
      <c r="N1312" s="43"/>
    </row>
    <row r="1313" spans="1:14" x14ac:dyDescent="0.3">
      <c r="A1313" s="10" t="s">
        <v>9</v>
      </c>
      <c r="B1313" s="10" t="s">
        <v>26</v>
      </c>
      <c r="C1313" s="10" t="s">
        <v>4743</v>
      </c>
      <c r="D1313" s="10" t="s">
        <v>4766</v>
      </c>
      <c r="E1313" s="11" t="s">
        <v>5180</v>
      </c>
      <c r="F1313" s="10" t="s">
        <v>13</v>
      </c>
      <c r="G1313" s="11" t="s">
        <v>415</v>
      </c>
      <c r="H1313" s="42">
        <v>0</v>
      </c>
      <c r="I1313" s="42">
        <v>0</v>
      </c>
      <c r="J1313" s="42">
        <v>0</v>
      </c>
      <c r="K1313" s="42">
        <v>0</v>
      </c>
      <c r="N1313" s="43"/>
    </row>
    <row r="1314" spans="1:14" x14ac:dyDescent="0.3">
      <c r="A1314" s="10" t="s">
        <v>9</v>
      </c>
      <c r="B1314" s="10" t="s">
        <v>26</v>
      </c>
      <c r="C1314" s="10" t="s">
        <v>4743</v>
      </c>
      <c r="D1314" s="10" t="s">
        <v>4766</v>
      </c>
      <c r="E1314" s="11" t="s">
        <v>5180</v>
      </c>
      <c r="F1314" s="10" t="s">
        <v>416</v>
      </c>
      <c r="G1314" s="11" t="s">
        <v>417</v>
      </c>
      <c r="H1314" s="42">
        <v>15022.3388</v>
      </c>
      <c r="I1314" s="42">
        <v>49.0492888477348</v>
      </c>
      <c r="J1314" s="42">
        <v>0.98509182869698597</v>
      </c>
      <c r="K1314" s="42">
        <v>50.034380676431802</v>
      </c>
      <c r="N1314" s="43"/>
    </row>
    <row r="1315" spans="1:14" x14ac:dyDescent="0.3">
      <c r="A1315" s="10" t="s">
        <v>9</v>
      </c>
      <c r="B1315" s="10" t="s">
        <v>26</v>
      </c>
      <c r="C1315" s="10" t="s">
        <v>4743</v>
      </c>
      <c r="D1315" s="10" t="s">
        <v>4766</v>
      </c>
      <c r="E1315" s="11" t="s">
        <v>5180</v>
      </c>
      <c r="F1315" s="10" t="s">
        <v>4746</v>
      </c>
      <c r="G1315" s="11" t="s">
        <v>4747</v>
      </c>
      <c r="H1315" s="42">
        <v>8177.8411999999998</v>
      </c>
      <c r="I1315" s="42">
        <v>26.701388011784601</v>
      </c>
      <c r="J1315" s="42">
        <v>0.53626300733800403</v>
      </c>
      <c r="K1315" s="42">
        <v>27.237651019122598</v>
      </c>
      <c r="N1315" s="43"/>
    </row>
    <row r="1316" spans="1:14" x14ac:dyDescent="0.3">
      <c r="A1316" s="10" t="s">
        <v>9</v>
      </c>
      <c r="B1316" s="10" t="s">
        <v>26</v>
      </c>
      <c r="C1316" s="10" t="s">
        <v>4743</v>
      </c>
      <c r="D1316" s="10" t="s">
        <v>4766</v>
      </c>
      <c r="E1316" s="11" t="s">
        <v>5180</v>
      </c>
      <c r="F1316" s="10" t="s">
        <v>4838</v>
      </c>
      <c r="G1316" s="11" t="s">
        <v>4839</v>
      </c>
      <c r="H1316" s="42">
        <v>184794.1611</v>
      </c>
      <c r="I1316" s="42">
        <v>472.59813652615401</v>
      </c>
      <c r="J1316" s="42">
        <v>0</v>
      </c>
      <c r="K1316" s="42">
        <v>472.59813652615401</v>
      </c>
      <c r="N1316" s="43"/>
    </row>
    <row r="1317" spans="1:14" x14ac:dyDescent="0.3">
      <c r="A1317" s="10" t="s">
        <v>9</v>
      </c>
      <c r="B1317" s="10" t="s">
        <v>26</v>
      </c>
      <c r="C1317" s="10" t="s">
        <v>4743</v>
      </c>
      <c r="D1317" s="10" t="s">
        <v>4766</v>
      </c>
      <c r="E1317" s="11" t="s">
        <v>5180</v>
      </c>
      <c r="F1317" s="10" t="s">
        <v>4840</v>
      </c>
      <c r="G1317" s="11" t="s">
        <v>4841</v>
      </c>
      <c r="H1317" s="42">
        <v>68953.045199999993</v>
      </c>
      <c r="I1317" s="42">
        <v>176.34258825602799</v>
      </c>
      <c r="J1317" s="42">
        <v>0</v>
      </c>
      <c r="K1317" s="42">
        <v>176.34258825602799</v>
      </c>
      <c r="N1317" s="43"/>
    </row>
    <row r="1318" spans="1:14" x14ac:dyDescent="0.3">
      <c r="A1318" s="10" t="s">
        <v>9</v>
      </c>
      <c r="B1318" s="10" t="s">
        <v>26</v>
      </c>
      <c r="C1318" s="10" t="s">
        <v>4743</v>
      </c>
      <c r="D1318" s="10" t="s">
        <v>4768</v>
      </c>
      <c r="E1318" s="11" t="s">
        <v>5108</v>
      </c>
      <c r="F1318" s="10" t="s">
        <v>13</v>
      </c>
      <c r="G1318" s="11" t="s">
        <v>415</v>
      </c>
      <c r="H1318" s="42">
        <v>0</v>
      </c>
      <c r="I1318" s="42">
        <v>0</v>
      </c>
      <c r="J1318" s="42">
        <v>0</v>
      </c>
      <c r="K1318" s="42">
        <v>0</v>
      </c>
      <c r="N1318" s="43"/>
    </row>
    <row r="1319" spans="1:14" x14ac:dyDescent="0.3">
      <c r="A1319" s="10" t="s">
        <v>9</v>
      </c>
      <c r="B1319" s="10" t="s">
        <v>26</v>
      </c>
      <c r="C1319" s="10" t="s">
        <v>4743</v>
      </c>
      <c r="D1319" s="10" t="s">
        <v>4768</v>
      </c>
      <c r="E1319" s="11" t="s">
        <v>5108</v>
      </c>
      <c r="F1319" s="10" t="s">
        <v>416</v>
      </c>
      <c r="G1319" s="11" t="s">
        <v>417</v>
      </c>
      <c r="H1319" s="42">
        <v>23918.9231</v>
      </c>
      <c r="I1319" s="42">
        <v>42.142529751785098</v>
      </c>
      <c r="J1319" s="42">
        <v>0</v>
      </c>
      <c r="K1319" s="42">
        <v>42.142529751785098</v>
      </c>
      <c r="N1319" s="43"/>
    </row>
    <row r="1320" spans="1:14" x14ac:dyDescent="0.3">
      <c r="A1320" s="10" t="s">
        <v>9</v>
      </c>
      <c r="B1320" s="10" t="s">
        <v>26</v>
      </c>
      <c r="C1320" s="10" t="s">
        <v>4743</v>
      </c>
      <c r="D1320" s="10" t="s">
        <v>4768</v>
      </c>
      <c r="E1320" s="11" t="s">
        <v>5108</v>
      </c>
      <c r="F1320" s="10" t="s">
        <v>4746</v>
      </c>
      <c r="G1320" s="11" t="s">
        <v>4747</v>
      </c>
      <c r="H1320" s="42">
        <v>0</v>
      </c>
      <c r="I1320" s="42">
        <v>0</v>
      </c>
      <c r="J1320" s="42">
        <v>0</v>
      </c>
      <c r="K1320" s="42">
        <v>0</v>
      </c>
      <c r="N1320" s="43"/>
    </row>
    <row r="1321" spans="1:14" x14ac:dyDescent="0.3">
      <c r="A1321" s="10" t="s">
        <v>9</v>
      </c>
      <c r="B1321" s="10" t="s">
        <v>26</v>
      </c>
      <c r="C1321" s="10" t="s">
        <v>4743</v>
      </c>
      <c r="D1321" s="10" t="s">
        <v>4768</v>
      </c>
      <c r="E1321" s="11" t="s">
        <v>5108</v>
      </c>
      <c r="F1321" s="10" t="s">
        <v>4748</v>
      </c>
      <c r="G1321" s="11" t="s">
        <v>4749</v>
      </c>
      <c r="H1321" s="42">
        <v>26551.149099999999</v>
      </c>
      <c r="I1321" s="42">
        <v>46.780224413464801</v>
      </c>
      <c r="J1321" s="42">
        <v>0</v>
      </c>
      <c r="K1321" s="42">
        <v>46.780224413464801</v>
      </c>
      <c r="N1321" s="43"/>
    </row>
    <row r="1322" spans="1:14" x14ac:dyDescent="0.3">
      <c r="A1322" s="10" t="s">
        <v>9</v>
      </c>
      <c r="B1322" s="10" t="s">
        <v>26</v>
      </c>
      <c r="C1322" s="10" t="s">
        <v>4743</v>
      </c>
      <c r="D1322" s="10" t="s">
        <v>4768</v>
      </c>
      <c r="E1322" s="11" t="s">
        <v>5108</v>
      </c>
      <c r="F1322" s="10" t="s">
        <v>4760</v>
      </c>
      <c r="G1322" s="11" t="s">
        <v>4761</v>
      </c>
      <c r="H1322" s="42">
        <v>19055.0272</v>
      </c>
      <c r="I1322" s="42">
        <v>33.572876572594403</v>
      </c>
      <c r="J1322" s="42">
        <v>0</v>
      </c>
      <c r="K1322" s="42">
        <v>33.572876572594403</v>
      </c>
      <c r="N1322" s="43"/>
    </row>
    <row r="1323" spans="1:14" x14ac:dyDescent="0.3">
      <c r="A1323" s="10" t="s">
        <v>9</v>
      </c>
      <c r="B1323" s="10" t="s">
        <v>26</v>
      </c>
      <c r="C1323" s="10" t="s">
        <v>4743</v>
      </c>
      <c r="D1323" s="10" t="s">
        <v>4770</v>
      </c>
      <c r="E1323" s="11" t="s">
        <v>4837</v>
      </c>
      <c r="F1323" s="10" t="s">
        <v>13</v>
      </c>
      <c r="G1323" s="11" t="s">
        <v>415</v>
      </c>
      <c r="H1323" s="42">
        <v>0</v>
      </c>
      <c r="I1323" s="42">
        <v>0</v>
      </c>
      <c r="J1323" s="42">
        <v>0</v>
      </c>
      <c r="K1323" s="42">
        <v>0</v>
      </c>
      <c r="N1323" s="43"/>
    </row>
    <row r="1324" spans="1:14" x14ac:dyDescent="0.3">
      <c r="A1324" s="10" t="s">
        <v>9</v>
      </c>
      <c r="B1324" s="10" t="s">
        <v>26</v>
      </c>
      <c r="C1324" s="10" t="s">
        <v>4743</v>
      </c>
      <c r="D1324" s="10" t="s">
        <v>4770</v>
      </c>
      <c r="E1324" s="11" t="s">
        <v>4837</v>
      </c>
      <c r="F1324" s="10" t="s">
        <v>416</v>
      </c>
      <c r="G1324" s="11" t="s">
        <v>417</v>
      </c>
      <c r="H1324" s="42">
        <v>24462.829699999998</v>
      </c>
      <c r="I1324" s="42">
        <v>92.712500102140794</v>
      </c>
      <c r="J1324" s="42">
        <v>794.33483192087294</v>
      </c>
      <c r="K1324" s="42">
        <v>887.04733202301395</v>
      </c>
      <c r="N1324" s="43"/>
    </row>
    <row r="1325" spans="1:14" x14ac:dyDescent="0.3">
      <c r="A1325" s="10" t="s">
        <v>9</v>
      </c>
      <c r="B1325" s="10" t="s">
        <v>26</v>
      </c>
      <c r="C1325" s="10" t="s">
        <v>4743</v>
      </c>
      <c r="D1325" s="10" t="s">
        <v>4770</v>
      </c>
      <c r="E1325" s="11" t="s">
        <v>4837</v>
      </c>
      <c r="F1325" s="10" t="s">
        <v>4746</v>
      </c>
      <c r="G1325" s="11" t="s">
        <v>4747</v>
      </c>
      <c r="H1325" s="42">
        <v>9894.2018000000007</v>
      </c>
      <c r="I1325" s="42">
        <v>37.498367875706599</v>
      </c>
      <c r="J1325" s="42">
        <v>321.27555303806002</v>
      </c>
      <c r="K1325" s="42">
        <v>358.77392091376697</v>
      </c>
      <c r="N1325" s="43"/>
    </row>
    <row r="1326" spans="1:14" x14ac:dyDescent="0.3">
      <c r="A1326" s="10" t="s">
        <v>9</v>
      </c>
      <c r="B1326" s="10" t="s">
        <v>26</v>
      </c>
      <c r="C1326" s="10" t="s">
        <v>4743</v>
      </c>
      <c r="D1326" s="10" t="s">
        <v>4770</v>
      </c>
      <c r="E1326" s="11" t="s">
        <v>4837</v>
      </c>
      <c r="F1326" s="10" t="s">
        <v>4815</v>
      </c>
      <c r="G1326" s="11" t="s">
        <v>4816</v>
      </c>
      <c r="H1326" s="42">
        <v>0</v>
      </c>
      <c r="I1326" s="42">
        <v>0</v>
      </c>
      <c r="J1326" s="42">
        <v>0</v>
      </c>
      <c r="K1326" s="42">
        <v>0</v>
      </c>
      <c r="N1326" s="43"/>
    </row>
    <row r="1327" spans="1:14" x14ac:dyDescent="0.3">
      <c r="A1327" s="10" t="s">
        <v>9</v>
      </c>
      <c r="B1327" s="10" t="s">
        <v>26</v>
      </c>
      <c r="C1327" s="10" t="s">
        <v>4743</v>
      </c>
      <c r="D1327" s="10" t="s">
        <v>4770</v>
      </c>
      <c r="E1327" s="11" t="s">
        <v>4837</v>
      </c>
      <c r="F1327" s="10" t="s">
        <v>4748</v>
      </c>
      <c r="G1327" s="11" t="s">
        <v>4749</v>
      </c>
      <c r="H1327" s="42">
        <v>21643.0622</v>
      </c>
      <c r="I1327" s="42">
        <v>63.284881966679301</v>
      </c>
      <c r="J1327" s="42">
        <v>0</v>
      </c>
      <c r="K1327" s="42">
        <v>63.284881966679301</v>
      </c>
      <c r="N1327" s="43"/>
    </row>
    <row r="1328" spans="1:14" x14ac:dyDescent="0.3">
      <c r="A1328" s="10" t="s">
        <v>9</v>
      </c>
      <c r="B1328" s="10" t="s">
        <v>26</v>
      </c>
      <c r="C1328" s="10" t="s">
        <v>4743</v>
      </c>
      <c r="D1328" s="10" t="s">
        <v>4770</v>
      </c>
      <c r="E1328" s="11" t="s">
        <v>4837</v>
      </c>
      <c r="F1328" s="10" t="s">
        <v>4817</v>
      </c>
      <c r="G1328" s="11" t="s">
        <v>4818</v>
      </c>
      <c r="H1328" s="42">
        <v>408.35969999999998</v>
      </c>
      <c r="I1328" s="42">
        <v>1.1940543767298</v>
      </c>
      <c r="J1328" s="42">
        <v>0</v>
      </c>
      <c r="K1328" s="42">
        <v>1.1940543767298</v>
      </c>
      <c r="N1328" s="43"/>
    </row>
    <row r="1329" spans="1:14" x14ac:dyDescent="0.3">
      <c r="A1329" s="10" t="s">
        <v>9</v>
      </c>
      <c r="B1329" s="10" t="s">
        <v>26</v>
      </c>
      <c r="C1329" s="10" t="s">
        <v>4743</v>
      </c>
      <c r="D1329" s="10" t="s">
        <v>4770</v>
      </c>
      <c r="E1329" s="11" t="s">
        <v>4837</v>
      </c>
      <c r="F1329" s="10" t="s">
        <v>4760</v>
      </c>
      <c r="G1329" s="11" t="s">
        <v>4761</v>
      </c>
      <c r="H1329" s="42">
        <v>22663.9614</v>
      </c>
      <c r="I1329" s="42">
        <v>66.270017908503803</v>
      </c>
      <c r="J1329" s="42">
        <v>0</v>
      </c>
      <c r="K1329" s="42">
        <v>66.270017908503803</v>
      </c>
      <c r="N1329" s="43"/>
    </row>
    <row r="1330" spans="1:14" x14ac:dyDescent="0.3">
      <c r="A1330" s="10" t="s">
        <v>9</v>
      </c>
      <c r="B1330" s="10" t="s">
        <v>26</v>
      </c>
      <c r="C1330" s="10" t="s">
        <v>4743</v>
      </c>
      <c r="D1330" s="10" t="s">
        <v>4772</v>
      </c>
      <c r="E1330" s="11" t="s">
        <v>5181</v>
      </c>
      <c r="F1330" s="10" t="s">
        <v>13</v>
      </c>
      <c r="G1330" s="11" t="s">
        <v>415</v>
      </c>
      <c r="H1330" s="42">
        <v>0</v>
      </c>
      <c r="I1330" s="42">
        <v>0</v>
      </c>
      <c r="J1330" s="42">
        <v>0</v>
      </c>
      <c r="K1330" s="42">
        <v>0</v>
      </c>
      <c r="N1330" s="43"/>
    </row>
    <row r="1331" spans="1:14" x14ac:dyDescent="0.3">
      <c r="A1331" s="10" t="s">
        <v>9</v>
      </c>
      <c r="B1331" s="10" t="s">
        <v>26</v>
      </c>
      <c r="C1331" s="10" t="s">
        <v>4743</v>
      </c>
      <c r="D1331" s="10" t="s">
        <v>4772</v>
      </c>
      <c r="E1331" s="11" t="s">
        <v>5181</v>
      </c>
      <c r="F1331" s="10" t="s">
        <v>416</v>
      </c>
      <c r="G1331" s="11" t="s">
        <v>417</v>
      </c>
      <c r="H1331" s="42">
        <v>0</v>
      </c>
      <c r="I1331" s="42">
        <v>0</v>
      </c>
      <c r="J1331" s="42">
        <v>0</v>
      </c>
      <c r="K1331" s="42">
        <v>0</v>
      </c>
      <c r="N1331" s="43"/>
    </row>
    <row r="1332" spans="1:14" x14ac:dyDescent="0.3">
      <c r="A1332" s="10" t="s">
        <v>9</v>
      </c>
      <c r="B1332" s="10" t="s">
        <v>26</v>
      </c>
      <c r="C1332" s="10" t="s">
        <v>4743</v>
      </c>
      <c r="D1332" s="10" t="s">
        <v>4772</v>
      </c>
      <c r="E1332" s="11" t="s">
        <v>5181</v>
      </c>
      <c r="F1332" s="10" t="s">
        <v>4746</v>
      </c>
      <c r="G1332" s="11" t="s">
        <v>4747</v>
      </c>
      <c r="H1332" s="42">
        <v>19885.7755</v>
      </c>
      <c r="I1332" s="42">
        <v>109.64579445154</v>
      </c>
      <c r="J1332" s="42">
        <v>2.7886687718131999</v>
      </c>
      <c r="K1332" s="42">
        <v>112.43446322335301</v>
      </c>
      <c r="N1332" s="43"/>
    </row>
    <row r="1333" spans="1:14" x14ac:dyDescent="0.3">
      <c r="A1333" s="10" t="s">
        <v>9</v>
      </c>
      <c r="B1333" s="10" t="s">
        <v>26</v>
      </c>
      <c r="C1333" s="10" t="s">
        <v>4743</v>
      </c>
      <c r="D1333" s="10" t="s">
        <v>4772</v>
      </c>
      <c r="E1333" s="11" t="s">
        <v>5181</v>
      </c>
      <c r="F1333" s="10" t="s">
        <v>4748</v>
      </c>
      <c r="G1333" s="11" t="s">
        <v>4749</v>
      </c>
      <c r="H1333" s="42">
        <v>25637.838299999999</v>
      </c>
      <c r="I1333" s="42">
        <v>76.804325046468406</v>
      </c>
      <c r="J1333" s="42">
        <v>0</v>
      </c>
      <c r="K1333" s="42">
        <v>76.804325046468406</v>
      </c>
      <c r="N1333" s="43"/>
    </row>
    <row r="1334" spans="1:14" x14ac:dyDescent="0.3">
      <c r="A1334" s="10" t="s">
        <v>9</v>
      </c>
      <c r="B1334" s="10" t="s">
        <v>26</v>
      </c>
      <c r="C1334" s="10" t="s">
        <v>4743</v>
      </c>
      <c r="D1334" s="10" t="s">
        <v>4772</v>
      </c>
      <c r="E1334" s="11" t="s">
        <v>5181</v>
      </c>
      <c r="F1334" s="10" t="s">
        <v>4760</v>
      </c>
      <c r="G1334" s="11" t="s">
        <v>4761</v>
      </c>
      <c r="H1334" s="42">
        <v>29338.144799999998</v>
      </c>
      <c r="I1334" s="42">
        <v>87.889485362453499</v>
      </c>
      <c r="J1334" s="42">
        <v>0</v>
      </c>
      <c r="K1334" s="42">
        <v>87.889485362453499</v>
      </c>
      <c r="N1334" s="43"/>
    </row>
    <row r="1335" spans="1:14" x14ac:dyDescent="0.3">
      <c r="A1335" s="10" t="s">
        <v>9</v>
      </c>
      <c r="B1335" s="10" t="s">
        <v>26</v>
      </c>
      <c r="C1335" s="10" t="s">
        <v>4743</v>
      </c>
      <c r="D1335" s="10" t="s">
        <v>4774</v>
      </c>
      <c r="E1335" s="11" t="s">
        <v>4995</v>
      </c>
      <c r="F1335" s="10" t="s">
        <v>13</v>
      </c>
      <c r="G1335" s="11" t="s">
        <v>415</v>
      </c>
      <c r="H1335" s="42">
        <v>0</v>
      </c>
      <c r="I1335" s="42">
        <v>0</v>
      </c>
      <c r="J1335" s="42">
        <v>0</v>
      </c>
      <c r="K1335" s="42">
        <v>0</v>
      </c>
      <c r="N1335" s="43"/>
    </row>
    <row r="1336" spans="1:14" x14ac:dyDescent="0.3">
      <c r="A1336" s="10" t="s">
        <v>9</v>
      </c>
      <c r="B1336" s="10" t="s">
        <v>26</v>
      </c>
      <c r="C1336" s="10" t="s">
        <v>4743</v>
      </c>
      <c r="D1336" s="10" t="s">
        <v>4774</v>
      </c>
      <c r="E1336" s="11" t="s">
        <v>4995</v>
      </c>
      <c r="F1336" s="10" t="s">
        <v>416</v>
      </c>
      <c r="G1336" s="11" t="s">
        <v>417</v>
      </c>
      <c r="H1336" s="42">
        <v>0</v>
      </c>
      <c r="I1336" s="42">
        <v>0</v>
      </c>
      <c r="J1336" s="42">
        <v>0</v>
      </c>
      <c r="K1336" s="42">
        <v>0</v>
      </c>
      <c r="N1336" s="43"/>
    </row>
    <row r="1337" spans="1:14" x14ac:dyDescent="0.3">
      <c r="A1337" s="10" t="s">
        <v>9</v>
      </c>
      <c r="B1337" s="10" t="s">
        <v>26</v>
      </c>
      <c r="C1337" s="10" t="s">
        <v>4743</v>
      </c>
      <c r="D1337" s="10" t="s">
        <v>4774</v>
      </c>
      <c r="E1337" s="11" t="s">
        <v>4995</v>
      </c>
      <c r="F1337" s="10" t="s">
        <v>4746</v>
      </c>
      <c r="G1337" s="11" t="s">
        <v>4747</v>
      </c>
      <c r="H1337" s="42">
        <v>14087.045</v>
      </c>
      <c r="I1337" s="42">
        <v>49.437672928656703</v>
      </c>
      <c r="J1337" s="42">
        <v>0</v>
      </c>
      <c r="K1337" s="42">
        <v>49.437672928656703</v>
      </c>
      <c r="N1337" s="43"/>
    </row>
    <row r="1338" spans="1:14" x14ac:dyDescent="0.3">
      <c r="A1338" s="10" t="s">
        <v>9</v>
      </c>
      <c r="B1338" s="10" t="s">
        <v>26</v>
      </c>
      <c r="C1338" s="10" t="s">
        <v>4743</v>
      </c>
      <c r="D1338" s="10" t="s">
        <v>4774</v>
      </c>
      <c r="E1338" s="11" t="s">
        <v>4995</v>
      </c>
      <c r="F1338" s="10" t="s">
        <v>71</v>
      </c>
      <c r="G1338" s="11" t="s">
        <v>4778</v>
      </c>
      <c r="H1338" s="42">
        <v>1965.6342</v>
      </c>
      <c r="I1338" s="42">
        <v>6.8982799435334998</v>
      </c>
      <c r="J1338" s="42">
        <v>0</v>
      </c>
      <c r="K1338" s="42">
        <v>6.8982799435334998</v>
      </c>
      <c r="N1338" s="43"/>
    </row>
    <row r="1339" spans="1:14" x14ac:dyDescent="0.3">
      <c r="A1339" s="10" t="s">
        <v>9</v>
      </c>
      <c r="B1339" s="10" t="s">
        <v>26</v>
      </c>
      <c r="C1339" s="10" t="s">
        <v>4743</v>
      </c>
      <c r="D1339" s="10" t="s">
        <v>4776</v>
      </c>
      <c r="E1339" s="11" t="s">
        <v>4773</v>
      </c>
      <c r="F1339" s="10" t="s">
        <v>13</v>
      </c>
      <c r="G1339" s="11" t="s">
        <v>415</v>
      </c>
      <c r="H1339" s="42">
        <v>0</v>
      </c>
      <c r="I1339" s="42">
        <v>0</v>
      </c>
      <c r="J1339" s="42">
        <v>0</v>
      </c>
      <c r="K1339" s="42">
        <v>0</v>
      </c>
      <c r="N1339" s="43"/>
    </row>
    <row r="1340" spans="1:14" x14ac:dyDescent="0.3">
      <c r="A1340" s="10" t="s">
        <v>9</v>
      </c>
      <c r="B1340" s="10" t="s">
        <v>26</v>
      </c>
      <c r="C1340" s="10" t="s">
        <v>4743</v>
      </c>
      <c r="D1340" s="10" t="s">
        <v>4776</v>
      </c>
      <c r="E1340" s="11" t="s">
        <v>4773</v>
      </c>
      <c r="F1340" s="10" t="s">
        <v>416</v>
      </c>
      <c r="G1340" s="11" t="s">
        <v>417</v>
      </c>
      <c r="H1340" s="42">
        <v>23239.7091</v>
      </c>
      <c r="I1340" s="42">
        <v>101.021728288163</v>
      </c>
      <c r="J1340" s="42">
        <v>0</v>
      </c>
      <c r="K1340" s="42">
        <v>101.021728288163</v>
      </c>
      <c r="N1340" s="43"/>
    </row>
    <row r="1341" spans="1:14" x14ac:dyDescent="0.3">
      <c r="A1341" s="10" t="s">
        <v>9</v>
      </c>
      <c r="B1341" s="10" t="s">
        <v>26</v>
      </c>
      <c r="C1341" s="10" t="s">
        <v>4743</v>
      </c>
      <c r="D1341" s="10" t="s">
        <v>4776</v>
      </c>
      <c r="E1341" s="11" t="s">
        <v>4773</v>
      </c>
      <c r="F1341" s="10" t="s">
        <v>4746</v>
      </c>
      <c r="G1341" s="11" t="s">
        <v>4747</v>
      </c>
      <c r="H1341" s="42">
        <v>0</v>
      </c>
      <c r="I1341" s="42">
        <v>0</v>
      </c>
      <c r="J1341" s="42">
        <v>0</v>
      </c>
      <c r="K1341" s="42">
        <v>0</v>
      </c>
      <c r="N1341" s="43"/>
    </row>
    <row r="1342" spans="1:14" x14ac:dyDescent="0.3">
      <c r="A1342" s="10" t="s">
        <v>9</v>
      </c>
      <c r="B1342" s="10" t="s">
        <v>26</v>
      </c>
      <c r="C1342" s="10" t="s">
        <v>4743</v>
      </c>
      <c r="D1342" s="10" t="s">
        <v>4776</v>
      </c>
      <c r="E1342" s="11" t="s">
        <v>4773</v>
      </c>
      <c r="F1342" s="10" t="s">
        <v>4748</v>
      </c>
      <c r="G1342" s="11" t="s">
        <v>4749</v>
      </c>
      <c r="H1342" s="42">
        <v>24521.096600000001</v>
      </c>
      <c r="I1342" s="42">
        <v>106.591848644904</v>
      </c>
      <c r="J1342" s="42">
        <v>0</v>
      </c>
      <c r="K1342" s="42">
        <v>106.591848644904</v>
      </c>
      <c r="N1342" s="43"/>
    </row>
    <row r="1343" spans="1:14" x14ac:dyDescent="0.3">
      <c r="A1343" s="10" t="s">
        <v>9</v>
      </c>
      <c r="B1343" s="10" t="s">
        <v>26</v>
      </c>
      <c r="C1343" s="10" t="s">
        <v>4743</v>
      </c>
      <c r="D1343" s="10" t="s">
        <v>4776</v>
      </c>
      <c r="E1343" s="11" t="s">
        <v>4773</v>
      </c>
      <c r="F1343" s="10" t="s">
        <v>4760</v>
      </c>
      <c r="G1343" s="11" t="s">
        <v>4761</v>
      </c>
      <c r="H1343" s="42">
        <v>19395.546699999999</v>
      </c>
      <c r="I1343" s="42">
        <v>84.311367217940898</v>
      </c>
      <c r="J1343" s="42">
        <v>0</v>
      </c>
      <c r="K1343" s="42">
        <v>84.311367217940898</v>
      </c>
      <c r="N1343" s="43"/>
    </row>
    <row r="1344" spans="1:14" x14ac:dyDescent="0.3">
      <c r="A1344" s="10" t="s">
        <v>9</v>
      </c>
      <c r="B1344" s="10" t="s">
        <v>26</v>
      </c>
      <c r="C1344" s="10" t="s">
        <v>4743</v>
      </c>
      <c r="D1344" s="10" t="s">
        <v>4835</v>
      </c>
      <c r="E1344" s="11" t="s">
        <v>5182</v>
      </c>
      <c r="F1344" s="10" t="s">
        <v>13</v>
      </c>
      <c r="G1344" s="11" t="s">
        <v>415</v>
      </c>
      <c r="H1344" s="42">
        <v>0</v>
      </c>
      <c r="I1344" s="42">
        <v>0</v>
      </c>
      <c r="J1344" s="42">
        <v>0</v>
      </c>
      <c r="K1344" s="42">
        <v>0</v>
      </c>
      <c r="N1344" s="43"/>
    </row>
    <row r="1345" spans="1:14" x14ac:dyDescent="0.3">
      <c r="A1345" s="10" t="s">
        <v>9</v>
      </c>
      <c r="B1345" s="10" t="s">
        <v>26</v>
      </c>
      <c r="C1345" s="10" t="s">
        <v>4743</v>
      </c>
      <c r="D1345" s="10" t="s">
        <v>4835</v>
      </c>
      <c r="E1345" s="11" t="s">
        <v>5182</v>
      </c>
      <c r="F1345" s="10" t="s">
        <v>416</v>
      </c>
      <c r="G1345" s="11" t="s">
        <v>417</v>
      </c>
      <c r="H1345" s="42">
        <v>17811.508699999998</v>
      </c>
      <c r="I1345" s="42">
        <v>34.450980142295798</v>
      </c>
      <c r="J1345" s="42">
        <v>0</v>
      </c>
      <c r="K1345" s="42">
        <v>34.450980142295798</v>
      </c>
      <c r="N1345" s="43"/>
    </row>
    <row r="1346" spans="1:14" x14ac:dyDescent="0.3">
      <c r="A1346" s="10" t="s">
        <v>9</v>
      </c>
      <c r="B1346" s="10" t="s">
        <v>26</v>
      </c>
      <c r="C1346" s="10" t="s">
        <v>4743</v>
      </c>
      <c r="D1346" s="10" t="s">
        <v>4835</v>
      </c>
      <c r="E1346" s="11" t="s">
        <v>5182</v>
      </c>
      <c r="F1346" s="10" t="s">
        <v>4746</v>
      </c>
      <c r="G1346" s="11" t="s">
        <v>4747</v>
      </c>
      <c r="H1346" s="42">
        <v>2045.9165</v>
      </c>
      <c r="I1346" s="42">
        <v>3.95720717850695</v>
      </c>
      <c r="J1346" s="42">
        <v>0</v>
      </c>
      <c r="K1346" s="42">
        <v>3.95720717850695</v>
      </c>
      <c r="N1346" s="43"/>
    </row>
    <row r="1347" spans="1:14" x14ac:dyDescent="0.3">
      <c r="A1347" s="10" t="s">
        <v>9</v>
      </c>
      <c r="B1347" s="10" t="s">
        <v>26</v>
      </c>
      <c r="C1347" s="10" t="s">
        <v>4743</v>
      </c>
      <c r="D1347" s="10" t="s">
        <v>4836</v>
      </c>
      <c r="E1347" s="11" t="s">
        <v>4777</v>
      </c>
      <c r="F1347" s="10" t="s">
        <v>13</v>
      </c>
      <c r="G1347" s="11" t="s">
        <v>415</v>
      </c>
      <c r="H1347" s="42">
        <v>0</v>
      </c>
      <c r="I1347" s="42">
        <v>0</v>
      </c>
      <c r="J1347" s="42">
        <v>0</v>
      </c>
      <c r="K1347" s="42">
        <v>0</v>
      </c>
      <c r="N1347" s="43"/>
    </row>
    <row r="1348" spans="1:14" x14ac:dyDescent="0.3">
      <c r="A1348" s="10" t="s">
        <v>9</v>
      </c>
      <c r="B1348" s="10" t="s">
        <v>26</v>
      </c>
      <c r="C1348" s="10" t="s">
        <v>4743</v>
      </c>
      <c r="D1348" s="10" t="s">
        <v>4836</v>
      </c>
      <c r="E1348" s="11" t="s">
        <v>4777</v>
      </c>
      <c r="F1348" s="10" t="s">
        <v>416</v>
      </c>
      <c r="G1348" s="11" t="s">
        <v>417</v>
      </c>
      <c r="H1348" s="42">
        <v>12420.513499999999</v>
      </c>
      <c r="I1348" s="42">
        <v>20.500152970690799</v>
      </c>
      <c r="J1348" s="42">
        <v>618.45723596345999</v>
      </c>
      <c r="K1348" s="42">
        <v>638.95738893415</v>
      </c>
      <c r="N1348" s="43"/>
    </row>
    <row r="1349" spans="1:14" x14ac:dyDescent="0.3">
      <c r="A1349" s="10" t="s">
        <v>9</v>
      </c>
      <c r="B1349" s="10" t="s">
        <v>26</v>
      </c>
      <c r="C1349" s="10" t="s">
        <v>4743</v>
      </c>
      <c r="D1349" s="10" t="s">
        <v>4836</v>
      </c>
      <c r="E1349" s="11" t="s">
        <v>4777</v>
      </c>
      <c r="F1349" s="10" t="s">
        <v>4746</v>
      </c>
      <c r="G1349" s="11" t="s">
        <v>4747</v>
      </c>
      <c r="H1349" s="42">
        <v>12420.513499999999</v>
      </c>
      <c r="I1349" s="42">
        <v>20.500152970690799</v>
      </c>
      <c r="J1349" s="42">
        <v>618.45723596345999</v>
      </c>
      <c r="K1349" s="42">
        <v>638.95738893415</v>
      </c>
      <c r="N1349" s="43"/>
    </row>
    <row r="1350" spans="1:14" x14ac:dyDescent="0.3">
      <c r="A1350" s="10" t="s">
        <v>9</v>
      </c>
      <c r="B1350" s="10" t="s">
        <v>26</v>
      </c>
      <c r="C1350" s="10" t="s">
        <v>4743</v>
      </c>
      <c r="D1350" s="10" t="s">
        <v>4836</v>
      </c>
      <c r="E1350" s="11" t="s">
        <v>4777</v>
      </c>
      <c r="F1350" s="10" t="s">
        <v>4748</v>
      </c>
      <c r="G1350" s="11" t="s">
        <v>4749</v>
      </c>
      <c r="H1350" s="42">
        <v>19527.6005</v>
      </c>
      <c r="I1350" s="42">
        <v>49.200367129657998</v>
      </c>
      <c r="J1350" s="42">
        <v>0</v>
      </c>
      <c r="K1350" s="42">
        <v>49.200367129657998</v>
      </c>
      <c r="N1350" s="43"/>
    </row>
    <row r="1351" spans="1:14" x14ac:dyDescent="0.3">
      <c r="A1351" s="10" t="s">
        <v>9</v>
      </c>
      <c r="B1351" s="10" t="s">
        <v>26</v>
      </c>
      <c r="C1351" s="10" t="s">
        <v>4779</v>
      </c>
      <c r="D1351" s="10" t="s">
        <v>5183</v>
      </c>
      <c r="E1351" s="11" t="s">
        <v>5184</v>
      </c>
      <c r="F1351" s="10" t="s">
        <v>416</v>
      </c>
      <c r="G1351" s="11" t="s">
        <v>417</v>
      </c>
      <c r="H1351" s="42">
        <v>9660735.9856000002</v>
      </c>
      <c r="I1351" s="42">
        <v>34514.194890145001</v>
      </c>
      <c r="J1351" s="42">
        <v>2126014.8207934201</v>
      </c>
      <c r="K1351" s="42">
        <v>2160529.0156835602</v>
      </c>
      <c r="N1351" s="43"/>
    </row>
    <row r="1352" spans="1:14" x14ac:dyDescent="0.3">
      <c r="A1352" s="10" t="s">
        <v>9</v>
      </c>
      <c r="B1352" s="10" t="s">
        <v>26</v>
      </c>
      <c r="C1352" s="10" t="s">
        <v>4779</v>
      </c>
      <c r="D1352" s="10" t="s">
        <v>5183</v>
      </c>
      <c r="E1352" s="11" t="s">
        <v>5184</v>
      </c>
      <c r="F1352" s="10" t="s">
        <v>4782</v>
      </c>
      <c r="G1352" s="11" t="s">
        <v>4783</v>
      </c>
      <c r="H1352" s="42">
        <v>6201.9539000000004</v>
      </c>
      <c r="I1352" s="42">
        <v>22.157260917130099</v>
      </c>
      <c r="J1352" s="42">
        <v>1364.84902075627</v>
      </c>
      <c r="K1352" s="42">
        <v>1387.0062816734001</v>
      </c>
      <c r="N1352" s="43"/>
    </row>
    <row r="1353" spans="1:14" x14ac:dyDescent="0.3">
      <c r="A1353" s="10" t="s">
        <v>9</v>
      </c>
      <c r="B1353" s="10" t="s">
        <v>26</v>
      </c>
      <c r="C1353" s="10" t="s">
        <v>4779</v>
      </c>
      <c r="D1353" s="10" t="s">
        <v>5183</v>
      </c>
      <c r="E1353" s="11" t="s">
        <v>5184</v>
      </c>
      <c r="F1353" s="10" t="s">
        <v>4784</v>
      </c>
      <c r="G1353" s="11" t="s">
        <v>4785</v>
      </c>
      <c r="H1353" s="42">
        <v>6201.9539000000004</v>
      </c>
      <c r="I1353" s="42">
        <v>22.157260917130099</v>
      </c>
      <c r="J1353" s="42">
        <v>1364.84902075627</v>
      </c>
      <c r="K1353" s="42">
        <v>1387.0062816734001</v>
      </c>
      <c r="N1353" s="43"/>
    </row>
    <row r="1354" spans="1:14" x14ac:dyDescent="0.3">
      <c r="A1354" s="10" t="s">
        <v>9</v>
      </c>
      <c r="B1354" s="10" t="s">
        <v>26</v>
      </c>
      <c r="C1354" s="10" t="s">
        <v>4779</v>
      </c>
      <c r="D1354" s="10" t="s">
        <v>5183</v>
      </c>
      <c r="E1354" s="11" t="s">
        <v>5184</v>
      </c>
      <c r="F1354" s="10" t="s">
        <v>4731</v>
      </c>
      <c r="G1354" s="11" t="s">
        <v>4732</v>
      </c>
      <c r="H1354" s="42">
        <v>0</v>
      </c>
      <c r="I1354" s="42">
        <v>0</v>
      </c>
      <c r="J1354" s="42">
        <v>0</v>
      </c>
      <c r="K1354" s="42">
        <v>0</v>
      </c>
      <c r="N1354" s="43"/>
    </row>
    <row r="1355" spans="1:14" x14ac:dyDescent="0.3">
      <c r="A1355" s="10" t="s">
        <v>9</v>
      </c>
      <c r="B1355" s="10" t="s">
        <v>26</v>
      </c>
      <c r="C1355" s="10" t="s">
        <v>4779</v>
      </c>
      <c r="D1355" s="10" t="s">
        <v>5183</v>
      </c>
      <c r="E1355" s="11" t="s">
        <v>5184</v>
      </c>
      <c r="F1355" s="10" t="s">
        <v>4786</v>
      </c>
      <c r="G1355" s="11" t="s">
        <v>4787</v>
      </c>
      <c r="H1355" s="42">
        <v>217068.38879999999</v>
      </c>
      <c r="I1355" s="42">
        <v>775.50413209955298</v>
      </c>
      <c r="J1355" s="42">
        <v>47769.715726469403</v>
      </c>
      <c r="K1355" s="42">
        <v>48545.219858568998</v>
      </c>
      <c r="N1355" s="43"/>
    </row>
    <row r="1356" spans="1:14" x14ac:dyDescent="0.3">
      <c r="A1356" s="10" t="s">
        <v>9</v>
      </c>
      <c r="B1356" s="10" t="s">
        <v>26</v>
      </c>
      <c r="C1356" s="10" t="s">
        <v>4779</v>
      </c>
      <c r="D1356" s="10" t="s">
        <v>5183</v>
      </c>
      <c r="E1356" s="11" t="s">
        <v>5184</v>
      </c>
      <c r="F1356" s="10" t="s">
        <v>4794</v>
      </c>
      <c r="G1356" s="11" t="s">
        <v>4795</v>
      </c>
      <c r="H1356" s="42">
        <v>56771.732400000001</v>
      </c>
      <c r="I1356" s="42">
        <v>202.82415762603699</v>
      </c>
      <c r="J1356" s="42">
        <v>12493.6179592305</v>
      </c>
      <c r="K1356" s="42">
        <v>12696.4421168565</v>
      </c>
      <c r="N1356" s="43"/>
    </row>
    <row r="1357" spans="1:14" x14ac:dyDescent="0.3">
      <c r="A1357" s="10" t="s">
        <v>9</v>
      </c>
      <c r="B1357" s="10" t="s">
        <v>26</v>
      </c>
      <c r="C1357" s="10" t="s">
        <v>4779</v>
      </c>
      <c r="D1357" s="10" t="s">
        <v>5183</v>
      </c>
      <c r="E1357" s="11" t="s">
        <v>5184</v>
      </c>
      <c r="F1357" s="10" t="s">
        <v>4741</v>
      </c>
      <c r="G1357" s="11" t="s">
        <v>4742</v>
      </c>
      <c r="H1357" s="42">
        <v>231380.59030000001</v>
      </c>
      <c r="I1357" s="42">
        <v>826.636272677546</v>
      </c>
      <c r="J1357" s="42">
        <v>50919.367312830102</v>
      </c>
      <c r="K1357" s="42">
        <v>51746.003585507598</v>
      </c>
      <c r="N1357" s="43"/>
    </row>
    <row r="1358" spans="1:14" x14ac:dyDescent="0.3">
      <c r="A1358" s="10" t="s">
        <v>9</v>
      </c>
      <c r="B1358" s="10" t="s">
        <v>26</v>
      </c>
      <c r="C1358" s="10" t="s">
        <v>4779</v>
      </c>
      <c r="D1358" s="10" t="s">
        <v>5185</v>
      </c>
      <c r="E1358" s="11" t="s">
        <v>5186</v>
      </c>
      <c r="F1358" s="10" t="s">
        <v>416</v>
      </c>
      <c r="G1358" s="11" t="s">
        <v>417</v>
      </c>
      <c r="H1358" s="42">
        <v>272086.79509999999</v>
      </c>
      <c r="I1358" s="42">
        <v>2659.5853323457</v>
      </c>
      <c r="J1358" s="42">
        <v>69898.935480272805</v>
      </c>
      <c r="K1358" s="42">
        <v>72558.520812618503</v>
      </c>
      <c r="N1358" s="43"/>
    </row>
    <row r="1359" spans="1:14" x14ac:dyDescent="0.3">
      <c r="A1359" s="10" t="s">
        <v>9</v>
      </c>
      <c r="B1359" s="10" t="s">
        <v>26</v>
      </c>
      <c r="C1359" s="10" t="s">
        <v>4779</v>
      </c>
      <c r="D1359" s="10" t="s">
        <v>5185</v>
      </c>
      <c r="E1359" s="11" t="s">
        <v>5186</v>
      </c>
      <c r="F1359" s="10" t="s">
        <v>4731</v>
      </c>
      <c r="G1359" s="11" t="s">
        <v>4732</v>
      </c>
      <c r="H1359" s="42">
        <v>0</v>
      </c>
      <c r="I1359" s="42">
        <v>0</v>
      </c>
      <c r="J1359" s="42">
        <v>0</v>
      </c>
      <c r="K1359" s="42">
        <v>0</v>
      </c>
      <c r="N1359" s="43"/>
    </row>
    <row r="1360" spans="1:14" x14ac:dyDescent="0.3">
      <c r="A1360" s="10" t="s">
        <v>9</v>
      </c>
      <c r="B1360" s="10" t="s">
        <v>26</v>
      </c>
      <c r="C1360" s="10" t="s">
        <v>4779</v>
      </c>
      <c r="D1360" s="10" t="s">
        <v>5185</v>
      </c>
      <c r="E1360" s="11" t="s">
        <v>5186</v>
      </c>
      <c r="F1360" s="10" t="s">
        <v>4786</v>
      </c>
      <c r="G1360" s="11" t="s">
        <v>4787</v>
      </c>
      <c r="H1360" s="42">
        <v>0</v>
      </c>
      <c r="I1360" s="42">
        <v>0</v>
      </c>
      <c r="J1360" s="42">
        <v>0</v>
      </c>
      <c r="K1360" s="42">
        <v>0</v>
      </c>
      <c r="N1360" s="43"/>
    </row>
    <row r="1361" spans="1:14" x14ac:dyDescent="0.3">
      <c r="A1361" s="10" t="s">
        <v>9</v>
      </c>
      <c r="B1361" s="10" t="s">
        <v>26</v>
      </c>
      <c r="C1361" s="10" t="s">
        <v>4779</v>
      </c>
      <c r="D1361" s="10" t="s">
        <v>5185</v>
      </c>
      <c r="E1361" s="11" t="s">
        <v>5186</v>
      </c>
      <c r="F1361" s="10" t="s">
        <v>4788</v>
      </c>
      <c r="G1361" s="11" t="s">
        <v>4789</v>
      </c>
      <c r="H1361" s="42">
        <v>0</v>
      </c>
      <c r="I1361" s="42">
        <v>0</v>
      </c>
      <c r="J1361" s="42">
        <v>0</v>
      </c>
      <c r="K1361" s="42">
        <v>0</v>
      </c>
      <c r="N1361" s="43"/>
    </row>
    <row r="1362" spans="1:14" x14ac:dyDescent="0.3">
      <c r="A1362" s="10" t="s">
        <v>9</v>
      </c>
      <c r="B1362" s="10" t="s">
        <v>26</v>
      </c>
      <c r="C1362" s="10" t="s">
        <v>4779</v>
      </c>
      <c r="D1362" s="10" t="s">
        <v>5185</v>
      </c>
      <c r="E1362" s="11" t="s">
        <v>5186</v>
      </c>
      <c r="F1362" s="10" t="s">
        <v>4741</v>
      </c>
      <c r="G1362" s="11" t="s">
        <v>4742</v>
      </c>
      <c r="H1362" s="42">
        <v>4923.5784999999996</v>
      </c>
      <c r="I1362" s="42">
        <v>48.1268381952463</v>
      </c>
      <c r="J1362" s="42">
        <v>1264.8643820396101</v>
      </c>
      <c r="K1362" s="42">
        <v>1312.9912202348501</v>
      </c>
      <c r="N1362" s="43"/>
    </row>
    <row r="1363" spans="1:14" x14ac:dyDescent="0.3">
      <c r="A1363" s="10" t="s">
        <v>9</v>
      </c>
      <c r="B1363" s="10" t="s">
        <v>26</v>
      </c>
      <c r="C1363" s="10" t="s">
        <v>4779</v>
      </c>
      <c r="D1363" s="10" t="s">
        <v>5187</v>
      </c>
      <c r="E1363" s="11" t="s">
        <v>5188</v>
      </c>
      <c r="F1363" s="10" t="s">
        <v>13</v>
      </c>
      <c r="G1363" s="11" t="s">
        <v>415</v>
      </c>
      <c r="H1363" s="42">
        <v>0</v>
      </c>
      <c r="I1363" s="42">
        <v>0</v>
      </c>
      <c r="J1363" s="42">
        <v>0</v>
      </c>
      <c r="K1363" s="42">
        <v>0</v>
      </c>
      <c r="N1363" s="43"/>
    </row>
    <row r="1364" spans="1:14" x14ac:dyDescent="0.3">
      <c r="A1364" s="10" t="s">
        <v>9</v>
      </c>
      <c r="B1364" s="10" t="s">
        <v>26</v>
      </c>
      <c r="C1364" s="10" t="s">
        <v>4779</v>
      </c>
      <c r="D1364" s="10" t="s">
        <v>5187</v>
      </c>
      <c r="E1364" s="11" t="s">
        <v>5188</v>
      </c>
      <c r="F1364" s="10" t="s">
        <v>416</v>
      </c>
      <c r="G1364" s="11" t="s">
        <v>417</v>
      </c>
      <c r="H1364" s="42">
        <v>172067.32500000001</v>
      </c>
      <c r="I1364" s="42">
        <v>1433.5377845852199</v>
      </c>
      <c r="J1364" s="42">
        <v>12868.703549961499</v>
      </c>
      <c r="K1364" s="42">
        <v>14302.241334546699</v>
      </c>
      <c r="N1364" s="43"/>
    </row>
    <row r="1365" spans="1:14" x14ac:dyDescent="0.3">
      <c r="A1365" s="10" t="s">
        <v>9</v>
      </c>
      <c r="B1365" s="10" t="s">
        <v>26</v>
      </c>
      <c r="C1365" s="10" t="s">
        <v>4779</v>
      </c>
      <c r="D1365" s="10" t="s">
        <v>5187</v>
      </c>
      <c r="E1365" s="11" t="s">
        <v>5188</v>
      </c>
      <c r="F1365" s="10" t="s">
        <v>4731</v>
      </c>
      <c r="G1365" s="11" t="s">
        <v>4732</v>
      </c>
      <c r="H1365" s="42">
        <v>0</v>
      </c>
      <c r="I1365" s="42">
        <v>0</v>
      </c>
      <c r="J1365" s="42">
        <v>0</v>
      </c>
      <c r="K1365" s="42">
        <v>0</v>
      </c>
      <c r="N1365" s="43"/>
    </row>
    <row r="1366" spans="1:14" x14ac:dyDescent="0.3">
      <c r="A1366" s="10" t="s">
        <v>9</v>
      </c>
      <c r="B1366" s="10" t="s">
        <v>26</v>
      </c>
      <c r="C1366" s="10" t="s">
        <v>4779</v>
      </c>
      <c r="D1366" s="10" t="s">
        <v>5187</v>
      </c>
      <c r="E1366" s="11" t="s">
        <v>5188</v>
      </c>
      <c r="F1366" s="10" t="s">
        <v>4786</v>
      </c>
      <c r="G1366" s="11" t="s">
        <v>4787</v>
      </c>
      <c r="H1366" s="42">
        <v>0</v>
      </c>
      <c r="I1366" s="42">
        <v>0</v>
      </c>
      <c r="J1366" s="42">
        <v>0</v>
      </c>
      <c r="K1366" s="42">
        <v>0</v>
      </c>
      <c r="N1366" s="43"/>
    </row>
    <row r="1367" spans="1:14" x14ac:dyDescent="0.3">
      <c r="A1367" s="10" t="s">
        <v>9</v>
      </c>
      <c r="B1367" s="10" t="s">
        <v>26</v>
      </c>
      <c r="C1367" s="10" t="s">
        <v>4779</v>
      </c>
      <c r="D1367" s="10" t="s">
        <v>5187</v>
      </c>
      <c r="E1367" s="11" t="s">
        <v>5188</v>
      </c>
      <c r="F1367" s="10" t="s">
        <v>4739</v>
      </c>
      <c r="G1367" s="11" t="s">
        <v>4740</v>
      </c>
      <c r="H1367" s="42">
        <v>0</v>
      </c>
      <c r="I1367" s="42">
        <v>0</v>
      </c>
      <c r="J1367" s="42">
        <v>0</v>
      </c>
      <c r="K1367" s="42">
        <v>0</v>
      </c>
      <c r="N1367" s="43"/>
    </row>
    <row r="1368" spans="1:14" x14ac:dyDescent="0.3">
      <c r="A1368" s="10" t="s">
        <v>9</v>
      </c>
      <c r="B1368" s="10" t="s">
        <v>26</v>
      </c>
      <c r="C1368" s="10" t="s">
        <v>4779</v>
      </c>
      <c r="D1368" s="10" t="s">
        <v>5187</v>
      </c>
      <c r="E1368" s="11" t="s">
        <v>5188</v>
      </c>
      <c r="F1368" s="10" t="s">
        <v>4788</v>
      </c>
      <c r="G1368" s="11" t="s">
        <v>4789</v>
      </c>
      <c r="H1368" s="42">
        <v>0</v>
      </c>
      <c r="I1368" s="42">
        <v>0</v>
      </c>
      <c r="J1368" s="42">
        <v>0</v>
      </c>
      <c r="K1368" s="42">
        <v>0</v>
      </c>
      <c r="N1368" s="43"/>
    </row>
    <row r="1369" spans="1:14" x14ac:dyDescent="0.3">
      <c r="A1369" s="10" t="s">
        <v>9</v>
      </c>
      <c r="B1369" s="10" t="s">
        <v>26</v>
      </c>
      <c r="C1369" s="10" t="s">
        <v>4779</v>
      </c>
      <c r="D1369" s="10" t="s">
        <v>5187</v>
      </c>
      <c r="E1369" s="11" t="s">
        <v>5188</v>
      </c>
      <c r="F1369" s="10" t="s">
        <v>4741</v>
      </c>
      <c r="G1369" s="11" t="s">
        <v>4742</v>
      </c>
      <c r="H1369" s="42">
        <v>5953.9766</v>
      </c>
      <c r="I1369" s="42">
        <v>49.6041330719275</v>
      </c>
      <c r="J1369" s="42">
        <v>445.29058823529402</v>
      </c>
      <c r="K1369" s="42">
        <v>494.89472130722203</v>
      </c>
      <c r="N1369" s="43"/>
    </row>
    <row r="1370" spans="1:14" x14ac:dyDescent="0.3">
      <c r="A1370" s="10" t="s">
        <v>9</v>
      </c>
      <c r="B1370" s="10" t="s">
        <v>26</v>
      </c>
      <c r="C1370" s="10" t="s">
        <v>4779</v>
      </c>
      <c r="D1370" s="10" t="s">
        <v>5189</v>
      </c>
      <c r="E1370" s="11" t="s">
        <v>5190</v>
      </c>
      <c r="F1370" s="10" t="s">
        <v>13</v>
      </c>
      <c r="G1370" s="11" t="s">
        <v>415</v>
      </c>
      <c r="H1370" s="42">
        <v>0</v>
      </c>
      <c r="I1370" s="42">
        <v>0</v>
      </c>
      <c r="J1370" s="42">
        <v>0</v>
      </c>
      <c r="K1370" s="42">
        <v>0</v>
      </c>
      <c r="N1370" s="43"/>
    </row>
    <row r="1371" spans="1:14" x14ac:dyDescent="0.3">
      <c r="A1371" s="10" t="s">
        <v>9</v>
      </c>
      <c r="B1371" s="10" t="s">
        <v>26</v>
      </c>
      <c r="C1371" s="10" t="s">
        <v>4779</v>
      </c>
      <c r="D1371" s="10" t="s">
        <v>5189</v>
      </c>
      <c r="E1371" s="11" t="s">
        <v>5190</v>
      </c>
      <c r="F1371" s="10" t="s">
        <v>416</v>
      </c>
      <c r="G1371" s="11" t="s">
        <v>417</v>
      </c>
      <c r="H1371" s="42">
        <v>73008.407699999996</v>
      </c>
      <c r="I1371" s="42">
        <v>88.037120330978496</v>
      </c>
      <c r="J1371" s="42">
        <v>44.632237469425</v>
      </c>
      <c r="K1371" s="42">
        <v>132.66935780040299</v>
      </c>
      <c r="N1371" s="43"/>
    </row>
    <row r="1372" spans="1:14" x14ac:dyDescent="0.3">
      <c r="A1372" s="10" t="s">
        <v>9</v>
      </c>
      <c r="B1372" s="10" t="s">
        <v>26</v>
      </c>
      <c r="C1372" s="10" t="s">
        <v>4779</v>
      </c>
      <c r="D1372" s="10" t="s">
        <v>5189</v>
      </c>
      <c r="E1372" s="11" t="s">
        <v>5190</v>
      </c>
      <c r="F1372" s="10" t="s">
        <v>4731</v>
      </c>
      <c r="G1372" s="11" t="s">
        <v>4732</v>
      </c>
      <c r="H1372" s="42">
        <v>0</v>
      </c>
      <c r="I1372" s="42">
        <v>0</v>
      </c>
      <c r="J1372" s="42">
        <v>0</v>
      </c>
      <c r="K1372" s="42">
        <v>0</v>
      </c>
      <c r="N1372" s="43"/>
    </row>
    <row r="1373" spans="1:14" x14ac:dyDescent="0.3">
      <c r="A1373" s="10" t="s">
        <v>9</v>
      </c>
      <c r="B1373" s="10" t="s">
        <v>26</v>
      </c>
      <c r="C1373" s="10" t="s">
        <v>4779</v>
      </c>
      <c r="D1373" s="10" t="s">
        <v>5189</v>
      </c>
      <c r="E1373" s="11" t="s">
        <v>5190</v>
      </c>
      <c r="F1373" s="10" t="s">
        <v>4786</v>
      </c>
      <c r="G1373" s="11" t="s">
        <v>4787</v>
      </c>
      <c r="H1373" s="42">
        <v>0</v>
      </c>
      <c r="I1373" s="42">
        <v>0</v>
      </c>
      <c r="J1373" s="42">
        <v>0</v>
      </c>
      <c r="K1373" s="42">
        <v>0</v>
      </c>
      <c r="N1373" s="43"/>
    </row>
    <row r="1374" spans="1:14" x14ac:dyDescent="0.3">
      <c r="A1374" s="10" t="s">
        <v>9</v>
      </c>
      <c r="B1374" s="10" t="s">
        <v>26</v>
      </c>
      <c r="C1374" s="10" t="s">
        <v>4779</v>
      </c>
      <c r="D1374" s="10" t="s">
        <v>5189</v>
      </c>
      <c r="E1374" s="11" t="s">
        <v>5190</v>
      </c>
      <c r="F1374" s="10" t="s">
        <v>4788</v>
      </c>
      <c r="G1374" s="11" t="s">
        <v>4789</v>
      </c>
      <c r="H1374" s="42">
        <v>0</v>
      </c>
      <c r="I1374" s="42">
        <v>0</v>
      </c>
      <c r="J1374" s="42">
        <v>0</v>
      </c>
      <c r="K1374" s="42">
        <v>0</v>
      </c>
      <c r="N1374" s="43"/>
    </row>
    <row r="1375" spans="1:14" x14ac:dyDescent="0.3">
      <c r="A1375" s="10" t="s">
        <v>9</v>
      </c>
      <c r="B1375" s="10" t="s">
        <v>26</v>
      </c>
      <c r="C1375" s="10" t="s">
        <v>4779</v>
      </c>
      <c r="D1375" s="10" t="s">
        <v>5189</v>
      </c>
      <c r="E1375" s="11" t="s">
        <v>5190</v>
      </c>
      <c r="F1375" s="10" t="s">
        <v>4741</v>
      </c>
      <c r="G1375" s="11" t="s">
        <v>4742</v>
      </c>
      <c r="H1375" s="42">
        <v>2011.855</v>
      </c>
      <c r="I1375" s="42">
        <v>2.42599352093985</v>
      </c>
      <c r="J1375" s="42">
        <v>1.2299075494382501</v>
      </c>
      <c r="K1375" s="42">
        <v>3.6559010703780999</v>
      </c>
      <c r="N1375" s="43"/>
    </row>
    <row r="1376" spans="1:14" x14ac:dyDescent="0.3">
      <c r="A1376" s="10" t="s">
        <v>9</v>
      </c>
      <c r="B1376" s="10" t="s">
        <v>26</v>
      </c>
      <c r="C1376" s="10" t="s">
        <v>4779</v>
      </c>
      <c r="D1376" s="10" t="s">
        <v>5191</v>
      </c>
      <c r="E1376" s="11" t="s">
        <v>5192</v>
      </c>
      <c r="F1376" s="10" t="s">
        <v>13</v>
      </c>
      <c r="G1376" s="11" t="s">
        <v>415</v>
      </c>
      <c r="H1376" s="42">
        <v>0</v>
      </c>
      <c r="I1376" s="42">
        <v>0</v>
      </c>
      <c r="J1376" s="42">
        <v>0</v>
      </c>
      <c r="K1376" s="42">
        <v>0</v>
      </c>
      <c r="N1376" s="43"/>
    </row>
    <row r="1377" spans="1:14" x14ac:dyDescent="0.3">
      <c r="A1377" s="10" t="s">
        <v>9</v>
      </c>
      <c r="B1377" s="10" t="s">
        <v>26</v>
      </c>
      <c r="C1377" s="10" t="s">
        <v>4779</v>
      </c>
      <c r="D1377" s="10" t="s">
        <v>5191</v>
      </c>
      <c r="E1377" s="11" t="s">
        <v>5192</v>
      </c>
      <c r="F1377" s="10" t="s">
        <v>416</v>
      </c>
      <c r="G1377" s="11" t="s">
        <v>417</v>
      </c>
      <c r="H1377" s="42">
        <v>122540.3495</v>
      </c>
      <c r="I1377" s="42">
        <v>1014.13342079422</v>
      </c>
      <c r="J1377" s="42">
        <v>1069.34518559252</v>
      </c>
      <c r="K1377" s="42">
        <v>2083.47860638674</v>
      </c>
      <c r="N1377" s="43"/>
    </row>
    <row r="1378" spans="1:14" x14ac:dyDescent="0.3">
      <c r="A1378" s="10" t="s">
        <v>9</v>
      </c>
      <c r="B1378" s="10" t="s">
        <v>26</v>
      </c>
      <c r="C1378" s="10" t="s">
        <v>4779</v>
      </c>
      <c r="D1378" s="10" t="s">
        <v>5191</v>
      </c>
      <c r="E1378" s="11" t="s">
        <v>5192</v>
      </c>
      <c r="F1378" s="10" t="s">
        <v>4731</v>
      </c>
      <c r="G1378" s="11" t="s">
        <v>4732</v>
      </c>
      <c r="H1378" s="42">
        <v>0</v>
      </c>
      <c r="I1378" s="42">
        <v>0</v>
      </c>
      <c r="J1378" s="42">
        <v>0</v>
      </c>
      <c r="K1378" s="42">
        <v>0</v>
      </c>
      <c r="N1378" s="43"/>
    </row>
    <row r="1379" spans="1:14" x14ac:dyDescent="0.3">
      <c r="A1379" s="10" t="s">
        <v>9</v>
      </c>
      <c r="B1379" s="10" t="s">
        <v>26</v>
      </c>
      <c r="C1379" s="10" t="s">
        <v>4779</v>
      </c>
      <c r="D1379" s="10" t="s">
        <v>5191</v>
      </c>
      <c r="E1379" s="11" t="s">
        <v>5192</v>
      </c>
      <c r="F1379" s="10" t="s">
        <v>4786</v>
      </c>
      <c r="G1379" s="11" t="s">
        <v>4787</v>
      </c>
      <c r="H1379" s="42">
        <v>81018.614499999996</v>
      </c>
      <c r="I1379" s="42">
        <v>670.50310381397503</v>
      </c>
      <c r="J1379" s="42">
        <v>707.00684080285998</v>
      </c>
      <c r="K1379" s="42">
        <v>1377.5099446168299</v>
      </c>
      <c r="N1379" s="43"/>
    </row>
    <row r="1380" spans="1:14" x14ac:dyDescent="0.3">
      <c r="A1380" s="10" t="s">
        <v>9</v>
      </c>
      <c r="B1380" s="10" t="s">
        <v>26</v>
      </c>
      <c r="C1380" s="10" t="s">
        <v>4779</v>
      </c>
      <c r="D1380" s="10" t="s">
        <v>5191</v>
      </c>
      <c r="E1380" s="11" t="s">
        <v>5192</v>
      </c>
      <c r="F1380" s="10" t="s">
        <v>4859</v>
      </c>
      <c r="G1380" s="11" t="s">
        <v>4860</v>
      </c>
      <c r="H1380" s="42">
        <v>9880.3187999999991</v>
      </c>
      <c r="I1380" s="42">
        <v>81.768671196826304</v>
      </c>
      <c r="J1380" s="42">
        <v>86.220346439373102</v>
      </c>
      <c r="K1380" s="42">
        <v>167.98901763619901</v>
      </c>
      <c r="N1380" s="43"/>
    </row>
    <row r="1381" spans="1:14" x14ac:dyDescent="0.3">
      <c r="A1381" s="10" t="s">
        <v>9</v>
      </c>
      <c r="B1381" s="10" t="s">
        <v>26</v>
      </c>
      <c r="C1381" s="10" t="s">
        <v>4779</v>
      </c>
      <c r="D1381" s="10" t="s">
        <v>5191</v>
      </c>
      <c r="E1381" s="11" t="s">
        <v>5192</v>
      </c>
      <c r="F1381" s="10" t="s">
        <v>4788</v>
      </c>
      <c r="G1381" s="11" t="s">
        <v>4789</v>
      </c>
      <c r="H1381" s="42">
        <v>0</v>
      </c>
      <c r="I1381" s="42">
        <v>0</v>
      </c>
      <c r="J1381" s="42">
        <v>0</v>
      </c>
      <c r="K1381" s="42">
        <v>0</v>
      </c>
      <c r="N1381" s="43"/>
    </row>
    <row r="1382" spans="1:14" x14ac:dyDescent="0.3">
      <c r="A1382" s="10" t="s">
        <v>9</v>
      </c>
      <c r="B1382" s="10" t="s">
        <v>26</v>
      </c>
      <c r="C1382" s="10" t="s">
        <v>4779</v>
      </c>
      <c r="D1382" s="10" t="s">
        <v>5191</v>
      </c>
      <c r="E1382" s="11" t="s">
        <v>5192</v>
      </c>
      <c r="F1382" s="10" t="s">
        <v>4741</v>
      </c>
      <c r="G1382" s="11" t="s">
        <v>4742</v>
      </c>
      <c r="H1382" s="42">
        <v>11026.923699999999</v>
      </c>
      <c r="I1382" s="42">
        <v>91.257875014729606</v>
      </c>
      <c r="J1382" s="42">
        <v>96.226164421226301</v>
      </c>
      <c r="K1382" s="42">
        <v>187.48403943595599</v>
      </c>
      <c r="N1382" s="43"/>
    </row>
    <row r="1383" spans="1:14" x14ac:dyDescent="0.3">
      <c r="A1383" s="10" t="s">
        <v>9</v>
      </c>
      <c r="B1383" s="10" t="s">
        <v>26</v>
      </c>
      <c r="C1383" s="10" t="s">
        <v>4779</v>
      </c>
      <c r="D1383" s="10" t="s">
        <v>5193</v>
      </c>
      <c r="E1383" s="11" t="s">
        <v>5194</v>
      </c>
      <c r="F1383" s="10" t="s">
        <v>13</v>
      </c>
      <c r="G1383" s="11" t="s">
        <v>415</v>
      </c>
      <c r="H1383" s="42">
        <v>0</v>
      </c>
      <c r="I1383" s="42">
        <v>0</v>
      </c>
      <c r="J1383" s="42">
        <v>0</v>
      </c>
      <c r="K1383" s="42">
        <v>0</v>
      </c>
      <c r="N1383" s="43"/>
    </row>
    <row r="1384" spans="1:14" x14ac:dyDescent="0.3">
      <c r="A1384" s="10" t="s">
        <v>9</v>
      </c>
      <c r="B1384" s="10" t="s">
        <v>26</v>
      </c>
      <c r="C1384" s="10" t="s">
        <v>4779</v>
      </c>
      <c r="D1384" s="10" t="s">
        <v>5193</v>
      </c>
      <c r="E1384" s="11" t="s">
        <v>5194</v>
      </c>
      <c r="F1384" s="10" t="s">
        <v>416</v>
      </c>
      <c r="G1384" s="11" t="s">
        <v>417</v>
      </c>
      <c r="H1384" s="42">
        <v>247668.70240000001</v>
      </c>
      <c r="I1384" s="42">
        <v>2917.1791507395701</v>
      </c>
      <c r="J1384" s="42">
        <v>121.14254279541299</v>
      </c>
      <c r="K1384" s="42">
        <v>3038.3216935349801</v>
      </c>
      <c r="N1384" s="43"/>
    </row>
    <row r="1385" spans="1:14" x14ac:dyDescent="0.3">
      <c r="A1385" s="10" t="s">
        <v>9</v>
      </c>
      <c r="B1385" s="10" t="s">
        <v>26</v>
      </c>
      <c r="C1385" s="10" t="s">
        <v>4779</v>
      </c>
      <c r="D1385" s="10" t="s">
        <v>5193</v>
      </c>
      <c r="E1385" s="11" t="s">
        <v>5194</v>
      </c>
      <c r="F1385" s="10" t="s">
        <v>4731</v>
      </c>
      <c r="G1385" s="11" t="s">
        <v>4732</v>
      </c>
      <c r="H1385" s="42">
        <v>0</v>
      </c>
      <c r="I1385" s="42">
        <v>0</v>
      </c>
      <c r="J1385" s="42">
        <v>0</v>
      </c>
      <c r="K1385" s="42">
        <v>0</v>
      </c>
      <c r="N1385" s="43"/>
    </row>
    <row r="1386" spans="1:14" x14ac:dyDescent="0.3">
      <c r="A1386" s="10" t="s">
        <v>9</v>
      </c>
      <c r="B1386" s="10" t="s">
        <v>26</v>
      </c>
      <c r="C1386" s="10" t="s">
        <v>4779</v>
      </c>
      <c r="D1386" s="10" t="s">
        <v>5193</v>
      </c>
      <c r="E1386" s="11" t="s">
        <v>5194</v>
      </c>
      <c r="F1386" s="10" t="s">
        <v>4786</v>
      </c>
      <c r="G1386" s="11" t="s">
        <v>4787</v>
      </c>
      <c r="H1386" s="42">
        <v>0</v>
      </c>
      <c r="I1386" s="42">
        <v>0</v>
      </c>
      <c r="J1386" s="42">
        <v>0</v>
      </c>
      <c r="K1386" s="42">
        <v>0</v>
      </c>
      <c r="N1386" s="43"/>
    </row>
    <row r="1387" spans="1:14" x14ac:dyDescent="0.3">
      <c r="A1387" s="10" t="s">
        <v>9</v>
      </c>
      <c r="B1387" s="10" t="s">
        <v>26</v>
      </c>
      <c r="C1387" s="10" t="s">
        <v>4779</v>
      </c>
      <c r="D1387" s="10" t="s">
        <v>5193</v>
      </c>
      <c r="E1387" s="11" t="s">
        <v>5194</v>
      </c>
      <c r="F1387" s="10" t="s">
        <v>4788</v>
      </c>
      <c r="G1387" s="11" t="s">
        <v>4789</v>
      </c>
      <c r="H1387" s="42">
        <v>0</v>
      </c>
      <c r="I1387" s="42">
        <v>0</v>
      </c>
      <c r="J1387" s="42">
        <v>0</v>
      </c>
      <c r="K1387" s="42">
        <v>0</v>
      </c>
      <c r="N1387" s="43"/>
    </row>
    <row r="1388" spans="1:14" x14ac:dyDescent="0.3">
      <c r="A1388" s="10" t="s">
        <v>9</v>
      </c>
      <c r="B1388" s="10" t="s">
        <v>26</v>
      </c>
      <c r="C1388" s="10" t="s">
        <v>4779</v>
      </c>
      <c r="D1388" s="10" t="s">
        <v>5193</v>
      </c>
      <c r="E1388" s="11" t="s">
        <v>5194</v>
      </c>
      <c r="F1388" s="10" t="s">
        <v>4741</v>
      </c>
      <c r="G1388" s="11" t="s">
        <v>4742</v>
      </c>
      <c r="H1388" s="42">
        <v>17068.389299999999</v>
      </c>
      <c r="I1388" s="42">
        <v>201.04094233006501</v>
      </c>
      <c r="J1388" s="42">
        <v>8.3486853913910597</v>
      </c>
      <c r="K1388" s="42">
        <v>209.38962772145601</v>
      </c>
      <c r="N1388" s="43"/>
    </row>
    <row r="1389" spans="1:14" x14ac:dyDescent="0.3">
      <c r="A1389" s="10" t="s">
        <v>9</v>
      </c>
      <c r="B1389" s="10" t="s">
        <v>26</v>
      </c>
      <c r="C1389" s="10" t="s">
        <v>11</v>
      </c>
      <c r="D1389" s="10" t="s">
        <v>27</v>
      </c>
      <c r="E1389" s="11" t="s">
        <v>465</v>
      </c>
      <c r="F1389" s="10" t="s">
        <v>25</v>
      </c>
      <c r="G1389" s="11" t="s">
        <v>4887</v>
      </c>
      <c r="H1389" s="42">
        <v>577031.20499999996</v>
      </c>
      <c r="I1389" s="42">
        <v>1662.35061551437</v>
      </c>
      <c r="J1389" s="42">
        <v>0</v>
      </c>
      <c r="K1389" s="42">
        <v>1662.35061551437</v>
      </c>
      <c r="N1389" s="43"/>
    </row>
    <row r="1390" spans="1:14" x14ac:dyDescent="0.3">
      <c r="A1390" s="10" t="s">
        <v>9</v>
      </c>
      <c r="B1390" s="10" t="s">
        <v>26</v>
      </c>
      <c r="C1390" s="10" t="s">
        <v>11</v>
      </c>
      <c r="D1390" s="10" t="s">
        <v>27</v>
      </c>
      <c r="E1390" s="11" t="s">
        <v>465</v>
      </c>
      <c r="F1390" s="10" t="s">
        <v>13</v>
      </c>
      <c r="G1390" s="11" t="s">
        <v>415</v>
      </c>
      <c r="H1390" s="42">
        <v>0</v>
      </c>
      <c r="I1390" s="42">
        <v>0</v>
      </c>
      <c r="J1390" s="42">
        <v>0</v>
      </c>
      <c r="K1390" s="42">
        <v>0</v>
      </c>
      <c r="N1390" s="43"/>
    </row>
    <row r="1391" spans="1:14" x14ac:dyDescent="0.3">
      <c r="A1391" s="10" t="s">
        <v>9</v>
      </c>
      <c r="B1391" s="10" t="s">
        <v>26</v>
      </c>
      <c r="C1391" s="10" t="s">
        <v>11</v>
      </c>
      <c r="D1391" s="10" t="s">
        <v>27</v>
      </c>
      <c r="E1391" s="11" t="s">
        <v>465</v>
      </c>
      <c r="F1391" s="10" t="s">
        <v>15</v>
      </c>
      <c r="G1391" s="11" t="s">
        <v>418</v>
      </c>
      <c r="H1391" s="42">
        <v>1454118.6365</v>
      </c>
      <c r="I1391" s="42">
        <v>4189.1235510962197</v>
      </c>
      <c r="J1391" s="42">
        <v>0</v>
      </c>
      <c r="K1391" s="42">
        <v>4189.1235510962197</v>
      </c>
      <c r="N1391" s="43"/>
    </row>
    <row r="1392" spans="1:14" x14ac:dyDescent="0.3">
      <c r="A1392" s="10" t="s">
        <v>9</v>
      </c>
      <c r="B1392" s="10" t="s">
        <v>26</v>
      </c>
      <c r="C1392" s="10" t="s">
        <v>11</v>
      </c>
      <c r="D1392" s="10" t="s">
        <v>27</v>
      </c>
      <c r="E1392" s="11" t="s">
        <v>465</v>
      </c>
      <c r="F1392" s="10" t="s">
        <v>16</v>
      </c>
      <c r="G1392" s="11" t="s">
        <v>426</v>
      </c>
      <c r="H1392" s="42">
        <v>89632.180500000002</v>
      </c>
      <c r="I1392" s="42">
        <v>258.21846227656602</v>
      </c>
      <c r="J1392" s="42">
        <v>0</v>
      </c>
      <c r="K1392" s="42">
        <v>258.21846227656602</v>
      </c>
      <c r="N1392" s="43"/>
    </row>
    <row r="1393" spans="1:14" x14ac:dyDescent="0.3">
      <c r="A1393" s="10" t="s">
        <v>9</v>
      </c>
      <c r="B1393" s="10" t="s">
        <v>26</v>
      </c>
      <c r="C1393" s="10" t="s">
        <v>11</v>
      </c>
      <c r="D1393" s="10" t="s">
        <v>27</v>
      </c>
      <c r="E1393" s="11" t="s">
        <v>465</v>
      </c>
      <c r="F1393" s="10" t="s">
        <v>17</v>
      </c>
      <c r="G1393" s="11" t="s">
        <v>4798</v>
      </c>
      <c r="H1393" s="42">
        <v>0</v>
      </c>
      <c r="I1393" s="42">
        <v>0</v>
      </c>
      <c r="J1393" s="42">
        <v>0</v>
      </c>
      <c r="K1393" s="42">
        <v>0</v>
      </c>
      <c r="N1393" s="43"/>
    </row>
    <row r="1394" spans="1:14" x14ac:dyDescent="0.3">
      <c r="A1394" s="10" t="s">
        <v>9</v>
      </c>
      <c r="B1394" s="10" t="s">
        <v>26</v>
      </c>
      <c r="C1394" s="10" t="s">
        <v>11</v>
      </c>
      <c r="D1394" s="10" t="s">
        <v>27</v>
      </c>
      <c r="E1394" s="11" t="s">
        <v>465</v>
      </c>
      <c r="F1394" s="10" t="s">
        <v>18</v>
      </c>
      <c r="G1394" s="11" t="s">
        <v>4799</v>
      </c>
      <c r="H1394" s="42">
        <v>1963060.1594</v>
      </c>
      <c r="I1394" s="42">
        <v>5655.3167939798996</v>
      </c>
      <c r="J1394" s="42">
        <v>8916.1694255214497</v>
      </c>
      <c r="K1394" s="42">
        <v>14571.486219501299</v>
      </c>
      <c r="N1394" s="43"/>
    </row>
    <row r="1395" spans="1:14" x14ac:dyDescent="0.3">
      <c r="A1395" s="10" t="s">
        <v>9</v>
      </c>
      <c r="B1395" s="10" t="s">
        <v>26</v>
      </c>
      <c r="C1395" s="10" t="s">
        <v>11</v>
      </c>
      <c r="D1395" s="10" t="s">
        <v>28</v>
      </c>
      <c r="E1395" s="11" t="s">
        <v>466</v>
      </c>
      <c r="F1395" s="10" t="s">
        <v>13</v>
      </c>
      <c r="G1395" s="11" t="s">
        <v>415</v>
      </c>
      <c r="H1395" s="42">
        <v>0</v>
      </c>
      <c r="I1395" s="42">
        <v>0</v>
      </c>
      <c r="J1395" s="42">
        <v>0</v>
      </c>
      <c r="K1395" s="42">
        <v>0</v>
      </c>
      <c r="N1395" s="43"/>
    </row>
    <row r="1396" spans="1:14" x14ac:dyDescent="0.3">
      <c r="A1396" s="10" t="s">
        <v>9</v>
      </c>
      <c r="B1396" s="10" t="s">
        <v>26</v>
      </c>
      <c r="C1396" s="10" t="s">
        <v>11</v>
      </c>
      <c r="D1396" s="10" t="s">
        <v>28</v>
      </c>
      <c r="E1396" s="11" t="s">
        <v>466</v>
      </c>
      <c r="F1396" s="10" t="s">
        <v>15</v>
      </c>
      <c r="G1396" s="11" t="s">
        <v>418</v>
      </c>
      <c r="H1396" s="42">
        <v>1386040.121</v>
      </c>
      <c r="I1396" s="42">
        <v>3930.56473369676</v>
      </c>
      <c r="J1396" s="42">
        <v>0</v>
      </c>
      <c r="K1396" s="42">
        <v>3930.56473369676</v>
      </c>
      <c r="N1396" s="43"/>
    </row>
    <row r="1397" spans="1:14" x14ac:dyDescent="0.3">
      <c r="A1397" s="10" t="s">
        <v>9</v>
      </c>
      <c r="B1397" s="10" t="s">
        <v>26</v>
      </c>
      <c r="C1397" s="10" t="s">
        <v>11</v>
      </c>
      <c r="D1397" s="10" t="s">
        <v>28</v>
      </c>
      <c r="E1397" s="11" t="s">
        <v>466</v>
      </c>
      <c r="F1397" s="10" t="s">
        <v>16</v>
      </c>
      <c r="G1397" s="11" t="s">
        <v>426</v>
      </c>
      <c r="H1397" s="42">
        <v>361242.92499999999</v>
      </c>
      <c r="I1397" s="42">
        <v>1024.4210680866199</v>
      </c>
      <c r="J1397" s="42">
        <v>0</v>
      </c>
      <c r="K1397" s="42">
        <v>1024.4210680866199</v>
      </c>
      <c r="N1397" s="43"/>
    </row>
    <row r="1398" spans="1:14" x14ac:dyDescent="0.3">
      <c r="A1398" s="10" t="s">
        <v>9</v>
      </c>
      <c r="B1398" s="10" t="s">
        <v>26</v>
      </c>
      <c r="C1398" s="10" t="s">
        <v>11</v>
      </c>
      <c r="D1398" s="10" t="s">
        <v>28</v>
      </c>
      <c r="E1398" s="11" t="s">
        <v>466</v>
      </c>
      <c r="F1398" s="10" t="s">
        <v>17</v>
      </c>
      <c r="G1398" s="11" t="s">
        <v>4798</v>
      </c>
      <c r="H1398" s="42">
        <v>0</v>
      </c>
      <c r="I1398" s="42">
        <v>0</v>
      </c>
      <c r="J1398" s="42">
        <v>0</v>
      </c>
      <c r="K1398" s="42">
        <v>0</v>
      </c>
      <c r="N1398" s="43"/>
    </row>
    <row r="1399" spans="1:14" x14ac:dyDescent="0.3">
      <c r="A1399" s="10" t="s">
        <v>9</v>
      </c>
      <c r="B1399" s="10" t="s">
        <v>26</v>
      </c>
      <c r="C1399" s="10" t="s">
        <v>11</v>
      </c>
      <c r="D1399" s="10" t="s">
        <v>28</v>
      </c>
      <c r="E1399" s="11" t="s">
        <v>466</v>
      </c>
      <c r="F1399" s="10" t="s">
        <v>18</v>
      </c>
      <c r="G1399" s="11" t="s">
        <v>4799</v>
      </c>
      <c r="H1399" s="42">
        <v>1707102.4240000001</v>
      </c>
      <c r="I1399" s="42">
        <v>4841.0406617949302</v>
      </c>
      <c r="J1399" s="42">
        <v>80585.751965513293</v>
      </c>
      <c r="K1399" s="42">
        <v>85426.792627308198</v>
      </c>
      <c r="N1399" s="43"/>
    </row>
    <row r="1400" spans="1:14" x14ac:dyDescent="0.3">
      <c r="A1400" s="10" t="s">
        <v>9</v>
      </c>
      <c r="B1400" s="10" t="s">
        <v>26</v>
      </c>
      <c r="C1400" s="10" t="s">
        <v>11</v>
      </c>
      <c r="D1400" s="10" t="s">
        <v>29</v>
      </c>
      <c r="E1400" s="11" t="s">
        <v>467</v>
      </c>
      <c r="F1400" s="10" t="s">
        <v>13</v>
      </c>
      <c r="G1400" s="11" t="s">
        <v>415</v>
      </c>
      <c r="H1400" s="42">
        <v>0</v>
      </c>
      <c r="I1400" s="42">
        <v>0</v>
      </c>
      <c r="J1400" s="42">
        <v>0</v>
      </c>
      <c r="K1400" s="42">
        <v>0</v>
      </c>
      <c r="N1400" s="43"/>
    </row>
    <row r="1401" spans="1:14" x14ac:dyDescent="0.3">
      <c r="A1401" s="10" t="s">
        <v>9</v>
      </c>
      <c r="B1401" s="10" t="s">
        <v>26</v>
      </c>
      <c r="C1401" s="10" t="s">
        <v>11</v>
      </c>
      <c r="D1401" s="10" t="s">
        <v>29</v>
      </c>
      <c r="E1401" s="11" t="s">
        <v>467</v>
      </c>
      <c r="F1401" s="10" t="s">
        <v>15</v>
      </c>
      <c r="G1401" s="11" t="s">
        <v>418</v>
      </c>
      <c r="H1401" s="42">
        <v>3207064.86</v>
      </c>
      <c r="I1401" s="42">
        <v>13571.1071435221</v>
      </c>
      <c r="J1401" s="42">
        <v>0</v>
      </c>
      <c r="K1401" s="42">
        <v>13571.1071435221</v>
      </c>
      <c r="N1401" s="43"/>
    </row>
    <row r="1402" spans="1:14" x14ac:dyDescent="0.3">
      <c r="A1402" s="10" t="s">
        <v>9</v>
      </c>
      <c r="B1402" s="10" t="s">
        <v>26</v>
      </c>
      <c r="C1402" s="10" t="s">
        <v>11</v>
      </c>
      <c r="D1402" s="10" t="s">
        <v>29</v>
      </c>
      <c r="E1402" s="11" t="s">
        <v>467</v>
      </c>
      <c r="F1402" s="10" t="s">
        <v>16</v>
      </c>
      <c r="G1402" s="11" t="s">
        <v>426</v>
      </c>
      <c r="H1402" s="42">
        <v>332885.2133</v>
      </c>
      <c r="I1402" s="42">
        <v>1408.64656426432</v>
      </c>
      <c r="J1402" s="42">
        <v>0</v>
      </c>
      <c r="K1402" s="42">
        <v>1408.64656426432</v>
      </c>
      <c r="N1402" s="43"/>
    </row>
    <row r="1403" spans="1:14" x14ac:dyDescent="0.3">
      <c r="A1403" s="10" t="s">
        <v>9</v>
      </c>
      <c r="B1403" s="10" t="s">
        <v>26</v>
      </c>
      <c r="C1403" s="10" t="s">
        <v>11</v>
      </c>
      <c r="D1403" s="10" t="s">
        <v>29</v>
      </c>
      <c r="E1403" s="11" t="s">
        <v>467</v>
      </c>
      <c r="F1403" s="10" t="s">
        <v>30</v>
      </c>
      <c r="G1403" s="11" t="s">
        <v>4888</v>
      </c>
      <c r="H1403" s="42">
        <v>2133142.4972999999</v>
      </c>
      <c r="I1403" s="42">
        <v>8324.2668048511605</v>
      </c>
      <c r="J1403" s="42">
        <v>0</v>
      </c>
      <c r="K1403" s="42">
        <v>8324.2668048511605</v>
      </c>
      <c r="N1403" s="43"/>
    </row>
    <row r="1404" spans="1:14" x14ac:dyDescent="0.3">
      <c r="A1404" s="10" t="s">
        <v>9</v>
      </c>
      <c r="B1404" s="10" t="s">
        <v>26</v>
      </c>
      <c r="C1404" s="10" t="s">
        <v>11</v>
      </c>
      <c r="D1404" s="10" t="s">
        <v>29</v>
      </c>
      <c r="E1404" s="11" t="s">
        <v>467</v>
      </c>
      <c r="F1404" s="10" t="s">
        <v>17</v>
      </c>
      <c r="G1404" s="11" t="s">
        <v>4798</v>
      </c>
      <c r="H1404" s="42">
        <v>0</v>
      </c>
      <c r="I1404" s="42">
        <v>0</v>
      </c>
      <c r="J1404" s="42">
        <v>0</v>
      </c>
      <c r="K1404" s="42">
        <v>0</v>
      </c>
      <c r="N1404" s="43"/>
    </row>
    <row r="1405" spans="1:14" x14ac:dyDescent="0.3">
      <c r="A1405" s="10" t="s">
        <v>9</v>
      </c>
      <c r="B1405" s="10" t="s">
        <v>26</v>
      </c>
      <c r="C1405" s="10" t="s">
        <v>11</v>
      </c>
      <c r="D1405" s="10" t="s">
        <v>29</v>
      </c>
      <c r="E1405" s="11" t="s">
        <v>467</v>
      </c>
      <c r="F1405" s="10" t="s">
        <v>18</v>
      </c>
      <c r="G1405" s="11" t="s">
        <v>4799</v>
      </c>
      <c r="H1405" s="42">
        <v>2742533.4037000001</v>
      </c>
      <c r="I1405" s="42">
        <v>11605.3825825888</v>
      </c>
      <c r="J1405" s="42">
        <v>1070341.7154629</v>
      </c>
      <c r="K1405" s="42">
        <v>1081947.09804549</v>
      </c>
      <c r="N1405" s="43"/>
    </row>
    <row r="1406" spans="1:14" x14ac:dyDescent="0.3">
      <c r="A1406" s="10" t="s">
        <v>9</v>
      </c>
      <c r="B1406" s="10" t="s">
        <v>26</v>
      </c>
      <c r="C1406" s="10" t="s">
        <v>11</v>
      </c>
      <c r="D1406" s="10" t="s">
        <v>31</v>
      </c>
      <c r="E1406" s="11" t="s">
        <v>454</v>
      </c>
      <c r="F1406" s="10" t="s">
        <v>13</v>
      </c>
      <c r="G1406" s="11" t="s">
        <v>415</v>
      </c>
      <c r="H1406" s="42">
        <v>0</v>
      </c>
      <c r="I1406" s="42">
        <v>0</v>
      </c>
      <c r="J1406" s="42">
        <v>0</v>
      </c>
      <c r="K1406" s="42">
        <v>0</v>
      </c>
      <c r="N1406" s="43"/>
    </row>
    <row r="1407" spans="1:14" x14ac:dyDescent="0.3">
      <c r="A1407" s="10" t="s">
        <v>9</v>
      </c>
      <c r="B1407" s="10" t="s">
        <v>26</v>
      </c>
      <c r="C1407" s="10" t="s">
        <v>11</v>
      </c>
      <c r="D1407" s="10" t="s">
        <v>31</v>
      </c>
      <c r="E1407" s="11" t="s">
        <v>454</v>
      </c>
      <c r="F1407" s="10" t="s">
        <v>15</v>
      </c>
      <c r="G1407" s="11" t="s">
        <v>418</v>
      </c>
      <c r="H1407" s="42">
        <v>820181.95109999995</v>
      </c>
      <c r="I1407" s="42">
        <v>3548.0317983387999</v>
      </c>
      <c r="J1407" s="42">
        <v>0</v>
      </c>
      <c r="K1407" s="42">
        <v>3548.0317983387999</v>
      </c>
      <c r="N1407" s="43"/>
    </row>
    <row r="1408" spans="1:14" x14ac:dyDescent="0.3">
      <c r="A1408" s="10" t="s">
        <v>9</v>
      </c>
      <c r="B1408" s="10" t="s">
        <v>26</v>
      </c>
      <c r="C1408" s="10" t="s">
        <v>11</v>
      </c>
      <c r="D1408" s="10" t="s">
        <v>31</v>
      </c>
      <c r="E1408" s="11" t="s">
        <v>454</v>
      </c>
      <c r="F1408" s="10" t="s">
        <v>17</v>
      </c>
      <c r="G1408" s="11" t="s">
        <v>4798</v>
      </c>
      <c r="H1408" s="42">
        <v>0</v>
      </c>
      <c r="I1408" s="42">
        <v>0</v>
      </c>
      <c r="J1408" s="42">
        <v>0</v>
      </c>
      <c r="K1408" s="42">
        <v>0</v>
      </c>
      <c r="N1408" s="43"/>
    </row>
    <row r="1409" spans="1:14" x14ac:dyDescent="0.3">
      <c r="A1409" s="10" t="s">
        <v>9</v>
      </c>
      <c r="B1409" s="10" t="s">
        <v>26</v>
      </c>
      <c r="C1409" s="10" t="s">
        <v>11</v>
      </c>
      <c r="D1409" s="10" t="s">
        <v>31</v>
      </c>
      <c r="E1409" s="11" t="s">
        <v>454</v>
      </c>
      <c r="F1409" s="10" t="s">
        <v>18</v>
      </c>
      <c r="G1409" s="11" t="s">
        <v>4799</v>
      </c>
      <c r="H1409" s="42">
        <v>906754.70440000005</v>
      </c>
      <c r="I1409" s="42">
        <v>3922.5375787275798</v>
      </c>
      <c r="J1409" s="42">
        <v>165.50142928369601</v>
      </c>
      <c r="K1409" s="42">
        <v>4088.0390080112802</v>
      </c>
      <c r="N1409" s="43"/>
    </row>
    <row r="1410" spans="1:14" x14ac:dyDescent="0.3">
      <c r="A1410" s="10" t="s">
        <v>9</v>
      </c>
      <c r="B1410" s="10" t="s">
        <v>26</v>
      </c>
      <c r="C1410" s="10" t="s">
        <v>4800</v>
      </c>
      <c r="D1410" s="10" t="s">
        <v>5195</v>
      </c>
      <c r="E1410" s="11" t="s">
        <v>5196</v>
      </c>
      <c r="F1410" s="10" t="s">
        <v>13</v>
      </c>
      <c r="G1410" s="11" t="s">
        <v>415</v>
      </c>
      <c r="H1410" s="42">
        <v>0</v>
      </c>
      <c r="I1410" s="42">
        <v>0</v>
      </c>
      <c r="J1410" s="42">
        <v>0</v>
      </c>
      <c r="K1410" s="42">
        <v>0</v>
      </c>
      <c r="N1410" s="43"/>
    </row>
    <row r="1411" spans="1:14" x14ac:dyDescent="0.3">
      <c r="A1411" s="10" t="s">
        <v>9</v>
      </c>
      <c r="B1411" s="10" t="s">
        <v>26</v>
      </c>
      <c r="C1411" s="10" t="s">
        <v>4800</v>
      </c>
      <c r="D1411" s="10" t="s">
        <v>5195</v>
      </c>
      <c r="E1411" s="11" t="s">
        <v>5196</v>
      </c>
      <c r="F1411" s="10" t="s">
        <v>416</v>
      </c>
      <c r="G1411" s="11" t="s">
        <v>417</v>
      </c>
      <c r="H1411" s="42">
        <v>89125.723499999993</v>
      </c>
      <c r="I1411" s="42">
        <v>337.78057362053801</v>
      </c>
      <c r="J1411" s="42">
        <v>5944.8625955861498</v>
      </c>
      <c r="K1411" s="42">
        <v>6282.6431692066899</v>
      </c>
      <c r="N1411" s="43"/>
    </row>
    <row r="1412" spans="1:14" x14ac:dyDescent="0.3">
      <c r="A1412" s="10" t="s">
        <v>9</v>
      </c>
      <c r="B1412" s="10" t="s">
        <v>26</v>
      </c>
      <c r="C1412" s="10" t="s">
        <v>4800</v>
      </c>
      <c r="D1412" s="10" t="s">
        <v>5195</v>
      </c>
      <c r="E1412" s="11" t="s">
        <v>5196</v>
      </c>
      <c r="F1412" s="10" t="s">
        <v>4867</v>
      </c>
      <c r="G1412" s="11" t="s">
        <v>4868</v>
      </c>
      <c r="H1412" s="42">
        <v>93955.963799999998</v>
      </c>
      <c r="I1412" s="42">
        <v>356.08686344962399</v>
      </c>
      <c r="J1412" s="42">
        <v>0</v>
      </c>
      <c r="K1412" s="42">
        <v>356.08686344962399</v>
      </c>
      <c r="N1412" s="43"/>
    </row>
    <row r="1413" spans="1:14" x14ac:dyDescent="0.3">
      <c r="A1413" s="10" t="s">
        <v>9</v>
      </c>
      <c r="B1413" s="10" t="s">
        <v>26</v>
      </c>
      <c r="C1413" s="10" t="s">
        <v>4800</v>
      </c>
      <c r="D1413" s="10" t="s">
        <v>5197</v>
      </c>
      <c r="E1413" s="11" t="s">
        <v>5198</v>
      </c>
      <c r="F1413" s="10" t="s">
        <v>416</v>
      </c>
      <c r="G1413" s="11" t="s">
        <v>417</v>
      </c>
      <c r="H1413" s="42">
        <v>1025332.8521</v>
      </c>
      <c r="I1413" s="42">
        <v>4338.8277449813804</v>
      </c>
      <c r="J1413" s="42">
        <v>174685.142891019</v>
      </c>
      <c r="K1413" s="42">
        <v>179023.97063600001</v>
      </c>
      <c r="N1413" s="43"/>
    </row>
    <row r="1414" spans="1:14" x14ac:dyDescent="0.3">
      <c r="A1414" s="10" t="s">
        <v>9</v>
      </c>
      <c r="B1414" s="10" t="s">
        <v>26</v>
      </c>
      <c r="C1414" s="10" t="s">
        <v>4800</v>
      </c>
      <c r="D1414" s="10" t="s">
        <v>5199</v>
      </c>
      <c r="E1414" s="11" t="s">
        <v>5200</v>
      </c>
      <c r="F1414" s="10" t="s">
        <v>13</v>
      </c>
      <c r="G1414" s="11" t="s">
        <v>415</v>
      </c>
      <c r="H1414" s="42">
        <v>0</v>
      </c>
      <c r="I1414" s="42">
        <v>0</v>
      </c>
      <c r="J1414" s="42">
        <v>0</v>
      </c>
      <c r="K1414" s="42">
        <v>0</v>
      </c>
      <c r="N1414" s="43"/>
    </row>
    <row r="1415" spans="1:14" x14ac:dyDescent="0.3">
      <c r="A1415" s="10" t="s">
        <v>9</v>
      </c>
      <c r="B1415" s="10" t="s">
        <v>26</v>
      </c>
      <c r="C1415" s="10" t="s">
        <v>4800</v>
      </c>
      <c r="D1415" s="10" t="s">
        <v>5199</v>
      </c>
      <c r="E1415" s="11" t="s">
        <v>5200</v>
      </c>
      <c r="F1415" s="10" t="s">
        <v>416</v>
      </c>
      <c r="G1415" s="11" t="s">
        <v>417</v>
      </c>
      <c r="H1415" s="42">
        <v>99267.605100000001</v>
      </c>
      <c r="I1415" s="42">
        <v>372.50313265010601</v>
      </c>
      <c r="J1415" s="42">
        <v>1832.6916131518101</v>
      </c>
      <c r="K1415" s="42">
        <v>2205.1947458019199</v>
      </c>
      <c r="N1415" s="43"/>
    </row>
    <row r="1416" spans="1:14" x14ac:dyDescent="0.3">
      <c r="A1416" s="10" t="s">
        <v>9</v>
      </c>
      <c r="B1416" s="10" t="s">
        <v>26</v>
      </c>
      <c r="C1416" s="10" t="s">
        <v>4800</v>
      </c>
      <c r="D1416" s="10" t="s">
        <v>5199</v>
      </c>
      <c r="E1416" s="11" t="s">
        <v>5200</v>
      </c>
      <c r="F1416" s="10" t="s">
        <v>4867</v>
      </c>
      <c r="G1416" s="11" t="s">
        <v>4868</v>
      </c>
      <c r="H1416" s="42">
        <v>47033.751900000003</v>
      </c>
      <c r="I1416" s="42">
        <v>176.494838456579</v>
      </c>
      <c r="J1416" s="42">
        <v>0</v>
      </c>
      <c r="K1416" s="42">
        <v>176.494838456579</v>
      </c>
      <c r="N1416" s="43"/>
    </row>
    <row r="1417" spans="1:14" x14ac:dyDescent="0.3">
      <c r="A1417" s="10" t="s">
        <v>9</v>
      </c>
      <c r="B1417" s="10" t="s">
        <v>26</v>
      </c>
      <c r="C1417" s="10" t="s">
        <v>4800</v>
      </c>
      <c r="D1417" s="10" t="s">
        <v>5201</v>
      </c>
      <c r="E1417" s="11" t="s">
        <v>5202</v>
      </c>
      <c r="F1417" s="10" t="s">
        <v>416</v>
      </c>
      <c r="G1417" s="11" t="s">
        <v>417</v>
      </c>
      <c r="H1417" s="42">
        <v>732340.17220000003</v>
      </c>
      <c r="I1417" s="42">
        <v>2207.2201852619301</v>
      </c>
      <c r="J1417" s="42">
        <v>5932.6454637078596</v>
      </c>
      <c r="K1417" s="42">
        <v>8139.8656489697896</v>
      </c>
      <c r="N1417" s="43"/>
    </row>
    <row r="1418" spans="1:14" x14ac:dyDescent="0.3">
      <c r="A1418" s="10" t="s">
        <v>9</v>
      </c>
      <c r="B1418" s="10" t="s">
        <v>26</v>
      </c>
      <c r="C1418" s="10" t="s">
        <v>4806</v>
      </c>
      <c r="D1418" s="10" t="s">
        <v>5203</v>
      </c>
      <c r="E1418" s="11" t="s">
        <v>5204</v>
      </c>
      <c r="F1418" s="10" t="s">
        <v>15</v>
      </c>
      <c r="G1418" s="11" t="s">
        <v>418</v>
      </c>
      <c r="H1418" s="42">
        <v>88626.081600000005</v>
      </c>
      <c r="I1418" s="42">
        <v>314.90304660569097</v>
      </c>
      <c r="J1418" s="42">
        <v>0</v>
      </c>
      <c r="K1418" s="42">
        <v>314.90304660569097</v>
      </c>
      <c r="N1418" s="43"/>
    </row>
    <row r="1419" spans="1:14" x14ac:dyDescent="0.3">
      <c r="A1419" s="10" t="s">
        <v>9</v>
      </c>
      <c r="B1419" s="10" t="s">
        <v>26</v>
      </c>
      <c r="C1419" s="10" t="s">
        <v>4806</v>
      </c>
      <c r="D1419" s="10" t="s">
        <v>5203</v>
      </c>
      <c r="E1419" s="11" t="s">
        <v>5204</v>
      </c>
      <c r="F1419" s="10" t="s">
        <v>5205</v>
      </c>
      <c r="G1419" s="11" t="s">
        <v>5206</v>
      </c>
      <c r="H1419" s="42">
        <v>382008.97369999997</v>
      </c>
      <c r="I1419" s="42">
        <v>1357.3407181279799</v>
      </c>
      <c r="J1419" s="42">
        <v>32170.629263273699</v>
      </c>
      <c r="K1419" s="42">
        <v>33527.969981401598</v>
      </c>
      <c r="N1419" s="43"/>
    </row>
    <row r="1420" spans="1:14" x14ac:dyDescent="0.3">
      <c r="A1420" s="10" t="s">
        <v>9</v>
      </c>
      <c r="B1420" s="10" t="s">
        <v>26</v>
      </c>
      <c r="C1420" s="10" t="s">
        <v>4806</v>
      </c>
      <c r="D1420" s="10" t="s">
        <v>5203</v>
      </c>
      <c r="E1420" s="11" t="s">
        <v>5204</v>
      </c>
      <c r="F1420" s="10" t="s">
        <v>5207</v>
      </c>
      <c r="G1420" s="11" t="s">
        <v>5208</v>
      </c>
      <c r="H1420" s="42">
        <v>100850.3689</v>
      </c>
      <c r="I1420" s="42">
        <v>358.33794958578699</v>
      </c>
      <c r="J1420" s="42">
        <v>8493.0461255042501</v>
      </c>
      <c r="K1420" s="42">
        <v>8851.3840750900308</v>
      </c>
      <c r="N1420" s="43"/>
    </row>
    <row r="1421" spans="1:14" x14ac:dyDescent="0.3">
      <c r="A1421" s="10" t="s">
        <v>9</v>
      </c>
      <c r="B1421" s="10" t="s">
        <v>26</v>
      </c>
      <c r="C1421" s="10" t="s">
        <v>4806</v>
      </c>
      <c r="D1421" s="10" t="s">
        <v>5209</v>
      </c>
      <c r="E1421" s="11" t="s">
        <v>5210</v>
      </c>
      <c r="F1421" s="10" t="s">
        <v>4809</v>
      </c>
      <c r="G1421" s="11" t="s">
        <v>4810</v>
      </c>
      <c r="H1421" s="42">
        <v>175724.12770000001</v>
      </c>
      <c r="I1421" s="42">
        <v>624.37673033887097</v>
      </c>
      <c r="J1421" s="42">
        <v>12503.536550025299</v>
      </c>
      <c r="K1421" s="42">
        <v>13127.913280364201</v>
      </c>
      <c r="N1421" s="43"/>
    </row>
    <row r="1422" spans="1:14" x14ac:dyDescent="0.3">
      <c r="A1422" s="10" t="s">
        <v>9</v>
      </c>
      <c r="B1422" s="10" t="s">
        <v>32</v>
      </c>
      <c r="C1422" s="10" t="s">
        <v>4722</v>
      </c>
      <c r="D1422" s="10" t="s">
        <v>4723</v>
      </c>
      <c r="E1422" s="11" t="s">
        <v>5211</v>
      </c>
      <c r="F1422" s="10" t="s">
        <v>416</v>
      </c>
      <c r="G1422" s="11" t="s">
        <v>417</v>
      </c>
      <c r="H1422" s="42">
        <v>2894952.7884999998</v>
      </c>
      <c r="I1422" s="42">
        <v>18954.092068940001</v>
      </c>
      <c r="J1422" s="42">
        <v>470288.941308368</v>
      </c>
      <c r="K1422" s="42">
        <v>489243.03337730799</v>
      </c>
      <c r="N1422" s="43"/>
    </row>
    <row r="1423" spans="1:14" x14ac:dyDescent="0.3">
      <c r="A1423" s="10" t="s">
        <v>9</v>
      </c>
      <c r="B1423" s="10" t="s">
        <v>32</v>
      </c>
      <c r="C1423" s="10" t="s">
        <v>4722</v>
      </c>
      <c r="D1423" s="10" t="s">
        <v>4723</v>
      </c>
      <c r="E1423" s="11" t="s">
        <v>5211</v>
      </c>
      <c r="F1423" s="10" t="s">
        <v>4912</v>
      </c>
      <c r="G1423" s="11" t="s">
        <v>4913</v>
      </c>
      <c r="H1423" s="42">
        <v>20500.738799999999</v>
      </c>
      <c r="I1423" s="42">
        <v>134.224257140562</v>
      </c>
      <c r="J1423" s="42">
        <v>3330.3723311536801</v>
      </c>
      <c r="K1423" s="42">
        <v>3464.5965882942401</v>
      </c>
      <c r="N1423" s="43"/>
    </row>
    <row r="1424" spans="1:14" x14ac:dyDescent="0.3">
      <c r="A1424" s="10" t="s">
        <v>9</v>
      </c>
      <c r="B1424" s="10" t="s">
        <v>32</v>
      </c>
      <c r="C1424" s="10" t="s">
        <v>4722</v>
      </c>
      <c r="D1424" s="10" t="s">
        <v>4723</v>
      </c>
      <c r="E1424" s="11" t="s">
        <v>5211</v>
      </c>
      <c r="F1424" s="10" t="s">
        <v>4725</v>
      </c>
      <c r="G1424" s="11" t="s">
        <v>4726</v>
      </c>
      <c r="H1424" s="42">
        <v>95048.879100000006</v>
      </c>
      <c r="I1424" s="42">
        <v>622.31246492442301</v>
      </c>
      <c r="J1424" s="42">
        <v>15440.817171712501</v>
      </c>
      <c r="K1424" s="42">
        <v>16063.129636636901</v>
      </c>
      <c r="N1424" s="43"/>
    </row>
    <row r="1425" spans="1:14" x14ac:dyDescent="0.3">
      <c r="A1425" s="10" t="s">
        <v>9</v>
      </c>
      <c r="B1425" s="10" t="s">
        <v>32</v>
      </c>
      <c r="C1425" s="10" t="s">
        <v>4722</v>
      </c>
      <c r="D1425" s="10" t="s">
        <v>4723</v>
      </c>
      <c r="E1425" s="11" t="s">
        <v>5211</v>
      </c>
      <c r="F1425" s="10" t="s">
        <v>4729</v>
      </c>
      <c r="G1425" s="11" t="s">
        <v>4730</v>
      </c>
      <c r="H1425" s="42">
        <v>0</v>
      </c>
      <c r="I1425" s="42">
        <v>0</v>
      </c>
      <c r="J1425" s="42">
        <v>0</v>
      </c>
      <c r="K1425" s="42">
        <v>0</v>
      </c>
      <c r="N1425" s="43"/>
    </row>
    <row r="1426" spans="1:14" x14ac:dyDescent="0.3">
      <c r="A1426" s="10" t="s">
        <v>9</v>
      </c>
      <c r="B1426" s="10" t="s">
        <v>32</v>
      </c>
      <c r="C1426" s="10" t="s">
        <v>4722</v>
      </c>
      <c r="D1426" s="10" t="s">
        <v>4723</v>
      </c>
      <c r="E1426" s="11" t="s">
        <v>5211</v>
      </c>
      <c r="F1426" s="10" t="s">
        <v>4731</v>
      </c>
      <c r="G1426" s="11" t="s">
        <v>4732</v>
      </c>
      <c r="H1426" s="42">
        <v>0</v>
      </c>
      <c r="I1426" s="42">
        <v>0</v>
      </c>
      <c r="J1426" s="42">
        <v>0</v>
      </c>
      <c r="K1426" s="42">
        <v>0</v>
      </c>
      <c r="N1426" s="43"/>
    </row>
    <row r="1427" spans="1:14" x14ac:dyDescent="0.3">
      <c r="A1427" s="10" t="s">
        <v>9</v>
      </c>
      <c r="B1427" s="10" t="s">
        <v>32</v>
      </c>
      <c r="C1427" s="10" t="s">
        <v>4722</v>
      </c>
      <c r="D1427" s="10" t="s">
        <v>4723</v>
      </c>
      <c r="E1427" s="11" t="s">
        <v>5211</v>
      </c>
      <c r="F1427" s="10" t="s">
        <v>4735</v>
      </c>
      <c r="G1427" s="11" t="s">
        <v>4736</v>
      </c>
      <c r="H1427" s="42">
        <v>193203.9307</v>
      </c>
      <c r="I1427" s="42">
        <v>1264.96193850651</v>
      </c>
      <c r="J1427" s="42">
        <v>31386.236211781699</v>
      </c>
      <c r="K1427" s="42">
        <v>32651.198150288201</v>
      </c>
      <c r="N1427" s="43"/>
    </row>
    <row r="1428" spans="1:14" x14ac:dyDescent="0.3">
      <c r="A1428" s="10" t="s">
        <v>9</v>
      </c>
      <c r="B1428" s="10" t="s">
        <v>32</v>
      </c>
      <c r="C1428" s="10" t="s">
        <v>4722</v>
      </c>
      <c r="D1428" s="10" t="s">
        <v>4723</v>
      </c>
      <c r="E1428" s="11" t="s">
        <v>5211</v>
      </c>
      <c r="F1428" s="10" t="s">
        <v>4815</v>
      </c>
      <c r="G1428" s="11" t="s">
        <v>4816</v>
      </c>
      <c r="H1428" s="42">
        <v>490775.25829999999</v>
      </c>
      <c r="I1428" s="42">
        <v>3213.2473679104201</v>
      </c>
      <c r="J1428" s="42">
        <v>79727.095200345706</v>
      </c>
      <c r="K1428" s="42">
        <v>82940.342568256106</v>
      </c>
      <c r="N1428" s="43"/>
    </row>
    <row r="1429" spans="1:14" x14ac:dyDescent="0.3">
      <c r="A1429" s="10" t="s">
        <v>9</v>
      </c>
      <c r="B1429" s="10" t="s">
        <v>32</v>
      </c>
      <c r="C1429" s="10" t="s">
        <v>4722</v>
      </c>
      <c r="D1429" s="10" t="s">
        <v>4723</v>
      </c>
      <c r="E1429" s="11" t="s">
        <v>5211</v>
      </c>
      <c r="F1429" s="10" t="s">
        <v>4741</v>
      </c>
      <c r="G1429" s="11" t="s">
        <v>4742</v>
      </c>
      <c r="H1429" s="42">
        <v>60880.981399999997</v>
      </c>
      <c r="I1429" s="42">
        <v>398.60536969015402</v>
      </c>
      <c r="J1429" s="42">
        <v>9890.19661978972</v>
      </c>
      <c r="K1429" s="42">
        <v>10288.8019894799</v>
      </c>
      <c r="N1429" s="43"/>
    </row>
    <row r="1430" spans="1:14" x14ac:dyDescent="0.3">
      <c r="A1430" s="10" t="s">
        <v>9</v>
      </c>
      <c r="B1430" s="10" t="s">
        <v>32</v>
      </c>
      <c r="C1430" s="10" t="s">
        <v>4743</v>
      </c>
      <c r="D1430" s="10" t="s">
        <v>4744</v>
      </c>
      <c r="E1430" s="11" t="s">
        <v>5067</v>
      </c>
      <c r="F1430" s="10" t="s">
        <v>416</v>
      </c>
      <c r="G1430" s="11" t="s">
        <v>417</v>
      </c>
      <c r="H1430" s="42">
        <v>7359.7678999999998</v>
      </c>
      <c r="I1430" s="42">
        <v>82.970558521964193</v>
      </c>
      <c r="J1430" s="42">
        <v>1390.3240082549901</v>
      </c>
      <c r="K1430" s="42">
        <v>1473.29456677695</v>
      </c>
      <c r="N1430" s="43"/>
    </row>
    <row r="1431" spans="1:14" x14ac:dyDescent="0.3">
      <c r="A1431" s="10" t="s">
        <v>9</v>
      </c>
      <c r="B1431" s="10" t="s">
        <v>32</v>
      </c>
      <c r="C1431" s="10" t="s">
        <v>4743</v>
      </c>
      <c r="D1431" s="10" t="s">
        <v>4744</v>
      </c>
      <c r="E1431" s="11" t="s">
        <v>5067</v>
      </c>
      <c r="F1431" s="10" t="s">
        <v>4746</v>
      </c>
      <c r="G1431" s="11" t="s">
        <v>4747</v>
      </c>
      <c r="H1431" s="42">
        <v>1473.0094999999999</v>
      </c>
      <c r="I1431" s="42">
        <v>16.606015658269701</v>
      </c>
      <c r="J1431" s="42">
        <v>278.26427424902499</v>
      </c>
      <c r="K1431" s="42">
        <v>294.87028990729499</v>
      </c>
      <c r="N1431" s="43"/>
    </row>
    <row r="1432" spans="1:14" x14ac:dyDescent="0.3">
      <c r="A1432" s="10" t="s">
        <v>9</v>
      </c>
      <c r="B1432" s="10" t="s">
        <v>32</v>
      </c>
      <c r="C1432" s="10" t="s">
        <v>4743</v>
      </c>
      <c r="D1432" s="10" t="s">
        <v>4750</v>
      </c>
      <c r="E1432" s="11" t="s">
        <v>5212</v>
      </c>
      <c r="F1432" s="10" t="s">
        <v>416</v>
      </c>
      <c r="G1432" s="11" t="s">
        <v>417</v>
      </c>
      <c r="H1432" s="42">
        <v>17294.498500000002</v>
      </c>
      <c r="I1432" s="42">
        <v>67.168996530640896</v>
      </c>
      <c r="J1432" s="42">
        <v>2748.3791586295501</v>
      </c>
      <c r="K1432" s="42">
        <v>2815.5481551601902</v>
      </c>
      <c r="N1432" s="43"/>
    </row>
    <row r="1433" spans="1:14" x14ac:dyDescent="0.3">
      <c r="A1433" s="10" t="s">
        <v>9</v>
      </c>
      <c r="B1433" s="10" t="s">
        <v>32</v>
      </c>
      <c r="C1433" s="10" t="s">
        <v>4743</v>
      </c>
      <c r="D1433" s="10" t="s">
        <v>4750</v>
      </c>
      <c r="E1433" s="11" t="s">
        <v>5212</v>
      </c>
      <c r="F1433" s="10" t="s">
        <v>4746</v>
      </c>
      <c r="G1433" s="11" t="s">
        <v>4747</v>
      </c>
      <c r="H1433" s="42">
        <v>2777.6012999999998</v>
      </c>
      <c r="I1433" s="42">
        <v>10.7877479276484</v>
      </c>
      <c r="J1433" s="42">
        <v>441.406349719292</v>
      </c>
      <c r="K1433" s="42">
        <v>452.19409764694001</v>
      </c>
      <c r="N1433" s="43"/>
    </row>
    <row r="1434" spans="1:14" x14ac:dyDescent="0.3">
      <c r="A1434" s="10" t="s">
        <v>9</v>
      </c>
      <c r="B1434" s="10" t="s">
        <v>32</v>
      </c>
      <c r="C1434" s="10" t="s">
        <v>4743</v>
      </c>
      <c r="D1434" s="10" t="s">
        <v>4752</v>
      </c>
      <c r="E1434" s="11" t="s">
        <v>5178</v>
      </c>
      <c r="F1434" s="10" t="s">
        <v>416</v>
      </c>
      <c r="G1434" s="11" t="s">
        <v>417</v>
      </c>
      <c r="H1434" s="42">
        <v>3514.1044999999999</v>
      </c>
      <c r="I1434" s="42">
        <v>21.242701655366901</v>
      </c>
      <c r="J1434" s="42">
        <v>460.20548337274198</v>
      </c>
      <c r="K1434" s="42">
        <v>481.44818502810898</v>
      </c>
      <c r="N1434" s="43"/>
    </row>
    <row r="1435" spans="1:14" x14ac:dyDescent="0.3">
      <c r="A1435" s="10" t="s">
        <v>9</v>
      </c>
      <c r="B1435" s="10" t="s">
        <v>32</v>
      </c>
      <c r="C1435" s="10" t="s">
        <v>4743</v>
      </c>
      <c r="D1435" s="10" t="s">
        <v>4752</v>
      </c>
      <c r="E1435" s="11" t="s">
        <v>5178</v>
      </c>
      <c r="F1435" s="10" t="s">
        <v>4746</v>
      </c>
      <c r="G1435" s="11" t="s">
        <v>4747</v>
      </c>
      <c r="H1435" s="42">
        <v>0</v>
      </c>
      <c r="I1435" s="42">
        <v>0</v>
      </c>
      <c r="J1435" s="42">
        <v>0</v>
      </c>
      <c r="K1435" s="42">
        <v>0</v>
      </c>
      <c r="N1435" s="43"/>
    </row>
    <row r="1436" spans="1:14" x14ac:dyDescent="0.3">
      <c r="A1436" s="10" t="s">
        <v>9</v>
      </c>
      <c r="B1436" s="10" t="s">
        <v>32</v>
      </c>
      <c r="C1436" s="10" t="s">
        <v>4743</v>
      </c>
      <c r="D1436" s="10" t="s">
        <v>4756</v>
      </c>
      <c r="E1436" s="11" t="s">
        <v>5045</v>
      </c>
      <c r="F1436" s="10" t="s">
        <v>416</v>
      </c>
      <c r="G1436" s="11" t="s">
        <v>417</v>
      </c>
      <c r="H1436" s="42">
        <v>15314.0888</v>
      </c>
      <c r="I1436" s="42">
        <v>97.282100419237807</v>
      </c>
      <c r="J1436" s="42">
        <v>2696.2569115995698</v>
      </c>
      <c r="K1436" s="42">
        <v>2793.5390120188099</v>
      </c>
      <c r="N1436" s="43"/>
    </row>
    <row r="1437" spans="1:14" x14ac:dyDescent="0.3">
      <c r="A1437" s="10" t="s">
        <v>9</v>
      </c>
      <c r="B1437" s="10" t="s">
        <v>32</v>
      </c>
      <c r="C1437" s="10" t="s">
        <v>4743</v>
      </c>
      <c r="D1437" s="10" t="s">
        <v>4756</v>
      </c>
      <c r="E1437" s="11" t="s">
        <v>5045</v>
      </c>
      <c r="F1437" s="10" t="s">
        <v>4746</v>
      </c>
      <c r="G1437" s="11" t="s">
        <v>4747</v>
      </c>
      <c r="H1437" s="42">
        <v>2777.9045000000001</v>
      </c>
      <c r="I1437" s="42">
        <v>17.646520541164101</v>
      </c>
      <c r="J1437" s="42">
        <v>489.08846303434098</v>
      </c>
      <c r="K1437" s="42">
        <v>506.734983575505</v>
      </c>
      <c r="N1437" s="43"/>
    </row>
    <row r="1438" spans="1:14" x14ac:dyDescent="0.3">
      <c r="A1438" s="10" t="s">
        <v>9</v>
      </c>
      <c r="B1438" s="10" t="s">
        <v>32</v>
      </c>
      <c r="C1438" s="10" t="s">
        <v>4743</v>
      </c>
      <c r="D1438" s="10" t="s">
        <v>4758</v>
      </c>
      <c r="E1438" s="11" t="s">
        <v>4921</v>
      </c>
      <c r="F1438" s="10" t="s">
        <v>416</v>
      </c>
      <c r="G1438" s="11" t="s">
        <v>417</v>
      </c>
      <c r="H1438" s="42">
        <v>6859.1935000000003</v>
      </c>
      <c r="I1438" s="42">
        <v>24.321508381811299</v>
      </c>
      <c r="J1438" s="42">
        <v>719.88252521427796</v>
      </c>
      <c r="K1438" s="42">
        <v>744.20403359608997</v>
      </c>
      <c r="N1438" s="43"/>
    </row>
    <row r="1439" spans="1:14" x14ac:dyDescent="0.3">
      <c r="A1439" s="10" t="s">
        <v>9</v>
      </c>
      <c r="B1439" s="10" t="s">
        <v>32</v>
      </c>
      <c r="C1439" s="10" t="s">
        <v>4743</v>
      </c>
      <c r="D1439" s="10" t="s">
        <v>4758</v>
      </c>
      <c r="E1439" s="11" t="s">
        <v>4921</v>
      </c>
      <c r="F1439" s="10" t="s">
        <v>4746</v>
      </c>
      <c r="G1439" s="11" t="s">
        <v>4747</v>
      </c>
      <c r="H1439" s="42">
        <v>0</v>
      </c>
      <c r="I1439" s="42">
        <v>0</v>
      </c>
      <c r="J1439" s="42">
        <v>0</v>
      </c>
      <c r="K1439" s="42">
        <v>0</v>
      </c>
      <c r="N1439" s="43"/>
    </row>
    <row r="1440" spans="1:14" x14ac:dyDescent="0.3">
      <c r="A1440" s="10" t="s">
        <v>9</v>
      </c>
      <c r="B1440" s="10" t="s">
        <v>32</v>
      </c>
      <c r="C1440" s="10" t="s">
        <v>4743</v>
      </c>
      <c r="D1440" s="10" t="s">
        <v>4762</v>
      </c>
      <c r="E1440" s="11" t="s">
        <v>5213</v>
      </c>
      <c r="F1440" s="10" t="s">
        <v>416</v>
      </c>
      <c r="G1440" s="11" t="s">
        <v>417</v>
      </c>
      <c r="H1440" s="42">
        <v>20892.1185</v>
      </c>
      <c r="I1440" s="42">
        <v>137.80601721359301</v>
      </c>
      <c r="J1440" s="42">
        <v>3625.2071844460402</v>
      </c>
      <c r="K1440" s="42">
        <v>3763.0132016596399</v>
      </c>
      <c r="N1440" s="43"/>
    </row>
    <row r="1441" spans="1:14" x14ac:dyDescent="0.3">
      <c r="A1441" s="10" t="s">
        <v>9</v>
      </c>
      <c r="B1441" s="10" t="s">
        <v>32</v>
      </c>
      <c r="C1441" s="10" t="s">
        <v>4743</v>
      </c>
      <c r="D1441" s="10" t="s">
        <v>4762</v>
      </c>
      <c r="E1441" s="11" t="s">
        <v>5213</v>
      </c>
      <c r="F1441" s="10" t="s">
        <v>4746</v>
      </c>
      <c r="G1441" s="11" t="s">
        <v>4747</v>
      </c>
      <c r="H1441" s="42">
        <v>858.58019999999999</v>
      </c>
      <c r="I1441" s="42">
        <v>5.6632609813805201</v>
      </c>
      <c r="J1441" s="42">
        <v>148.98111716901599</v>
      </c>
      <c r="K1441" s="42">
        <v>154.64437815039599</v>
      </c>
      <c r="N1441" s="43"/>
    </row>
    <row r="1442" spans="1:14" x14ac:dyDescent="0.3">
      <c r="A1442" s="10" t="s">
        <v>9</v>
      </c>
      <c r="B1442" s="10" t="s">
        <v>32</v>
      </c>
      <c r="C1442" s="10" t="s">
        <v>4743</v>
      </c>
      <c r="D1442" s="10" t="s">
        <v>4766</v>
      </c>
      <c r="E1442" s="11" t="s">
        <v>5214</v>
      </c>
      <c r="F1442" s="10" t="s">
        <v>416</v>
      </c>
      <c r="G1442" s="11" t="s">
        <v>417</v>
      </c>
      <c r="H1442" s="42">
        <v>15994.1019</v>
      </c>
      <c r="I1442" s="42">
        <v>117.228276215115</v>
      </c>
      <c r="J1442" s="42">
        <v>2620.8215162289098</v>
      </c>
      <c r="K1442" s="42">
        <v>2738.0497924440201</v>
      </c>
      <c r="N1442" s="43"/>
    </row>
    <row r="1443" spans="1:14" x14ac:dyDescent="0.3">
      <c r="A1443" s="10" t="s">
        <v>9</v>
      </c>
      <c r="B1443" s="10" t="s">
        <v>32</v>
      </c>
      <c r="C1443" s="10" t="s">
        <v>4743</v>
      </c>
      <c r="D1443" s="10" t="s">
        <v>4766</v>
      </c>
      <c r="E1443" s="11" t="s">
        <v>5214</v>
      </c>
      <c r="F1443" s="10" t="s">
        <v>4746</v>
      </c>
      <c r="G1443" s="11" t="s">
        <v>4747</v>
      </c>
      <c r="H1443" s="42">
        <v>5956.1369000000004</v>
      </c>
      <c r="I1443" s="42">
        <v>43.655321611357898</v>
      </c>
      <c r="J1443" s="42">
        <v>975.98301255399394</v>
      </c>
      <c r="K1443" s="42">
        <v>1019.63833416535</v>
      </c>
      <c r="N1443" s="43"/>
    </row>
    <row r="1444" spans="1:14" x14ac:dyDescent="0.3">
      <c r="A1444" s="10" t="s">
        <v>9</v>
      </c>
      <c r="B1444" s="10" t="s">
        <v>32</v>
      </c>
      <c r="C1444" s="10" t="s">
        <v>4743</v>
      </c>
      <c r="D1444" s="10" t="s">
        <v>4768</v>
      </c>
      <c r="E1444" s="11" t="s">
        <v>4773</v>
      </c>
      <c r="F1444" s="10" t="s">
        <v>416</v>
      </c>
      <c r="G1444" s="11" t="s">
        <v>417</v>
      </c>
      <c r="H1444" s="42">
        <v>8890.6407999999992</v>
      </c>
      <c r="I1444" s="42">
        <v>67.491769505354398</v>
      </c>
      <c r="J1444" s="42">
        <v>1501.2038551759299</v>
      </c>
      <c r="K1444" s="42">
        <v>1568.6956246812899</v>
      </c>
      <c r="N1444" s="43"/>
    </row>
    <row r="1445" spans="1:14" x14ac:dyDescent="0.3">
      <c r="A1445" s="10" t="s">
        <v>9</v>
      </c>
      <c r="B1445" s="10" t="s">
        <v>32</v>
      </c>
      <c r="C1445" s="10" t="s">
        <v>4743</v>
      </c>
      <c r="D1445" s="10" t="s">
        <v>4768</v>
      </c>
      <c r="E1445" s="11" t="s">
        <v>4773</v>
      </c>
      <c r="F1445" s="10" t="s">
        <v>4746</v>
      </c>
      <c r="G1445" s="11" t="s">
        <v>4747</v>
      </c>
      <c r="H1445" s="42">
        <v>579.08389999999997</v>
      </c>
      <c r="I1445" s="42">
        <v>4.3960156382797901</v>
      </c>
      <c r="J1445" s="42">
        <v>97.779561448240699</v>
      </c>
      <c r="K1445" s="42">
        <v>102.17557708651999</v>
      </c>
      <c r="N1445" s="43"/>
    </row>
    <row r="1446" spans="1:14" x14ac:dyDescent="0.3">
      <c r="A1446" s="10" t="s">
        <v>9</v>
      </c>
      <c r="B1446" s="10" t="s">
        <v>32</v>
      </c>
      <c r="C1446" s="10" t="s">
        <v>4743</v>
      </c>
      <c r="D1446" s="10" t="s">
        <v>4770</v>
      </c>
      <c r="E1446" s="11" t="s">
        <v>5215</v>
      </c>
      <c r="F1446" s="10" t="s">
        <v>416</v>
      </c>
      <c r="G1446" s="11" t="s">
        <v>417</v>
      </c>
      <c r="H1446" s="42">
        <v>13261.423000000001</v>
      </c>
      <c r="I1446" s="42">
        <v>144.472248108694</v>
      </c>
      <c r="J1446" s="42">
        <v>2465.39985921473</v>
      </c>
      <c r="K1446" s="42">
        <v>2609.8721073234201</v>
      </c>
      <c r="N1446" s="43"/>
    </row>
    <row r="1447" spans="1:14" x14ac:dyDescent="0.3">
      <c r="A1447" s="10" t="s">
        <v>9</v>
      </c>
      <c r="B1447" s="10" t="s">
        <v>32</v>
      </c>
      <c r="C1447" s="10" t="s">
        <v>4743</v>
      </c>
      <c r="D1447" s="10" t="s">
        <v>4770</v>
      </c>
      <c r="E1447" s="11" t="s">
        <v>5215</v>
      </c>
      <c r="F1447" s="10" t="s">
        <v>4746</v>
      </c>
      <c r="G1447" s="11" t="s">
        <v>4747</v>
      </c>
      <c r="H1447" s="42">
        <v>2783.2617</v>
      </c>
      <c r="I1447" s="42">
        <v>30.3213360228123</v>
      </c>
      <c r="J1447" s="42">
        <v>517.42960008210298</v>
      </c>
      <c r="K1447" s="42">
        <v>547.75093610491501</v>
      </c>
      <c r="N1447" s="43"/>
    </row>
    <row r="1448" spans="1:14" x14ac:dyDescent="0.3">
      <c r="A1448" s="10" t="s">
        <v>9</v>
      </c>
      <c r="B1448" s="10" t="s">
        <v>32</v>
      </c>
      <c r="C1448" s="10" t="s">
        <v>4779</v>
      </c>
      <c r="D1448" s="10" t="s">
        <v>5216</v>
      </c>
      <c r="E1448" s="11" t="s">
        <v>5217</v>
      </c>
      <c r="F1448" s="10" t="s">
        <v>416</v>
      </c>
      <c r="G1448" s="11" t="s">
        <v>417</v>
      </c>
      <c r="H1448" s="42">
        <v>0</v>
      </c>
      <c r="I1448" s="42" t="s">
        <v>414</v>
      </c>
      <c r="J1448" s="42">
        <v>0</v>
      </c>
      <c r="K1448" s="42">
        <v>0</v>
      </c>
      <c r="N1448" s="43"/>
    </row>
    <row r="1449" spans="1:14" x14ac:dyDescent="0.3">
      <c r="A1449" s="10" t="s">
        <v>9</v>
      </c>
      <c r="B1449" s="10" t="s">
        <v>32</v>
      </c>
      <c r="C1449" s="10" t="s">
        <v>4779</v>
      </c>
      <c r="D1449" s="10" t="s">
        <v>5218</v>
      </c>
      <c r="E1449" s="11" t="s">
        <v>5219</v>
      </c>
      <c r="F1449" s="10" t="s">
        <v>416</v>
      </c>
      <c r="G1449" s="11" t="s">
        <v>417</v>
      </c>
      <c r="H1449" s="42">
        <v>100384.51820000001</v>
      </c>
      <c r="I1449" s="42">
        <v>308.38712260898399</v>
      </c>
      <c r="J1449" s="42">
        <v>25895.224843578399</v>
      </c>
      <c r="K1449" s="42">
        <v>26203.6119661874</v>
      </c>
      <c r="N1449" s="43"/>
    </row>
    <row r="1450" spans="1:14" x14ac:dyDescent="0.3">
      <c r="A1450" s="10" t="s">
        <v>9</v>
      </c>
      <c r="B1450" s="10" t="s">
        <v>32</v>
      </c>
      <c r="C1450" s="10" t="s">
        <v>4779</v>
      </c>
      <c r="D1450" s="10" t="s">
        <v>5218</v>
      </c>
      <c r="E1450" s="11" t="s">
        <v>5219</v>
      </c>
      <c r="F1450" s="10" t="s">
        <v>4731</v>
      </c>
      <c r="G1450" s="11" t="s">
        <v>4732</v>
      </c>
      <c r="H1450" s="42">
        <v>0</v>
      </c>
      <c r="I1450" s="42">
        <v>0</v>
      </c>
      <c r="J1450" s="42">
        <v>0</v>
      </c>
      <c r="K1450" s="42">
        <v>0</v>
      </c>
      <c r="N1450" s="43"/>
    </row>
    <row r="1451" spans="1:14" x14ac:dyDescent="0.3">
      <c r="A1451" s="10" t="s">
        <v>9</v>
      </c>
      <c r="B1451" s="10" t="s">
        <v>32</v>
      </c>
      <c r="C1451" s="10" t="s">
        <v>4779</v>
      </c>
      <c r="D1451" s="10" t="s">
        <v>5218</v>
      </c>
      <c r="E1451" s="11" t="s">
        <v>5219</v>
      </c>
      <c r="F1451" s="10" t="s">
        <v>4786</v>
      </c>
      <c r="G1451" s="11" t="s">
        <v>4787</v>
      </c>
      <c r="H1451" s="42">
        <v>0</v>
      </c>
      <c r="I1451" s="42">
        <v>0</v>
      </c>
      <c r="J1451" s="42">
        <v>0</v>
      </c>
      <c r="K1451" s="42">
        <v>0</v>
      </c>
      <c r="N1451" s="43"/>
    </row>
    <row r="1452" spans="1:14" x14ac:dyDescent="0.3">
      <c r="A1452" s="10" t="s">
        <v>9</v>
      </c>
      <c r="B1452" s="10" t="s">
        <v>32</v>
      </c>
      <c r="C1452" s="10" t="s">
        <v>4779</v>
      </c>
      <c r="D1452" s="10" t="s">
        <v>5218</v>
      </c>
      <c r="E1452" s="11" t="s">
        <v>5219</v>
      </c>
      <c r="F1452" s="10" t="s">
        <v>4788</v>
      </c>
      <c r="G1452" s="11" t="s">
        <v>4789</v>
      </c>
      <c r="H1452" s="42">
        <v>0</v>
      </c>
      <c r="I1452" s="42">
        <v>0</v>
      </c>
      <c r="J1452" s="42">
        <v>0</v>
      </c>
      <c r="K1452" s="42">
        <v>0</v>
      </c>
      <c r="N1452" s="43"/>
    </row>
    <row r="1453" spans="1:14" x14ac:dyDescent="0.3">
      <c r="A1453" s="10" t="s">
        <v>9</v>
      </c>
      <c r="B1453" s="10" t="s">
        <v>32</v>
      </c>
      <c r="C1453" s="10" t="s">
        <v>4779</v>
      </c>
      <c r="D1453" s="10" t="s">
        <v>5218</v>
      </c>
      <c r="E1453" s="11" t="s">
        <v>5219</v>
      </c>
      <c r="F1453" s="10" t="s">
        <v>4741</v>
      </c>
      <c r="G1453" s="11" t="s">
        <v>4742</v>
      </c>
      <c r="H1453" s="42">
        <v>5220.2542999999996</v>
      </c>
      <c r="I1453" s="42">
        <v>16.0369272416171</v>
      </c>
      <c r="J1453" s="42">
        <v>1346.61860459177</v>
      </c>
      <c r="K1453" s="42">
        <v>1362.6555318333899</v>
      </c>
      <c r="N1453" s="43"/>
    </row>
    <row r="1454" spans="1:14" x14ac:dyDescent="0.3">
      <c r="A1454" s="10" t="s">
        <v>9</v>
      </c>
      <c r="B1454" s="10" t="s">
        <v>32</v>
      </c>
      <c r="C1454" s="10" t="s">
        <v>4779</v>
      </c>
      <c r="D1454" s="10" t="s">
        <v>5220</v>
      </c>
      <c r="E1454" s="11" t="s">
        <v>5221</v>
      </c>
      <c r="F1454" s="10" t="s">
        <v>416</v>
      </c>
      <c r="G1454" s="11" t="s">
        <v>417</v>
      </c>
      <c r="H1454" s="42">
        <v>19830.2912</v>
      </c>
      <c r="I1454" s="42">
        <v>99.984400112215994</v>
      </c>
      <c r="J1454" s="42">
        <v>3975.8037392849401</v>
      </c>
      <c r="K1454" s="42">
        <v>4075.7881393971502</v>
      </c>
      <c r="N1454" s="43"/>
    </row>
    <row r="1455" spans="1:14" x14ac:dyDescent="0.3">
      <c r="A1455" s="10" t="s">
        <v>9</v>
      </c>
      <c r="B1455" s="10" t="s">
        <v>32</v>
      </c>
      <c r="C1455" s="10" t="s">
        <v>4779</v>
      </c>
      <c r="D1455" s="10" t="s">
        <v>5220</v>
      </c>
      <c r="E1455" s="11" t="s">
        <v>5221</v>
      </c>
      <c r="F1455" s="10" t="s">
        <v>4731</v>
      </c>
      <c r="G1455" s="11" t="s">
        <v>4732</v>
      </c>
      <c r="H1455" s="42">
        <v>0</v>
      </c>
      <c r="I1455" s="42">
        <v>0</v>
      </c>
      <c r="J1455" s="42">
        <v>0</v>
      </c>
      <c r="K1455" s="42">
        <v>0</v>
      </c>
      <c r="N1455" s="43"/>
    </row>
    <row r="1456" spans="1:14" x14ac:dyDescent="0.3">
      <c r="A1456" s="10" t="s">
        <v>9</v>
      </c>
      <c r="B1456" s="10" t="s">
        <v>32</v>
      </c>
      <c r="C1456" s="10" t="s">
        <v>4779</v>
      </c>
      <c r="D1456" s="10" t="s">
        <v>5220</v>
      </c>
      <c r="E1456" s="11" t="s">
        <v>5221</v>
      </c>
      <c r="F1456" s="10" t="s">
        <v>4786</v>
      </c>
      <c r="G1456" s="11" t="s">
        <v>4787</v>
      </c>
      <c r="H1456" s="42">
        <v>6486.7168000000001</v>
      </c>
      <c r="I1456" s="42">
        <v>32.706049686730502</v>
      </c>
      <c r="J1456" s="42">
        <v>1300.5312278295601</v>
      </c>
      <c r="K1456" s="42">
        <v>1333.2372775162901</v>
      </c>
      <c r="N1456" s="43"/>
    </row>
    <row r="1457" spans="1:14" x14ac:dyDescent="0.3">
      <c r="A1457" s="10" t="s">
        <v>9</v>
      </c>
      <c r="B1457" s="10" t="s">
        <v>32</v>
      </c>
      <c r="C1457" s="10" t="s">
        <v>4779</v>
      </c>
      <c r="D1457" s="10" t="s">
        <v>5220</v>
      </c>
      <c r="E1457" s="11" t="s">
        <v>5221</v>
      </c>
      <c r="F1457" s="10" t="s">
        <v>4788</v>
      </c>
      <c r="G1457" s="11" t="s">
        <v>4789</v>
      </c>
      <c r="H1457" s="42">
        <v>0</v>
      </c>
      <c r="I1457" s="42">
        <v>0</v>
      </c>
      <c r="J1457" s="42">
        <v>0</v>
      </c>
      <c r="K1457" s="42">
        <v>0</v>
      </c>
      <c r="N1457" s="43"/>
    </row>
    <row r="1458" spans="1:14" x14ac:dyDescent="0.3">
      <c r="A1458" s="10" t="s">
        <v>9</v>
      </c>
      <c r="B1458" s="10" t="s">
        <v>32</v>
      </c>
      <c r="C1458" s="10" t="s">
        <v>4779</v>
      </c>
      <c r="D1458" s="10" t="s">
        <v>5222</v>
      </c>
      <c r="E1458" s="11" t="s">
        <v>5223</v>
      </c>
      <c r="F1458" s="10" t="s">
        <v>13</v>
      </c>
      <c r="G1458" s="11" t="s">
        <v>415</v>
      </c>
      <c r="H1458" s="42">
        <v>0</v>
      </c>
      <c r="I1458" s="42">
        <v>0</v>
      </c>
      <c r="J1458" s="42">
        <v>0</v>
      </c>
      <c r="K1458" s="42">
        <v>0</v>
      </c>
      <c r="N1458" s="43"/>
    </row>
    <row r="1459" spans="1:14" x14ac:dyDescent="0.3">
      <c r="A1459" s="10" t="s">
        <v>9</v>
      </c>
      <c r="B1459" s="10" t="s">
        <v>32</v>
      </c>
      <c r="C1459" s="10" t="s">
        <v>4779</v>
      </c>
      <c r="D1459" s="10" t="s">
        <v>5222</v>
      </c>
      <c r="E1459" s="11" t="s">
        <v>5223</v>
      </c>
      <c r="F1459" s="10" t="s">
        <v>416</v>
      </c>
      <c r="G1459" s="11" t="s">
        <v>417</v>
      </c>
      <c r="H1459" s="42">
        <v>76061.892699999997</v>
      </c>
      <c r="I1459" s="42">
        <v>592.56689757791196</v>
      </c>
      <c r="J1459" s="42">
        <v>16296.6736965088</v>
      </c>
      <c r="K1459" s="42">
        <v>16889.240594086699</v>
      </c>
      <c r="N1459" s="43"/>
    </row>
    <row r="1460" spans="1:14" x14ac:dyDescent="0.3">
      <c r="A1460" s="10" t="s">
        <v>9</v>
      </c>
      <c r="B1460" s="10" t="s">
        <v>32</v>
      </c>
      <c r="C1460" s="10" t="s">
        <v>4779</v>
      </c>
      <c r="D1460" s="10" t="s">
        <v>5222</v>
      </c>
      <c r="E1460" s="11" t="s">
        <v>5223</v>
      </c>
      <c r="F1460" s="10" t="s">
        <v>4731</v>
      </c>
      <c r="G1460" s="11" t="s">
        <v>4732</v>
      </c>
      <c r="H1460" s="42">
        <v>0</v>
      </c>
      <c r="I1460" s="42">
        <v>0</v>
      </c>
      <c r="J1460" s="42">
        <v>0</v>
      </c>
      <c r="K1460" s="42">
        <v>0</v>
      </c>
      <c r="N1460" s="43"/>
    </row>
    <row r="1461" spans="1:14" x14ac:dyDescent="0.3">
      <c r="A1461" s="10" t="s">
        <v>9</v>
      </c>
      <c r="B1461" s="10" t="s">
        <v>32</v>
      </c>
      <c r="C1461" s="10" t="s">
        <v>4779</v>
      </c>
      <c r="D1461" s="10" t="s">
        <v>5222</v>
      </c>
      <c r="E1461" s="11" t="s">
        <v>5223</v>
      </c>
      <c r="F1461" s="10" t="s">
        <v>4786</v>
      </c>
      <c r="G1461" s="11" t="s">
        <v>4787</v>
      </c>
      <c r="H1461" s="42">
        <v>0</v>
      </c>
      <c r="I1461" s="42">
        <v>0</v>
      </c>
      <c r="J1461" s="42">
        <v>0</v>
      </c>
      <c r="K1461" s="42">
        <v>0</v>
      </c>
      <c r="N1461" s="43"/>
    </row>
    <row r="1462" spans="1:14" x14ac:dyDescent="0.3">
      <c r="A1462" s="10" t="s">
        <v>9</v>
      </c>
      <c r="B1462" s="10" t="s">
        <v>32</v>
      </c>
      <c r="C1462" s="10" t="s">
        <v>4779</v>
      </c>
      <c r="D1462" s="10" t="s">
        <v>5224</v>
      </c>
      <c r="E1462" s="11" t="s">
        <v>5225</v>
      </c>
      <c r="F1462" s="10" t="s">
        <v>13</v>
      </c>
      <c r="G1462" s="11" t="s">
        <v>415</v>
      </c>
      <c r="H1462" s="42">
        <v>0</v>
      </c>
      <c r="I1462" s="42">
        <v>0</v>
      </c>
      <c r="J1462" s="42">
        <v>0</v>
      </c>
      <c r="K1462" s="42">
        <v>0</v>
      </c>
      <c r="N1462" s="43"/>
    </row>
    <row r="1463" spans="1:14" x14ac:dyDescent="0.3">
      <c r="A1463" s="10" t="s">
        <v>9</v>
      </c>
      <c r="B1463" s="10" t="s">
        <v>32</v>
      </c>
      <c r="C1463" s="10" t="s">
        <v>4779</v>
      </c>
      <c r="D1463" s="10" t="s">
        <v>5224</v>
      </c>
      <c r="E1463" s="11" t="s">
        <v>5225</v>
      </c>
      <c r="F1463" s="10" t="s">
        <v>416</v>
      </c>
      <c r="G1463" s="11" t="s">
        <v>417</v>
      </c>
      <c r="H1463" s="42">
        <v>63555.878700000001</v>
      </c>
      <c r="I1463" s="42">
        <v>810.25151988602602</v>
      </c>
      <c r="J1463" s="42">
        <v>20667.5161795085</v>
      </c>
      <c r="K1463" s="42">
        <v>21477.767699394499</v>
      </c>
      <c r="N1463" s="43"/>
    </row>
    <row r="1464" spans="1:14" x14ac:dyDescent="0.3">
      <c r="A1464" s="10" t="s">
        <v>9</v>
      </c>
      <c r="B1464" s="10" t="s">
        <v>32</v>
      </c>
      <c r="C1464" s="10" t="s">
        <v>4779</v>
      </c>
      <c r="D1464" s="10" t="s">
        <v>5224</v>
      </c>
      <c r="E1464" s="11" t="s">
        <v>5225</v>
      </c>
      <c r="F1464" s="10" t="s">
        <v>4731</v>
      </c>
      <c r="G1464" s="11" t="s">
        <v>4732</v>
      </c>
      <c r="H1464" s="42">
        <v>0</v>
      </c>
      <c r="I1464" s="42">
        <v>0</v>
      </c>
      <c r="J1464" s="42">
        <v>0</v>
      </c>
      <c r="K1464" s="42">
        <v>0</v>
      </c>
      <c r="N1464" s="43"/>
    </row>
    <row r="1465" spans="1:14" x14ac:dyDescent="0.3">
      <c r="A1465" s="10" t="s">
        <v>9</v>
      </c>
      <c r="B1465" s="10" t="s">
        <v>32</v>
      </c>
      <c r="C1465" s="10" t="s">
        <v>4779</v>
      </c>
      <c r="D1465" s="10" t="s">
        <v>5224</v>
      </c>
      <c r="E1465" s="11" t="s">
        <v>5225</v>
      </c>
      <c r="F1465" s="10" t="s">
        <v>4786</v>
      </c>
      <c r="G1465" s="11" t="s">
        <v>4787</v>
      </c>
      <c r="H1465" s="42">
        <v>0</v>
      </c>
      <c r="I1465" s="42">
        <v>0</v>
      </c>
      <c r="J1465" s="42">
        <v>0</v>
      </c>
      <c r="K1465" s="42">
        <v>0</v>
      </c>
      <c r="N1465" s="43"/>
    </row>
    <row r="1466" spans="1:14" x14ac:dyDescent="0.3">
      <c r="A1466" s="10" t="s">
        <v>9</v>
      </c>
      <c r="B1466" s="10" t="s">
        <v>32</v>
      </c>
      <c r="C1466" s="10" t="s">
        <v>4779</v>
      </c>
      <c r="D1466" s="10" t="s">
        <v>5224</v>
      </c>
      <c r="E1466" s="11" t="s">
        <v>5225</v>
      </c>
      <c r="F1466" s="10" t="s">
        <v>71</v>
      </c>
      <c r="G1466" s="11" t="s">
        <v>4778</v>
      </c>
      <c r="H1466" s="42">
        <v>2238.5607</v>
      </c>
      <c r="I1466" s="42">
        <v>28.538622343583</v>
      </c>
      <c r="J1466" s="42">
        <v>727.94980885670202</v>
      </c>
      <c r="K1466" s="42">
        <v>756.48843120028505</v>
      </c>
      <c r="N1466" s="43"/>
    </row>
    <row r="1467" spans="1:14" x14ac:dyDescent="0.3">
      <c r="A1467" s="10" t="s">
        <v>9</v>
      </c>
      <c r="B1467" s="10" t="s">
        <v>32</v>
      </c>
      <c r="C1467" s="10" t="s">
        <v>4779</v>
      </c>
      <c r="D1467" s="10" t="s">
        <v>5224</v>
      </c>
      <c r="E1467" s="11" t="s">
        <v>5225</v>
      </c>
      <c r="F1467" s="10" t="s">
        <v>4788</v>
      </c>
      <c r="G1467" s="11" t="s">
        <v>4789</v>
      </c>
      <c r="H1467" s="42">
        <v>0</v>
      </c>
      <c r="I1467" s="42">
        <v>0</v>
      </c>
      <c r="J1467" s="42">
        <v>0</v>
      </c>
      <c r="K1467" s="42">
        <v>0</v>
      </c>
      <c r="N1467" s="43"/>
    </row>
    <row r="1468" spans="1:14" x14ac:dyDescent="0.3">
      <c r="A1468" s="10" t="s">
        <v>9</v>
      </c>
      <c r="B1468" s="10" t="s">
        <v>32</v>
      </c>
      <c r="C1468" s="10" t="s">
        <v>11</v>
      </c>
      <c r="D1468" s="10" t="s">
        <v>33</v>
      </c>
      <c r="E1468" s="11" t="s">
        <v>2982</v>
      </c>
      <c r="F1468" s="10" t="s">
        <v>13</v>
      </c>
      <c r="G1468" s="11" t="s">
        <v>415</v>
      </c>
      <c r="H1468" s="42">
        <v>0</v>
      </c>
      <c r="I1468" s="42">
        <v>0</v>
      </c>
      <c r="J1468" s="42">
        <v>0</v>
      </c>
      <c r="K1468" s="42">
        <v>0</v>
      </c>
      <c r="N1468" s="43"/>
    </row>
    <row r="1469" spans="1:14" x14ac:dyDescent="0.3">
      <c r="A1469" s="10" t="s">
        <v>9</v>
      </c>
      <c r="B1469" s="10" t="s">
        <v>32</v>
      </c>
      <c r="C1469" s="10" t="s">
        <v>11</v>
      </c>
      <c r="D1469" s="10" t="s">
        <v>33</v>
      </c>
      <c r="E1469" s="11" t="s">
        <v>2982</v>
      </c>
      <c r="F1469" s="10" t="s">
        <v>15</v>
      </c>
      <c r="G1469" s="11" t="s">
        <v>418</v>
      </c>
      <c r="H1469" s="42">
        <v>1226006.2936</v>
      </c>
      <c r="I1469" s="42">
        <v>8027.0173171787601</v>
      </c>
      <c r="J1469" s="42">
        <v>0</v>
      </c>
      <c r="K1469" s="42">
        <v>8027.0173171787601</v>
      </c>
      <c r="N1469" s="43"/>
    </row>
    <row r="1470" spans="1:14" x14ac:dyDescent="0.3">
      <c r="A1470" s="10" t="s">
        <v>9</v>
      </c>
      <c r="B1470" s="10" t="s">
        <v>32</v>
      </c>
      <c r="C1470" s="10" t="s">
        <v>11</v>
      </c>
      <c r="D1470" s="10" t="s">
        <v>33</v>
      </c>
      <c r="E1470" s="11" t="s">
        <v>2982</v>
      </c>
      <c r="F1470" s="10" t="s">
        <v>16</v>
      </c>
      <c r="G1470" s="11" t="s">
        <v>426</v>
      </c>
      <c r="H1470" s="42">
        <v>391377.73749999999</v>
      </c>
      <c r="I1470" s="42">
        <v>2562.4630908652698</v>
      </c>
      <c r="J1470" s="42">
        <v>0</v>
      </c>
      <c r="K1470" s="42">
        <v>2562.4630908652698</v>
      </c>
      <c r="N1470" s="43"/>
    </row>
    <row r="1471" spans="1:14" x14ac:dyDescent="0.3">
      <c r="A1471" s="10" t="s">
        <v>9</v>
      </c>
      <c r="B1471" s="10" t="s">
        <v>32</v>
      </c>
      <c r="C1471" s="10" t="s">
        <v>11</v>
      </c>
      <c r="D1471" s="10" t="s">
        <v>33</v>
      </c>
      <c r="E1471" s="11" t="s">
        <v>2982</v>
      </c>
      <c r="F1471" s="10" t="s">
        <v>17</v>
      </c>
      <c r="G1471" s="11" t="s">
        <v>4798</v>
      </c>
      <c r="H1471" s="42">
        <v>0</v>
      </c>
      <c r="I1471" s="42">
        <v>0</v>
      </c>
      <c r="J1471" s="42">
        <v>0</v>
      </c>
      <c r="K1471" s="42">
        <v>0</v>
      </c>
      <c r="N1471" s="43"/>
    </row>
    <row r="1472" spans="1:14" x14ac:dyDescent="0.3">
      <c r="A1472" s="10" t="s">
        <v>9</v>
      </c>
      <c r="B1472" s="10" t="s">
        <v>32</v>
      </c>
      <c r="C1472" s="10" t="s">
        <v>11</v>
      </c>
      <c r="D1472" s="10" t="s">
        <v>33</v>
      </c>
      <c r="E1472" s="11" t="s">
        <v>2982</v>
      </c>
      <c r="F1472" s="10" t="s">
        <v>18</v>
      </c>
      <c r="G1472" s="11" t="s">
        <v>4799</v>
      </c>
      <c r="H1472" s="42">
        <v>2572221.4638</v>
      </c>
      <c r="I1472" s="42">
        <v>16841.076869409</v>
      </c>
      <c r="J1472" s="42">
        <v>680607.00003940705</v>
      </c>
      <c r="K1472" s="42">
        <v>697448.076908816</v>
      </c>
      <c r="N1472" s="43"/>
    </row>
    <row r="1473" spans="1:14" x14ac:dyDescent="0.3">
      <c r="A1473" s="10" t="s">
        <v>9</v>
      </c>
      <c r="B1473" s="10" t="s">
        <v>32</v>
      </c>
      <c r="C1473" s="10" t="s">
        <v>4800</v>
      </c>
      <c r="D1473" s="10" t="s">
        <v>5226</v>
      </c>
      <c r="E1473" s="11" t="s">
        <v>5227</v>
      </c>
      <c r="F1473" s="10" t="s">
        <v>13</v>
      </c>
      <c r="G1473" s="11" t="s">
        <v>415</v>
      </c>
      <c r="H1473" s="42">
        <v>0</v>
      </c>
      <c r="I1473" s="42">
        <v>0</v>
      </c>
      <c r="J1473" s="42">
        <v>0</v>
      </c>
      <c r="K1473" s="42">
        <v>0</v>
      </c>
      <c r="N1473" s="43"/>
    </row>
    <row r="1474" spans="1:14" x14ac:dyDescent="0.3">
      <c r="A1474" s="10" t="s">
        <v>9</v>
      </c>
      <c r="B1474" s="10" t="s">
        <v>32</v>
      </c>
      <c r="C1474" s="10" t="s">
        <v>4800</v>
      </c>
      <c r="D1474" s="10" t="s">
        <v>5226</v>
      </c>
      <c r="E1474" s="11" t="s">
        <v>5227</v>
      </c>
      <c r="F1474" s="10" t="s">
        <v>416</v>
      </c>
      <c r="G1474" s="11" t="s">
        <v>417</v>
      </c>
      <c r="H1474" s="42">
        <v>192893.31359999999</v>
      </c>
      <c r="I1474" s="42">
        <v>1262.92823764074</v>
      </c>
      <c r="J1474" s="42">
        <v>31335.776024946001</v>
      </c>
      <c r="K1474" s="42">
        <v>32598.7042625867</v>
      </c>
      <c r="N1474" s="43"/>
    </row>
    <row r="1475" spans="1:14" x14ac:dyDescent="0.3">
      <c r="A1475" s="10" t="s">
        <v>9</v>
      </c>
      <c r="B1475" s="10" t="s">
        <v>32</v>
      </c>
      <c r="C1475" s="10" t="s">
        <v>4800</v>
      </c>
      <c r="D1475" s="10" t="s">
        <v>5226</v>
      </c>
      <c r="E1475" s="11" t="s">
        <v>5227</v>
      </c>
      <c r="F1475" s="10" t="s">
        <v>4802</v>
      </c>
      <c r="G1475" s="11" t="s">
        <v>4803</v>
      </c>
      <c r="H1475" s="42">
        <v>0</v>
      </c>
      <c r="I1475" s="42">
        <v>0</v>
      </c>
      <c r="J1475" s="42">
        <v>0</v>
      </c>
      <c r="K1475" s="42">
        <v>0</v>
      </c>
      <c r="N1475" s="43"/>
    </row>
    <row r="1476" spans="1:14" x14ac:dyDescent="0.3">
      <c r="A1476" s="10" t="s">
        <v>9</v>
      </c>
      <c r="B1476" s="10" t="s">
        <v>32</v>
      </c>
      <c r="C1476" s="10" t="s">
        <v>4806</v>
      </c>
      <c r="D1476" s="10" t="s">
        <v>5228</v>
      </c>
      <c r="E1476" s="11" t="s">
        <v>5229</v>
      </c>
      <c r="F1476" s="10" t="s">
        <v>13</v>
      </c>
      <c r="G1476" s="11" t="s">
        <v>415</v>
      </c>
      <c r="H1476" s="42">
        <v>0</v>
      </c>
      <c r="I1476" s="42">
        <v>0</v>
      </c>
      <c r="J1476" s="42">
        <v>0</v>
      </c>
      <c r="K1476" s="42">
        <v>0</v>
      </c>
      <c r="N1476" s="43"/>
    </row>
    <row r="1477" spans="1:14" x14ac:dyDescent="0.3">
      <c r="A1477" s="10" t="s">
        <v>9</v>
      </c>
      <c r="B1477" s="10" t="s">
        <v>32</v>
      </c>
      <c r="C1477" s="10" t="s">
        <v>4806</v>
      </c>
      <c r="D1477" s="10" t="s">
        <v>5228</v>
      </c>
      <c r="E1477" s="11" t="s">
        <v>5229</v>
      </c>
      <c r="F1477" s="10" t="s">
        <v>4907</v>
      </c>
      <c r="G1477" s="11" t="s">
        <v>4908</v>
      </c>
      <c r="H1477" s="42">
        <v>76249.916500000007</v>
      </c>
      <c r="I1477" s="42">
        <v>484.37436511067</v>
      </c>
      <c r="J1477" s="42">
        <v>13424.8512738016</v>
      </c>
      <c r="K1477" s="42">
        <v>13909.225638912299</v>
      </c>
      <c r="N1477" s="43"/>
    </row>
    <row r="1478" spans="1:14" x14ac:dyDescent="0.3">
      <c r="A1478" s="10" t="s">
        <v>9</v>
      </c>
      <c r="B1478" s="10" t="s">
        <v>32</v>
      </c>
      <c r="C1478" s="10" t="s">
        <v>4806</v>
      </c>
      <c r="D1478" s="10" t="s">
        <v>5228</v>
      </c>
      <c r="E1478" s="11" t="s">
        <v>5229</v>
      </c>
      <c r="F1478" s="10" t="s">
        <v>4909</v>
      </c>
      <c r="G1478" s="11" t="s">
        <v>4910</v>
      </c>
      <c r="H1478" s="42">
        <v>11859.515299999999</v>
      </c>
      <c r="I1478" s="42">
        <v>75.337068464200399</v>
      </c>
      <c r="J1478" s="42">
        <v>2088.0315152620001</v>
      </c>
      <c r="K1478" s="42">
        <v>2163.3685837262001</v>
      </c>
      <c r="N1478" s="43"/>
    </row>
    <row r="1479" spans="1:14" x14ac:dyDescent="0.3">
      <c r="A1479" s="10" t="s">
        <v>9</v>
      </c>
      <c r="B1479" s="10" t="s">
        <v>32</v>
      </c>
      <c r="C1479" s="10" t="s">
        <v>4806</v>
      </c>
      <c r="D1479" s="10" t="s">
        <v>5230</v>
      </c>
      <c r="E1479" s="11" t="s">
        <v>5231</v>
      </c>
      <c r="F1479" s="10" t="s">
        <v>4817</v>
      </c>
      <c r="G1479" s="11" t="s">
        <v>4818</v>
      </c>
      <c r="H1479" s="42">
        <v>55049.834199999998</v>
      </c>
      <c r="I1479" s="42">
        <v>387.21593594796002</v>
      </c>
      <c r="J1479" s="42">
        <v>0</v>
      </c>
      <c r="K1479" s="42">
        <v>387.21593594796002</v>
      </c>
      <c r="N1479" s="43"/>
    </row>
    <row r="1480" spans="1:14" x14ac:dyDescent="0.3">
      <c r="A1480" s="10" t="s">
        <v>9</v>
      </c>
      <c r="B1480" s="10" t="s">
        <v>32</v>
      </c>
      <c r="C1480" s="10" t="s">
        <v>4806</v>
      </c>
      <c r="D1480" s="10" t="s">
        <v>5230</v>
      </c>
      <c r="E1480" s="11" t="s">
        <v>5231</v>
      </c>
      <c r="F1480" s="10" t="s">
        <v>4907</v>
      </c>
      <c r="G1480" s="11" t="s">
        <v>4908</v>
      </c>
      <c r="H1480" s="42">
        <v>164739.70259999999</v>
      </c>
      <c r="I1480" s="42">
        <v>1158.76530708</v>
      </c>
      <c r="J1480" s="42">
        <v>34595.331050452398</v>
      </c>
      <c r="K1480" s="42">
        <v>35754.096357532399</v>
      </c>
      <c r="N1480" s="43"/>
    </row>
    <row r="1481" spans="1:14" x14ac:dyDescent="0.3">
      <c r="A1481" s="10" t="s">
        <v>9</v>
      </c>
      <c r="B1481" s="10" t="s">
        <v>32</v>
      </c>
      <c r="C1481" s="10" t="s">
        <v>4806</v>
      </c>
      <c r="D1481" s="10" t="s">
        <v>5230</v>
      </c>
      <c r="E1481" s="11" t="s">
        <v>5231</v>
      </c>
      <c r="F1481" s="10" t="s">
        <v>4909</v>
      </c>
      <c r="G1481" s="11" t="s">
        <v>4910</v>
      </c>
      <c r="H1481" s="42">
        <v>43302.226999999999</v>
      </c>
      <c r="I1481" s="42">
        <v>304.584247383383</v>
      </c>
      <c r="J1481" s="42">
        <v>9093.4659560475993</v>
      </c>
      <c r="K1481" s="42">
        <v>9398.0502034309793</v>
      </c>
      <c r="N1481" s="43"/>
    </row>
    <row r="1482" spans="1:14" x14ac:dyDescent="0.3">
      <c r="A1482" s="10" t="s">
        <v>9</v>
      </c>
      <c r="B1482" s="10" t="s">
        <v>32</v>
      </c>
      <c r="C1482" s="10" t="s">
        <v>4806</v>
      </c>
      <c r="D1482" s="10" t="s">
        <v>5135</v>
      </c>
      <c r="E1482" s="11" t="s">
        <v>5232</v>
      </c>
      <c r="F1482" s="10" t="s">
        <v>4907</v>
      </c>
      <c r="G1482" s="11" t="s">
        <v>4908</v>
      </c>
      <c r="H1482" s="42">
        <v>61068.034500000002</v>
      </c>
      <c r="I1482" s="42">
        <v>665.28578450052999</v>
      </c>
      <c r="J1482" s="42">
        <v>11353.014166507301</v>
      </c>
      <c r="K1482" s="42">
        <v>12018.299951007801</v>
      </c>
      <c r="N1482" s="43"/>
    </row>
    <row r="1483" spans="1:14" x14ac:dyDescent="0.3">
      <c r="A1483" s="10" t="s">
        <v>9</v>
      </c>
      <c r="B1483" s="10" t="s">
        <v>32</v>
      </c>
      <c r="C1483" s="10" t="s">
        <v>4806</v>
      </c>
      <c r="D1483" s="10" t="s">
        <v>5135</v>
      </c>
      <c r="E1483" s="11" t="s">
        <v>5232</v>
      </c>
      <c r="F1483" s="10" t="s">
        <v>4909</v>
      </c>
      <c r="G1483" s="11" t="s">
        <v>4910</v>
      </c>
      <c r="H1483" s="42">
        <v>12565.607599999999</v>
      </c>
      <c r="I1483" s="42">
        <v>136.891914102991</v>
      </c>
      <c r="J1483" s="42">
        <v>2336.0424591942001</v>
      </c>
      <c r="K1483" s="42">
        <v>2472.9343732971902</v>
      </c>
      <c r="N1483" s="43"/>
    </row>
    <row r="1484" spans="1:14" x14ac:dyDescent="0.3">
      <c r="A1484" s="10" t="s">
        <v>9</v>
      </c>
      <c r="B1484" s="10" t="s">
        <v>32</v>
      </c>
      <c r="C1484" s="10" t="s">
        <v>4806</v>
      </c>
      <c r="D1484" s="10" t="s">
        <v>4885</v>
      </c>
      <c r="E1484" s="11" t="s">
        <v>5233</v>
      </c>
      <c r="F1484" s="10" t="s">
        <v>4907</v>
      </c>
      <c r="G1484" s="11" t="s">
        <v>4908</v>
      </c>
      <c r="H1484" s="42">
        <v>160039.28479999999</v>
      </c>
      <c r="I1484" s="42">
        <v>613.79632703995901</v>
      </c>
      <c r="J1484" s="42">
        <v>20612.256990445301</v>
      </c>
      <c r="K1484" s="42">
        <v>21226.053317485199</v>
      </c>
      <c r="N1484" s="43"/>
    </row>
    <row r="1485" spans="1:14" x14ac:dyDescent="0.3">
      <c r="A1485" s="10" t="s">
        <v>9</v>
      </c>
      <c r="B1485" s="10" t="s">
        <v>32</v>
      </c>
      <c r="C1485" s="10" t="s">
        <v>4806</v>
      </c>
      <c r="D1485" s="10" t="s">
        <v>4885</v>
      </c>
      <c r="E1485" s="11" t="s">
        <v>5233</v>
      </c>
      <c r="F1485" s="10" t="s">
        <v>4909</v>
      </c>
      <c r="G1485" s="11" t="s">
        <v>4910</v>
      </c>
      <c r="H1485" s="42">
        <v>33559.875200000002</v>
      </c>
      <c r="I1485" s="42">
        <v>128.71169830246001</v>
      </c>
      <c r="J1485" s="42">
        <v>4322.34356285785</v>
      </c>
      <c r="K1485" s="42">
        <v>4451.0552611603098</v>
      </c>
      <c r="N1485" s="43"/>
    </row>
    <row r="1486" spans="1:14" x14ac:dyDescent="0.3">
      <c r="A1486" s="10" t="s">
        <v>9</v>
      </c>
      <c r="B1486" s="10" t="s">
        <v>32</v>
      </c>
      <c r="C1486" s="10" t="s">
        <v>4806</v>
      </c>
      <c r="D1486" s="10" t="s">
        <v>5234</v>
      </c>
      <c r="E1486" s="11" t="s">
        <v>5235</v>
      </c>
      <c r="F1486" s="10" t="s">
        <v>4809</v>
      </c>
      <c r="G1486" s="11" t="s">
        <v>4810</v>
      </c>
      <c r="H1486" s="42">
        <v>227993.06280000001</v>
      </c>
      <c r="I1486" s="42">
        <v>1492.7364354723099</v>
      </c>
      <c r="J1486" s="42">
        <v>37037.777137375801</v>
      </c>
      <c r="K1486" s="42">
        <v>38530.513572848096</v>
      </c>
      <c r="N1486" s="43"/>
    </row>
    <row r="1487" spans="1:14" x14ac:dyDescent="0.3">
      <c r="A1487" s="10" t="s">
        <v>9</v>
      </c>
      <c r="B1487" s="10" t="s">
        <v>38</v>
      </c>
      <c r="C1487" s="10" t="s">
        <v>4722</v>
      </c>
      <c r="D1487" s="10" t="s">
        <v>4723</v>
      </c>
      <c r="E1487" s="11" t="s">
        <v>5236</v>
      </c>
      <c r="F1487" s="10" t="s">
        <v>416</v>
      </c>
      <c r="G1487" s="11" t="s">
        <v>417</v>
      </c>
      <c r="H1487" s="42">
        <v>11108902.123600001</v>
      </c>
      <c r="I1487" s="42">
        <v>484.36036396242901</v>
      </c>
      <c r="J1487" s="42">
        <v>618669.52031049097</v>
      </c>
      <c r="K1487" s="42">
        <v>619153.88067445299</v>
      </c>
      <c r="N1487" s="43"/>
    </row>
    <row r="1488" spans="1:14" x14ac:dyDescent="0.3">
      <c r="A1488" s="10" t="s">
        <v>9</v>
      </c>
      <c r="B1488" s="10" t="s">
        <v>38</v>
      </c>
      <c r="C1488" s="10" t="s">
        <v>4722</v>
      </c>
      <c r="D1488" s="10" t="s">
        <v>4723</v>
      </c>
      <c r="E1488" s="11" t="s">
        <v>5236</v>
      </c>
      <c r="F1488" s="10" t="s">
        <v>4725</v>
      </c>
      <c r="G1488" s="11" t="s">
        <v>4726</v>
      </c>
      <c r="H1488" s="42">
        <v>406110.4547</v>
      </c>
      <c r="I1488" s="42">
        <v>17.706862971946101</v>
      </c>
      <c r="J1488" s="42">
        <v>22616.830847677</v>
      </c>
      <c r="K1488" s="42">
        <v>22634.5377106489</v>
      </c>
      <c r="N1488" s="43"/>
    </row>
    <row r="1489" spans="1:14" x14ac:dyDescent="0.3">
      <c r="A1489" s="10" t="s">
        <v>9</v>
      </c>
      <c r="B1489" s="10" t="s">
        <v>38</v>
      </c>
      <c r="C1489" s="10" t="s">
        <v>4722</v>
      </c>
      <c r="D1489" s="10" t="s">
        <v>4723</v>
      </c>
      <c r="E1489" s="11" t="s">
        <v>5236</v>
      </c>
      <c r="F1489" s="10" t="s">
        <v>4729</v>
      </c>
      <c r="G1489" s="11" t="s">
        <v>4730</v>
      </c>
      <c r="H1489" s="42">
        <v>0</v>
      </c>
      <c r="I1489" s="42">
        <v>0</v>
      </c>
      <c r="J1489" s="42">
        <v>0</v>
      </c>
      <c r="K1489" s="42">
        <v>0</v>
      </c>
      <c r="N1489" s="43"/>
    </row>
    <row r="1490" spans="1:14" x14ac:dyDescent="0.3">
      <c r="A1490" s="10" t="s">
        <v>9</v>
      </c>
      <c r="B1490" s="10" t="s">
        <v>38</v>
      </c>
      <c r="C1490" s="10" t="s">
        <v>4722</v>
      </c>
      <c r="D1490" s="10" t="s">
        <v>4723</v>
      </c>
      <c r="E1490" s="11" t="s">
        <v>5236</v>
      </c>
      <c r="F1490" s="10" t="s">
        <v>4731</v>
      </c>
      <c r="G1490" s="11" t="s">
        <v>4732</v>
      </c>
      <c r="H1490" s="42">
        <v>0</v>
      </c>
      <c r="I1490" s="42">
        <v>0</v>
      </c>
      <c r="J1490" s="42">
        <v>0</v>
      </c>
      <c r="K1490" s="42">
        <v>0</v>
      </c>
      <c r="N1490" s="43"/>
    </row>
    <row r="1491" spans="1:14" x14ac:dyDescent="0.3">
      <c r="A1491" s="10" t="s">
        <v>9</v>
      </c>
      <c r="B1491" s="10" t="s">
        <v>38</v>
      </c>
      <c r="C1491" s="10" t="s">
        <v>4722</v>
      </c>
      <c r="D1491" s="10" t="s">
        <v>4723</v>
      </c>
      <c r="E1491" s="11" t="s">
        <v>5236</v>
      </c>
      <c r="F1491" s="10" t="s">
        <v>4733</v>
      </c>
      <c r="G1491" s="11" t="s">
        <v>4734</v>
      </c>
      <c r="H1491" s="42">
        <v>163869.13089999999</v>
      </c>
      <c r="I1491" s="42">
        <v>7.1448745325396699</v>
      </c>
      <c r="J1491" s="42">
        <v>9126.0896402907092</v>
      </c>
      <c r="K1491" s="42">
        <v>9133.2345148232507</v>
      </c>
      <c r="N1491" s="43"/>
    </row>
    <row r="1492" spans="1:14" x14ac:dyDescent="0.3">
      <c r="A1492" s="10" t="s">
        <v>9</v>
      </c>
      <c r="B1492" s="10" t="s">
        <v>38</v>
      </c>
      <c r="C1492" s="10" t="s">
        <v>4722</v>
      </c>
      <c r="D1492" s="10" t="s">
        <v>4723</v>
      </c>
      <c r="E1492" s="11" t="s">
        <v>5236</v>
      </c>
      <c r="F1492" s="10" t="s">
        <v>4735</v>
      </c>
      <c r="G1492" s="11" t="s">
        <v>4736</v>
      </c>
      <c r="H1492" s="42">
        <v>222292.03839999999</v>
      </c>
      <c r="I1492" s="42">
        <v>9.6921776267494693</v>
      </c>
      <c r="J1492" s="42">
        <v>12379.7389903074</v>
      </c>
      <c r="K1492" s="42">
        <v>12389.431167934201</v>
      </c>
      <c r="N1492" s="43"/>
    </row>
    <row r="1493" spans="1:14" x14ac:dyDescent="0.3">
      <c r="A1493" s="10" t="s">
        <v>9</v>
      </c>
      <c r="B1493" s="10" t="s">
        <v>38</v>
      </c>
      <c r="C1493" s="10" t="s">
        <v>4722</v>
      </c>
      <c r="D1493" s="10" t="s">
        <v>4723</v>
      </c>
      <c r="E1493" s="11" t="s">
        <v>5236</v>
      </c>
      <c r="F1493" s="10" t="s">
        <v>5076</v>
      </c>
      <c r="G1493" s="11" t="s">
        <v>5077</v>
      </c>
      <c r="H1493" s="42">
        <v>126820.45789999999</v>
      </c>
      <c r="I1493" s="42">
        <v>5.5295115947480999</v>
      </c>
      <c r="J1493" s="42">
        <v>7062.7998085728204</v>
      </c>
      <c r="K1493" s="42">
        <v>7068.3293201675597</v>
      </c>
      <c r="N1493" s="43"/>
    </row>
    <row r="1494" spans="1:14" x14ac:dyDescent="0.3">
      <c r="A1494" s="10" t="s">
        <v>9</v>
      </c>
      <c r="B1494" s="10" t="s">
        <v>38</v>
      </c>
      <c r="C1494" s="10" t="s">
        <v>4722</v>
      </c>
      <c r="D1494" s="10" t="s">
        <v>4723</v>
      </c>
      <c r="E1494" s="11" t="s">
        <v>5236</v>
      </c>
      <c r="F1494" s="10" t="s">
        <v>4741</v>
      </c>
      <c r="G1494" s="11" t="s">
        <v>4742</v>
      </c>
      <c r="H1494" s="42">
        <v>339137.85359999997</v>
      </c>
      <c r="I1494" s="42">
        <v>14.7867838151691</v>
      </c>
      <c r="J1494" s="42">
        <v>18887.0376903408</v>
      </c>
      <c r="K1494" s="42">
        <v>18901.824474156001</v>
      </c>
      <c r="N1494" s="43"/>
    </row>
    <row r="1495" spans="1:14" x14ac:dyDescent="0.3">
      <c r="A1495" s="10" t="s">
        <v>9</v>
      </c>
      <c r="B1495" s="10" t="s">
        <v>38</v>
      </c>
      <c r="C1495" s="10" t="s">
        <v>4743</v>
      </c>
      <c r="D1495" s="10" t="s">
        <v>4744</v>
      </c>
      <c r="E1495" s="11" t="s">
        <v>5237</v>
      </c>
      <c r="F1495" s="10" t="s">
        <v>416</v>
      </c>
      <c r="G1495" s="11" t="s">
        <v>417</v>
      </c>
      <c r="H1495" s="42">
        <v>11746.3578</v>
      </c>
      <c r="I1495" s="42">
        <v>1.6941150030564001</v>
      </c>
      <c r="J1495" s="42">
        <v>0</v>
      </c>
      <c r="K1495" s="42">
        <v>1.6941150030564001</v>
      </c>
      <c r="N1495" s="43"/>
    </row>
    <row r="1496" spans="1:14" x14ac:dyDescent="0.3">
      <c r="A1496" s="10" t="s">
        <v>9</v>
      </c>
      <c r="B1496" s="10" t="s">
        <v>38</v>
      </c>
      <c r="C1496" s="10" t="s">
        <v>4743</v>
      </c>
      <c r="D1496" s="10" t="s">
        <v>4744</v>
      </c>
      <c r="E1496" s="11" t="s">
        <v>5237</v>
      </c>
      <c r="F1496" s="10" t="s">
        <v>4746</v>
      </c>
      <c r="G1496" s="11" t="s">
        <v>4747</v>
      </c>
      <c r="H1496" s="42">
        <v>3313.0752000000002</v>
      </c>
      <c r="I1496" s="42">
        <v>0.47782730855437</v>
      </c>
      <c r="J1496" s="42">
        <v>0</v>
      </c>
      <c r="K1496" s="42">
        <v>0.47782730855437</v>
      </c>
      <c r="N1496" s="43"/>
    </row>
    <row r="1497" spans="1:14" x14ac:dyDescent="0.3">
      <c r="A1497" s="10" t="s">
        <v>9</v>
      </c>
      <c r="B1497" s="10" t="s">
        <v>38</v>
      </c>
      <c r="C1497" s="10" t="s">
        <v>4743</v>
      </c>
      <c r="D1497" s="10" t="s">
        <v>4744</v>
      </c>
      <c r="E1497" s="11" t="s">
        <v>5237</v>
      </c>
      <c r="F1497" s="10" t="s">
        <v>4748</v>
      </c>
      <c r="G1497" s="11" t="s">
        <v>4749</v>
      </c>
      <c r="H1497" s="42">
        <v>20944.534</v>
      </c>
      <c r="I1497" s="42">
        <v>3.1375965331407301</v>
      </c>
      <c r="J1497" s="42">
        <v>0</v>
      </c>
      <c r="K1497" s="42">
        <v>3.1375965331407301</v>
      </c>
      <c r="N1497" s="43"/>
    </row>
    <row r="1498" spans="1:14" x14ac:dyDescent="0.3">
      <c r="A1498" s="10" t="s">
        <v>9</v>
      </c>
      <c r="B1498" s="10" t="s">
        <v>38</v>
      </c>
      <c r="C1498" s="10" t="s">
        <v>4743</v>
      </c>
      <c r="D1498" s="10" t="s">
        <v>4750</v>
      </c>
      <c r="E1498" s="11" t="s">
        <v>5238</v>
      </c>
      <c r="F1498" s="10" t="s">
        <v>416</v>
      </c>
      <c r="G1498" s="11" t="s">
        <v>417</v>
      </c>
      <c r="H1498" s="42">
        <v>19527.668000000001</v>
      </c>
      <c r="I1498" s="42" t="s">
        <v>414</v>
      </c>
      <c r="J1498" s="42">
        <v>0</v>
      </c>
      <c r="K1498" s="42">
        <v>0</v>
      </c>
      <c r="N1498" s="43"/>
    </row>
    <row r="1499" spans="1:14" x14ac:dyDescent="0.3">
      <c r="A1499" s="10" t="s">
        <v>9</v>
      </c>
      <c r="B1499" s="10" t="s">
        <v>38</v>
      </c>
      <c r="C1499" s="10" t="s">
        <v>4743</v>
      </c>
      <c r="D1499" s="10" t="s">
        <v>4750</v>
      </c>
      <c r="E1499" s="11" t="s">
        <v>5238</v>
      </c>
      <c r="F1499" s="10" t="s">
        <v>4746</v>
      </c>
      <c r="G1499" s="11" t="s">
        <v>4747</v>
      </c>
      <c r="H1499" s="42">
        <v>0</v>
      </c>
      <c r="I1499" s="42" t="s">
        <v>414</v>
      </c>
      <c r="J1499" s="42">
        <v>0</v>
      </c>
      <c r="K1499" s="42">
        <v>0</v>
      </c>
      <c r="N1499" s="43"/>
    </row>
    <row r="1500" spans="1:14" x14ac:dyDescent="0.3">
      <c r="A1500" s="10" t="s">
        <v>9</v>
      </c>
      <c r="B1500" s="10" t="s">
        <v>38</v>
      </c>
      <c r="C1500" s="10" t="s">
        <v>4743</v>
      </c>
      <c r="D1500" s="10" t="s">
        <v>4750</v>
      </c>
      <c r="E1500" s="11" t="s">
        <v>5238</v>
      </c>
      <c r="F1500" s="10" t="s">
        <v>4748</v>
      </c>
      <c r="G1500" s="11" t="s">
        <v>4749</v>
      </c>
      <c r="H1500" s="42">
        <v>6776.7250000000004</v>
      </c>
      <c r="I1500" s="42" t="s">
        <v>414</v>
      </c>
      <c r="J1500" s="42">
        <v>0</v>
      </c>
      <c r="K1500" s="42">
        <v>0</v>
      </c>
      <c r="N1500" s="43"/>
    </row>
    <row r="1501" spans="1:14" x14ac:dyDescent="0.3">
      <c r="A1501" s="10" t="s">
        <v>9</v>
      </c>
      <c r="B1501" s="10" t="s">
        <v>38</v>
      </c>
      <c r="C1501" s="10" t="s">
        <v>4743</v>
      </c>
      <c r="D1501" s="10" t="s">
        <v>4752</v>
      </c>
      <c r="E1501" s="11" t="s">
        <v>5239</v>
      </c>
      <c r="F1501" s="10" t="s">
        <v>416</v>
      </c>
      <c r="G1501" s="11" t="s">
        <v>417</v>
      </c>
      <c r="H1501" s="42">
        <v>12144.2523</v>
      </c>
      <c r="I1501" s="42" t="s">
        <v>414</v>
      </c>
      <c r="J1501" s="42">
        <v>173.571260035145</v>
      </c>
      <c r="K1501" s="42">
        <v>173.571260035145</v>
      </c>
      <c r="N1501" s="43"/>
    </row>
    <row r="1502" spans="1:14" x14ac:dyDescent="0.3">
      <c r="A1502" s="10" t="s">
        <v>9</v>
      </c>
      <c r="B1502" s="10" t="s">
        <v>38</v>
      </c>
      <c r="C1502" s="10" t="s">
        <v>4743</v>
      </c>
      <c r="D1502" s="10" t="s">
        <v>4752</v>
      </c>
      <c r="E1502" s="11" t="s">
        <v>5239</v>
      </c>
      <c r="F1502" s="10" t="s">
        <v>4746</v>
      </c>
      <c r="G1502" s="11" t="s">
        <v>4747</v>
      </c>
      <c r="H1502" s="42">
        <v>0</v>
      </c>
      <c r="I1502" s="42" t="s">
        <v>414</v>
      </c>
      <c r="J1502" s="42">
        <v>0</v>
      </c>
      <c r="K1502" s="42">
        <v>0</v>
      </c>
      <c r="N1502" s="43"/>
    </row>
    <row r="1503" spans="1:14" x14ac:dyDescent="0.3">
      <c r="A1503" s="10" t="s">
        <v>9</v>
      </c>
      <c r="B1503" s="10" t="s">
        <v>38</v>
      </c>
      <c r="C1503" s="10" t="s">
        <v>4743</v>
      </c>
      <c r="D1503" s="10" t="s">
        <v>4752</v>
      </c>
      <c r="E1503" s="11" t="s">
        <v>5239</v>
      </c>
      <c r="F1503" s="10" t="s">
        <v>4748</v>
      </c>
      <c r="G1503" s="11" t="s">
        <v>4749</v>
      </c>
      <c r="H1503" s="42">
        <v>14323.4274</v>
      </c>
      <c r="I1503" s="42" t="s">
        <v>414</v>
      </c>
      <c r="J1503" s="42">
        <v>0</v>
      </c>
      <c r="K1503" s="42">
        <v>0</v>
      </c>
      <c r="N1503" s="43"/>
    </row>
    <row r="1504" spans="1:14" x14ac:dyDescent="0.3">
      <c r="A1504" s="10" t="s">
        <v>9</v>
      </c>
      <c r="B1504" s="10" t="s">
        <v>38</v>
      </c>
      <c r="C1504" s="10" t="s">
        <v>4743</v>
      </c>
      <c r="D1504" s="10" t="s">
        <v>4752</v>
      </c>
      <c r="E1504" s="11" t="s">
        <v>5239</v>
      </c>
      <c r="F1504" s="10" t="s">
        <v>4760</v>
      </c>
      <c r="G1504" s="11" t="s">
        <v>4761</v>
      </c>
      <c r="H1504" s="42">
        <v>7775.5748999999996</v>
      </c>
      <c r="I1504" s="42" t="s">
        <v>414</v>
      </c>
      <c r="J1504" s="42">
        <v>0</v>
      </c>
      <c r="K1504" s="42">
        <v>0</v>
      </c>
      <c r="N1504" s="43"/>
    </row>
    <row r="1505" spans="1:14" x14ac:dyDescent="0.3">
      <c r="A1505" s="10" t="s">
        <v>9</v>
      </c>
      <c r="B1505" s="10" t="s">
        <v>38</v>
      </c>
      <c r="C1505" s="10" t="s">
        <v>4743</v>
      </c>
      <c r="D1505" s="10" t="s">
        <v>4756</v>
      </c>
      <c r="E1505" s="11" t="s">
        <v>4919</v>
      </c>
      <c r="F1505" s="10" t="s">
        <v>13</v>
      </c>
      <c r="G1505" s="11" t="s">
        <v>415</v>
      </c>
      <c r="H1505" s="42">
        <v>0</v>
      </c>
      <c r="I1505" s="42" t="s">
        <v>414</v>
      </c>
      <c r="J1505" s="42">
        <v>0</v>
      </c>
      <c r="K1505" s="42">
        <v>0</v>
      </c>
      <c r="N1505" s="43"/>
    </row>
    <row r="1506" spans="1:14" x14ac:dyDescent="0.3">
      <c r="A1506" s="10" t="s">
        <v>9</v>
      </c>
      <c r="B1506" s="10" t="s">
        <v>38</v>
      </c>
      <c r="C1506" s="10" t="s">
        <v>4743</v>
      </c>
      <c r="D1506" s="10" t="s">
        <v>4756</v>
      </c>
      <c r="E1506" s="11" t="s">
        <v>4919</v>
      </c>
      <c r="F1506" s="10" t="s">
        <v>416</v>
      </c>
      <c r="G1506" s="11" t="s">
        <v>417</v>
      </c>
      <c r="H1506" s="42">
        <v>5288.6629000000003</v>
      </c>
      <c r="I1506" s="42" t="s">
        <v>414</v>
      </c>
      <c r="J1506" s="42">
        <v>0</v>
      </c>
      <c r="K1506" s="42">
        <v>0</v>
      </c>
      <c r="N1506" s="43"/>
    </row>
    <row r="1507" spans="1:14" x14ac:dyDescent="0.3">
      <c r="A1507" s="10" t="s">
        <v>9</v>
      </c>
      <c r="B1507" s="10" t="s">
        <v>38</v>
      </c>
      <c r="C1507" s="10" t="s">
        <v>4743</v>
      </c>
      <c r="D1507" s="10" t="s">
        <v>4756</v>
      </c>
      <c r="E1507" s="11" t="s">
        <v>4919</v>
      </c>
      <c r="F1507" s="10" t="s">
        <v>4746</v>
      </c>
      <c r="G1507" s="11" t="s">
        <v>4747</v>
      </c>
      <c r="H1507" s="42">
        <v>0</v>
      </c>
      <c r="I1507" s="42" t="s">
        <v>414</v>
      </c>
      <c r="J1507" s="42">
        <v>0</v>
      </c>
      <c r="K1507" s="42">
        <v>0</v>
      </c>
      <c r="N1507" s="43"/>
    </row>
    <row r="1508" spans="1:14" x14ac:dyDescent="0.3">
      <c r="A1508" s="10" t="s">
        <v>9</v>
      </c>
      <c r="B1508" s="10" t="s">
        <v>38</v>
      </c>
      <c r="C1508" s="10" t="s">
        <v>4743</v>
      </c>
      <c r="D1508" s="10" t="s">
        <v>4758</v>
      </c>
      <c r="E1508" s="11" t="s">
        <v>4829</v>
      </c>
      <c r="F1508" s="10" t="s">
        <v>13</v>
      </c>
      <c r="G1508" s="11" t="s">
        <v>415</v>
      </c>
      <c r="H1508" s="42">
        <v>0</v>
      </c>
      <c r="I1508" s="42" t="s">
        <v>414</v>
      </c>
      <c r="J1508" s="42">
        <v>0</v>
      </c>
      <c r="K1508" s="42">
        <v>0</v>
      </c>
      <c r="N1508" s="43"/>
    </row>
    <row r="1509" spans="1:14" x14ac:dyDescent="0.3">
      <c r="A1509" s="10" t="s">
        <v>9</v>
      </c>
      <c r="B1509" s="10" t="s">
        <v>38</v>
      </c>
      <c r="C1509" s="10" t="s">
        <v>4743</v>
      </c>
      <c r="D1509" s="10" t="s">
        <v>4758</v>
      </c>
      <c r="E1509" s="11" t="s">
        <v>4829</v>
      </c>
      <c r="F1509" s="10" t="s">
        <v>416</v>
      </c>
      <c r="G1509" s="11" t="s">
        <v>417</v>
      </c>
      <c r="H1509" s="42">
        <v>33444.294099999999</v>
      </c>
      <c r="I1509" s="42" t="s">
        <v>414</v>
      </c>
      <c r="J1509" s="42">
        <v>311.62197025867499</v>
      </c>
      <c r="K1509" s="42">
        <v>311.62197025867499</v>
      </c>
      <c r="N1509" s="43"/>
    </row>
    <row r="1510" spans="1:14" x14ac:dyDescent="0.3">
      <c r="A1510" s="10" t="s">
        <v>9</v>
      </c>
      <c r="B1510" s="10" t="s">
        <v>38</v>
      </c>
      <c r="C1510" s="10" t="s">
        <v>4743</v>
      </c>
      <c r="D1510" s="10" t="s">
        <v>4758</v>
      </c>
      <c r="E1510" s="11" t="s">
        <v>4829</v>
      </c>
      <c r="F1510" s="10" t="s">
        <v>4746</v>
      </c>
      <c r="G1510" s="11" t="s">
        <v>4747</v>
      </c>
      <c r="H1510" s="42">
        <v>0</v>
      </c>
      <c r="I1510" s="42" t="s">
        <v>414</v>
      </c>
      <c r="J1510" s="42">
        <v>0</v>
      </c>
      <c r="K1510" s="42">
        <v>0</v>
      </c>
      <c r="N1510" s="43"/>
    </row>
    <row r="1511" spans="1:14" x14ac:dyDescent="0.3">
      <c r="A1511" s="10" t="s">
        <v>9</v>
      </c>
      <c r="B1511" s="10" t="s">
        <v>38</v>
      </c>
      <c r="C1511" s="10" t="s">
        <v>4743</v>
      </c>
      <c r="D1511" s="10" t="s">
        <v>4758</v>
      </c>
      <c r="E1511" s="11" t="s">
        <v>4829</v>
      </c>
      <c r="F1511" s="10" t="s">
        <v>4748</v>
      </c>
      <c r="G1511" s="11" t="s">
        <v>4749</v>
      </c>
      <c r="H1511" s="42">
        <v>40466.143100000001</v>
      </c>
      <c r="I1511" s="42" t="s">
        <v>414</v>
      </c>
      <c r="J1511" s="42">
        <v>0</v>
      </c>
      <c r="K1511" s="42">
        <v>0</v>
      </c>
      <c r="N1511" s="43"/>
    </row>
    <row r="1512" spans="1:14" x14ac:dyDescent="0.3">
      <c r="A1512" s="10" t="s">
        <v>9</v>
      </c>
      <c r="B1512" s="10" t="s">
        <v>38</v>
      </c>
      <c r="C1512" s="10" t="s">
        <v>4743</v>
      </c>
      <c r="D1512" s="10" t="s">
        <v>4762</v>
      </c>
      <c r="E1512" s="11" t="s">
        <v>5240</v>
      </c>
      <c r="F1512" s="10" t="s">
        <v>416</v>
      </c>
      <c r="G1512" s="11" t="s">
        <v>417</v>
      </c>
      <c r="H1512" s="42">
        <v>12837.2348</v>
      </c>
      <c r="I1512" s="42" t="s">
        <v>414</v>
      </c>
      <c r="J1512" s="42">
        <v>17.408625796379901</v>
      </c>
      <c r="K1512" s="42">
        <v>17.408625796379901</v>
      </c>
      <c r="N1512" s="43"/>
    </row>
    <row r="1513" spans="1:14" x14ac:dyDescent="0.3">
      <c r="A1513" s="10" t="s">
        <v>9</v>
      </c>
      <c r="B1513" s="10" t="s">
        <v>38</v>
      </c>
      <c r="C1513" s="10" t="s">
        <v>4743</v>
      </c>
      <c r="D1513" s="10" t="s">
        <v>4762</v>
      </c>
      <c r="E1513" s="11" t="s">
        <v>5240</v>
      </c>
      <c r="F1513" s="10" t="s">
        <v>4746</v>
      </c>
      <c r="G1513" s="11" t="s">
        <v>4747</v>
      </c>
      <c r="H1513" s="42">
        <v>6066.9123</v>
      </c>
      <c r="I1513" s="42" t="s">
        <v>414</v>
      </c>
      <c r="J1513" s="42">
        <v>8.2273642462343393</v>
      </c>
      <c r="K1513" s="42">
        <v>8.2273642462343393</v>
      </c>
      <c r="N1513" s="43"/>
    </row>
    <row r="1514" spans="1:14" x14ac:dyDescent="0.3">
      <c r="A1514" s="10" t="s">
        <v>9</v>
      </c>
      <c r="B1514" s="10" t="s">
        <v>38</v>
      </c>
      <c r="C1514" s="10" t="s">
        <v>4743</v>
      </c>
      <c r="D1514" s="10" t="s">
        <v>4766</v>
      </c>
      <c r="E1514" s="11" t="s">
        <v>5241</v>
      </c>
      <c r="F1514" s="10" t="s">
        <v>13</v>
      </c>
      <c r="G1514" s="11" t="s">
        <v>415</v>
      </c>
      <c r="H1514" s="42">
        <v>0</v>
      </c>
      <c r="I1514" s="42" t="s">
        <v>414</v>
      </c>
      <c r="J1514" s="42">
        <v>0</v>
      </c>
      <c r="K1514" s="42">
        <v>0</v>
      </c>
      <c r="N1514" s="43"/>
    </row>
    <row r="1515" spans="1:14" x14ac:dyDescent="0.3">
      <c r="A1515" s="10" t="s">
        <v>9</v>
      </c>
      <c r="B1515" s="10" t="s">
        <v>38</v>
      </c>
      <c r="C1515" s="10" t="s">
        <v>4743</v>
      </c>
      <c r="D1515" s="10" t="s">
        <v>4766</v>
      </c>
      <c r="E1515" s="11" t="s">
        <v>5241</v>
      </c>
      <c r="F1515" s="10" t="s">
        <v>416</v>
      </c>
      <c r="G1515" s="11" t="s">
        <v>417</v>
      </c>
      <c r="H1515" s="42">
        <v>29663.6214</v>
      </c>
      <c r="I1515" s="42" t="s">
        <v>414</v>
      </c>
      <c r="J1515" s="42">
        <v>246.713487536141</v>
      </c>
      <c r="K1515" s="42">
        <v>246.713487536141</v>
      </c>
      <c r="N1515" s="43"/>
    </row>
    <row r="1516" spans="1:14" x14ac:dyDescent="0.3">
      <c r="A1516" s="10" t="s">
        <v>9</v>
      </c>
      <c r="B1516" s="10" t="s">
        <v>38</v>
      </c>
      <c r="C1516" s="10" t="s">
        <v>4743</v>
      </c>
      <c r="D1516" s="10" t="s">
        <v>4766</v>
      </c>
      <c r="E1516" s="11" t="s">
        <v>5241</v>
      </c>
      <c r="F1516" s="10" t="s">
        <v>4746</v>
      </c>
      <c r="G1516" s="11" t="s">
        <v>4747</v>
      </c>
      <c r="H1516" s="42">
        <v>7639.7254999999996</v>
      </c>
      <c r="I1516" s="42" t="s">
        <v>414</v>
      </c>
      <c r="J1516" s="42">
        <v>63.539892162225499</v>
      </c>
      <c r="K1516" s="42">
        <v>63.539892162225499</v>
      </c>
      <c r="N1516" s="43"/>
    </row>
    <row r="1517" spans="1:14" x14ac:dyDescent="0.3">
      <c r="A1517" s="10" t="s">
        <v>9</v>
      </c>
      <c r="B1517" s="10" t="s">
        <v>38</v>
      </c>
      <c r="C1517" s="10" t="s">
        <v>4743</v>
      </c>
      <c r="D1517" s="10" t="s">
        <v>4766</v>
      </c>
      <c r="E1517" s="11" t="s">
        <v>5241</v>
      </c>
      <c r="F1517" s="10" t="s">
        <v>4748</v>
      </c>
      <c r="G1517" s="11" t="s">
        <v>4749</v>
      </c>
      <c r="H1517" s="42">
        <v>7582.7249000000002</v>
      </c>
      <c r="I1517" s="42" t="s">
        <v>414</v>
      </c>
      <c r="J1517" s="42">
        <v>0</v>
      </c>
      <c r="K1517" s="42">
        <v>0</v>
      </c>
      <c r="N1517" s="43"/>
    </row>
    <row r="1518" spans="1:14" x14ac:dyDescent="0.3">
      <c r="A1518" s="10" t="s">
        <v>9</v>
      </c>
      <c r="B1518" s="10" t="s">
        <v>38</v>
      </c>
      <c r="C1518" s="10" t="s">
        <v>4743</v>
      </c>
      <c r="D1518" s="10" t="s">
        <v>4766</v>
      </c>
      <c r="E1518" s="11" t="s">
        <v>5241</v>
      </c>
      <c r="F1518" s="10" t="s">
        <v>4754</v>
      </c>
      <c r="G1518" s="11" t="s">
        <v>4755</v>
      </c>
      <c r="H1518" s="42">
        <v>2208.3582000000001</v>
      </c>
      <c r="I1518" s="42" t="s">
        <v>414</v>
      </c>
      <c r="J1518" s="42">
        <v>18.367000078143299</v>
      </c>
      <c r="K1518" s="42">
        <v>18.367000078143299</v>
      </c>
      <c r="N1518" s="43"/>
    </row>
    <row r="1519" spans="1:14" x14ac:dyDescent="0.3">
      <c r="A1519" s="10" t="s">
        <v>9</v>
      </c>
      <c r="B1519" s="10" t="s">
        <v>38</v>
      </c>
      <c r="C1519" s="10" t="s">
        <v>4743</v>
      </c>
      <c r="D1519" s="10" t="s">
        <v>4768</v>
      </c>
      <c r="E1519" s="11" t="s">
        <v>5028</v>
      </c>
      <c r="F1519" s="10" t="s">
        <v>416</v>
      </c>
      <c r="G1519" s="11" t="s">
        <v>417</v>
      </c>
      <c r="H1519" s="42">
        <v>22029.143599999999</v>
      </c>
      <c r="I1519" s="42" t="s">
        <v>414</v>
      </c>
      <c r="J1519" s="42">
        <v>0</v>
      </c>
      <c r="K1519" s="42">
        <v>0</v>
      </c>
      <c r="N1519" s="43"/>
    </row>
    <row r="1520" spans="1:14" x14ac:dyDescent="0.3">
      <c r="A1520" s="10" t="s">
        <v>9</v>
      </c>
      <c r="B1520" s="10" t="s">
        <v>38</v>
      </c>
      <c r="C1520" s="10" t="s">
        <v>4743</v>
      </c>
      <c r="D1520" s="10" t="s">
        <v>4768</v>
      </c>
      <c r="E1520" s="11" t="s">
        <v>5028</v>
      </c>
      <c r="F1520" s="10" t="s">
        <v>4746</v>
      </c>
      <c r="G1520" s="11" t="s">
        <v>4747</v>
      </c>
      <c r="H1520" s="42">
        <v>0</v>
      </c>
      <c r="I1520" s="42" t="s">
        <v>414</v>
      </c>
      <c r="J1520" s="42">
        <v>0</v>
      </c>
      <c r="K1520" s="42">
        <v>0</v>
      </c>
      <c r="N1520" s="43"/>
    </row>
    <row r="1521" spans="1:14" x14ac:dyDescent="0.3">
      <c r="A1521" s="10" t="s">
        <v>9</v>
      </c>
      <c r="B1521" s="10" t="s">
        <v>38</v>
      </c>
      <c r="C1521" s="10" t="s">
        <v>4743</v>
      </c>
      <c r="D1521" s="10" t="s">
        <v>4768</v>
      </c>
      <c r="E1521" s="11" t="s">
        <v>5028</v>
      </c>
      <c r="F1521" s="10" t="s">
        <v>4748</v>
      </c>
      <c r="G1521" s="11" t="s">
        <v>4749</v>
      </c>
      <c r="H1521" s="42">
        <v>9421.2690000000002</v>
      </c>
      <c r="I1521" s="42" t="s">
        <v>414</v>
      </c>
      <c r="J1521" s="42">
        <v>0</v>
      </c>
      <c r="K1521" s="42">
        <v>0</v>
      </c>
      <c r="N1521" s="43"/>
    </row>
    <row r="1522" spans="1:14" x14ac:dyDescent="0.3">
      <c r="A1522" s="10" t="s">
        <v>9</v>
      </c>
      <c r="B1522" s="10" t="s">
        <v>38</v>
      </c>
      <c r="C1522" s="10" t="s">
        <v>4743</v>
      </c>
      <c r="D1522" s="10" t="s">
        <v>4770</v>
      </c>
      <c r="E1522" s="11" t="s">
        <v>5242</v>
      </c>
      <c r="F1522" s="10" t="s">
        <v>416</v>
      </c>
      <c r="G1522" s="11" t="s">
        <v>417</v>
      </c>
      <c r="H1522" s="42">
        <v>15178.2399</v>
      </c>
      <c r="I1522" s="42" t="s">
        <v>414</v>
      </c>
      <c r="J1522" s="42">
        <v>0</v>
      </c>
      <c r="K1522" s="42">
        <v>0</v>
      </c>
      <c r="N1522" s="43"/>
    </row>
    <row r="1523" spans="1:14" x14ac:dyDescent="0.3">
      <c r="A1523" s="10" t="s">
        <v>9</v>
      </c>
      <c r="B1523" s="10" t="s">
        <v>38</v>
      </c>
      <c r="C1523" s="10" t="s">
        <v>4743</v>
      </c>
      <c r="D1523" s="10" t="s">
        <v>4770</v>
      </c>
      <c r="E1523" s="11" t="s">
        <v>5242</v>
      </c>
      <c r="F1523" s="10" t="s">
        <v>4746</v>
      </c>
      <c r="G1523" s="11" t="s">
        <v>4747</v>
      </c>
      <c r="H1523" s="42">
        <v>2982.3910000000001</v>
      </c>
      <c r="I1523" s="42" t="s">
        <v>414</v>
      </c>
      <c r="J1523" s="42">
        <v>0</v>
      </c>
      <c r="K1523" s="42">
        <v>0</v>
      </c>
      <c r="N1523" s="43"/>
    </row>
    <row r="1524" spans="1:14" x14ac:dyDescent="0.3">
      <c r="A1524" s="10" t="s">
        <v>9</v>
      </c>
      <c r="B1524" s="10" t="s">
        <v>38</v>
      </c>
      <c r="C1524" s="10" t="s">
        <v>4743</v>
      </c>
      <c r="D1524" s="10" t="s">
        <v>4772</v>
      </c>
      <c r="E1524" s="11" t="s">
        <v>4777</v>
      </c>
      <c r="F1524" s="10" t="s">
        <v>13</v>
      </c>
      <c r="G1524" s="11" t="s">
        <v>415</v>
      </c>
      <c r="H1524" s="42">
        <v>0</v>
      </c>
      <c r="I1524" s="42">
        <v>0</v>
      </c>
      <c r="J1524" s="42">
        <v>0</v>
      </c>
      <c r="K1524" s="42">
        <v>0</v>
      </c>
      <c r="N1524" s="43"/>
    </row>
    <row r="1525" spans="1:14" x14ac:dyDescent="0.3">
      <c r="A1525" s="10" t="s">
        <v>9</v>
      </c>
      <c r="B1525" s="10" t="s">
        <v>38</v>
      </c>
      <c r="C1525" s="10" t="s">
        <v>4743</v>
      </c>
      <c r="D1525" s="10" t="s">
        <v>4772</v>
      </c>
      <c r="E1525" s="11" t="s">
        <v>4777</v>
      </c>
      <c r="F1525" s="10" t="s">
        <v>416</v>
      </c>
      <c r="G1525" s="11" t="s">
        <v>417</v>
      </c>
      <c r="H1525" s="42">
        <v>63894.1774</v>
      </c>
      <c r="I1525" s="42">
        <v>2.3363121911248799</v>
      </c>
      <c r="J1525" s="42">
        <v>9595.1714977082393</v>
      </c>
      <c r="K1525" s="42">
        <v>9597.5078098993708</v>
      </c>
      <c r="N1525" s="43"/>
    </row>
    <row r="1526" spans="1:14" x14ac:dyDescent="0.3">
      <c r="A1526" s="10" t="s">
        <v>9</v>
      </c>
      <c r="B1526" s="10" t="s">
        <v>38</v>
      </c>
      <c r="C1526" s="10" t="s">
        <v>4743</v>
      </c>
      <c r="D1526" s="10" t="s">
        <v>4772</v>
      </c>
      <c r="E1526" s="11" t="s">
        <v>4777</v>
      </c>
      <c r="F1526" s="10" t="s">
        <v>4746</v>
      </c>
      <c r="G1526" s="11" t="s">
        <v>4747</v>
      </c>
      <c r="H1526" s="42">
        <v>169191.78169999999</v>
      </c>
      <c r="I1526" s="42">
        <v>6.1865546820986896</v>
      </c>
      <c r="J1526" s="42">
        <v>25408.0141259314</v>
      </c>
      <c r="K1526" s="42">
        <v>25414.2006806135</v>
      </c>
      <c r="N1526" s="43"/>
    </row>
    <row r="1527" spans="1:14" x14ac:dyDescent="0.3">
      <c r="A1527" s="10" t="s">
        <v>9</v>
      </c>
      <c r="B1527" s="10" t="s">
        <v>38</v>
      </c>
      <c r="C1527" s="10" t="s">
        <v>4743</v>
      </c>
      <c r="D1527" s="10" t="s">
        <v>4772</v>
      </c>
      <c r="E1527" s="11" t="s">
        <v>4777</v>
      </c>
      <c r="F1527" s="10" t="s">
        <v>4748</v>
      </c>
      <c r="G1527" s="11" t="s">
        <v>4749</v>
      </c>
      <c r="H1527" s="42">
        <v>43760.457399999999</v>
      </c>
      <c r="I1527" s="42" t="s">
        <v>414</v>
      </c>
      <c r="J1527" s="42">
        <v>0</v>
      </c>
      <c r="K1527" s="42">
        <v>0</v>
      </c>
      <c r="N1527" s="43"/>
    </row>
    <row r="1528" spans="1:14" x14ac:dyDescent="0.3">
      <c r="A1528" s="10" t="s">
        <v>9</v>
      </c>
      <c r="B1528" s="10" t="s">
        <v>38</v>
      </c>
      <c r="C1528" s="10" t="s">
        <v>4743</v>
      </c>
      <c r="D1528" s="10" t="s">
        <v>4772</v>
      </c>
      <c r="E1528" s="11" t="s">
        <v>4777</v>
      </c>
      <c r="F1528" s="10" t="s">
        <v>4760</v>
      </c>
      <c r="G1528" s="11" t="s">
        <v>4761</v>
      </c>
      <c r="H1528" s="42">
        <v>24554.478899999998</v>
      </c>
      <c r="I1528" s="42" t="s">
        <v>414</v>
      </c>
      <c r="J1528" s="42">
        <v>0</v>
      </c>
      <c r="K1528" s="42">
        <v>0</v>
      </c>
      <c r="N1528" s="43"/>
    </row>
    <row r="1529" spans="1:14" x14ac:dyDescent="0.3">
      <c r="A1529" s="10" t="s">
        <v>9</v>
      </c>
      <c r="B1529" s="10" t="s">
        <v>38</v>
      </c>
      <c r="C1529" s="10" t="s">
        <v>4779</v>
      </c>
      <c r="D1529" s="10" t="s">
        <v>5243</v>
      </c>
      <c r="E1529" s="11" t="s">
        <v>5244</v>
      </c>
      <c r="F1529" s="10" t="s">
        <v>416</v>
      </c>
      <c r="G1529" s="11" t="s">
        <v>417</v>
      </c>
      <c r="H1529" s="42">
        <v>3347816.6897999998</v>
      </c>
      <c r="I1529" s="42">
        <v>233.44431413719801</v>
      </c>
      <c r="J1529" s="42">
        <v>958749.53605100804</v>
      </c>
      <c r="K1529" s="42">
        <v>958982.98036514502</v>
      </c>
      <c r="N1529" s="43"/>
    </row>
    <row r="1530" spans="1:14" x14ac:dyDescent="0.3">
      <c r="A1530" s="10" t="s">
        <v>9</v>
      </c>
      <c r="B1530" s="10" t="s">
        <v>38</v>
      </c>
      <c r="C1530" s="10" t="s">
        <v>4779</v>
      </c>
      <c r="D1530" s="10" t="s">
        <v>5243</v>
      </c>
      <c r="E1530" s="11" t="s">
        <v>5244</v>
      </c>
      <c r="F1530" s="10" t="s">
        <v>4782</v>
      </c>
      <c r="G1530" s="11" t="s">
        <v>4783</v>
      </c>
      <c r="H1530" s="42">
        <v>0</v>
      </c>
      <c r="I1530" s="42">
        <v>0</v>
      </c>
      <c r="J1530" s="42">
        <v>0</v>
      </c>
      <c r="K1530" s="42">
        <v>0</v>
      </c>
      <c r="N1530" s="43"/>
    </row>
    <row r="1531" spans="1:14" x14ac:dyDescent="0.3">
      <c r="A1531" s="10" t="s">
        <v>9</v>
      </c>
      <c r="B1531" s="10" t="s">
        <v>38</v>
      </c>
      <c r="C1531" s="10" t="s">
        <v>4779</v>
      </c>
      <c r="D1531" s="10" t="s">
        <v>5243</v>
      </c>
      <c r="E1531" s="11" t="s">
        <v>5244</v>
      </c>
      <c r="F1531" s="10" t="s">
        <v>4784</v>
      </c>
      <c r="G1531" s="11" t="s">
        <v>4785</v>
      </c>
      <c r="H1531" s="42">
        <v>0</v>
      </c>
      <c r="I1531" s="42">
        <v>0</v>
      </c>
      <c r="J1531" s="42">
        <v>0</v>
      </c>
      <c r="K1531" s="42">
        <v>0</v>
      </c>
      <c r="N1531" s="43"/>
    </row>
    <row r="1532" spans="1:14" x14ac:dyDescent="0.3">
      <c r="A1532" s="10" t="s">
        <v>9</v>
      </c>
      <c r="B1532" s="10" t="s">
        <v>38</v>
      </c>
      <c r="C1532" s="10" t="s">
        <v>4779</v>
      </c>
      <c r="D1532" s="10" t="s">
        <v>5243</v>
      </c>
      <c r="E1532" s="11" t="s">
        <v>5244</v>
      </c>
      <c r="F1532" s="10" t="s">
        <v>4731</v>
      </c>
      <c r="G1532" s="11" t="s">
        <v>4732</v>
      </c>
      <c r="H1532" s="42">
        <v>0</v>
      </c>
      <c r="I1532" s="42">
        <v>0</v>
      </c>
      <c r="J1532" s="42">
        <v>0</v>
      </c>
      <c r="K1532" s="42">
        <v>0</v>
      </c>
      <c r="N1532" s="43"/>
    </row>
    <row r="1533" spans="1:14" x14ac:dyDescent="0.3">
      <c r="A1533" s="10" t="s">
        <v>9</v>
      </c>
      <c r="B1533" s="10" t="s">
        <v>38</v>
      </c>
      <c r="C1533" s="10" t="s">
        <v>4779</v>
      </c>
      <c r="D1533" s="10" t="s">
        <v>5243</v>
      </c>
      <c r="E1533" s="11" t="s">
        <v>5244</v>
      </c>
      <c r="F1533" s="10" t="s">
        <v>4786</v>
      </c>
      <c r="G1533" s="11" t="s">
        <v>4787</v>
      </c>
      <c r="H1533" s="42">
        <v>899809.49780000001</v>
      </c>
      <c r="I1533" s="42">
        <v>62.744000204849797</v>
      </c>
      <c r="J1533" s="42">
        <v>257687.92574245299</v>
      </c>
      <c r="K1533" s="42">
        <v>257750.66974265699</v>
      </c>
      <c r="N1533" s="43"/>
    </row>
    <row r="1534" spans="1:14" x14ac:dyDescent="0.3">
      <c r="A1534" s="10" t="s">
        <v>9</v>
      </c>
      <c r="B1534" s="10" t="s">
        <v>38</v>
      </c>
      <c r="C1534" s="10" t="s">
        <v>4779</v>
      </c>
      <c r="D1534" s="10" t="s">
        <v>5243</v>
      </c>
      <c r="E1534" s="11" t="s">
        <v>5244</v>
      </c>
      <c r="F1534" s="10" t="s">
        <v>4739</v>
      </c>
      <c r="G1534" s="11" t="s">
        <v>4740</v>
      </c>
      <c r="H1534" s="42">
        <v>699851.83160000003</v>
      </c>
      <c r="I1534" s="42">
        <v>48.800889048216497</v>
      </c>
      <c r="J1534" s="42">
        <v>200423.94224413001</v>
      </c>
      <c r="K1534" s="42">
        <v>200472.74313317801</v>
      </c>
      <c r="N1534" s="43"/>
    </row>
    <row r="1535" spans="1:14" x14ac:dyDescent="0.3">
      <c r="A1535" s="10" t="s">
        <v>9</v>
      </c>
      <c r="B1535" s="10" t="s">
        <v>38</v>
      </c>
      <c r="C1535" s="10" t="s">
        <v>4779</v>
      </c>
      <c r="D1535" s="10" t="s">
        <v>5243</v>
      </c>
      <c r="E1535" s="11" t="s">
        <v>5244</v>
      </c>
      <c r="F1535" s="10" t="s">
        <v>4788</v>
      </c>
      <c r="G1535" s="11" t="s">
        <v>4789</v>
      </c>
      <c r="H1535" s="42">
        <v>0</v>
      </c>
      <c r="I1535" s="42">
        <v>0</v>
      </c>
      <c r="J1535" s="42">
        <v>0</v>
      </c>
      <c r="K1535" s="42">
        <v>0</v>
      </c>
      <c r="N1535" s="43"/>
    </row>
    <row r="1536" spans="1:14" x14ac:dyDescent="0.3">
      <c r="A1536" s="10" t="s">
        <v>9</v>
      </c>
      <c r="B1536" s="10" t="s">
        <v>38</v>
      </c>
      <c r="C1536" s="10" t="s">
        <v>4779</v>
      </c>
      <c r="D1536" s="10" t="s">
        <v>5243</v>
      </c>
      <c r="E1536" s="11" t="s">
        <v>5244</v>
      </c>
      <c r="F1536" s="10" t="s">
        <v>4741</v>
      </c>
      <c r="G1536" s="11" t="s">
        <v>4742</v>
      </c>
      <c r="H1536" s="42">
        <v>129731.2472</v>
      </c>
      <c r="I1536" s="42">
        <v>9.0462008040355393</v>
      </c>
      <c r="J1536" s="42">
        <v>37152.504039126303</v>
      </c>
      <c r="K1536" s="42">
        <v>37161.550239930402</v>
      </c>
      <c r="N1536" s="43"/>
    </row>
    <row r="1537" spans="1:14" x14ac:dyDescent="0.3">
      <c r="A1537" s="10" t="s">
        <v>9</v>
      </c>
      <c r="B1537" s="10" t="s">
        <v>38</v>
      </c>
      <c r="C1537" s="10" t="s">
        <v>4779</v>
      </c>
      <c r="D1537" s="10" t="s">
        <v>5243</v>
      </c>
      <c r="E1537" s="11" t="s">
        <v>5244</v>
      </c>
      <c r="F1537" s="10" t="s">
        <v>421</v>
      </c>
      <c r="G1537" s="11" t="s">
        <v>422</v>
      </c>
      <c r="H1537" s="42">
        <v>49855.396699999998</v>
      </c>
      <c r="I1537" s="42">
        <v>3.4764325403938199</v>
      </c>
      <c r="J1537" s="42">
        <v>14277.6151885899</v>
      </c>
      <c r="K1537" s="42">
        <v>14281.091621130299</v>
      </c>
      <c r="N1537" s="43"/>
    </row>
    <row r="1538" spans="1:14" x14ac:dyDescent="0.3">
      <c r="A1538" s="10" t="s">
        <v>9</v>
      </c>
      <c r="B1538" s="10" t="s">
        <v>38</v>
      </c>
      <c r="C1538" s="10" t="s">
        <v>4779</v>
      </c>
      <c r="D1538" s="10" t="s">
        <v>5245</v>
      </c>
      <c r="E1538" s="11" t="s">
        <v>5246</v>
      </c>
      <c r="F1538" s="10" t="s">
        <v>13</v>
      </c>
      <c r="G1538" s="11" t="s">
        <v>415</v>
      </c>
      <c r="H1538" s="42">
        <v>0</v>
      </c>
      <c r="I1538" s="42" t="s">
        <v>414</v>
      </c>
      <c r="J1538" s="42">
        <v>0</v>
      </c>
      <c r="K1538" s="42">
        <v>0</v>
      </c>
      <c r="N1538" s="43"/>
    </row>
    <row r="1539" spans="1:14" x14ac:dyDescent="0.3">
      <c r="A1539" s="10" t="s">
        <v>9</v>
      </c>
      <c r="B1539" s="10" t="s">
        <v>38</v>
      </c>
      <c r="C1539" s="10" t="s">
        <v>4779</v>
      </c>
      <c r="D1539" s="10" t="s">
        <v>5245</v>
      </c>
      <c r="E1539" s="11" t="s">
        <v>5246</v>
      </c>
      <c r="F1539" s="10" t="s">
        <v>416</v>
      </c>
      <c r="G1539" s="11" t="s">
        <v>417</v>
      </c>
      <c r="H1539" s="42">
        <v>7752.6008000000002</v>
      </c>
      <c r="I1539" s="42" t="s">
        <v>414</v>
      </c>
      <c r="J1539" s="42">
        <v>345.01273110839202</v>
      </c>
      <c r="K1539" s="42">
        <v>345.01273110839202</v>
      </c>
      <c r="N1539" s="43"/>
    </row>
    <row r="1540" spans="1:14" x14ac:dyDescent="0.3">
      <c r="A1540" s="10" t="s">
        <v>9</v>
      </c>
      <c r="B1540" s="10" t="s">
        <v>38</v>
      </c>
      <c r="C1540" s="10" t="s">
        <v>4779</v>
      </c>
      <c r="D1540" s="10" t="s">
        <v>5245</v>
      </c>
      <c r="E1540" s="11" t="s">
        <v>5246</v>
      </c>
      <c r="F1540" s="10" t="s">
        <v>4731</v>
      </c>
      <c r="G1540" s="11" t="s">
        <v>4732</v>
      </c>
      <c r="H1540" s="42">
        <v>0</v>
      </c>
      <c r="I1540" s="42" t="s">
        <v>414</v>
      </c>
      <c r="J1540" s="42">
        <v>0</v>
      </c>
      <c r="K1540" s="42">
        <v>0</v>
      </c>
      <c r="N1540" s="43"/>
    </row>
    <row r="1541" spans="1:14" x14ac:dyDescent="0.3">
      <c r="A1541" s="10" t="s">
        <v>9</v>
      </c>
      <c r="B1541" s="10" t="s">
        <v>38</v>
      </c>
      <c r="C1541" s="10" t="s">
        <v>4779</v>
      </c>
      <c r="D1541" s="10" t="s">
        <v>5245</v>
      </c>
      <c r="E1541" s="11" t="s">
        <v>5246</v>
      </c>
      <c r="F1541" s="10" t="s">
        <v>4786</v>
      </c>
      <c r="G1541" s="11" t="s">
        <v>4787</v>
      </c>
      <c r="H1541" s="42">
        <v>0</v>
      </c>
      <c r="I1541" s="42" t="s">
        <v>414</v>
      </c>
      <c r="J1541" s="42">
        <v>0</v>
      </c>
      <c r="K1541" s="42">
        <v>0</v>
      </c>
      <c r="N1541" s="43"/>
    </row>
    <row r="1542" spans="1:14" x14ac:dyDescent="0.3">
      <c r="A1542" s="10" t="s">
        <v>9</v>
      </c>
      <c r="B1542" s="10" t="s">
        <v>38</v>
      </c>
      <c r="C1542" s="10" t="s">
        <v>4779</v>
      </c>
      <c r="D1542" s="10" t="s">
        <v>5247</v>
      </c>
      <c r="E1542" s="11" t="s">
        <v>5248</v>
      </c>
      <c r="F1542" s="10" t="s">
        <v>416</v>
      </c>
      <c r="G1542" s="11" t="s">
        <v>417</v>
      </c>
      <c r="H1542" s="42">
        <v>13387.829400000001</v>
      </c>
      <c r="I1542" s="42" t="s">
        <v>414</v>
      </c>
      <c r="J1542" s="42">
        <v>0</v>
      </c>
      <c r="K1542" s="42">
        <v>0</v>
      </c>
      <c r="N1542" s="43"/>
    </row>
    <row r="1543" spans="1:14" x14ac:dyDescent="0.3">
      <c r="A1543" s="10" t="s">
        <v>9</v>
      </c>
      <c r="B1543" s="10" t="s">
        <v>38</v>
      </c>
      <c r="C1543" s="10" t="s">
        <v>4779</v>
      </c>
      <c r="D1543" s="10" t="s">
        <v>5247</v>
      </c>
      <c r="E1543" s="11" t="s">
        <v>5248</v>
      </c>
      <c r="F1543" s="10" t="s">
        <v>4731</v>
      </c>
      <c r="G1543" s="11" t="s">
        <v>4732</v>
      </c>
      <c r="H1543" s="42">
        <v>0</v>
      </c>
      <c r="I1543" s="42" t="s">
        <v>414</v>
      </c>
      <c r="J1543" s="42">
        <v>0</v>
      </c>
      <c r="K1543" s="42">
        <v>0</v>
      </c>
      <c r="N1543" s="43"/>
    </row>
    <row r="1544" spans="1:14" x14ac:dyDescent="0.3">
      <c r="A1544" s="10" t="s">
        <v>9</v>
      </c>
      <c r="B1544" s="10" t="s">
        <v>38</v>
      </c>
      <c r="C1544" s="10" t="s">
        <v>4779</v>
      </c>
      <c r="D1544" s="10" t="s">
        <v>5247</v>
      </c>
      <c r="E1544" s="11" t="s">
        <v>5248</v>
      </c>
      <c r="F1544" s="10" t="s">
        <v>4786</v>
      </c>
      <c r="G1544" s="11" t="s">
        <v>4787</v>
      </c>
      <c r="H1544" s="42">
        <v>0</v>
      </c>
      <c r="I1544" s="42" t="s">
        <v>414</v>
      </c>
      <c r="J1544" s="42">
        <v>0</v>
      </c>
      <c r="K1544" s="42">
        <v>0</v>
      </c>
      <c r="N1544" s="43"/>
    </row>
    <row r="1545" spans="1:14" x14ac:dyDescent="0.3">
      <c r="A1545" s="10" t="s">
        <v>9</v>
      </c>
      <c r="B1545" s="10" t="s">
        <v>38</v>
      </c>
      <c r="C1545" s="10" t="s">
        <v>4779</v>
      </c>
      <c r="D1545" s="10" t="s">
        <v>5247</v>
      </c>
      <c r="E1545" s="11" t="s">
        <v>5248</v>
      </c>
      <c r="F1545" s="10" t="s">
        <v>4788</v>
      </c>
      <c r="G1545" s="11" t="s">
        <v>4789</v>
      </c>
      <c r="H1545" s="42">
        <v>0</v>
      </c>
      <c r="I1545" s="42" t="s">
        <v>414</v>
      </c>
      <c r="J1545" s="42">
        <v>0</v>
      </c>
      <c r="K1545" s="42">
        <v>0</v>
      </c>
      <c r="N1545" s="43"/>
    </row>
    <row r="1546" spans="1:14" x14ac:dyDescent="0.3">
      <c r="A1546" s="10" t="s">
        <v>9</v>
      </c>
      <c r="B1546" s="10" t="s">
        <v>38</v>
      </c>
      <c r="C1546" s="10" t="s">
        <v>4779</v>
      </c>
      <c r="D1546" s="10" t="s">
        <v>5249</v>
      </c>
      <c r="E1546" s="11" t="s">
        <v>5250</v>
      </c>
      <c r="F1546" s="10" t="s">
        <v>13</v>
      </c>
      <c r="G1546" s="11" t="s">
        <v>415</v>
      </c>
      <c r="H1546" s="42">
        <v>0</v>
      </c>
      <c r="I1546" s="42" t="s">
        <v>414</v>
      </c>
      <c r="J1546" s="42">
        <v>0</v>
      </c>
      <c r="K1546" s="42">
        <v>0</v>
      </c>
      <c r="N1546" s="43"/>
    </row>
    <row r="1547" spans="1:14" x14ac:dyDescent="0.3">
      <c r="A1547" s="10" t="s">
        <v>9</v>
      </c>
      <c r="B1547" s="10" t="s">
        <v>38</v>
      </c>
      <c r="C1547" s="10" t="s">
        <v>4779</v>
      </c>
      <c r="D1547" s="10" t="s">
        <v>5249</v>
      </c>
      <c r="E1547" s="11" t="s">
        <v>5250</v>
      </c>
      <c r="F1547" s="10" t="s">
        <v>416</v>
      </c>
      <c r="G1547" s="11" t="s">
        <v>417</v>
      </c>
      <c r="H1547" s="42">
        <v>103921.63430000001</v>
      </c>
      <c r="I1547" s="42" t="s">
        <v>414</v>
      </c>
      <c r="J1547" s="42">
        <v>10250.1096812873</v>
      </c>
      <c r="K1547" s="42">
        <v>10250.1096812873</v>
      </c>
      <c r="N1547" s="43"/>
    </row>
    <row r="1548" spans="1:14" x14ac:dyDescent="0.3">
      <c r="A1548" s="10" t="s">
        <v>9</v>
      </c>
      <c r="B1548" s="10" t="s">
        <v>38</v>
      </c>
      <c r="C1548" s="10" t="s">
        <v>4779</v>
      </c>
      <c r="D1548" s="10" t="s">
        <v>5249</v>
      </c>
      <c r="E1548" s="11" t="s">
        <v>5250</v>
      </c>
      <c r="F1548" s="10" t="s">
        <v>4731</v>
      </c>
      <c r="G1548" s="11" t="s">
        <v>4732</v>
      </c>
      <c r="H1548" s="42">
        <v>0</v>
      </c>
      <c r="I1548" s="42" t="s">
        <v>414</v>
      </c>
      <c r="J1548" s="42">
        <v>0</v>
      </c>
      <c r="K1548" s="42">
        <v>0</v>
      </c>
      <c r="N1548" s="43"/>
    </row>
    <row r="1549" spans="1:14" x14ac:dyDescent="0.3">
      <c r="A1549" s="10" t="s">
        <v>9</v>
      </c>
      <c r="B1549" s="10" t="s">
        <v>38</v>
      </c>
      <c r="C1549" s="10" t="s">
        <v>4779</v>
      </c>
      <c r="D1549" s="10" t="s">
        <v>5249</v>
      </c>
      <c r="E1549" s="11" t="s">
        <v>5250</v>
      </c>
      <c r="F1549" s="10" t="s">
        <v>4786</v>
      </c>
      <c r="G1549" s="11" t="s">
        <v>4787</v>
      </c>
      <c r="H1549" s="42">
        <v>0</v>
      </c>
      <c r="I1549" s="42" t="s">
        <v>414</v>
      </c>
      <c r="J1549" s="42">
        <v>0</v>
      </c>
      <c r="K1549" s="42">
        <v>0</v>
      </c>
      <c r="N1549" s="43"/>
    </row>
    <row r="1550" spans="1:14" x14ac:dyDescent="0.3">
      <c r="A1550" s="10" t="s">
        <v>9</v>
      </c>
      <c r="B1550" s="10" t="s">
        <v>38</v>
      </c>
      <c r="C1550" s="10" t="s">
        <v>4779</v>
      </c>
      <c r="D1550" s="10" t="s">
        <v>5249</v>
      </c>
      <c r="E1550" s="11" t="s">
        <v>5250</v>
      </c>
      <c r="F1550" s="10" t="s">
        <v>4741</v>
      </c>
      <c r="G1550" s="11" t="s">
        <v>4742</v>
      </c>
      <c r="H1550" s="42">
        <v>4334.4025000000001</v>
      </c>
      <c r="I1550" s="42" t="s">
        <v>414</v>
      </c>
      <c r="J1550" s="42">
        <v>427.51541880577503</v>
      </c>
      <c r="K1550" s="42">
        <v>427.51541880577503</v>
      </c>
      <c r="N1550" s="43"/>
    </row>
    <row r="1551" spans="1:14" x14ac:dyDescent="0.3">
      <c r="A1551" s="10" t="s">
        <v>9</v>
      </c>
      <c r="B1551" s="10" t="s">
        <v>38</v>
      </c>
      <c r="C1551" s="10" t="s">
        <v>4779</v>
      </c>
      <c r="D1551" s="10" t="s">
        <v>5251</v>
      </c>
      <c r="E1551" s="11" t="s">
        <v>5252</v>
      </c>
      <c r="F1551" s="10" t="s">
        <v>416</v>
      </c>
      <c r="G1551" s="11" t="s">
        <v>417</v>
      </c>
      <c r="H1551" s="42">
        <v>62856.078399999999</v>
      </c>
      <c r="I1551" s="42">
        <v>7.6319712284330796</v>
      </c>
      <c r="J1551" s="42">
        <v>0</v>
      </c>
      <c r="K1551" s="42">
        <v>7.6319712284330796</v>
      </c>
      <c r="N1551" s="43"/>
    </row>
    <row r="1552" spans="1:14" x14ac:dyDescent="0.3">
      <c r="A1552" s="10" t="s">
        <v>9</v>
      </c>
      <c r="B1552" s="10" t="s">
        <v>38</v>
      </c>
      <c r="C1552" s="10" t="s">
        <v>4779</v>
      </c>
      <c r="D1552" s="10" t="s">
        <v>5251</v>
      </c>
      <c r="E1552" s="11" t="s">
        <v>5252</v>
      </c>
      <c r="F1552" s="10" t="s">
        <v>4731</v>
      </c>
      <c r="G1552" s="11" t="s">
        <v>4732</v>
      </c>
      <c r="H1552" s="42">
        <v>0</v>
      </c>
      <c r="I1552" s="42">
        <v>0</v>
      </c>
      <c r="J1552" s="42">
        <v>0</v>
      </c>
      <c r="K1552" s="42">
        <v>0</v>
      </c>
      <c r="N1552" s="43"/>
    </row>
    <row r="1553" spans="1:14" x14ac:dyDescent="0.3">
      <c r="A1553" s="10" t="s">
        <v>9</v>
      </c>
      <c r="B1553" s="10" t="s">
        <v>38</v>
      </c>
      <c r="C1553" s="10" t="s">
        <v>4779</v>
      </c>
      <c r="D1553" s="10" t="s">
        <v>5251</v>
      </c>
      <c r="E1553" s="11" t="s">
        <v>5252</v>
      </c>
      <c r="F1553" s="10" t="s">
        <v>4786</v>
      </c>
      <c r="G1553" s="11" t="s">
        <v>4787</v>
      </c>
      <c r="H1553" s="42">
        <v>47567.701099999998</v>
      </c>
      <c r="I1553" s="42">
        <v>5.7756598185322696</v>
      </c>
      <c r="J1553" s="42">
        <v>0</v>
      </c>
      <c r="K1553" s="42">
        <v>5.7756598185322696</v>
      </c>
      <c r="N1553" s="43"/>
    </row>
    <row r="1554" spans="1:14" x14ac:dyDescent="0.3">
      <c r="A1554" s="10" t="s">
        <v>9</v>
      </c>
      <c r="B1554" s="10" t="s">
        <v>38</v>
      </c>
      <c r="C1554" s="10" t="s">
        <v>4779</v>
      </c>
      <c r="D1554" s="10" t="s">
        <v>5251</v>
      </c>
      <c r="E1554" s="11" t="s">
        <v>5252</v>
      </c>
      <c r="F1554" s="10" t="s">
        <v>4748</v>
      </c>
      <c r="G1554" s="11" t="s">
        <v>4749</v>
      </c>
      <c r="H1554" s="42">
        <v>6045.8582999999999</v>
      </c>
      <c r="I1554" s="42">
        <v>0.73408678482440903</v>
      </c>
      <c r="J1554" s="42">
        <v>0</v>
      </c>
      <c r="K1554" s="42">
        <v>0.73408678482440903</v>
      </c>
      <c r="N1554" s="43"/>
    </row>
    <row r="1555" spans="1:14" x14ac:dyDescent="0.3">
      <c r="A1555" s="10" t="s">
        <v>9</v>
      </c>
      <c r="B1555" s="10" t="s">
        <v>38</v>
      </c>
      <c r="C1555" s="10" t="s">
        <v>4779</v>
      </c>
      <c r="D1555" s="10" t="s">
        <v>5253</v>
      </c>
      <c r="E1555" s="11" t="s">
        <v>5254</v>
      </c>
      <c r="F1555" s="10" t="s">
        <v>416</v>
      </c>
      <c r="G1555" s="11" t="s">
        <v>417</v>
      </c>
      <c r="H1555" s="42">
        <v>160425.64069999999</v>
      </c>
      <c r="I1555" s="42" t="s">
        <v>414</v>
      </c>
      <c r="J1555" s="42">
        <v>5867.4980863914698</v>
      </c>
      <c r="K1555" s="42">
        <v>5867.4980863914698</v>
      </c>
      <c r="N1555" s="43"/>
    </row>
    <row r="1556" spans="1:14" x14ac:dyDescent="0.3">
      <c r="A1556" s="10" t="s">
        <v>9</v>
      </c>
      <c r="B1556" s="10" t="s">
        <v>38</v>
      </c>
      <c r="C1556" s="10" t="s">
        <v>4779</v>
      </c>
      <c r="D1556" s="10" t="s">
        <v>5253</v>
      </c>
      <c r="E1556" s="11" t="s">
        <v>5254</v>
      </c>
      <c r="F1556" s="10" t="s">
        <v>4731</v>
      </c>
      <c r="G1556" s="11" t="s">
        <v>4732</v>
      </c>
      <c r="H1556" s="42">
        <v>0</v>
      </c>
      <c r="I1556" s="42" t="s">
        <v>414</v>
      </c>
      <c r="J1556" s="42">
        <v>0</v>
      </c>
      <c r="K1556" s="42">
        <v>0</v>
      </c>
      <c r="N1556" s="43"/>
    </row>
    <row r="1557" spans="1:14" x14ac:dyDescent="0.3">
      <c r="A1557" s="10" t="s">
        <v>9</v>
      </c>
      <c r="B1557" s="10" t="s">
        <v>38</v>
      </c>
      <c r="C1557" s="10" t="s">
        <v>4779</v>
      </c>
      <c r="D1557" s="10" t="s">
        <v>5253</v>
      </c>
      <c r="E1557" s="11" t="s">
        <v>5254</v>
      </c>
      <c r="F1557" s="10" t="s">
        <v>4786</v>
      </c>
      <c r="G1557" s="11" t="s">
        <v>4787</v>
      </c>
      <c r="H1557" s="42">
        <v>0</v>
      </c>
      <c r="I1557" s="42" t="s">
        <v>414</v>
      </c>
      <c r="J1557" s="42">
        <v>0</v>
      </c>
      <c r="K1557" s="42">
        <v>0</v>
      </c>
      <c r="N1557" s="43"/>
    </row>
    <row r="1558" spans="1:14" x14ac:dyDescent="0.3">
      <c r="A1558" s="10" t="s">
        <v>9</v>
      </c>
      <c r="B1558" s="10" t="s">
        <v>38</v>
      </c>
      <c r="C1558" s="10" t="s">
        <v>4779</v>
      </c>
      <c r="D1558" s="10" t="s">
        <v>5253</v>
      </c>
      <c r="E1558" s="11" t="s">
        <v>5254</v>
      </c>
      <c r="F1558" s="10" t="s">
        <v>4748</v>
      </c>
      <c r="G1558" s="11" t="s">
        <v>4749</v>
      </c>
      <c r="H1558" s="42">
        <v>32104.5658</v>
      </c>
      <c r="I1558" s="42" t="s">
        <v>414</v>
      </c>
      <c r="J1558" s="42">
        <v>1174.21054192527</v>
      </c>
      <c r="K1558" s="42">
        <v>1174.21054192527</v>
      </c>
      <c r="N1558" s="43"/>
    </row>
    <row r="1559" spans="1:14" x14ac:dyDescent="0.3">
      <c r="A1559" s="10" t="s">
        <v>9</v>
      </c>
      <c r="B1559" s="10" t="s">
        <v>38</v>
      </c>
      <c r="C1559" s="10" t="s">
        <v>4779</v>
      </c>
      <c r="D1559" s="10" t="s">
        <v>5253</v>
      </c>
      <c r="E1559" s="11" t="s">
        <v>5254</v>
      </c>
      <c r="F1559" s="10" t="s">
        <v>4859</v>
      </c>
      <c r="G1559" s="11" t="s">
        <v>4860</v>
      </c>
      <c r="H1559" s="42">
        <v>28087.445599999999</v>
      </c>
      <c r="I1559" s="42" t="s">
        <v>414</v>
      </c>
      <c r="J1559" s="42">
        <v>1027.2861148831601</v>
      </c>
      <c r="K1559" s="42">
        <v>1027.2861148831601</v>
      </c>
      <c r="N1559" s="43"/>
    </row>
    <row r="1560" spans="1:14" x14ac:dyDescent="0.3">
      <c r="A1560" s="10" t="s">
        <v>9</v>
      </c>
      <c r="B1560" s="10" t="s">
        <v>38</v>
      </c>
      <c r="C1560" s="10" t="s">
        <v>4779</v>
      </c>
      <c r="D1560" s="10" t="s">
        <v>5253</v>
      </c>
      <c r="E1560" s="11" t="s">
        <v>5254</v>
      </c>
      <c r="F1560" s="10" t="s">
        <v>4788</v>
      </c>
      <c r="G1560" s="11" t="s">
        <v>4789</v>
      </c>
      <c r="H1560" s="42">
        <v>0</v>
      </c>
      <c r="I1560" s="42" t="s">
        <v>414</v>
      </c>
      <c r="J1560" s="42">
        <v>0</v>
      </c>
      <c r="K1560" s="42">
        <v>0</v>
      </c>
      <c r="N1560" s="43"/>
    </row>
    <row r="1561" spans="1:14" x14ac:dyDescent="0.3">
      <c r="A1561" s="10" t="s">
        <v>9</v>
      </c>
      <c r="B1561" s="10" t="s">
        <v>38</v>
      </c>
      <c r="C1561" s="10" t="s">
        <v>4779</v>
      </c>
      <c r="D1561" s="10" t="s">
        <v>5253</v>
      </c>
      <c r="E1561" s="11" t="s">
        <v>5254</v>
      </c>
      <c r="F1561" s="10" t="s">
        <v>4741</v>
      </c>
      <c r="G1561" s="11" t="s">
        <v>4742</v>
      </c>
      <c r="H1561" s="42">
        <v>8617.3708000000006</v>
      </c>
      <c r="I1561" s="42" t="s">
        <v>414</v>
      </c>
      <c r="J1561" s="42">
        <v>315.17659349356398</v>
      </c>
      <c r="K1561" s="42">
        <v>315.17659349356398</v>
      </c>
      <c r="N1561" s="43"/>
    </row>
    <row r="1562" spans="1:14" x14ac:dyDescent="0.3">
      <c r="A1562" s="10" t="s">
        <v>9</v>
      </c>
      <c r="B1562" s="10" t="s">
        <v>38</v>
      </c>
      <c r="C1562" s="10" t="s">
        <v>4779</v>
      </c>
      <c r="D1562" s="10" t="s">
        <v>5255</v>
      </c>
      <c r="E1562" s="11" t="s">
        <v>5256</v>
      </c>
      <c r="F1562" s="10" t="s">
        <v>416</v>
      </c>
      <c r="G1562" s="11" t="s">
        <v>417</v>
      </c>
      <c r="H1562" s="42">
        <v>73089.115699999995</v>
      </c>
      <c r="I1562" s="42" t="s">
        <v>414</v>
      </c>
      <c r="J1562" s="42">
        <v>3972.2360709541299</v>
      </c>
      <c r="K1562" s="42">
        <v>3972.2360709541299</v>
      </c>
      <c r="N1562" s="43"/>
    </row>
    <row r="1563" spans="1:14" x14ac:dyDescent="0.3">
      <c r="A1563" s="10" t="s">
        <v>9</v>
      </c>
      <c r="B1563" s="10" t="s">
        <v>38</v>
      </c>
      <c r="C1563" s="10" t="s">
        <v>4779</v>
      </c>
      <c r="D1563" s="10" t="s">
        <v>5255</v>
      </c>
      <c r="E1563" s="11" t="s">
        <v>5256</v>
      </c>
      <c r="F1563" s="10" t="s">
        <v>4731</v>
      </c>
      <c r="G1563" s="11" t="s">
        <v>4732</v>
      </c>
      <c r="H1563" s="42">
        <v>0</v>
      </c>
      <c r="I1563" s="42" t="s">
        <v>414</v>
      </c>
      <c r="J1563" s="42">
        <v>0</v>
      </c>
      <c r="K1563" s="42">
        <v>0</v>
      </c>
      <c r="N1563" s="43"/>
    </row>
    <row r="1564" spans="1:14" x14ac:dyDescent="0.3">
      <c r="A1564" s="10" t="s">
        <v>9</v>
      </c>
      <c r="B1564" s="10" t="s">
        <v>38</v>
      </c>
      <c r="C1564" s="10" t="s">
        <v>4779</v>
      </c>
      <c r="D1564" s="10" t="s">
        <v>5255</v>
      </c>
      <c r="E1564" s="11" t="s">
        <v>5256</v>
      </c>
      <c r="F1564" s="10" t="s">
        <v>4786</v>
      </c>
      <c r="G1564" s="11" t="s">
        <v>4787</v>
      </c>
      <c r="H1564" s="42">
        <v>0</v>
      </c>
      <c r="I1564" s="42" t="s">
        <v>414</v>
      </c>
      <c r="J1564" s="42">
        <v>0</v>
      </c>
      <c r="K1564" s="42">
        <v>0</v>
      </c>
      <c r="N1564" s="43"/>
    </row>
    <row r="1565" spans="1:14" x14ac:dyDescent="0.3">
      <c r="A1565" s="10" t="s">
        <v>9</v>
      </c>
      <c r="B1565" s="10" t="s">
        <v>38</v>
      </c>
      <c r="C1565" s="10" t="s">
        <v>4779</v>
      </c>
      <c r="D1565" s="10" t="s">
        <v>5255</v>
      </c>
      <c r="E1565" s="11" t="s">
        <v>5256</v>
      </c>
      <c r="F1565" s="10" t="s">
        <v>4748</v>
      </c>
      <c r="G1565" s="11" t="s">
        <v>4749</v>
      </c>
      <c r="H1565" s="42">
        <v>3041.5740000000001</v>
      </c>
      <c r="I1565" s="42" t="s">
        <v>414</v>
      </c>
      <c r="J1565" s="42">
        <v>165.30300070329</v>
      </c>
      <c r="K1565" s="42">
        <v>165.30300070329</v>
      </c>
      <c r="N1565" s="43"/>
    </row>
    <row r="1566" spans="1:14" x14ac:dyDescent="0.3">
      <c r="A1566" s="10" t="s">
        <v>9</v>
      </c>
      <c r="B1566" s="10" t="s">
        <v>38</v>
      </c>
      <c r="C1566" s="10" t="s">
        <v>4779</v>
      </c>
      <c r="D1566" s="10" t="s">
        <v>5255</v>
      </c>
      <c r="E1566" s="11" t="s">
        <v>5256</v>
      </c>
      <c r="F1566" s="10" t="s">
        <v>4788</v>
      </c>
      <c r="G1566" s="11" t="s">
        <v>4789</v>
      </c>
      <c r="H1566" s="42">
        <v>0</v>
      </c>
      <c r="I1566" s="42" t="s">
        <v>414</v>
      </c>
      <c r="J1566" s="42">
        <v>0</v>
      </c>
      <c r="K1566" s="42">
        <v>0</v>
      </c>
      <c r="N1566" s="43"/>
    </row>
    <row r="1567" spans="1:14" x14ac:dyDescent="0.3">
      <c r="A1567" s="10" t="s">
        <v>9</v>
      </c>
      <c r="B1567" s="10" t="s">
        <v>38</v>
      </c>
      <c r="C1567" s="10" t="s">
        <v>4779</v>
      </c>
      <c r="D1567" s="10" t="s">
        <v>5255</v>
      </c>
      <c r="E1567" s="11" t="s">
        <v>5256</v>
      </c>
      <c r="F1567" s="10" t="s">
        <v>4741</v>
      </c>
      <c r="G1567" s="11" t="s">
        <v>4742</v>
      </c>
      <c r="H1567" s="42">
        <v>2420.4717999999998</v>
      </c>
      <c r="I1567" s="42" t="s">
        <v>414</v>
      </c>
      <c r="J1567" s="42">
        <v>131.54743299210801</v>
      </c>
      <c r="K1567" s="42">
        <v>131.54743299210801</v>
      </c>
      <c r="N1567" s="43"/>
    </row>
    <row r="1568" spans="1:14" x14ac:dyDescent="0.3">
      <c r="A1568" s="10" t="s">
        <v>9</v>
      </c>
      <c r="B1568" s="10" t="s">
        <v>38</v>
      </c>
      <c r="C1568" s="10" t="s">
        <v>11</v>
      </c>
      <c r="D1568" s="10" t="s">
        <v>39</v>
      </c>
      <c r="E1568" s="11" t="s">
        <v>469</v>
      </c>
      <c r="F1568" s="10" t="s">
        <v>25</v>
      </c>
      <c r="G1568" s="11" t="s">
        <v>4887</v>
      </c>
      <c r="H1568" s="42">
        <v>562597.42590000003</v>
      </c>
      <c r="I1568" s="42">
        <v>70.805319358511298</v>
      </c>
      <c r="J1568" s="42">
        <v>0</v>
      </c>
      <c r="K1568" s="42">
        <v>70.805319358511298</v>
      </c>
      <c r="N1568" s="43"/>
    </row>
    <row r="1569" spans="1:14" x14ac:dyDescent="0.3">
      <c r="A1569" s="10" t="s">
        <v>9</v>
      </c>
      <c r="B1569" s="10" t="s">
        <v>38</v>
      </c>
      <c r="C1569" s="10" t="s">
        <v>11</v>
      </c>
      <c r="D1569" s="10" t="s">
        <v>39</v>
      </c>
      <c r="E1569" s="11" t="s">
        <v>469</v>
      </c>
      <c r="F1569" s="10" t="s">
        <v>13</v>
      </c>
      <c r="G1569" s="11" t="s">
        <v>415</v>
      </c>
      <c r="H1569" s="42">
        <v>0</v>
      </c>
      <c r="I1569" s="42">
        <v>0</v>
      </c>
      <c r="J1569" s="42">
        <v>0</v>
      </c>
      <c r="K1569" s="42">
        <v>0</v>
      </c>
      <c r="N1569" s="43"/>
    </row>
    <row r="1570" spans="1:14" x14ac:dyDescent="0.3">
      <c r="A1570" s="10" t="s">
        <v>9</v>
      </c>
      <c r="B1570" s="10" t="s">
        <v>38</v>
      </c>
      <c r="C1570" s="10" t="s">
        <v>11</v>
      </c>
      <c r="D1570" s="10" t="s">
        <v>39</v>
      </c>
      <c r="E1570" s="11" t="s">
        <v>469</v>
      </c>
      <c r="F1570" s="10" t="s">
        <v>15</v>
      </c>
      <c r="G1570" s="11" t="s">
        <v>418</v>
      </c>
      <c r="H1570" s="42">
        <v>930874.39119999995</v>
      </c>
      <c r="I1570" s="42">
        <v>117.15456828828501</v>
      </c>
      <c r="J1570" s="42">
        <v>0</v>
      </c>
      <c r="K1570" s="42">
        <v>117.15456828828501</v>
      </c>
      <c r="N1570" s="43"/>
    </row>
    <row r="1571" spans="1:14" x14ac:dyDescent="0.3">
      <c r="A1571" s="10" t="s">
        <v>9</v>
      </c>
      <c r="B1571" s="10" t="s">
        <v>38</v>
      </c>
      <c r="C1571" s="10" t="s">
        <v>11</v>
      </c>
      <c r="D1571" s="10" t="s">
        <v>39</v>
      </c>
      <c r="E1571" s="11" t="s">
        <v>469</v>
      </c>
      <c r="F1571" s="10" t="s">
        <v>16</v>
      </c>
      <c r="G1571" s="11" t="s">
        <v>426</v>
      </c>
      <c r="H1571" s="42">
        <v>0</v>
      </c>
      <c r="I1571" s="42">
        <v>0</v>
      </c>
      <c r="J1571" s="42">
        <v>0</v>
      </c>
      <c r="K1571" s="42">
        <v>0</v>
      </c>
      <c r="N1571" s="43"/>
    </row>
    <row r="1572" spans="1:14" x14ac:dyDescent="0.3">
      <c r="A1572" s="10" t="s">
        <v>9</v>
      </c>
      <c r="B1572" s="10" t="s">
        <v>38</v>
      </c>
      <c r="C1572" s="10" t="s">
        <v>11</v>
      </c>
      <c r="D1572" s="10" t="s">
        <v>39</v>
      </c>
      <c r="E1572" s="11" t="s">
        <v>469</v>
      </c>
      <c r="F1572" s="10" t="s">
        <v>17</v>
      </c>
      <c r="G1572" s="11" t="s">
        <v>4798</v>
      </c>
      <c r="H1572" s="42">
        <v>0</v>
      </c>
      <c r="I1572" s="42">
        <v>0</v>
      </c>
      <c r="J1572" s="42">
        <v>0</v>
      </c>
      <c r="K1572" s="42">
        <v>0</v>
      </c>
      <c r="N1572" s="43"/>
    </row>
    <row r="1573" spans="1:14" x14ac:dyDescent="0.3">
      <c r="A1573" s="10" t="s">
        <v>9</v>
      </c>
      <c r="B1573" s="10" t="s">
        <v>38</v>
      </c>
      <c r="C1573" s="10" t="s">
        <v>11</v>
      </c>
      <c r="D1573" s="10" t="s">
        <v>39</v>
      </c>
      <c r="E1573" s="11" t="s">
        <v>469</v>
      </c>
      <c r="F1573" s="10" t="s">
        <v>18</v>
      </c>
      <c r="G1573" s="11" t="s">
        <v>4799</v>
      </c>
      <c r="H1573" s="42">
        <v>1609442.8200999999</v>
      </c>
      <c r="I1573" s="42">
        <v>202.555339980821</v>
      </c>
      <c r="J1573" s="42">
        <v>438.79275979916503</v>
      </c>
      <c r="K1573" s="42">
        <v>641.34809977998498</v>
      </c>
      <c r="N1573" s="43"/>
    </row>
    <row r="1574" spans="1:14" x14ac:dyDescent="0.3">
      <c r="A1574" s="10" t="s">
        <v>9</v>
      </c>
      <c r="B1574" s="10" t="s">
        <v>38</v>
      </c>
      <c r="C1574" s="10" t="s">
        <v>11</v>
      </c>
      <c r="D1574" s="10" t="s">
        <v>40</v>
      </c>
      <c r="E1574" s="11" t="s">
        <v>470</v>
      </c>
      <c r="F1574" s="10" t="s">
        <v>13</v>
      </c>
      <c r="G1574" s="11" t="s">
        <v>415</v>
      </c>
      <c r="H1574" s="42">
        <v>0</v>
      </c>
      <c r="I1574" s="42" t="s">
        <v>414</v>
      </c>
      <c r="J1574" s="42">
        <v>0</v>
      </c>
      <c r="K1574" s="42">
        <v>0</v>
      </c>
      <c r="N1574" s="43"/>
    </row>
    <row r="1575" spans="1:14" x14ac:dyDescent="0.3">
      <c r="A1575" s="10" t="s">
        <v>9</v>
      </c>
      <c r="B1575" s="10" t="s">
        <v>38</v>
      </c>
      <c r="C1575" s="10" t="s">
        <v>11</v>
      </c>
      <c r="D1575" s="10" t="s">
        <v>40</v>
      </c>
      <c r="E1575" s="11" t="s">
        <v>470</v>
      </c>
      <c r="F1575" s="10" t="s">
        <v>15</v>
      </c>
      <c r="G1575" s="11" t="s">
        <v>418</v>
      </c>
      <c r="H1575" s="42">
        <v>999064.03630000004</v>
      </c>
      <c r="I1575" s="42" t="s">
        <v>414</v>
      </c>
      <c r="J1575" s="42">
        <v>0</v>
      </c>
      <c r="K1575" s="42">
        <v>0</v>
      </c>
      <c r="N1575" s="43"/>
    </row>
    <row r="1576" spans="1:14" x14ac:dyDescent="0.3">
      <c r="A1576" s="10" t="s">
        <v>9</v>
      </c>
      <c r="B1576" s="10" t="s">
        <v>38</v>
      </c>
      <c r="C1576" s="10" t="s">
        <v>11</v>
      </c>
      <c r="D1576" s="10" t="s">
        <v>40</v>
      </c>
      <c r="E1576" s="11" t="s">
        <v>470</v>
      </c>
      <c r="F1576" s="10" t="s">
        <v>17</v>
      </c>
      <c r="G1576" s="11" t="s">
        <v>4798</v>
      </c>
      <c r="H1576" s="42">
        <v>0</v>
      </c>
      <c r="I1576" s="42" t="s">
        <v>414</v>
      </c>
      <c r="J1576" s="42">
        <v>0</v>
      </c>
      <c r="K1576" s="42">
        <v>0</v>
      </c>
      <c r="N1576" s="43"/>
    </row>
    <row r="1577" spans="1:14" x14ac:dyDescent="0.3">
      <c r="A1577" s="10" t="s">
        <v>9</v>
      </c>
      <c r="B1577" s="10" t="s">
        <v>38</v>
      </c>
      <c r="C1577" s="10" t="s">
        <v>11</v>
      </c>
      <c r="D1577" s="10" t="s">
        <v>40</v>
      </c>
      <c r="E1577" s="11" t="s">
        <v>470</v>
      </c>
      <c r="F1577" s="10" t="s">
        <v>18</v>
      </c>
      <c r="G1577" s="11" t="s">
        <v>4799</v>
      </c>
      <c r="H1577" s="42">
        <v>2536560.0202000001</v>
      </c>
      <c r="I1577" s="42" t="s">
        <v>414</v>
      </c>
      <c r="J1577" s="42">
        <v>18903.1233248239</v>
      </c>
      <c r="K1577" s="42">
        <v>18903.1233248239</v>
      </c>
      <c r="N1577" s="43"/>
    </row>
    <row r="1578" spans="1:14" x14ac:dyDescent="0.3">
      <c r="A1578" s="10" t="s">
        <v>9</v>
      </c>
      <c r="B1578" s="10" t="s">
        <v>38</v>
      </c>
      <c r="C1578" s="10" t="s">
        <v>11</v>
      </c>
      <c r="D1578" s="10" t="s">
        <v>41</v>
      </c>
      <c r="E1578" s="11" t="s">
        <v>471</v>
      </c>
      <c r="F1578" s="10" t="s">
        <v>13</v>
      </c>
      <c r="G1578" s="11" t="s">
        <v>415</v>
      </c>
      <c r="H1578" s="42">
        <v>0</v>
      </c>
      <c r="I1578" s="42">
        <v>0</v>
      </c>
      <c r="J1578" s="42">
        <v>0</v>
      </c>
      <c r="K1578" s="42">
        <v>0</v>
      </c>
      <c r="N1578" s="43"/>
    </row>
    <row r="1579" spans="1:14" x14ac:dyDescent="0.3">
      <c r="A1579" s="10" t="s">
        <v>9</v>
      </c>
      <c r="B1579" s="10" t="s">
        <v>38</v>
      </c>
      <c r="C1579" s="10" t="s">
        <v>11</v>
      </c>
      <c r="D1579" s="10" t="s">
        <v>41</v>
      </c>
      <c r="E1579" s="11" t="s">
        <v>471</v>
      </c>
      <c r="F1579" s="10" t="s">
        <v>15</v>
      </c>
      <c r="G1579" s="11" t="s">
        <v>418</v>
      </c>
      <c r="H1579" s="42">
        <v>2549977.6030000001</v>
      </c>
      <c r="I1579" s="42">
        <v>78.724375592144</v>
      </c>
      <c r="J1579" s="42">
        <v>0</v>
      </c>
      <c r="K1579" s="42">
        <v>78.724375592144</v>
      </c>
      <c r="N1579" s="43"/>
    </row>
    <row r="1580" spans="1:14" x14ac:dyDescent="0.3">
      <c r="A1580" s="10" t="s">
        <v>9</v>
      </c>
      <c r="B1580" s="10" t="s">
        <v>38</v>
      </c>
      <c r="C1580" s="10" t="s">
        <v>11</v>
      </c>
      <c r="D1580" s="10" t="s">
        <v>41</v>
      </c>
      <c r="E1580" s="11" t="s">
        <v>471</v>
      </c>
      <c r="F1580" s="10" t="s">
        <v>16</v>
      </c>
      <c r="G1580" s="11" t="s">
        <v>426</v>
      </c>
      <c r="H1580" s="42">
        <v>0</v>
      </c>
      <c r="I1580" s="42">
        <v>0</v>
      </c>
      <c r="J1580" s="42">
        <v>0</v>
      </c>
      <c r="K1580" s="42">
        <v>0</v>
      </c>
      <c r="N1580" s="43"/>
    </row>
    <row r="1581" spans="1:14" x14ac:dyDescent="0.3">
      <c r="A1581" s="10" t="s">
        <v>9</v>
      </c>
      <c r="B1581" s="10" t="s">
        <v>38</v>
      </c>
      <c r="C1581" s="10" t="s">
        <v>11</v>
      </c>
      <c r="D1581" s="10" t="s">
        <v>41</v>
      </c>
      <c r="E1581" s="11" t="s">
        <v>471</v>
      </c>
      <c r="F1581" s="10" t="s">
        <v>17</v>
      </c>
      <c r="G1581" s="11" t="s">
        <v>4798</v>
      </c>
      <c r="H1581" s="42">
        <v>0</v>
      </c>
      <c r="I1581" s="42">
        <v>0</v>
      </c>
      <c r="J1581" s="42">
        <v>0</v>
      </c>
      <c r="K1581" s="42">
        <v>0</v>
      </c>
      <c r="N1581" s="43"/>
    </row>
    <row r="1582" spans="1:14" x14ac:dyDescent="0.3">
      <c r="A1582" s="10" t="s">
        <v>9</v>
      </c>
      <c r="B1582" s="10" t="s">
        <v>38</v>
      </c>
      <c r="C1582" s="10" t="s">
        <v>11</v>
      </c>
      <c r="D1582" s="10" t="s">
        <v>41</v>
      </c>
      <c r="E1582" s="11" t="s">
        <v>471</v>
      </c>
      <c r="F1582" s="10" t="s">
        <v>18</v>
      </c>
      <c r="G1582" s="11" t="s">
        <v>4799</v>
      </c>
      <c r="H1582" s="42">
        <v>3101504.0978999999</v>
      </c>
      <c r="I1582" s="42">
        <v>95.751418841062105</v>
      </c>
      <c r="J1582" s="42">
        <v>716567.40744885197</v>
      </c>
      <c r="K1582" s="42">
        <v>716663.15886769304</v>
      </c>
      <c r="N1582" s="43"/>
    </row>
    <row r="1583" spans="1:14" x14ac:dyDescent="0.3">
      <c r="A1583" s="10" t="s">
        <v>9</v>
      </c>
      <c r="B1583" s="10" t="s">
        <v>38</v>
      </c>
      <c r="C1583" s="10" t="s">
        <v>4800</v>
      </c>
      <c r="D1583" s="10" t="s">
        <v>5257</v>
      </c>
      <c r="E1583" s="11" t="s">
        <v>5258</v>
      </c>
      <c r="F1583" s="10" t="s">
        <v>13</v>
      </c>
      <c r="G1583" s="11" t="s">
        <v>415</v>
      </c>
      <c r="H1583" s="42">
        <v>0</v>
      </c>
      <c r="I1583" s="42" t="s">
        <v>414</v>
      </c>
      <c r="J1583" s="42">
        <v>0</v>
      </c>
      <c r="K1583" s="42">
        <v>0</v>
      </c>
      <c r="N1583" s="43"/>
    </row>
    <row r="1584" spans="1:14" x14ac:dyDescent="0.3">
      <c r="A1584" s="10" t="s">
        <v>9</v>
      </c>
      <c r="B1584" s="10" t="s">
        <v>38</v>
      </c>
      <c r="C1584" s="10" t="s">
        <v>4800</v>
      </c>
      <c r="D1584" s="10" t="s">
        <v>5257</v>
      </c>
      <c r="E1584" s="11" t="s">
        <v>5258</v>
      </c>
      <c r="F1584" s="10" t="s">
        <v>416</v>
      </c>
      <c r="G1584" s="11" t="s">
        <v>417</v>
      </c>
      <c r="H1584" s="42">
        <v>42727.311000000002</v>
      </c>
      <c r="I1584" s="42" t="s">
        <v>414</v>
      </c>
      <c r="J1584" s="42">
        <v>398.11780230765999</v>
      </c>
      <c r="K1584" s="42">
        <v>398.11780230765999</v>
      </c>
      <c r="N1584" s="43"/>
    </row>
    <row r="1585" spans="1:14" x14ac:dyDescent="0.3">
      <c r="A1585" s="10" t="s">
        <v>9</v>
      </c>
      <c r="B1585" s="10" t="s">
        <v>38</v>
      </c>
      <c r="C1585" s="10" t="s">
        <v>4800</v>
      </c>
      <c r="D1585" s="10" t="s">
        <v>5259</v>
      </c>
      <c r="E1585" s="11" t="s">
        <v>5260</v>
      </c>
      <c r="F1585" s="10" t="s">
        <v>13</v>
      </c>
      <c r="G1585" s="11" t="s">
        <v>415</v>
      </c>
      <c r="H1585" s="42">
        <v>0</v>
      </c>
      <c r="I1585" s="42">
        <v>0</v>
      </c>
      <c r="J1585" s="42">
        <v>0</v>
      </c>
      <c r="K1585" s="42">
        <v>0</v>
      </c>
      <c r="N1585" s="43"/>
    </row>
    <row r="1586" spans="1:14" x14ac:dyDescent="0.3">
      <c r="A1586" s="10" t="s">
        <v>9</v>
      </c>
      <c r="B1586" s="10" t="s">
        <v>38</v>
      </c>
      <c r="C1586" s="10" t="s">
        <v>4800</v>
      </c>
      <c r="D1586" s="10" t="s">
        <v>5259</v>
      </c>
      <c r="E1586" s="11" t="s">
        <v>5260</v>
      </c>
      <c r="F1586" s="10" t="s">
        <v>416</v>
      </c>
      <c r="G1586" s="11" t="s">
        <v>417</v>
      </c>
      <c r="H1586" s="42">
        <v>336389.90759999998</v>
      </c>
      <c r="I1586" s="42">
        <v>23.4565743988938</v>
      </c>
      <c r="J1586" s="42">
        <v>96335.521836990796</v>
      </c>
      <c r="K1586" s="42">
        <v>96358.978411389602</v>
      </c>
      <c r="N1586" s="43"/>
    </row>
    <row r="1587" spans="1:14" x14ac:dyDescent="0.3">
      <c r="A1587" s="10" t="s">
        <v>9</v>
      </c>
      <c r="B1587" s="10" t="s">
        <v>38</v>
      </c>
      <c r="C1587" s="10" t="s">
        <v>4800</v>
      </c>
      <c r="D1587" s="10" t="s">
        <v>5259</v>
      </c>
      <c r="E1587" s="11" t="s">
        <v>5260</v>
      </c>
      <c r="F1587" s="10" t="s">
        <v>4802</v>
      </c>
      <c r="G1587" s="11" t="s">
        <v>4803</v>
      </c>
      <c r="H1587" s="42">
        <v>0</v>
      </c>
      <c r="I1587" s="42">
        <v>0</v>
      </c>
      <c r="J1587" s="42">
        <v>0</v>
      </c>
      <c r="K1587" s="42">
        <v>0</v>
      </c>
      <c r="N1587" s="43"/>
    </row>
    <row r="1588" spans="1:14" x14ac:dyDescent="0.3">
      <c r="A1588" s="10" t="s">
        <v>9</v>
      </c>
      <c r="B1588" s="10" t="s">
        <v>38</v>
      </c>
      <c r="C1588" s="10" t="s">
        <v>4806</v>
      </c>
      <c r="D1588" s="10" t="s">
        <v>5261</v>
      </c>
      <c r="E1588" s="11" t="s">
        <v>5262</v>
      </c>
      <c r="F1588" s="10" t="s">
        <v>4907</v>
      </c>
      <c r="G1588" s="11" t="s">
        <v>4908</v>
      </c>
      <c r="H1588" s="42">
        <v>30995.5635</v>
      </c>
      <c r="I1588" s="42" t="s">
        <v>414</v>
      </c>
      <c r="J1588" s="42">
        <v>0</v>
      </c>
      <c r="K1588" s="42">
        <v>0</v>
      </c>
      <c r="N1588" s="43"/>
    </row>
    <row r="1589" spans="1:14" x14ac:dyDescent="0.3">
      <c r="A1589" s="10" t="s">
        <v>9</v>
      </c>
      <c r="B1589" s="10" t="s">
        <v>38</v>
      </c>
      <c r="C1589" s="10" t="s">
        <v>4806</v>
      </c>
      <c r="D1589" s="10" t="s">
        <v>5263</v>
      </c>
      <c r="E1589" s="11" t="s">
        <v>5264</v>
      </c>
      <c r="F1589" s="10" t="s">
        <v>4907</v>
      </c>
      <c r="G1589" s="11" t="s">
        <v>4908</v>
      </c>
      <c r="H1589" s="42">
        <v>105775.8474</v>
      </c>
      <c r="I1589" s="42" t="s">
        <v>414</v>
      </c>
      <c r="J1589" s="42">
        <v>74.225133960592402</v>
      </c>
      <c r="K1589" s="42">
        <v>74.225133960592402</v>
      </c>
      <c r="N1589" s="43"/>
    </row>
    <row r="1590" spans="1:14" x14ac:dyDescent="0.3">
      <c r="A1590" s="10" t="s">
        <v>9</v>
      </c>
      <c r="B1590" s="10" t="s">
        <v>38</v>
      </c>
      <c r="C1590" s="10" t="s">
        <v>4806</v>
      </c>
      <c r="D1590" s="10" t="s">
        <v>5265</v>
      </c>
      <c r="E1590" s="11" t="s">
        <v>5266</v>
      </c>
      <c r="F1590" s="10" t="s">
        <v>4809</v>
      </c>
      <c r="G1590" s="11" t="s">
        <v>4810</v>
      </c>
      <c r="H1590" s="42">
        <v>284989.7928</v>
      </c>
      <c r="I1590" s="42">
        <v>12.4258687522429</v>
      </c>
      <c r="J1590" s="42">
        <v>15871.4602439839</v>
      </c>
      <c r="K1590" s="42">
        <v>15883.8861127361</v>
      </c>
      <c r="N1590" s="43"/>
    </row>
    <row r="1591" spans="1:14" x14ac:dyDescent="0.3">
      <c r="A1591" s="10" t="s">
        <v>9</v>
      </c>
      <c r="B1591" s="10" t="s">
        <v>42</v>
      </c>
      <c r="C1591" s="10" t="s">
        <v>4722</v>
      </c>
      <c r="D1591" s="10" t="s">
        <v>4723</v>
      </c>
      <c r="E1591" s="11" t="s">
        <v>5267</v>
      </c>
      <c r="F1591" s="10" t="s">
        <v>416</v>
      </c>
      <c r="G1591" s="11" t="s">
        <v>417</v>
      </c>
      <c r="H1591" s="42">
        <v>8542196.2062999997</v>
      </c>
      <c r="I1591" s="42">
        <v>716.428705922988</v>
      </c>
      <c r="J1591" s="42">
        <v>283592.57649411098</v>
      </c>
      <c r="K1591" s="42">
        <v>284309.00520003401</v>
      </c>
      <c r="N1591" s="43"/>
    </row>
    <row r="1592" spans="1:14" x14ac:dyDescent="0.3">
      <c r="A1592" s="10" t="s">
        <v>9</v>
      </c>
      <c r="B1592" s="10" t="s">
        <v>42</v>
      </c>
      <c r="C1592" s="10" t="s">
        <v>4722</v>
      </c>
      <c r="D1592" s="10" t="s">
        <v>4723</v>
      </c>
      <c r="E1592" s="11" t="s">
        <v>5267</v>
      </c>
      <c r="F1592" s="10" t="s">
        <v>4725</v>
      </c>
      <c r="G1592" s="11" t="s">
        <v>4726</v>
      </c>
      <c r="H1592" s="42">
        <v>303301.28009999997</v>
      </c>
      <c r="I1592" s="42">
        <v>25.437690529304401</v>
      </c>
      <c r="J1592" s="42">
        <v>10069.306460817301</v>
      </c>
      <c r="K1592" s="42">
        <v>10094.7441513466</v>
      </c>
      <c r="N1592" s="43"/>
    </row>
    <row r="1593" spans="1:14" x14ac:dyDescent="0.3">
      <c r="A1593" s="10" t="s">
        <v>9</v>
      </c>
      <c r="B1593" s="10" t="s">
        <v>42</v>
      </c>
      <c r="C1593" s="10" t="s">
        <v>4722</v>
      </c>
      <c r="D1593" s="10" t="s">
        <v>4723</v>
      </c>
      <c r="E1593" s="11" t="s">
        <v>5267</v>
      </c>
      <c r="F1593" s="10" t="s">
        <v>4727</v>
      </c>
      <c r="G1593" s="11" t="s">
        <v>4728</v>
      </c>
      <c r="H1593" s="42">
        <v>374387.51760000002</v>
      </c>
      <c r="I1593" s="42">
        <v>31.399649247110201</v>
      </c>
      <c r="J1593" s="42">
        <v>12429.3001625713</v>
      </c>
      <c r="K1593" s="42">
        <v>12460.6998118184</v>
      </c>
      <c r="N1593" s="43"/>
    </row>
    <row r="1594" spans="1:14" x14ac:dyDescent="0.3">
      <c r="A1594" s="10" t="s">
        <v>9</v>
      </c>
      <c r="B1594" s="10" t="s">
        <v>42</v>
      </c>
      <c r="C1594" s="10" t="s">
        <v>4722</v>
      </c>
      <c r="D1594" s="10" t="s">
        <v>4723</v>
      </c>
      <c r="E1594" s="11" t="s">
        <v>5267</v>
      </c>
      <c r="F1594" s="10" t="s">
        <v>5268</v>
      </c>
      <c r="G1594" s="11" t="s">
        <v>5269</v>
      </c>
      <c r="H1594" s="42">
        <v>0</v>
      </c>
      <c r="I1594" s="42">
        <v>0</v>
      </c>
      <c r="J1594" s="42">
        <v>0</v>
      </c>
      <c r="K1594" s="42">
        <v>0</v>
      </c>
      <c r="N1594" s="43"/>
    </row>
    <row r="1595" spans="1:14" x14ac:dyDescent="0.3">
      <c r="A1595" s="10" t="s">
        <v>9</v>
      </c>
      <c r="B1595" s="10" t="s">
        <v>42</v>
      </c>
      <c r="C1595" s="10" t="s">
        <v>4722</v>
      </c>
      <c r="D1595" s="10" t="s">
        <v>4723</v>
      </c>
      <c r="E1595" s="11" t="s">
        <v>5267</v>
      </c>
      <c r="F1595" s="10" t="s">
        <v>4729</v>
      </c>
      <c r="G1595" s="11" t="s">
        <v>4730</v>
      </c>
      <c r="H1595" s="42">
        <v>0</v>
      </c>
      <c r="I1595" s="42">
        <v>0</v>
      </c>
      <c r="J1595" s="42">
        <v>0</v>
      </c>
      <c r="K1595" s="42">
        <v>0</v>
      </c>
      <c r="N1595" s="43"/>
    </row>
    <row r="1596" spans="1:14" x14ac:dyDescent="0.3">
      <c r="A1596" s="10" t="s">
        <v>9</v>
      </c>
      <c r="B1596" s="10" t="s">
        <v>42</v>
      </c>
      <c r="C1596" s="10" t="s">
        <v>4722</v>
      </c>
      <c r="D1596" s="10" t="s">
        <v>4723</v>
      </c>
      <c r="E1596" s="11" t="s">
        <v>5267</v>
      </c>
      <c r="F1596" s="10" t="s">
        <v>4731</v>
      </c>
      <c r="G1596" s="11" t="s">
        <v>4732</v>
      </c>
      <c r="H1596" s="42">
        <v>0</v>
      </c>
      <c r="I1596" s="42">
        <v>0</v>
      </c>
      <c r="J1596" s="42">
        <v>0</v>
      </c>
      <c r="K1596" s="42">
        <v>0</v>
      </c>
      <c r="N1596" s="43"/>
    </row>
    <row r="1597" spans="1:14" x14ac:dyDescent="0.3">
      <c r="A1597" s="10" t="s">
        <v>9</v>
      </c>
      <c r="B1597" s="10" t="s">
        <v>42</v>
      </c>
      <c r="C1597" s="10" t="s">
        <v>4722</v>
      </c>
      <c r="D1597" s="10" t="s">
        <v>4723</v>
      </c>
      <c r="E1597" s="11" t="s">
        <v>5267</v>
      </c>
      <c r="F1597" s="10" t="s">
        <v>4733</v>
      </c>
      <c r="G1597" s="11" t="s">
        <v>4734</v>
      </c>
      <c r="H1597" s="42">
        <v>789057.23629999999</v>
      </c>
      <c r="I1597" s="42">
        <v>66.177741767643496</v>
      </c>
      <c r="J1597" s="42">
        <v>26195.930089469901</v>
      </c>
      <c r="K1597" s="42">
        <v>26262.107831237601</v>
      </c>
      <c r="N1597" s="43"/>
    </row>
    <row r="1598" spans="1:14" x14ac:dyDescent="0.3">
      <c r="A1598" s="10" t="s">
        <v>9</v>
      </c>
      <c r="B1598" s="10" t="s">
        <v>42</v>
      </c>
      <c r="C1598" s="10" t="s">
        <v>4722</v>
      </c>
      <c r="D1598" s="10" t="s">
        <v>4723</v>
      </c>
      <c r="E1598" s="11" t="s">
        <v>5267</v>
      </c>
      <c r="F1598" s="10" t="s">
        <v>4735</v>
      </c>
      <c r="G1598" s="11" t="s">
        <v>4736</v>
      </c>
      <c r="H1598" s="42">
        <v>554472.65249999997</v>
      </c>
      <c r="I1598" s="42">
        <v>46.503277998884599</v>
      </c>
      <c r="J1598" s="42">
        <v>18407.950873681599</v>
      </c>
      <c r="K1598" s="42">
        <v>18454.4541516805</v>
      </c>
      <c r="N1598" s="43"/>
    </row>
    <row r="1599" spans="1:14" x14ac:dyDescent="0.3">
      <c r="A1599" s="10" t="s">
        <v>9</v>
      </c>
      <c r="B1599" s="10" t="s">
        <v>42</v>
      </c>
      <c r="C1599" s="10" t="s">
        <v>4722</v>
      </c>
      <c r="D1599" s="10" t="s">
        <v>4723</v>
      </c>
      <c r="E1599" s="11" t="s">
        <v>5267</v>
      </c>
      <c r="F1599" s="10" t="s">
        <v>5270</v>
      </c>
      <c r="G1599" s="11" t="s">
        <v>5271</v>
      </c>
      <c r="H1599" s="42">
        <v>691906.04480000003</v>
      </c>
      <c r="I1599" s="42">
        <v>58.029731519975698</v>
      </c>
      <c r="J1599" s="42">
        <v>22970.6053637394</v>
      </c>
      <c r="K1599" s="42">
        <v>23028.6350952594</v>
      </c>
      <c r="N1599" s="43"/>
    </row>
    <row r="1600" spans="1:14" x14ac:dyDescent="0.3">
      <c r="A1600" s="10" t="s">
        <v>9</v>
      </c>
      <c r="B1600" s="10" t="s">
        <v>42</v>
      </c>
      <c r="C1600" s="10" t="s">
        <v>4722</v>
      </c>
      <c r="D1600" s="10" t="s">
        <v>4723</v>
      </c>
      <c r="E1600" s="11" t="s">
        <v>5267</v>
      </c>
      <c r="F1600" s="10" t="s">
        <v>4741</v>
      </c>
      <c r="G1600" s="11" t="s">
        <v>4742</v>
      </c>
      <c r="H1600" s="42">
        <v>308040.3628</v>
      </c>
      <c r="I1600" s="42">
        <v>25.835154443824798</v>
      </c>
      <c r="J1600" s="42">
        <v>10226.639374267501</v>
      </c>
      <c r="K1600" s="42">
        <v>10252.4745287114</v>
      </c>
      <c r="N1600" s="43"/>
    </row>
    <row r="1601" spans="1:14" x14ac:dyDescent="0.3">
      <c r="A1601" s="10" t="s">
        <v>9</v>
      </c>
      <c r="B1601" s="10" t="s">
        <v>42</v>
      </c>
      <c r="C1601" s="10" t="s">
        <v>4743</v>
      </c>
      <c r="D1601" s="10" t="s">
        <v>4744</v>
      </c>
      <c r="E1601" s="11" t="s">
        <v>5272</v>
      </c>
      <c r="F1601" s="10" t="s">
        <v>416</v>
      </c>
      <c r="G1601" s="11" t="s">
        <v>417</v>
      </c>
      <c r="H1601" s="42">
        <v>10056.003699999999</v>
      </c>
      <c r="I1601" s="42">
        <v>10.481049486369001</v>
      </c>
      <c r="J1601" s="42">
        <v>66.010459798498601</v>
      </c>
      <c r="K1601" s="42">
        <v>76.491509284867604</v>
      </c>
      <c r="N1601" s="43"/>
    </row>
    <row r="1602" spans="1:14" x14ac:dyDescent="0.3">
      <c r="A1602" s="10" t="s">
        <v>9</v>
      </c>
      <c r="B1602" s="10" t="s">
        <v>42</v>
      </c>
      <c r="C1602" s="10" t="s">
        <v>4743</v>
      </c>
      <c r="D1602" s="10" t="s">
        <v>4744</v>
      </c>
      <c r="E1602" s="11" t="s">
        <v>5272</v>
      </c>
      <c r="F1602" s="10" t="s">
        <v>4746</v>
      </c>
      <c r="G1602" s="11" t="s">
        <v>4747</v>
      </c>
      <c r="H1602" s="42">
        <v>0</v>
      </c>
      <c r="I1602" s="42">
        <v>0</v>
      </c>
      <c r="J1602" s="42">
        <v>0</v>
      </c>
      <c r="K1602" s="42">
        <v>0</v>
      </c>
      <c r="N1602" s="43"/>
    </row>
    <row r="1603" spans="1:14" x14ac:dyDescent="0.3">
      <c r="A1603" s="10" t="s">
        <v>9</v>
      </c>
      <c r="B1603" s="10" t="s">
        <v>42</v>
      </c>
      <c r="C1603" s="10" t="s">
        <v>4743</v>
      </c>
      <c r="D1603" s="10" t="s">
        <v>4744</v>
      </c>
      <c r="E1603" s="11" t="s">
        <v>5272</v>
      </c>
      <c r="F1603" s="10" t="s">
        <v>4748</v>
      </c>
      <c r="G1603" s="11" t="s">
        <v>4749</v>
      </c>
      <c r="H1603" s="42">
        <v>2657.9205999999999</v>
      </c>
      <c r="I1603" s="42">
        <v>2.7702652113788999</v>
      </c>
      <c r="J1603" s="42">
        <v>17.447344429079401</v>
      </c>
      <c r="K1603" s="42">
        <v>20.217609640458299</v>
      </c>
      <c r="N1603" s="43"/>
    </row>
    <row r="1604" spans="1:14" x14ac:dyDescent="0.3">
      <c r="A1604" s="10" t="s">
        <v>9</v>
      </c>
      <c r="B1604" s="10" t="s">
        <v>42</v>
      </c>
      <c r="C1604" s="10" t="s">
        <v>4743</v>
      </c>
      <c r="D1604" s="10" t="s">
        <v>4750</v>
      </c>
      <c r="E1604" s="11" t="s">
        <v>4947</v>
      </c>
      <c r="F1604" s="10" t="s">
        <v>416</v>
      </c>
      <c r="G1604" s="11" t="s">
        <v>417</v>
      </c>
      <c r="H1604" s="42">
        <v>22423.105800000001</v>
      </c>
      <c r="I1604" s="42">
        <v>1.79804014764626</v>
      </c>
      <c r="J1604" s="42">
        <v>2711.5800889975899</v>
      </c>
      <c r="K1604" s="42">
        <v>2713.3781291452401</v>
      </c>
      <c r="N1604" s="43"/>
    </row>
    <row r="1605" spans="1:14" x14ac:dyDescent="0.3">
      <c r="A1605" s="10" t="s">
        <v>9</v>
      </c>
      <c r="B1605" s="10" t="s">
        <v>42</v>
      </c>
      <c r="C1605" s="10" t="s">
        <v>4743</v>
      </c>
      <c r="D1605" s="10" t="s">
        <v>4750</v>
      </c>
      <c r="E1605" s="11" t="s">
        <v>4947</v>
      </c>
      <c r="F1605" s="10" t="s">
        <v>4746</v>
      </c>
      <c r="G1605" s="11" t="s">
        <v>4747</v>
      </c>
      <c r="H1605" s="42">
        <v>6011.9921999999997</v>
      </c>
      <c r="I1605" s="42">
        <v>0.48208322799211201</v>
      </c>
      <c r="J1605" s="42">
        <v>727.01784994862999</v>
      </c>
      <c r="K1605" s="42">
        <v>727.49993317662199</v>
      </c>
      <c r="N1605" s="43"/>
    </row>
    <row r="1606" spans="1:14" x14ac:dyDescent="0.3">
      <c r="A1606" s="10" t="s">
        <v>9</v>
      </c>
      <c r="B1606" s="10" t="s">
        <v>42</v>
      </c>
      <c r="C1606" s="10" t="s">
        <v>4743</v>
      </c>
      <c r="D1606" s="10" t="s">
        <v>4750</v>
      </c>
      <c r="E1606" s="11" t="s">
        <v>4947</v>
      </c>
      <c r="F1606" s="10" t="s">
        <v>4748</v>
      </c>
      <c r="G1606" s="11" t="s">
        <v>4749</v>
      </c>
      <c r="H1606" s="42">
        <v>19722.823</v>
      </c>
      <c r="I1606" s="42">
        <v>5.1074763614299403</v>
      </c>
      <c r="J1606" s="42">
        <v>81.179102998432498</v>
      </c>
      <c r="K1606" s="42">
        <v>86.2865793598625</v>
      </c>
      <c r="N1606" s="43"/>
    </row>
    <row r="1607" spans="1:14" x14ac:dyDescent="0.3">
      <c r="A1607" s="10" t="s">
        <v>9</v>
      </c>
      <c r="B1607" s="10" t="s">
        <v>42</v>
      </c>
      <c r="C1607" s="10" t="s">
        <v>4743</v>
      </c>
      <c r="D1607" s="10" t="s">
        <v>4752</v>
      </c>
      <c r="E1607" s="11" t="s">
        <v>4914</v>
      </c>
      <c r="F1607" s="10" t="s">
        <v>416</v>
      </c>
      <c r="G1607" s="11" t="s">
        <v>417</v>
      </c>
      <c r="H1607" s="42">
        <v>13219.2309</v>
      </c>
      <c r="I1607" s="42" t="s">
        <v>414</v>
      </c>
      <c r="J1607" s="42">
        <v>650.80919369028504</v>
      </c>
      <c r="K1607" s="42">
        <v>650.80919369028504</v>
      </c>
      <c r="N1607" s="43"/>
    </row>
    <row r="1608" spans="1:14" x14ac:dyDescent="0.3">
      <c r="A1608" s="10" t="s">
        <v>9</v>
      </c>
      <c r="B1608" s="10" t="s">
        <v>42</v>
      </c>
      <c r="C1608" s="10" t="s">
        <v>4743</v>
      </c>
      <c r="D1608" s="10" t="s">
        <v>4752</v>
      </c>
      <c r="E1608" s="11" t="s">
        <v>4914</v>
      </c>
      <c r="F1608" s="10" t="s">
        <v>4746</v>
      </c>
      <c r="G1608" s="11" t="s">
        <v>4747</v>
      </c>
      <c r="H1608" s="42">
        <v>5984.3815999999997</v>
      </c>
      <c r="I1608" s="42" t="s">
        <v>414</v>
      </c>
      <c r="J1608" s="42">
        <v>294.62308092735901</v>
      </c>
      <c r="K1608" s="42">
        <v>294.62308092735901</v>
      </c>
      <c r="N1608" s="43"/>
    </row>
    <row r="1609" spans="1:14" x14ac:dyDescent="0.3">
      <c r="A1609" s="10" t="s">
        <v>9</v>
      </c>
      <c r="B1609" s="10" t="s">
        <v>42</v>
      </c>
      <c r="C1609" s="10" t="s">
        <v>4743</v>
      </c>
      <c r="D1609" s="10" t="s">
        <v>4752</v>
      </c>
      <c r="E1609" s="11" t="s">
        <v>4914</v>
      </c>
      <c r="F1609" s="10" t="s">
        <v>4748</v>
      </c>
      <c r="G1609" s="11" t="s">
        <v>4749</v>
      </c>
      <c r="H1609" s="42">
        <v>58749.669900000001</v>
      </c>
      <c r="I1609" s="42" t="s">
        <v>414</v>
      </c>
      <c r="J1609" s="42">
        <v>436.44633753296199</v>
      </c>
      <c r="K1609" s="42">
        <v>436.44633753296199</v>
      </c>
      <c r="N1609" s="43"/>
    </row>
    <row r="1610" spans="1:14" x14ac:dyDescent="0.3">
      <c r="A1610" s="10" t="s">
        <v>9</v>
      </c>
      <c r="B1610" s="10" t="s">
        <v>42</v>
      </c>
      <c r="C1610" s="10" t="s">
        <v>4743</v>
      </c>
      <c r="D1610" s="10" t="s">
        <v>4756</v>
      </c>
      <c r="E1610" s="11" t="s">
        <v>4919</v>
      </c>
      <c r="F1610" s="10" t="s">
        <v>416</v>
      </c>
      <c r="G1610" s="11" t="s">
        <v>417</v>
      </c>
      <c r="H1610" s="42">
        <v>34219.415800000002</v>
      </c>
      <c r="I1610" s="42" t="s">
        <v>414</v>
      </c>
      <c r="J1610" s="42">
        <v>325.88900666949098</v>
      </c>
      <c r="K1610" s="42">
        <v>325.88900666949098</v>
      </c>
      <c r="N1610" s="43"/>
    </row>
    <row r="1611" spans="1:14" x14ac:dyDescent="0.3">
      <c r="A1611" s="10" t="s">
        <v>9</v>
      </c>
      <c r="B1611" s="10" t="s">
        <v>42</v>
      </c>
      <c r="C1611" s="10" t="s">
        <v>4743</v>
      </c>
      <c r="D1611" s="10" t="s">
        <v>4756</v>
      </c>
      <c r="E1611" s="11" t="s">
        <v>4919</v>
      </c>
      <c r="F1611" s="10" t="s">
        <v>4746</v>
      </c>
      <c r="G1611" s="11" t="s">
        <v>4747</v>
      </c>
      <c r="H1611" s="42">
        <v>0</v>
      </c>
      <c r="I1611" s="42" t="s">
        <v>414</v>
      </c>
      <c r="J1611" s="42">
        <v>0</v>
      </c>
      <c r="K1611" s="42">
        <v>0</v>
      </c>
      <c r="N1611" s="43"/>
    </row>
    <row r="1612" spans="1:14" x14ac:dyDescent="0.3">
      <c r="A1612" s="10" t="s">
        <v>9</v>
      </c>
      <c r="B1612" s="10" t="s">
        <v>42</v>
      </c>
      <c r="C1612" s="10" t="s">
        <v>4743</v>
      </c>
      <c r="D1612" s="10" t="s">
        <v>4756</v>
      </c>
      <c r="E1612" s="11" t="s">
        <v>4919</v>
      </c>
      <c r="F1612" s="10" t="s">
        <v>4748</v>
      </c>
      <c r="G1612" s="11" t="s">
        <v>4749</v>
      </c>
      <c r="H1612" s="42">
        <v>56465.685899999997</v>
      </c>
      <c r="I1612" s="42" t="s">
        <v>414</v>
      </c>
      <c r="J1612" s="42">
        <v>151.518297087695</v>
      </c>
      <c r="K1612" s="42">
        <v>151.518297087695</v>
      </c>
      <c r="N1612" s="43"/>
    </row>
    <row r="1613" spans="1:14" x14ac:dyDescent="0.3">
      <c r="A1613" s="10" t="s">
        <v>9</v>
      </c>
      <c r="B1613" s="10" t="s">
        <v>42</v>
      </c>
      <c r="C1613" s="10" t="s">
        <v>4743</v>
      </c>
      <c r="D1613" s="10" t="s">
        <v>4758</v>
      </c>
      <c r="E1613" s="11" t="s">
        <v>5273</v>
      </c>
      <c r="F1613" s="10" t="s">
        <v>416</v>
      </c>
      <c r="G1613" s="11" t="s">
        <v>417</v>
      </c>
      <c r="H1613" s="42">
        <v>4051.7211000000002</v>
      </c>
      <c r="I1613" s="42" t="s">
        <v>414</v>
      </c>
      <c r="J1613" s="42">
        <v>8.5093320705812001</v>
      </c>
      <c r="K1613" s="42">
        <v>8.5093320705812001</v>
      </c>
      <c r="N1613" s="43"/>
    </row>
    <row r="1614" spans="1:14" x14ac:dyDescent="0.3">
      <c r="A1614" s="10" t="s">
        <v>9</v>
      </c>
      <c r="B1614" s="10" t="s">
        <v>42</v>
      </c>
      <c r="C1614" s="10" t="s">
        <v>4743</v>
      </c>
      <c r="D1614" s="10" t="s">
        <v>4758</v>
      </c>
      <c r="E1614" s="11" t="s">
        <v>5273</v>
      </c>
      <c r="F1614" s="10" t="s">
        <v>4746</v>
      </c>
      <c r="G1614" s="11" t="s">
        <v>4747</v>
      </c>
      <c r="H1614" s="42">
        <v>2006.9273000000001</v>
      </c>
      <c r="I1614" s="42" t="s">
        <v>414</v>
      </c>
      <c r="J1614" s="42">
        <v>4.2149028013159198</v>
      </c>
      <c r="K1614" s="42">
        <v>4.2149028013159198</v>
      </c>
      <c r="N1614" s="43"/>
    </row>
    <row r="1615" spans="1:14" x14ac:dyDescent="0.3">
      <c r="A1615" s="10" t="s">
        <v>9</v>
      </c>
      <c r="B1615" s="10" t="s">
        <v>42</v>
      </c>
      <c r="C1615" s="10" t="s">
        <v>4743</v>
      </c>
      <c r="D1615" s="10" t="s">
        <v>4758</v>
      </c>
      <c r="E1615" s="11" t="s">
        <v>5273</v>
      </c>
      <c r="F1615" s="10" t="s">
        <v>4748</v>
      </c>
      <c r="G1615" s="11" t="s">
        <v>4749</v>
      </c>
      <c r="H1615" s="42">
        <v>26203.653999999999</v>
      </c>
      <c r="I1615" s="42" t="s">
        <v>414</v>
      </c>
      <c r="J1615" s="42">
        <v>55.032315820954999</v>
      </c>
      <c r="K1615" s="42">
        <v>55.032315820954999</v>
      </c>
      <c r="N1615" s="43"/>
    </row>
    <row r="1616" spans="1:14" x14ac:dyDescent="0.3">
      <c r="A1616" s="10" t="s">
        <v>9</v>
      </c>
      <c r="B1616" s="10" t="s">
        <v>42</v>
      </c>
      <c r="C1616" s="10" t="s">
        <v>4743</v>
      </c>
      <c r="D1616" s="10" t="s">
        <v>4762</v>
      </c>
      <c r="E1616" s="11" t="s">
        <v>4826</v>
      </c>
      <c r="F1616" s="10" t="s">
        <v>416</v>
      </c>
      <c r="G1616" s="11" t="s">
        <v>417</v>
      </c>
      <c r="H1616" s="42">
        <v>7096.2213000000002</v>
      </c>
      <c r="I1616" s="42">
        <v>1.40011549884501</v>
      </c>
      <c r="J1616" s="42">
        <v>5.6348729512704896</v>
      </c>
      <c r="K1616" s="42">
        <v>7.0349884501154998</v>
      </c>
      <c r="N1616" s="43"/>
    </row>
    <row r="1617" spans="1:14" x14ac:dyDescent="0.3">
      <c r="A1617" s="10" t="s">
        <v>9</v>
      </c>
      <c r="B1617" s="10" t="s">
        <v>42</v>
      </c>
      <c r="C1617" s="10" t="s">
        <v>4743</v>
      </c>
      <c r="D1617" s="10" t="s">
        <v>4762</v>
      </c>
      <c r="E1617" s="11" t="s">
        <v>4826</v>
      </c>
      <c r="F1617" s="10" t="s">
        <v>4746</v>
      </c>
      <c r="G1617" s="11" t="s">
        <v>4747</v>
      </c>
      <c r="H1617" s="42">
        <v>2509.6392000000001</v>
      </c>
      <c r="I1617" s="42">
        <v>0.49516279837201599</v>
      </c>
      <c r="J1617" s="42">
        <v>1.99282092179078</v>
      </c>
      <c r="K1617" s="42">
        <v>2.4879837201627999</v>
      </c>
      <c r="N1617" s="43"/>
    </row>
    <row r="1618" spans="1:14" x14ac:dyDescent="0.3">
      <c r="A1618" s="10" t="s">
        <v>9</v>
      </c>
      <c r="B1618" s="10" t="s">
        <v>42</v>
      </c>
      <c r="C1618" s="10" t="s">
        <v>4743</v>
      </c>
      <c r="D1618" s="10" t="s">
        <v>4762</v>
      </c>
      <c r="E1618" s="11" t="s">
        <v>4826</v>
      </c>
      <c r="F1618" s="10" t="s">
        <v>4748</v>
      </c>
      <c r="G1618" s="11" t="s">
        <v>4749</v>
      </c>
      <c r="H1618" s="42">
        <v>20682.888900000002</v>
      </c>
      <c r="I1618" s="42">
        <v>4.0808244417555803</v>
      </c>
      <c r="J1618" s="42">
        <v>16.4235931140689</v>
      </c>
      <c r="K1618" s="42">
        <v>20.5044175558244</v>
      </c>
      <c r="N1618" s="43"/>
    </row>
    <row r="1619" spans="1:14" x14ac:dyDescent="0.3">
      <c r="A1619" s="10" t="s">
        <v>9</v>
      </c>
      <c r="B1619" s="10" t="s">
        <v>42</v>
      </c>
      <c r="C1619" s="10" t="s">
        <v>4743</v>
      </c>
      <c r="D1619" s="10" t="s">
        <v>4766</v>
      </c>
      <c r="E1619" s="11" t="s">
        <v>5274</v>
      </c>
      <c r="F1619" s="10" t="s">
        <v>416</v>
      </c>
      <c r="G1619" s="11" t="s">
        <v>417</v>
      </c>
      <c r="H1619" s="42">
        <v>6613.3953000000001</v>
      </c>
      <c r="I1619" s="42" t="s">
        <v>414</v>
      </c>
      <c r="J1619" s="42">
        <v>2.3465014898288099</v>
      </c>
      <c r="K1619" s="42">
        <v>2.3465014898288099</v>
      </c>
      <c r="N1619" s="43"/>
    </row>
    <row r="1620" spans="1:14" x14ac:dyDescent="0.3">
      <c r="A1620" s="10" t="s">
        <v>9</v>
      </c>
      <c r="B1620" s="10" t="s">
        <v>42</v>
      </c>
      <c r="C1620" s="10" t="s">
        <v>4743</v>
      </c>
      <c r="D1620" s="10" t="s">
        <v>4766</v>
      </c>
      <c r="E1620" s="11" t="s">
        <v>5274</v>
      </c>
      <c r="F1620" s="10" t="s">
        <v>4746</v>
      </c>
      <c r="G1620" s="11" t="s">
        <v>4747</v>
      </c>
      <c r="H1620" s="42">
        <v>3035.6568000000002</v>
      </c>
      <c r="I1620" s="42" t="s">
        <v>414</v>
      </c>
      <c r="J1620" s="42">
        <v>1.07708265106896</v>
      </c>
      <c r="K1620" s="42">
        <v>1.07708265106896</v>
      </c>
      <c r="N1620" s="43"/>
    </row>
    <row r="1621" spans="1:14" x14ac:dyDescent="0.3">
      <c r="A1621" s="10" t="s">
        <v>9</v>
      </c>
      <c r="B1621" s="10" t="s">
        <v>42</v>
      </c>
      <c r="C1621" s="10" t="s">
        <v>4743</v>
      </c>
      <c r="D1621" s="10" t="s">
        <v>4766</v>
      </c>
      <c r="E1621" s="11" t="s">
        <v>5274</v>
      </c>
      <c r="F1621" s="10" t="s">
        <v>4748</v>
      </c>
      <c r="G1621" s="11" t="s">
        <v>4749</v>
      </c>
      <c r="H1621" s="42">
        <v>12703.6901</v>
      </c>
      <c r="I1621" s="42" t="s">
        <v>414</v>
      </c>
      <c r="J1621" s="42">
        <v>5.7994498507132599</v>
      </c>
      <c r="K1621" s="42">
        <v>5.7994498507132599</v>
      </c>
      <c r="N1621" s="43"/>
    </row>
    <row r="1622" spans="1:14" x14ac:dyDescent="0.3">
      <c r="A1622" s="10" t="s">
        <v>9</v>
      </c>
      <c r="B1622" s="10" t="s">
        <v>42</v>
      </c>
      <c r="C1622" s="10" t="s">
        <v>4743</v>
      </c>
      <c r="D1622" s="10" t="s">
        <v>4768</v>
      </c>
      <c r="E1622" s="11" t="s">
        <v>5275</v>
      </c>
      <c r="F1622" s="10" t="s">
        <v>416</v>
      </c>
      <c r="G1622" s="11" t="s">
        <v>417</v>
      </c>
      <c r="H1622" s="42">
        <v>31413.462599999999</v>
      </c>
      <c r="I1622" s="42">
        <v>2.8322555182839202</v>
      </c>
      <c r="J1622" s="42">
        <v>1874.55404302345</v>
      </c>
      <c r="K1622" s="42">
        <v>1877.38629854174</v>
      </c>
      <c r="N1622" s="43"/>
    </row>
    <row r="1623" spans="1:14" x14ac:dyDescent="0.3">
      <c r="A1623" s="10" t="s">
        <v>9</v>
      </c>
      <c r="B1623" s="10" t="s">
        <v>42</v>
      </c>
      <c r="C1623" s="10" t="s">
        <v>4743</v>
      </c>
      <c r="D1623" s="10" t="s">
        <v>4768</v>
      </c>
      <c r="E1623" s="11" t="s">
        <v>5275</v>
      </c>
      <c r="F1623" s="10" t="s">
        <v>4746</v>
      </c>
      <c r="G1623" s="11" t="s">
        <v>4747</v>
      </c>
      <c r="H1623" s="42">
        <v>17277.404600000002</v>
      </c>
      <c r="I1623" s="42">
        <v>1.5577405350561599</v>
      </c>
      <c r="J1623" s="42">
        <v>1031.0047236629</v>
      </c>
      <c r="K1623" s="42">
        <v>1032.56246419796</v>
      </c>
      <c r="N1623" s="43"/>
    </row>
    <row r="1624" spans="1:14" x14ac:dyDescent="0.3">
      <c r="A1624" s="10" t="s">
        <v>9</v>
      </c>
      <c r="B1624" s="10" t="s">
        <v>42</v>
      </c>
      <c r="C1624" s="10" t="s">
        <v>4743</v>
      </c>
      <c r="D1624" s="10" t="s">
        <v>4768</v>
      </c>
      <c r="E1624" s="11" t="s">
        <v>5275</v>
      </c>
      <c r="F1624" s="10" t="s">
        <v>4748</v>
      </c>
      <c r="G1624" s="11" t="s">
        <v>4749</v>
      </c>
      <c r="H1624" s="42">
        <v>37178.2045</v>
      </c>
      <c r="I1624" s="42" t="s">
        <v>414</v>
      </c>
      <c r="J1624" s="42">
        <v>0</v>
      </c>
      <c r="K1624" s="42">
        <v>0</v>
      </c>
      <c r="N1624" s="43"/>
    </row>
    <row r="1625" spans="1:14" x14ac:dyDescent="0.3">
      <c r="A1625" s="10" t="s">
        <v>9</v>
      </c>
      <c r="B1625" s="10" t="s">
        <v>42</v>
      </c>
      <c r="C1625" s="10" t="s">
        <v>4743</v>
      </c>
      <c r="D1625" s="10" t="s">
        <v>4770</v>
      </c>
      <c r="E1625" s="11" t="s">
        <v>5276</v>
      </c>
      <c r="F1625" s="10" t="s">
        <v>416</v>
      </c>
      <c r="G1625" s="11" t="s">
        <v>417</v>
      </c>
      <c r="H1625" s="42">
        <v>8579.9989999999998</v>
      </c>
      <c r="I1625" s="42">
        <v>0.36995869565217399</v>
      </c>
      <c r="J1625" s="42">
        <v>14.523593478260899</v>
      </c>
      <c r="K1625" s="42">
        <v>14.893552173912999</v>
      </c>
      <c r="N1625" s="43"/>
    </row>
    <row r="1626" spans="1:14" x14ac:dyDescent="0.3">
      <c r="A1626" s="10" t="s">
        <v>9</v>
      </c>
      <c r="B1626" s="10" t="s">
        <v>42</v>
      </c>
      <c r="C1626" s="10" t="s">
        <v>4743</v>
      </c>
      <c r="D1626" s="10" t="s">
        <v>4770</v>
      </c>
      <c r="E1626" s="11" t="s">
        <v>5276</v>
      </c>
      <c r="F1626" s="10" t="s">
        <v>4746</v>
      </c>
      <c r="G1626" s="11" t="s">
        <v>4747</v>
      </c>
      <c r="H1626" s="42">
        <v>953.33320000000003</v>
      </c>
      <c r="I1626" s="42">
        <v>4.1106521739130403E-2</v>
      </c>
      <c r="J1626" s="42">
        <v>1.6137326086956501</v>
      </c>
      <c r="K1626" s="42">
        <v>1.65483913043478</v>
      </c>
      <c r="N1626" s="43"/>
    </row>
    <row r="1627" spans="1:14" x14ac:dyDescent="0.3">
      <c r="A1627" s="10" t="s">
        <v>9</v>
      </c>
      <c r="B1627" s="10" t="s">
        <v>42</v>
      </c>
      <c r="C1627" s="10" t="s">
        <v>4743</v>
      </c>
      <c r="D1627" s="10" t="s">
        <v>4770</v>
      </c>
      <c r="E1627" s="11" t="s">
        <v>5276</v>
      </c>
      <c r="F1627" s="10" t="s">
        <v>4748</v>
      </c>
      <c r="G1627" s="11" t="s">
        <v>4749</v>
      </c>
      <c r="H1627" s="42">
        <v>80715.546499999997</v>
      </c>
      <c r="I1627" s="42">
        <v>3.4803521739130399</v>
      </c>
      <c r="J1627" s="42">
        <v>136.62936086956501</v>
      </c>
      <c r="K1627" s="42">
        <v>140.109713043478</v>
      </c>
      <c r="N1627" s="43"/>
    </row>
    <row r="1628" spans="1:14" x14ac:dyDescent="0.3">
      <c r="A1628" s="10" t="s">
        <v>9</v>
      </c>
      <c r="B1628" s="10" t="s">
        <v>42</v>
      </c>
      <c r="C1628" s="10" t="s">
        <v>4743</v>
      </c>
      <c r="D1628" s="10" t="s">
        <v>4772</v>
      </c>
      <c r="E1628" s="11" t="s">
        <v>5277</v>
      </c>
      <c r="F1628" s="10" t="s">
        <v>416</v>
      </c>
      <c r="G1628" s="11" t="s">
        <v>417</v>
      </c>
      <c r="H1628" s="42">
        <v>30638.0304</v>
      </c>
      <c r="I1628" s="42" t="s">
        <v>414</v>
      </c>
      <c r="J1628" s="42">
        <v>619.40008425590304</v>
      </c>
      <c r="K1628" s="42">
        <v>619.40008425590304</v>
      </c>
      <c r="N1628" s="43"/>
    </row>
    <row r="1629" spans="1:14" x14ac:dyDescent="0.3">
      <c r="A1629" s="10" t="s">
        <v>9</v>
      </c>
      <c r="B1629" s="10" t="s">
        <v>42</v>
      </c>
      <c r="C1629" s="10" t="s">
        <v>4743</v>
      </c>
      <c r="D1629" s="10" t="s">
        <v>4772</v>
      </c>
      <c r="E1629" s="11" t="s">
        <v>5277</v>
      </c>
      <c r="F1629" s="10" t="s">
        <v>4746</v>
      </c>
      <c r="G1629" s="11" t="s">
        <v>4747</v>
      </c>
      <c r="H1629" s="42">
        <v>2982.4630999999999</v>
      </c>
      <c r="I1629" s="42" t="s">
        <v>414</v>
      </c>
      <c r="J1629" s="42">
        <v>60.295583423140997</v>
      </c>
      <c r="K1629" s="42">
        <v>60.295583423140997</v>
      </c>
      <c r="N1629" s="43"/>
    </row>
    <row r="1630" spans="1:14" x14ac:dyDescent="0.3">
      <c r="A1630" s="10" t="s">
        <v>9</v>
      </c>
      <c r="B1630" s="10" t="s">
        <v>42</v>
      </c>
      <c r="C1630" s="10" t="s">
        <v>4743</v>
      </c>
      <c r="D1630" s="10" t="s">
        <v>4772</v>
      </c>
      <c r="E1630" s="11" t="s">
        <v>5277</v>
      </c>
      <c r="F1630" s="10" t="s">
        <v>4748</v>
      </c>
      <c r="G1630" s="11" t="s">
        <v>4749</v>
      </c>
      <c r="H1630" s="42">
        <v>129601.5797</v>
      </c>
      <c r="I1630" s="42" t="s">
        <v>414</v>
      </c>
      <c r="J1630" s="42">
        <v>2620.11717056922</v>
      </c>
      <c r="K1630" s="42">
        <v>2620.11717056922</v>
      </c>
      <c r="N1630" s="43"/>
    </row>
    <row r="1631" spans="1:14" x14ac:dyDescent="0.3">
      <c r="A1631" s="10" t="s">
        <v>9</v>
      </c>
      <c r="B1631" s="10" t="s">
        <v>42</v>
      </c>
      <c r="C1631" s="10" t="s">
        <v>4743</v>
      </c>
      <c r="D1631" s="10" t="s">
        <v>4774</v>
      </c>
      <c r="E1631" s="11" t="s">
        <v>5278</v>
      </c>
      <c r="F1631" s="10" t="s">
        <v>13</v>
      </c>
      <c r="G1631" s="11" t="s">
        <v>415</v>
      </c>
      <c r="H1631" s="42">
        <v>0</v>
      </c>
      <c r="I1631" s="42">
        <v>0</v>
      </c>
      <c r="J1631" s="42">
        <v>0</v>
      </c>
      <c r="K1631" s="42">
        <v>0</v>
      </c>
      <c r="N1631" s="43"/>
    </row>
    <row r="1632" spans="1:14" x14ac:dyDescent="0.3">
      <c r="A1632" s="10" t="s">
        <v>9</v>
      </c>
      <c r="B1632" s="10" t="s">
        <v>42</v>
      </c>
      <c r="C1632" s="10" t="s">
        <v>4743</v>
      </c>
      <c r="D1632" s="10" t="s">
        <v>4774</v>
      </c>
      <c r="E1632" s="11" t="s">
        <v>5278</v>
      </c>
      <c r="F1632" s="10" t="s">
        <v>416</v>
      </c>
      <c r="G1632" s="11" t="s">
        <v>417</v>
      </c>
      <c r="H1632" s="42">
        <v>5272.0334000000003</v>
      </c>
      <c r="I1632" s="42">
        <v>0.65093279290135297</v>
      </c>
      <c r="J1632" s="42">
        <v>17.850908692556299</v>
      </c>
      <c r="K1632" s="42">
        <v>18.5018414854576</v>
      </c>
      <c r="N1632" s="43"/>
    </row>
    <row r="1633" spans="1:14" x14ac:dyDescent="0.3">
      <c r="A1633" s="10" t="s">
        <v>9</v>
      </c>
      <c r="B1633" s="10" t="s">
        <v>42</v>
      </c>
      <c r="C1633" s="10" t="s">
        <v>4743</v>
      </c>
      <c r="D1633" s="10" t="s">
        <v>4774</v>
      </c>
      <c r="E1633" s="11" t="s">
        <v>5278</v>
      </c>
      <c r="F1633" s="10" t="s">
        <v>4746</v>
      </c>
      <c r="G1633" s="11" t="s">
        <v>4747</v>
      </c>
      <c r="H1633" s="42">
        <v>1318.0083</v>
      </c>
      <c r="I1633" s="42">
        <v>0.16273319822533799</v>
      </c>
      <c r="J1633" s="42">
        <v>4.4627271731390703</v>
      </c>
      <c r="K1633" s="42">
        <v>4.6254603713644098</v>
      </c>
      <c r="N1633" s="43"/>
    </row>
    <row r="1634" spans="1:14" x14ac:dyDescent="0.3">
      <c r="A1634" s="10" t="s">
        <v>9</v>
      </c>
      <c r="B1634" s="10" t="s">
        <v>42</v>
      </c>
      <c r="C1634" s="10" t="s">
        <v>4743</v>
      </c>
      <c r="D1634" s="10" t="s">
        <v>4774</v>
      </c>
      <c r="E1634" s="11" t="s">
        <v>5278</v>
      </c>
      <c r="F1634" s="10" t="s">
        <v>4748</v>
      </c>
      <c r="G1634" s="11" t="s">
        <v>4749</v>
      </c>
      <c r="H1634" s="42">
        <v>180127.80720000001</v>
      </c>
      <c r="I1634" s="42">
        <v>22.240203757462901</v>
      </c>
      <c r="J1634" s="42">
        <v>609.90604699567302</v>
      </c>
      <c r="K1634" s="42">
        <v>632.14625075313597</v>
      </c>
      <c r="N1634" s="43"/>
    </row>
    <row r="1635" spans="1:14" x14ac:dyDescent="0.3">
      <c r="A1635" s="10" t="s">
        <v>9</v>
      </c>
      <c r="B1635" s="10" t="s">
        <v>42</v>
      </c>
      <c r="C1635" s="10" t="s">
        <v>4743</v>
      </c>
      <c r="D1635" s="10" t="s">
        <v>4776</v>
      </c>
      <c r="E1635" s="11" t="s">
        <v>5279</v>
      </c>
      <c r="F1635" s="10" t="s">
        <v>416</v>
      </c>
      <c r="G1635" s="11" t="s">
        <v>417</v>
      </c>
      <c r="H1635" s="42">
        <v>18142.386500000001</v>
      </c>
      <c r="I1635" s="42" t="s">
        <v>414</v>
      </c>
      <c r="J1635" s="42">
        <v>226.50247526529699</v>
      </c>
      <c r="K1635" s="42">
        <v>226.50247526529699</v>
      </c>
      <c r="N1635" s="43"/>
    </row>
    <row r="1636" spans="1:14" x14ac:dyDescent="0.3">
      <c r="A1636" s="10" t="s">
        <v>9</v>
      </c>
      <c r="B1636" s="10" t="s">
        <v>42</v>
      </c>
      <c r="C1636" s="10" t="s">
        <v>4743</v>
      </c>
      <c r="D1636" s="10" t="s">
        <v>4776</v>
      </c>
      <c r="E1636" s="11" t="s">
        <v>5279</v>
      </c>
      <c r="F1636" s="10" t="s">
        <v>4746</v>
      </c>
      <c r="G1636" s="11" t="s">
        <v>4747</v>
      </c>
      <c r="H1636" s="42">
        <v>1952.5437999999999</v>
      </c>
      <c r="I1636" s="42" t="s">
        <v>414</v>
      </c>
      <c r="J1636" s="42">
        <v>24.3769480106149</v>
      </c>
      <c r="K1636" s="42">
        <v>24.3769480106149</v>
      </c>
      <c r="N1636" s="43"/>
    </row>
    <row r="1637" spans="1:14" x14ac:dyDescent="0.3">
      <c r="A1637" s="10" t="s">
        <v>9</v>
      </c>
      <c r="B1637" s="10" t="s">
        <v>42</v>
      </c>
      <c r="C1637" s="10" t="s">
        <v>4743</v>
      </c>
      <c r="D1637" s="10" t="s">
        <v>4776</v>
      </c>
      <c r="E1637" s="11" t="s">
        <v>5279</v>
      </c>
      <c r="F1637" s="10" t="s">
        <v>4748</v>
      </c>
      <c r="G1637" s="11" t="s">
        <v>4749</v>
      </c>
      <c r="H1637" s="42">
        <v>17304.533899999999</v>
      </c>
      <c r="I1637" s="42" t="s">
        <v>414</v>
      </c>
      <c r="J1637" s="42">
        <v>90.576334533813494</v>
      </c>
      <c r="K1637" s="42">
        <v>90.576334533813494</v>
      </c>
      <c r="N1637" s="43"/>
    </row>
    <row r="1638" spans="1:14" x14ac:dyDescent="0.3">
      <c r="A1638" s="10" t="s">
        <v>9</v>
      </c>
      <c r="B1638" s="10" t="s">
        <v>42</v>
      </c>
      <c r="C1638" s="10" t="s">
        <v>4743</v>
      </c>
      <c r="D1638" s="10" t="s">
        <v>4776</v>
      </c>
      <c r="E1638" s="11" t="s">
        <v>5279</v>
      </c>
      <c r="F1638" s="10" t="s">
        <v>4760</v>
      </c>
      <c r="G1638" s="11" t="s">
        <v>4761</v>
      </c>
      <c r="H1638" s="42">
        <v>20637.784299999999</v>
      </c>
      <c r="I1638" s="42" t="s">
        <v>414</v>
      </c>
      <c r="J1638" s="42">
        <v>108.023415366146</v>
      </c>
      <c r="K1638" s="42">
        <v>108.023415366146</v>
      </c>
      <c r="N1638" s="43"/>
    </row>
    <row r="1639" spans="1:14" x14ac:dyDescent="0.3">
      <c r="A1639" s="10" t="s">
        <v>9</v>
      </c>
      <c r="B1639" s="10" t="s">
        <v>42</v>
      </c>
      <c r="C1639" s="10" t="s">
        <v>4743</v>
      </c>
      <c r="D1639" s="10" t="s">
        <v>4835</v>
      </c>
      <c r="E1639" s="11" t="s">
        <v>4777</v>
      </c>
      <c r="F1639" s="10" t="s">
        <v>416</v>
      </c>
      <c r="G1639" s="11" t="s">
        <v>417</v>
      </c>
      <c r="H1639" s="42">
        <v>22867.391899999999</v>
      </c>
      <c r="I1639" s="42">
        <v>7.7151290549362201</v>
      </c>
      <c r="J1639" s="42">
        <v>143.23534699206601</v>
      </c>
      <c r="K1639" s="42">
        <v>150.95047604700201</v>
      </c>
      <c r="N1639" s="43"/>
    </row>
    <row r="1640" spans="1:14" x14ac:dyDescent="0.3">
      <c r="A1640" s="10" t="s">
        <v>9</v>
      </c>
      <c r="B1640" s="10" t="s">
        <v>42</v>
      </c>
      <c r="C1640" s="10" t="s">
        <v>4743</v>
      </c>
      <c r="D1640" s="10" t="s">
        <v>4835</v>
      </c>
      <c r="E1640" s="11" t="s">
        <v>4777</v>
      </c>
      <c r="F1640" s="10" t="s">
        <v>4746</v>
      </c>
      <c r="G1640" s="11" t="s">
        <v>4747</v>
      </c>
      <c r="H1640" s="42">
        <v>497.11720000000003</v>
      </c>
      <c r="I1640" s="42">
        <v>0.16772019684643999</v>
      </c>
      <c r="J1640" s="42">
        <v>3.1138118911318702</v>
      </c>
      <c r="K1640" s="42">
        <v>3.2815320879783099</v>
      </c>
      <c r="N1640" s="43"/>
    </row>
    <row r="1641" spans="1:14" x14ac:dyDescent="0.3">
      <c r="A1641" s="10" t="s">
        <v>9</v>
      </c>
      <c r="B1641" s="10" t="s">
        <v>42</v>
      </c>
      <c r="C1641" s="10" t="s">
        <v>4743</v>
      </c>
      <c r="D1641" s="10" t="s">
        <v>4835</v>
      </c>
      <c r="E1641" s="11" t="s">
        <v>4777</v>
      </c>
      <c r="F1641" s="10" t="s">
        <v>4748</v>
      </c>
      <c r="G1641" s="11" t="s">
        <v>4749</v>
      </c>
      <c r="H1641" s="42">
        <v>26631.279399999999</v>
      </c>
      <c r="I1641" s="42">
        <v>8.9850105453449807</v>
      </c>
      <c r="J1641" s="42">
        <v>166.81135131063601</v>
      </c>
      <c r="K1641" s="42">
        <v>175.79636185598099</v>
      </c>
      <c r="N1641" s="43"/>
    </row>
    <row r="1642" spans="1:14" x14ac:dyDescent="0.3">
      <c r="A1642" s="10" t="s">
        <v>9</v>
      </c>
      <c r="B1642" s="10" t="s">
        <v>42</v>
      </c>
      <c r="C1642" s="10" t="s">
        <v>4743</v>
      </c>
      <c r="D1642" s="10" t="s">
        <v>4836</v>
      </c>
      <c r="E1642" s="11" t="s">
        <v>4955</v>
      </c>
      <c r="F1642" s="10" t="s">
        <v>416</v>
      </c>
      <c r="G1642" s="11" t="s">
        <v>417</v>
      </c>
      <c r="H1642" s="42">
        <v>7071.3510999999999</v>
      </c>
      <c r="I1642" s="42" t="s">
        <v>414</v>
      </c>
      <c r="J1642" s="42">
        <v>7.7362631721156401</v>
      </c>
      <c r="K1642" s="42">
        <v>7.7362631721156401</v>
      </c>
      <c r="N1642" s="43"/>
    </row>
    <row r="1643" spans="1:14" x14ac:dyDescent="0.3">
      <c r="A1643" s="10" t="s">
        <v>9</v>
      </c>
      <c r="B1643" s="10" t="s">
        <v>42</v>
      </c>
      <c r="C1643" s="10" t="s">
        <v>4743</v>
      </c>
      <c r="D1643" s="10" t="s">
        <v>4836</v>
      </c>
      <c r="E1643" s="11" t="s">
        <v>4955</v>
      </c>
      <c r="F1643" s="10" t="s">
        <v>4746</v>
      </c>
      <c r="G1643" s="11" t="s">
        <v>4747</v>
      </c>
      <c r="H1643" s="42">
        <v>501.83780000000002</v>
      </c>
      <c r="I1643" s="42" t="s">
        <v>414</v>
      </c>
      <c r="J1643" s="42">
        <v>0.54902512834369099</v>
      </c>
      <c r="K1643" s="42">
        <v>0.54902512834369099</v>
      </c>
      <c r="N1643" s="43"/>
    </row>
    <row r="1644" spans="1:14" x14ac:dyDescent="0.3">
      <c r="A1644" s="10" t="s">
        <v>9</v>
      </c>
      <c r="B1644" s="10" t="s">
        <v>42</v>
      </c>
      <c r="C1644" s="10" t="s">
        <v>4743</v>
      </c>
      <c r="D1644" s="10" t="s">
        <v>4836</v>
      </c>
      <c r="E1644" s="11" t="s">
        <v>4955</v>
      </c>
      <c r="F1644" s="10" t="s">
        <v>4748</v>
      </c>
      <c r="G1644" s="11" t="s">
        <v>4749</v>
      </c>
      <c r="H1644" s="42">
        <v>23130.1613</v>
      </c>
      <c r="I1644" s="42" t="s">
        <v>414</v>
      </c>
      <c r="J1644" s="42">
        <v>25.3050672791138</v>
      </c>
      <c r="K1644" s="42">
        <v>25.3050672791138</v>
      </c>
      <c r="N1644" s="43"/>
    </row>
    <row r="1645" spans="1:14" x14ac:dyDescent="0.3">
      <c r="A1645" s="10" t="s">
        <v>9</v>
      </c>
      <c r="B1645" s="10" t="s">
        <v>42</v>
      </c>
      <c r="C1645" s="10" t="s">
        <v>4779</v>
      </c>
      <c r="D1645" s="10" t="s">
        <v>5280</v>
      </c>
      <c r="E1645" s="11" t="s">
        <v>5281</v>
      </c>
      <c r="F1645" s="10" t="s">
        <v>13</v>
      </c>
      <c r="G1645" s="11" t="s">
        <v>415</v>
      </c>
      <c r="H1645" s="42">
        <v>0</v>
      </c>
      <c r="I1645" s="42">
        <v>0</v>
      </c>
      <c r="J1645" s="42">
        <v>0</v>
      </c>
      <c r="K1645" s="42">
        <v>0</v>
      </c>
      <c r="N1645" s="43"/>
    </row>
    <row r="1646" spans="1:14" x14ac:dyDescent="0.3">
      <c r="A1646" s="10" t="s">
        <v>9</v>
      </c>
      <c r="B1646" s="10" t="s">
        <v>42</v>
      </c>
      <c r="C1646" s="10" t="s">
        <v>4779</v>
      </c>
      <c r="D1646" s="10" t="s">
        <v>5280</v>
      </c>
      <c r="E1646" s="11" t="s">
        <v>5281</v>
      </c>
      <c r="F1646" s="10" t="s">
        <v>416</v>
      </c>
      <c r="G1646" s="11" t="s">
        <v>417</v>
      </c>
      <c r="H1646" s="42">
        <v>4678155.6519999998</v>
      </c>
      <c r="I1646" s="42">
        <v>98.036558612585594</v>
      </c>
      <c r="J1646" s="42">
        <v>118736.844699947</v>
      </c>
      <c r="K1646" s="42">
        <v>118834.88125856</v>
      </c>
      <c r="N1646" s="43"/>
    </row>
    <row r="1647" spans="1:14" x14ac:dyDescent="0.3">
      <c r="A1647" s="10" t="s">
        <v>9</v>
      </c>
      <c r="B1647" s="10" t="s">
        <v>42</v>
      </c>
      <c r="C1647" s="10" t="s">
        <v>4779</v>
      </c>
      <c r="D1647" s="10" t="s">
        <v>5280</v>
      </c>
      <c r="E1647" s="11" t="s">
        <v>5281</v>
      </c>
      <c r="F1647" s="10" t="s">
        <v>4784</v>
      </c>
      <c r="G1647" s="11" t="s">
        <v>4785</v>
      </c>
      <c r="H1647" s="42">
        <v>0</v>
      </c>
      <c r="I1647" s="42">
        <v>0</v>
      </c>
      <c r="J1647" s="42">
        <v>0</v>
      </c>
      <c r="K1647" s="42">
        <v>0</v>
      </c>
      <c r="N1647" s="43"/>
    </row>
    <row r="1648" spans="1:14" x14ac:dyDescent="0.3">
      <c r="A1648" s="10" t="s">
        <v>9</v>
      </c>
      <c r="B1648" s="10" t="s">
        <v>42</v>
      </c>
      <c r="C1648" s="10" t="s">
        <v>4779</v>
      </c>
      <c r="D1648" s="10" t="s">
        <v>5280</v>
      </c>
      <c r="E1648" s="11" t="s">
        <v>5281</v>
      </c>
      <c r="F1648" s="10" t="s">
        <v>4731</v>
      </c>
      <c r="G1648" s="11" t="s">
        <v>4732</v>
      </c>
      <c r="H1648" s="42">
        <v>0</v>
      </c>
      <c r="I1648" s="42">
        <v>0</v>
      </c>
      <c r="J1648" s="42">
        <v>0</v>
      </c>
      <c r="K1648" s="42">
        <v>0</v>
      </c>
      <c r="N1648" s="43"/>
    </row>
    <row r="1649" spans="1:14" x14ac:dyDescent="0.3">
      <c r="A1649" s="10" t="s">
        <v>9</v>
      </c>
      <c r="B1649" s="10" t="s">
        <v>42</v>
      </c>
      <c r="C1649" s="10" t="s">
        <v>4779</v>
      </c>
      <c r="D1649" s="10" t="s">
        <v>5280</v>
      </c>
      <c r="E1649" s="11" t="s">
        <v>5281</v>
      </c>
      <c r="F1649" s="10" t="s">
        <v>4786</v>
      </c>
      <c r="G1649" s="11" t="s">
        <v>4787</v>
      </c>
      <c r="H1649" s="42">
        <v>234423.80989999999</v>
      </c>
      <c r="I1649" s="42">
        <v>4.9126419222821003</v>
      </c>
      <c r="J1649" s="42">
        <v>5949.9395862879401</v>
      </c>
      <c r="K1649" s="42">
        <v>5954.8522282102203</v>
      </c>
      <c r="N1649" s="43"/>
    </row>
    <row r="1650" spans="1:14" x14ac:dyDescent="0.3">
      <c r="A1650" s="10" t="s">
        <v>9</v>
      </c>
      <c r="B1650" s="10" t="s">
        <v>42</v>
      </c>
      <c r="C1650" s="10" t="s">
        <v>4779</v>
      </c>
      <c r="D1650" s="10" t="s">
        <v>5280</v>
      </c>
      <c r="E1650" s="11" t="s">
        <v>5281</v>
      </c>
      <c r="F1650" s="10" t="s">
        <v>4859</v>
      </c>
      <c r="G1650" s="11" t="s">
        <v>4860</v>
      </c>
      <c r="H1650" s="42">
        <v>351389.98749999999</v>
      </c>
      <c r="I1650" s="42">
        <v>7.3638133635884797</v>
      </c>
      <c r="J1650" s="42">
        <v>8918.6725454840107</v>
      </c>
      <c r="K1650" s="42">
        <v>8926.0363588475993</v>
      </c>
      <c r="N1650" s="43"/>
    </row>
    <row r="1651" spans="1:14" x14ac:dyDescent="0.3">
      <c r="A1651" s="10" t="s">
        <v>9</v>
      </c>
      <c r="B1651" s="10" t="s">
        <v>42</v>
      </c>
      <c r="C1651" s="10" t="s">
        <v>4779</v>
      </c>
      <c r="D1651" s="10" t="s">
        <v>5280</v>
      </c>
      <c r="E1651" s="11" t="s">
        <v>5281</v>
      </c>
      <c r="F1651" s="10" t="s">
        <v>4788</v>
      </c>
      <c r="G1651" s="11" t="s">
        <v>4789</v>
      </c>
      <c r="H1651" s="42">
        <v>0</v>
      </c>
      <c r="I1651" s="42">
        <v>0</v>
      </c>
      <c r="J1651" s="42">
        <v>0</v>
      </c>
      <c r="K1651" s="42">
        <v>0</v>
      </c>
      <c r="N1651" s="43"/>
    </row>
    <row r="1652" spans="1:14" x14ac:dyDescent="0.3">
      <c r="A1652" s="10" t="s">
        <v>9</v>
      </c>
      <c r="B1652" s="10" t="s">
        <v>42</v>
      </c>
      <c r="C1652" s="10" t="s">
        <v>4779</v>
      </c>
      <c r="D1652" s="10" t="s">
        <v>5282</v>
      </c>
      <c r="E1652" s="11" t="s">
        <v>5283</v>
      </c>
      <c r="F1652" s="10" t="s">
        <v>13</v>
      </c>
      <c r="G1652" s="11" t="s">
        <v>415</v>
      </c>
      <c r="H1652" s="42">
        <v>0</v>
      </c>
      <c r="I1652" s="42" t="s">
        <v>414</v>
      </c>
      <c r="J1652" s="42">
        <v>0</v>
      </c>
      <c r="K1652" s="42">
        <v>0</v>
      </c>
      <c r="N1652" s="43"/>
    </row>
    <row r="1653" spans="1:14" x14ac:dyDescent="0.3">
      <c r="A1653" s="10" t="s">
        <v>9</v>
      </c>
      <c r="B1653" s="10" t="s">
        <v>42</v>
      </c>
      <c r="C1653" s="10" t="s">
        <v>4779</v>
      </c>
      <c r="D1653" s="10" t="s">
        <v>5282</v>
      </c>
      <c r="E1653" s="11" t="s">
        <v>5283</v>
      </c>
      <c r="F1653" s="10" t="s">
        <v>416</v>
      </c>
      <c r="G1653" s="11" t="s">
        <v>417</v>
      </c>
      <c r="H1653" s="42">
        <v>1346249.8755000001</v>
      </c>
      <c r="I1653" s="42" t="s">
        <v>414</v>
      </c>
      <c r="J1653" s="42">
        <v>206474.481061634</v>
      </c>
      <c r="K1653" s="42">
        <v>206474.481061634</v>
      </c>
      <c r="N1653" s="43"/>
    </row>
    <row r="1654" spans="1:14" x14ac:dyDescent="0.3">
      <c r="A1654" s="10" t="s">
        <v>9</v>
      </c>
      <c r="B1654" s="10" t="s">
        <v>42</v>
      </c>
      <c r="C1654" s="10" t="s">
        <v>4779</v>
      </c>
      <c r="D1654" s="10" t="s">
        <v>5282</v>
      </c>
      <c r="E1654" s="11" t="s">
        <v>5283</v>
      </c>
      <c r="F1654" s="10" t="s">
        <v>4784</v>
      </c>
      <c r="G1654" s="11" t="s">
        <v>4785</v>
      </c>
      <c r="H1654" s="42">
        <v>0</v>
      </c>
      <c r="I1654" s="42" t="s">
        <v>414</v>
      </c>
      <c r="J1654" s="42">
        <v>0</v>
      </c>
      <c r="K1654" s="42">
        <v>0</v>
      </c>
      <c r="N1654" s="43"/>
    </row>
    <row r="1655" spans="1:14" x14ac:dyDescent="0.3">
      <c r="A1655" s="10" t="s">
        <v>9</v>
      </c>
      <c r="B1655" s="10" t="s">
        <v>42</v>
      </c>
      <c r="C1655" s="10" t="s">
        <v>4779</v>
      </c>
      <c r="D1655" s="10" t="s">
        <v>5282</v>
      </c>
      <c r="E1655" s="11" t="s">
        <v>5283</v>
      </c>
      <c r="F1655" s="10" t="s">
        <v>4731</v>
      </c>
      <c r="G1655" s="11" t="s">
        <v>4732</v>
      </c>
      <c r="H1655" s="42">
        <v>0</v>
      </c>
      <c r="I1655" s="42" t="s">
        <v>414</v>
      </c>
      <c r="J1655" s="42">
        <v>0</v>
      </c>
      <c r="K1655" s="42">
        <v>0</v>
      </c>
      <c r="N1655" s="43"/>
    </row>
    <row r="1656" spans="1:14" x14ac:dyDescent="0.3">
      <c r="A1656" s="10" t="s">
        <v>9</v>
      </c>
      <c r="B1656" s="10" t="s">
        <v>42</v>
      </c>
      <c r="C1656" s="10" t="s">
        <v>4779</v>
      </c>
      <c r="D1656" s="10" t="s">
        <v>5282</v>
      </c>
      <c r="E1656" s="11" t="s">
        <v>5283</v>
      </c>
      <c r="F1656" s="10" t="s">
        <v>4786</v>
      </c>
      <c r="G1656" s="11" t="s">
        <v>4787</v>
      </c>
      <c r="H1656" s="42">
        <v>110412.7723</v>
      </c>
      <c r="I1656" s="42" t="s">
        <v>414</v>
      </c>
      <c r="J1656" s="42">
        <v>16934.018173699002</v>
      </c>
      <c r="K1656" s="42">
        <v>16934.018173699002</v>
      </c>
      <c r="N1656" s="43"/>
    </row>
    <row r="1657" spans="1:14" x14ac:dyDescent="0.3">
      <c r="A1657" s="10" t="s">
        <v>9</v>
      </c>
      <c r="B1657" s="10" t="s">
        <v>42</v>
      </c>
      <c r="C1657" s="10" t="s">
        <v>4779</v>
      </c>
      <c r="D1657" s="10" t="s">
        <v>5282</v>
      </c>
      <c r="E1657" s="11" t="s">
        <v>5283</v>
      </c>
      <c r="F1657" s="10" t="s">
        <v>4739</v>
      </c>
      <c r="G1657" s="11" t="s">
        <v>4740</v>
      </c>
      <c r="H1657" s="42">
        <v>75298.721900000004</v>
      </c>
      <c r="I1657" s="42" t="s">
        <v>414</v>
      </c>
      <c r="J1657" s="42">
        <v>11548.572669548999</v>
      </c>
      <c r="K1657" s="42">
        <v>11548.572669548999</v>
      </c>
      <c r="N1657" s="43"/>
    </row>
    <row r="1658" spans="1:14" x14ac:dyDescent="0.3">
      <c r="A1658" s="10" t="s">
        <v>9</v>
      </c>
      <c r="B1658" s="10" t="s">
        <v>42</v>
      </c>
      <c r="C1658" s="10" t="s">
        <v>4779</v>
      </c>
      <c r="D1658" s="10" t="s">
        <v>5282</v>
      </c>
      <c r="E1658" s="11" t="s">
        <v>5283</v>
      </c>
      <c r="F1658" s="10" t="s">
        <v>4788</v>
      </c>
      <c r="G1658" s="11" t="s">
        <v>4789</v>
      </c>
      <c r="H1658" s="42">
        <v>0</v>
      </c>
      <c r="I1658" s="42" t="s">
        <v>414</v>
      </c>
      <c r="J1658" s="42">
        <v>0</v>
      </c>
      <c r="K1658" s="42">
        <v>0</v>
      </c>
      <c r="N1658" s="43"/>
    </row>
    <row r="1659" spans="1:14" x14ac:dyDescent="0.3">
      <c r="A1659" s="10" t="s">
        <v>9</v>
      </c>
      <c r="B1659" s="10" t="s">
        <v>42</v>
      </c>
      <c r="C1659" s="10" t="s">
        <v>4779</v>
      </c>
      <c r="D1659" s="10" t="s">
        <v>5282</v>
      </c>
      <c r="E1659" s="11" t="s">
        <v>5283</v>
      </c>
      <c r="F1659" s="10" t="s">
        <v>4741</v>
      </c>
      <c r="G1659" s="11" t="s">
        <v>4742</v>
      </c>
      <c r="H1659" s="42">
        <v>27508.118999999999</v>
      </c>
      <c r="I1659" s="42" t="s">
        <v>414</v>
      </c>
      <c r="J1659" s="42">
        <v>4218.9230122763302</v>
      </c>
      <c r="K1659" s="42">
        <v>4218.9230122763302</v>
      </c>
      <c r="N1659" s="43"/>
    </row>
    <row r="1660" spans="1:14" x14ac:dyDescent="0.3">
      <c r="A1660" s="10" t="s">
        <v>9</v>
      </c>
      <c r="B1660" s="10" t="s">
        <v>42</v>
      </c>
      <c r="C1660" s="10" t="s">
        <v>4779</v>
      </c>
      <c r="D1660" s="10" t="s">
        <v>5284</v>
      </c>
      <c r="E1660" s="11" t="s">
        <v>5285</v>
      </c>
      <c r="F1660" s="10" t="s">
        <v>416</v>
      </c>
      <c r="G1660" s="11" t="s">
        <v>417</v>
      </c>
      <c r="H1660" s="42">
        <v>224392.65700000001</v>
      </c>
      <c r="I1660" s="42" t="s">
        <v>414</v>
      </c>
      <c r="J1660" s="42">
        <v>26657.418944236801</v>
      </c>
      <c r="K1660" s="42">
        <v>26657.418944236801</v>
      </c>
      <c r="N1660" s="43"/>
    </row>
    <row r="1661" spans="1:14" x14ac:dyDescent="0.3">
      <c r="A1661" s="10" t="s">
        <v>9</v>
      </c>
      <c r="B1661" s="10" t="s">
        <v>42</v>
      </c>
      <c r="C1661" s="10" t="s">
        <v>4779</v>
      </c>
      <c r="D1661" s="10" t="s">
        <v>5284</v>
      </c>
      <c r="E1661" s="11" t="s">
        <v>5285</v>
      </c>
      <c r="F1661" s="10" t="s">
        <v>4731</v>
      </c>
      <c r="G1661" s="11" t="s">
        <v>4732</v>
      </c>
      <c r="H1661" s="42">
        <v>0</v>
      </c>
      <c r="I1661" s="42" t="s">
        <v>414</v>
      </c>
      <c r="J1661" s="42">
        <v>0</v>
      </c>
      <c r="K1661" s="42">
        <v>0</v>
      </c>
      <c r="N1661" s="43"/>
    </row>
    <row r="1662" spans="1:14" x14ac:dyDescent="0.3">
      <c r="A1662" s="10" t="s">
        <v>9</v>
      </c>
      <c r="B1662" s="10" t="s">
        <v>42</v>
      </c>
      <c r="C1662" s="10" t="s">
        <v>4779</v>
      </c>
      <c r="D1662" s="10" t="s">
        <v>5284</v>
      </c>
      <c r="E1662" s="11" t="s">
        <v>5285</v>
      </c>
      <c r="F1662" s="10" t="s">
        <v>4786</v>
      </c>
      <c r="G1662" s="11" t="s">
        <v>4787</v>
      </c>
      <c r="H1662" s="42">
        <v>0</v>
      </c>
      <c r="I1662" s="42" t="s">
        <v>414</v>
      </c>
      <c r="J1662" s="42">
        <v>0</v>
      </c>
      <c r="K1662" s="42">
        <v>0</v>
      </c>
      <c r="N1662" s="43"/>
    </row>
    <row r="1663" spans="1:14" x14ac:dyDescent="0.3">
      <c r="A1663" s="10" t="s">
        <v>9</v>
      </c>
      <c r="B1663" s="10" t="s">
        <v>42</v>
      </c>
      <c r="C1663" s="10" t="s">
        <v>4779</v>
      </c>
      <c r="D1663" s="10" t="s">
        <v>5284</v>
      </c>
      <c r="E1663" s="11" t="s">
        <v>5285</v>
      </c>
      <c r="F1663" s="10" t="s">
        <v>4794</v>
      </c>
      <c r="G1663" s="11" t="s">
        <v>4795</v>
      </c>
      <c r="H1663" s="42">
        <v>3352.6469000000002</v>
      </c>
      <c r="I1663" s="42" t="s">
        <v>414</v>
      </c>
      <c r="J1663" s="42">
        <v>398.28804638034899</v>
      </c>
      <c r="K1663" s="42">
        <v>398.28804638034899</v>
      </c>
      <c r="N1663" s="43"/>
    </row>
    <row r="1664" spans="1:14" x14ac:dyDescent="0.3">
      <c r="A1664" s="10" t="s">
        <v>9</v>
      </c>
      <c r="B1664" s="10" t="s">
        <v>42</v>
      </c>
      <c r="C1664" s="10" t="s">
        <v>4779</v>
      </c>
      <c r="D1664" s="10" t="s">
        <v>5284</v>
      </c>
      <c r="E1664" s="11" t="s">
        <v>5285</v>
      </c>
      <c r="F1664" s="10" t="s">
        <v>4739</v>
      </c>
      <c r="G1664" s="11" t="s">
        <v>4740</v>
      </c>
      <c r="H1664" s="42">
        <v>0</v>
      </c>
      <c r="I1664" s="42" t="s">
        <v>414</v>
      </c>
      <c r="J1664" s="42">
        <v>0</v>
      </c>
      <c r="K1664" s="42">
        <v>0</v>
      </c>
      <c r="N1664" s="43"/>
    </row>
    <row r="1665" spans="1:14" x14ac:dyDescent="0.3">
      <c r="A1665" s="10" t="s">
        <v>9</v>
      </c>
      <c r="B1665" s="10" t="s">
        <v>42</v>
      </c>
      <c r="C1665" s="10" t="s">
        <v>4779</v>
      </c>
      <c r="D1665" s="10" t="s">
        <v>5284</v>
      </c>
      <c r="E1665" s="11" t="s">
        <v>5285</v>
      </c>
      <c r="F1665" s="10" t="s">
        <v>4788</v>
      </c>
      <c r="G1665" s="11" t="s">
        <v>4789</v>
      </c>
      <c r="H1665" s="42">
        <v>0</v>
      </c>
      <c r="I1665" s="42" t="s">
        <v>414</v>
      </c>
      <c r="J1665" s="42">
        <v>0</v>
      </c>
      <c r="K1665" s="42">
        <v>0</v>
      </c>
      <c r="N1665" s="43"/>
    </row>
    <row r="1666" spans="1:14" x14ac:dyDescent="0.3">
      <c r="A1666" s="10" t="s">
        <v>9</v>
      </c>
      <c r="B1666" s="10" t="s">
        <v>42</v>
      </c>
      <c r="C1666" s="10" t="s">
        <v>4779</v>
      </c>
      <c r="D1666" s="10" t="s">
        <v>5286</v>
      </c>
      <c r="E1666" s="11" t="s">
        <v>5287</v>
      </c>
      <c r="F1666" s="10" t="s">
        <v>416</v>
      </c>
      <c r="G1666" s="11" t="s">
        <v>417</v>
      </c>
      <c r="H1666" s="42">
        <v>2803220.7760000001</v>
      </c>
      <c r="I1666" s="42">
        <v>822.96044406159899</v>
      </c>
      <c r="J1666" s="42">
        <v>467740.88142852101</v>
      </c>
      <c r="K1666" s="42">
        <v>468563.84187258303</v>
      </c>
      <c r="N1666" s="43"/>
    </row>
    <row r="1667" spans="1:14" x14ac:dyDescent="0.3">
      <c r="A1667" s="10" t="s">
        <v>9</v>
      </c>
      <c r="B1667" s="10" t="s">
        <v>42</v>
      </c>
      <c r="C1667" s="10" t="s">
        <v>4779</v>
      </c>
      <c r="D1667" s="10" t="s">
        <v>5286</v>
      </c>
      <c r="E1667" s="11" t="s">
        <v>5287</v>
      </c>
      <c r="F1667" s="10" t="s">
        <v>4731</v>
      </c>
      <c r="G1667" s="11" t="s">
        <v>4732</v>
      </c>
      <c r="H1667" s="42">
        <v>0</v>
      </c>
      <c r="I1667" s="42">
        <v>0</v>
      </c>
      <c r="J1667" s="42">
        <v>0</v>
      </c>
      <c r="K1667" s="42">
        <v>0</v>
      </c>
      <c r="N1667" s="43"/>
    </row>
    <row r="1668" spans="1:14" x14ac:dyDescent="0.3">
      <c r="A1668" s="10" t="s">
        <v>9</v>
      </c>
      <c r="B1668" s="10" t="s">
        <v>42</v>
      </c>
      <c r="C1668" s="10" t="s">
        <v>4779</v>
      </c>
      <c r="D1668" s="10" t="s">
        <v>5286</v>
      </c>
      <c r="E1668" s="11" t="s">
        <v>5287</v>
      </c>
      <c r="F1668" s="10" t="s">
        <v>4786</v>
      </c>
      <c r="G1668" s="11" t="s">
        <v>4787</v>
      </c>
      <c r="H1668" s="42">
        <v>147364.3743</v>
      </c>
      <c r="I1668" s="42">
        <v>43.262754025736598</v>
      </c>
      <c r="J1668" s="42">
        <v>24588.980973560199</v>
      </c>
      <c r="K1668" s="42">
        <v>24632.243727585999</v>
      </c>
      <c r="N1668" s="43"/>
    </row>
    <row r="1669" spans="1:14" x14ac:dyDescent="0.3">
      <c r="A1669" s="10" t="s">
        <v>9</v>
      </c>
      <c r="B1669" s="10" t="s">
        <v>42</v>
      </c>
      <c r="C1669" s="10" t="s">
        <v>4779</v>
      </c>
      <c r="D1669" s="10" t="s">
        <v>5286</v>
      </c>
      <c r="E1669" s="11" t="s">
        <v>5287</v>
      </c>
      <c r="F1669" s="10" t="s">
        <v>4788</v>
      </c>
      <c r="G1669" s="11" t="s">
        <v>4789</v>
      </c>
      <c r="H1669" s="42">
        <v>0</v>
      </c>
      <c r="I1669" s="42">
        <v>0</v>
      </c>
      <c r="J1669" s="42">
        <v>0</v>
      </c>
      <c r="K1669" s="42">
        <v>0</v>
      </c>
      <c r="N1669" s="43"/>
    </row>
    <row r="1670" spans="1:14" x14ac:dyDescent="0.3">
      <c r="A1670" s="10" t="s">
        <v>9</v>
      </c>
      <c r="B1670" s="10" t="s">
        <v>42</v>
      </c>
      <c r="C1670" s="10" t="s">
        <v>4779</v>
      </c>
      <c r="D1670" s="10" t="s">
        <v>5286</v>
      </c>
      <c r="E1670" s="11" t="s">
        <v>5287</v>
      </c>
      <c r="F1670" s="10" t="s">
        <v>4741</v>
      </c>
      <c r="G1670" s="11" t="s">
        <v>4742</v>
      </c>
      <c r="H1670" s="42">
        <v>32564.4352</v>
      </c>
      <c r="I1670" s="42">
        <v>9.5601610294634707</v>
      </c>
      <c r="J1670" s="42">
        <v>5433.6489424091096</v>
      </c>
      <c r="K1670" s="42">
        <v>5443.2091034385803</v>
      </c>
      <c r="N1670" s="43"/>
    </row>
    <row r="1671" spans="1:14" x14ac:dyDescent="0.3">
      <c r="A1671" s="10" t="s">
        <v>9</v>
      </c>
      <c r="B1671" s="10" t="s">
        <v>42</v>
      </c>
      <c r="C1671" s="10" t="s">
        <v>4779</v>
      </c>
      <c r="D1671" s="10" t="s">
        <v>5288</v>
      </c>
      <c r="E1671" s="11" t="s">
        <v>5289</v>
      </c>
      <c r="F1671" s="10" t="s">
        <v>416</v>
      </c>
      <c r="G1671" s="11" t="s">
        <v>417</v>
      </c>
      <c r="H1671" s="42">
        <v>52241.474600000001</v>
      </c>
      <c r="I1671" s="42" t="s">
        <v>414</v>
      </c>
      <c r="J1671" s="42">
        <v>3226.3253566610801</v>
      </c>
      <c r="K1671" s="42">
        <v>3226.3253566610801</v>
      </c>
      <c r="N1671" s="43"/>
    </row>
    <row r="1672" spans="1:14" x14ac:dyDescent="0.3">
      <c r="A1672" s="10" t="s">
        <v>9</v>
      </c>
      <c r="B1672" s="10" t="s">
        <v>42</v>
      </c>
      <c r="C1672" s="10" t="s">
        <v>4779</v>
      </c>
      <c r="D1672" s="10" t="s">
        <v>5288</v>
      </c>
      <c r="E1672" s="11" t="s">
        <v>5289</v>
      </c>
      <c r="F1672" s="10" t="s">
        <v>4731</v>
      </c>
      <c r="G1672" s="11" t="s">
        <v>4732</v>
      </c>
      <c r="H1672" s="42">
        <v>0</v>
      </c>
      <c r="I1672" s="42" t="s">
        <v>414</v>
      </c>
      <c r="J1672" s="42">
        <v>0</v>
      </c>
      <c r="K1672" s="42">
        <v>0</v>
      </c>
      <c r="N1672" s="43"/>
    </row>
    <row r="1673" spans="1:14" x14ac:dyDescent="0.3">
      <c r="A1673" s="10" t="s">
        <v>9</v>
      </c>
      <c r="B1673" s="10" t="s">
        <v>42</v>
      </c>
      <c r="C1673" s="10" t="s">
        <v>4779</v>
      </c>
      <c r="D1673" s="10" t="s">
        <v>5288</v>
      </c>
      <c r="E1673" s="11" t="s">
        <v>5289</v>
      </c>
      <c r="F1673" s="10" t="s">
        <v>4786</v>
      </c>
      <c r="G1673" s="11" t="s">
        <v>4787</v>
      </c>
      <c r="H1673" s="42">
        <v>0</v>
      </c>
      <c r="I1673" s="42" t="s">
        <v>414</v>
      </c>
      <c r="J1673" s="42">
        <v>0</v>
      </c>
      <c r="K1673" s="42">
        <v>0</v>
      </c>
      <c r="N1673" s="43"/>
    </row>
    <row r="1674" spans="1:14" x14ac:dyDescent="0.3">
      <c r="A1674" s="10" t="s">
        <v>9</v>
      </c>
      <c r="B1674" s="10" t="s">
        <v>42</v>
      </c>
      <c r="C1674" s="10" t="s">
        <v>4779</v>
      </c>
      <c r="D1674" s="10" t="s">
        <v>5288</v>
      </c>
      <c r="E1674" s="11" t="s">
        <v>5289</v>
      </c>
      <c r="F1674" s="10" t="s">
        <v>4788</v>
      </c>
      <c r="G1674" s="11" t="s">
        <v>4789</v>
      </c>
      <c r="H1674" s="42">
        <v>0</v>
      </c>
      <c r="I1674" s="42" t="s">
        <v>414</v>
      </c>
      <c r="J1674" s="42">
        <v>0</v>
      </c>
      <c r="K1674" s="42">
        <v>0</v>
      </c>
      <c r="N1674" s="43"/>
    </row>
    <row r="1675" spans="1:14" x14ac:dyDescent="0.3">
      <c r="A1675" s="10" t="s">
        <v>9</v>
      </c>
      <c r="B1675" s="10" t="s">
        <v>42</v>
      </c>
      <c r="C1675" s="10" t="s">
        <v>4779</v>
      </c>
      <c r="D1675" s="10" t="s">
        <v>5290</v>
      </c>
      <c r="E1675" s="11" t="s">
        <v>5291</v>
      </c>
      <c r="F1675" s="10" t="s">
        <v>416</v>
      </c>
      <c r="G1675" s="11" t="s">
        <v>417</v>
      </c>
      <c r="H1675" s="42">
        <v>1791.1824999999999</v>
      </c>
      <c r="I1675" s="42" t="s">
        <v>414</v>
      </c>
      <c r="J1675" s="42">
        <v>0.18918622761152501</v>
      </c>
      <c r="K1675" s="42">
        <v>0.18918622761152501</v>
      </c>
      <c r="N1675" s="43"/>
    </row>
    <row r="1676" spans="1:14" x14ac:dyDescent="0.3">
      <c r="A1676" s="10" t="s">
        <v>9</v>
      </c>
      <c r="B1676" s="10" t="s">
        <v>42</v>
      </c>
      <c r="C1676" s="10" t="s">
        <v>4779</v>
      </c>
      <c r="D1676" s="10" t="s">
        <v>5290</v>
      </c>
      <c r="E1676" s="11" t="s">
        <v>5291</v>
      </c>
      <c r="F1676" s="10" t="s">
        <v>4731</v>
      </c>
      <c r="G1676" s="11" t="s">
        <v>4732</v>
      </c>
      <c r="H1676" s="42">
        <v>0</v>
      </c>
      <c r="I1676" s="42" t="s">
        <v>414</v>
      </c>
      <c r="J1676" s="42">
        <v>0</v>
      </c>
      <c r="K1676" s="42">
        <v>0</v>
      </c>
      <c r="N1676" s="43"/>
    </row>
    <row r="1677" spans="1:14" x14ac:dyDescent="0.3">
      <c r="A1677" s="10" t="s">
        <v>9</v>
      </c>
      <c r="B1677" s="10" t="s">
        <v>42</v>
      </c>
      <c r="C1677" s="10" t="s">
        <v>4779</v>
      </c>
      <c r="D1677" s="10" t="s">
        <v>5290</v>
      </c>
      <c r="E1677" s="11" t="s">
        <v>5291</v>
      </c>
      <c r="F1677" s="10" t="s">
        <v>4786</v>
      </c>
      <c r="G1677" s="11" t="s">
        <v>4787</v>
      </c>
      <c r="H1677" s="42">
        <v>0</v>
      </c>
      <c r="I1677" s="42" t="s">
        <v>414</v>
      </c>
      <c r="J1677" s="42">
        <v>0</v>
      </c>
      <c r="K1677" s="42">
        <v>0</v>
      </c>
      <c r="N1677" s="43"/>
    </row>
    <row r="1678" spans="1:14" x14ac:dyDescent="0.3">
      <c r="A1678" s="10" t="s">
        <v>9</v>
      </c>
      <c r="B1678" s="10" t="s">
        <v>42</v>
      </c>
      <c r="C1678" s="10" t="s">
        <v>4779</v>
      </c>
      <c r="D1678" s="10" t="s">
        <v>5290</v>
      </c>
      <c r="E1678" s="11" t="s">
        <v>5291</v>
      </c>
      <c r="F1678" s="10" t="s">
        <v>4739</v>
      </c>
      <c r="G1678" s="11" t="s">
        <v>4740</v>
      </c>
      <c r="H1678" s="42">
        <v>0</v>
      </c>
      <c r="I1678" s="42" t="s">
        <v>414</v>
      </c>
      <c r="J1678" s="42">
        <v>0</v>
      </c>
      <c r="K1678" s="42">
        <v>0</v>
      </c>
      <c r="N1678" s="43"/>
    </row>
    <row r="1679" spans="1:14" x14ac:dyDescent="0.3">
      <c r="A1679" s="10" t="s">
        <v>9</v>
      </c>
      <c r="B1679" s="10" t="s">
        <v>42</v>
      </c>
      <c r="C1679" s="10" t="s">
        <v>4779</v>
      </c>
      <c r="D1679" s="10" t="s">
        <v>5292</v>
      </c>
      <c r="E1679" s="11" t="s">
        <v>5293</v>
      </c>
      <c r="F1679" s="10" t="s">
        <v>416</v>
      </c>
      <c r="G1679" s="11" t="s">
        <v>417</v>
      </c>
      <c r="H1679" s="42">
        <v>115398.6922</v>
      </c>
      <c r="I1679" s="42" t="s">
        <v>414</v>
      </c>
      <c r="J1679" s="42">
        <v>13050.277392013901</v>
      </c>
      <c r="K1679" s="42">
        <v>13050.277392013901</v>
      </c>
      <c r="N1679" s="43"/>
    </row>
    <row r="1680" spans="1:14" x14ac:dyDescent="0.3">
      <c r="A1680" s="10" t="s">
        <v>9</v>
      </c>
      <c r="B1680" s="10" t="s">
        <v>42</v>
      </c>
      <c r="C1680" s="10" t="s">
        <v>4779</v>
      </c>
      <c r="D1680" s="10" t="s">
        <v>5292</v>
      </c>
      <c r="E1680" s="11" t="s">
        <v>5293</v>
      </c>
      <c r="F1680" s="10" t="s">
        <v>4731</v>
      </c>
      <c r="G1680" s="11" t="s">
        <v>4732</v>
      </c>
      <c r="H1680" s="42">
        <v>0</v>
      </c>
      <c r="I1680" s="42" t="s">
        <v>414</v>
      </c>
      <c r="J1680" s="42">
        <v>0</v>
      </c>
      <c r="K1680" s="42">
        <v>0</v>
      </c>
      <c r="N1680" s="43"/>
    </row>
    <row r="1681" spans="1:14" x14ac:dyDescent="0.3">
      <c r="A1681" s="10" t="s">
        <v>9</v>
      </c>
      <c r="B1681" s="10" t="s">
        <v>42</v>
      </c>
      <c r="C1681" s="10" t="s">
        <v>4779</v>
      </c>
      <c r="D1681" s="10" t="s">
        <v>5292</v>
      </c>
      <c r="E1681" s="11" t="s">
        <v>5293</v>
      </c>
      <c r="F1681" s="10" t="s">
        <v>4786</v>
      </c>
      <c r="G1681" s="11" t="s">
        <v>4787</v>
      </c>
      <c r="H1681" s="42">
        <v>0</v>
      </c>
      <c r="I1681" s="42" t="s">
        <v>414</v>
      </c>
      <c r="J1681" s="42">
        <v>0</v>
      </c>
      <c r="K1681" s="42">
        <v>0</v>
      </c>
      <c r="N1681" s="43"/>
    </row>
    <row r="1682" spans="1:14" x14ac:dyDescent="0.3">
      <c r="A1682" s="10" t="s">
        <v>9</v>
      </c>
      <c r="B1682" s="10" t="s">
        <v>42</v>
      </c>
      <c r="C1682" s="10" t="s">
        <v>11</v>
      </c>
      <c r="D1682" s="10" t="s">
        <v>43</v>
      </c>
      <c r="E1682" s="11" t="s">
        <v>2983</v>
      </c>
      <c r="F1682" s="10" t="s">
        <v>15</v>
      </c>
      <c r="G1682" s="11" t="s">
        <v>418</v>
      </c>
      <c r="H1682" s="42">
        <v>5085080.3557000002</v>
      </c>
      <c r="I1682" s="42">
        <v>399.761715576462</v>
      </c>
      <c r="J1682" s="42">
        <v>0</v>
      </c>
      <c r="K1682" s="42">
        <v>399.761715576462</v>
      </c>
      <c r="N1682" s="43"/>
    </row>
    <row r="1683" spans="1:14" x14ac:dyDescent="0.3">
      <c r="A1683" s="10" t="s">
        <v>9</v>
      </c>
      <c r="B1683" s="10" t="s">
        <v>42</v>
      </c>
      <c r="C1683" s="10" t="s">
        <v>11</v>
      </c>
      <c r="D1683" s="10" t="s">
        <v>43</v>
      </c>
      <c r="E1683" s="11" t="s">
        <v>2983</v>
      </c>
      <c r="F1683" s="10" t="s">
        <v>16</v>
      </c>
      <c r="G1683" s="11" t="s">
        <v>426</v>
      </c>
      <c r="H1683" s="42">
        <v>799453.38399999996</v>
      </c>
      <c r="I1683" s="42">
        <v>62.848732757816897</v>
      </c>
      <c r="J1683" s="42">
        <v>0</v>
      </c>
      <c r="K1683" s="42">
        <v>62.848732757816897</v>
      </c>
      <c r="N1683" s="43"/>
    </row>
    <row r="1684" spans="1:14" x14ac:dyDescent="0.3">
      <c r="A1684" s="10" t="s">
        <v>9</v>
      </c>
      <c r="B1684" s="10" t="s">
        <v>42</v>
      </c>
      <c r="C1684" s="10" t="s">
        <v>11</v>
      </c>
      <c r="D1684" s="10" t="s">
        <v>43</v>
      </c>
      <c r="E1684" s="11" t="s">
        <v>2983</v>
      </c>
      <c r="F1684" s="10" t="s">
        <v>17</v>
      </c>
      <c r="G1684" s="11" t="s">
        <v>4798</v>
      </c>
      <c r="H1684" s="42">
        <v>0</v>
      </c>
      <c r="I1684" s="42">
        <v>0</v>
      </c>
      <c r="J1684" s="42">
        <v>0</v>
      </c>
      <c r="K1684" s="42">
        <v>0</v>
      </c>
      <c r="N1684" s="43"/>
    </row>
    <row r="1685" spans="1:14" x14ac:dyDescent="0.3">
      <c r="A1685" s="10" t="s">
        <v>9</v>
      </c>
      <c r="B1685" s="10" t="s">
        <v>42</v>
      </c>
      <c r="C1685" s="10" t="s">
        <v>11</v>
      </c>
      <c r="D1685" s="10" t="s">
        <v>43</v>
      </c>
      <c r="E1685" s="11" t="s">
        <v>2983</v>
      </c>
      <c r="F1685" s="10" t="s">
        <v>18</v>
      </c>
      <c r="G1685" s="11" t="s">
        <v>4799</v>
      </c>
      <c r="H1685" s="42">
        <v>5868624.2193999998</v>
      </c>
      <c r="I1685" s="42">
        <v>461.35972728437201</v>
      </c>
      <c r="J1685" s="42">
        <v>40128.207365781098</v>
      </c>
      <c r="K1685" s="42">
        <v>40589.567093065503</v>
      </c>
      <c r="N1685" s="43"/>
    </row>
    <row r="1686" spans="1:14" x14ac:dyDescent="0.3">
      <c r="A1686" s="10" t="s">
        <v>9</v>
      </c>
      <c r="B1686" s="10" t="s">
        <v>42</v>
      </c>
      <c r="C1686" s="10" t="s">
        <v>11</v>
      </c>
      <c r="D1686" s="10" t="s">
        <v>44</v>
      </c>
      <c r="E1686" s="11" t="s">
        <v>2984</v>
      </c>
      <c r="F1686" s="10" t="s">
        <v>13</v>
      </c>
      <c r="G1686" s="11" t="s">
        <v>415</v>
      </c>
      <c r="H1686" s="42">
        <v>0</v>
      </c>
      <c r="I1686" s="42">
        <v>0</v>
      </c>
      <c r="J1686" s="42">
        <v>0</v>
      </c>
      <c r="K1686" s="42">
        <v>0</v>
      </c>
      <c r="N1686" s="43"/>
    </row>
    <row r="1687" spans="1:14" x14ac:dyDescent="0.3">
      <c r="A1687" s="10" t="s">
        <v>9</v>
      </c>
      <c r="B1687" s="10" t="s">
        <v>42</v>
      </c>
      <c r="C1687" s="10" t="s">
        <v>11</v>
      </c>
      <c r="D1687" s="10" t="s">
        <v>44</v>
      </c>
      <c r="E1687" s="11" t="s">
        <v>2984</v>
      </c>
      <c r="F1687" s="10" t="s">
        <v>15</v>
      </c>
      <c r="G1687" s="11" t="s">
        <v>418</v>
      </c>
      <c r="H1687" s="42">
        <v>3816392.1294999998</v>
      </c>
      <c r="I1687" s="42">
        <v>321.91810883494702</v>
      </c>
      <c r="J1687" s="42">
        <v>0</v>
      </c>
      <c r="K1687" s="42">
        <v>321.91810883494702</v>
      </c>
      <c r="N1687" s="43"/>
    </row>
    <row r="1688" spans="1:14" x14ac:dyDescent="0.3">
      <c r="A1688" s="10" t="s">
        <v>9</v>
      </c>
      <c r="B1688" s="10" t="s">
        <v>42</v>
      </c>
      <c r="C1688" s="10" t="s">
        <v>11</v>
      </c>
      <c r="D1688" s="10" t="s">
        <v>44</v>
      </c>
      <c r="E1688" s="11" t="s">
        <v>2984</v>
      </c>
      <c r="F1688" s="10" t="s">
        <v>16</v>
      </c>
      <c r="G1688" s="11" t="s">
        <v>426</v>
      </c>
      <c r="H1688" s="42">
        <v>43059.756699999998</v>
      </c>
      <c r="I1688" s="42">
        <v>3.6321517689259801</v>
      </c>
      <c r="J1688" s="42">
        <v>0</v>
      </c>
      <c r="K1688" s="42">
        <v>3.6321517689259801</v>
      </c>
      <c r="N1688" s="43"/>
    </row>
    <row r="1689" spans="1:14" x14ac:dyDescent="0.3">
      <c r="A1689" s="10" t="s">
        <v>9</v>
      </c>
      <c r="B1689" s="10" t="s">
        <v>42</v>
      </c>
      <c r="C1689" s="10" t="s">
        <v>11</v>
      </c>
      <c r="D1689" s="10" t="s">
        <v>44</v>
      </c>
      <c r="E1689" s="11" t="s">
        <v>2984</v>
      </c>
      <c r="F1689" s="10" t="s">
        <v>17</v>
      </c>
      <c r="G1689" s="11" t="s">
        <v>4798</v>
      </c>
      <c r="H1689" s="42">
        <v>0</v>
      </c>
      <c r="I1689" s="42">
        <v>0</v>
      </c>
      <c r="J1689" s="42">
        <v>0</v>
      </c>
      <c r="K1689" s="42">
        <v>0</v>
      </c>
      <c r="N1689" s="43"/>
    </row>
    <row r="1690" spans="1:14" x14ac:dyDescent="0.3">
      <c r="A1690" s="10" t="s">
        <v>9</v>
      </c>
      <c r="B1690" s="10" t="s">
        <v>42</v>
      </c>
      <c r="C1690" s="10" t="s">
        <v>11</v>
      </c>
      <c r="D1690" s="10" t="s">
        <v>44</v>
      </c>
      <c r="E1690" s="11" t="s">
        <v>2984</v>
      </c>
      <c r="F1690" s="10" t="s">
        <v>18</v>
      </c>
      <c r="G1690" s="11" t="s">
        <v>4799</v>
      </c>
      <c r="H1690" s="42">
        <v>3460706.7426</v>
      </c>
      <c r="I1690" s="42">
        <v>291.91554011354401</v>
      </c>
      <c r="J1690" s="42">
        <v>352539.11331822898</v>
      </c>
      <c r="K1690" s="42">
        <v>352831.02885834302</v>
      </c>
      <c r="N1690" s="43"/>
    </row>
    <row r="1691" spans="1:14" x14ac:dyDescent="0.3">
      <c r="A1691" s="10" t="s">
        <v>9</v>
      </c>
      <c r="B1691" s="10" t="s">
        <v>42</v>
      </c>
      <c r="C1691" s="10" t="s">
        <v>11</v>
      </c>
      <c r="D1691" s="10" t="s">
        <v>45</v>
      </c>
      <c r="E1691" s="11" t="s">
        <v>2985</v>
      </c>
      <c r="F1691" s="10" t="s">
        <v>13</v>
      </c>
      <c r="G1691" s="11" t="s">
        <v>415</v>
      </c>
      <c r="H1691" s="42">
        <v>0</v>
      </c>
      <c r="I1691" s="42">
        <v>0</v>
      </c>
      <c r="J1691" s="42">
        <v>0</v>
      </c>
      <c r="K1691" s="42">
        <v>0</v>
      </c>
      <c r="N1691" s="43"/>
    </row>
    <row r="1692" spans="1:14" x14ac:dyDescent="0.3">
      <c r="A1692" s="10" t="s">
        <v>9</v>
      </c>
      <c r="B1692" s="10" t="s">
        <v>42</v>
      </c>
      <c r="C1692" s="10" t="s">
        <v>11</v>
      </c>
      <c r="D1692" s="10" t="s">
        <v>45</v>
      </c>
      <c r="E1692" s="11" t="s">
        <v>2985</v>
      </c>
      <c r="F1692" s="10" t="s">
        <v>15</v>
      </c>
      <c r="G1692" s="11" t="s">
        <v>418</v>
      </c>
      <c r="H1692" s="42">
        <v>2721191.1976999999</v>
      </c>
      <c r="I1692" s="42">
        <v>245.34413427134501</v>
      </c>
      <c r="J1692" s="42">
        <v>0</v>
      </c>
      <c r="K1692" s="42">
        <v>245.34413427134501</v>
      </c>
      <c r="N1692" s="43"/>
    </row>
    <row r="1693" spans="1:14" x14ac:dyDescent="0.3">
      <c r="A1693" s="10" t="s">
        <v>9</v>
      </c>
      <c r="B1693" s="10" t="s">
        <v>42</v>
      </c>
      <c r="C1693" s="10" t="s">
        <v>11</v>
      </c>
      <c r="D1693" s="10" t="s">
        <v>45</v>
      </c>
      <c r="E1693" s="11" t="s">
        <v>2985</v>
      </c>
      <c r="F1693" s="10" t="s">
        <v>17</v>
      </c>
      <c r="G1693" s="11" t="s">
        <v>4798</v>
      </c>
      <c r="H1693" s="42">
        <v>0</v>
      </c>
      <c r="I1693" s="42">
        <v>0</v>
      </c>
      <c r="J1693" s="42">
        <v>0</v>
      </c>
      <c r="K1693" s="42">
        <v>0</v>
      </c>
      <c r="N1693" s="43"/>
    </row>
    <row r="1694" spans="1:14" x14ac:dyDescent="0.3">
      <c r="A1694" s="10" t="s">
        <v>9</v>
      </c>
      <c r="B1694" s="10" t="s">
        <v>42</v>
      </c>
      <c r="C1694" s="10" t="s">
        <v>11</v>
      </c>
      <c r="D1694" s="10" t="s">
        <v>45</v>
      </c>
      <c r="E1694" s="11" t="s">
        <v>2985</v>
      </c>
      <c r="F1694" s="10" t="s">
        <v>18</v>
      </c>
      <c r="G1694" s="11" t="s">
        <v>4799</v>
      </c>
      <c r="H1694" s="42">
        <v>3478255.6464</v>
      </c>
      <c r="I1694" s="42">
        <v>313.601492261987</v>
      </c>
      <c r="J1694" s="42">
        <v>369943.24039067898</v>
      </c>
      <c r="K1694" s="42">
        <v>370256.84188294102</v>
      </c>
      <c r="N1694" s="43"/>
    </row>
    <row r="1695" spans="1:14" x14ac:dyDescent="0.3">
      <c r="A1695" s="10" t="s">
        <v>9</v>
      </c>
      <c r="B1695" s="10" t="s">
        <v>42</v>
      </c>
      <c r="C1695" s="10" t="s">
        <v>4800</v>
      </c>
      <c r="D1695" s="10" t="s">
        <v>5294</v>
      </c>
      <c r="E1695" s="11" t="s">
        <v>5295</v>
      </c>
      <c r="F1695" s="10" t="s">
        <v>13</v>
      </c>
      <c r="G1695" s="11" t="s">
        <v>415</v>
      </c>
      <c r="H1695" s="42">
        <v>0</v>
      </c>
      <c r="I1695" s="42">
        <v>0</v>
      </c>
      <c r="J1695" s="42">
        <v>0</v>
      </c>
      <c r="K1695" s="42">
        <v>0</v>
      </c>
      <c r="N1695" s="43"/>
    </row>
    <row r="1696" spans="1:14" x14ac:dyDescent="0.3">
      <c r="A1696" s="10" t="s">
        <v>9</v>
      </c>
      <c r="B1696" s="10" t="s">
        <v>42</v>
      </c>
      <c r="C1696" s="10" t="s">
        <v>4800</v>
      </c>
      <c r="D1696" s="10" t="s">
        <v>5294</v>
      </c>
      <c r="E1696" s="11" t="s">
        <v>5295</v>
      </c>
      <c r="F1696" s="10" t="s">
        <v>416</v>
      </c>
      <c r="G1696" s="11" t="s">
        <v>417</v>
      </c>
      <c r="H1696" s="42">
        <v>932568.15399999998</v>
      </c>
      <c r="I1696" s="42">
        <v>78.663451324273595</v>
      </c>
      <c r="J1696" s="42">
        <v>44912.517176157897</v>
      </c>
      <c r="K1696" s="42">
        <v>44991.180627482201</v>
      </c>
      <c r="N1696" s="43"/>
    </row>
    <row r="1697" spans="1:14" x14ac:dyDescent="0.3">
      <c r="A1697" s="10" t="s">
        <v>9</v>
      </c>
      <c r="B1697" s="10" t="s">
        <v>42</v>
      </c>
      <c r="C1697" s="10" t="s">
        <v>4800</v>
      </c>
      <c r="D1697" s="10" t="s">
        <v>5294</v>
      </c>
      <c r="E1697" s="11" t="s">
        <v>5295</v>
      </c>
      <c r="F1697" s="10" t="s">
        <v>4802</v>
      </c>
      <c r="G1697" s="11" t="s">
        <v>4803</v>
      </c>
      <c r="H1697" s="42">
        <v>0</v>
      </c>
      <c r="I1697" s="42">
        <v>0</v>
      </c>
      <c r="J1697" s="42">
        <v>0</v>
      </c>
      <c r="K1697" s="42">
        <v>0</v>
      </c>
      <c r="N1697" s="43"/>
    </row>
    <row r="1698" spans="1:14" x14ac:dyDescent="0.3">
      <c r="A1698" s="10" t="s">
        <v>9</v>
      </c>
      <c r="B1698" s="10" t="s">
        <v>42</v>
      </c>
      <c r="C1698" s="10" t="s">
        <v>4800</v>
      </c>
      <c r="D1698" s="10" t="s">
        <v>5296</v>
      </c>
      <c r="E1698" s="11" t="s">
        <v>5297</v>
      </c>
      <c r="F1698" s="10" t="s">
        <v>416</v>
      </c>
      <c r="G1698" s="11" t="s">
        <v>417</v>
      </c>
      <c r="H1698" s="42">
        <v>1411287.4850999999</v>
      </c>
      <c r="I1698" s="42">
        <v>118.138327685985</v>
      </c>
      <c r="J1698" s="42">
        <v>39855.2224343329</v>
      </c>
      <c r="K1698" s="42">
        <v>39973.3607620189</v>
      </c>
      <c r="N1698" s="43"/>
    </row>
    <row r="1699" spans="1:14" x14ac:dyDescent="0.3">
      <c r="A1699" s="10" t="s">
        <v>9</v>
      </c>
      <c r="B1699" s="10" t="s">
        <v>42</v>
      </c>
      <c r="C1699" s="10" t="s">
        <v>4800</v>
      </c>
      <c r="D1699" s="10" t="s">
        <v>5296</v>
      </c>
      <c r="E1699" s="11" t="s">
        <v>5297</v>
      </c>
      <c r="F1699" s="10" t="s">
        <v>4802</v>
      </c>
      <c r="G1699" s="11" t="s">
        <v>4803</v>
      </c>
      <c r="H1699" s="42">
        <v>0</v>
      </c>
      <c r="I1699" s="42">
        <v>0</v>
      </c>
      <c r="J1699" s="42">
        <v>0</v>
      </c>
      <c r="K1699" s="42">
        <v>0</v>
      </c>
      <c r="N1699" s="43"/>
    </row>
    <row r="1700" spans="1:14" x14ac:dyDescent="0.3">
      <c r="A1700" s="10" t="s">
        <v>9</v>
      </c>
      <c r="B1700" s="10" t="s">
        <v>42</v>
      </c>
      <c r="C1700" s="10" t="s">
        <v>4806</v>
      </c>
      <c r="D1700" s="10" t="s">
        <v>5298</v>
      </c>
      <c r="E1700" s="11" t="s">
        <v>5299</v>
      </c>
      <c r="F1700" s="10" t="s">
        <v>4809</v>
      </c>
      <c r="G1700" s="11" t="s">
        <v>4810</v>
      </c>
      <c r="H1700" s="42">
        <v>803274.48369999998</v>
      </c>
      <c r="I1700" s="42">
        <v>67.370133511204699</v>
      </c>
      <c r="J1700" s="42">
        <v>26667.928829820699</v>
      </c>
      <c r="K1700" s="42">
        <v>26735.298963331901</v>
      </c>
      <c r="N1700" s="43"/>
    </row>
    <row r="1701" spans="1:14" x14ac:dyDescent="0.3">
      <c r="A1701" s="10" t="s">
        <v>9</v>
      </c>
      <c r="B1701" s="10" t="s">
        <v>46</v>
      </c>
      <c r="C1701" s="10" t="s">
        <v>4722</v>
      </c>
      <c r="D1701" s="10" t="s">
        <v>4723</v>
      </c>
      <c r="E1701" s="11" t="s">
        <v>5300</v>
      </c>
      <c r="F1701" s="10" t="s">
        <v>416</v>
      </c>
      <c r="G1701" s="11" t="s">
        <v>417</v>
      </c>
      <c r="H1701" s="42">
        <v>4702629.1397000002</v>
      </c>
      <c r="I1701" s="42">
        <v>16362.443102714</v>
      </c>
      <c r="J1701" s="42">
        <v>100761.460171147</v>
      </c>
      <c r="K1701" s="42">
        <v>117123.903273861</v>
      </c>
      <c r="N1701" s="43"/>
    </row>
    <row r="1702" spans="1:14" x14ac:dyDescent="0.3">
      <c r="A1702" s="10" t="s">
        <v>9</v>
      </c>
      <c r="B1702" s="10" t="s">
        <v>46</v>
      </c>
      <c r="C1702" s="10" t="s">
        <v>4722</v>
      </c>
      <c r="D1702" s="10" t="s">
        <v>4723</v>
      </c>
      <c r="E1702" s="11" t="s">
        <v>5300</v>
      </c>
      <c r="F1702" s="10" t="s">
        <v>4725</v>
      </c>
      <c r="G1702" s="11" t="s">
        <v>4726</v>
      </c>
      <c r="H1702" s="42">
        <v>218796.63939999999</v>
      </c>
      <c r="I1702" s="42">
        <v>761.28639037483697</v>
      </c>
      <c r="J1702" s="42">
        <v>4688.0730353688496</v>
      </c>
      <c r="K1702" s="42">
        <v>5449.3594257436898</v>
      </c>
      <c r="N1702" s="43"/>
    </row>
    <row r="1703" spans="1:14" x14ac:dyDescent="0.3">
      <c r="A1703" s="10" t="s">
        <v>9</v>
      </c>
      <c r="B1703" s="10" t="s">
        <v>46</v>
      </c>
      <c r="C1703" s="10" t="s">
        <v>4722</v>
      </c>
      <c r="D1703" s="10" t="s">
        <v>4723</v>
      </c>
      <c r="E1703" s="11" t="s">
        <v>5300</v>
      </c>
      <c r="F1703" s="10" t="s">
        <v>4729</v>
      </c>
      <c r="G1703" s="11" t="s">
        <v>4730</v>
      </c>
      <c r="H1703" s="42">
        <v>0</v>
      </c>
      <c r="I1703" s="42">
        <v>0</v>
      </c>
      <c r="J1703" s="42">
        <v>0</v>
      </c>
      <c r="K1703" s="42">
        <v>0</v>
      </c>
      <c r="N1703" s="43"/>
    </row>
    <row r="1704" spans="1:14" x14ac:dyDescent="0.3">
      <c r="A1704" s="10" t="s">
        <v>9</v>
      </c>
      <c r="B1704" s="10" t="s">
        <v>46</v>
      </c>
      <c r="C1704" s="10" t="s">
        <v>4722</v>
      </c>
      <c r="D1704" s="10" t="s">
        <v>4723</v>
      </c>
      <c r="E1704" s="11" t="s">
        <v>5300</v>
      </c>
      <c r="F1704" s="10" t="s">
        <v>4731</v>
      </c>
      <c r="G1704" s="11" t="s">
        <v>4732</v>
      </c>
      <c r="H1704" s="42">
        <v>0</v>
      </c>
      <c r="I1704" s="42">
        <v>0</v>
      </c>
      <c r="J1704" s="42">
        <v>0</v>
      </c>
      <c r="K1704" s="42">
        <v>0</v>
      </c>
      <c r="N1704" s="43"/>
    </row>
    <row r="1705" spans="1:14" x14ac:dyDescent="0.3">
      <c r="A1705" s="10" t="s">
        <v>9</v>
      </c>
      <c r="B1705" s="10" t="s">
        <v>46</v>
      </c>
      <c r="C1705" s="10" t="s">
        <v>4722</v>
      </c>
      <c r="D1705" s="10" t="s">
        <v>4723</v>
      </c>
      <c r="E1705" s="11" t="s">
        <v>5300</v>
      </c>
      <c r="F1705" s="10" t="s">
        <v>4733</v>
      </c>
      <c r="G1705" s="11" t="s">
        <v>4734</v>
      </c>
      <c r="H1705" s="42">
        <v>424105.81469999999</v>
      </c>
      <c r="I1705" s="42">
        <v>1475.6441676443801</v>
      </c>
      <c r="J1705" s="42">
        <v>9087.1552671875706</v>
      </c>
      <c r="K1705" s="42">
        <v>10562.799434831901</v>
      </c>
      <c r="N1705" s="43"/>
    </row>
    <row r="1706" spans="1:14" x14ac:dyDescent="0.3">
      <c r="A1706" s="10" t="s">
        <v>9</v>
      </c>
      <c r="B1706" s="10" t="s">
        <v>46</v>
      </c>
      <c r="C1706" s="10" t="s">
        <v>4722</v>
      </c>
      <c r="D1706" s="10" t="s">
        <v>4723</v>
      </c>
      <c r="E1706" s="11" t="s">
        <v>5300</v>
      </c>
      <c r="F1706" s="10" t="s">
        <v>4735</v>
      </c>
      <c r="G1706" s="11" t="s">
        <v>4736</v>
      </c>
      <c r="H1706" s="42">
        <v>340183.81599999999</v>
      </c>
      <c r="I1706" s="42">
        <v>1183.64390832252</v>
      </c>
      <c r="J1706" s="42">
        <v>7288.9902673200604</v>
      </c>
      <c r="K1706" s="42">
        <v>8472.6341756425809</v>
      </c>
      <c r="N1706" s="43"/>
    </row>
    <row r="1707" spans="1:14" x14ac:dyDescent="0.3">
      <c r="A1707" s="10" t="s">
        <v>9</v>
      </c>
      <c r="B1707" s="10" t="s">
        <v>46</v>
      </c>
      <c r="C1707" s="10" t="s">
        <v>4722</v>
      </c>
      <c r="D1707" s="10" t="s">
        <v>4723</v>
      </c>
      <c r="E1707" s="11" t="s">
        <v>5300</v>
      </c>
      <c r="F1707" s="10" t="s">
        <v>4739</v>
      </c>
      <c r="G1707" s="11" t="s">
        <v>4740</v>
      </c>
      <c r="H1707" s="42">
        <v>633910.8112</v>
      </c>
      <c r="I1707" s="42">
        <v>2205.6448159490101</v>
      </c>
      <c r="J1707" s="42">
        <v>13582.5677668563</v>
      </c>
      <c r="K1707" s="42">
        <v>15788.212582805299</v>
      </c>
      <c r="N1707" s="43"/>
    </row>
    <row r="1708" spans="1:14" x14ac:dyDescent="0.3">
      <c r="A1708" s="10" t="s">
        <v>9</v>
      </c>
      <c r="B1708" s="10" t="s">
        <v>46</v>
      </c>
      <c r="C1708" s="10" t="s">
        <v>4722</v>
      </c>
      <c r="D1708" s="10" t="s">
        <v>4723</v>
      </c>
      <c r="E1708" s="11" t="s">
        <v>5300</v>
      </c>
      <c r="F1708" s="10" t="s">
        <v>4741</v>
      </c>
      <c r="G1708" s="11" t="s">
        <v>4742</v>
      </c>
      <c r="H1708" s="42">
        <v>238278.53219999999</v>
      </c>
      <c r="I1708" s="42">
        <v>829.072164860268</v>
      </c>
      <c r="J1708" s="42">
        <v>5105.5041960523804</v>
      </c>
      <c r="K1708" s="42">
        <v>5934.5763609126498</v>
      </c>
      <c r="N1708" s="43"/>
    </row>
    <row r="1709" spans="1:14" x14ac:dyDescent="0.3">
      <c r="A1709" s="10" t="s">
        <v>9</v>
      </c>
      <c r="B1709" s="10" t="s">
        <v>46</v>
      </c>
      <c r="C1709" s="10" t="s">
        <v>4743</v>
      </c>
      <c r="D1709" s="10" t="s">
        <v>4744</v>
      </c>
      <c r="E1709" s="11" t="s">
        <v>4819</v>
      </c>
      <c r="F1709" s="10" t="s">
        <v>416</v>
      </c>
      <c r="G1709" s="11" t="s">
        <v>417</v>
      </c>
      <c r="H1709" s="42">
        <v>21289.107899999999</v>
      </c>
      <c r="I1709" s="42">
        <v>70.617420891887306</v>
      </c>
      <c r="J1709" s="42">
        <v>1.82835308591347</v>
      </c>
      <c r="K1709" s="42">
        <v>72.445773977800698</v>
      </c>
      <c r="N1709" s="43"/>
    </row>
    <row r="1710" spans="1:14" x14ac:dyDescent="0.3">
      <c r="A1710" s="10" t="s">
        <v>9</v>
      </c>
      <c r="B1710" s="10" t="s">
        <v>46</v>
      </c>
      <c r="C1710" s="10" t="s">
        <v>4743</v>
      </c>
      <c r="D1710" s="10" t="s">
        <v>4744</v>
      </c>
      <c r="E1710" s="11" t="s">
        <v>4819</v>
      </c>
      <c r="F1710" s="10" t="s">
        <v>4746</v>
      </c>
      <c r="G1710" s="11" t="s">
        <v>4747</v>
      </c>
      <c r="H1710" s="42">
        <v>6300.8122999999996</v>
      </c>
      <c r="I1710" s="42">
        <v>20.900223223607899</v>
      </c>
      <c r="J1710" s="42">
        <v>0.54112692228829196</v>
      </c>
      <c r="K1710" s="42">
        <v>21.441350145896202</v>
      </c>
      <c r="N1710" s="43"/>
    </row>
    <row r="1711" spans="1:14" x14ac:dyDescent="0.3">
      <c r="A1711" s="10" t="s">
        <v>9</v>
      </c>
      <c r="B1711" s="10" t="s">
        <v>46</v>
      </c>
      <c r="C1711" s="10" t="s">
        <v>4743</v>
      </c>
      <c r="D1711" s="10" t="s">
        <v>4744</v>
      </c>
      <c r="E1711" s="11" t="s">
        <v>4819</v>
      </c>
      <c r="F1711" s="10" t="s">
        <v>4748</v>
      </c>
      <c r="G1711" s="11" t="s">
        <v>4749</v>
      </c>
      <c r="H1711" s="42">
        <v>18351.982199999999</v>
      </c>
      <c r="I1711" s="42">
        <v>52.551807237600897</v>
      </c>
      <c r="J1711" s="42">
        <v>0</v>
      </c>
      <c r="K1711" s="42">
        <v>52.551807237600897</v>
      </c>
      <c r="N1711" s="43"/>
    </row>
    <row r="1712" spans="1:14" x14ac:dyDescent="0.3">
      <c r="A1712" s="10" t="s">
        <v>9</v>
      </c>
      <c r="B1712" s="10" t="s">
        <v>46</v>
      </c>
      <c r="C1712" s="10" t="s">
        <v>4743</v>
      </c>
      <c r="D1712" s="10" t="s">
        <v>4744</v>
      </c>
      <c r="E1712" s="11" t="s">
        <v>4819</v>
      </c>
      <c r="F1712" s="10" t="s">
        <v>4760</v>
      </c>
      <c r="G1712" s="11" t="s">
        <v>4761</v>
      </c>
      <c r="H1712" s="42">
        <v>28789.128499999999</v>
      </c>
      <c r="I1712" s="42">
        <v>82.439090974625103</v>
      </c>
      <c r="J1712" s="42">
        <v>0</v>
      </c>
      <c r="K1712" s="42">
        <v>82.439090974625103</v>
      </c>
      <c r="N1712" s="43"/>
    </row>
    <row r="1713" spans="1:14" x14ac:dyDescent="0.3">
      <c r="A1713" s="10" t="s">
        <v>9</v>
      </c>
      <c r="B1713" s="10" t="s">
        <v>46</v>
      </c>
      <c r="C1713" s="10" t="s">
        <v>4743</v>
      </c>
      <c r="D1713" s="10" t="s">
        <v>4750</v>
      </c>
      <c r="E1713" s="11" t="s">
        <v>4914</v>
      </c>
      <c r="F1713" s="10" t="s">
        <v>416</v>
      </c>
      <c r="G1713" s="11" t="s">
        <v>417</v>
      </c>
      <c r="H1713" s="42">
        <v>39974.7673</v>
      </c>
      <c r="I1713" s="42">
        <v>161.13345531728001</v>
      </c>
      <c r="J1713" s="42">
        <v>4.8800261780104703</v>
      </c>
      <c r="K1713" s="42">
        <v>166.01348149529099</v>
      </c>
      <c r="N1713" s="43"/>
    </row>
    <row r="1714" spans="1:14" x14ac:dyDescent="0.3">
      <c r="A1714" s="10" t="s">
        <v>9</v>
      </c>
      <c r="B1714" s="10" t="s">
        <v>46</v>
      </c>
      <c r="C1714" s="10" t="s">
        <v>4743</v>
      </c>
      <c r="D1714" s="10" t="s">
        <v>4750</v>
      </c>
      <c r="E1714" s="11" t="s">
        <v>4914</v>
      </c>
      <c r="F1714" s="10" t="s">
        <v>4746</v>
      </c>
      <c r="G1714" s="11" t="s">
        <v>4747</v>
      </c>
      <c r="H1714" s="42">
        <v>0</v>
      </c>
      <c r="I1714" s="42">
        <v>0</v>
      </c>
      <c r="J1714" s="42">
        <v>0</v>
      </c>
      <c r="K1714" s="42">
        <v>0</v>
      </c>
      <c r="N1714" s="43"/>
    </row>
    <row r="1715" spans="1:14" x14ac:dyDescent="0.3">
      <c r="A1715" s="10" t="s">
        <v>9</v>
      </c>
      <c r="B1715" s="10" t="s">
        <v>46</v>
      </c>
      <c r="C1715" s="10" t="s">
        <v>4743</v>
      </c>
      <c r="D1715" s="10" t="s">
        <v>4750</v>
      </c>
      <c r="E1715" s="11" t="s">
        <v>4914</v>
      </c>
      <c r="F1715" s="10" t="s">
        <v>4748</v>
      </c>
      <c r="G1715" s="11" t="s">
        <v>4749</v>
      </c>
      <c r="H1715" s="42">
        <v>30641.8734</v>
      </c>
      <c r="I1715" s="42">
        <v>123.59668447632301</v>
      </c>
      <c r="J1715" s="42">
        <v>0</v>
      </c>
      <c r="K1715" s="42">
        <v>123.59668447632301</v>
      </c>
      <c r="N1715" s="43"/>
    </row>
    <row r="1716" spans="1:14" x14ac:dyDescent="0.3">
      <c r="A1716" s="10" t="s">
        <v>9</v>
      </c>
      <c r="B1716" s="10" t="s">
        <v>46</v>
      </c>
      <c r="C1716" s="10" t="s">
        <v>4743</v>
      </c>
      <c r="D1716" s="10" t="s">
        <v>4752</v>
      </c>
      <c r="E1716" s="11" t="s">
        <v>4994</v>
      </c>
      <c r="F1716" s="10" t="s">
        <v>416</v>
      </c>
      <c r="G1716" s="11" t="s">
        <v>417</v>
      </c>
      <c r="H1716" s="42">
        <v>19475.4503</v>
      </c>
      <c r="I1716" s="42">
        <v>43.185100606598603</v>
      </c>
      <c r="J1716" s="42">
        <v>0</v>
      </c>
      <c r="K1716" s="42">
        <v>43.185100606598603</v>
      </c>
      <c r="N1716" s="43"/>
    </row>
    <row r="1717" spans="1:14" x14ac:dyDescent="0.3">
      <c r="A1717" s="10" t="s">
        <v>9</v>
      </c>
      <c r="B1717" s="10" t="s">
        <v>46</v>
      </c>
      <c r="C1717" s="10" t="s">
        <v>4743</v>
      </c>
      <c r="D1717" s="10" t="s">
        <v>4752</v>
      </c>
      <c r="E1717" s="11" t="s">
        <v>4994</v>
      </c>
      <c r="F1717" s="10" t="s">
        <v>4746</v>
      </c>
      <c r="G1717" s="11" t="s">
        <v>4747</v>
      </c>
      <c r="H1717" s="42">
        <v>0</v>
      </c>
      <c r="I1717" s="42">
        <v>0</v>
      </c>
      <c r="J1717" s="42">
        <v>0</v>
      </c>
      <c r="K1717" s="42">
        <v>0</v>
      </c>
      <c r="N1717" s="43"/>
    </row>
    <row r="1718" spans="1:14" x14ac:dyDescent="0.3">
      <c r="A1718" s="10" t="s">
        <v>9</v>
      </c>
      <c r="B1718" s="10" t="s">
        <v>46</v>
      </c>
      <c r="C1718" s="10" t="s">
        <v>4743</v>
      </c>
      <c r="D1718" s="10" t="s">
        <v>4752</v>
      </c>
      <c r="E1718" s="11" t="s">
        <v>4994</v>
      </c>
      <c r="F1718" s="10" t="s">
        <v>4748</v>
      </c>
      <c r="G1718" s="11" t="s">
        <v>4749</v>
      </c>
      <c r="H1718" s="42">
        <v>4405.7574000000004</v>
      </c>
      <c r="I1718" s="42">
        <v>9.7693800858115107</v>
      </c>
      <c r="J1718" s="42">
        <v>0</v>
      </c>
      <c r="K1718" s="42">
        <v>9.7693800858115107</v>
      </c>
      <c r="N1718" s="43"/>
    </row>
    <row r="1719" spans="1:14" x14ac:dyDescent="0.3">
      <c r="A1719" s="10" t="s">
        <v>9</v>
      </c>
      <c r="B1719" s="10" t="s">
        <v>46</v>
      </c>
      <c r="C1719" s="10" t="s">
        <v>4743</v>
      </c>
      <c r="D1719" s="10" t="s">
        <v>4756</v>
      </c>
      <c r="E1719" s="11" t="s">
        <v>5301</v>
      </c>
      <c r="F1719" s="10" t="s">
        <v>416</v>
      </c>
      <c r="G1719" s="11" t="s">
        <v>417</v>
      </c>
      <c r="H1719" s="42">
        <v>34490.187100000003</v>
      </c>
      <c r="I1719" s="42">
        <v>39.975173442745302</v>
      </c>
      <c r="J1719" s="42">
        <v>6.4054300634091801</v>
      </c>
      <c r="K1719" s="42">
        <v>46.380603506154401</v>
      </c>
      <c r="N1719" s="43"/>
    </row>
    <row r="1720" spans="1:14" x14ac:dyDescent="0.3">
      <c r="A1720" s="10" t="s">
        <v>9</v>
      </c>
      <c r="B1720" s="10" t="s">
        <v>46</v>
      </c>
      <c r="C1720" s="10" t="s">
        <v>4743</v>
      </c>
      <c r="D1720" s="10" t="s">
        <v>4756</v>
      </c>
      <c r="E1720" s="11" t="s">
        <v>5301</v>
      </c>
      <c r="F1720" s="10" t="s">
        <v>4746</v>
      </c>
      <c r="G1720" s="11" t="s">
        <v>4747</v>
      </c>
      <c r="H1720" s="42">
        <v>0</v>
      </c>
      <c r="I1720" s="42">
        <v>0</v>
      </c>
      <c r="J1720" s="42">
        <v>0</v>
      </c>
      <c r="K1720" s="42">
        <v>0</v>
      </c>
      <c r="N1720" s="43"/>
    </row>
    <row r="1721" spans="1:14" x14ac:dyDescent="0.3">
      <c r="A1721" s="10" t="s">
        <v>9</v>
      </c>
      <c r="B1721" s="10" t="s">
        <v>46</v>
      </c>
      <c r="C1721" s="10" t="s">
        <v>4743</v>
      </c>
      <c r="D1721" s="10" t="s">
        <v>4756</v>
      </c>
      <c r="E1721" s="11" t="s">
        <v>5301</v>
      </c>
      <c r="F1721" s="10" t="s">
        <v>4748</v>
      </c>
      <c r="G1721" s="11" t="s">
        <v>4749</v>
      </c>
      <c r="H1721" s="42">
        <v>12173.0072</v>
      </c>
      <c r="I1721" s="42">
        <v>14.108884744498299</v>
      </c>
      <c r="J1721" s="42">
        <v>2.2607400223797098</v>
      </c>
      <c r="K1721" s="42">
        <v>16.369624766878001</v>
      </c>
      <c r="N1721" s="43"/>
    </row>
    <row r="1722" spans="1:14" x14ac:dyDescent="0.3">
      <c r="A1722" s="10" t="s">
        <v>9</v>
      </c>
      <c r="B1722" s="10" t="s">
        <v>46</v>
      </c>
      <c r="C1722" s="10" t="s">
        <v>4743</v>
      </c>
      <c r="D1722" s="10" t="s">
        <v>4756</v>
      </c>
      <c r="E1722" s="11" t="s">
        <v>5301</v>
      </c>
      <c r="F1722" s="10" t="s">
        <v>4760</v>
      </c>
      <c r="G1722" s="11" t="s">
        <v>4761</v>
      </c>
      <c r="H1722" s="42">
        <v>20472.784800000001</v>
      </c>
      <c r="I1722" s="42">
        <v>23.728578888474399</v>
      </c>
      <c r="J1722" s="42">
        <v>3.8021536740022399</v>
      </c>
      <c r="K1722" s="42">
        <v>27.5307325624767</v>
      </c>
      <c r="N1722" s="43"/>
    </row>
    <row r="1723" spans="1:14" x14ac:dyDescent="0.3">
      <c r="A1723" s="10" t="s">
        <v>9</v>
      </c>
      <c r="B1723" s="10" t="s">
        <v>46</v>
      </c>
      <c r="C1723" s="10" t="s">
        <v>4743</v>
      </c>
      <c r="D1723" s="10" t="s">
        <v>4758</v>
      </c>
      <c r="E1723" s="11" t="s">
        <v>4826</v>
      </c>
      <c r="F1723" s="10" t="s">
        <v>416</v>
      </c>
      <c r="G1723" s="11" t="s">
        <v>417</v>
      </c>
      <c r="H1723" s="42">
        <v>22894.092700000001</v>
      </c>
      <c r="I1723" s="42">
        <v>76.653516604354493</v>
      </c>
      <c r="J1723" s="42">
        <v>0</v>
      </c>
      <c r="K1723" s="42">
        <v>76.653516604354493</v>
      </c>
      <c r="N1723" s="43"/>
    </row>
    <row r="1724" spans="1:14" x14ac:dyDescent="0.3">
      <c r="A1724" s="10" t="s">
        <v>9</v>
      </c>
      <c r="B1724" s="10" t="s">
        <v>46</v>
      </c>
      <c r="C1724" s="10" t="s">
        <v>4743</v>
      </c>
      <c r="D1724" s="10" t="s">
        <v>4758</v>
      </c>
      <c r="E1724" s="11" t="s">
        <v>4826</v>
      </c>
      <c r="F1724" s="10" t="s">
        <v>4746</v>
      </c>
      <c r="G1724" s="11" t="s">
        <v>4747</v>
      </c>
      <c r="H1724" s="42">
        <v>2954.0765000000001</v>
      </c>
      <c r="I1724" s="42">
        <v>9.8907763360457395</v>
      </c>
      <c r="J1724" s="42">
        <v>0</v>
      </c>
      <c r="K1724" s="42">
        <v>9.8907763360457395</v>
      </c>
      <c r="N1724" s="43"/>
    </row>
    <row r="1725" spans="1:14" x14ac:dyDescent="0.3">
      <c r="A1725" s="10" t="s">
        <v>9</v>
      </c>
      <c r="B1725" s="10" t="s">
        <v>46</v>
      </c>
      <c r="C1725" s="10" t="s">
        <v>4743</v>
      </c>
      <c r="D1725" s="10" t="s">
        <v>4758</v>
      </c>
      <c r="E1725" s="11" t="s">
        <v>4826</v>
      </c>
      <c r="F1725" s="10" t="s">
        <v>4748</v>
      </c>
      <c r="G1725" s="11" t="s">
        <v>4749</v>
      </c>
      <c r="H1725" s="42">
        <v>21909.400600000001</v>
      </c>
      <c r="I1725" s="42">
        <v>73.356591159005902</v>
      </c>
      <c r="J1725" s="42">
        <v>0</v>
      </c>
      <c r="K1725" s="42">
        <v>73.356591159005902</v>
      </c>
      <c r="N1725" s="43"/>
    </row>
    <row r="1726" spans="1:14" x14ac:dyDescent="0.3">
      <c r="A1726" s="10" t="s">
        <v>9</v>
      </c>
      <c r="B1726" s="10" t="s">
        <v>46</v>
      </c>
      <c r="C1726" s="10" t="s">
        <v>4743</v>
      </c>
      <c r="D1726" s="10" t="s">
        <v>4758</v>
      </c>
      <c r="E1726" s="11" t="s">
        <v>4826</v>
      </c>
      <c r="F1726" s="10" t="s">
        <v>4754</v>
      </c>
      <c r="G1726" s="11" t="s">
        <v>4755</v>
      </c>
      <c r="H1726" s="42">
        <v>1477.0382</v>
      </c>
      <c r="I1726" s="42">
        <v>4.9453881680228697</v>
      </c>
      <c r="J1726" s="42">
        <v>0</v>
      </c>
      <c r="K1726" s="42">
        <v>4.9453881680228697</v>
      </c>
      <c r="N1726" s="43"/>
    </row>
    <row r="1727" spans="1:14" x14ac:dyDescent="0.3">
      <c r="A1727" s="10" t="s">
        <v>9</v>
      </c>
      <c r="B1727" s="10" t="s">
        <v>46</v>
      </c>
      <c r="C1727" s="10" t="s">
        <v>4743</v>
      </c>
      <c r="D1727" s="10" t="s">
        <v>4762</v>
      </c>
      <c r="E1727" s="11" t="s">
        <v>4830</v>
      </c>
      <c r="F1727" s="10" t="s">
        <v>416</v>
      </c>
      <c r="G1727" s="11" t="s">
        <v>417</v>
      </c>
      <c r="H1727" s="42">
        <v>9743.8624999999993</v>
      </c>
      <c r="I1727" s="42">
        <v>31.5008225553124</v>
      </c>
      <c r="J1727" s="42">
        <v>3.8837525143927301</v>
      </c>
      <c r="K1727" s="42">
        <v>35.3845750697051</v>
      </c>
      <c r="N1727" s="43"/>
    </row>
    <row r="1728" spans="1:14" x14ac:dyDescent="0.3">
      <c r="A1728" s="10" t="s">
        <v>9</v>
      </c>
      <c r="B1728" s="10" t="s">
        <v>46</v>
      </c>
      <c r="C1728" s="10" t="s">
        <v>4743</v>
      </c>
      <c r="D1728" s="10" t="s">
        <v>4762</v>
      </c>
      <c r="E1728" s="11" t="s">
        <v>4830</v>
      </c>
      <c r="F1728" s="10" t="s">
        <v>4746</v>
      </c>
      <c r="G1728" s="11" t="s">
        <v>4747</v>
      </c>
      <c r="H1728" s="42">
        <v>2526.1866</v>
      </c>
      <c r="I1728" s="42">
        <v>8.1668799217476504</v>
      </c>
      <c r="J1728" s="42">
        <v>1.0068988000277499</v>
      </c>
      <c r="K1728" s="42">
        <v>9.1737787217753901</v>
      </c>
      <c r="N1728" s="43"/>
    </row>
    <row r="1729" spans="1:14" x14ac:dyDescent="0.3">
      <c r="A1729" s="10" t="s">
        <v>9</v>
      </c>
      <c r="B1729" s="10" t="s">
        <v>46</v>
      </c>
      <c r="C1729" s="10" t="s">
        <v>4743</v>
      </c>
      <c r="D1729" s="10" t="s">
        <v>4762</v>
      </c>
      <c r="E1729" s="11" t="s">
        <v>4830</v>
      </c>
      <c r="F1729" s="10" t="s">
        <v>4748</v>
      </c>
      <c r="G1729" s="11" t="s">
        <v>4749</v>
      </c>
      <c r="H1729" s="42">
        <v>6348.8779999999997</v>
      </c>
      <c r="I1729" s="42">
        <v>18.460900561237199</v>
      </c>
      <c r="J1729" s="42">
        <v>2.63711590483457</v>
      </c>
      <c r="K1729" s="42">
        <v>21.098016466071801</v>
      </c>
      <c r="N1729" s="43"/>
    </row>
    <row r="1730" spans="1:14" x14ac:dyDescent="0.3">
      <c r="A1730" s="10" t="s">
        <v>9</v>
      </c>
      <c r="B1730" s="10" t="s">
        <v>46</v>
      </c>
      <c r="C1730" s="10" t="s">
        <v>4743</v>
      </c>
      <c r="D1730" s="10" t="s">
        <v>4762</v>
      </c>
      <c r="E1730" s="11" t="s">
        <v>4830</v>
      </c>
      <c r="F1730" s="10" t="s">
        <v>4760</v>
      </c>
      <c r="G1730" s="11" t="s">
        <v>4761</v>
      </c>
      <c r="H1730" s="42">
        <v>15006.438700000001</v>
      </c>
      <c r="I1730" s="42">
        <v>43.634855872015201</v>
      </c>
      <c r="J1730" s="42">
        <v>6.2331830477908001</v>
      </c>
      <c r="K1730" s="42">
        <v>49.868038919805997</v>
      </c>
      <c r="N1730" s="43"/>
    </row>
    <row r="1731" spans="1:14" x14ac:dyDescent="0.3">
      <c r="A1731" s="10" t="s">
        <v>9</v>
      </c>
      <c r="B1731" s="10" t="s">
        <v>46</v>
      </c>
      <c r="C1731" s="10" t="s">
        <v>4743</v>
      </c>
      <c r="D1731" s="10" t="s">
        <v>4766</v>
      </c>
      <c r="E1731" s="11" t="s">
        <v>5302</v>
      </c>
      <c r="F1731" s="10" t="s">
        <v>416</v>
      </c>
      <c r="G1731" s="11" t="s">
        <v>417</v>
      </c>
      <c r="H1731" s="42">
        <v>13896.967199999999</v>
      </c>
      <c r="I1731" s="42">
        <v>53.801796431024599</v>
      </c>
      <c r="J1731" s="42">
        <v>0</v>
      </c>
      <c r="K1731" s="42">
        <v>53.801796431024599</v>
      </c>
      <c r="N1731" s="43"/>
    </row>
    <row r="1732" spans="1:14" x14ac:dyDescent="0.3">
      <c r="A1732" s="10" t="s">
        <v>9</v>
      </c>
      <c r="B1732" s="10" t="s">
        <v>46</v>
      </c>
      <c r="C1732" s="10" t="s">
        <v>4743</v>
      </c>
      <c r="D1732" s="10" t="s">
        <v>4766</v>
      </c>
      <c r="E1732" s="11" t="s">
        <v>5302</v>
      </c>
      <c r="F1732" s="10" t="s">
        <v>4746</v>
      </c>
      <c r="G1732" s="11" t="s">
        <v>4747</v>
      </c>
      <c r="H1732" s="42">
        <v>4026.9621000000002</v>
      </c>
      <c r="I1732" s="42">
        <v>15.5902932839901</v>
      </c>
      <c r="J1732" s="42">
        <v>0</v>
      </c>
      <c r="K1732" s="42">
        <v>15.5902932839901</v>
      </c>
      <c r="N1732" s="43"/>
    </row>
    <row r="1733" spans="1:14" x14ac:dyDescent="0.3">
      <c r="A1733" s="10" t="s">
        <v>9</v>
      </c>
      <c r="B1733" s="10" t="s">
        <v>46</v>
      </c>
      <c r="C1733" s="10" t="s">
        <v>4743</v>
      </c>
      <c r="D1733" s="10" t="s">
        <v>4766</v>
      </c>
      <c r="E1733" s="11" t="s">
        <v>5302</v>
      </c>
      <c r="F1733" s="10" t="s">
        <v>4748</v>
      </c>
      <c r="G1733" s="11" t="s">
        <v>4749</v>
      </c>
      <c r="H1733" s="42">
        <v>13959.6296</v>
      </c>
      <c r="I1733" s="42">
        <v>42.494352159468399</v>
      </c>
      <c r="J1733" s="42">
        <v>0</v>
      </c>
      <c r="K1733" s="42">
        <v>42.494352159468399</v>
      </c>
      <c r="N1733" s="43"/>
    </row>
    <row r="1734" spans="1:14" x14ac:dyDescent="0.3">
      <c r="A1734" s="10" t="s">
        <v>9</v>
      </c>
      <c r="B1734" s="10" t="s">
        <v>46</v>
      </c>
      <c r="C1734" s="10" t="s">
        <v>4743</v>
      </c>
      <c r="D1734" s="10" t="s">
        <v>4766</v>
      </c>
      <c r="E1734" s="11" t="s">
        <v>5302</v>
      </c>
      <c r="F1734" s="10" t="s">
        <v>4754</v>
      </c>
      <c r="G1734" s="11" t="s">
        <v>4755</v>
      </c>
      <c r="H1734" s="42">
        <v>5764.0829999999996</v>
      </c>
      <c r="I1734" s="42">
        <v>22.3155178378682</v>
      </c>
      <c r="J1734" s="42">
        <v>0</v>
      </c>
      <c r="K1734" s="42">
        <v>22.3155178378682</v>
      </c>
      <c r="N1734" s="43"/>
    </row>
    <row r="1735" spans="1:14" x14ac:dyDescent="0.3">
      <c r="A1735" s="10" t="s">
        <v>9</v>
      </c>
      <c r="B1735" s="10" t="s">
        <v>46</v>
      </c>
      <c r="C1735" s="10" t="s">
        <v>4743</v>
      </c>
      <c r="D1735" s="10" t="s">
        <v>4768</v>
      </c>
      <c r="E1735" s="11" t="s">
        <v>4923</v>
      </c>
      <c r="F1735" s="10" t="s">
        <v>13</v>
      </c>
      <c r="G1735" s="11" t="s">
        <v>415</v>
      </c>
      <c r="H1735" s="42">
        <v>0</v>
      </c>
      <c r="I1735" s="42">
        <v>0</v>
      </c>
      <c r="J1735" s="42">
        <v>0</v>
      </c>
      <c r="K1735" s="42">
        <v>0</v>
      </c>
      <c r="N1735" s="43"/>
    </row>
    <row r="1736" spans="1:14" x14ac:dyDescent="0.3">
      <c r="A1736" s="10" t="s">
        <v>9</v>
      </c>
      <c r="B1736" s="10" t="s">
        <v>46</v>
      </c>
      <c r="C1736" s="10" t="s">
        <v>4743</v>
      </c>
      <c r="D1736" s="10" t="s">
        <v>4768</v>
      </c>
      <c r="E1736" s="11" t="s">
        <v>4923</v>
      </c>
      <c r="F1736" s="10" t="s">
        <v>416</v>
      </c>
      <c r="G1736" s="11" t="s">
        <v>417</v>
      </c>
      <c r="H1736" s="42">
        <v>58403.4205</v>
      </c>
      <c r="I1736" s="42">
        <v>418.13413784845</v>
      </c>
      <c r="J1736" s="42">
        <v>351.46335352799201</v>
      </c>
      <c r="K1736" s="42">
        <v>769.59749137644201</v>
      </c>
      <c r="N1736" s="43"/>
    </row>
    <row r="1737" spans="1:14" x14ac:dyDescent="0.3">
      <c r="A1737" s="10" t="s">
        <v>9</v>
      </c>
      <c r="B1737" s="10" t="s">
        <v>46</v>
      </c>
      <c r="C1737" s="10" t="s">
        <v>4743</v>
      </c>
      <c r="D1737" s="10" t="s">
        <v>4768</v>
      </c>
      <c r="E1737" s="11" t="s">
        <v>4923</v>
      </c>
      <c r="F1737" s="10" t="s">
        <v>4746</v>
      </c>
      <c r="G1737" s="11" t="s">
        <v>4747</v>
      </c>
      <c r="H1737" s="42">
        <v>30369.778600000001</v>
      </c>
      <c r="I1737" s="42">
        <v>217.42975168119401</v>
      </c>
      <c r="J1737" s="42">
        <v>182.760943834556</v>
      </c>
      <c r="K1737" s="42">
        <v>400.19069551575001</v>
      </c>
      <c r="N1737" s="43"/>
    </row>
    <row r="1738" spans="1:14" x14ac:dyDescent="0.3">
      <c r="A1738" s="10" t="s">
        <v>9</v>
      </c>
      <c r="B1738" s="10" t="s">
        <v>46</v>
      </c>
      <c r="C1738" s="10" t="s">
        <v>4743</v>
      </c>
      <c r="D1738" s="10" t="s">
        <v>4768</v>
      </c>
      <c r="E1738" s="11" t="s">
        <v>4923</v>
      </c>
      <c r="F1738" s="10" t="s">
        <v>4748</v>
      </c>
      <c r="G1738" s="11" t="s">
        <v>4749</v>
      </c>
      <c r="H1738" s="42">
        <v>74601.837199999994</v>
      </c>
      <c r="I1738" s="42">
        <v>451.98841081657099</v>
      </c>
      <c r="J1738" s="42">
        <v>0</v>
      </c>
      <c r="K1738" s="42">
        <v>451.98841081657099</v>
      </c>
      <c r="N1738" s="43"/>
    </row>
    <row r="1739" spans="1:14" x14ac:dyDescent="0.3">
      <c r="A1739" s="10" t="s">
        <v>9</v>
      </c>
      <c r="B1739" s="10" t="s">
        <v>46</v>
      </c>
      <c r="C1739" s="10" t="s">
        <v>4743</v>
      </c>
      <c r="D1739" s="10" t="s">
        <v>4768</v>
      </c>
      <c r="E1739" s="11" t="s">
        <v>4923</v>
      </c>
      <c r="F1739" s="10" t="s">
        <v>4760</v>
      </c>
      <c r="G1739" s="11" t="s">
        <v>4761</v>
      </c>
      <c r="H1739" s="42">
        <v>21090.706300000002</v>
      </c>
      <c r="I1739" s="42">
        <v>127.781770347676</v>
      </c>
      <c r="J1739" s="42">
        <v>0</v>
      </c>
      <c r="K1739" s="42">
        <v>127.781770347676</v>
      </c>
      <c r="N1739" s="43"/>
    </row>
    <row r="1740" spans="1:14" x14ac:dyDescent="0.3">
      <c r="A1740" s="10" t="s">
        <v>9</v>
      </c>
      <c r="B1740" s="10" t="s">
        <v>46</v>
      </c>
      <c r="C1740" s="10" t="s">
        <v>4743</v>
      </c>
      <c r="D1740" s="10" t="s">
        <v>4768</v>
      </c>
      <c r="E1740" s="11" t="s">
        <v>4923</v>
      </c>
      <c r="F1740" s="10" t="s">
        <v>4754</v>
      </c>
      <c r="G1740" s="11" t="s">
        <v>4755</v>
      </c>
      <c r="H1740" s="42">
        <v>10022.4431</v>
      </c>
      <c r="I1740" s="42">
        <v>60.7227421073665</v>
      </c>
      <c r="J1740" s="42">
        <v>0</v>
      </c>
      <c r="K1740" s="42">
        <v>60.7227421073665</v>
      </c>
      <c r="N1740" s="43"/>
    </row>
    <row r="1741" spans="1:14" x14ac:dyDescent="0.3">
      <c r="A1741" s="10" t="s">
        <v>9</v>
      </c>
      <c r="B1741" s="10" t="s">
        <v>46</v>
      </c>
      <c r="C1741" s="10" t="s">
        <v>4743</v>
      </c>
      <c r="D1741" s="10" t="s">
        <v>4770</v>
      </c>
      <c r="E1741" s="11" t="s">
        <v>4777</v>
      </c>
      <c r="F1741" s="10" t="s">
        <v>13</v>
      </c>
      <c r="G1741" s="11" t="s">
        <v>415</v>
      </c>
      <c r="H1741" s="42">
        <v>0</v>
      </c>
      <c r="I1741" s="42">
        <v>0</v>
      </c>
      <c r="J1741" s="42">
        <v>0</v>
      </c>
      <c r="K1741" s="42">
        <v>0</v>
      </c>
      <c r="N1741" s="43"/>
    </row>
    <row r="1742" spans="1:14" x14ac:dyDescent="0.3">
      <c r="A1742" s="10" t="s">
        <v>9</v>
      </c>
      <c r="B1742" s="10" t="s">
        <v>46</v>
      </c>
      <c r="C1742" s="10" t="s">
        <v>4743</v>
      </c>
      <c r="D1742" s="10" t="s">
        <v>4770</v>
      </c>
      <c r="E1742" s="11" t="s">
        <v>4777</v>
      </c>
      <c r="F1742" s="10" t="s">
        <v>416</v>
      </c>
      <c r="G1742" s="11" t="s">
        <v>417</v>
      </c>
      <c r="H1742" s="42">
        <v>0</v>
      </c>
      <c r="I1742" s="42">
        <v>0</v>
      </c>
      <c r="J1742" s="42">
        <v>0</v>
      </c>
      <c r="K1742" s="42">
        <v>0</v>
      </c>
      <c r="N1742" s="43"/>
    </row>
    <row r="1743" spans="1:14" x14ac:dyDescent="0.3">
      <c r="A1743" s="10" t="s">
        <v>9</v>
      </c>
      <c r="B1743" s="10" t="s">
        <v>46</v>
      </c>
      <c r="C1743" s="10" t="s">
        <v>4743</v>
      </c>
      <c r="D1743" s="10" t="s">
        <v>4770</v>
      </c>
      <c r="E1743" s="11" t="s">
        <v>4777</v>
      </c>
      <c r="F1743" s="10" t="s">
        <v>4746</v>
      </c>
      <c r="G1743" s="11" t="s">
        <v>4747</v>
      </c>
      <c r="H1743" s="42">
        <v>4598.6605</v>
      </c>
      <c r="I1743" s="42">
        <v>16.166255017368901</v>
      </c>
      <c r="J1743" s="42">
        <v>219.12029141932001</v>
      </c>
      <c r="K1743" s="42">
        <v>235.28654643668901</v>
      </c>
      <c r="N1743" s="43"/>
    </row>
    <row r="1744" spans="1:14" x14ac:dyDescent="0.3">
      <c r="A1744" s="10" t="s">
        <v>9</v>
      </c>
      <c r="B1744" s="10" t="s">
        <v>46</v>
      </c>
      <c r="C1744" s="10" t="s">
        <v>4743</v>
      </c>
      <c r="D1744" s="10" t="s">
        <v>4770</v>
      </c>
      <c r="E1744" s="11" t="s">
        <v>4777</v>
      </c>
      <c r="F1744" s="10" t="s">
        <v>4748</v>
      </c>
      <c r="G1744" s="11" t="s">
        <v>4749</v>
      </c>
      <c r="H1744" s="42">
        <v>193486.4558</v>
      </c>
      <c r="I1744" s="42">
        <v>352.27844190426703</v>
      </c>
      <c r="J1744" s="42">
        <v>0</v>
      </c>
      <c r="K1744" s="42">
        <v>352.27844190426703</v>
      </c>
      <c r="N1744" s="43"/>
    </row>
    <row r="1745" spans="1:14" x14ac:dyDescent="0.3">
      <c r="A1745" s="10" t="s">
        <v>9</v>
      </c>
      <c r="B1745" s="10" t="s">
        <v>46</v>
      </c>
      <c r="C1745" s="10" t="s">
        <v>4743</v>
      </c>
      <c r="D1745" s="10" t="s">
        <v>4770</v>
      </c>
      <c r="E1745" s="11" t="s">
        <v>4777</v>
      </c>
      <c r="F1745" s="10" t="s">
        <v>4760</v>
      </c>
      <c r="G1745" s="11" t="s">
        <v>4761</v>
      </c>
      <c r="H1745" s="42">
        <v>34570.545400000003</v>
      </c>
      <c r="I1745" s="42">
        <v>62.942172501136596</v>
      </c>
      <c r="J1745" s="42">
        <v>0</v>
      </c>
      <c r="K1745" s="42">
        <v>62.942172501136596</v>
      </c>
      <c r="N1745" s="43"/>
    </row>
    <row r="1746" spans="1:14" x14ac:dyDescent="0.3">
      <c r="A1746" s="10" t="s">
        <v>9</v>
      </c>
      <c r="B1746" s="10" t="s">
        <v>46</v>
      </c>
      <c r="C1746" s="10" t="s">
        <v>4779</v>
      </c>
      <c r="D1746" s="10" t="s">
        <v>5303</v>
      </c>
      <c r="E1746" s="11" t="s">
        <v>5304</v>
      </c>
      <c r="F1746" s="10" t="s">
        <v>13</v>
      </c>
      <c r="G1746" s="11" t="s">
        <v>415</v>
      </c>
      <c r="H1746" s="42">
        <v>0</v>
      </c>
      <c r="I1746" s="42">
        <v>0</v>
      </c>
      <c r="J1746" s="42">
        <v>0</v>
      </c>
      <c r="K1746" s="42">
        <v>0</v>
      </c>
      <c r="N1746" s="43"/>
    </row>
    <row r="1747" spans="1:14" x14ac:dyDescent="0.3">
      <c r="A1747" s="10" t="s">
        <v>9</v>
      </c>
      <c r="B1747" s="10" t="s">
        <v>46</v>
      </c>
      <c r="C1747" s="10" t="s">
        <v>4779</v>
      </c>
      <c r="D1747" s="10" t="s">
        <v>5303</v>
      </c>
      <c r="E1747" s="11" t="s">
        <v>5304</v>
      </c>
      <c r="F1747" s="10" t="s">
        <v>416</v>
      </c>
      <c r="G1747" s="11" t="s">
        <v>417</v>
      </c>
      <c r="H1747" s="42">
        <v>4660844.2877000002</v>
      </c>
      <c r="I1747" s="42">
        <v>19383.464108395699</v>
      </c>
      <c r="J1747" s="42">
        <v>324767.89119806001</v>
      </c>
      <c r="K1747" s="42">
        <v>344151.35530645598</v>
      </c>
      <c r="N1747" s="43"/>
    </row>
    <row r="1748" spans="1:14" x14ac:dyDescent="0.3">
      <c r="A1748" s="10" t="s">
        <v>9</v>
      </c>
      <c r="B1748" s="10" t="s">
        <v>46</v>
      </c>
      <c r="C1748" s="10" t="s">
        <v>4779</v>
      </c>
      <c r="D1748" s="10" t="s">
        <v>5303</v>
      </c>
      <c r="E1748" s="11" t="s">
        <v>5304</v>
      </c>
      <c r="F1748" s="10" t="s">
        <v>5305</v>
      </c>
      <c r="G1748" s="11" t="s">
        <v>5306</v>
      </c>
      <c r="H1748" s="42">
        <v>293266.60690000001</v>
      </c>
      <c r="I1748" s="42">
        <v>1219.6336967080399</v>
      </c>
      <c r="J1748" s="42">
        <v>0</v>
      </c>
      <c r="K1748" s="42">
        <v>1219.6336967080399</v>
      </c>
      <c r="N1748" s="43"/>
    </row>
    <row r="1749" spans="1:14" x14ac:dyDescent="0.3">
      <c r="A1749" s="10" t="s">
        <v>9</v>
      </c>
      <c r="B1749" s="10" t="s">
        <v>46</v>
      </c>
      <c r="C1749" s="10" t="s">
        <v>4779</v>
      </c>
      <c r="D1749" s="10" t="s">
        <v>5303</v>
      </c>
      <c r="E1749" s="11" t="s">
        <v>5304</v>
      </c>
      <c r="F1749" s="10" t="s">
        <v>4782</v>
      </c>
      <c r="G1749" s="11" t="s">
        <v>4783</v>
      </c>
      <c r="H1749" s="42">
        <v>0</v>
      </c>
      <c r="I1749" s="42">
        <v>0</v>
      </c>
      <c r="J1749" s="42">
        <v>0</v>
      </c>
      <c r="K1749" s="42">
        <v>0</v>
      </c>
      <c r="N1749" s="43"/>
    </row>
    <row r="1750" spans="1:14" x14ac:dyDescent="0.3">
      <c r="A1750" s="10" t="s">
        <v>9</v>
      </c>
      <c r="B1750" s="10" t="s">
        <v>46</v>
      </c>
      <c r="C1750" s="10" t="s">
        <v>4779</v>
      </c>
      <c r="D1750" s="10" t="s">
        <v>5303</v>
      </c>
      <c r="E1750" s="11" t="s">
        <v>5304</v>
      </c>
      <c r="F1750" s="10" t="s">
        <v>4784</v>
      </c>
      <c r="G1750" s="11" t="s">
        <v>4785</v>
      </c>
      <c r="H1750" s="42">
        <v>0</v>
      </c>
      <c r="I1750" s="42">
        <v>0</v>
      </c>
      <c r="J1750" s="42">
        <v>0</v>
      </c>
      <c r="K1750" s="42">
        <v>0</v>
      </c>
      <c r="N1750" s="43"/>
    </row>
    <row r="1751" spans="1:14" x14ac:dyDescent="0.3">
      <c r="A1751" s="10" t="s">
        <v>9</v>
      </c>
      <c r="B1751" s="10" t="s">
        <v>46</v>
      </c>
      <c r="C1751" s="10" t="s">
        <v>4779</v>
      </c>
      <c r="D1751" s="10" t="s">
        <v>5303</v>
      </c>
      <c r="E1751" s="11" t="s">
        <v>5304</v>
      </c>
      <c r="F1751" s="10" t="s">
        <v>4731</v>
      </c>
      <c r="G1751" s="11" t="s">
        <v>4732</v>
      </c>
      <c r="H1751" s="42">
        <v>0</v>
      </c>
      <c r="I1751" s="42">
        <v>0</v>
      </c>
      <c r="J1751" s="42">
        <v>0</v>
      </c>
      <c r="K1751" s="42">
        <v>0</v>
      </c>
      <c r="N1751" s="43"/>
    </row>
    <row r="1752" spans="1:14" x14ac:dyDescent="0.3">
      <c r="A1752" s="10" t="s">
        <v>9</v>
      </c>
      <c r="B1752" s="10" t="s">
        <v>46</v>
      </c>
      <c r="C1752" s="10" t="s">
        <v>4779</v>
      </c>
      <c r="D1752" s="10" t="s">
        <v>5303</v>
      </c>
      <c r="E1752" s="11" t="s">
        <v>5304</v>
      </c>
      <c r="F1752" s="10" t="s">
        <v>4786</v>
      </c>
      <c r="G1752" s="11" t="s">
        <v>4787</v>
      </c>
      <c r="H1752" s="42">
        <v>0</v>
      </c>
      <c r="I1752" s="42">
        <v>0</v>
      </c>
      <c r="J1752" s="42">
        <v>0</v>
      </c>
      <c r="K1752" s="42">
        <v>0</v>
      </c>
      <c r="N1752" s="43"/>
    </row>
    <row r="1753" spans="1:14" x14ac:dyDescent="0.3">
      <c r="A1753" s="10" t="s">
        <v>9</v>
      </c>
      <c r="B1753" s="10" t="s">
        <v>46</v>
      </c>
      <c r="C1753" s="10" t="s">
        <v>4779</v>
      </c>
      <c r="D1753" s="10" t="s">
        <v>5303</v>
      </c>
      <c r="E1753" s="11" t="s">
        <v>5304</v>
      </c>
      <c r="F1753" s="10" t="s">
        <v>4794</v>
      </c>
      <c r="G1753" s="11" t="s">
        <v>4795</v>
      </c>
      <c r="H1753" s="42">
        <v>79981.801900000006</v>
      </c>
      <c r="I1753" s="42">
        <v>332.62737182946603</v>
      </c>
      <c r="J1753" s="42">
        <v>5573.13643731094</v>
      </c>
      <c r="K1753" s="42">
        <v>5905.7638091404096</v>
      </c>
      <c r="N1753" s="43"/>
    </row>
    <row r="1754" spans="1:14" x14ac:dyDescent="0.3">
      <c r="A1754" s="10" t="s">
        <v>9</v>
      </c>
      <c r="B1754" s="10" t="s">
        <v>46</v>
      </c>
      <c r="C1754" s="10" t="s">
        <v>4779</v>
      </c>
      <c r="D1754" s="10" t="s">
        <v>5303</v>
      </c>
      <c r="E1754" s="11" t="s">
        <v>5304</v>
      </c>
      <c r="F1754" s="10" t="s">
        <v>4788</v>
      </c>
      <c r="G1754" s="11" t="s">
        <v>4789</v>
      </c>
      <c r="H1754" s="42">
        <v>0</v>
      </c>
      <c r="I1754" s="42">
        <v>0</v>
      </c>
      <c r="J1754" s="42">
        <v>0</v>
      </c>
      <c r="K1754" s="42">
        <v>0</v>
      </c>
      <c r="N1754" s="43"/>
    </row>
    <row r="1755" spans="1:14" x14ac:dyDescent="0.3">
      <c r="A1755" s="10" t="s">
        <v>9</v>
      </c>
      <c r="B1755" s="10" t="s">
        <v>46</v>
      </c>
      <c r="C1755" s="10" t="s">
        <v>4779</v>
      </c>
      <c r="D1755" s="10" t="s">
        <v>5303</v>
      </c>
      <c r="E1755" s="11" t="s">
        <v>5304</v>
      </c>
      <c r="F1755" s="10" t="s">
        <v>4741</v>
      </c>
      <c r="G1755" s="11" t="s">
        <v>4742</v>
      </c>
      <c r="H1755" s="42">
        <v>228995.51610000001</v>
      </c>
      <c r="I1755" s="42">
        <v>952.34384434507797</v>
      </c>
      <c r="J1755" s="42">
        <v>15956.42039492</v>
      </c>
      <c r="K1755" s="42">
        <v>16908.7642392651</v>
      </c>
      <c r="N1755" s="43"/>
    </row>
    <row r="1756" spans="1:14" x14ac:dyDescent="0.3">
      <c r="A1756" s="10" t="s">
        <v>9</v>
      </c>
      <c r="B1756" s="10" t="s">
        <v>46</v>
      </c>
      <c r="C1756" s="10" t="s">
        <v>4779</v>
      </c>
      <c r="D1756" s="10" t="s">
        <v>5307</v>
      </c>
      <c r="E1756" s="11" t="s">
        <v>5308</v>
      </c>
      <c r="F1756" s="10" t="s">
        <v>416</v>
      </c>
      <c r="G1756" s="11" t="s">
        <v>417</v>
      </c>
      <c r="H1756" s="42">
        <v>8165.5627000000004</v>
      </c>
      <c r="I1756" s="42">
        <v>89.453794778384903</v>
      </c>
      <c r="J1756" s="42">
        <v>0</v>
      </c>
      <c r="K1756" s="42">
        <v>89.453794778384903</v>
      </c>
      <c r="N1756" s="43"/>
    </row>
    <row r="1757" spans="1:14" x14ac:dyDescent="0.3">
      <c r="A1757" s="10" t="s">
        <v>9</v>
      </c>
      <c r="B1757" s="10" t="s">
        <v>46</v>
      </c>
      <c r="C1757" s="10" t="s">
        <v>4779</v>
      </c>
      <c r="D1757" s="10" t="s">
        <v>5307</v>
      </c>
      <c r="E1757" s="11" t="s">
        <v>5308</v>
      </c>
      <c r="F1757" s="10" t="s">
        <v>4731</v>
      </c>
      <c r="G1757" s="11" t="s">
        <v>4732</v>
      </c>
      <c r="H1757" s="42">
        <v>0</v>
      </c>
      <c r="I1757" s="42">
        <v>0</v>
      </c>
      <c r="J1757" s="42">
        <v>0</v>
      </c>
      <c r="K1757" s="42">
        <v>0</v>
      </c>
      <c r="N1757" s="43"/>
    </row>
    <row r="1758" spans="1:14" x14ac:dyDescent="0.3">
      <c r="A1758" s="10" t="s">
        <v>9</v>
      </c>
      <c r="B1758" s="10" t="s">
        <v>46</v>
      </c>
      <c r="C1758" s="10" t="s">
        <v>4779</v>
      </c>
      <c r="D1758" s="10" t="s">
        <v>5307</v>
      </c>
      <c r="E1758" s="11" t="s">
        <v>5308</v>
      </c>
      <c r="F1758" s="10" t="s">
        <v>4786</v>
      </c>
      <c r="G1758" s="11" t="s">
        <v>4787</v>
      </c>
      <c r="H1758" s="42">
        <v>0</v>
      </c>
      <c r="I1758" s="42">
        <v>0</v>
      </c>
      <c r="J1758" s="42">
        <v>0</v>
      </c>
      <c r="K1758" s="42">
        <v>0</v>
      </c>
      <c r="N1758" s="43"/>
    </row>
    <row r="1759" spans="1:14" x14ac:dyDescent="0.3">
      <c r="A1759" s="10" t="s">
        <v>9</v>
      </c>
      <c r="B1759" s="10" t="s">
        <v>46</v>
      </c>
      <c r="C1759" s="10" t="s">
        <v>4779</v>
      </c>
      <c r="D1759" s="10" t="s">
        <v>5309</v>
      </c>
      <c r="E1759" s="11" t="s">
        <v>5310</v>
      </c>
      <c r="F1759" s="10" t="s">
        <v>416</v>
      </c>
      <c r="G1759" s="11" t="s">
        <v>417</v>
      </c>
      <c r="H1759" s="42">
        <v>34213.542500000003</v>
      </c>
      <c r="I1759" s="42">
        <v>316.40833996383401</v>
      </c>
      <c r="J1759" s="42">
        <v>0</v>
      </c>
      <c r="K1759" s="42">
        <v>316.40833996383401</v>
      </c>
      <c r="N1759" s="43"/>
    </row>
    <row r="1760" spans="1:14" x14ac:dyDescent="0.3">
      <c r="A1760" s="10" t="s">
        <v>9</v>
      </c>
      <c r="B1760" s="10" t="s">
        <v>46</v>
      </c>
      <c r="C1760" s="10" t="s">
        <v>4779</v>
      </c>
      <c r="D1760" s="10" t="s">
        <v>5311</v>
      </c>
      <c r="E1760" s="11" t="s">
        <v>5312</v>
      </c>
      <c r="F1760" s="10" t="s">
        <v>416</v>
      </c>
      <c r="G1760" s="11" t="s">
        <v>417</v>
      </c>
      <c r="H1760" s="42">
        <v>45745.748200000002</v>
      </c>
      <c r="I1760" s="42">
        <v>366.51029195536</v>
      </c>
      <c r="J1760" s="42">
        <v>0</v>
      </c>
      <c r="K1760" s="42">
        <v>366.51029195536</v>
      </c>
      <c r="N1760" s="43"/>
    </row>
    <row r="1761" spans="1:14" x14ac:dyDescent="0.3">
      <c r="A1761" s="10" t="s">
        <v>9</v>
      </c>
      <c r="B1761" s="10" t="s">
        <v>46</v>
      </c>
      <c r="C1761" s="10" t="s">
        <v>4779</v>
      </c>
      <c r="D1761" s="10" t="s">
        <v>5311</v>
      </c>
      <c r="E1761" s="11" t="s">
        <v>5312</v>
      </c>
      <c r="F1761" s="10" t="s">
        <v>4731</v>
      </c>
      <c r="G1761" s="11" t="s">
        <v>4732</v>
      </c>
      <c r="H1761" s="42">
        <v>0</v>
      </c>
      <c r="I1761" s="42">
        <v>0</v>
      </c>
      <c r="J1761" s="42">
        <v>0</v>
      </c>
      <c r="K1761" s="42">
        <v>0</v>
      </c>
      <c r="N1761" s="43"/>
    </row>
    <row r="1762" spans="1:14" x14ac:dyDescent="0.3">
      <c r="A1762" s="10" t="s">
        <v>9</v>
      </c>
      <c r="B1762" s="10" t="s">
        <v>46</v>
      </c>
      <c r="C1762" s="10" t="s">
        <v>4779</v>
      </c>
      <c r="D1762" s="10" t="s">
        <v>5311</v>
      </c>
      <c r="E1762" s="11" t="s">
        <v>5312</v>
      </c>
      <c r="F1762" s="10" t="s">
        <v>4786</v>
      </c>
      <c r="G1762" s="11" t="s">
        <v>4787</v>
      </c>
      <c r="H1762" s="42">
        <v>0</v>
      </c>
      <c r="I1762" s="42">
        <v>0</v>
      </c>
      <c r="J1762" s="42">
        <v>0</v>
      </c>
      <c r="K1762" s="42">
        <v>0</v>
      </c>
      <c r="N1762" s="43"/>
    </row>
    <row r="1763" spans="1:14" x14ac:dyDescent="0.3">
      <c r="A1763" s="10" t="s">
        <v>9</v>
      </c>
      <c r="B1763" s="10" t="s">
        <v>46</v>
      </c>
      <c r="C1763" s="10" t="s">
        <v>4779</v>
      </c>
      <c r="D1763" s="10" t="s">
        <v>5311</v>
      </c>
      <c r="E1763" s="11" t="s">
        <v>5312</v>
      </c>
      <c r="F1763" s="10" t="s">
        <v>4794</v>
      </c>
      <c r="G1763" s="11" t="s">
        <v>4795</v>
      </c>
      <c r="H1763" s="42">
        <v>1316.4244000000001</v>
      </c>
      <c r="I1763" s="42">
        <v>10.5470587613053</v>
      </c>
      <c r="J1763" s="42">
        <v>0</v>
      </c>
      <c r="K1763" s="42">
        <v>10.5470587613053</v>
      </c>
      <c r="N1763" s="43"/>
    </row>
    <row r="1764" spans="1:14" x14ac:dyDescent="0.3">
      <c r="A1764" s="10" t="s">
        <v>9</v>
      </c>
      <c r="B1764" s="10" t="s">
        <v>46</v>
      </c>
      <c r="C1764" s="10" t="s">
        <v>4779</v>
      </c>
      <c r="D1764" s="10" t="s">
        <v>5311</v>
      </c>
      <c r="E1764" s="11" t="s">
        <v>5312</v>
      </c>
      <c r="F1764" s="10" t="s">
        <v>4788</v>
      </c>
      <c r="G1764" s="11" t="s">
        <v>4789</v>
      </c>
      <c r="H1764" s="42">
        <v>0</v>
      </c>
      <c r="I1764" s="42">
        <v>0</v>
      </c>
      <c r="J1764" s="42">
        <v>0</v>
      </c>
      <c r="K1764" s="42">
        <v>0</v>
      </c>
      <c r="N1764" s="43"/>
    </row>
    <row r="1765" spans="1:14" x14ac:dyDescent="0.3">
      <c r="A1765" s="10" t="s">
        <v>9</v>
      </c>
      <c r="B1765" s="10" t="s">
        <v>46</v>
      </c>
      <c r="C1765" s="10" t="s">
        <v>4779</v>
      </c>
      <c r="D1765" s="10" t="s">
        <v>5313</v>
      </c>
      <c r="E1765" s="11" t="s">
        <v>5314</v>
      </c>
      <c r="F1765" s="10" t="s">
        <v>416</v>
      </c>
      <c r="G1765" s="11" t="s">
        <v>417</v>
      </c>
      <c r="H1765" s="42">
        <v>151359.94680000001</v>
      </c>
      <c r="I1765" s="42">
        <v>1573.2795772787299</v>
      </c>
      <c r="J1765" s="42">
        <v>3587.73791281374</v>
      </c>
      <c r="K1765" s="42">
        <v>5161.0174900924703</v>
      </c>
      <c r="N1765" s="43"/>
    </row>
    <row r="1766" spans="1:14" x14ac:dyDescent="0.3">
      <c r="A1766" s="10" t="s">
        <v>9</v>
      </c>
      <c r="B1766" s="10" t="s">
        <v>46</v>
      </c>
      <c r="C1766" s="10" t="s">
        <v>4779</v>
      </c>
      <c r="D1766" s="10" t="s">
        <v>5313</v>
      </c>
      <c r="E1766" s="11" t="s">
        <v>5314</v>
      </c>
      <c r="F1766" s="10" t="s">
        <v>4731</v>
      </c>
      <c r="G1766" s="11" t="s">
        <v>4732</v>
      </c>
      <c r="H1766" s="42">
        <v>0</v>
      </c>
      <c r="I1766" s="42">
        <v>0</v>
      </c>
      <c r="J1766" s="42">
        <v>0</v>
      </c>
      <c r="K1766" s="42">
        <v>0</v>
      </c>
      <c r="N1766" s="43"/>
    </row>
    <row r="1767" spans="1:14" x14ac:dyDescent="0.3">
      <c r="A1767" s="10" t="s">
        <v>9</v>
      </c>
      <c r="B1767" s="10" t="s">
        <v>46</v>
      </c>
      <c r="C1767" s="10" t="s">
        <v>4779</v>
      </c>
      <c r="D1767" s="10" t="s">
        <v>5313</v>
      </c>
      <c r="E1767" s="11" t="s">
        <v>5314</v>
      </c>
      <c r="F1767" s="10" t="s">
        <v>4786</v>
      </c>
      <c r="G1767" s="11" t="s">
        <v>4787</v>
      </c>
      <c r="H1767" s="42">
        <v>50384.120199999998</v>
      </c>
      <c r="I1767" s="42">
        <v>523.70728875324596</v>
      </c>
      <c r="J1767" s="42">
        <v>1194.2724752881199</v>
      </c>
      <c r="K1767" s="42">
        <v>1717.9797640413601</v>
      </c>
      <c r="N1767" s="43"/>
    </row>
    <row r="1768" spans="1:14" x14ac:dyDescent="0.3">
      <c r="A1768" s="10" t="s">
        <v>9</v>
      </c>
      <c r="B1768" s="10" t="s">
        <v>46</v>
      </c>
      <c r="C1768" s="10" t="s">
        <v>4779</v>
      </c>
      <c r="D1768" s="10" t="s">
        <v>5313</v>
      </c>
      <c r="E1768" s="11" t="s">
        <v>5314</v>
      </c>
      <c r="F1768" s="10" t="s">
        <v>4978</v>
      </c>
      <c r="G1768" s="11" t="s">
        <v>4979</v>
      </c>
      <c r="H1768" s="42">
        <v>33243.436600000001</v>
      </c>
      <c r="I1768" s="42">
        <v>345.54200747050498</v>
      </c>
      <c r="J1768" s="42">
        <v>787.98083860975703</v>
      </c>
      <c r="K1768" s="42">
        <v>1133.52284608026</v>
      </c>
      <c r="N1768" s="43"/>
    </row>
    <row r="1769" spans="1:14" x14ac:dyDescent="0.3">
      <c r="A1769" s="10" t="s">
        <v>9</v>
      </c>
      <c r="B1769" s="10" t="s">
        <v>46</v>
      </c>
      <c r="C1769" s="10" t="s">
        <v>4779</v>
      </c>
      <c r="D1769" s="10" t="s">
        <v>5313</v>
      </c>
      <c r="E1769" s="11" t="s">
        <v>5314</v>
      </c>
      <c r="F1769" s="10" t="s">
        <v>4741</v>
      </c>
      <c r="G1769" s="11" t="s">
        <v>4742</v>
      </c>
      <c r="H1769" s="42">
        <v>6761.3769000000002</v>
      </c>
      <c r="I1769" s="42">
        <v>70.279730332984101</v>
      </c>
      <c r="J1769" s="42">
        <v>160.267289208764</v>
      </c>
      <c r="K1769" s="42">
        <v>230.547019541748</v>
      </c>
      <c r="N1769" s="43"/>
    </row>
    <row r="1770" spans="1:14" x14ac:dyDescent="0.3">
      <c r="A1770" s="10" t="s">
        <v>9</v>
      </c>
      <c r="B1770" s="10" t="s">
        <v>46</v>
      </c>
      <c r="C1770" s="10" t="s">
        <v>11</v>
      </c>
      <c r="D1770" s="10" t="s">
        <v>47</v>
      </c>
      <c r="E1770" s="11" t="s">
        <v>2986</v>
      </c>
      <c r="F1770" s="10" t="s">
        <v>13</v>
      </c>
      <c r="G1770" s="11" t="s">
        <v>415</v>
      </c>
      <c r="H1770" s="42">
        <v>0</v>
      </c>
      <c r="I1770" s="42">
        <v>0</v>
      </c>
      <c r="J1770" s="42">
        <v>0</v>
      </c>
      <c r="K1770" s="42">
        <v>0</v>
      </c>
      <c r="N1770" s="43"/>
    </row>
    <row r="1771" spans="1:14" x14ac:dyDescent="0.3">
      <c r="A1771" s="10" t="s">
        <v>9</v>
      </c>
      <c r="B1771" s="10" t="s">
        <v>46</v>
      </c>
      <c r="C1771" s="10" t="s">
        <v>11</v>
      </c>
      <c r="D1771" s="10" t="s">
        <v>47</v>
      </c>
      <c r="E1771" s="11" t="s">
        <v>2986</v>
      </c>
      <c r="F1771" s="10" t="s">
        <v>15</v>
      </c>
      <c r="G1771" s="11" t="s">
        <v>418</v>
      </c>
      <c r="H1771" s="42">
        <v>2867832.0628999998</v>
      </c>
      <c r="I1771" s="42">
        <v>9763.2215445852999</v>
      </c>
      <c r="J1771" s="42">
        <v>0</v>
      </c>
      <c r="K1771" s="42">
        <v>9763.2215445852999</v>
      </c>
      <c r="N1771" s="43"/>
    </row>
    <row r="1772" spans="1:14" x14ac:dyDescent="0.3">
      <c r="A1772" s="10" t="s">
        <v>9</v>
      </c>
      <c r="B1772" s="10" t="s">
        <v>46</v>
      </c>
      <c r="C1772" s="10" t="s">
        <v>11</v>
      </c>
      <c r="D1772" s="10" t="s">
        <v>47</v>
      </c>
      <c r="E1772" s="11" t="s">
        <v>2986</v>
      </c>
      <c r="F1772" s="10" t="s">
        <v>16</v>
      </c>
      <c r="G1772" s="11" t="s">
        <v>426</v>
      </c>
      <c r="H1772" s="42">
        <v>196017.06909999999</v>
      </c>
      <c r="I1772" s="42">
        <v>667.31873856759205</v>
      </c>
      <c r="J1772" s="42">
        <v>0</v>
      </c>
      <c r="K1772" s="42">
        <v>667.31873856759205</v>
      </c>
      <c r="N1772" s="43"/>
    </row>
    <row r="1773" spans="1:14" x14ac:dyDescent="0.3">
      <c r="A1773" s="10" t="s">
        <v>9</v>
      </c>
      <c r="B1773" s="10" t="s">
        <v>46</v>
      </c>
      <c r="C1773" s="10" t="s">
        <v>11</v>
      </c>
      <c r="D1773" s="10" t="s">
        <v>47</v>
      </c>
      <c r="E1773" s="11" t="s">
        <v>2986</v>
      </c>
      <c r="F1773" s="10" t="s">
        <v>17</v>
      </c>
      <c r="G1773" s="11" t="s">
        <v>4798</v>
      </c>
      <c r="H1773" s="42">
        <v>0</v>
      </c>
      <c r="I1773" s="42">
        <v>0</v>
      </c>
      <c r="J1773" s="42">
        <v>0</v>
      </c>
      <c r="K1773" s="42">
        <v>0</v>
      </c>
      <c r="N1773" s="43"/>
    </row>
    <row r="1774" spans="1:14" x14ac:dyDescent="0.3">
      <c r="A1774" s="10" t="s">
        <v>9</v>
      </c>
      <c r="B1774" s="10" t="s">
        <v>46</v>
      </c>
      <c r="C1774" s="10" t="s">
        <v>11</v>
      </c>
      <c r="D1774" s="10" t="s">
        <v>47</v>
      </c>
      <c r="E1774" s="11" t="s">
        <v>2986</v>
      </c>
      <c r="F1774" s="10" t="s">
        <v>18</v>
      </c>
      <c r="G1774" s="11" t="s">
        <v>4799</v>
      </c>
      <c r="H1774" s="42">
        <v>3336226.2650000001</v>
      </c>
      <c r="I1774" s="42">
        <v>11357.8185303191</v>
      </c>
      <c r="J1774" s="42">
        <v>6172.6451611720504</v>
      </c>
      <c r="K1774" s="42">
        <v>17530.463691491099</v>
      </c>
      <c r="N1774" s="43"/>
    </row>
    <row r="1775" spans="1:14" x14ac:dyDescent="0.3">
      <c r="A1775" s="10" t="s">
        <v>9</v>
      </c>
      <c r="B1775" s="10" t="s">
        <v>46</v>
      </c>
      <c r="C1775" s="10" t="s">
        <v>11</v>
      </c>
      <c r="D1775" s="10" t="s">
        <v>48</v>
      </c>
      <c r="E1775" s="11" t="s">
        <v>476</v>
      </c>
      <c r="F1775" s="10" t="s">
        <v>13</v>
      </c>
      <c r="G1775" s="11" t="s">
        <v>415</v>
      </c>
      <c r="H1775" s="42">
        <v>0</v>
      </c>
      <c r="I1775" s="42">
        <v>0</v>
      </c>
      <c r="J1775" s="42">
        <v>0</v>
      </c>
      <c r="K1775" s="42">
        <v>0</v>
      </c>
      <c r="N1775" s="43"/>
    </row>
    <row r="1776" spans="1:14" x14ac:dyDescent="0.3">
      <c r="A1776" s="10" t="s">
        <v>9</v>
      </c>
      <c r="B1776" s="10" t="s">
        <v>46</v>
      </c>
      <c r="C1776" s="10" t="s">
        <v>11</v>
      </c>
      <c r="D1776" s="10" t="s">
        <v>48</v>
      </c>
      <c r="E1776" s="11" t="s">
        <v>476</v>
      </c>
      <c r="F1776" s="10" t="s">
        <v>15</v>
      </c>
      <c r="G1776" s="11" t="s">
        <v>418</v>
      </c>
      <c r="H1776" s="42">
        <v>2605110.0811000001</v>
      </c>
      <c r="I1776" s="42">
        <v>9280.5897951798997</v>
      </c>
      <c r="J1776" s="42">
        <v>0</v>
      </c>
      <c r="K1776" s="42">
        <v>9280.5897951798997</v>
      </c>
      <c r="N1776" s="43"/>
    </row>
    <row r="1777" spans="1:14" x14ac:dyDescent="0.3">
      <c r="A1777" s="10" t="s">
        <v>9</v>
      </c>
      <c r="B1777" s="10" t="s">
        <v>46</v>
      </c>
      <c r="C1777" s="10" t="s">
        <v>11</v>
      </c>
      <c r="D1777" s="10" t="s">
        <v>48</v>
      </c>
      <c r="E1777" s="11" t="s">
        <v>476</v>
      </c>
      <c r="F1777" s="10" t="s">
        <v>17</v>
      </c>
      <c r="G1777" s="11" t="s">
        <v>4798</v>
      </c>
      <c r="H1777" s="42">
        <v>0</v>
      </c>
      <c r="I1777" s="42">
        <v>0</v>
      </c>
      <c r="J1777" s="42">
        <v>0</v>
      </c>
      <c r="K1777" s="42">
        <v>0</v>
      </c>
      <c r="N1777" s="43"/>
    </row>
    <row r="1778" spans="1:14" x14ac:dyDescent="0.3">
      <c r="A1778" s="10" t="s">
        <v>9</v>
      </c>
      <c r="B1778" s="10" t="s">
        <v>46</v>
      </c>
      <c r="C1778" s="10" t="s">
        <v>11</v>
      </c>
      <c r="D1778" s="10" t="s">
        <v>48</v>
      </c>
      <c r="E1778" s="11" t="s">
        <v>476</v>
      </c>
      <c r="F1778" s="10" t="s">
        <v>18</v>
      </c>
      <c r="G1778" s="11" t="s">
        <v>4799</v>
      </c>
      <c r="H1778" s="42">
        <v>3953194.0798999998</v>
      </c>
      <c r="I1778" s="42">
        <v>14083.0795990756</v>
      </c>
      <c r="J1778" s="42">
        <v>289023.45237245702</v>
      </c>
      <c r="K1778" s="42">
        <v>303106.53197153198</v>
      </c>
      <c r="N1778" s="43"/>
    </row>
    <row r="1779" spans="1:14" x14ac:dyDescent="0.3">
      <c r="A1779" s="10" t="s">
        <v>9</v>
      </c>
      <c r="B1779" s="10" t="s">
        <v>46</v>
      </c>
      <c r="C1779" s="10" t="s">
        <v>4800</v>
      </c>
      <c r="D1779" s="10" t="s">
        <v>37</v>
      </c>
      <c r="E1779" s="11" t="s">
        <v>5315</v>
      </c>
      <c r="F1779" s="10" t="s">
        <v>13</v>
      </c>
      <c r="G1779" s="11" t="s">
        <v>415</v>
      </c>
      <c r="H1779" s="42">
        <v>0</v>
      </c>
      <c r="I1779" s="42">
        <v>0</v>
      </c>
      <c r="J1779" s="42">
        <v>0</v>
      </c>
      <c r="K1779" s="42">
        <v>0</v>
      </c>
      <c r="N1779" s="43"/>
    </row>
    <row r="1780" spans="1:14" x14ac:dyDescent="0.3">
      <c r="A1780" s="10" t="s">
        <v>9</v>
      </c>
      <c r="B1780" s="10" t="s">
        <v>46</v>
      </c>
      <c r="C1780" s="10" t="s">
        <v>4800</v>
      </c>
      <c r="D1780" s="10" t="s">
        <v>37</v>
      </c>
      <c r="E1780" s="11" t="s">
        <v>5315</v>
      </c>
      <c r="F1780" s="10" t="s">
        <v>416</v>
      </c>
      <c r="G1780" s="11" t="s">
        <v>417</v>
      </c>
      <c r="H1780" s="42">
        <v>403608.88939999999</v>
      </c>
      <c r="I1780" s="42">
        <v>1678.9762578058801</v>
      </c>
      <c r="J1780" s="42">
        <v>32523.711826381899</v>
      </c>
      <c r="K1780" s="42">
        <v>34202.688084187801</v>
      </c>
      <c r="N1780" s="43"/>
    </row>
    <row r="1781" spans="1:14" x14ac:dyDescent="0.3">
      <c r="A1781" s="10" t="s">
        <v>9</v>
      </c>
      <c r="B1781" s="10" t="s">
        <v>46</v>
      </c>
      <c r="C1781" s="10" t="s">
        <v>4800</v>
      </c>
      <c r="D1781" s="10" t="s">
        <v>37</v>
      </c>
      <c r="E1781" s="11" t="s">
        <v>5315</v>
      </c>
      <c r="F1781" s="10" t="s">
        <v>15</v>
      </c>
      <c r="G1781" s="11" t="s">
        <v>418</v>
      </c>
      <c r="H1781" s="42">
        <v>90907.190900000001</v>
      </c>
      <c r="I1781" s="42">
        <v>378.16564297278501</v>
      </c>
      <c r="J1781" s="42">
        <v>0</v>
      </c>
      <c r="K1781" s="42">
        <v>378.16564297278501</v>
      </c>
      <c r="N1781" s="43"/>
    </row>
    <row r="1782" spans="1:14" x14ac:dyDescent="0.3">
      <c r="A1782" s="10" t="s">
        <v>9</v>
      </c>
      <c r="B1782" s="10" t="s">
        <v>46</v>
      </c>
      <c r="C1782" s="10" t="s">
        <v>4800</v>
      </c>
      <c r="D1782" s="10" t="s">
        <v>37</v>
      </c>
      <c r="E1782" s="11" t="s">
        <v>5315</v>
      </c>
      <c r="F1782" s="10" t="s">
        <v>4802</v>
      </c>
      <c r="G1782" s="11" t="s">
        <v>4803</v>
      </c>
      <c r="H1782" s="42">
        <v>0</v>
      </c>
      <c r="I1782" s="42">
        <v>0</v>
      </c>
      <c r="J1782" s="42">
        <v>0</v>
      </c>
      <c r="K1782" s="42">
        <v>0</v>
      </c>
      <c r="N1782" s="43"/>
    </row>
    <row r="1783" spans="1:14" x14ac:dyDescent="0.3">
      <c r="A1783" s="10" t="s">
        <v>9</v>
      </c>
      <c r="B1783" s="10" t="s">
        <v>46</v>
      </c>
      <c r="C1783" s="10" t="s">
        <v>4800</v>
      </c>
      <c r="D1783" s="10" t="s">
        <v>4867</v>
      </c>
      <c r="E1783" s="11" t="s">
        <v>5316</v>
      </c>
      <c r="F1783" s="10" t="s">
        <v>416</v>
      </c>
      <c r="G1783" s="11" t="s">
        <v>417</v>
      </c>
      <c r="H1783" s="42">
        <v>295546.78629999998</v>
      </c>
      <c r="I1783" s="42">
        <v>934.73163317460001</v>
      </c>
      <c r="J1783" s="42">
        <v>233.27805714715799</v>
      </c>
      <c r="K1783" s="42">
        <v>1168.00969032176</v>
      </c>
      <c r="N1783" s="43"/>
    </row>
    <row r="1784" spans="1:14" x14ac:dyDescent="0.3">
      <c r="A1784" s="10" t="s">
        <v>9</v>
      </c>
      <c r="B1784" s="10" t="s">
        <v>46</v>
      </c>
      <c r="C1784" s="10" t="s">
        <v>4806</v>
      </c>
      <c r="D1784" s="10" t="s">
        <v>5317</v>
      </c>
      <c r="E1784" s="11" t="s">
        <v>5318</v>
      </c>
      <c r="F1784" s="10" t="s">
        <v>4809</v>
      </c>
      <c r="G1784" s="11" t="s">
        <v>4810</v>
      </c>
      <c r="H1784" s="42">
        <v>368657.35129999998</v>
      </c>
      <c r="I1784" s="42">
        <v>1282.7154248781501</v>
      </c>
      <c r="J1784" s="42">
        <v>7899.0819637036802</v>
      </c>
      <c r="K1784" s="42">
        <v>9181.7973885818301</v>
      </c>
      <c r="N1784" s="43"/>
    </row>
    <row r="1785" spans="1:14" x14ac:dyDescent="0.3">
      <c r="A1785" s="10" t="s">
        <v>9</v>
      </c>
      <c r="B1785" s="10" t="s">
        <v>55</v>
      </c>
      <c r="C1785" s="10" t="s">
        <v>4722</v>
      </c>
      <c r="D1785" s="10" t="s">
        <v>4723</v>
      </c>
      <c r="E1785" s="11" t="s">
        <v>5319</v>
      </c>
      <c r="F1785" s="10" t="s">
        <v>13</v>
      </c>
      <c r="G1785" s="11" t="s">
        <v>415</v>
      </c>
      <c r="H1785" s="42">
        <v>0</v>
      </c>
      <c r="I1785" s="42">
        <v>0</v>
      </c>
      <c r="J1785" s="42">
        <v>0</v>
      </c>
      <c r="K1785" s="42">
        <v>0</v>
      </c>
      <c r="N1785" s="43"/>
    </row>
    <row r="1786" spans="1:14" x14ac:dyDescent="0.3">
      <c r="A1786" s="10" t="s">
        <v>9</v>
      </c>
      <c r="B1786" s="10" t="s">
        <v>55</v>
      </c>
      <c r="C1786" s="10" t="s">
        <v>4722</v>
      </c>
      <c r="D1786" s="10" t="s">
        <v>4723</v>
      </c>
      <c r="E1786" s="11" t="s">
        <v>5319</v>
      </c>
      <c r="F1786" s="10" t="s">
        <v>416</v>
      </c>
      <c r="G1786" s="11" t="s">
        <v>417</v>
      </c>
      <c r="H1786" s="42">
        <v>8379424.8118000003</v>
      </c>
      <c r="I1786" s="42">
        <v>25652.969376428799</v>
      </c>
      <c r="J1786" s="42">
        <v>43618.201813151201</v>
      </c>
      <c r="K1786" s="42">
        <v>69271.171189579894</v>
      </c>
      <c r="N1786" s="43"/>
    </row>
    <row r="1787" spans="1:14" x14ac:dyDescent="0.3">
      <c r="A1787" s="10" t="s">
        <v>9</v>
      </c>
      <c r="B1787" s="10" t="s">
        <v>55</v>
      </c>
      <c r="C1787" s="10" t="s">
        <v>4722</v>
      </c>
      <c r="D1787" s="10" t="s">
        <v>4723</v>
      </c>
      <c r="E1787" s="11" t="s">
        <v>5319</v>
      </c>
      <c r="F1787" s="10" t="s">
        <v>4725</v>
      </c>
      <c r="G1787" s="11" t="s">
        <v>4726</v>
      </c>
      <c r="H1787" s="42">
        <v>532277.92830000003</v>
      </c>
      <c r="I1787" s="42">
        <v>1629.5282434083699</v>
      </c>
      <c r="J1787" s="42">
        <v>2770.7159642316101</v>
      </c>
      <c r="K1787" s="42">
        <v>4400.2442076399802</v>
      </c>
      <c r="N1787" s="43"/>
    </row>
    <row r="1788" spans="1:14" x14ac:dyDescent="0.3">
      <c r="A1788" s="10" t="s">
        <v>9</v>
      </c>
      <c r="B1788" s="10" t="s">
        <v>55</v>
      </c>
      <c r="C1788" s="10" t="s">
        <v>4722</v>
      </c>
      <c r="D1788" s="10" t="s">
        <v>4723</v>
      </c>
      <c r="E1788" s="11" t="s">
        <v>5319</v>
      </c>
      <c r="F1788" s="10" t="s">
        <v>15</v>
      </c>
      <c r="G1788" s="11" t="s">
        <v>418</v>
      </c>
      <c r="H1788" s="42">
        <v>176547.63</v>
      </c>
      <c r="I1788" s="42">
        <v>540.48709063544902</v>
      </c>
      <c r="J1788" s="42">
        <v>0</v>
      </c>
      <c r="K1788" s="42">
        <v>540.48709063544902</v>
      </c>
      <c r="N1788" s="43"/>
    </row>
    <row r="1789" spans="1:14" x14ac:dyDescent="0.3">
      <c r="A1789" s="10" t="s">
        <v>9</v>
      </c>
      <c r="B1789" s="10" t="s">
        <v>55</v>
      </c>
      <c r="C1789" s="10" t="s">
        <v>4722</v>
      </c>
      <c r="D1789" s="10" t="s">
        <v>4723</v>
      </c>
      <c r="E1789" s="11" t="s">
        <v>5319</v>
      </c>
      <c r="F1789" s="10" t="s">
        <v>4729</v>
      </c>
      <c r="G1789" s="11" t="s">
        <v>4730</v>
      </c>
      <c r="H1789" s="42">
        <v>0</v>
      </c>
      <c r="I1789" s="42">
        <v>0</v>
      </c>
      <c r="J1789" s="42">
        <v>0</v>
      </c>
      <c r="K1789" s="42">
        <v>0</v>
      </c>
      <c r="N1789" s="43"/>
    </row>
    <row r="1790" spans="1:14" x14ac:dyDescent="0.3">
      <c r="A1790" s="10" t="s">
        <v>9</v>
      </c>
      <c r="B1790" s="10" t="s">
        <v>55</v>
      </c>
      <c r="C1790" s="10" t="s">
        <v>4722</v>
      </c>
      <c r="D1790" s="10" t="s">
        <v>4723</v>
      </c>
      <c r="E1790" s="11" t="s">
        <v>5319</v>
      </c>
      <c r="F1790" s="10" t="s">
        <v>4731</v>
      </c>
      <c r="G1790" s="11" t="s">
        <v>4732</v>
      </c>
      <c r="H1790" s="42">
        <v>0</v>
      </c>
      <c r="I1790" s="42">
        <v>0</v>
      </c>
      <c r="J1790" s="42">
        <v>0</v>
      </c>
      <c r="K1790" s="42">
        <v>0</v>
      </c>
      <c r="N1790" s="43"/>
    </row>
    <row r="1791" spans="1:14" x14ac:dyDescent="0.3">
      <c r="A1791" s="10" t="s">
        <v>9</v>
      </c>
      <c r="B1791" s="10" t="s">
        <v>55</v>
      </c>
      <c r="C1791" s="10" t="s">
        <v>4722</v>
      </c>
      <c r="D1791" s="10" t="s">
        <v>4723</v>
      </c>
      <c r="E1791" s="11" t="s">
        <v>5319</v>
      </c>
      <c r="F1791" s="10" t="s">
        <v>4733</v>
      </c>
      <c r="G1791" s="11" t="s">
        <v>4734</v>
      </c>
      <c r="H1791" s="42">
        <v>516467.69280000002</v>
      </c>
      <c r="I1791" s="42">
        <v>1581.1264143962401</v>
      </c>
      <c r="J1791" s="42">
        <v>2688.4174702445398</v>
      </c>
      <c r="K1791" s="42">
        <v>4269.5438846407797</v>
      </c>
      <c r="N1791" s="43"/>
    </row>
    <row r="1792" spans="1:14" x14ac:dyDescent="0.3">
      <c r="A1792" s="10" t="s">
        <v>9</v>
      </c>
      <c r="B1792" s="10" t="s">
        <v>55</v>
      </c>
      <c r="C1792" s="10" t="s">
        <v>4722</v>
      </c>
      <c r="D1792" s="10" t="s">
        <v>4723</v>
      </c>
      <c r="E1792" s="11" t="s">
        <v>5319</v>
      </c>
      <c r="F1792" s="10" t="s">
        <v>4735</v>
      </c>
      <c r="G1792" s="11" t="s">
        <v>4736</v>
      </c>
      <c r="H1792" s="42">
        <v>287219.27799999999</v>
      </c>
      <c r="I1792" s="42">
        <v>879.29989372035698</v>
      </c>
      <c r="J1792" s="42">
        <v>1495.0893074319099</v>
      </c>
      <c r="K1792" s="42">
        <v>2374.3892011522698</v>
      </c>
      <c r="N1792" s="43"/>
    </row>
    <row r="1793" spans="1:14" x14ac:dyDescent="0.3">
      <c r="A1793" s="10" t="s">
        <v>9</v>
      </c>
      <c r="B1793" s="10" t="s">
        <v>55</v>
      </c>
      <c r="C1793" s="10" t="s">
        <v>4722</v>
      </c>
      <c r="D1793" s="10" t="s">
        <v>4723</v>
      </c>
      <c r="E1793" s="11" t="s">
        <v>5319</v>
      </c>
      <c r="F1793" s="10" t="s">
        <v>4741</v>
      </c>
      <c r="G1793" s="11" t="s">
        <v>4742</v>
      </c>
      <c r="H1793" s="42">
        <v>830037.36369999999</v>
      </c>
      <c r="I1793" s="42">
        <v>2541.0960231368099</v>
      </c>
      <c r="J1793" s="42">
        <v>4320.6709343215798</v>
      </c>
      <c r="K1793" s="42">
        <v>6861.7669574583897</v>
      </c>
      <c r="N1793" s="43"/>
    </row>
    <row r="1794" spans="1:14" x14ac:dyDescent="0.3">
      <c r="A1794" s="10" t="s">
        <v>9</v>
      </c>
      <c r="B1794" s="10" t="s">
        <v>55</v>
      </c>
      <c r="C1794" s="10" t="s">
        <v>4743</v>
      </c>
      <c r="D1794" s="10" t="s">
        <v>4744</v>
      </c>
      <c r="E1794" s="11" t="s">
        <v>5320</v>
      </c>
      <c r="F1794" s="10" t="s">
        <v>416</v>
      </c>
      <c r="G1794" s="11" t="s">
        <v>417</v>
      </c>
      <c r="H1794" s="42">
        <v>10254.087299999999</v>
      </c>
      <c r="I1794" s="42">
        <v>40.116024562584101</v>
      </c>
      <c r="J1794" s="42">
        <v>0</v>
      </c>
      <c r="K1794" s="42">
        <v>40.116024562584101</v>
      </c>
      <c r="N1794" s="43"/>
    </row>
    <row r="1795" spans="1:14" x14ac:dyDescent="0.3">
      <c r="A1795" s="10" t="s">
        <v>9</v>
      </c>
      <c r="B1795" s="10" t="s">
        <v>55</v>
      </c>
      <c r="C1795" s="10" t="s">
        <v>4743</v>
      </c>
      <c r="D1795" s="10" t="s">
        <v>4744</v>
      </c>
      <c r="E1795" s="11" t="s">
        <v>5320</v>
      </c>
      <c r="F1795" s="10" t="s">
        <v>4746</v>
      </c>
      <c r="G1795" s="11" t="s">
        <v>4747</v>
      </c>
      <c r="H1795" s="42">
        <v>0</v>
      </c>
      <c r="I1795" s="42">
        <v>0</v>
      </c>
      <c r="J1795" s="42">
        <v>0</v>
      </c>
      <c r="K1795" s="42">
        <v>0</v>
      </c>
      <c r="N1795" s="43"/>
    </row>
    <row r="1796" spans="1:14" x14ac:dyDescent="0.3">
      <c r="A1796" s="10" t="s">
        <v>9</v>
      </c>
      <c r="B1796" s="10" t="s">
        <v>55</v>
      </c>
      <c r="C1796" s="10" t="s">
        <v>4743</v>
      </c>
      <c r="D1796" s="10" t="s">
        <v>4744</v>
      </c>
      <c r="E1796" s="11" t="s">
        <v>5320</v>
      </c>
      <c r="F1796" s="10" t="s">
        <v>4748</v>
      </c>
      <c r="G1796" s="11" t="s">
        <v>4749</v>
      </c>
      <c r="H1796" s="42">
        <v>38844.895400000001</v>
      </c>
      <c r="I1796" s="42">
        <v>151.96894010767201</v>
      </c>
      <c r="J1796" s="42">
        <v>0</v>
      </c>
      <c r="K1796" s="42">
        <v>151.96894010767201</v>
      </c>
      <c r="N1796" s="43"/>
    </row>
    <row r="1797" spans="1:14" x14ac:dyDescent="0.3">
      <c r="A1797" s="10" t="s">
        <v>9</v>
      </c>
      <c r="B1797" s="10" t="s">
        <v>55</v>
      </c>
      <c r="C1797" s="10" t="s">
        <v>4743</v>
      </c>
      <c r="D1797" s="10" t="s">
        <v>4750</v>
      </c>
      <c r="E1797" s="11" t="s">
        <v>5321</v>
      </c>
      <c r="F1797" s="10" t="s">
        <v>13</v>
      </c>
      <c r="G1797" s="11" t="s">
        <v>415</v>
      </c>
      <c r="H1797" s="42">
        <v>0</v>
      </c>
      <c r="I1797" s="42">
        <v>0</v>
      </c>
      <c r="J1797" s="42">
        <v>0</v>
      </c>
      <c r="K1797" s="42">
        <v>0</v>
      </c>
      <c r="N1797" s="43"/>
    </row>
    <row r="1798" spans="1:14" x14ac:dyDescent="0.3">
      <c r="A1798" s="10" t="s">
        <v>9</v>
      </c>
      <c r="B1798" s="10" t="s">
        <v>55</v>
      </c>
      <c r="C1798" s="10" t="s">
        <v>4743</v>
      </c>
      <c r="D1798" s="10" t="s">
        <v>4750</v>
      </c>
      <c r="E1798" s="11" t="s">
        <v>5321</v>
      </c>
      <c r="F1798" s="10" t="s">
        <v>416</v>
      </c>
      <c r="G1798" s="11" t="s">
        <v>417</v>
      </c>
      <c r="H1798" s="42">
        <v>14369.783799999999</v>
      </c>
      <c r="I1798" s="42">
        <v>48.073550530153703</v>
      </c>
      <c r="J1798" s="42">
        <v>17.853592465753401</v>
      </c>
      <c r="K1798" s="42">
        <v>65.927142995907204</v>
      </c>
      <c r="N1798" s="43"/>
    </row>
    <row r="1799" spans="1:14" x14ac:dyDescent="0.3">
      <c r="A1799" s="10" t="s">
        <v>9</v>
      </c>
      <c r="B1799" s="10" t="s">
        <v>55</v>
      </c>
      <c r="C1799" s="10" t="s">
        <v>4743</v>
      </c>
      <c r="D1799" s="10" t="s">
        <v>4750</v>
      </c>
      <c r="E1799" s="11" t="s">
        <v>5321</v>
      </c>
      <c r="F1799" s="10" t="s">
        <v>4746</v>
      </c>
      <c r="G1799" s="11" t="s">
        <v>4747</v>
      </c>
      <c r="H1799" s="42">
        <v>2436.6154999999999</v>
      </c>
      <c r="I1799" s="42">
        <v>8.15160204641737</v>
      </c>
      <c r="J1799" s="42">
        <v>3.0273482876712299</v>
      </c>
      <c r="K1799" s="42">
        <v>11.178950334088601</v>
      </c>
      <c r="N1799" s="43"/>
    </row>
    <row r="1800" spans="1:14" x14ac:dyDescent="0.3">
      <c r="A1800" s="10" t="s">
        <v>9</v>
      </c>
      <c r="B1800" s="10" t="s">
        <v>55</v>
      </c>
      <c r="C1800" s="10" t="s">
        <v>4743</v>
      </c>
      <c r="D1800" s="10" t="s">
        <v>4750</v>
      </c>
      <c r="E1800" s="11" t="s">
        <v>5321</v>
      </c>
      <c r="F1800" s="10" t="s">
        <v>4748</v>
      </c>
      <c r="G1800" s="11" t="s">
        <v>4749</v>
      </c>
      <c r="H1800" s="42">
        <v>63388.150900000001</v>
      </c>
      <c r="I1800" s="42">
        <v>196.744235585323</v>
      </c>
      <c r="J1800" s="42">
        <v>0</v>
      </c>
      <c r="K1800" s="42">
        <v>196.744235585323</v>
      </c>
      <c r="N1800" s="43"/>
    </row>
    <row r="1801" spans="1:14" x14ac:dyDescent="0.3">
      <c r="A1801" s="10" t="s">
        <v>9</v>
      </c>
      <c r="B1801" s="10" t="s">
        <v>55</v>
      </c>
      <c r="C1801" s="10" t="s">
        <v>4743</v>
      </c>
      <c r="D1801" s="10" t="s">
        <v>4752</v>
      </c>
      <c r="E1801" s="11" t="s">
        <v>5322</v>
      </c>
      <c r="F1801" s="10" t="s">
        <v>416</v>
      </c>
      <c r="G1801" s="11" t="s">
        <v>417</v>
      </c>
      <c r="H1801" s="42">
        <v>24368.450499999999</v>
      </c>
      <c r="I1801" s="42">
        <v>99.391938906535103</v>
      </c>
      <c r="J1801" s="42">
        <v>0</v>
      </c>
      <c r="K1801" s="42">
        <v>99.391938906535103</v>
      </c>
      <c r="N1801" s="43"/>
    </row>
    <row r="1802" spans="1:14" x14ac:dyDescent="0.3">
      <c r="A1802" s="10" t="s">
        <v>9</v>
      </c>
      <c r="B1802" s="10" t="s">
        <v>55</v>
      </c>
      <c r="C1802" s="10" t="s">
        <v>4743</v>
      </c>
      <c r="D1802" s="10" t="s">
        <v>4752</v>
      </c>
      <c r="E1802" s="11" t="s">
        <v>5322</v>
      </c>
      <c r="F1802" s="10" t="s">
        <v>4746</v>
      </c>
      <c r="G1802" s="11" t="s">
        <v>4747</v>
      </c>
      <c r="H1802" s="42">
        <v>0</v>
      </c>
      <c r="I1802" s="42">
        <v>0</v>
      </c>
      <c r="J1802" s="42">
        <v>0</v>
      </c>
      <c r="K1802" s="42">
        <v>0</v>
      </c>
      <c r="N1802" s="43"/>
    </row>
    <row r="1803" spans="1:14" x14ac:dyDescent="0.3">
      <c r="A1803" s="10" t="s">
        <v>9</v>
      </c>
      <c r="B1803" s="10" t="s">
        <v>55</v>
      </c>
      <c r="C1803" s="10" t="s">
        <v>4743</v>
      </c>
      <c r="D1803" s="10" t="s">
        <v>4752</v>
      </c>
      <c r="E1803" s="11" t="s">
        <v>5322</v>
      </c>
      <c r="F1803" s="10" t="s">
        <v>4748</v>
      </c>
      <c r="G1803" s="11" t="s">
        <v>4749</v>
      </c>
      <c r="H1803" s="42">
        <v>57832.167600000001</v>
      </c>
      <c r="I1803" s="42">
        <v>235.88086909508701</v>
      </c>
      <c r="J1803" s="42">
        <v>0</v>
      </c>
      <c r="K1803" s="42">
        <v>235.88086909508701</v>
      </c>
      <c r="N1803" s="43"/>
    </row>
    <row r="1804" spans="1:14" x14ac:dyDescent="0.3">
      <c r="A1804" s="10" t="s">
        <v>9</v>
      </c>
      <c r="B1804" s="10" t="s">
        <v>55</v>
      </c>
      <c r="C1804" s="10" t="s">
        <v>4743</v>
      </c>
      <c r="D1804" s="10" t="s">
        <v>4756</v>
      </c>
      <c r="E1804" s="11" t="s">
        <v>5323</v>
      </c>
      <c r="F1804" s="10" t="s">
        <v>13</v>
      </c>
      <c r="G1804" s="11" t="s">
        <v>415</v>
      </c>
      <c r="H1804" s="42">
        <v>0</v>
      </c>
      <c r="I1804" s="42">
        <v>0</v>
      </c>
      <c r="J1804" s="42">
        <v>0</v>
      </c>
      <c r="K1804" s="42">
        <v>0</v>
      </c>
      <c r="N1804" s="43"/>
    </row>
    <row r="1805" spans="1:14" x14ac:dyDescent="0.3">
      <c r="A1805" s="10" t="s">
        <v>9</v>
      </c>
      <c r="B1805" s="10" t="s">
        <v>55</v>
      </c>
      <c r="C1805" s="10" t="s">
        <v>4743</v>
      </c>
      <c r="D1805" s="10" t="s">
        <v>4756</v>
      </c>
      <c r="E1805" s="11" t="s">
        <v>5323</v>
      </c>
      <c r="F1805" s="10" t="s">
        <v>416</v>
      </c>
      <c r="G1805" s="11" t="s">
        <v>417</v>
      </c>
      <c r="H1805" s="42">
        <v>17711.788499999999</v>
      </c>
      <c r="I1805" s="42">
        <v>54.969682665031598</v>
      </c>
      <c r="J1805" s="42">
        <v>0</v>
      </c>
      <c r="K1805" s="42">
        <v>54.969682665031598</v>
      </c>
      <c r="N1805" s="43"/>
    </row>
    <row r="1806" spans="1:14" x14ac:dyDescent="0.3">
      <c r="A1806" s="10" t="s">
        <v>9</v>
      </c>
      <c r="B1806" s="10" t="s">
        <v>55</v>
      </c>
      <c r="C1806" s="10" t="s">
        <v>4743</v>
      </c>
      <c r="D1806" s="10" t="s">
        <v>4756</v>
      </c>
      <c r="E1806" s="11" t="s">
        <v>5323</v>
      </c>
      <c r="F1806" s="10" t="s">
        <v>4746</v>
      </c>
      <c r="G1806" s="11" t="s">
        <v>4747</v>
      </c>
      <c r="H1806" s="42">
        <v>3042.9944999999998</v>
      </c>
      <c r="I1806" s="42">
        <v>9.4441305019217197</v>
      </c>
      <c r="J1806" s="42">
        <v>0</v>
      </c>
      <c r="K1806" s="42">
        <v>9.4441305019217197</v>
      </c>
      <c r="N1806" s="43"/>
    </row>
    <row r="1807" spans="1:14" x14ac:dyDescent="0.3">
      <c r="A1807" s="10" t="s">
        <v>9</v>
      </c>
      <c r="B1807" s="10" t="s">
        <v>55</v>
      </c>
      <c r="C1807" s="10" t="s">
        <v>4743</v>
      </c>
      <c r="D1807" s="10" t="s">
        <v>4756</v>
      </c>
      <c r="E1807" s="11" t="s">
        <v>5323</v>
      </c>
      <c r="F1807" s="10" t="s">
        <v>4748</v>
      </c>
      <c r="G1807" s="11" t="s">
        <v>4749</v>
      </c>
      <c r="H1807" s="42">
        <v>25840.408599999999</v>
      </c>
      <c r="I1807" s="42">
        <v>85.943658518463494</v>
      </c>
      <c r="J1807" s="42">
        <v>0</v>
      </c>
      <c r="K1807" s="42">
        <v>85.943658518463494</v>
      </c>
      <c r="N1807" s="43"/>
    </row>
    <row r="1808" spans="1:14" x14ac:dyDescent="0.3">
      <c r="A1808" s="10" t="s">
        <v>9</v>
      </c>
      <c r="B1808" s="10" t="s">
        <v>55</v>
      </c>
      <c r="C1808" s="10" t="s">
        <v>4743</v>
      </c>
      <c r="D1808" s="10" t="s">
        <v>4756</v>
      </c>
      <c r="E1808" s="11" t="s">
        <v>5323</v>
      </c>
      <c r="F1808" s="10" t="s">
        <v>4760</v>
      </c>
      <c r="G1808" s="11" t="s">
        <v>4761</v>
      </c>
      <c r="H1808" s="42">
        <v>12087.8102</v>
      </c>
      <c r="I1808" s="42">
        <v>40.2033360576566</v>
      </c>
      <c r="J1808" s="42">
        <v>0</v>
      </c>
      <c r="K1808" s="42">
        <v>40.2033360576566</v>
      </c>
      <c r="N1808" s="43"/>
    </row>
    <row r="1809" spans="1:14" x14ac:dyDescent="0.3">
      <c r="A1809" s="10" t="s">
        <v>9</v>
      </c>
      <c r="B1809" s="10" t="s">
        <v>55</v>
      </c>
      <c r="C1809" s="10" t="s">
        <v>4743</v>
      </c>
      <c r="D1809" s="10" t="s">
        <v>4758</v>
      </c>
      <c r="E1809" s="11" t="s">
        <v>4949</v>
      </c>
      <c r="F1809" s="10" t="s">
        <v>13</v>
      </c>
      <c r="G1809" s="11" t="s">
        <v>415</v>
      </c>
      <c r="H1809" s="42">
        <v>0</v>
      </c>
      <c r="I1809" s="42">
        <v>0</v>
      </c>
      <c r="J1809" s="42">
        <v>0</v>
      </c>
      <c r="K1809" s="42">
        <v>0</v>
      </c>
      <c r="N1809" s="43"/>
    </row>
    <row r="1810" spans="1:14" x14ac:dyDescent="0.3">
      <c r="A1810" s="10" t="s">
        <v>9</v>
      </c>
      <c r="B1810" s="10" t="s">
        <v>55</v>
      </c>
      <c r="C1810" s="10" t="s">
        <v>4743</v>
      </c>
      <c r="D1810" s="10" t="s">
        <v>4758</v>
      </c>
      <c r="E1810" s="11" t="s">
        <v>4949</v>
      </c>
      <c r="F1810" s="10" t="s">
        <v>416</v>
      </c>
      <c r="G1810" s="11" t="s">
        <v>417</v>
      </c>
      <c r="H1810" s="42">
        <v>49191.851999999999</v>
      </c>
      <c r="I1810" s="42">
        <v>160.80086296108999</v>
      </c>
      <c r="J1810" s="42">
        <v>2621.6902718818801</v>
      </c>
      <c r="K1810" s="42">
        <v>2782.49113484297</v>
      </c>
      <c r="N1810" s="43"/>
    </row>
    <row r="1811" spans="1:14" x14ac:dyDescent="0.3">
      <c r="A1811" s="10" t="s">
        <v>9</v>
      </c>
      <c r="B1811" s="10" t="s">
        <v>55</v>
      </c>
      <c r="C1811" s="10" t="s">
        <v>4743</v>
      </c>
      <c r="D1811" s="10" t="s">
        <v>4758</v>
      </c>
      <c r="E1811" s="11" t="s">
        <v>4949</v>
      </c>
      <c r="F1811" s="10" t="s">
        <v>4746</v>
      </c>
      <c r="G1811" s="11" t="s">
        <v>4747</v>
      </c>
      <c r="H1811" s="42">
        <v>0</v>
      </c>
      <c r="I1811" s="42">
        <v>0</v>
      </c>
      <c r="J1811" s="42">
        <v>0</v>
      </c>
      <c r="K1811" s="42">
        <v>0</v>
      </c>
      <c r="N1811" s="43"/>
    </row>
    <row r="1812" spans="1:14" x14ac:dyDescent="0.3">
      <c r="A1812" s="10" t="s">
        <v>9</v>
      </c>
      <c r="B1812" s="10" t="s">
        <v>55</v>
      </c>
      <c r="C1812" s="10" t="s">
        <v>4743</v>
      </c>
      <c r="D1812" s="10" t="s">
        <v>4758</v>
      </c>
      <c r="E1812" s="11" t="s">
        <v>4949</v>
      </c>
      <c r="F1812" s="10" t="s">
        <v>4748</v>
      </c>
      <c r="G1812" s="11" t="s">
        <v>4749</v>
      </c>
      <c r="H1812" s="42">
        <v>38890.841800000002</v>
      </c>
      <c r="I1812" s="42">
        <v>126.122198031268</v>
      </c>
      <c r="J1812" s="42">
        <v>0</v>
      </c>
      <c r="K1812" s="42">
        <v>126.122198031268</v>
      </c>
      <c r="N1812" s="43"/>
    </row>
    <row r="1813" spans="1:14" x14ac:dyDescent="0.3">
      <c r="A1813" s="10" t="s">
        <v>9</v>
      </c>
      <c r="B1813" s="10" t="s">
        <v>55</v>
      </c>
      <c r="C1813" s="10" t="s">
        <v>4743</v>
      </c>
      <c r="D1813" s="10" t="s">
        <v>4758</v>
      </c>
      <c r="E1813" s="11" t="s">
        <v>4949</v>
      </c>
      <c r="F1813" s="10" t="s">
        <v>4760</v>
      </c>
      <c r="G1813" s="11" t="s">
        <v>4761</v>
      </c>
      <c r="H1813" s="42">
        <v>10088.225899999999</v>
      </c>
      <c r="I1813" s="42">
        <v>32.715908511870303</v>
      </c>
      <c r="J1813" s="42">
        <v>0</v>
      </c>
      <c r="K1813" s="42">
        <v>32.715908511870303</v>
      </c>
      <c r="N1813" s="43"/>
    </row>
    <row r="1814" spans="1:14" x14ac:dyDescent="0.3">
      <c r="A1814" s="10" t="s">
        <v>9</v>
      </c>
      <c r="B1814" s="10" t="s">
        <v>55</v>
      </c>
      <c r="C1814" s="10" t="s">
        <v>4743</v>
      </c>
      <c r="D1814" s="10" t="s">
        <v>4758</v>
      </c>
      <c r="E1814" s="11" t="s">
        <v>4949</v>
      </c>
      <c r="F1814" s="10" t="s">
        <v>4754</v>
      </c>
      <c r="G1814" s="11" t="s">
        <v>4755</v>
      </c>
      <c r="H1814" s="42">
        <v>758.7432</v>
      </c>
      <c r="I1814" s="42">
        <v>2.48021896598082</v>
      </c>
      <c r="J1814" s="42">
        <v>40.437382085581703</v>
      </c>
      <c r="K1814" s="42">
        <v>42.917601051562499</v>
      </c>
      <c r="N1814" s="43"/>
    </row>
    <row r="1815" spans="1:14" x14ac:dyDescent="0.3">
      <c r="A1815" s="10" t="s">
        <v>9</v>
      </c>
      <c r="B1815" s="10" t="s">
        <v>55</v>
      </c>
      <c r="C1815" s="10" t="s">
        <v>4743</v>
      </c>
      <c r="D1815" s="10" t="s">
        <v>4762</v>
      </c>
      <c r="E1815" s="11" t="s">
        <v>4826</v>
      </c>
      <c r="F1815" s="10" t="s">
        <v>13</v>
      </c>
      <c r="G1815" s="11" t="s">
        <v>415</v>
      </c>
      <c r="H1815" s="42">
        <v>0</v>
      </c>
      <c r="I1815" s="42">
        <v>0</v>
      </c>
      <c r="J1815" s="42">
        <v>0</v>
      </c>
      <c r="K1815" s="42">
        <v>0</v>
      </c>
      <c r="N1815" s="43"/>
    </row>
    <row r="1816" spans="1:14" x14ac:dyDescent="0.3">
      <c r="A1816" s="10" t="s">
        <v>9</v>
      </c>
      <c r="B1816" s="10" t="s">
        <v>55</v>
      </c>
      <c r="C1816" s="10" t="s">
        <v>4743</v>
      </c>
      <c r="D1816" s="10" t="s">
        <v>4762</v>
      </c>
      <c r="E1816" s="11" t="s">
        <v>4826</v>
      </c>
      <c r="F1816" s="10" t="s">
        <v>416</v>
      </c>
      <c r="G1816" s="11" t="s">
        <v>417</v>
      </c>
      <c r="H1816" s="42">
        <v>40065.357000000004</v>
      </c>
      <c r="I1816" s="42">
        <v>72.479577140096495</v>
      </c>
      <c r="J1816" s="42">
        <v>7.4729033390544499</v>
      </c>
      <c r="K1816" s="42">
        <v>79.952480479151006</v>
      </c>
      <c r="N1816" s="43"/>
    </row>
    <row r="1817" spans="1:14" x14ac:dyDescent="0.3">
      <c r="A1817" s="10" t="s">
        <v>9</v>
      </c>
      <c r="B1817" s="10" t="s">
        <v>55</v>
      </c>
      <c r="C1817" s="10" t="s">
        <v>4743</v>
      </c>
      <c r="D1817" s="10" t="s">
        <v>4762</v>
      </c>
      <c r="E1817" s="11" t="s">
        <v>4826</v>
      </c>
      <c r="F1817" s="10" t="s">
        <v>4746</v>
      </c>
      <c r="G1817" s="11" t="s">
        <v>4747</v>
      </c>
      <c r="H1817" s="42">
        <v>0</v>
      </c>
      <c r="I1817" s="42">
        <v>0</v>
      </c>
      <c r="J1817" s="42">
        <v>0</v>
      </c>
      <c r="K1817" s="42">
        <v>0</v>
      </c>
      <c r="N1817" s="43"/>
    </row>
    <row r="1818" spans="1:14" x14ac:dyDescent="0.3">
      <c r="A1818" s="10" t="s">
        <v>9</v>
      </c>
      <c r="B1818" s="10" t="s">
        <v>55</v>
      </c>
      <c r="C1818" s="10" t="s">
        <v>4743</v>
      </c>
      <c r="D1818" s="10" t="s">
        <v>4762</v>
      </c>
      <c r="E1818" s="11" t="s">
        <v>4826</v>
      </c>
      <c r="F1818" s="10" t="s">
        <v>4748</v>
      </c>
      <c r="G1818" s="11" t="s">
        <v>4749</v>
      </c>
      <c r="H1818" s="42">
        <v>31841.6322</v>
      </c>
      <c r="I1818" s="42">
        <v>61.055355344152197</v>
      </c>
      <c r="J1818" s="42">
        <v>0</v>
      </c>
      <c r="K1818" s="42">
        <v>61.055355344152197</v>
      </c>
      <c r="N1818" s="43"/>
    </row>
    <row r="1819" spans="1:14" x14ac:dyDescent="0.3">
      <c r="A1819" s="10" t="s">
        <v>9</v>
      </c>
      <c r="B1819" s="10" t="s">
        <v>55</v>
      </c>
      <c r="C1819" s="10" t="s">
        <v>4743</v>
      </c>
      <c r="D1819" s="10" t="s">
        <v>4762</v>
      </c>
      <c r="E1819" s="11" t="s">
        <v>4826</v>
      </c>
      <c r="F1819" s="10" t="s">
        <v>4760</v>
      </c>
      <c r="G1819" s="11" t="s">
        <v>4761</v>
      </c>
      <c r="H1819" s="42">
        <v>26793.568599999999</v>
      </c>
      <c r="I1819" s="42">
        <v>51.375847789591496</v>
      </c>
      <c r="J1819" s="42">
        <v>0</v>
      </c>
      <c r="K1819" s="42">
        <v>51.375847789591496</v>
      </c>
      <c r="N1819" s="43"/>
    </row>
    <row r="1820" spans="1:14" x14ac:dyDescent="0.3">
      <c r="A1820" s="10" t="s">
        <v>9</v>
      </c>
      <c r="B1820" s="10" t="s">
        <v>55</v>
      </c>
      <c r="C1820" s="10" t="s">
        <v>4743</v>
      </c>
      <c r="D1820" s="10" t="s">
        <v>4766</v>
      </c>
      <c r="E1820" s="11" t="s">
        <v>5324</v>
      </c>
      <c r="F1820" s="10" t="s">
        <v>416</v>
      </c>
      <c r="G1820" s="11" t="s">
        <v>417</v>
      </c>
      <c r="H1820" s="42">
        <v>16181.740400000001</v>
      </c>
      <c r="I1820" s="42">
        <v>51.819611928321102</v>
      </c>
      <c r="J1820" s="42">
        <v>178.52110638368299</v>
      </c>
      <c r="K1820" s="42">
        <v>230.34071831200399</v>
      </c>
      <c r="N1820" s="43"/>
    </row>
    <row r="1821" spans="1:14" x14ac:dyDescent="0.3">
      <c r="A1821" s="10" t="s">
        <v>9</v>
      </c>
      <c r="B1821" s="10" t="s">
        <v>55</v>
      </c>
      <c r="C1821" s="10" t="s">
        <v>4743</v>
      </c>
      <c r="D1821" s="10" t="s">
        <v>4766</v>
      </c>
      <c r="E1821" s="11" t="s">
        <v>5324</v>
      </c>
      <c r="F1821" s="10" t="s">
        <v>4746</v>
      </c>
      <c r="G1821" s="11" t="s">
        <v>4747</v>
      </c>
      <c r="H1821" s="42">
        <v>4413.2019</v>
      </c>
      <c r="I1821" s="42">
        <v>14.1326214349967</v>
      </c>
      <c r="J1821" s="42">
        <v>48.687574468277198</v>
      </c>
      <c r="K1821" s="42">
        <v>62.820195903273898</v>
      </c>
      <c r="N1821" s="43"/>
    </row>
    <row r="1822" spans="1:14" x14ac:dyDescent="0.3">
      <c r="A1822" s="10" t="s">
        <v>9</v>
      </c>
      <c r="B1822" s="10" t="s">
        <v>55</v>
      </c>
      <c r="C1822" s="10" t="s">
        <v>4743</v>
      </c>
      <c r="D1822" s="10" t="s">
        <v>4768</v>
      </c>
      <c r="E1822" s="11" t="s">
        <v>5325</v>
      </c>
      <c r="F1822" s="10" t="s">
        <v>416</v>
      </c>
      <c r="G1822" s="11" t="s">
        <v>417</v>
      </c>
      <c r="H1822" s="42">
        <v>6726.1702999999998</v>
      </c>
      <c r="I1822" s="42">
        <v>28.124725188442198</v>
      </c>
      <c r="J1822" s="42">
        <v>0</v>
      </c>
      <c r="K1822" s="42">
        <v>28.124725188442198</v>
      </c>
      <c r="N1822" s="43"/>
    </row>
    <row r="1823" spans="1:14" x14ac:dyDescent="0.3">
      <c r="A1823" s="10" t="s">
        <v>9</v>
      </c>
      <c r="B1823" s="10" t="s">
        <v>55</v>
      </c>
      <c r="C1823" s="10" t="s">
        <v>4743</v>
      </c>
      <c r="D1823" s="10" t="s">
        <v>4768</v>
      </c>
      <c r="E1823" s="11" t="s">
        <v>5325</v>
      </c>
      <c r="F1823" s="10" t="s">
        <v>4746</v>
      </c>
      <c r="G1823" s="11" t="s">
        <v>4747</v>
      </c>
      <c r="H1823" s="42">
        <v>0</v>
      </c>
      <c r="I1823" s="42">
        <v>0</v>
      </c>
      <c r="J1823" s="42">
        <v>0</v>
      </c>
      <c r="K1823" s="42">
        <v>0</v>
      </c>
      <c r="N1823" s="43"/>
    </row>
    <row r="1824" spans="1:14" x14ac:dyDescent="0.3">
      <c r="A1824" s="10" t="s">
        <v>9</v>
      </c>
      <c r="B1824" s="10" t="s">
        <v>55</v>
      </c>
      <c r="C1824" s="10" t="s">
        <v>4743</v>
      </c>
      <c r="D1824" s="10" t="s">
        <v>4768</v>
      </c>
      <c r="E1824" s="11" t="s">
        <v>5325</v>
      </c>
      <c r="F1824" s="10" t="s">
        <v>4748</v>
      </c>
      <c r="G1824" s="11" t="s">
        <v>4749</v>
      </c>
      <c r="H1824" s="42">
        <v>6426.4894999999997</v>
      </c>
      <c r="I1824" s="42">
        <v>26.871643373115599</v>
      </c>
      <c r="J1824" s="42">
        <v>0</v>
      </c>
      <c r="K1824" s="42">
        <v>26.871643373115599</v>
      </c>
      <c r="N1824" s="43"/>
    </row>
    <row r="1825" spans="1:14" x14ac:dyDescent="0.3">
      <c r="A1825" s="10" t="s">
        <v>9</v>
      </c>
      <c r="B1825" s="10" t="s">
        <v>55</v>
      </c>
      <c r="C1825" s="10" t="s">
        <v>4743</v>
      </c>
      <c r="D1825" s="10" t="s">
        <v>4770</v>
      </c>
      <c r="E1825" s="11" t="s">
        <v>4954</v>
      </c>
      <c r="F1825" s="10" t="s">
        <v>13</v>
      </c>
      <c r="G1825" s="11" t="s">
        <v>415</v>
      </c>
      <c r="H1825" s="42">
        <v>0</v>
      </c>
      <c r="I1825" s="42">
        <v>0</v>
      </c>
      <c r="J1825" s="42">
        <v>0</v>
      </c>
      <c r="K1825" s="42">
        <v>0</v>
      </c>
      <c r="N1825" s="43"/>
    </row>
    <row r="1826" spans="1:14" x14ac:dyDescent="0.3">
      <c r="A1826" s="10" t="s">
        <v>9</v>
      </c>
      <c r="B1826" s="10" t="s">
        <v>55</v>
      </c>
      <c r="C1826" s="10" t="s">
        <v>4743</v>
      </c>
      <c r="D1826" s="10" t="s">
        <v>4770</v>
      </c>
      <c r="E1826" s="11" t="s">
        <v>4954</v>
      </c>
      <c r="F1826" s="10" t="s">
        <v>416</v>
      </c>
      <c r="G1826" s="11" t="s">
        <v>417</v>
      </c>
      <c r="H1826" s="42">
        <v>13084.300800000001</v>
      </c>
      <c r="I1826" s="42">
        <v>50.799314709034803</v>
      </c>
      <c r="J1826" s="42">
        <v>51.040900510360899</v>
      </c>
      <c r="K1826" s="42">
        <v>101.840215219396</v>
      </c>
      <c r="N1826" s="43"/>
    </row>
    <row r="1827" spans="1:14" x14ac:dyDescent="0.3">
      <c r="A1827" s="10" t="s">
        <v>9</v>
      </c>
      <c r="B1827" s="10" t="s">
        <v>55</v>
      </c>
      <c r="C1827" s="10" t="s">
        <v>4743</v>
      </c>
      <c r="D1827" s="10" t="s">
        <v>4770</v>
      </c>
      <c r="E1827" s="11" t="s">
        <v>4954</v>
      </c>
      <c r="F1827" s="10" t="s">
        <v>4746</v>
      </c>
      <c r="G1827" s="11" t="s">
        <v>4747</v>
      </c>
      <c r="H1827" s="42">
        <v>10077.349700000001</v>
      </c>
      <c r="I1827" s="42">
        <v>39.1249380367722</v>
      </c>
      <c r="J1827" s="42">
        <v>39.311004119781103</v>
      </c>
      <c r="K1827" s="42">
        <v>78.435942156553295</v>
      </c>
      <c r="N1827" s="43"/>
    </row>
    <row r="1828" spans="1:14" x14ac:dyDescent="0.3">
      <c r="A1828" s="10" t="s">
        <v>9</v>
      </c>
      <c r="B1828" s="10" t="s">
        <v>55</v>
      </c>
      <c r="C1828" s="10" t="s">
        <v>4743</v>
      </c>
      <c r="D1828" s="10" t="s">
        <v>4770</v>
      </c>
      <c r="E1828" s="11" t="s">
        <v>4954</v>
      </c>
      <c r="F1828" s="10" t="s">
        <v>4748</v>
      </c>
      <c r="G1828" s="11" t="s">
        <v>4749</v>
      </c>
      <c r="H1828" s="42">
        <v>8387.7518999999993</v>
      </c>
      <c r="I1828" s="42">
        <v>32.353222137983302</v>
      </c>
      <c r="J1828" s="42">
        <v>0</v>
      </c>
      <c r="K1828" s="42">
        <v>32.353222137983302</v>
      </c>
      <c r="N1828" s="43"/>
    </row>
    <row r="1829" spans="1:14" x14ac:dyDescent="0.3">
      <c r="A1829" s="10" t="s">
        <v>9</v>
      </c>
      <c r="B1829" s="10" t="s">
        <v>55</v>
      </c>
      <c r="C1829" s="10" t="s">
        <v>4743</v>
      </c>
      <c r="D1829" s="10" t="s">
        <v>4770</v>
      </c>
      <c r="E1829" s="11" t="s">
        <v>4954</v>
      </c>
      <c r="F1829" s="10" t="s">
        <v>4760</v>
      </c>
      <c r="G1829" s="11" t="s">
        <v>4761</v>
      </c>
      <c r="H1829" s="42">
        <v>20969.379799999999</v>
      </c>
      <c r="I1829" s="42">
        <v>80.883055344958294</v>
      </c>
      <c r="J1829" s="42">
        <v>0</v>
      </c>
      <c r="K1829" s="42">
        <v>80.883055344958294</v>
      </c>
      <c r="N1829" s="43"/>
    </row>
    <row r="1830" spans="1:14" x14ac:dyDescent="0.3">
      <c r="A1830" s="10" t="s">
        <v>9</v>
      </c>
      <c r="B1830" s="10" t="s">
        <v>55</v>
      </c>
      <c r="C1830" s="10" t="s">
        <v>4743</v>
      </c>
      <c r="D1830" s="10" t="s">
        <v>4772</v>
      </c>
      <c r="E1830" s="11" t="s">
        <v>5326</v>
      </c>
      <c r="F1830" s="10" t="s">
        <v>13</v>
      </c>
      <c r="G1830" s="11" t="s">
        <v>415</v>
      </c>
      <c r="H1830" s="42">
        <v>0</v>
      </c>
      <c r="I1830" s="42">
        <v>0</v>
      </c>
      <c r="J1830" s="42">
        <v>0</v>
      </c>
      <c r="K1830" s="42">
        <v>0</v>
      </c>
      <c r="N1830" s="43"/>
    </row>
    <row r="1831" spans="1:14" x14ac:dyDescent="0.3">
      <c r="A1831" s="10" t="s">
        <v>9</v>
      </c>
      <c r="B1831" s="10" t="s">
        <v>55</v>
      </c>
      <c r="C1831" s="10" t="s">
        <v>4743</v>
      </c>
      <c r="D1831" s="10" t="s">
        <v>4772</v>
      </c>
      <c r="E1831" s="11" t="s">
        <v>5326</v>
      </c>
      <c r="F1831" s="10" t="s">
        <v>416</v>
      </c>
      <c r="G1831" s="11" t="s">
        <v>417</v>
      </c>
      <c r="H1831" s="42">
        <v>20503.277699999999</v>
      </c>
      <c r="I1831" s="42">
        <v>70.927987967790003</v>
      </c>
      <c r="J1831" s="42">
        <v>102.704224540122</v>
      </c>
      <c r="K1831" s="42">
        <v>173.63221250791199</v>
      </c>
      <c r="N1831" s="43"/>
    </row>
    <row r="1832" spans="1:14" x14ac:dyDescent="0.3">
      <c r="A1832" s="10" t="s">
        <v>9</v>
      </c>
      <c r="B1832" s="10" t="s">
        <v>55</v>
      </c>
      <c r="C1832" s="10" t="s">
        <v>4743</v>
      </c>
      <c r="D1832" s="10" t="s">
        <v>4772</v>
      </c>
      <c r="E1832" s="11" t="s">
        <v>5326</v>
      </c>
      <c r="F1832" s="10" t="s">
        <v>4746</v>
      </c>
      <c r="G1832" s="11" t="s">
        <v>4747</v>
      </c>
      <c r="H1832" s="42">
        <v>20503.277699999999</v>
      </c>
      <c r="I1832" s="42">
        <v>70.927987967790003</v>
      </c>
      <c r="J1832" s="42">
        <v>102.704224540122</v>
      </c>
      <c r="K1832" s="42">
        <v>173.63221250791199</v>
      </c>
      <c r="N1832" s="43"/>
    </row>
    <row r="1833" spans="1:14" x14ac:dyDescent="0.3">
      <c r="A1833" s="10" t="s">
        <v>9</v>
      </c>
      <c r="B1833" s="10" t="s">
        <v>55</v>
      </c>
      <c r="C1833" s="10" t="s">
        <v>4743</v>
      </c>
      <c r="D1833" s="10" t="s">
        <v>4772</v>
      </c>
      <c r="E1833" s="11" t="s">
        <v>5326</v>
      </c>
      <c r="F1833" s="10" t="s">
        <v>4748</v>
      </c>
      <c r="G1833" s="11" t="s">
        <v>4749</v>
      </c>
      <c r="H1833" s="42">
        <v>25158.911100000001</v>
      </c>
      <c r="I1833" s="42">
        <v>104.439685382381</v>
      </c>
      <c r="J1833" s="42">
        <v>0</v>
      </c>
      <c r="K1833" s="42">
        <v>104.439685382381</v>
      </c>
      <c r="N1833" s="43"/>
    </row>
    <row r="1834" spans="1:14" x14ac:dyDescent="0.3">
      <c r="A1834" s="10" t="s">
        <v>9</v>
      </c>
      <c r="B1834" s="10" t="s">
        <v>55</v>
      </c>
      <c r="C1834" s="10" t="s">
        <v>4743</v>
      </c>
      <c r="D1834" s="10" t="s">
        <v>4774</v>
      </c>
      <c r="E1834" s="11" t="s">
        <v>5327</v>
      </c>
      <c r="F1834" s="10" t="s">
        <v>13</v>
      </c>
      <c r="G1834" s="11" t="s">
        <v>415</v>
      </c>
      <c r="H1834" s="42">
        <v>0</v>
      </c>
      <c r="I1834" s="42">
        <v>0</v>
      </c>
      <c r="J1834" s="42">
        <v>0</v>
      </c>
      <c r="K1834" s="42">
        <v>0</v>
      </c>
      <c r="N1834" s="43"/>
    </row>
    <row r="1835" spans="1:14" x14ac:dyDescent="0.3">
      <c r="A1835" s="10" t="s">
        <v>9</v>
      </c>
      <c r="B1835" s="10" t="s">
        <v>55</v>
      </c>
      <c r="C1835" s="10" t="s">
        <v>4743</v>
      </c>
      <c r="D1835" s="10" t="s">
        <v>4774</v>
      </c>
      <c r="E1835" s="11" t="s">
        <v>5327</v>
      </c>
      <c r="F1835" s="10" t="s">
        <v>416</v>
      </c>
      <c r="G1835" s="11" t="s">
        <v>417</v>
      </c>
      <c r="H1835" s="42">
        <v>19191.196800000002</v>
      </c>
      <c r="I1835" s="42">
        <v>59.4825394462638</v>
      </c>
      <c r="J1835" s="42">
        <v>0</v>
      </c>
      <c r="K1835" s="42">
        <v>59.4825394462638</v>
      </c>
      <c r="N1835" s="43"/>
    </row>
    <row r="1836" spans="1:14" x14ac:dyDescent="0.3">
      <c r="A1836" s="10" t="s">
        <v>9</v>
      </c>
      <c r="B1836" s="10" t="s">
        <v>55</v>
      </c>
      <c r="C1836" s="10" t="s">
        <v>4743</v>
      </c>
      <c r="D1836" s="10" t="s">
        <v>4774</v>
      </c>
      <c r="E1836" s="11" t="s">
        <v>5327</v>
      </c>
      <c r="F1836" s="10" t="s">
        <v>4746</v>
      </c>
      <c r="G1836" s="11" t="s">
        <v>4747</v>
      </c>
      <c r="H1836" s="42">
        <v>0</v>
      </c>
      <c r="I1836" s="42">
        <v>0</v>
      </c>
      <c r="J1836" s="42">
        <v>0</v>
      </c>
      <c r="K1836" s="42">
        <v>0</v>
      </c>
      <c r="N1836" s="43"/>
    </row>
    <row r="1837" spans="1:14" x14ac:dyDescent="0.3">
      <c r="A1837" s="10" t="s">
        <v>9</v>
      </c>
      <c r="B1837" s="10" t="s">
        <v>55</v>
      </c>
      <c r="C1837" s="10" t="s">
        <v>4743</v>
      </c>
      <c r="D1837" s="10" t="s">
        <v>4774</v>
      </c>
      <c r="E1837" s="11" t="s">
        <v>5327</v>
      </c>
      <c r="F1837" s="10" t="s">
        <v>4748</v>
      </c>
      <c r="G1837" s="11" t="s">
        <v>4749</v>
      </c>
      <c r="H1837" s="42">
        <v>66830.520699999994</v>
      </c>
      <c r="I1837" s="42">
        <v>207.13919618934199</v>
      </c>
      <c r="J1837" s="42">
        <v>0</v>
      </c>
      <c r="K1837" s="42">
        <v>207.13919618934199</v>
      </c>
      <c r="N1837" s="43"/>
    </row>
    <row r="1838" spans="1:14" x14ac:dyDescent="0.3">
      <c r="A1838" s="10" t="s">
        <v>9</v>
      </c>
      <c r="B1838" s="10" t="s">
        <v>55</v>
      </c>
      <c r="C1838" s="10" t="s">
        <v>4743</v>
      </c>
      <c r="D1838" s="10" t="s">
        <v>4774</v>
      </c>
      <c r="E1838" s="11" t="s">
        <v>5327</v>
      </c>
      <c r="F1838" s="10" t="s">
        <v>4760</v>
      </c>
      <c r="G1838" s="11" t="s">
        <v>4761</v>
      </c>
      <c r="H1838" s="42">
        <v>37592.1679</v>
      </c>
      <c r="I1838" s="42">
        <v>116.515797856505</v>
      </c>
      <c r="J1838" s="42">
        <v>0</v>
      </c>
      <c r="K1838" s="42">
        <v>116.515797856505</v>
      </c>
      <c r="N1838" s="43"/>
    </row>
    <row r="1839" spans="1:14" x14ac:dyDescent="0.3">
      <c r="A1839" s="10" t="s">
        <v>9</v>
      </c>
      <c r="B1839" s="10" t="s">
        <v>55</v>
      </c>
      <c r="C1839" s="10" t="s">
        <v>4743</v>
      </c>
      <c r="D1839" s="10" t="s">
        <v>4776</v>
      </c>
      <c r="E1839" s="11" t="s">
        <v>5328</v>
      </c>
      <c r="F1839" s="10" t="s">
        <v>416</v>
      </c>
      <c r="G1839" s="11" t="s">
        <v>417</v>
      </c>
      <c r="H1839" s="42">
        <v>5427.3653000000004</v>
      </c>
      <c r="I1839" s="42">
        <v>21.3167748618785</v>
      </c>
      <c r="J1839" s="42">
        <v>0</v>
      </c>
      <c r="K1839" s="42">
        <v>21.3167748618785</v>
      </c>
      <c r="N1839" s="43"/>
    </row>
    <row r="1840" spans="1:14" x14ac:dyDescent="0.3">
      <c r="A1840" s="10" t="s">
        <v>9</v>
      </c>
      <c r="B1840" s="10" t="s">
        <v>55</v>
      </c>
      <c r="C1840" s="10" t="s">
        <v>4743</v>
      </c>
      <c r="D1840" s="10" t="s">
        <v>4776</v>
      </c>
      <c r="E1840" s="11" t="s">
        <v>5328</v>
      </c>
      <c r="F1840" s="10" t="s">
        <v>4746</v>
      </c>
      <c r="G1840" s="11" t="s">
        <v>4747</v>
      </c>
      <c r="H1840" s="42">
        <v>0</v>
      </c>
      <c r="I1840" s="42">
        <v>0</v>
      </c>
      <c r="J1840" s="42">
        <v>0</v>
      </c>
      <c r="K1840" s="42">
        <v>0</v>
      </c>
      <c r="N1840" s="43"/>
    </row>
    <row r="1841" spans="1:14" x14ac:dyDescent="0.3">
      <c r="A1841" s="10" t="s">
        <v>9</v>
      </c>
      <c r="B1841" s="10" t="s">
        <v>55</v>
      </c>
      <c r="C1841" s="10" t="s">
        <v>4743</v>
      </c>
      <c r="D1841" s="10" t="s">
        <v>4776</v>
      </c>
      <c r="E1841" s="11" t="s">
        <v>5328</v>
      </c>
      <c r="F1841" s="10" t="s">
        <v>4748</v>
      </c>
      <c r="G1841" s="11" t="s">
        <v>4749</v>
      </c>
      <c r="H1841" s="42">
        <v>9176.7045999999991</v>
      </c>
      <c r="I1841" s="42">
        <v>36.0428560466544</v>
      </c>
      <c r="J1841" s="42">
        <v>0</v>
      </c>
      <c r="K1841" s="42">
        <v>36.0428560466544</v>
      </c>
      <c r="N1841" s="43"/>
    </row>
    <row r="1842" spans="1:14" x14ac:dyDescent="0.3">
      <c r="A1842" s="10" t="s">
        <v>9</v>
      </c>
      <c r="B1842" s="10" t="s">
        <v>55</v>
      </c>
      <c r="C1842" s="10" t="s">
        <v>4743</v>
      </c>
      <c r="D1842" s="10" t="s">
        <v>4776</v>
      </c>
      <c r="E1842" s="11" t="s">
        <v>5328</v>
      </c>
      <c r="F1842" s="10" t="s">
        <v>4760</v>
      </c>
      <c r="G1842" s="11" t="s">
        <v>4761</v>
      </c>
      <c r="H1842" s="42">
        <v>3513.3669</v>
      </c>
      <c r="I1842" s="42">
        <v>13.7992648864334</v>
      </c>
      <c r="J1842" s="42">
        <v>0</v>
      </c>
      <c r="K1842" s="42">
        <v>13.7992648864334</v>
      </c>
      <c r="N1842" s="43"/>
    </row>
    <row r="1843" spans="1:14" x14ac:dyDescent="0.3">
      <c r="A1843" s="10" t="s">
        <v>9</v>
      </c>
      <c r="B1843" s="10" t="s">
        <v>55</v>
      </c>
      <c r="C1843" s="10" t="s">
        <v>4743</v>
      </c>
      <c r="D1843" s="10" t="s">
        <v>4835</v>
      </c>
      <c r="E1843" s="11" t="s">
        <v>5329</v>
      </c>
      <c r="F1843" s="10" t="s">
        <v>13</v>
      </c>
      <c r="G1843" s="11" t="s">
        <v>415</v>
      </c>
      <c r="H1843" s="42">
        <v>0</v>
      </c>
      <c r="I1843" s="42">
        <v>0</v>
      </c>
      <c r="J1843" s="42">
        <v>0</v>
      </c>
      <c r="K1843" s="42">
        <v>0</v>
      </c>
      <c r="N1843" s="43"/>
    </row>
    <row r="1844" spans="1:14" x14ac:dyDescent="0.3">
      <c r="A1844" s="10" t="s">
        <v>9</v>
      </c>
      <c r="B1844" s="10" t="s">
        <v>55</v>
      </c>
      <c r="C1844" s="10" t="s">
        <v>4743</v>
      </c>
      <c r="D1844" s="10" t="s">
        <v>4835</v>
      </c>
      <c r="E1844" s="11" t="s">
        <v>5329</v>
      </c>
      <c r="F1844" s="10" t="s">
        <v>416</v>
      </c>
      <c r="G1844" s="11" t="s">
        <v>417</v>
      </c>
      <c r="H1844" s="42">
        <v>4886.8675999999996</v>
      </c>
      <c r="I1844" s="42">
        <v>16.7291235710397</v>
      </c>
      <c r="J1844" s="42">
        <v>0</v>
      </c>
      <c r="K1844" s="42">
        <v>16.7291235710397</v>
      </c>
      <c r="N1844" s="43"/>
    </row>
    <row r="1845" spans="1:14" x14ac:dyDescent="0.3">
      <c r="A1845" s="10" t="s">
        <v>9</v>
      </c>
      <c r="B1845" s="10" t="s">
        <v>55</v>
      </c>
      <c r="C1845" s="10" t="s">
        <v>4743</v>
      </c>
      <c r="D1845" s="10" t="s">
        <v>4835</v>
      </c>
      <c r="E1845" s="11" t="s">
        <v>5329</v>
      </c>
      <c r="F1845" s="10" t="s">
        <v>4746</v>
      </c>
      <c r="G1845" s="11" t="s">
        <v>4747</v>
      </c>
      <c r="H1845" s="42">
        <v>0</v>
      </c>
      <c r="I1845" s="42">
        <v>0</v>
      </c>
      <c r="J1845" s="42">
        <v>0</v>
      </c>
      <c r="K1845" s="42">
        <v>0</v>
      </c>
      <c r="N1845" s="43"/>
    </row>
    <row r="1846" spans="1:14" x14ac:dyDescent="0.3">
      <c r="A1846" s="10" t="s">
        <v>9</v>
      </c>
      <c r="B1846" s="10" t="s">
        <v>55</v>
      </c>
      <c r="C1846" s="10" t="s">
        <v>4743</v>
      </c>
      <c r="D1846" s="10" t="s">
        <v>4835</v>
      </c>
      <c r="E1846" s="11" t="s">
        <v>5329</v>
      </c>
      <c r="F1846" s="10" t="s">
        <v>4748</v>
      </c>
      <c r="G1846" s="11" t="s">
        <v>4749</v>
      </c>
      <c r="H1846" s="42">
        <v>4165.4727999999996</v>
      </c>
      <c r="I1846" s="42">
        <v>14.2595862819815</v>
      </c>
      <c r="J1846" s="42">
        <v>0</v>
      </c>
      <c r="K1846" s="42">
        <v>14.2595862819815</v>
      </c>
      <c r="N1846" s="43"/>
    </row>
    <row r="1847" spans="1:14" x14ac:dyDescent="0.3">
      <c r="A1847" s="10" t="s">
        <v>9</v>
      </c>
      <c r="B1847" s="10" t="s">
        <v>55</v>
      </c>
      <c r="C1847" s="10" t="s">
        <v>4743</v>
      </c>
      <c r="D1847" s="10" t="s">
        <v>4835</v>
      </c>
      <c r="E1847" s="11" t="s">
        <v>5329</v>
      </c>
      <c r="F1847" s="10" t="s">
        <v>4760</v>
      </c>
      <c r="G1847" s="11" t="s">
        <v>4761</v>
      </c>
      <c r="H1847" s="42">
        <v>3001.9328999999998</v>
      </c>
      <c r="I1847" s="42">
        <v>10.2764616222101</v>
      </c>
      <c r="J1847" s="42">
        <v>0</v>
      </c>
      <c r="K1847" s="42">
        <v>10.2764616222101</v>
      </c>
      <c r="N1847" s="43"/>
    </row>
    <row r="1848" spans="1:14" x14ac:dyDescent="0.3">
      <c r="A1848" s="10" t="s">
        <v>9</v>
      </c>
      <c r="B1848" s="10" t="s">
        <v>55</v>
      </c>
      <c r="C1848" s="10" t="s">
        <v>4743</v>
      </c>
      <c r="D1848" s="10" t="s">
        <v>4836</v>
      </c>
      <c r="E1848" s="11" t="s">
        <v>4773</v>
      </c>
      <c r="F1848" s="10" t="s">
        <v>416</v>
      </c>
      <c r="G1848" s="11" t="s">
        <v>417</v>
      </c>
      <c r="H1848" s="42">
        <v>76174.256699999998</v>
      </c>
      <c r="I1848" s="42">
        <v>379.14118645756099</v>
      </c>
      <c r="J1848" s="42">
        <v>245.70346933197999</v>
      </c>
      <c r="K1848" s="42">
        <v>624.84465578954098</v>
      </c>
      <c r="N1848" s="43"/>
    </row>
    <row r="1849" spans="1:14" x14ac:dyDescent="0.3">
      <c r="A1849" s="10" t="s">
        <v>9</v>
      </c>
      <c r="B1849" s="10" t="s">
        <v>55</v>
      </c>
      <c r="C1849" s="10" t="s">
        <v>4743</v>
      </c>
      <c r="D1849" s="10" t="s">
        <v>4836</v>
      </c>
      <c r="E1849" s="11" t="s">
        <v>4773</v>
      </c>
      <c r="F1849" s="10" t="s">
        <v>4746</v>
      </c>
      <c r="G1849" s="11" t="s">
        <v>4747</v>
      </c>
      <c r="H1849" s="42">
        <v>0</v>
      </c>
      <c r="I1849" s="42">
        <v>0</v>
      </c>
      <c r="J1849" s="42">
        <v>0</v>
      </c>
      <c r="K1849" s="42">
        <v>0</v>
      </c>
      <c r="N1849" s="43"/>
    </row>
    <row r="1850" spans="1:14" x14ac:dyDescent="0.3">
      <c r="A1850" s="10" t="s">
        <v>9</v>
      </c>
      <c r="B1850" s="10" t="s">
        <v>55</v>
      </c>
      <c r="C1850" s="10" t="s">
        <v>4743</v>
      </c>
      <c r="D1850" s="10" t="s">
        <v>35</v>
      </c>
      <c r="E1850" s="11" t="s">
        <v>5330</v>
      </c>
      <c r="F1850" s="10" t="s">
        <v>416</v>
      </c>
      <c r="G1850" s="11" t="s">
        <v>417</v>
      </c>
      <c r="H1850" s="42">
        <v>30424.4257</v>
      </c>
      <c r="I1850" s="42">
        <v>31.730515742009601</v>
      </c>
      <c r="J1850" s="42">
        <v>25.952336598806099</v>
      </c>
      <c r="K1850" s="42">
        <v>57.6828523408157</v>
      </c>
      <c r="N1850" s="43"/>
    </row>
    <row r="1851" spans="1:14" x14ac:dyDescent="0.3">
      <c r="A1851" s="10" t="s">
        <v>9</v>
      </c>
      <c r="B1851" s="10" t="s">
        <v>55</v>
      </c>
      <c r="C1851" s="10" t="s">
        <v>4743</v>
      </c>
      <c r="D1851" s="10" t="s">
        <v>35</v>
      </c>
      <c r="E1851" s="11" t="s">
        <v>5330</v>
      </c>
      <c r="F1851" s="10" t="s">
        <v>4746</v>
      </c>
      <c r="G1851" s="11" t="s">
        <v>4747</v>
      </c>
      <c r="H1851" s="42">
        <v>0</v>
      </c>
      <c r="I1851" s="42">
        <v>0</v>
      </c>
      <c r="J1851" s="42">
        <v>0</v>
      </c>
      <c r="K1851" s="42">
        <v>0</v>
      </c>
      <c r="N1851" s="43"/>
    </row>
    <row r="1852" spans="1:14" x14ac:dyDescent="0.3">
      <c r="A1852" s="10" t="s">
        <v>9</v>
      </c>
      <c r="B1852" s="10" t="s">
        <v>55</v>
      </c>
      <c r="C1852" s="10" t="s">
        <v>4743</v>
      </c>
      <c r="D1852" s="10" t="s">
        <v>35</v>
      </c>
      <c r="E1852" s="11" t="s">
        <v>5330</v>
      </c>
      <c r="F1852" s="10" t="s">
        <v>4764</v>
      </c>
      <c r="G1852" s="11" t="s">
        <v>4765</v>
      </c>
      <c r="H1852" s="42">
        <v>0</v>
      </c>
      <c r="I1852" s="42">
        <v>0</v>
      </c>
      <c r="J1852" s="42">
        <v>0</v>
      </c>
      <c r="K1852" s="42">
        <v>0</v>
      </c>
      <c r="N1852" s="43"/>
    </row>
    <row r="1853" spans="1:14" x14ac:dyDescent="0.3">
      <c r="A1853" s="10" t="s">
        <v>9</v>
      </c>
      <c r="B1853" s="10" t="s">
        <v>55</v>
      </c>
      <c r="C1853" s="10" t="s">
        <v>4779</v>
      </c>
      <c r="D1853" s="10" t="s">
        <v>5331</v>
      </c>
      <c r="E1853" s="11" t="s">
        <v>5332</v>
      </c>
      <c r="F1853" s="10" t="s">
        <v>13</v>
      </c>
      <c r="G1853" s="11" t="s">
        <v>415</v>
      </c>
      <c r="H1853" s="42">
        <v>0</v>
      </c>
      <c r="I1853" s="42">
        <v>0</v>
      </c>
      <c r="J1853" s="42">
        <v>0</v>
      </c>
      <c r="K1853" s="42">
        <v>0</v>
      </c>
      <c r="N1853" s="43"/>
    </row>
    <row r="1854" spans="1:14" x14ac:dyDescent="0.3">
      <c r="A1854" s="10" t="s">
        <v>9</v>
      </c>
      <c r="B1854" s="10" t="s">
        <v>55</v>
      </c>
      <c r="C1854" s="10" t="s">
        <v>4779</v>
      </c>
      <c r="D1854" s="10" t="s">
        <v>5331</v>
      </c>
      <c r="E1854" s="11" t="s">
        <v>5332</v>
      </c>
      <c r="F1854" s="10" t="s">
        <v>416</v>
      </c>
      <c r="G1854" s="11" t="s">
        <v>417</v>
      </c>
      <c r="H1854" s="42">
        <v>1501894.6214000001</v>
      </c>
      <c r="I1854" s="42">
        <v>6356.9625212523197</v>
      </c>
      <c r="J1854" s="42">
        <v>4553.8972277376597</v>
      </c>
      <c r="K1854" s="42">
        <v>10910.85974899</v>
      </c>
      <c r="N1854" s="43"/>
    </row>
    <row r="1855" spans="1:14" x14ac:dyDescent="0.3">
      <c r="A1855" s="10" t="s">
        <v>9</v>
      </c>
      <c r="B1855" s="10" t="s">
        <v>55</v>
      </c>
      <c r="C1855" s="10" t="s">
        <v>4779</v>
      </c>
      <c r="D1855" s="10" t="s">
        <v>5331</v>
      </c>
      <c r="E1855" s="11" t="s">
        <v>5332</v>
      </c>
      <c r="F1855" s="10" t="s">
        <v>4784</v>
      </c>
      <c r="G1855" s="11" t="s">
        <v>4785</v>
      </c>
      <c r="H1855" s="42">
        <v>0</v>
      </c>
      <c r="I1855" s="42">
        <v>0</v>
      </c>
      <c r="J1855" s="42">
        <v>0</v>
      </c>
      <c r="K1855" s="42">
        <v>0</v>
      </c>
      <c r="N1855" s="43"/>
    </row>
    <row r="1856" spans="1:14" x14ac:dyDescent="0.3">
      <c r="A1856" s="10" t="s">
        <v>9</v>
      </c>
      <c r="B1856" s="10" t="s">
        <v>55</v>
      </c>
      <c r="C1856" s="10" t="s">
        <v>4779</v>
      </c>
      <c r="D1856" s="10" t="s">
        <v>5331</v>
      </c>
      <c r="E1856" s="11" t="s">
        <v>5332</v>
      </c>
      <c r="F1856" s="10" t="s">
        <v>4731</v>
      </c>
      <c r="G1856" s="11" t="s">
        <v>4732</v>
      </c>
      <c r="H1856" s="42">
        <v>0</v>
      </c>
      <c r="I1856" s="42">
        <v>0</v>
      </c>
      <c r="J1856" s="42">
        <v>0</v>
      </c>
      <c r="K1856" s="42">
        <v>0</v>
      </c>
      <c r="N1856" s="43"/>
    </row>
    <row r="1857" spans="1:14" x14ac:dyDescent="0.3">
      <c r="A1857" s="10" t="s">
        <v>9</v>
      </c>
      <c r="B1857" s="10" t="s">
        <v>55</v>
      </c>
      <c r="C1857" s="10" t="s">
        <v>4779</v>
      </c>
      <c r="D1857" s="10" t="s">
        <v>5331</v>
      </c>
      <c r="E1857" s="11" t="s">
        <v>5332</v>
      </c>
      <c r="F1857" s="10" t="s">
        <v>4786</v>
      </c>
      <c r="G1857" s="11" t="s">
        <v>4787</v>
      </c>
      <c r="H1857" s="42">
        <v>1559121.7662</v>
      </c>
      <c r="I1857" s="42">
        <v>6599.1837858216304</v>
      </c>
      <c r="J1857" s="42">
        <v>4727.4157503864299</v>
      </c>
      <c r="K1857" s="42">
        <v>11326.599536208099</v>
      </c>
      <c r="N1857" s="43"/>
    </row>
    <row r="1858" spans="1:14" x14ac:dyDescent="0.3">
      <c r="A1858" s="10" t="s">
        <v>9</v>
      </c>
      <c r="B1858" s="10" t="s">
        <v>55</v>
      </c>
      <c r="C1858" s="10" t="s">
        <v>4779</v>
      </c>
      <c r="D1858" s="10" t="s">
        <v>5331</v>
      </c>
      <c r="E1858" s="11" t="s">
        <v>5332</v>
      </c>
      <c r="F1858" s="10" t="s">
        <v>4739</v>
      </c>
      <c r="G1858" s="11" t="s">
        <v>4740</v>
      </c>
      <c r="H1858" s="42">
        <v>627591.0209</v>
      </c>
      <c r="I1858" s="42">
        <v>2656.3598681100898</v>
      </c>
      <c r="J1858" s="42">
        <v>1902.91979838149</v>
      </c>
      <c r="K1858" s="42">
        <v>4559.2796664915804</v>
      </c>
      <c r="N1858" s="43"/>
    </row>
    <row r="1859" spans="1:14" x14ac:dyDescent="0.3">
      <c r="A1859" s="10" t="s">
        <v>9</v>
      </c>
      <c r="B1859" s="10" t="s">
        <v>55</v>
      </c>
      <c r="C1859" s="10" t="s">
        <v>4779</v>
      </c>
      <c r="D1859" s="10" t="s">
        <v>5331</v>
      </c>
      <c r="E1859" s="11" t="s">
        <v>5332</v>
      </c>
      <c r="F1859" s="10" t="s">
        <v>4788</v>
      </c>
      <c r="G1859" s="11" t="s">
        <v>4789</v>
      </c>
      <c r="H1859" s="42">
        <v>0</v>
      </c>
      <c r="I1859" s="42">
        <v>0</v>
      </c>
      <c r="J1859" s="42">
        <v>0</v>
      </c>
      <c r="K1859" s="42">
        <v>0</v>
      </c>
      <c r="N1859" s="43"/>
    </row>
    <row r="1860" spans="1:14" x14ac:dyDescent="0.3">
      <c r="A1860" s="10" t="s">
        <v>9</v>
      </c>
      <c r="B1860" s="10" t="s">
        <v>55</v>
      </c>
      <c r="C1860" s="10" t="s">
        <v>4779</v>
      </c>
      <c r="D1860" s="10" t="s">
        <v>5331</v>
      </c>
      <c r="E1860" s="11" t="s">
        <v>5332</v>
      </c>
      <c r="F1860" s="10" t="s">
        <v>4741</v>
      </c>
      <c r="G1860" s="11" t="s">
        <v>4742</v>
      </c>
      <c r="H1860" s="42">
        <v>313477.58189999999</v>
      </c>
      <c r="I1860" s="42">
        <v>1326.8342603629901</v>
      </c>
      <c r="J1860" s="42">
        <v>950.49590739824998</v>
      </c>
      <c r="K1860" s="42">
        <v>2277.3301677612399</v>
      </c>
      <c r="N1860" s="43"/>
    </row>
    <row r="1861" spans="1:14" x14ac:dyDescent="0.3">
      <c r="A1861" s="10" t="s">
        <v>9</v>
      </c>
      <c r="B1861" s="10" t="s">
        <v>55</v>
      </c>
      <c r="C1861" s="10" t="s">
        <v>4779</v>
      </c>
      <c r="D1861" s="10" t="s">
        <v>5331</v>
      </c>
      <c r="E1861" s="11" t="s">
        <v>5332</v>
      </c>
      <c r="F1861" s="10" t="s">
        <v>4838</v>
      </c>
      <c r="G1861" s="11" t="s">
        <v>4839</v>
      </c>
      <c r="H1861" s="42">
        <v>2518915.9970999998</v>
      </c>
      <c r="I1861" s="42">
        <v>10759.2499518637</v>
      </c>
      <c r="J1861" s="42">
        <v>6965.80469255553</v>
      </c>
      <c r="K1861" s="42">
        <v>17725.0546444192</v>
      </c>
      <c r="N1861" s="43"/>
    </row>
    <row r="1862" spans="1:14" x14ac:dyDescent="0.3">
      <c r="A1862" s="10" t="s">
        <v>9</v>
      </c>
      <c r="B1862" s="10" t="s">
        <v>55</v>
      </c>
      <c r="C1862" s="10" t="s">
        <v>4779</v>
      </c>
      <c r="D1862" s="10" t="s">
        <v>5331</v>
      </c>
      <c r="E1862" s="11" t="s">
        <v>5332</v>
      </c>
      <c r="F1862" s="10" t="s">
        <v>4840</v>
      </c>
      <c r="G1862" s="11" t="s">
        <v>4841</v>
      </c>
      <c r="H1862" s="42">
        <v>232161.36910000001</v>
      </c>
      <c r="I1862" s="42">
        <v>991.64966342945297</v>
      </c>
      <c r="J1862" s="42">
        <v>642.01853380044099</v>
      </c>
      <c r="K1862" s="42">
        <v>1633.66819722989</v>
      </c>
      <c r="N1862" s="43"/>
    </row>
    <row r="1863" spans="1:14" x14ac:dyDescent="0.3">
      <c r="A1863" s="10" t="s">
        <v>9</v>
      </c>
      <c r="B1863" s="10" t="s">
        <v>55</v>
      </c>
      <c r="C1863" s="10" t="s">
        <v>4779</v>
      </c>
      <c r="D1863" s="10" t="s">
        <v>5333</v>
      </c>
      <c r="E1863" s="11" t="s">
        <v>5334</v>
      </c>
      <c r="F1863" s="10" t="s">
        <v>13</v>
      </c>
      <c r="G1863" s="11" t="s">
        <v>415</v>
      </c>
      <c r="H1863" s="42">
        <v>0</v>
      </c>
      <c r="I1863" s="42">
        <v>0</v>
      </c>
      <c r="J1863" s="42">
        <v>0</v>
      </c>
      <c r="K1863" s="42">
        <v>0</v>
      </c>
      <c r="N1863" s="43"/>
    </row>
    <row r="1864" spans="1:14" x14ac:dyDescent="0.3">
      <c r="A1864" s="10" t="s">
        <v>9</v>
      </c>
      <c r="B1864" s="10" t="s">
        <v>55</v>
      </c>
      <c r="C1864" s="10" t="s">
        <v>4779</v>
      </c>
      <c r="D1864" s="10" t="s">
        <v>5333</v>
      </c>
      <c r="E1864" s="11" t="s">
        <v>5334</v>
      </c>
      <c r="F1864" s="10" t="s">
        <v>416</v>
      </c>
      <c r="G1864" s="11" t="s">
        <v>417</v>
      </c>
      <c r="H1864" s="42">
        <v>974388.3443</v>
      </c>
      <c r="I1864" s="42">
        <v>3551.6772088339899</v>
      </c>
      <c r="J1864" s="42">
        <v>18024.6703551051</v>
      </c>
      <c r="K1864" s="42">
        <v>21576.347563939002</v>
      </c>
      <c r="N1864" s="43"/>
    </row>
    <row r="1865" spans="1:14" x14ac:dyDescent="0.3">
      <c r="A1865" s="10" t="s">
        <v>9</v>
      </c>
      <c r="B1865" s="10" t="s">
        <v>55</v>
      </c>
      <c r="C1865" s="10" t="s">
        <v>4779</v>
      </c>
      <c r="D1865" s="10" t="s">
        <v>5333</v>
      </c>
      <c r="E1865" s="11" t="s">
        <v>5334</v>
      </c>
      <c r="F1865" s="10" t="s">
        <v>4784</v>
      </c>
      <c r="G1865" s="11" t="s">
        <v>4785</v>
      </c>
      <c r="H1865" s="42">
        <v>0</v>
      </c>
      <c r="I1865" s="42">
        <v>0</v>
      </c>
      <c r="J1865" s="42">
        <v>0</v>
      </c>
      <c r="K1865" s="42">
        <v>0</v>
      </c>
      <c r="N1865" s="43"/>
    </row>
    <row r="1866" spans="1:14" x14ac:dyDescent="0.3">
      <c r="A1866" s="10" t="s">
        <v>9</v>
      </c>
      <c r="B1866" s="10" t="s">
        <v>55</v>
      </c>
      <c r="C1866" s="10" t="s">
        <v>4779</v>
      </c>
      <c r="D1866" s="10" t="s">
        <v>5333</v>
      </c>
      <c r="E1866" s="11" t="s">
        <v>5334</v>
      </c>
      <c r="F1866" s="10" t="s">
        <v>4731</v>
      </c>
      <c r="G1866" s="11" t="s">
        <v>4732</v>
      </c>
      <c r="H1866" s="42">
        <v>0</v>
      </c>
      <c r="I1866" s="42">
        <v>0</v>
      </c>
      <c r="J1866" s="42">
        <v>0</v>
      </c>
      <c r="K1866" s="42">
        <v>0</v>
      </c>
      <c r="N1866" s="43"/>
    </row>
    <row r="1867" spans="1:14" x14ac:dyDescent="0.3">
      <c r="A1867" s="10" t="s">
        <v>9</v>
      </c>
      <c r="B1867" s="10" t="s">
        <v>55</v>
      </c>
      <c r="C1867" s="10" t="s">
        <v>4779</v>
      </c>
      <c r="D1867" s="10" t="s">
        <v>5333</v>
      </c>
      <c r="E1867" s="11" t="s">
        <v>5334</v>
      </c>
      <c r="F1867" s="10" t="s">
        <v>4786</v>
      </c>
      <c r="G1867" s="11" t="s">
        <v>4787</v>
      </c>
      <c r="H1867" s="42">
        <v>611172.35990000004</v>
      </c>
      <c r="I1867" s="42">
        <v>2227.7431311673499</v>
      </c>
      <c r="J1867" s="42">
        <v>11305.7390112103</v>
      </c>
      <c r="K1867" s="42">
        <v>13533.482142377699</v>
      </c>
      <c r="N1867" s="43"/>
    </row>
    <row r="1868" spans="1:14" x14ac:dyDescent="0.3">
      <c r="A1868" s="10" t="s">
        <v>9</v>
      </c>
      <c r="B1868" s="10" t="s">
        <v>55</v>
      </c>
      <c r="C1868" s="10" t="s">
        <v>4779</v>
      </c>
      <c r="D1868" s="10" t="s">
        <v>5333</v>
      </c>
      <c r="E1868" s="11" t="s">
        <v>5334</v>
      </c>
      <c r="F1868" s="10" t="s">
        <v>4739</v>
      </c>
      <c r="G1868" s="11" t="s">
        <v>4740</v>
      </c>
      <c r="H1868" s="42">
        <v>141764.08799999999</v>
      </c>
      <c r="I1868" s="42">
        <v>516.73471202255496</v>
      </c>
      <c r="J1868" s="42">
        <v>2622.4153540981401</v>
      </c>
      <c r="K1868" s="42">
        <v>3139.1500661207001</v>
      </c>
      <c r="N1868" s="43"/>
    </row>
    <row r="1869" spans="1:14" x14ac:dyDescent="0.3">
      <c r="A1869" s="10" t="s">
        <v>9</v>
      </c>
      <c r="B1869" s="10" t="s">
        <v>55</v>
      </c>
      <c r="C1869" s="10" t="s">
        <v>4779</v>
      </c>
      <c r="D1869" s="10" t="s">
        <v>5333</v>
      </c>
      <c r="E1869" s="11" t="s">
        <v>5334</v>
      </c>
      <c r="F1869" s="10" t="s">
        <v>5118</v>
      </c>
      <c r="G1869" s="11" t="s">
        <v>5119</v>
      </c>
      <c r="H1869" s="42">
        <v>0</v>
      </c>
      <c r="I1869" s="42">
        <v>0</v>
      </c>
      <c r="J1869" s="42">
        <v>0</v>
      </c>
      <c r="K1869" s="42">
        <v>0</v>
      </c>
      <c r="N1869" s="43"/>
    </row>
    <row r="1870" spans="1:14" x14ac:dyDescent="0.3">
      <c r="A1870" s="10" t="s">
        <v>9</v>
      </c>
      <c r="B1870" s="10" t="s">
        <v>55</v>
      </c>
      <c r="C1870" s="10" t="s">
        <v>4779</v>
      </c>
      <c r="D1870" s="10" t="s">
        <v>5333</v>
      </c>
      <c r="E1870" s="11" t="s">
        <v>5334</v>
      </c>
      <c r="F1870" s="10" t="s">
        <v>4788</v>
      </c>
      <c r="G1870" s="11" t="s">
        <v>4789</v>
      </c>
      <c r="H1870" s="42">
        <v>0</v>
      </c>
      <c r="I1870" s="42">
        <v>0</v>
      </c>
      <c r="J1870" s="42">
        <v>0</v>
      </c>
      <c r="K1870" s="42">
        <v>0</v>
      </c>
      <c r="N1870" s="43"/>
    </row>
    <row r="1871" spans="1:14" x14ac:dyDescent="0.3">
      <c r="A1871" s="10" t="s">
        <v>9</v>
      </c>
      <c r="B1871" s="10" t="s">
        <v>55</v>
      </c>
      <c r="C1871" s="10" t="s">
        <v>4779</v>
      </c>
      <c r="D1871" s="10" t="s">
        <v>5333</v>
      </c>
      <c r="E1871" s="11" t="s">
        <v>5334</v>
      </c>
      <c r="F1871" s="10" t="s">
        <v>4741</v>
      </c>
      <c r="G1871" s="11" t="s">
        <v>4742</v>
      </c>
      <c r="H1871" s="42">
        <v>87185.785999999993</v>
      </c>
      <c r="I1871" s="42">
        <v>317.79502584413001</v>
      </c>
      <c r="J1871" s="42">
        <v>1612.80157078606</v>
      </c>
      <c r="K1871" s="42">
        <v>1930.5965966301901</v>
      </c>
      <c r="N1871" s="43"/>
    </row>
    <row r="1872" spans="1:14" x14ac:dyDescent="0.3">
      <c r="A1872" s="10" t="s">
        <v>9</v>
      </c>
      <c r="B1872" s="10" t="s">
        <v>55</v>
      </c>
      <c r="C1872" s="10" t="s">
        <v>4779</v>
      </c>
      <c r="D1872" s="10" t="s">
        <v>5333</v>
      </c>
      <c r="E1872" s="11" t="s">
        <v>5334</v>
      </c>
      <c r="F1872" s="10" t="s">
        <v>4861</v>
      </c>
      <c r="G1872" s="11" t="s">
        <v>4862</v>
      </c>
      <c r="H1872" s="42">
        <v>4882.4040000000005</v>
      </c>
      <c r="I1872" s="42">
        <v>17.796521447271299</v>
      </c>
      <c r="J1872" s="42">
        <v>90.3168879640196</v>
      </c>
      <c r="K1872" s="42">
        <v>108.113409411291</v>
      </c>
      <c r="N1872" s="43"/>
    </row>
    <row r="1873" spans="1:14" x14ac:dyDescent="0.3">
      <c r="A1873" s="10" t="s">
        <v>9</v>
      </c>
      <c r="B1873" s="10" t="s">
        <v>55</v>
      </c>
      <c r="C1873" s="10" t="s">
        <v>4779</v>
      </c>
      <c r="D1873" s="10" t="s">
        <v>5333</v>
      </c>
      <c r="E1873" s="11" t="s">
        <v>5334</v>
      </c>
      <c r="F1873" s="10" t="s">
        <v>4838</v>
      </c>
      <c r="G1873" s="11" t="s">
        <v>4839</v>
      </c>
      <c r="H1873" s="42">
        <v>366653.29440000001</v>
      </c>
      <c r="I1873" s="42">
        <v>1392.81776300979</v>
      </c>
      <c r="J1873" s="42">
        <v>5038.3921071356699</v>
      </c>
      <c r="K1873" s="42">
        <v>6431.2098701454597</v>
      </c>
      <c r="N1873" s="43"/>
    </row>
    <row r="1874" spans="1:14" x14ac:dyDescent="0.3">
      <c r="A1874" s="10" t="s">
        <v>9</v>
      </c>
      <c r="B1874" s="10" t="s">
        <v>55</v>
      </c>
      <c r="C1874" s="10" t="s">
        <v>4779</v>
      </c>
      <c r="D1874" s="10" t="s">
        <v>5333</v>
      </c>
      <c r="E1874" s="11" t="s">
        <v>5334</v>
      </c>
      <c r="F1874" s="10" t="s">
        <v>4840</v>
      </c>
      <c r="G1874" s="11" t="s">
        <v>4841</v>
      </c>
      <c r="H1874" s="42">
        <v>71124.166599999997</v>
      </c>
      <c r="I1874" s="42">
        <v>270.18167874005502</v>
      </c>
      <c r="J1874" s="42">
        <v>977.35775189635501</v>
      </c>
      <c r="K1874" s="42">
        <v>1247.5394306364101</v>
      </c>
      <c r="N1874" s="43"/>
    </row>
    <row r="1875" spans="1:14" x14ac:dyDescent="0.3">
      <c r="A1875" s="10" t="s">
        <v>9</v>
      </c>
      <c r="B1875" s="10" t="s">
        <v>55</v>
      </c>
      <c r="C1875" s="10" t="s">
        <v>4779</v>
      </c>
      <c r="D1875" s="10" t="s">
        <v>5335</v>
      </c>
      <c r="E1875" s="11" t="s">
        <v>5336</v>
      </c>
      <c r="F1875" s="10" t="s">
        <v>416</v>
      </c>
      <c r="G1875" s="11" t="s">
        <v>417</v>
      </c>
      <c r="H1875" s="42">
        <v>550120.304</v>
      </c>
      <c r="I1875" s="42">
        <v>1208.24954997704</v>
      </c>
      <c r="J1875" s="42">
        <v>2671.5017511097499</v>
      </c>
      <c r="K1875" s="42">
        <v>3879.7513010867901</v>
      </c>
      <c r="N1875" s="43"/>
    </row>
    <row r="1876" spans="1:14" x14ac:dyDescent="0.3">
      <c r="A1876" s="10" t="s">
        <v>9</v>
      </c>
      <c r="B1876" s="10" t="s">
        <v>55</v>
      </c>
      <c r="C1876" s="10" t="s">
        <v>4779</v>
      </c>
      <c r="D1876" s="10" t="s">
        <v>5335</v>
      </c>
      <c r="E1876" s="11" t="s">
        <v>5336</v>
      </c>
      <c r="F1876" s="10" t="s">
        <v>4784</v>
      </c>
      <c r="G1876" s="11" t="s">
        <v>4785</v>
      </c>
      <c r="H1876" s="42">
        <v>0</v>
      </c>
      <c r="I1876" s="42">
        <v>0</v>
      </c>
      <c r="J1876" s="42">
        <v>0</v>
      </c>
      <c r="K1876" s="42">
        <v>0</v>
      </c>
      <c r="N1876" s="43"/>
    </row>
    <row r="1877" spans="1:14" x14ac:dyDescent="0.3">
      <c r="A1877" s="10" t="s">
        <v>9</v>
      </c>
      <c r="B1877" s="10" t="s">
        <v>55</v>
      </c>
      <c r="C1877" s="10" t="s">
        <v>4779</v>
      </c>
      <c r="D1877" s="10" t="s">
        <v>5335</v>
      </c>
      <c r="E1877" s="11" t="s">
        <v>5336</v>
      </c>
      <c r="F1877" s="10" t="s">
        <v>4731</v>
      </c>
      <c r="G1877" s="11" t="s">
        <v>4732</v>
      </c>
      <c r="H1877" s="42">
        <v>0</v>
      </c>
      <c r="I1877" s="42">
        <v>0</v>
      </c>
      <c r="J1877" s="42">
        <v>0</v>
      </c>
      <c r="K1877" s="42">
        <v>0</v>
      </c>
      <c r="N1877" s="43"/>
    </row>
    <row r="1878" spans="1:14" x14ac:dyDescent="0.3">
      <c r="A1878" s="10" t="s">
        <v>9</v>
      </c>
      <c r="B1878" s="10" t="s">
        <v>55</v>
      </c>
      <c r="C1878" s="10" t="s">
        <v>4779</v>
      </c>
      <c r="D1878" s="10" t="s">
        <v>5335</v>
      </c>
      <c r="E1878" s="11" t="s">
        <v>5336</v>
      </c>
      <c r="F1878" s="10" t="s">
        <v>4786</v>
      </c>
      <c r="G1878" s="11" t="s">
        <v>4787</v>
      </c>
      <c r="H1878" s="42">
        <v>451635.24560000002</v>
      </c>
      <c r="I1878" s="42">
        <v>991.94317733047603</v>
      </c>
      <c r="J1878" s="42">
        <v>2193.2372623603201</v>
      </c>
      <c r="K1878" s="42">
        <v>3185.1804396908001</v>
      </c>
      <c r="N1878" s="43"/>
    </row>
    <row r="1879" spans="1:14" x14ac:dyDescent="0.3">
      <c r="A1879" s="10" t="s">
        <v>9</v>
      </c>
      <c r="B1879" s="10" t="s">
        <v>55</v>
      </c>
      <c r="C1879" s="10" t="s">
        <v>4779</v>
      </c>
      <c r="D1879" s="10" t="s">
        <v>5335</v>
      </c>
      <c r="E1879" s="11" t="s">
        <v>5336</v>
      </c>
      <c r="F1879" s="10" t="s">
        <v>4739</v>
      </c>
      <c r="G1879" s="11" t="s">
        <v>4740</v>
      </c>
      <c r="H1879" s="42">
        <v>119207.27439999999</v>
      </c>
      <c r="I1879" s="42">
        <v>261.81934142048101</v>
      </c>
      <c r="J1879" s="42">
        <v>578.89599801010297</v>
      </c>
      <c r="K1879" s="42">
        <v>840.71533943058296</v>
      </c>
      <c r="N1879" s="43"/>
    </row>
    <row r="1880" spans="1:14" x14ac:dyDescent="0.3">
      <c r="A1880" s="10" t="s">
        <v>9</v>
      </c>
      <c r="B1880" s="10" t="s">
        <v>55</v>
      </c>
      <c r="C1880" s="10" t="s">
        <v>4779</v>
      </c>
      <c r="D1880" s="10" t="s">
        <v>5335</v>
      </c>
      <c r="E1880" s="11" t="s">
        <v>5336</v>
      </c>
      <c r="F1880" s="10" t="s">
        <v>4788</v>
      </c>
      <c r="G1880" s="11" t="s">
        <v>4789</v>
      </c>
      <c r="H1880" s="42">
        <v>0</v>
      </c>
      <c r="I1880" s="42">
        <v>0</v>
      </c>
      <c r="J1880" s="42">
        <v>0</v>
      </c>
      <c r="K1880" s="42">
        <v>0</v>
      </c>
      <c r="N1880" s="43"/>
    </row>
    <row r="1881" spans="1:14" x14ac:dyDescent="0.3">
      <c r="A1881" s="10" t="s">
        <v>9</v>
      </c>
      <c r="B1881" s="10" t="s">
        <v>55</v>
      </c>
      <c r="C1881" s="10" t="s">
        <v>4779</v>
      </c>
      <c r="D1881" s="10" t="s">
        <v>5335</v>
      </c>
      <c r="E1881" s="11" t="s">
        <v>5336</v>
      </c>
      <c r="F1881" s="10" t="s">
        <v>4741</v>
      </c>
      <c r="G1881" s="11" t="s">
        <v>4742</v>
      </c>
      <c r="H1881" s="42">
        <v>43298.525099999999</v>
      </c>
      <c r="I1881" s="42">
        <v>95.098150543395107</v>
      </c>
      <c r="J1881" s="42">
        <v>210.26689040257199</v>
      </c>
      <c r="K1881" s="42">
        <v>305.365040945967</v>
      </c>
      <c r="N1881" s="43"/>
    </row>
    <row r="1882" spans="1:14" x14ac:dyDescent="0.3">
      <c r="A1882" s="10" t="s">
        <v>9</v>
      </c>
      <c r="B1882" s="10" t="s">
        <v>55</v>
      </c>
      <c r="C1882" s="10" t="s">
        <v>4779</v>
      </c>
      <c r="D1882" s="10" t="s">
        <v>5335</v>
      </c>
      <c r="E1882" s="11" t="s">
        <v>5336</v>
      </c>
      <c r="F1882" s="10" t="s">
        <v>4861</v>
      </c>
      <c r="G1882" s="11" t="s">
        <v>4862</v>
      </c>
      <c r="H1882" s="42">
        <v>33482.738599999997</v>
      </c>
      <c r="I1882" s="42">
        <v>73.539375861013298</v>
      </c>
      <c r="J1882" s="42">
        <v>162.59933338435599</v>
      </c>
      <c r="K1882" s="42">
        <v>236.13870924536999</v>
      </c>
      <c r="N1882" s="43"/>
    </row>
    <row r="1883" spans="1:14" x14ac:dyDescent="0.3">
      <c r="A1883" s="10" t="s">
        <v>9</v>
      </c>
      <c r="B1883" s="10" t="s">
        <v>55</v>
      </c>
      <c r="C1883" s="10" t="s">
        <v>4779</v>
      </c>
      <c r="D1883" s="10" t="s">
        <v>5335</v>
      </c>
      <c r="E1883" s="11" t="s">
        <v>5336</v>
      </c>
      <c r="F1883" s="10" t="s">
        <v>4838</v>
      </c>
      <c r="G1883" s="11" t="s">
        <v>4839</v>
      </c>
      <c r="H1883" s="42">
        <v>257055.351</v>
      </c>
      <c r="I1883" s="42">
        <v>268.09047994269298</v>
      </c>
      <c r="J1883" s="42">
        <v>219.27076228378999</v>
      </c>
      <c r="K1883" s="42">
        <v>487.361242226483</v>
      </c>
      <c r="N1883" s="43"/>
    </row>
    <row r="1884" spans="1:14" x14ac:dyDescent="0.3">
      <c r="A1884" s="10" t="s">
        <v>9</v>
      </c>
      <c r="B1884" s="10" t="s">
        <v>55</v>
      </c>
      <c r="C1884" s="10" t="s">
        <v>4779</v>
      </c>
      <c r="D1884" s="10" t="s">
        <v>5335</v>
      </c>
      <c r="E1884" s="11" t="s">
        <v>5336</v>
      </c>
      <c r="F1884" s="10" t="s">
        <v>4840</v>
      </c>
      <c r="G1884" s="11" t="s">
        <v>4841</v>
      </c>
      <c r="H1884" s="42">
        <v>157710.28779999999</v>
      </c>
      <c r="I1884" s="42">
        <v>164.48063262184601</v>
      </c>
      <c r="J1884" s="42">
        <v>134.528438695852</v>
      </c>
      <c r="K1884" s="42">
        <v>299.00907131769702</v>
      </c>
      <c r="N1884" s="43"/>
    </row>
    <row r="1885" spans="1:14" x14ac:dyDescent="0.3">
      <c r="A1885" s="10" t="s">
        <v>9</v>
      </c>
      <c r="B1885" s="10" t="s">
        <v>55</v>
      </c>
      <c r="C1885" s="10" t="s">
        <v>4779</v>
      </c>
      <c r="D1885" s="10" t="s">
        <v>5337</v>
      </c>
      <c r="E1885" s="11" t="s">
        <v>5338</v>
      </c>
      <c r="F1885" s="10" t="s">
        <v>416</v>
      </c>
      <c r="G1885" s="11" t="s">
        <v>417</v>
      </c>
      <c r="H1885" s="42">
        <v>27785.3472</v>
      </c>
      <c r="I1885" s="42">
        <v>294.46980030722</v>
      </c>
      <c r="J1885" s="42">
        <v>17.587096774193501</v>
      </c>
      <c r="K1885" s="42">
        <v>312.05689708141301</v>
      </c>
      <c r="N1885" s="43"/>
    </row>
    <row r="1886" spans="1:14" x14ac:dyDescent="0.3">
      <c r="A1886" s="10" t="s">
        <v>9</v>
      </c>
      <c r="B1886" s="10" t="s">
        <v>55</v>
      </c>
      <c r="C1886" s="10" t="s">
        <v>4779</v>
      </c>
      <c r="D1886" s="10" t="s">
        <v>5337</v>
      </c>
      <c r="E1886" s="11" t="s">
        <v>5338</v>
      </c>
      <c r="F1886" s="10" t="s">
        <v>4731</v>
      </c>
      <c r="G1886" s="11" t="s">
        <v>4732</v>
      </c>
      <c r="H1886" s="42">
        <v>0</v>
      </c>
      <c r="I1886" s="42">
        <v>0</v>
      </c>
      <c r="J1886" s="42">
        <v>0</v>
      </c>
      <c r="K1886" s="42">
        <v>0</v>
      </c>
      <c r="N1886" s="43"/>
    </row>
    <row r="1887" spans="1:14" x14ac:dyDescent="0.3">
      <c r="A1887" s="10" t="s">
        <v>9</v>
      </c>
      <c r="B1887" s="10" t="s">
        <v>55</v>
      </c>
      <c r="C1887" s="10" t="s">
        <v>4779</v>
      </c>
      <c r="D1887" s="10" t="s">
        <v>5337</v>
      </c>
      <c r="E1887" s="11" t="s">
        <v>5338</v>
      </c>
      <c r="F1887" s="10" t="s">
        <v>4786</v>
      </c>
      <c r="G1887" s="11" t="s">
        <v>4787</v>
      </c>
      <c r="H1887" s="42">
        <v>2129.7552000000001</v>
      </c>
      <c r="I1887" s="42">
        <v>22.571198550553401</v>
      </c>
      <c r="J1887" s="42">
        <v>1.3480562448304401</v>
      </c>
      <c r="K1887" s="42">
        <v>23.9192547953838</v>
      </c>
      <c r="N1887" s="43"/>
    </row>
    <row r="1888" spans="1:14" x14ac:dyDescent="0.3">
      <c r="A1888" s="10" t="s">
        <v>9</v>
      </c>
      <c r="B1888" s="10" t="s">
        <v>55</v>
      </c>
      <c r="C1888" s="10" t="s">
        <v>4779</v>
      </c>
      <c r="D1888" s="10" t="s">
        <v>5337</v>
      </c>
      <c r="E1888" s="11" t="s">
        <v>5338</v>
      </c>
      <c r="F1888" s="10" t="s">
        <v>4788</v>
      </c>
      <c r="G1888" s="11" t="s">
        <v>4789</v>
      </c>
      <c r="H1888" s="42">
        <v>0</v>
      </c>
      <c r="I1888" s="42">
        <v>0</v>
      </c>
      <c r="J1888" s="42">
        <v>0</v>
      </c>
      <c r="K1888" s="42">
        <v>0</v>
      </c>
      <c r="N1888" s="43"/>
    </row>
    <row r="1889" spans="1:14" x14ac:dyDescent="0.3">
      <c r="A1889" s="10" t="s">
        <v>9</v>
      </c>
      <c r="B1889" s="10" t="s">
        <v>55</v>
      </c>
      <c r="C1889" s="10" t="s">
        <v>4779</v>
      </c>
      <c r="D1889" s="10" t="s">
        <v>5339</v>
      </c>
      <c r="E1889" s="11" t="s">
        <v>5340</v>
      </c>
      <c r="F1889" s="10" t="s">
        <v>13</v>
      </c>
      <c r="G1889" s="11" t="s">
        <v>415</v>
      </c>
      <c r="H1889" s="42">
        <v>0</v>
      </c>
      <c r="I1889" s="42">
        <v>0</v>
      </c>
      <c r="J1889" s="42">
        <v>0</v>
      </c>
      <c r="K1889" s="42">
        <v>0</v>
      </c>
      <c r="N1889" s="43"/>
    </row>
    <row r="1890" spans="1:14" x14ac:dyDescent="0.3">
      <c r="A1890" s="10" t="s">
        <v>9</v>
      </c>
      <c r="B1890" s="10" t="s">
        <v>55</v>
      </c>
      <c r="C1890" s="10" t="s">
        <v>4779</v>
      </c>
      <c r="D1890" s="10" t="s">
        <v>5339</v>
      </c>
      <c r="E1890" s="11" t="s">
        <v>5340</v>
      </c>
      <c r="F1890" s="10" t="s">
        <v>416</v>
      </c>
      <c r="G1890" s="11" t="s">
        <v>417</v>
      </c>
      <c r="H1890" s="42">
        <v>449706.28759999998</v>
      </c>
      <c r="I1890" s="42">
        <v>1181.7226666398001</v>
      </c>
      <c r="J1890" s="42">
        <v>747.74754171032498</v>
      </c>
      <c r="K1890" s="42">
        <v>1929.47020835013</v>
      </c>
      <c r="N1890" s="43"/>
    </row>
    <row r="1891" spans="1:14" x14ac:dyDescent="0.3">
      <c r="A1891" s="10" t="s">
        <v>9</v>
      </c>
      <c r="B1891" s="10" t="s">
        <v>55</v>
      </c>
      <c r="C1891" s="10" t="s">
        <v>4779</v>
      </c>
      <c r="D1891" s="10" t="s">
        <v>5339</v>
      </c>
      <c r="E1891" s="11" t="s">
        <v>5340</v>
      </c>
      <c r="F1891" s="10" t="s">
        <v>4731</v>
      </c>
      <c r="G1891" s="11" t="s">
        <v>4732</v>
      </c>
      <c r="H1891" s="42">
        <v>0</v>
      </c>
      <c r="I1891" s="42">
        <v>0</v>
      </c>
      <c r="J1891" s="42">
        <v>0</v>
      </c>
      <c r="K1891" s="42">
        <v>0</v>
      </c>
      <c r="N1891" s="43"/>
    </row>
    <row r="1892" spans="1:14" x14ac:dyDescent="0.3">
      <c r="A1892" s="10" t="s">
        <v>9</v>
      </c>
      <c r="B1892" s="10" t="s">
        <v>55</v>
      </c>
      <c r="C1892" s="10" t="s">
        <v>4779</v>
      </c>
      <c r="D1892" s="10" t="s">
        <v>5339</v>
      </c>
      <c r="E1892" s="11" t="s">
        <v>5340</v>
      </c>
      <c r="F1892" s="10" t="s">
        <v>4786</v>
      </c>
      <c r="G1892" s="11" t="s">
        <v>4787</v>
      </c>
      <c r="H1892" s="42">
        <v>78134.884000000005</v>
      </c>
      <c r="I1892" s="42">
        <v>205.32015233336</v>
      </c>
      <c r="J1892" s="42">
        <v>129.91850245828999</v>
      </c>
      <c r="K1892" s="42">
        <v>335.23865479164999</v>
      </c>
      <c r="N1892" s="43"/>
    </row>
    <row r="1893" spans="1:14" x14ac:dyDescent="0.3">
      <c r="A1893" s="10" t="s">
        <v>9</v>
      </c>
      <c r="B1893" s="10" t="s">
        <v>55</v>
      </c>
      <c r="C1893" s="10" t="s">
        <v>4779</v>
      </c>
      <c r="D1893" s="10" t="s">
        <v>5339</v>
      </c>
      <c r="E1893" s="11" t="s">
        <v>5340</v>
      </c>
      <c r="F1893" s="10" t="s">
        <v>4788</v>
      </c>
      <c r="G1893" s="11" t="s">
        <v>4789</v>
      </c>
      <c r="H1893" s="42">
        <v>0</v>
      </c>
      <c r="I1893" s="42">
        <v>0</v>
      </c>
      <c r="J1893" s="42">
        <v>0</v>
      </c>
      <c r="K1893" s="42">
        <v>0</v>
      </c>
      <c r="N1893" s="43"/>
    </row>
    <row r="1894" spans="1:14" x14ac:dyDescent="0.3">
      <c r="A1894" s="10" t="s">
        <v>9</v>
      </c>
      <c r="B1894" s="10" t="s">
        <v>55</v>
      </c>
      <c r="C1894" s="10" t="s">
        <v>4779</v>
      </c>
      <c r="D1894" s="10" t="s">
        <v>5339</v>
      </c>
      <c r="E1894" s="11" t="s">
        <v>5340</v>
      </c>
      <c r="F1894" s="10" t="s">
        <v>4741</v>
      </c>
      <c r="G1894" s="11" t="s">
        <v>4742</v>
      </c>
      <c r="H1894" s="42">
        <v>12769.125</v>
      </c>
      <c r="I1894" s="42">
        <v>33.554266140082198</v>
      </c>
      <c r="J1894" s="42">
        <v>21.231817522366399</v>
      </c>
      <c r="K1894" s="42">
        <v>54.786083662448597</v>
      </c>
      <c r="N1894" s="43"/>
    </row>
    <row r="1895" spans="1:14" x14ac:dyDescent="0.3">
      <c r="A1895" s="10" t="s">
        <v>9</v>
      </c>
      <c r="B1895" s="10" t="s">
        <v>55</v>
      </c>
      <c r="C1895" s="10" t="s">
        <v>4779</v>
      </c>
      <c r="D1895" s="10" t="s">
        <v>5341</v>
      </c>
      <c r="E1895" s="11" t="s">
        <v>5342</v>
      </c>
      <c r="F1895" s="10" t="s">
        <v>416</v>
      </c>
      <c r="G1895" s="11" t="s">
        <v>417</v>
      </c>
      <c r="H1895" s="42">
        <v>84320.004499999995</v>
      </c>
      <c r="I1895" s="42">
        <v>359.74990346184597</v>
      </c>
      <c r="J1895" s="42">
        <v>5328.5432035909698</v>
      </c>
      <c r="K1895" s="42">
        <v>5688.2931070528202</v>
      </c>
      <c r="N1895" s="43"/>
    </row>
    <row r="1896" spans="1:14" x14ac:dyDescent="0.3">
      <c r="A1896" s="10" t="s">
        <v>9</v>
      </c>
      <c r="B1896" s="10" t="s">
        <v>55</v>
      </c>
      <c r="C1896" s="10" t="s">
        <v>4779</v>
      </c>
      <c r="D1896" s="10" t="s">
        <v>5341</v>
      </c>
      <c r="E1896" s="11" t="s">
        <v>5342</v>
      </c>
      <c r="F1896" s="10" t="s">
        <v>4731</v>
      </c>
      <c r="G1896" s="11" t="s">
        <v>4732</v>
      </c>
      <c r="H1896" s="42">
        <v>0</v>
      </c>
      <c r="I1896" s="42">
        <v>0</v>
      </c>
      <c r="J1896" s="42">
        <v>0</v>
      </c>
      <c r="K1896" s="42">
        <v>0</v>
      </c>
      <c r="N1896" s="43"/>
    </row>
    <row r="1897" spans="1:14" x14ac:dyDescent="0.3">
      <c r="A1897" s="10" t="s">
        <v>9</v>
      </c>
      <c r="B1897" s="10" t="s">
        <v>55</v>
      </c>
      <c r="C1897" s="10" t="s">
        <v>4779</v>
      </c>
      <c r="D1897" s="10" t="s">
        <v>5341</v>
      </c>
      <c r="E1897" s="11" t="s">
        <v>5342</v>
      </c>
      <c r="F1897" s="10" t="s">
        <v>4786</v>
      </c>
      <c r="G1897" s="11" t="s">
        <v>4787</v>
      </c>
      <c r="H1897" s="42">
        <v>7073.4892</v>
      </c>
      <c r="I1897" s="42">
        <v>30.178924552665599</v>
      </c>
      <c r="J1897" s="42">
        <v>447.00415974912403</v>
      </c>
      <c r="K1897" s="42">
        <v>477.18308430178899</v>
      </c>
      <c r="N1897" s="43"/>
    </row>
    <row r="1898" spans="1:14" x14ac:dyDescent="0.3">
      <c r="A1898" s="10" t="s">
        <v>9</v>
      </c>
      <c r="B1898" s="10" t="s">
        <v>55</v>
      </c>
      <c r="C1898" s="10" t="s">
        <v>4779</v>
      </c>
      <c r="D1898" s="10" t="s">
        <v>5341</v>
      </c>
      <c r="E1898" s="11" t="s">
        <v>5342</v>
      </c>
      <c r="F1898" s="10" t="s">
        <v>4788</v>
      </c>
      <c r="G1898" s="11" t="s">
        <v>4789</v>
      </c>
      <c r="H1898" s="42">
        <v>0</v>
      </c>
      <c r="I1898" s="42">
        <v>0</v>
      </c>
      <c r="J1898" s="42">
        <v>0</v>
      </c>
      <c r="K1898" s="42">
        <v>0</v>
      </c>
      <c r="N1898" s="43"/>
    </row>
    <row r="1899" spans="1:14" x14ac:dyDescent="0.3">
      <c r="A1899" s="10" t="s">
        <v>9</v>
      </c>
      <c r="B1899" s="10" t="s">
        <v>55</v>
      </c>
      <c r="C1899" s="10" t="s">
        <v>4779</v>
      </c>
      <c r="D1899" s="10" t="s">
        <v>5341</v>
      </c>
      <c r="E1899" s="11" t="s">
        <v>5342</v>
      </c>
      <c r="F1899" s="10" t="s">
        <v>4741</v>
      </c>
      <c r="G1899" s="11" t="s">
        <v>4742</v>
      </c>
      <c r="H1899" s="42">
        <v>923.06529999999998</v>
      </c>
      <c r="I1899" s="42">
        <v>3.9382426366599002</v>
      </c>
      <c r="J1899" s="42">
        <v>58.332457726126798</v>
      </c>
      <c r="K1899" s="42">
        <v>62.270700362786698</v>
      </c>
      <c r="N1899" s="43"/>
    </row>
    <row r="1900" spans="1:14" x14ac:dyDescent="0.3">
      <c r="A1900" s="10" t="s">
        <v>9</v>
      </c>
      <c r="B1900" s="10" t="s">
        <v>55</v>
      </c>
      <c r="C1900" s="10" t="s">
        <v>4779</v>
      </c>
      <c r="D1900" s="10" t="s">
        <v>5343</v>
      </c>
      <c r="E1900" s="11" t="s">
        <v>5344</v>
      </c>
      <c r="F1900" s="10" t="s">
        <v>416</v>
      </c>
      <c r="G1900" s="11" t="s">
        <v>417</v>
      </c>
      <c r="H1900" s="42">
        <v>92580.511599999998</v>
      </c>
      <c r="I1900" s="42">
        <v>513.44761986301398</v>
      </c>
      <c r="J1900" s="42">
        <v>1162.42411815068</v>
      </c>
      <c r="K1900" s="42">
        <v>1675.8717380137</v>
      </c>
      <c r="N1900" s="43"/>
    </row>
    <row r="1901" spans="1:14" x14ac:dyDescent="0.3">
      <c r="A1901" s="10" t="s">
        <v>9</v>
      </c>
      <c r="B1901" s="10" t="s">
        <v>55</v>
      </c>
      <c r="C1901" s="10" t="s">
        <v>4779</v>
      </c>
      <c r="D1901" s="10" t="s">
        <v>5343</v>
      </c>
      <c r="E1901" s="11" t="s">
        <v>5344</v>
      </c>
      <c r="F1901" s="10" t="s">
        <v>4731</v>
      </c>
      <c r="G1901" s="11" t="s">
        <v>4732</v>
      </c>
      <c r="H1901" s="42">
        <v>0</v>
      </c>
      <c r="I1901" s="42">
        <v>0</v>
      </c>
      <c r="J1901" s="42">
        <v>0</v>
      </c>
      <c r="K1901" s="42">
        <v>0</v>
      </c>
      <c r="N1901" s="43"/>
    </row>
    <row r="1902" spans="1:14" x14ac:dyDescent="0.3">
      <c r="A1902" s="10" t="s">
        <v>9</v>
      </c>
      <c r="B1902" s="10" t="s">
        <v>55</v>
      </c>
      <c r="C1902" s="10" t="s">
        <v>4779</v>
      </c>
      <c r="D1902" s="10" t="s">
        <v>5343</v>
      </c>
      <c r="E1902" s="11" t="s">
        <v>5344</v>
      </c>
      <c r="F1902" s="10" t="s">
        <v>4786</v>
      </c>
      <c r="G1902" s="11" t="s">
        <v>4787</v>
      </c>
      <c r="H1902" s="42">
        <v>0</v>
      </c>
      <c r="I1902" s="42">
        <v>0</v>
      </c>
      <c r="J1902" s="42">
        <v>0</v>
      </c>
      <c r="K1902" s="42">
        <v>0</v>
      </c>
      <c r="N1902" s="43"/>
    </row>
    <row r="1903" spans="1:14" x14ac:dyDescent="0.3">
      <c r="A1903" s="10" t="s">
        <v>9</v>
      </c>
      <c r="B1903" s="10" t="s">
        <v>55</v>
      </c>
      <c r="C1903" s="10" t="s">
        <v>4779</v>
      </c>
      <c r="D1903" s="10" t="s">
        <v>5343</v>
      </c>
      <c r="E1903" s="11" t="s">
        <v>5344</v>
      </c>
      <c r="F1903" s="10" t="s">
        <v>71</v>
      </c>
      <c r="G1903" s="11" t="s">
        <v>4778</v>
      </c>
      <c r="H1903" s="42">
        <v>9984.4758999999995</v>
      </c>
      <c r="I1903" s="42">
        <v>55.373482876712302</v>
      </c>
      <c r="J1903" s="42">
        <v>125.363268835616</v>
      </c>
      <c r="K1903" s="42">
        <v>180.73675171232901</v>
      </c>
      <c r="N1903" s="43"/>
    </row>
    <row r="1904" spans="1:14" x14ac:dyDescent="0.3">
      <c r="A1904" s="10" t="s">
        <v>9</v>
      </c>
      <c r="B1904" s="10" t="s">
        <v>55</v>
      </c>
      <c r="C1904" s="10" t="s">
        <v>4779</v>
      </c>
      <c r="D1904" s="10" t="s">
        <v>5343</v>
      </c>
      <c r="E1904" s="11" t="s">
        <v>5344</v>
      </c>
      <c r="F1904" s="10" t="s">
        <v>4788</v>
      </c>
      <c r="G1904" s="11" t="s">
        <v>4789</v>
      </c>
      <c r="H1904" s="42">
        <v>0</v>
      </c>
      <c r="I1904" s="42">
        <v>0</v>
      </c>
      <c r="J1904" s="42">
        <v>0</v>
      </c>
      <c r="K1904" s="42">
        <v>0</v>
      </c>
      <c r="N1904" s="43"/>
    </row>
    <row r="1905" spans="1:14" x14ac:dyDescent="0.3">
      <c r="A1905" s="10" t="s">
        <v>9</v>
      </c>
      <c r="B1905" s="10" t="s">
        <v>55</v>
      </c>
      <c r="C1905" s="10" t="s">
        <v>4779</v>
      </c>
      <c r="D1905" s="10" t="s">
        <v>5343</v>
      </c>
      <c r="E1905" s="11" t="s">
        <v>5344</v>
      </c>
      <c r="F1905" s="10" t="s">
        <v>5001</v>
      </c>
      <c r="G1905" s="11" t="s">
        <v>5002</v>
      </c>
      <c r="H1905" s="42">
        <v>0</v>
      </c>
      <c r="I1905" s="42">
        <v>0</v>
      </c>
      <c r="J1905" s="42">
        <v>0</v>
      </c>
      <c r="K1905" s="42">
        <v>0</v>
      </c>
      <c r="N1905" s="43"/>
    </row>
    <row r="1906" spans="1:14" x14ac:dyDescent="0.3">
      <c r="A1906" s="10" t="s">
        <v>9</v>
      </c>
      <c r="B1906" s="10" t="s">
        <v>55</v>
      </c>
      <c r="C1906" s="10" t="s">
        <v>4779</v>
      </c>
      <c r="D1906" s="10" t="s">
        <v>4727</v>
      </c>
      <c r="E1906" s="11" t="s">
        <v>5345</v>
      </c>
      <c r="F1906" s="10" t="s">
        <v>416</v>
      </c>
      <c r="G1906" s="11" t="s">
        <v>417</v>
      </c>
      <c r="H1906" s="42">
        <v>687941.77110000001</v>
      </c>
      <c r="I1906" s="42">
        <v>2130.3715858085202</v>
      </c>
      <c r="J1906" s="42">
        <v>88044.288290558397</v>
      </c>
      <c r="K1906" s="42">
        <v>90174.659876366903</v>
      </c>
      <c r="N1906" s="43"/>
    </row>
    <row r="1907" spans="1:14" x14ac:dyDescent="0.3">
      <c r="A1907" s="10" t="s">
        <v>9</v>
      </c>
      <c r="B1907" s="10" t="s">
        <v>55</v>
      </c>
      <c r="C1907" s="10" t="s">
        <v>4779</v>
      </c>
      <c r="D1907" s="10" t="s">
        <v>4727</v>
      </c>
      <c r="E1907" s="11" t="s">
        <v>5345</v>
      </c>
      <c r="F1907" s="10" t="s">
        <v>4731</v>
      </c>
      <c r="G1907" s="11" t="s">
        <v>4732</v>
      </c>
      <c r="H1907" s="42">
        <v>0</v>
      </c>
      <c r="I1907" s="42">
        <v>0</v>
      </c>
      <c r="J1907" s="42">
        <v>0</v>
      </c>
      <c r="K1907" s="42">
        <v>0</v>
      </c>
      <c r="N1907" s="43"/>
    </row>
    <row r="1908" spans="1:14" x14ac:dyDescent="0.3">
      <c r="A1908" s="10" t="s">
        <v>9</v>
      </c>
      <c r="B1908" s="10" t="s">
        <v>55</v>
      </c>
      <c r="C1908" s="10" t="s">
        <v>4779</v>
      </c>
      <c r="D1908" s="10" t="s">
        <v>4727</v>
      </c>
      <c r="E1908" s="11" t="s">
        <v>5345</v>
      </c>
      <c r="F1908" s="10" t="s">
        <v>4786</v>
      </c>
      <c r="G1908" s="11" t="s">
        <v>4787</v>
      </c>
      <c r="H1908" s="42">
        <v>331091.29670000001</v>
      </c>
      <c r="I1908" s="42">
        <v>1025.30115263076</v>
      </c>
      <c r="J1908" s="42">
        <v>42373.7862766342</v>
      </c>
      <c r="K1908" s="42">
        <v>43399.087429264902</v>
      </c>
      <c r="N1908" s="43"/>
    </row>
    <row r="1909" spans="1:14" x14ac:dyDescent="0.3">
      <c r="A1909" s="10" t="s">
        <v>9</v>
      </c>
      <c r="B1909" s="10" t="s">
        <v>55</v>
      </c>
      <c r="C1909" s="10" t="s">
        <v>4779</v>
      </c>
      <c r="D1909" s="10" t="s">
        <v>4727</v>
      </c>
      <c r="E1909" s="11" t="s">
        <v>5345</v>
      </c>
      <c r="F1909" s="10" t="s">
        <v>4794</v>
      </c>
      <c r="G1909" s="11" t="s">
        <v>4795</v>
      </c>
      <c r="H1909" s="42">
        <v>19061.791499999999</v>
      </c>
      <c r="I1909" s="42">
        <v>59.029267604779101</v>
      </c>
      <c r="J1909" s="42">
        <v>2439.5696455945999</v>
      </c>
      <c r="K1909" s="42">
        <v>2498.5989131993801</v>
      </c>
      <c r="N1909" s="43"/>
    </row>
    <row r="1910" spans="1:14" x14ac:dyDescent="0.3">
      <c r="A1910" s="10" t="s">
        <v>9</v>
      </c>
      <c r="B1910" s="10" t="s">
        <v>55</v>
      </c>
      <c r="C1910" s="10" t="s">
        <v>4779</v>
      </c>
      <c r="D1910" s="10" t="s">
        <v>4727</v>
      </c>
      <c r="E1910" s="11" t="s">
        <v>5345</v>
      </c>
      <c r="F1910" s="10" t="s">
        <v>4788</v>
      </c>
      <c r="G1910" s="11" t="s">
        <v>4789</v>
      </c>
      <c r="H1910" s="42">
        <v>0</v>
      </c>
      <c r="I1910" s="42">
        <v>0</v>
      </c>
      <c r="J1910" s="42">
        <v>0</v>
      </c>
      <c r="K1910" s="42">
        <v>0</v>
      </c>
      <c r="N1910" s="43"/>
    </row>
    <row r="1911" spans="1:14" x14ac:dyDescent="0.3">
      <c r="A1911" s="10" t="s">
        <v>9</v>
      </c>
      <c r="B1911" s="10" t="s">
        <v>55</v>
      </c>
      <c r="C1911" s="10" t="s">
        <v>4779</v>
      </c>
      <c r="D1911" s="10" t="s">
        <v>4727</v>
      </c>
      <c r="E1911" s="11" t="s">
        <v>5345</v>
      </c>
      <c r="F1911" s="10" t="s">
        <v>4741</v>
      </c>
      <c r="G1911" s="11" t="s">
        <v>4742</v>
      </c>
      <c r="H1911" s="42">
        <v>26503.331699999999</v>
      </c>
      <c r="I1911" s="42">
        <v>82.073726429467698</v>
      </c>
      <c r="J1911" s="42">
        <v>3391.95419192283</v>
      </c>
      <c r="K1911" s="42">
        <v>3474.0279183522898</v>
      </c>
      <c r="N1911" s="43"/>
    </row>
    <row r="1912" spans="1:14" x14ac:dyDescent="0.3">
      <c r="A1912" s="10" t="s">
        <v>9</v>
      </c>
      <c r="B1912" s="10" t="s">
        <v>55</v>
      </c>
      <c r="C1912" s="10" t="s">
        <v>4779</v>
      </c>
      <c r="D1912" s="10" t="s">
        <v>4727</v>
      </c>
      <c r="E1912" s="11" t="s">
        <v>5345</v>
      </c>
      <c r="F1912" s="10" t="s">
        <v>4861</v>
      </c>
      <c r="G1912" s="11" t="s">
        <v>4862</v>
      </c>
      <c r="H1912" s="42">
        <v>18832.821</v>
      </c>
      <c r="I1912" s="42">
        <v>58.320207333250202</v>
      </c>
      <c r="J1912" s="42">
        <v>2410.2655057075799</v>
      </c>
      <c r="K1912" s="42">
        <v>2468.5857130408299</v>
      </c>
      <c r="N1912" s="43"/>
    </row>
    <row r="1913" spans="1:14" x14ac:dyDescent="0.3">
      <c r="A1913" s="10" t="s">
        <v>9</v>
      </c>
      <c r="B1913" s="10" t="s">
        <v>55</v>
      </c>
      <c r="C1913" s="10" t="s">
        <v>4779</v>
      </c>
      <c r="D1913" s="10" t="s">
        <v>5346</v>
      </c>
      <c r="E1913" s="11" t="s">
        <v>5347</v>
      </c>
      <c r="F1913" s="10" t="s">
        <v>13</v>
      </c>
      <c r="G1913" s="11" t="s">
        <v>415</v>
      </c>
      <c r="H1913" s="42">
        <v>0</v>
      </c>
      <c r="I1913" s="42">
        <v>0</v>
      </c>
      <c r="J1913" s="42">
        <v>0</v>
      </c>
      <c r="K1913" s="42">
        <v>0</v>
      </c>
      <c r="N1913" s="43"/>
    </row>
    <row r="1914" spans="1:14" x14ac:dyDescent="0.3">
      <c r="A1914" s="10" t="s">
        <v>9</v>
      </c>
      <c r="B1914" s="10" t="s">
        <v>55</v>
      </c>
      <c r="C1914" s="10" t="s">
        <v>4779</v>
      </c>
      <c r="D1914" s="10" t="s">
        <v>5346</v>
      </c>
      <c r="E1914" s="11" t="s">
        <v>5347</v>
      </c>
      <c r="F1914" s="10" t="s">
        <v>416</v>
      </c>
      <c r="G1914" s="11" t="s">
        <v>417</v>
      </c>
      <c r="H1914" s="42">
        <v>14537.4061</v>
      </c>
      <c r="I1914" s="42">
        <v>3.6544503587132602</v>
      </c>
      <c r="J1914" s="42">
        <v>0</v>
      </c>
      <c r="K1914" s="42">
        <v>3.6544503587132602</v>
      </c>
      <c r="N1914" s="43"/>
    </row>
    <row r="1915" spans="1:14" x14ac:dyDescent="0.3">
      <c r="A1915" s="10" t="s">
        <v>9</v>
      </c>
      <c r="B1915" s="10" t="s">
        <v>55</v>
      </c>
      <c r="C1915" s="10" t="s">
        <v>4779</v>
      </c>
      <c r="D1915" s="10" t="s">
        <v>5346</v>
      </c>
      <c r="E1915" s="11" t="s">
        <v>5347</v>
      </c>
      <c r="F1915" s="10" t="s">
        <v>4731</v>
      </c>
      <c r="G1915" s="11" t="s">
        <v>4732</v>
      </c>
      <c r="H1915" s="42">
        <v>0</v>
      </c>
      <c r="I1915" s="42">
        <v>0</v>
      </c>
      <c r="J1915" s="42">
        <v>0</v>
      </c>
      <c r="K1915" s="42">
        <v>0</v>
      </c>
      <c r="N1915" s="43"/>
    </row>
    <row r="1916" spans="1:14" x14ac:dyDescent="0.3">
      <c r="A1916" s="10" t="s">
        <v>9</v>
      </c>
      <c r="B1916" s="10" t="s">
        <v>55</v>
      </c>
      <c r="C1916" s="10" t="s">
        <v>4779</v>
      </c>
      <c r="D1916" s="10" t="s">
        <v>5346</v>
      </c>
      <c r="E1916" s="11" t="s">
        <v>5347</v>
      </c>
      <c r="F1916" s="10" t="s">
        <v>4786</v>
      </c>
      <c r="G1916" s="11" t="s">
        <v>4787</v>
      </c>
      <c r="H1916" s="42">
        <v>7697.6017000000002</v>
      </c>
      <c r="I1916" s="42">
        <v>1.93504281416339</v>
      </c>
      <c r="J1916" s="42">
        <v>0</v>
      </c>
      <c r="K1916" s="42">
        <v>1.93504281416339</v>
      </c>
      <c r="N1916" s="43"/>
    </row>
    <row r="1917" spans="1:14" x14ac:dyDescent="0.3">
      <c r="A1917" s="10" t="s">
        <v>9</v>
      </c>
      <c r="B1917" s="10" t="s">
        <v>55</v>
      </c>
      <c r="C1917" s="10" t="s">
        <v>4779</v>
      </c>
      <c r="D1917" s="10" t="s">
        <v>5346</v>
      </c>
      <c r="E1917" s="11" t="s">
        <v>5347</v>
      </c>
      <c r="F1917" s="10" t="s">
        <v>4748</v>
      </c>
      <c r="G1917" s="11" t="s">
        <v>4749</v>
      </c>
      <c r="H1917" s="42">
        <v>0</v>
      </c>
      <c r="I1917" s="42">
        <v>0</v>
      </c>
      <c r="J1917" s="42">
        <v>0</v>
      </c>
      <c r="K1917" s="42">
        <v>0</v>
      </c>
      <c r="N1917" s="43"/>
    </row>
    <row r="1918" spans="1:14" x14ac:dyDescent="0.3">
      <c r="A1918" s="10" t="s">
        <v>9</v>
      </c>
      <c r="B1918" s="10" t="s">
        <v>55</v>
      </c>
      <c r="C1918" s="10" t="s">
        <v>4779</v>
      </c>
      <c r="D1918" s="10" t="s">
        <v>5346</v>
      </c>
      <c r="E1918" s="11" t="s">
        <v>5347</v>
      </c>
      <c r="F1918" s="10" t="s">
        <v>4788</v>
      </c>
      <c r="G1918" s="11" t="s">
        <v>4789</v>
      </c>
      <c r="H1918" s="42">
        <v>0</v>
      </c>
      <c r="I1918" s="42">
        <v>0</v>
      </c>
      <c r="J1918" s="42">
        <v>0</v>
      </c>
      <c r="K1918" s="42">
        <v>0</v>
      </c>
      <c r="N1918" s="43"/>
    </row>
    <row r="1919" spans="1:14" x14ac:dyDescent="0.3">
      <c r="A1919" s="10" t="s">
        <v>9</v>
      </c>
      <c r="B1919" s="10" t="s">
        <v>55</v>
      </c>
      <c r="C1919" s="10" t="s">
        <v>4779</v>
      </c>
      <c r="D1919" s="10" t="s">
        <v>5346</v>
      </c>
      <c r="E1919" s="11" t="s">
        <v>5347</v>
      </c>
      <c r="F1919" s="10" t="s">
        <v>4741</v>
      </c>
      <c r="G1919" s="11" t="s">
        <v>4742</v>
      </c>
      <c r="H1919" s="42">
        <v>2308.1518000000001</v>
      </c>
      <c r="I1919" s="42">
        <v>0.58022911363110397</v>
      </c>
      <c r="J1919" s="42">
        <v>0</v>
      </c>
      <c r="K1919" s="42">
        <v>0.58022911363110397</v>
      </c>
      <c r="N1919" s="43"/>
    </row>
    <row r="1920" spans="1:14" x14ac:dyDescent="0.3">
      <c r="A1920" s="10" t="s">
        <v>9</v>
      </c>
      <c r="B1920" s="10" t="s">
        <v>55</v>
      </c>
      <c r="C1920" s="10" t="s">
        <v>11</v>
      </c>
      <c r="D1920" s="10" t="s">
        <v>56</v>
      </c>
      <c r="E1920" s="11" t="s">
        <v>2987</v>
      </c>
      <c r="F1920" s="10" t="s">
        <v>13</v>
      </c>
      <c r="G1920" s="11" t="s">
        <v>415</v>
      </c>
      <c r="H1920" s="42">
        <v>0</v>
      </c>
      <c r="I1920" s="42">
        <v>0</v>
      </c>
      <c r="J1920" s="42">
        <v>0</v>
      </c>
      <c r="K1920" s="42">
        <v>0</v>
      </c>
      <c r="N1920" s="43"/>
    </row>
    <row r="1921" spans="1:14" x14ac:dyDescent="0.3">
      <c r="A1921" s="10" t="s">
        <v>9</v>
      </c>
      <c r="B1921" s="10" t="s">
        <v>55</v>
      </c>
      <c r="C1921" s="10" t="s">
        <v>11</v>
      </c>
      <c r="D1921" s="10" t="s">
        <v>56</v>
      </c>
      <c r="E1921" s="11" t="s">
        <v>2987</v>
      </c>
      <c r="F1921" s="10" t="s">
        <v>15</v>
      </c>
      <c r="G1921" s="11" t="s">
        <v>418</v>
      </c>
      <c r="H1921" s="42">
        <v>2475436.2998000002</v>
      </c>
      <c r="I1921" s="42">
        <v>4303.8270342637397</v>
      </c>
      <c r="J1921" s="42">
        <v>0</v>
      </c>
      <c r="K1921" s="42">
        <v>4303.8270342637397</v>
      </c>
      <c r="N1921" s="43"/>
    </row>
    <row r="1922" spans="1:14" x14ac:dyDescent="0.3">
      <c r="A1922" s="10" t="s">
        <v>9</v>
      </c>
      <c r="B1922" s="10" t="s">
        <v>55</v>
      </c>
      <c r="C1922" s="10" t="s">
        <v>11</v>
      </c>
      <c r="D1922" s="10" t="s">
        <v>56</v>
      </c>
      <c r="E1922" s="11" t="s">
        <v>2987</v>
      </c>
      <c r="F1922" s="10" t="s">
        <v>17</v>
      </c>
      <c r="G1922" s="11" t="s">
        <v>4798</v>
      </c>
      <c r="H1922" s="42">
        <v>0</v>
      </c>
      <c r="I1922" s="42">
        <v>0</v>
      </c>
      <c r="J1922" s="42">
        <v>0</v>
      </c>
      <c r="K1922" s="42">
        <v>0</v>
      </c>
      <c r="N1922" s="43"/>
    </row>
    <row r="1923" spans="1:14" x14ac:dyDescent="0.3">
      <c r="A1923" s="10" t="s">
        <v>9</v>
      </c>
      <c r="B1923" s="10" t="s">
        <v>55</v>
      </c>
      <c r="C1923" s="10" t="s">
        <v>11</v>
      </c>
      <c r="D1923" s="10" t="s">
        <v>56</v>
      </c>
      <c r="E1923" s="11" t="s">
        <v>2987</v>
      </c>
      <c r="F1923" s="10" t="s">
        <v>18</v>
      </c>
      <c r="G1923" s="11" t="s">
        <v>4799</v>
      </c>
      <c r="H1923" s="42">
        <v>4456840.2130000005</v>
      </c>
      <c r="I1923" s="42">
        <v>7748.7226788768403</v>
      </c>
      <c r="J1923" s="42">
        <v>4788.8826224706399</v>
      </c>
      <c r="K1923" s="42">
        <v>12537.605301347499</v>
      </c>
      <c r="N1923" s="43"/>
    </row>
    <row r="1924" spans="1:14" x14ac:dyDescent="0.3">
      <c r="A1924" s="10" t="s">
        <v>9</v>
      </c>
      <c r="B1924" s="10" t="s">
        <v>55</v>
      </c>
      <c r="C1924" s="10" t="s">
        <v>11</v>
      </c>
      <c r="D1924" s="10" t="s">
        <v>57</v>
      </c>
      <c r="E1924" s="11" t="s">
        <v>2988</v>
      </c>
      <c r="F1924" s="10" t="s">
        <v>13</v>
      </c>
      <c r="G1924" s="11" t="s">
        <v>415</v>
      </c>
      <c r="H1924" s="42">
        <v>0</v>
      </c>
      <c r="I1924" s="42">
        <v>0</v>
      </c>
      <c r="J1924" s="42">
        <v>0</v>
      </c>
      <c r="K1924" s="42">
        <v>0</v>
      </c>
      <c r="N1924" s="43"/>
    </row>
    <row r="1925" spans="1:14" x14ac:dyDescent="0.3">
      <c r="A1925" s="10" t="s">
        <v>9</v>
      </c>
      <c r="B1925" s="10" t="s">
        <v>55</v>
      </c>
      <c r="C1925" s="10" t="s">
        <v>11</v>
      </c>
      <c r="D1925" s="10" t="s">
        <v>57</v>
      </c>
      <c r="E1925" s="11" t="s">
        <v>2988</v>
      </c>
      <c r="F1925" s="10" t="s">
        <v>15</v>
      </c>
      <c r="G1925" s="11" t="s">
        <v>418</v>
      </c>
      <c r="H1925" s="42">
        <v>2348879.4600999998</v>
      </c>
      <c r="I1925" s="42">
        <v>8006.7926934283196</v>
      </c>
      <c r="J1925" s="42">
        <v>0</v>
      </c>
      <c r="K1925" s="42">
        <v>8006.7926934283196</v>
      </c>
      <c r="N1925" s="43"/>
    </row>
    <row r="1926" spans="1:14" x14ac:dyDescent="0.3">
      <c r="A1926" s="10" t="s">
        <v>9</v>
      </c>
      <c r="B1926" s="10" t="s">
        <v>55</v>
      </c>
      <c r="C1926" s="10" t="s">
        <v>11</v>
      </c>
      <c r="D1926" s="10" t="s">
        <v>57</v>
      </c>
      <c r="E1926" s="11" t="s">
        <v>2988</v>
      </c>
      <c r="F1926" s="10" t="s">
        <v>17</v>
      </c>
      <c r="G1926" s="11" t="s">
        <v>4798</v>
      </c>
      <c r="H1926" s="42">
        <v>0</v>
      </c>
      <c r="I1926" s="42">
        <v>0</v>
      </c>
      <c r="J1926" s="42">
        <v>0</v>
      </c>
      <c r="K1926" s="42">
        <v>0</v>
      </c>
      <c r="N1926" s="43"/>
    </row>
    <row r="1927" spans="1:14" x14ac:dyDescent="0.3">
      <c r="A1927" s="10" t="s">
        <v>9</v>
      </c>
      <c r="B1927" s="10" t="s">
        <v>55</v>
      </c>
      <c r="C1927" s="10" t="s">
        <v>11</v>
      </c>
      <c r="D1927" s="10" t="s">
        <v>57</v>
      </c>
      <c r="E1927" s="11" t="s">
        <v>2988</v>
      </c>
      <c r="F1927" s="10" t="s">
        <v>18</v>
      </c>
      <c r="G1927" s="11" t="s">
        <v>4799</v>
      </c>
      <c r="H1927" s="42">
        <v>2227328.4741000002</v>
      </c>
      <c r="I1927" s="42">
        <v>7592.4531916313399</v>
      </c>
      <c r="J1927" s="42">
        <v>35804.842263971099</v>
      </c>
      <c r="K1927" s="42">
        <v>43397.295455602398</v>
      </c>
      <c r="N1927" s="43"/>
    </row>
    <row r="1928" spans="1:14" x14ac:dyDescent="0.3">
      <c r="A1928" s="10" t="s">
        <v>9</v>
      </c>
      <c r="B1928" s="10" t="s">
        <v>55</v>
      </c>
      <c r="C1928" s="10" t="s">
        <v>11</v>
      </c>
      <c r="D1928" s="10" t="s">
        <v>58</v>
      </c>
      <c r="E1928" s="11" t="s">
        <v>2989</v>
      </c>
      <c r="F1928" s="10" t="s">
        <v>13</v>
      </c>
      <c r="G1928" s="11" t="s">
        <v>415</v>
      </c>
      <c r="H1928" s="42">
        <v>0</v>
      </c>
      <c r="I1928" s="42">
        <v>0</v>
      </c>
      <c r="J1928" s="42">
        <v>0</v>
      </c>
      <c r="K1928" s="42">
        <v>0</v>
      </c>
      <c r="N1928" s="43"/>
    </row>
    <row r="1929" spans="1:14" x14ac:dyDescent="0.3">
      <c r="A1929" s="10" t="s">
        <v>9</v>
      </c>
      <c r="B1929" s="10" t="s">
        <v>55</v>
      </c>
      <c r="C1929" s="10" t="s">
        <v>11</v>
      </c>
      <c r="D1929" s="10" t="s">
        <v>58</v>
      </c>
      <c r="E1929" s="11" t="s">
        <v>2989</v>
      </c>
      <c r="F1929" s="10" t="s">
        <v>15</v>
      </c>
      <c r="G1929" s="11" t="s">
        <v>418</v>
      </c>
      <c r="H1929" s="42">
        <v>4822526.4216999998</v>
      </c>
      <c r="I1929" s="42">
        <v>18640.768960988498</v>
      </c>
      <c r="J1929" s="42">
        <v>0</v>
      </c>
      <c r="K1929" s="42">
        <v>18640.768960988498</v>
      </c>
      <c r="N1929" s="43"/>
    </row>
    <row r="1930" spans="1:14" x14ac:dyDescent="0.3">
      <c r="A1930" s="10" t="s">
        <v>9</v>
      </c>
      <c r="B1930" s="10" t="s">
        <v>55</v>
      </c>
      <c r="C1930" s="10" t="s">
        <v>11</v>
      </c>
      <c r="D1930" s="10" t="s">
        <v>58</v>
      </c>
      <c r="E1930" s="11" t="s">
        <v>2989</v>
      </c>
      <c r="F1930" s="10" t="s">
        <v>17</v>
      </c>
      <c r="G1930" s="11" t="s">
        <v>4798</v>
      </c>
      <c r="H1930" s="42">
        <v>0</v>
      </c>
      <c r="I1930" s="42">
        <v>0</v>
      </c>
      <c r="J1930" s="42">
        <v>0</v>
      </c>
      <c r="K1930" s="42">
        <v>0</v>
      </c>
      <c r="N1930" s="43"/>
    </row>
    <row r="1931" spans="1:14" x14ac:dyDescent="0.3">
      <c r="A1931" s="10" t="s">
        <v>9</v>
      </c>
      <c r="B1931" s="10" t="s">
        <v>55</v>
      </c>
      <c r="C1931" s="10" t="s">
        <v>11</v>
      </c>
      <c r="D1931" s="10" t="s">
        <v>58</v>
      </c>
      <c r="E1931" s="11" t="s">
        <v>2989</v>
      </c>
      <c r="F1931" s="10" t="s">
        <v>18</v>
      </c>
      <c r="G1931" s="11" t="s">
        <v>4799</v>
      </c>
      <c r="H1931" s="42">
        <v>7030430.0845999997</v>
      </c>
      <c r="I1931" s="42">
        <v>27175.096919031399</v>
      </c>
      <c r="J1931" s="42">
        <v>90437.920397773996</v>
      </c>
      <c r="K1931" s="42">
        <v>117613.017316805</v>
      </c>
      <c r="N1931" s="43"/>
    </row>
    <row r="1932" spans="1:14" x14ac:dyDescent="0.3">
      <c r="A1932" s="10" t="s">
        <v>9</v>
      </c>
      <c r="B1932" s="10" t="s">
        <v>55</v>
      </c>
      <c r="C1932" s="10" t="s">
        <v>11</v>
      </c>
      <c r="D1932" s="10" t="s">
        <v>59</v>
      </c>
      <c r="E1932" s="11" t="s">
        <v>480</v>
      </c>
      <c r="F1932" s="10" t="s">
        <v>25</v>
      </c>
      <c r="G1932" s="11" t="s">
        <v>4887</v>
      </c>
      <c r="H1932" s="42">
        <v>318185.93839999998</v>
      </c>
      <c r="I1932" s="42">
        <v>987.274873239356</v>
      </c>
      <c r="J1932" s="42">
        <v>0</v>
      </c>
      <c r="K1932" s="42">
        <v>987.274873239356</v>
      </c>
      <c r="N1932" s="43"/>
    </row>
    <row r="1933" spans="1:14" x14ac:dyDescent="0.3">
      <c r="A1933" s="10" t="s">
        <v>9</v>
      </c>
      <c r="B1933" s="10" t="s">
        <v>55</v>
      </c>
      <c r="C1933" s="10" t="s">
        <v>11</v>
      </c>
      <c r="D1933" s="10" t="s">
        <v>59</v>
      </c>
      <c r="E1933" s="11" t="s">
        <v>480</v>
      </c>
      <c r="F1933" s="10" t="s">
        <v>13</v>
      </c>
      <c r="G1933" s="11" t="s">
        <v>415</v>
      </c>
      <c r="H1933" s="42">
        <v>0</v>
      </c>
      <c r="I1933" s="42">
        <v>0</v>
      </c>
      <c r="J1933" s="42">
        <v>0</v>
      </c>
      <c r="K1933" s="42">
        <v>0</v>
      </c>
      <c r="N1933" s="43"/>
    </row>
    <row r="1934" spans="1:14" x14ac:dyDescent="0.3">
      <c r="A1934" s="10" t="s">
        <v>9</v>
      </c>
      <c r="B1934" s="10" t="s">
        <v>55</v>
      </c>
      <c r="C1934" s="10" t="s">
        <v>11</v>
      </c>
      <c r="D1934" s="10" t="s">
        <v>59</v>
      </c>
      <c r="E1934" s="11" t="s">
        <v>480</v>
      </c>
      <c r="F1934" s="10" t="s">
        <v>15</v>
      </c>
      <c r="G1934" s="11" t="s">
        <v>418</v>
      </c>
      <c r="H1934" s="42">
        <v>49546.192499999997</v>
      </c>
      <c r="I1934" s="42">
        <v>153.769817146674</v>
      </c>
      <c r="J1934" s="42">
        <v>0</v>
      </c>
      <c r="K1934" s="42">
        <v>153.769817146674</v>
      </c>
      <c r="N1934" s="43"/>
    </row>
    <row r="1935" spans="1:14" x14ac:dyDescent="0.3">
      <c r="A1935" s="10" t="s">
        <v>9</v>
      </c>
      <c r="B1935" s="10" t="s">
        <v>55</v>
      </c>
      <c r="C1935" s="10" t="s">
        <v>11</v>
      </c>
      <c r="D1935" s="10" t="s">
        <v>59</v>
      </c>
      <c r="E1935" s="11" t="s">
        <v>480</v>
      </c>
      <c r="F1935" s="10" t="s">
        <v>17</v>
      </c>
      <c r="G1935" s="11" t="s">
        <v>4798</v>
      </c>
      <c r="H1935" s="42">
        <v>0</v>
      </c>
      <c r="I1935" s="42">
        <v>0</v>
      </c>
      <c r="J1935" s="42">
        <v>0</v>
      </c>
      <c r="K1935" s="42">
        <v>0</v>
      </c>
      <c r="N1935" s="43"/>
    </row>
    <row r="1936" spans="1:14" x14ac:dyDescent="0.3">
      <c r="A1936" s="10" t="s">
        <v>9</v>
      </c>
      <c r="B1936" s="10" t="s">
        <v>55</v>
      </c>
      <c r="C1936" s="10" t="s">
        <v>11</v>
      </c>
      <c r="D1936" s="10" t="s">
        <v>59</v>
      </c>
      <c r="E1936" s="11" t="s">
        <v>480</v>
      </c>
      <c r="F1936" s="10" t="s">
        <v>18</v>
      </c>
      <c r="G1936" s="11" t="s">
        <v>4799</v>
      </c>
      <c r="H1936" s="42">
        <v>273245.30099999998</v>
      </c>
      <c r="I1936" s="42">
        <v>848.03448763409904</v>
      </c>
      <c r="J1936" s="42">
        <v>0</v>
      </c>
      <c r="K1936" s="42">
        <v>848.03448763409904</v>
      </c>
      <c r="N1936" s="43"/>
    </row>
    <row r="1937" spans="1:14" x14ac:dyDescent="0.3">
      <c r="A1937" s="10" t="s">
        <v>9</v>
      </c>
      <c r="B1937" s="10" t="s">
        <v>55</v>
      </c>
      <c r="C1937" s="10" t="s">
        <v>4800</v>
      </c>
      <c r="D1937" s="10" t="s">
        <v>5348</v>
      </c>
      <c r="E1937" s="11" t="s">
        <v>5349</v>
      </c>
      <c r="F1937" s="10" t="s">
        <v>416</v>
      </c>
      <c r="G1937" s="11" t="s">
        <v>417</v>
      </c>
      <c r="H1937" s="42">
        <v>947539.49609999999</v>
      </c>
      <c r="I1937" s="42">
        <v>4160.5796002982597</v>
      </c>
      <c r="J1937" s="42">
        <v>2683.8346598482999</v>
      </c>
      <c r="K1937" s="42">
        <v>6844.4142601465601</v>
      </c>
      <c r="N1937" s="43"/>
    </row>
    <row r="1938" spans="1:14" x14ac:dyDescent="0.3">
      <c r="A1938" s="10" t="s">
        <v>9</v>
      </c>
      <c r="B1938" s="10" t="s">
        <v>55</v>
      </c>
      <c r="C1938" s="10" t="s">
        <v>4800</v>
      </c>
      <c r="D1938" s="10" t="s">
        <v>5350</v>
      </c>
      <c r="E1938" s="11" t="s">
        <v>5351</v>
      </c>
      <c r="F1938" s="10" t="s">
        <v>13</v>
      </c>
      <c r="G1938" s="11" t="s">
        <v>415</v>
      </c>
      <c r="H1938" s="42">
        <v>0</v>
      </c>
      <c r="I1938" s="42">
        <v>0</v>
      </c>
      <c r="J1938" s="42">
        <v>0</v>
      </c>
      <c r="K1938" s="42">
        <v>0</v>
      </c>
      <c r="N1938" s="43"/>
    </row>
    <row r="1939" spans="1:14" x14ac:dyDescent="0.3">
      <c r="A1939" s="10" t="s">
        <v>9</v>
      </c>
      <c r="B1939" s="10" t="s">
        <v>55</v>
      </c>
      <c r="C1939" s="10" t="s">
        <v>4800</v>
      </c>
      <c r="D1939" s="10" t="s">
        <v>5350</v>
      </c>
      <c r="E1939" s="11" t="s">
        <v>5351</v>
      </c>
      <c r="F1939" s="10" t="s">
        <v>416</v>
      </c>
      <c r="G1939" s="11" t="s">
        <v>417</v>
      </c>
      <c r="H1939" s="42">
        <v>228162.50510000001</v>
      </c>
      <c r="I1939" s="42">
        <v>501.12174039491799</v>
      </c>
      <c r="J1939" s="42">
        <v>1108.00588091229</v>
      </c>
      <c r="K1939" s="42">
        <v>1609.1276213072099</v>
      </c>
      <c r="N1939" s="43"/>
    </row>
    <row r="1940" spans="1:14" x14ac:dyDescent="0.3">
      <c r="A1940" s="10" t="s">
        <v>9</v>
      </c>
      <c r="B1940" s="10" t="s">
        <v>55</v>
      </c>
      <c r="C1940" s="10" t="s">
        <v>4800</v>
      </c>
      <c r="D1940" s="10" t="s">
        <v>5352</v>
      </c>
      <c r="E1940" s="11" t="s">
        <v>5353</v>
      </c>
      <c r="F1940" s="10" t="s">
        <v>13</v>
      </c>
      <c r="G1940" s="11" t="s">
        <v>415</v>
      </c>
      <c r="H1940" s="42">
        <v>0</v>
      </c>
      <c r="I1940" s="42">
        <v>0</v>
      </c>
      <c r="J1940" s="42">
        <v>0</v>
      </c>
      <c r="K1940" s="42">
        <v>0</v>
      </c>
      <c r="N1940" s="43"/>
    </row>
    <row r="1941" spans="1:14" x14ac:dyDescent="0.3">
      <c r="A1941" s="10" t="s">
        <v>9</v>
      </c>
      <c r="B1941" s="10" t="s">
        <v>55</v>
      </c>
      <c r="C1941" s="10" t="s">
        <v>4800</v>
      </c>
      <c r="D1941" s="10" t="s">
        <v>5352</v>
      </c>
      <c r="E1941" s="11" t="s">
        <v>5353</v>
      </c>
      <c r="F1941" s="10" t="s">
        <v>416</v>
      </c>
      <c r="G1941" s="11" t="s">
        <v>417</v>
      </c>
      <c r="H1941" s="42">
        <v>595469.98789999995</v>
      </c>
      <c r="I1941" s="42">
        <v>2213.1103082330101</v>
      </c>
      <c r="J1941" s="42">
        <v>6285.6472762769999</v>
      </c>
      <c r="K1941" s="42">
        <v>8498.7575845100091</v>
      </c>
      <c r="N1941" s="43"/>
    </row>
    <row r="1942" spans="1:14" x14ac:dyDescent="0.3">
      <c r="A1942" s="10" t="s">
        <v>9</v>
      </c>
      <c r="B1942" s="10" t="s">
        <v>55</v>
      </c>
      <c r="C1942" s="10" t="s">
        <v>4800</v>
      </c>
      <c r="D1942" s="10" t="s">
        <v>5352</v>
      </c>
      <c r="E1942" s="11" t="s">
        <v>5353</v>
      </c>
      <c r="F1942" s="10" t="s">
        <v>15</v>
      </c>
      <c r="G1942" s="11" t="s">
        <v>418</v>
      </c>
      <c r="H1942" s="42">
        <v>142304.0099</v>
      </c>
      <c r="I1942" s="42">
        <v>528.88386918795402</v>
      </c>
      <c r="J1942" s="42">
        <v>0</v>
      </c>
      <c r="K1942" s="42">
        <v>528.88386918795402</v>
      </c>
      <c r="N1942" s="43"/>
    </row>
    <row r="1943" spans="1:14" x14ac:dyDescent="0.3">
      <c r="A1943" s="10" t="s">
        <v>9</v>
      </c>
      <c r="B1943" s="10" t="s">
        <v>55</v>
      </c>
      <c r="C1943" s="10" t="s">
        <v>4800</v>
      </c>
      <c r="D1943" s="10" t="s">
        <v>5352</v>
      </c>
      <c r="E1943" s="11" t="s">
        <v>5353</v>
      </c>
      <c r="F1943" s="10" t="s">
        <v>4802</v>
      </c>
      <c r="G1943" s="11" t="s">
        <v>4803</v>
      </c>
      <c r="H1943" s="42">
        <v>0</v>
      </c>
      <c r="I1943" s="42">
        <v>0</v>
      </c>
      <c r="J1943" s="42">
        <v>0</v>
      </c>
      <c r="K1943" s="42">
        <v>0</v>
      </c>
      <c r="N1943" s="43"/>
    </row>
    <row r="1944" spans="1:14" x14ac:dyDescent="0.3">
      <c r="A1944" s="10" t="s">
        <v>9</v>
      </c>
      <c r="B1944" s="10" t="s">
        <v>55</v>
      </c>
      <c r="C1944" s="10" t="s">
        <v>4800</v>
      </c>
      <c r="D1944" s="10" t="s">
        <v>5354</v>
      </c>
      <c r="E1944" s="11" t="s">
        <v>5355</v>
      </c>
      <c r="F1944" s="10" t="s">
        <v>416</v>
      </c>
      <c r="G1944" s="11" t="s">
        <v>417</v>
      </c>
      <c r="H1944" s="42">
        <v>259257.60329999999</v>
      </c>
      <c r="I1944" s="42">
        <v>824.11603183012596</v>
      </c>
      <c r="J1944" s="42">
        <v>17333.3987431737</v>
      </c>
      <c r="K1944" s="42">
        <v>18157.514775003801</v>
      </c>
      <c r="N1944" s="43"/>
    </row>
    <row r="1945" spans="1:14" x14ac:dyDescent="0.3">
      <c r="A1945" s="10" t="s">
        <v>9</v>
      </c>
      <c r="B1945" s="10" t="s">
        <v>55</v>
      </c>
      <c r="C1945" s="10" t="s">
        <v>4800</v>
      </c>
      <c r="D1945" s="10" t="s">
        <v>5354</v>
      </c>
      <c r="E1945" s="11" t="s">
        <v>5355</v>
      </c>
      <c r="F1945" s="10" t="s">
        <v>15</v>
      </c>
      <c r="G1945" s="11" t="s">
        <v>418</v>
      </c>
      <c r="H1945" s="42">
        <v>49140.33</v>
      </c>
      <c r="I1945" s="42">
        <v>156.20499949721301</v>
      </c>
      <c r="J1945" s="42">
        <v>0</v>
      </c>
      <c r="K1945" s="42">
        <v>156.20499949721301</v>
      </c>
      <c r="N1945" s="43"/>
    </row>
    <row r="1946" spans="1:14" x14ac:dyDescent="0.3">
      <c r="A1946" s="10" t="s">
        <v>9</v>
      </c>
      <c r="B1946" s="10" t="s">
        <v>55</v>
      </c>
      <c r="C1946" s="10" t="s">
        <v>4806</v>
      </c>
      <c r="D1946" s="10" t="s">
        <v>5356</v>
      </c>
      <c r="E1946" s="11" t="s">
        <v>5357</v>
      </c>
      <c r="F1946" s="10" t="s">
        <v>13</v>
      </c>
      <c r="G1946" s="11" t="s">
        <v>415</v>
      </c>
      <c r="H1946" s="42">
        <v>0</v>
      </c>
      <c r="I1946" s="42">
        <v>0</v>
      </c>
      <c r="J1946" s="42">
        <v>0</v>
      </c>
      <c r="K1946" s="42">
        <v>0</v>
      </c>
      <c r="N1946" s="43"/>
    </row>
    <row r="1947" spans="1:14" x14ac:dyDescent="0.3">
      <c r="A1947" s="10" t="s">
        <v>9</v>
      </c>
      <c r="B1947" s="10" t="s">
        <v>55</v>
      </c>
      <c r="C1947" s="10" t="s">
        <v>4806</v>
      </c>
      <c r="D1947" s="10" t="s">
        <v>5356</v>
      </c>
      <c r="E1947" s="11" t="s">
        <v>5357</v>
      </c>
      <c r="F1947" s="10" t="s">
        <v>5358</v>
      </c>
      <c r="G1947" s="11" t="s">
        <v>5359</v>
      </c>
      <c r="H1947" s="42">
        <v>0</v>
      </c>
      <c r="I1947" s="42">
        <v>0</v>
      </c>
      <c r="J1947" s="42">
        <v>0</v>
      </c>
      <c r="K1947" s="42">
        <v>0</v>
      </c>
      <c r="N1947" s="43"/>
    </row>
    <row r="1948" spans="1:14" x14ac:dyDescent="0.3">
      <c r="A1948" s="10" t="s">
        <v>9</v>
      </c>
      <c r="B1948" s="10" t="s">
        <v>55</v>
      </c>
      <c r="C1948" s="10" t="s">
        <v>4806</v>
      </c>
      <c r="D1948" s="10" t="s">
        <v>5356</v>
      </c>
      <c r="E1948" s="11" t="s">
        <v>5357</v>
      </c>
      <c r="F1948" s="10" t="s">
        <v>4809</v>
      </c>
      <c r="G1948" s="11" t="s">
        <v>4810</v>
      </c>
      <c r="H1948" s="42">
        <v>332014.94530000002</v>
      </c>
      <c r="I1948" s="42">
        <v>1016.43840925473</v>
      </c>
      <c r="J1948" s="42">
        <v>1699.8107720968201</v>
      </c>
      <c r="K1948" s="42">
        <v>2716.2491813515499</v>
      </c>
      <c r="N1948" s="43"/>
    </row>
    <row r="1949" spans="1:14" x14ac:dyDescent="0.3">
      <c r="A1949" s="10" t="s">
        <v>9</v>
      </c>
      <c r="B1949" s="10" t="s">
        <v>55</v>
      </c>
      <c r="C1949" s="10" t="s">
        <v>4806</v>
      </c>
      <c r="D1949" s="10" t="s">
        <v>5360</v>
      </c>
      <c r="E1949" s="11" t="s">
        <v>5361</v>
      </c>
      <c r="F1949" s="10" t="s">
        <v>13</v>
      </c>
      <c r="G1949" s="11" t="s">
        <v>415</v>
      </c>
      <c r="H1949" s="42">
        <v>0</v>
      </c>
      <c r="I1949" s="42">
        <v>0</v>
      </c>
      <c r="J1949" s="42">
        <v>0</v>
      </c>
      <c r="K1949" s="42">
        <v>0</v>
      </c>
      <c r="N1949" s="43"/>
    </row>
    <row r="1950" spans="1:14" x14ac:dyDescent="0.3">
      <c r="A1950" s="10" t="s">
        <v>9</v>
      </c>
      <c r="B1950" s="10" t="s">
        <v>55</v>
      </c>
      <c r="C1950" s="10" t="s">
        <v>4806</v>
      </c>
      <c r="D1950" s="10" t="s">
        <v>5360</v>
      </c>
      <c r="E1950" s="11" t="s">
        <v>5361</v>
      </c>
      <c r="F1950" s="10" t="s">
        <v>5205</v>
      </c>
      <c r="G1950" s="11" t="s">
        <v>5206</v>
      </c>
      <c r="H1950" s="42">
        <v>603423.98800000001</v>
      </c>
      <c r="I1950" s="42">
        <v>1847.3364739629501</v>
      </c>
      <c r="J1950" s="42">
        <v>3089.3386254775601</v>
      </c>
      <c r="K1950" s="42">
        <v>4936.6750994405202</v>
      </c>
      <c r="N1950" s="43"/>
    </row>
    <row r="1951" spans="1:14" x14ac:dyDescent="0.3">
      <c r="A1951" s="10" t="s">
        <v>9</v>
      </c>
      <c r="B1951" s="10" t="s">
        <v>55</v>
      </c>
      <c r="C1951" s="10" t="s">
        <v>4806</v>
      </c>
      <c r="D1951" s="10" t="s">
        <v>5360</v>
      </c>
      <c r="E1951" s="11" t="s">
        <v>5361</v>
      </c>
      <c r="F1951" s="10" t="s">
        <v>5207</v>
      </c>
      <c r="G1951" s="11" t="s">
        <v>5208</v>
      </c>
      <c r="H1951" s="42">
        <v>81686.217099999994</v>
      </c>
      <c r="I1951" s="42">
        <v>250.07611656266999</v>
      </c>
      <c r="J1951" s="42">
        <v>418.20741218255199</v>
      </c>
      <c r="K1951" s="42">
        <v>668.28352874522295</v>
      </c>
      <c r="N1951" s="43"/>
    </row>
    <row r="1952" spans="1:14" x14ac:dyDescent="0.3">
      <c r="A1952" s="10" t="s">
        <v>9</v>
      </c>
      <c r="B1952" s="10" t="s">
        <v>61</v>
      </c>
      <c r="C1952" s="10" t="s">
        <v>4722</v>
      </c>
      <c r="D1952" s="10" t="s">
        <v>4723</v>
      </c>
      <c r="E1952" s="11" t="s">
        <v>5362</v>
      </c>
      <c r="F1952" s="10" t="s">
        <v>416</v>
      </c>
      <c r="G1952" s="11" t="s">
        <v>417</v>
      </c>
      <c r="H1952" s="42">
        <v>22913697.2357</v>
      </c>
      <c r="I1952" s="42">
        <v>33416.6058713608</v>
      </c>
      <c r="J1952" s="42">
        <v>6104096.6846398897</v>
      </c>
      <c r="K1952" s="42">
        <v>6137513.2905112496</v>
      </c>
      <c r="N1952" s="43"/>
    </row>
    <row r="1953" spans="1:14" x14ac:dyDescent="0.3">
      <c r="A1953" s="10" t="s">
        <v>9</v>
      </c>
      <c r="B1953" s="10" t="s">
        <v>61</v>
      </c>
      <c r="C1953" s="10" t="s">
        <v>4722</v>
      </c>
      <c r="D1953" s="10" t="s">
        <v>4723</v>
      </c>
      <c r="E1953" s="11" t="s">
        <v>5362</v>
      </c>
      <c r="F1953" s="10" t="s">
        <v>4725</v>
      </c>
      <c r="G1953" s="11" t="s">
        <v>4726</v>
      </c>
      <c r="H1953" s="42">
        <v>574670.92929999996</v>
      </c>
      <c r="I1953" s="42">
        <v>838.08177059956404</v>
      </c>
      <c r="J1953" s="42">
        <v>153089.52013460701</v>
      </c>
      <c r="K1953" s="42">
        <v>153927.601905207</v>
      </c>
      <c r="N1953" s="43"/>
    </row>
    <row r="1954" spans="1:14" x14ac:dyDescent="0.3">
      <c r="A1954" s="10" t="s">
        <v>9</v>
      </c>
      <c r="B1954" s="10" t="s">
        <v>61</v>
      </c>
      <c r="C1954" s="10" t="s">
        <v>4722</v>
      </c>
      <c r="D1954" s="10" t="s">
        <v>4723</v>
      </c>
      <c r="E1954" s="11" t="s">
        <v>5362</v>
      </c>
      <c r="F1954" s="10" t="s">
        <v>4729</v>
      </c>
      <c r="G1954" s="11" t="s">
        <v>4730</v>
      </c>
      <c r="H1954" s="42">
        <v>0</v>
      </c>
      <c r="I1954" s="42">
        <v>0</v>
      </c>
      <c r="J1954" s="42">
        <v>0</v>
      </c>
      <c r="K1954" s="42">
        <v>0</v>
      </c>
      <c r="N1954" s="43"/>
    </row>
    <row r="1955" spans="1:14" x14ac:dyDescent="0.3">
      <c r="A1955" s="10" t="s">
        <v>9</v>
      </c>
      <c r="B1955" s="10" t="s">
        <v>61</v>
      </c>
      <c r="C1955" s="10" t="s">
        <v>4722</v>
      </c>
      <c r="D1955" s="10" t="s">
        <v>4723</v>
      </c>
      <c r="E1955" s="11" t="s">
        <v>5362</v>
      </c>
      <c r="F1955" s="10" t="s">
        <v>4731</v>
      </c>
      <c r="G1955" s="11" t="s">
        <v>4732</v>
      </c>
      <c r="H1955" s="42">
        <v>0</v>
      </c>
      <c r="I1955" s="42">
        <v>0</v>
      </c>
      <c r="J1955" s="42">
        <v>0</v>
      </c>
      <c r="K1955" s="42">
        <v>0</v>
      </c>
      <c r="N1955" s="43"/>
    </row>
    <row r="1956" spans="1:14" x14ac:dyDescent="0.3">
      <c r="A1956" s="10" t="s">
        <v>9</v>
      </c>
      <c r="B1956" s="10" t="s">
        <v>61</v>
      </c>
      <c r="C1956" s="10" t="s">
        <v>4722</v>
      </c>
      <c r="D1956" s="10" t="s">
        <v>4723</v>
      </c>
      <c r="E1956" s="11" t="s">
        <v>5362</v>
      </c>
      <c r="F1956" s="10" t="s">
        <v>4733</v>
      </c>
      <c r="G1956" s="11" t="s">
        <v>4734</v>
      </c>
      <c r="H1956" s="42">
        <v>1985226.8469</v>
      </c>
      <c r="I1956" s="42">
        <v>2895.19157116213</v>
      </c>
      <c r="J1956" s="42">
        <v>528854.70591955294</v>
      </c>
      <c r="K1956" s="42">
        <v>531749.89749071503</v>
      </c>
      <c r="N1956" s="43"/>
    </row>
    <row r="1957" spans="1:14" x14ac:dyDescent="0.3">
      <c r="A1957" s="10" t="s">
        <v>9</v>
      </c>
      <c r="B1957" s="10" t="s">
        <v>61</v>
      </c>
      <c r="C1957" s="10" t="s">
        <v>4722</v>
      </c>
      <c r="D1957" s="10" t="s">
        <v>4723</v>
      </c>
      <c r="E1957" s="11" t="s">
        <v>5362</v>
      </c>
      <c r="F1957" s="10" t="s">
        <v>4735</v>
      </c>
      <c r="G1957" s="11" t="s">
        <v>4736</v>
      </c>
      <c r="H1957" s="42">
        <v>431873.9105</v>
      </c>
      <c r="I1957" s="42">
        <v>629.83114881421795</v>
      </c>
      <c r="J1957" s="42">
        <v>115049.093919341</v>
      </c>
      <c r="K1957" s="42">
        <v>115678.925068155</v>
      </c>
      <c r="N1957" s="43"/>
    </row>
    <row r="1958" spans="1:14" x14ac:dyDescent="0.3">
      <c r="A1958" s="10" t="s">
        <v>9</v>
      </c>
      <c r="B1958" s="10" t="s">
        <v>61</v>
      </c>
      <c r="C1958" s="10" t="s">
        <v>4743</v>
      </c>
      <c r="D1958" s="10" t="s">
        <v>4744</v>
      </c>
      <c r="E1958" s="11" t="s">
        <v>4947</v>
      </c>
      <c r="F1958" s="10" t="s">
        <v>13</v>
      </c>
      <c r="G1958" s="11" t="s">
        <v>415</v>
      </c>
      <c r="H1958" s="42">
        <v>0</v>
      </c>
      <c r="I1958" s="42">
        <v>0</v>
      </c>
      <c r="J1958" s="42">
        <v>0</v>
      </c>
      <c r="K1958" s="42">
        <v>0</v>
      </c>
      <c r="N1958" s="43"/>
    </row>
    <row r="1959" spans="1:14" x14ac:dyDescent="0.3">
      <c r="A1959" s="10" t="s">
        <v>9</v>
      </c>
      <c r="B1959" s="10" t="s">
        <v>61</v>
      </c>
      <c r="C1959" s="10" t="s">
        <v>4743</v>
      </c>
      <c r="D1959" s="10" t="s">
        <v>4744</v>
      </c>
      <c r="E1959" s="11" t="s">
        <v>4947</v>
      </c>
      <c r="F1959" s="10" t="s">
        <v>416</v>
      </c>
      <c r="G1959" s="11" t="s">
        <v>417</v>
      </c>
      <c r="H1959" s="42">
        <v>298288.36969999998</v>
      </c>
      <c r="I1959" s="42">
        <v>233.33917154935901</v>
      </c>
      <c r="J1959" s="42">
        <v>141325.58999445901</v>
      </c>
      <c r="K1959" s="42">
        <v>141558.92916600799</v>
      </c>
      <c r="N1959" s="43"/>
    </row>
    <row r="1960" spans="1:14" x14ac:dyDescent="0.3">
      <c r="A1960" s="10" t="s">
        <v>9</v>
      </c>
      <c r="B1960" s="10" t="s">
        <v>61</v>
      </c>
      <c r="C1960" s="10" t="s">
        <v>4743</v>
      </c>
      <c r="D1960" s="10" t="s">
        <v>4744</v>
      </c>
      <c r="E1960" s="11" t="s">
        <v>4947</v>
      </c>
      <c r="F1960" s="10" t="s">
        <v>4746</v>
      </c>
      <c r="G1960" s="11" t="s">
        <v>4747</v>
      </c>
      <c r="H1960" s="42">
        <v>2315362.6968999999</v>
      </c>
      <c r="I1960" s="42">
        <v>1811.2164883507</v>
      </c>
      <c r="J1960" s="42">
        <v>1096992.14720023</v>
      </c>
      <c r="K1960" s="42">
        <v>1098803.36368858</v>
      </c>
      <c r="N1960" s="43"/>
    </row>
    <row r="1961" spans="1:14" x14ac:dyDescent="0.3">
      <c r="A1961" s="10" t="s">
        <v>9</v>
      </c>
      <c r="B1961" s="10" t="s">
        <v>61</v>
      </c>
      <c r="C1961" s="10" t="s">
        <v>4743</v>
      </c>
      <c r="D1961" s="10" t="s">
        <v>4744</v>
      </c>
      <c r="E1961" s="11" t="s">
        <v>4947</v>
      </c>
      <c r="F1961" s="10" t="s">
        <v>4748</v>
      </c>
      <c r="G1961" s="11" t="s">
        <v>4749</v>
      </c>
      <c r="H1961" s="42">
        <v>544748.15709999995</v>
      </c>
      <c r="I1961" s="42">
        <v>357.22394312558498</v>
      </c>
      <c r="J1961" s="42">
        <v>77814.598565634893</v>
      </c>
      <c r="K1961" s="42">
        <v>78171.822508760495</v>
      </c>
      <c r="N1961" s="43"/>
    </row>
    <row r="1962" spans="1:14" x14ac:dyDescent="0.3">
      <c r="A1962" s="10" t="s">
        <v>9</v>
      </c>
      <c r="B1962" s="10" t="s">
        <v>61</v>
      </c>
      <c r="C1962" s="10" t="s">
        <v>4743</v>
      </c>
      <c r="D1962" s="10" t="s">
        <v>4744</v>
      </c>
      <c r="E1962" s="11" t="s">
        <v>4947</v>
      </c>
      <c r="F1962" s="10" t="s">
        <v>4754</v>
      </c>
      <c r="G1962" s="11" t="s">
        <v>4755</v>
      </c>
      <c r="H1962" s="42">
        <v>207995.6741</v>
      </c>
      <c r="I1962" s="42">
        <v>162.70677367495901</v>
      </c>
      <c r="J1962" s="42">
        <v>98545.951942082</v>
      </c>
      <c r="K1962" s="42">
        <v>98708.658715757003</v>
      </c>
      <c r="N1962" s="43"/>
    </row>
    <row r="1963" spans="1:14" x14ac:dyDescent="0.3">
      <c r="A1963" s="10" t="s">
        <v>9</v>
      </c>
      <c r="B1963" s="10" t="s">
        <v>61</v>
      </c>
      <c r="C1963" s="10" t="s">
        <v>4743</v>
      </c>
      <c r="D1963" s="10" t="s">
        <v>4750</v>
      </c>
      <c r="E1963" s="11" t="s">
        <v>5363</v>
      </c>
      <c r="F1963" s="10" t="s">
        <v>13</v>
      </c>
      <c r="G1963" s="11" t="s">
        <v>415</v>
      </c>
      <c r="H1963" s="42">
        <v>0</v>
      </c>
      <c r="I1963" s="42">
        <v>0</v>
      </c>
      <c r="J1963" s="42">
        <v>0</v>
      </c>
      <c r="K1963" s="42">
        <v>0</v>
      </c>
      <c r="N1963" s="43"/>
    </row>
    <row r="1964" spans="1:14" x14ac:dyDescent="0.3">
      <c r="A1964" s="10" t="s">
        <v>9</v>
      </c>
      <c r="B1964" s="10" t="s">
        <v>61</v>
      </c>
      <c r="C1964" s="10" t="s">
        <v>4743</v>
      </c>
      <c r="D1964" s="10" t="s">
        <v>4750</v>
      </c>
      <c r="E1964" s="11" t="s">
        <v>5363</v>
      </c>
      <c r="F1964" s="10" t="s">
        <v>416</v>
      </c>
      <c r="G1964" s="11" t="s">
        <v>417</v>
      </c>
      <c r="H1964" s="42">
        <v>23812.582299999998</v>
      </c>
      <c r="I1964" s="42">
        <v>35.411160284575601</v>
      </c>
      <c r="J1964" s="42">
        <v>650.06984202374804</v>
      </c>
      <c r="K1964" s="42">
        <v>685.48100230832404</v>
      </c>
      <c r="N1964" s="43"/>
    </row>
    <row r="1965" spans="1:14" x14ac:dyDescent="0.3">
      <c r="A1965" s="10" t="s">
        <v>9</v>
      </c>
      <c r="B1965" s="10" t="s">
        <v>61</v>
      </c>
      <c r="C1965" s="10" t="s">
        <v>4743</v>
      </c>
      <c r="D1965" s="10" t="s">
        <v>4750</v>
      </c>
      <c r="E1965" s="11" t="s">
        <v>5363</v>
      </c>
      <c r="F1965" s="10" t="s">
        <v>4746</v>
      </c>
      <c r="G1965" s="11" t="s">
        <v>4747</v>
      </c>
      <c r="H1965" s="42">
        <v>8315.5048999999999</v>
      </c>
      <c r="I1965" s="42">
        <v>12.3658020041375</v>
      </c>
      <c r="J1965" s="42">
        <v>227.008516262261</v>
      </c>
      <c r="K1965" s="42">
        <v>239.374318266399</v>
      </c>
      <c r="N1965" s="43"/>
    </row>
    <row r="1966" spans="1:14" x14ac:dyDescent="0.3">
      <c r="A1966" s="10" t="s">
        <v>9</v>
      </c>
      <c r="B1966" s="10" t="s">
        <v>61</v>
      </c>
      <c r="C1966" s="10" t="s">
        <v>4743</v>
      </c>
      <c r="D1966" s="10" t="s">
        <v>4750</v>
      </c>
      <c r="E1966" s="11" t="s">
        <v>5363</v>
      </c>
      <c r="F1966" s="10" t="s">
        <v>4748</v>
      </c>
      <c r="G1966" s="11" t="s">
        <v>4749</v>
      </c>
      <c r="H1966" s="42">
        <v>23252.9051</v>
      </c>
      <c r="I1966" s="42">
        <v>40.969064748201397</v>
      </c>
      <c r="J1966" s="42">
        <v>0</v>
      </c>
      <c r="K1966" s="42">
        <v>40.969064748201397</v>
      </c>
      <c r="N1966" s="43"/>
    </row>
    <row r="1967" spans="1:14" x14ac:dyDescent="0.3">
      <c r="A1967" s="10" t="s">
        <v>9</v>
      </c>
      <c r="B1967" s="10" t="s">
        <v>61</v>
      </c>
      <c r="C1967" s="10" t="s">
        <v>4743</v>
      </c>
      <c r="D1967" s="10" t="s">
        <v>4750</v>
      </c>
      <c r="E1967" s="11" t="s">
        <v>5363</v>
      </c>
      <c r="F1967" s="10" t="s">
        <v>4760</v>
      </c>
      <c r="G1967" s="11" t="s">
        <v>4761</v>
      </c>
      <c r="H1967" s="42">
        <v>12845.354799999999</v>
      </c>
      <c r="I1967" s="42">
        <v>22.632104316546801</v>
      </c>
      <c r="J1967" s="42">
        <v>0</v>
      </c>
      <c r="K1967" s="42">
        <v>22.632104316546801</v>
      </c>
      <c r="N1967" s="43"/>
    </row>
    <row r="1968" spans="1:14" x14ac:dyDescent="0.3">
      <c r="A1968" s="10" t="s">
        <v>9</v>
      </c>
      <c r="B1968" s="10" t="s">
        <v>61</v>
      </c>
      <c r="C1968" s="10" t="s">
        <v>4743</v>
      </c>
      <c r="D1968" s="10" t="s">
        <v>4752</v>
      </c>
      <c r="E1968" s="11" t="s">
        <v>5364</v>
      </c>
      <c r="F1968" s="10" t="s">
        <v>13</v>
      </c>
      <c r="G1968" s="11" t="s">
        <v>415</v>
      </c>
      <c r="H1968" s="42">
        <v>0</v>
      </c>
      <c r="I1968" s="42">
        <v>0</v>
      </c>
      <c r="J1968" s="42">
        <v>0</v>
      </c>
      <c r="K1968" s="42">
        <v>0</v>
      </c>
      <c r="N1968" s="43"/>
    </row>
    <row r="1969" spans="1:14" x14ac:dyDescent="0.3">
      <c r="A1969" s="10" t="s">
        <v>9</v>
      </c>
      <c r="B1969" s="10" t="s">
        <v>61</v>
      </c>
      <c r="C1969" s="10" t="s">
        <v>4743</v>
      </c>
      <c r="D1969" s="10" t="s">
        <v>4752</v>
      </c>
      <c r="E1969" s="11" t="s">
        <v>5364</v>
      </c>
      <c r="F1969" s="10" t="s">
        <v>416</v>
      </c>
      <c r="G1969" s="11" t="s">
        <v>417</v>
      </c>
      <c r="H1969" s="42">
        <v>13668.7363</v>
      </c>
      <c r="I1969" s="42">
        <v>28.895746907406899</v>
      </c>
      <c r="J1969" s="42">
        <v>685.34480244690201</v>
      </c>
      <c r="K1969" s="42">
        <v>714.240549354309</v>
      </c>
      <c r="N1969" s="43"/>
    </row>
    <row r="1970" spans="1:14" x14ac:dyDescent="0.3">
      <c r="A1970" s="10" t="s">
        <v>9</v>
      </c>
      <c r="B1970" s="10" t="s">
        <v>61</v>
      </c>
      <c r="C1970" s="10" t="s">
        <v>4743</v>
      </c>
      <c r="D1970" s="10" t="s">
        <v>4752</v>
      </c>
      <c r="E1970" s="11" t="s">
        <v>5364</v>
      </c>
      <c r="F1970" s="10" t="s">
        <v>4746</v>
      </c>
      <c r="G1970" s="11" t="s">
        <v>4747</v>
      </c>
      <c r="H1970" s="42">
        <v>10831.828799999999</v>
      </c>
      <c r="I1970" s="42">
        <v>22.8985164171904</v>
      </c>
      <c r="J1970" s="42">
        <v>543.10342835414895</v>
      </c>
      <c r="K1970" s="42">
        <v>566.00194477133903</v>
      </c>
      <c r="N1970" s="43"/>
    </row>
    <row r="1971" spans="1:14" x14ac:dyDescent="0.3">
      <c r="A1971" s="10" t="s">
        <v>9</v>
      </c>
      <c r="B1971" s="10" t="s">
        <v>61</v>
      </c>
      <c r="C1971" s="10" t="s">
        <v>4743</v>
      </c>
      <c r="D1971" s="10" t="s">
        <v>4752</v>
      </c>
      <c r="E1971" s="11" t="s">
        <v>5364</v>
      </c>
      <c r="F1971" s="10" t="s">
        <v>4748</v>
      </c>
      <c r="G1971" s="11" t="s">
        <v>4749</v>
      </c>
      <c r="H1971" s="42">
        <v>85618.978300000002</v>
      </c>
      <c r="I1971" s="42">
        <v>192.72121042332401</v>
      </c>
      <c r="J1971" s="42">
        <v>1612.0147801555599</v>
      </c>
      <c r="K1971" s="42">
        <v>1804.7359905788901</v>
      </c>
      <c r="N1971" s="43"/>
    </row>
    <row r="1972" spans="1:14" x14ac:dyDescent="0.3">
      <c r="A1972" s="10" t="s">
        <v>9</v>
      </c>
      <c r="B1972" s="10" t="s">
        <v>61</v>
      </c>
      <c r="C1972" s="10" t="s">
        <v>4743</v>
      </c>
      <c r="D1972" s="10" t="s">
        <v>4752</v>
      </c>
      <c r="E1972" s="11" t="s">
        <v>5364</v>
      </c>
      <c r="F1972" s="10" t="s">
        <v>4760</v>
      </c>
      <c r="G1972" s="11" t="s">
        <v>4761</v>
      </c>
      <c r="H1972" s="42">
        <v>75657.767500000002</v>
      </c>
      <c r="I1972" s="42">
        <v>170.299352146926</v>
      </c>
      <c r="J1972" s="42">
        <v>1424.4673542094899</v>
      </c>
      <c r="K1972" s="42">
        <v>1594.7667063564099</v>
      </c>
      <c r="N1972" s="43"/>
    </row>
    <row r="1973" spans="1:14" x14ac:dyDescent="0.3">
      <c r="A1973" s="10" t="s">
        <v>9</v>
      </c>
      <c r="B1973" s="10" t="s">
        <v>61</v>
      </c>
      <c r="C1973" s="10" t="s">
        <v>4743</v>
      </c>
      <c r="D1973" s="10" t="s">
        <v>4756</v>
      </c>
      <c r="E1973" s="11" t="s">
        <v>4919</v>
      </c>
      <c r="F1973" s="10" t="s">
        <v>416</v>
      </c>
      <c r="G1973" s="11" t="s">
        <v>417</v>
      </c>
      <c r="H1973" s="42">
        <v>19773.725299999998</v>
      </c>
      <c r="I1973" s="42">
        <v>29.5971908728297</v>
      </c>
      <c r="J1973" s="42">
        <v>1524.6926552209</v>
      </c>
      <c r="K1973" s="42">
        <v>1554.2898460937299</v>
      </c>
      <c r="N1973" s="43"/>
    </row>
    <row r="1974" spans="1:14" x14ac:dyDescent="0.3">
      <c r="A1974" s="10" t="s">
        <v>9</v>
      </c>
      <c r="B1974" s="10" t="s">
        <v>61</v>
      </c>
      <c r="C1974" s="10" t="s">
        <v>4743</v>
      </c>
      <c r="D1974" s="10" t="s">
        <v>4756</v>
      </c>
      <c r="E1974" s="11" t="s">
        <v>4919</v>
      </c>
      <c r="F1974" s="10" t="s">
        <v>4746</v>
      </c>
      <c r="G1974" s="11" t="s">
        <v>4747</v>
      </c>
      <c r="H1974" s="42">
        <v>0</v>
      </c>
      <c r="I1974" s="42">
        <v>0</v>
      </c>
      <c r="J1974" s="42">
        <v>0</v>
      </c>
      <c r="K1974" s="42">
        <v>0</v>
      </c>
      <c r="N1974" s="43"/>
    </row>
    <row r="1975" spans="1:14" x14ac:dyDescent="0.3">
      <c r="A1975" s="10" t="s">
        <v>9</v>
      </c>
      <c r="B1975" s="10" t="s">
        <v>61</v>
      </c>
      <c r="C1975" s="10" t="s">
        <v>4743</v>
      </c>
      <c r="D1975" s="10" t="s">
        <v>4756</v>
      </c>
      <c r="E1975" s="11" t="s">
        <v>4919</v>
      </c>
      <c r="F1975" s="10" t="s">
        <v>4748</v>
      </c>
      <c r="G1975" s="11" t="s">
        <v>4749</v>
      </c>
      <c r="H1975" s="42">
        <v>26964.351999999999</v>
      </c>
      <c r="I1975" s="42">
        <v>44.3213269360147</v>
      </c>
      <c r="J1975" s="42">
        <v>216.146981340156</v>
      </c>
      <c r="K1975" s="42">
        <v>260.468308276171</v>
      </c>
      <c r="N1975" s="43"/>
    </row>
    <row r="1976" spans="1:14" x14ac:dyDescent="0.3">
      <c r="A1976" s="10" t="s">
        <v>9</v>
      </c>
      <c r="B1976" s="10" t="s">
        <v>61</v>
      </c>
      <c r="C1976" s="10" t="s">
        <v>4743</v>
      </c>
      <c r="D1976" s="10" t="s">
        <v>4756</v>
      </c>
      <c r="E1976" s="11" t="s">
        <v>4919</v>
      </c>
      <c r="F1976" s="10" t="s">
        <v>4760</v>
      </c>
      <c r="G1976" s="11" t="s">
        <v>4761</v>
      </c>
      <c r="H1976" s="42">
        <v>0</v>
      </c>
      <c r="I1976" s="42">
        <v>0</v>
      </c>
      <c r="J1976" s="42">
        <v>0</v>
      </c>
      <c r="K1976" s="42">
        <v>0</v>
      </c>
      <c r="N1976" s="43"/>
    </row>
    <row r="1977" spans="1:14" x14ac:dyDescent="0.3">
      <c r="A1977" s="10" t="s">
        <v>9</v>
      </c>
      <c r="B1977" s="10" t="s">
        <v>61</v>
      </c>
      <c r="C1977" s="10" t="s">
        <v>4743</v>
      </c>
      <c r="D1977" s="10" t="s">
        <v>4758</v>
      </c>
      <c r="E1977" s="11" t="s">
        <v>5045</v>
      </c>
      <c r="F1977" s="10" t="s">
        <v>13</v>
      </c>
      <c r="G1977" s="11" t="s">
        <v>415</v>
      </c>
      <c r="H1977" s="42">
        <v>0</v>
      </c>
      <c r="I1977" s="42">
        <v>0</v>
      </c>
      <c r="J1977" s="42">
        <v>0</v>
      </c>
      <c r="K1977" s="42">
        <v>0</v>
      </c>
      <c r="N1977" s="43"/>
    </row>
    <row r="1978" spans="1:14" x14ac:dyDescent="0.3">
      <c r="A1978" s="10" t="s">
        <v>9</v>
      </c>
      <c r="B1978" s="10" t="s">
        <v>61</v>
      </c>
      <c r="C1978" s="10" t="s">
        <v>4743</v>
      </c>
      <c r="D1978" s="10" t="s">
        <v>4758</v>
      </c>
      <c r="E1978" s="11" t="s">
        <v>5045</v>
      </c>
      <c r="F1978" s="10" t="s">
        <v>416</v>
      </c>
      <c r="G1978" s="11" t="s">
        <v>417</v>
      </c>
      <c r="H1978" s="42">
        <v>30899.520499999999</v>
      </c>
      <c r="I1978" s="42">
        <v>69.943882209943595</v>
      </c>
      <c r="J1978" s="42">
        <v>462.81693903540599</v>
      </c>
      <c r="K1978" s="42">
        <v>532.76082124535003</v>
      </c>
      <c r="N1978" s="43"/>
    </row>
    <row r="1979" spans="1:14" x14ac:dyDescent="0.3">
      <c r="A1979" s="10" t="s">
        <v>9</v>
      </c>
      <c r="B1979" s="10" t="s">
        <v>61</v>
      </c>
      <c r="C1979" s="10" t="s">
        <v>4743</v>
      </c>
      <c r="D1979" s="10" t="s">
        <v>4758</v>
      </c>
      <c r="E1979" s="11" t="s">
        <v>5045</v>
      </c>
      <c r="F1979" s="10" t="s">
        <v>4746</v>
      </c>
      <c r="G1979" s="11" t="s">
        <v>4747</v>
      </c>
      <c r="H1979" s="42">
        <v>4828.05</v>
      </c>
      <c r="I1979" s="42">
        <v>10.928731595303701</v>
      </c>
      <c r="J1979" s="42">
        <v>72.315146724282201</v>
      </c>
      <c r="K1979" s="42">
        <v>83.243878319585903</v>
      </c>
      <c r="N1979" s="43"/>
    </row>
    <row r="1980" spans="1:14" x14ac:dyDescent="0.3">
      <c r="A1980" s="10" t="s">
        <v>9</v>
      </c>
      <c r="B1980" s="10" t="s">
        <v>61</v>
      </c>
      <c r="C1980" s="10" t="s">
        <v>4743</v>
      </c>
      <c r="D1980" s="10" t="s">
        <v>4758</v>
      </c>
      <c r="E1980" s="11" t="s">
        <v>5045</v>
      </c>
      <c r="F1980" s="10" t="s">
        <v>4748</v>
      </c>
      <c r="G1980" s="11" t="s">
        <v>4749</v>
      </c>
      <c r="H1980" s="42">
        <v>36674.362699999998</v>
      </c>
      <c r="I1980" s="42">
        <v>71.390967261112607</v>
      </c>
      <c r="J1980" s="42">
        <v>0</v>
      </c>
      <c r="K1980" s="42">
        <v>71.390967261112607</v>
      </c>
      <c r="N1980" s="43"/>
    </row>
    <row r="1981" spans="1:14" x14ac:dyDescent="0.3">
      <c r="A1981" s="10" t="s">
        <v>9</v>
      </c>
      <c r="B1981" s="10" t="s">
        <v>61</v>
      </c>
      <c r="C1981" s="10" t="s">
        <v>4743</v>
      </c>
      <c r="D1981" s="10" t="s">
        <v>4758</v>
      </c>
      <c r="E1981" s="11" t="s">
        <v>5045</v>
      </c>
      <c r="F1981" s="10" t="s">
        <v>4817</v>
      </c>
      <c r="G1981" s="11" t="s">
        <v>4818</v>
      </c>
      <c r="H1981" s="42">
        <v>56590.241699999999</v>
      </c>
      <c r="I1981" s="42">
        <v>110.15957199893499</v>
      </c>
      <c r="J1981" s="42">
        <v>0</v>
      </c>
      <c r="K1981" s="42">
        <v>110.15957199893499</v>
      </c>
      <c r="N1981" s="43"/>
    </row>
    <row r="1982" spans="1:14" x14ac:dyDescent="0.3">
      <c r="A1982" s="10" t="s">
        <v>9</v>
      </c>
      <c r="B1982" s="10" t="s">
        <v>61</v>
      </c>
      <c r="C1982" s="10" t="s">
        <v>4743</v>
      </c>
      <c r="D1982" s="10" t="s">
        <v>4758</v>
      </c>
      <c r="E1982" s="11" t="s">
        <v>5045</v>
      </c>
      <c r="F1982" s="10" t="s">
        <v>4760</v>
      </c>
      <c r="G1982" s="11" t="s">
        <v>4761</v>
      </c>
      <c r="H1982" s="42">
        <v>18458.619600000002</v>
      </c>
      <c r="I1982" s="42">
        <v>35.931877561884498</v>
      </c>
      <c r="J1982" s="42">
        <v>0</v>
      </c>
      <c r="K1982" s="42">
        <v>35.931877561884498</v>
      </c>
      <c r="N1982" s="43"/>
    </row>
    <row r="1983" spans="1:14" x14ac:dyDescent="0.3">
      <c r="A1983" s="10" t="s">
        <v>9</v>
      </c>
      <c r="B1983" s="10" t="s">
        <v>61</v>
      </c>
      <c r="C1983" s="10" t="s">
        <v>4743</v>
      </c>
      <c r="D1983" s="10" t="s">
        <v>4762</v>
      </c>
      <c r="E1983" s="11" t="s">
        <v>4763</v>
      </c>
      <c r="F1983" s="10" t="s">
        <v>13</v>
      </c>
      <c r="G1983" s="11" t="s">
        <v>415</v>
      </c>
      <c r="H1983" s="42">
        <v>0</v>
      </c>
      <c r="I1983" s="42">
        <v>0</v>
      </c>
      <c r="J1983" s="42">
        <v>0</v>
      </c>
      <c r="K1983" s="42">
        <v>0</v>
      </c>
      <c r="N1983" s="43"/>
    </row>
    <row r="1984" spans="1:14" x14ac:dyDescent="0.3">
      <c r="A1984" s="10" t="s">
        <v>9</v>
      </c>
      <c r="B1984" s="10" t="s">
        <v>61</v>
      </c>
      <c r="C1984" s="10" t="s">
        <v>4743</v>
      </c>
      <c r="D1984" s="10" t="s">
        <v>4762</v>
      </c>
      <c r="E1984" s="11" t="s">
        <v>4763</v>
      </c>
      <c r="F1984" s="10" t="s">
        <v>416</v>
      </c>
      <c r="G1984" s="11" t="s">
        <v>417</v>
      </c>
      <c r="H1984" s="42">
        <v>23177.362799999999</v>
      </c>
      <c r="I1984" s="42">
        <v>63.242568793797801</v>
      </c>
      <c r="J1984" s="42">
        <v>41.864063898265201</v>
      </c>
      <c r="K1984" s="42">
        <v>105.106632692063</v>
      </c>
      <c r="N1984" s="43"/>
    </row>
    <row r="1985" spans="1:14" x14ac:dyDescent="0.3">
      <c r="A1985" s="10" t="s">
        <v>9</v>
      </c>
      <c r="B1985" s="10" t="s">
        <v>61</v>
      </c>
      <c r="C1985" s="10" t="s">
        <v>4743</v>
      </c>
      <c r="D1985" s="10" t="s">
        <v>4762</v>
      </c>
      <c r="E1985" s="11" t="s">
        <v>4763</v>
      </c>
      <c r="F1985" s="10" t="s">
        <v>4746</v>
      </c>
      <c r="G1985" s="11" t="s">
        <v>4747</v>
      </c>
      <c r="H1985" s="42">
        <v>24879.6551</v>
      </c>
      <c r="I1985" s="42">
        <v>67.887503224980705</v>
      </c>
      <c r="J1985" s="42">
        <v>44.938825653504999</v>
      </c>
      <c r="K1985" s="42">
        <v>112.826328878486</v>
      </c>
      <c r="N1985" s="43"/>
    </row>
    <row r="1986" spans="1:14" x14ac:dyDescent="0.3">
      <c r="A1986" s="10" t="s">
        <v>9</v>
      </c>
      <c r="B1986" s="10" t="s">
        <v>61</v>
      </c>
      <c r="C1986" s="10" t="s">
        <v>4743</v>
      </c>
      <c r="D1986" s="10" t="s">
        <v>4762</v>
      </c>
      <c r="E1986" s="11" t="s">
        <v>4763</v>
      </c>
      <c r="F1986" s="10" t="s">
        <v>4748</v>
      </c>
      <c r="G1986" s="11" t="s">
        <v>4749</v>
      </c>
      <c r="H1986" s="42">
        <v>60889.682099999998</v>
      </c>
      <c r="I1986" s="42">
        <v>166.14573157692601</v>
      </c>
      <c r="J1986" s="42">
        <v>109.98186278357799</v>
      </c>
      <c r="K1986" s="42">
        <v>276.12759436050402</v>
      </c>
      <c r="N1986" s="43"/>
    </row>
    <row r="1987" spans="1:14" x14ac:dyDescent="0.3">
      <c r="A1987" s="10" t="s">
        <v>9</v>
      </c>
      <c r="B1987" s="10" t="s">
        <v>61</v>
      </c>
      <c r="C1987" s="10" t="s">
        <v>4743</v>
      </c>
      <c r="D1987" s="10" t="s">
        <v>4762</v>
      </c>
      <c r="E1987" s="11" t="s">
        <v>4763</v>
      </c>
      <c r="F1987" s="10" t="s">
        <v>4817</v>
      </c>
      <c r="G1987" s="11" t="s">
        <v>4818</v>
      </c>
      <c r="H1987" s="42">
        <v>0</v>
      </c>
      <c r="I1987" s="42">
        <v>0</v>
      </c>
      <c r="J1987" s="42">
        <v>0</v>
      </c>
      <c r="K1987" s="42">
        <v>0</v>
      </c>
      <c r="N1987" s="43"/>
    </row>
    <row r="1988" spans="1:14" x14ac:dyDescent="0.3">
      <c r="A1988" s="10" t="s">
        <v>9</v>
      </c>
      <c r="B1988" s="10" t="s">
        <v>61</v>
      </c>
      <c r="C1988" s="10" t="s">
        <v>4743</v>
      </c>
      <c r="D1988" s="10" t="s">
        <v>4762</v>
      </c>
      <c r="E1988" s="11" t="s">
        <v>4763</v>
      </c>
      <c r="F1988" s="10" t="s">
        <v>4760</v>
      </c>
      <c r="G1988" s="11" t="s">
        <v>4761</v>
      </c>
      <c r="H1988" s="42">
        <v>18856.159599999999</v>
      </c>
      <c r="I1988" s="42">
        <v>51.451581391564297</v>
      </c>
      <c r="J1988" s="42">
        <v>34.058899442656397</v>
      </c>
      <c r="K1988" s="42">
        <v>85.510480834220701</v>
      </c>
      <c r="N1988" s="43"/>
    </row>
    <row r="1989" spans="1:14" x14ac:dyDescent="0.3">
      <c r="A1989" s="10" t="s">
        <v>9</v>
      </c>
      <c r="B1989" s="10" t="s">
        <v>61</v>
      </c>
      <c r="C1989" s="10" t="s">
        <v>4743</v>
      </c>
      <c r="D1989" s="10" t="s">
        <v>4762</v>
      </c>
      <c r="E1989" s="11" t="s">
        <v>4763</v>
      </c>
      <c r="F1989" s="10" t="s">
        <v>71</v>
      </c>
      <c r="G1989" s="11" t="s">
        <v>4778</v>
      </c>
      <c r="H1989" s="42">
        <v>2487.9654999999998</v>
      </c>
      <c r="I1989" s="42">
        <v>6.7887503224980703</v>
      </c>
      <c r="J1989" s="42">
        <v>4.4938825653504999</v>
      </c>
      <c r="K1989" s="42">
        <v>11.2826328878486</v>
      </c>
      <c r="N1989" s="43"/>
    </row>
    <row r="1990" spans="1:14" x14ac:dyDescent="0.3">
      <c r="A1990" s="10" t="s">
        <v>9</v>
      </c>
      <c r="B1990" s="10" t="s">
        <v>61</v>
      </c>
      <c r="C1990" s="10" t="s">
        <v>4743</v>
      </c>
      <c r="D1990" s="10" t="s">
        <v>4768</v>
      </c>
      <c r="E1990" s="11" t="s">
        <v>5365</v>
      </c>
      <c r="F1990" s="10" t="s">
        <v>13</v>
      </c>
      <c r="G1990" s="11" t="s">
        <v>415</v>
      </c>
      <c r="H1990" s="42">
        <v>0</v>
      </c>
      <c r="I1990" s="42">
        <v>0</v>
      </c>
      <c r="J1990" s="42">
        <v>0</v>
      </c>
      <c r="K1990" s="42">
        <v>0</v>
      </c>
      <c r="N1990" s="43"/>
    </row>
    <row r="1991" spans="1:14" x14ac:dyDescent="0.3">
      <c r="A1991" s="10" t="s">
        <v>9</v>
      </c>
      <c r="B1991" s="10" t="s">
        <v>61</v>
      </c>
      <c r="C1991" s="10" t="s">
        <v>4743</v>
      </c>
      <c r="D1991" s="10" t="s">
        <v>4768</v>
      </c>
      <c r="E1991" s="11" t="s">
        <v>5365</v>
      </c>
      <c r="F1991" s="10" t="s">
        <v>416</v>
      </c>
      <c r="G1991" s="11" t="s">
        <v>417</v>
      </c>
      <c r="H1991" s="42">
        <v>46971.055500000002</v>
      </c>
      <c r="I1991" s="42">
        <v>108.16036214342699</v>
      </c>
      <c r="J1991" s="42">
        <v>589.37701702518098</v>
      </c>
      <c r="K1991" s="42">
        <v>697.53737916860803</v>
      </c>
      <c r="N1991" s="43"/>
    </row>
    <row r="1992" spans="1:14" x14ac:dyDescent="0.3">
      <c r="A1992" s="10" t="s">
        <v>9</v>
      </c>
      <c r="B1992" s="10" t="s">
        <v>61</v>
      </c>
      <c r="C1992" s="10" t="s">
        <v>4743</v>
      </c>
      <c r="D1992" s="10" t="s">
        <v>4768</v>
      </c>
      <c r="E1992" s="11" t="s">
        <v>5365</v>
      </c>
      <c r="F1992" s="10" t="s">
        <v>4746</v>
      </c>
      <c r="G1992" s="11" t="s">
        <v>4747</v>
      </c>
      <c r="H1992" s="42">
        <v>0</v>
      </c>
      <c r="I1992" s="42">
        <v>0</v>
      </c>
      <c r="J1992" s="42">
        <v>0</v>
      </c>
      <c r="K1992" s="42">
        <v>0</v>
      </c>
      <c r="N1992" s="43"/>
    </row>
    <row r="1993" spans="1:14" x14ac:dyDescent="0.3">
      <c r="A1993" s="10" t="s">
        <v>9</v>
      </c>
      <c r="B1993" s="10" t="s">
        <v>61</v>
      </c>
      <c r="C1993" s="10" t="s">
        <v>4743</v>
      </c>
      <c r="D1993" s="10" t="s">
        <v>4768</v>
      </c>
      <c r="E1993" s="11" t="s">
        <v>5365</v>
      </c>
      <c r="F1993" s="10" t="s">
        <v>4748</v>
      </c>
      <c r="G1993" s="11" t="s">
        <v>4749</v>
      </c>
      <c r="H1993" s="42">
        <v>10214.5388</v>
      </c>
      <c r="I1993" s="42">
        <v>23.6488788531219</v>
      </c>
      <c r="J1993" s="42">
        <v>0</v>
      </c>
      <c r="K1993" s="42">
        <v>23.6488788531219</v>
      </c>
      <c r="N1993" s="43"/>
    </row>
    <row r="1994" spans="1:14" x14ac:dyDescent="0.3">
      <c r="A1994" s="10" t="s">
        <v>9</v>
      </c>
      <c r="B1994" s="10" t="s">
        <v>61</v>
      </c>
      <c r="C1994" s="10" t="s">
        <v>4743</v>
      </c>
      <c r="D1994" s="10" t="s">
        <v>4770</v>
      </c>
      <c r="E1994" s="11" t="s">
        <v>4837</v>
      </c>
      <c r="F1994" s="10" t="s">
        <v>13</v>
      </c>
      <c r="G1994" s="11" t="s">
        <v>415</v>
      </c>
      <c r="H1994" s="42">
        <v>0</v>
      </c>
      <c r="I1994" s="42">
        <v>0</v>
      </c>
      <c r="J1994" s="42">
        <v>0</v>
      </c>
      <c r="K1994" s="42">
        <v>0</v>
      </c>
      <c r="N1994" s="43"/>
    </row>
    <row r="1995" spans="1:14" x14ac:dyDescent="0.3">
      <c r="A1995" s="10" t="s">
        <v>9</v>
      </c>
      <c r="B1995" s="10" t="s">
        <v>61</v>
      </c>
      <c r="C1995" s="10" t="s">
        <v>4743</v>
      </c>
      <c r="D1995" s="10" t="s">
        <v>4770</v>
      </c>
      <c r="E1995" s="11" t="s">
        <v>4837</v>
      </c>
      <c r="F1995" s="10" t="s">
        <v>416</v>
      </c>
      <c r="G1995" s="11" t="s">
        <v>417</v>
      </c>
      <c r="H1995" s="42">
        <v>13117.6397</v>
      </c>
      <c r="I1995" s="42">
        <v>12.0584530080399</v>
      </c>
      <c r="J1995" s="42">
        <v>0</v>
      </c>
      <c r="K1995" s="42">
        <v>12.0584530080399</v>
      </c>
      <c r="N1995" s="43"/>
    </row>
    <row r="1996" spans="1:14" x14ac:dyDescent="0.3">
      <c r="A1996" s="10" t="s">
        <v>9</v>
      </c>
      <c r="B1996" s="10" t="s">
        <v>61</v>
      </c>
      <c r="C1996" s="10" t="s">
        <v>4743</v>
      </c>
      <c r="D1996" s="10" t="s">
        <v>4770</v>
      </c>
      <c r="E1996" s="11" t="s">
        <v>4837</v>
      </c>
      <c r="F1996" s="10" t="s">
        <v>4746</v>
      </c>
      <c r="G1996" s="11" t="s">
        <v>4747</v>
      </c>
      <c r="H1996" s="42">
        <v>0</v>
      </c>
      <c r="I1996" s="42">
        <v>0</v>
      </c>
      <c r="J1996" s="42">
        <v>0</v>
      </c>
      <c r="K1996" s="42">
        <v>0</v>
      </c>
      <c r="N1996" s="43"/>
    </row>
    <row r="1997" spans="1:14" x14ac:dyDescent="0.3">
      <c r="A1997" s="10" t="s">
        <v>9</v>
      </c>
      <c r="B1997" s="10" t="s">
        <v>61</v>
      </c>
      <c r="C1997" s="10" t="s">
        <v>4743</v>
      </c>
      <c r="D1997" s="10" t="s">
        <v>4770</v>
      </c>
      <c r="E1997" s="11" t="s">
        <v>4837</v>
      </c>
      <c r="F1997" s="10" t="s">
        <v>4748</v>
      </c>
      <c r="G1997" s="11" t="s">
        <v>4749</v>
      </c>
      <c r="H1997" s="42">
        <v>13117.6397</v>
      </c>
      <c r="I1997" s="42">
        <v>12.0584530080399</v>
      </c>
      <c r="J1997" s="42">
        <v>0</v>
      </c>
      <c r="K1997" s="42">
        <v>12.0584530080399</v>
      </c>
      <c r="N1997" s="43"/>
    </row>
    <row r="1998" spans="1:14" x14ac:dyDescent="0.3">
      <c r="A1998" s="10" t="s">
        <v>9</v>
      </c>
      <c r="B1998" s="10" t="s">
        <v>61</v>
      </c>
      <c r="C1998" s="10" t="s">
        <v>4743</v>
      </c>
      <c r="D1998" s="10" t="s">
        <v>4770</v>
      </c>
      <c r="E1998" s="11" t="s">
        <v>4837</v>
      </c>
      <c r="F1998" s="10" t="s">
        <v>4760</v>
      </c>
      <c r="G1998" s="11" t="s">
        <v>4761</v>
      </c>
      <c r="H1998" s="42">
        <v>10545.5535</v>
      </c>
      <c r="I1998" s="42">
        <v>9.6940504574438595</v>
      </c>
      <c r="J1998" s="42">
        <v>0</v>
      </c>
      <c r="K1998" s="42">
        <v>9.6940504574438595</v>
      </c>
      <c r="N1998" s="43"/>
    </row>
    <row r="1999" spans="1:14" x14ac:dyDescent="0.3">
      <c r="A1999" s="10" t="s">
        <v>9</v>
      </c>
      <c r="B1999" s="10" t="s">
        <v>61</v>
      </c>
      <c r="C1999" s="10" t="s">
        <v>4743</v>
      </c>
      <c r="D1999" s="10" t="s">
        <v>4772</v>
      </c>
      <c r="E1999" s="11" t="s">
        <v>5366</v>
      </c>
      <c r="F1999" s="10" t="s">
        <v>416</v>
      </c>
      <c r="G1999" s="11" t="s">
        <v>417</v>
      </c>
      <c r="H1999" s="42">
        <v>27160.0219</v>
      </c>
      <c r="I1999" s="42">
        <v>43.407071067449301</v>
      </c>
      <c r="J1999" s="42">
        <v>2839.6053166657198</v>
      </c>
      <c r="K1999" s="42">
        <v>2883.0123877331698</v>
      </c>
      <c r="N1999" s="43"/>
    </row>
    <row r="2000" spans="1:14" x14ac:dyDescent="0.3">
      <c r="A2000" s="10" t="s">
        <v>9</v>
      </c>
      <c r="B2000" s="10" t="s">
        <v>61</v>
      </c>
      <c r="C2000" s="10" t="s">
        <v>4743</v>
      </c>
      <c r="D2000" s="10" t="s">
        <v>4772</v>
      </c>
      <c r="E2000" s="11" t="s">
        <v>5366</v>
      </c>
      <c r="F2000" s="10" t="s">
        <v>4746</v>
      </c>
      <c r="G2000" s="11" t="s">
        <v>4747</v>
      </c>
      <c r="H2000" s="42">
        <v>37889.907099999997</v>
      </c>
      <c r="I2000" s="42">
        <v>60.555543587922998</v>
      </c>
      <c r="J2000" s="42">
        <v>3961.4247010274898</v>
      </c>
      <c r="K2000" s="42">
        <v>4021.9802446154099</v>
      </c>
      <c r="N2000" s="43"/>
    </row>
    <row r="2001" spans="1:14" x14ac:dyDescent="0.3">
      <c r="A2001" s="10" t="s">
        <v>9</v>
      </c>
      <c r="B2001" s="10" t="s">
        <v>61</v>
      </c>
      <c r="C2001" s="10" t="s">
        <v>4743</v>
      </c>
      <c r="D2001" s="10" t="s">
        <v>4772</v>
      </c>
      <c r="E2001" s="11" t="s">
        <v>5366</v>
      </c>
      <c r="F2001" s="10" t="s">
        <v>4838</v>
      </c>
      <c r="G2001" s="11" t="s">
        <v>4839</v>
      </c>
      <c r="H2001" s="42">
        <v>385738.7254</v>
      </c>
      <c r="I2001" s="42">
        <v>646.01511323222303</v>
      </c>
      <c r="J2001" s="42">
        <v>38314.728010443599</v>
      </c>
      <c r="K2001" s="42">
        <v>38960.743123675798</v>
      </c>
      <c r="N2001" s="43"/>
    </row>
    <row r="2002" spans="1:14" x14ac:dyDescent="0.3">
      <c r="A2002" s="10" t="s">
        <v>9</v>
      </c>
      <c r="B2002" s="10" t="s">
        <v>61</v>
      </c>
      <c r="C2002" s="10" t="s">
        <v>4743</v>
      </c>
      <c r="D2002" s="10" t="s">
        <v>4772</v>
      </c>
      <c r="E2002" s="11" t="s">
        <v>5366</v>
      </c>
      <c r="F2002" s="10" t="s">
        <v>4840</v>
      </c>
      <c r="G2002" s="11" t="s">
        <v>4841</v>
      </c>
      <c r="H2002" s="42">
        <v>47997.352800000001</v>
      </c>
      <c r="I2002" s="42">
        <v>80.383464939720895</v>
      </c>
      <c r="J2002" s="42">
        <v>4767.49000544715</v>
      </c>
      <c r="K2002" s="42">
        <v>4847.8734703868704</v>
      </c>
      <c r="N2002" s="43"/>
    </row>
    <row r="2003" spans="1:14" x14ac:dyDescent="0.3">
      <c r="A2003" s="10" t="s">
        <v>9</v>
      </c>
      <c r="B2003" s="10" t="s">
        <v>61</v>
      </c>
      <c r="C2003" s="10" t="s">
        <v>4743</v>
      </c>
      <c r="D2003" s="10" t="s">
        <v>4774</v>
      </c>
      <c r="E2003" s="11" t="s">
        <v>4773</v>
      </c>
      <c r="F2003" s="10" t="s">
        <v>416</v>
      </c>
      <c r="G2003" s="11" t="s">
        <v>417</v>
      </c>
      <c r="H2003" s="42">
        <v>15897.9121</v>
      </c>
      <c r="I2003" s="42">
        <v>27.356810832534901</v>
      </c>
      <c r="J2003" s="42">
        <v>1183.02437177974</v>
      </c>
      <c r="K2003" s="42">
        <v>1210.3811826122801</v>
      </c>
      <c r="N2003" s="43"/>
    </row>
    <row r="2004" spans="1:14" x14ac:dyDescent="0.3">
      <c r="A2004" s="10" t="s">
        <v>9</v>
      </c>
      <c r="B2004" s="10" t="s">
        <v>61</v>
      </c>
      <c r="C2004" s="10" t="s">
        <v>4743</v>
      </c>
      <c r="D2004" s="10" t="s">
        <v>4774</v>
      </c>
      <c r="E2004" s="11" t="s">
        <v>4773</v>
      </c>
      <c r="F2004" s="10" t="s">
        <v>4746</v>
      </c>
      <c r="G2004" s="11" t="s">
        <v>4747</v>
      </c>
      <c r="H2004" s="42">
        <v>17846.6885</v>
      </c>
      <c r="I2004" s="42">
        <v>30.710226353942399</v>
      </c>
      <c r="J2004" s="42">
        <v>1328.04026251403</v>
      </c>
      <c r="K2004" s="42">
        <v>1358.75048886798</v>
      </c>
      <c r="N2004" s="43"/>
    </row>
    <row r="2005" spans="1:14" x14ac:dyDescent="0.3">
      <c r="A2005" s="10" t="s">
        <v>9</v>
      </c>
      <c r="B2005" s="10" t="s">
        <v>61</v>
      </c>
      <c r="C2005" s="10" t="s">
        <v>4743</v>
      </c>
      <c r="D2005" s="10" t="s">
        <v>4774</v>
      </c>
      <c r="E2005" s="11" t="s">
        <v>4773</v>
      </c>
      <c r="F2005" s="10" t="s">
        <v>4748</v>
      </c>
      <c r="G2005" s="11" t="s">
        <v>4749</v>
      </c>
      <c r="H2005" s="42">
        <v>23512.213500000002</v>
      </c>
      <c r="I2005" s="42">
        <v>51.073791657933299</v>
      </c>
      <c r="J2005" s="42">
        <v>0</v>
      </c>
      <c r="K2005" s="42">
        <v>51.073791657933299</v>
      </c>
      <c r="N2005" s="43"/>
    </row>
    <row r="2006" spans="1:14" x14ac:dyDescent="0.3">
      <c r="A2006" s="10" t="s">
        <v>9</v>
      </c>
      <c r="B2006" s="10" t="s">
        <v>61</v>
      </c>
      <c r="C2006" s="10" t="s">
        <v>4743</v>
      </c>
      <c r="D2006" s="10" t="s">
        <v>4774</v>
      </c>
      <c r="E2006" s="11" t="s">
        <v>4773</v>
      </c>
      <c r="F2006" s="10" t="s">
        <v>4760</v>
      </c>
      <c r="G2006" s="11" t="s">
        <v>4761</v>
      </c>
      <c r="H2006" s="42">
        <v>8378.6617000000006</v>
      </c>
      <c r="I2006" s="42">
        <v>18.200329071473501</v>
      </c>
      <c r="J2006" s="42">
        <v>0</v>
      </c>
      <c r="K2006" s="42">
        <v>18.200329071473501</v>
      </c>
      <c r="N2006" s="43"/>
    </row>
    <row r="2007" spans="1:14" x14ac:dyDescent="0.3">
      <c r="A2007" s="10" t="s">
        <v>9</v>
      </c>
      <c r="B2007" s="10" t="s">
        <v>61</v>
      </c>
      <c r="C2007" s="10" t="s">
        <v>4743</v>
      </c>
      <c r="D2007" s="10" t="s">
        <v>4776</v>
      </c>
      <c r="E2007" s="11" t="s">
        <v>4777</v>
      </c>
      <c r="F2007" s="10" t="s">
        <v>13</v>
      </c>
      <c r="G2007" s="11" t="s">
        <v>415</v>
      </c>
      <c r="H2007" s="42">
        <v>0</v>
      </c>
      <c r="I2007" s="42">
        <v>0</v>
      </c>
      <c r="J2007" s="42">
        <v>0</v>
      </c>
      <c r="K2007" s="42">
        <v>0</v>
      </c>
      <c r="N2007" s="43"/>
    </row>
    <row r="2008" spans="1:14" x14ac:dyDescent="0.3">
      <c r="A2008" s="10" t="s">
        <v>9</v>
      </c>
      <c r="B2008" s="10" t="s">
        <v>61</v>
      </c>
      <c r="C2008" s="10" t="s">
        <v>4743</v>
      </c>
      <c r="D2008" s="10" t="s">
        <v>4776</v>
      </c>
      <c r="E2008" s="11" t="s">
        <v>4777</v>
      </c>
      <c r="F2008" s="10" t="s">
        <v>416</v>
      </c>
      <c r="G2008" s="11" t="s">
        <v>417</v>
      </c>
      <c r="H2008" s="42">
        <v>17650.384099999999</v>
      </c>
      <c r="I2008" s="42">
        <v>22.113632169218899</v>
      </c>
      <c r="J2008" s="42">
        <v>740.83489640517098</v>
      </c>
      <c r="K2008" s="42">
        <v>762.94852857439002</v>
      </c>
      <c r="N2008" s="43"/>
    </row>
    <row r="2009" spans="1:14" x14ac:dyDescent="0.3">
      <c r="A2009" s="10" t="s">
        <v>9</v>
      </c>
      <c r="B2009" s="10" t="s">
        <v>61</v>
      </c>
      <c r="C2009" s="10" t="s">
        <v>4743</v>
      </c>
      <c r="D2009" s="10" t="s">
        <v>4776</v>
      </c>
      <c r="E2009" s="11" t="s">
        <v>4777</v>
      </c>
      <c r="F2009" s="10" t="s">
        <v>4746</v>
      </c>
      <c r="G2009" s="11" t="s">
        <v>4747</v>
      </c>
      <c r="H2009" s="42">
        <v>3728.9544000000001</v>
      </c>
      <c r="I2009" s="42">
        <v>4.6718941202575097</v>
      </c>
      <c r="J2009" s="42">
        <v>156.514414733487</v>
      </c>
      <c r="K2009" s="42">
        <v>161.18630885374401</v>
      </c>
      <c r="N2009" s="43"/>
    </row>
    <row r="2010" spans="1:14" x14ac:dyDescent="0.3">
      <c r="A2010" s="10" t="s">
        <v>9</v>
      </c>
      <c r="B2010" s="10" t="s">
        <v>61</v>
      </c>
      <c r="C2010" s="10" t="s">
        <v>4743</v>
      </c>
      <c r="D2010" s="10" t="s">
        <v>4776</v>
      </c>
      <c r="E2010" s="11" t="s">
        <v>4777</v>
      </c>
      <c r="F2010" s="10" t="s">
        <v>4748</v>
      </c>
      <c r="G2010" s="11" t="s">
        <v>4749</v>
      </c>
      <c r="H2010" s="42">
        <v>25694.081999999999</v>
      </c>
      <c r="I2010" s="42">
        <v>29.9531059683313</v>
      </c>
      <c r="J2010" s="42">
        <v>0</v>
      </c>
      <c r="K2010" s="42">
        <v>29.9531059683313</v>
      </c>
      <c r="N2010" s="43"/>
    </row>
    <row r="2011" spans="1:14" x14ac:dyDescent="0.3">
      <c r="A2011" s="10" t="s">
        <v>9</v>
      </c>
      <c r="B2011" s="10" t="s">
        <v>61</v>
      </c>
      <c r="C2011" s="10" t="s">
        <v>4779</v>
      </c>
      <c r="D2011" s="10" t="s">
        <v>5367</v>
      </c>
      <c r="E2011" s="11" t="s">
        <v>5368</v>
      </c>
      <c r="F2011" s="10" t="s">
        <v>13</v>
      </c>
      <c r="G2011" s="11" t="s">
        <v>415</v>
      </c>
      <c r="H2011" s="42">
        <v>0</v>
      </c>
      <c r="I2011" s="42">
        <v>0</v>
      </c>
      <c r="J2011" s="42">
        <v>0</v>
      </c>
      <c r="K2011" s="42">
        <v>0</v>
      </c>
      <c r="N2011" s="43"/>
    </row>
    <row r="2012" spans="1:14" x14ac:dyDescent="0.3">
      <c r="A2012" s="10" t="s">
        <v>9</v>
      </c>
      <c r="B2012" s="10" t="s">
        <v>61</v>
      </c>
      <c r="C2012" s="10" t="s">
        <v>4779</v>
      </c>
      <c r="D2012" s="10" t="s">
        <v>5367</v>
      </c>
      <c r="E2012" s="11" t="s">
        <v>5368</v>
      </c>
      <c r="F2012" s="10" t="s">
        <v>416</v>
      </c>
      <c r="G2012" s="11" t="s">
        <v>417</v>
      </c>
      <c r="H2012" s="42">
        <v>29184459.567699999</v>
      </c>
      <c r="I2012" s="42">
        <v>25289.077915007299</v>
      </c>
      <c r="J2012" s="42">
        <v>14611799.077812999</v>
      </c>
      <c r="K2012" s="42">
        <v>14637088.155727999</v>
      </c>
      <c r="N2012" s="43"/>
    </row>
    <row r="2013" spans="1:14" x14ac:dyDescent="0.3">
      <c r="A2013" s="10" t="s">
        <v>9</v>
      </c>
      <c r="B2013" s="10" t="s">
        <v>61</v>
      </c>
      <c r="C2013" s="10" t="s">
        <v>4779</v>
      </c>
      <c r="D2013" s="10" t="s">
        <v>5367</v>
      </c>
      <c r="E2013" s="11" t="s">
        <v>5368</v>
      </c>
      <c r="F2013" s="10" t="s">
        <v>4782</v>
      </c>
      <c r="G2013" s="11" t="s">
        <v>4783</v>
      </c>
      <c r="H2013" s="42">
        <v>886874.14489999996</v>
      </c>
      <c r="I2013" s="42">
        <v>768.49904657029799</v>
      </c>
      <c r="J2013" s="42">
        <v>444031.755436696</v>
      </c>
      <c r="K2013" s="42">
        <v>444800.25448326702</v>
      </c>
      <c r="N2013" s="43"/>
    </row>
    <row r="2014" spans="1:14" x14ac:dyDescent="0.3">
      <c r="A2014" s="10" t="s">
        <v>9</v>
      </c>
      <c r="B2014" s="10" t="s">
        <v>61</v>
      </c>
      <c r="C2014" s="10" t="s">
        <v>4779</v>
      </c>
      <c r="D2014" s="10" t="s">
        <v>5367</v>
      </c>
      <c r="E2014" s="11" t="s">
        <v>5368</v>
      </c>
      <c r="F2014" s="10" t="s">
        <v>4784</v>
      </c>
      <c r="G2014" s="11" t="s">
        <v>4785</v>
      </c>
      <c r="H2014" s="42">
        <v>2268071.5836999998</v>
      </c>
      <c r="I2014" s="42">
        <v>1965.3418240158401</v>
      </c>
      <c r="J2014" s="42">
        <v>1135556.62046106</v>
      </c>
      <c r="K2014" s="42">
        <v>1137521.96228507</v>
      </c>
      <c r="N2014" s="43"/>
    </row>
    <row r="2015" spans="1:14" x14ac:dyDescent="0.3">
      <c r="A2015" s="10" t="s">
        <v>9</v>
      </c>
      <c r="B2015" s="10" t="s">
        <v>61</v>
      </c>
      <c r="C2015" s="10" t="s">
        <v>4779</v>
      </c>
      <c r="D2015" s="10" t="s">
        <v>5367</v>
      </c>
      <c r="E2015" s="11" t="s">
        <v>5368</v>
      </c>
      <c r="F2015" s="10" t="s">
        <v>4731</v>
      </c>
      <c r="G2015" s="11" t="s">
        <v>4732</v>
      </c>
      <c r="H2015" s="42">
        <v>0</v>
      </c>
      <c r="I2015" s="42">
        <v>0</v>
      </c>
      <c r="J2015" s="42">
        <v>0</v>
      </c>
      <c r="K2015" s="42">
        <v>0</v>
      </c>
      <c r="N2015" s="43"/>
    </row>
    <row r="2016" spans="1:14" x14ac:dyDescent="0.3">
      <c r="A2016" s="10" t="s">
        <v>9</v>
      </c>
      <c r="B2016" s="10" t="s">
        <v>61</v>
      </c>
      <c r="C2016" s="10" t="s">
        <v>4779</v>
      </c>
      <c r="D2016" s="10" t="s">
        <v>5367</v>
      </c>
      <c r="E2016" s="11" t="s">
        <v>5368</v>
      </c>
      <c r="F2016" s="10" t="s">
        <v>4786</v>
      </c>
      <c r="G2016" s="11" t="s">
        <v>4787</v>
      </c>
      <c r="H2016" s="42">
        <v>0</v>
      </c>
      <c r="I2016" s="42">
        <v>0</v>
      </c>
      <c r="J2016" s="42">
        <v>0</v>
      </c>
      <c r="K2016" s="42">
        <v>0</v>
      </c>
      <c r="N2016" s="43"/>
    </row>
    <row r="2017" spans="1:14" x14ac:dyDescent="0.3">
      <c r="A2017" s="10" t="s">
        <v>9</v>
      </c>
      <c r="B2017" s="10" t="s">
        <v>61</v>
      </c>
      <c r="C2017" s="10" t="s">
        <v>4779</v>
      </c>
      <c r="D2017" s="10" t="s">
        <v>5367</v>
      </c>
      <c r="E2017" s="11" t="s">
        <v>5368</v>
      </c>
      <c r="F2017" s="10" t="s">
        <v>4859</v>
      </c>
      <c r="G2017" s="11" t="s">
        <v>4860</v>
      </c>
      <c r="H2017" s="42">
        <v>2079065.6185999999</v>
      </c>
      <c r="I2017" s="42">
        <v>1801.5633386811901</v>
      </c>
      <c r="J2017" s="42">
        <v>1040926.9020893</v>
      </c>
      <c r="K2017" s="42">
        <v>1042728.46542799</v>
      </c>
      <c r="N2017" s="43"/>
    </row>
    <row r="2018" spans="1:14" x14ac:dyDescent="0.3">
      <c r="A2018" s="10" t="s">
        <v>9</v>
      </c>
      <c r="B2018" s="10" t="s">
        <v>61</v>
      </c>
      <c r="C2018" s="10" t="s">
        <v>4779</v>
      </c>
      <c r="D2018" s="10" t="s">
        <v>5367</v>
      </c>
      <c r="E2018" s="11" t="s">
        <v>5368</v>
      </c>
      <c r="F2018" s="10" t="s">
        <v>4869</v>
      </c>
      <c r="G2018" s="11" t="s">
        <v>4870</v>
      </c>
      <c r="H2018" s="42">
        <v>143773.76850000001</v>
      </c>
      <c r="I2018" s="42">
        <v>124.583634143455</v>
      </c>
      <c r="J2018" s="42">
        <v>0</v>
      </c>
      <c r="K2018" s="42">
        <v>124.583634143455</v>
      </c>
      <c r="N2018" s="43"/>
    </row>
    <row r="2019" spans="1:14" x14ac:dyDescent="0.3">
      <c r="A2019" s="10" t="s">
        <v>9</v>
      </c>
      <c r="B2019" s="10" t="s">
        <v>61</v>
      </c>
      <c r="C2019" s="10" t="s">
        <v>4779</v>
      </c>
      <c r="D2019" s="10" t="s">
        <v>5367</v>
      </c>
      <c r="E2019" s="11" t="s">
        <v>5368</v>
      </c>
      <c r="F2019" s="10" t="s">
        <v>71</v>
      </c>
      <c r="G2019" s="11" t="s">
        <v>4778</v>
      </c>
      <c r="H2019" s="42">
        <v>660713.16079999995</v>
      </c>
      <c r="I2019" s="42">
        <v>572.52479061430199</v>
      </c>
      <c r="J2019" s="42">
        <v>330799.61379527999</v>
      </c>
      <c r="K2019" s="42">
        <v>331372.13858589402</v>
      </c>
      <c r="N2019" s="43"/>
    </row>
    <row r="2020" spans="1:14" x14ac:dyDescent="0.3">
      <c r="A2020" s="10" t="s">
        <v>9</v>
      </c>
      <c r="B2020" s="10" t="s">
        <v>61</v>
      </c>
      <c r="C2020" s="10" t="s">
        <v>4779</v>
      </c>
      <c r="D2020" s="10" t="s">
        <v>5367</v>
      </c>
      <c r="E2020" s="11" t="s">
        <v>5368</v>
      </c>
      <c r="F2020" s="10" t="s">
        <v>4788</v>
      </c>
      <c r="G2020" s="11" t="s">
        <v>4789</v>
      </c>
      <c r="H2020" s="42">
        <v>0</v>
      </c>
      <c r="I2020" s="42">
        <v>0</v>
      </c>
      <c r="J2020" s="42">
        <v>0</v>
      </c>
      <c r="K2020" s="42">
        <v>0</v>
      </c>
      <c r="N2020" s="43"/>
    </row>
    <row r="2021" spans="1:14" x14ac:dyDescent="0.3">
      <c r="A2021" s="10" t="s">
        <v>9</v>
      </c>
      <c r="B2021" s="10" t="s">
        <v>61</v>
      </c>
      <c r="C2021" s="10" t="s">
        <v>4779</v>
      </c>
      <c r="D2021" s="10" t="s">
        <v>5369</v>
      </c>
      <c r="E2021" s="11" t="s">
        <v>5370</v>
      </c>
      <c r="F2021" s="10" t="s">
        <v>13</v>
      </c>
      <c r="G2021" s="11" t="s">
        <v>415</v>
      </c>
      <c r="H2021" s="42">
        <v>0</v>
      </c>
      <c r="I2021" s="42">
        <v>0</v>
      </c>
      <c r="J2021" s="42">
        <v>0</v>
      </c>
      <c r="K2021" s="42">
        <v>0</v>
      </c>
      <c r="N2021" s="43"/>
    </row>
    <row r="2022" spans="1:14" x14ac:dyDescent="0.3">
      <c r="A2022" s="10" t="s">
        <v>9</v>
      </c>
      <c r="B2022" s="10" t="s">
        <v>61</v>
      </c>
      <c r="C2022" s="10" t="s">
        <v>4779</v>
      </c>
      <c r="D2022" s="10" t="s">
        <v>5369</v>
      </c>
      <c r="E2022" s="11" t="s">
        <v>5370</v>
      </c>
      <c r="F2022" s="10" t="s">
        <v>416</v>
      </c>
      <c r="G2022" s="11" t="s">
        <v>417</v>
      </c>
      <c r="H2022" s="42">
        <v>341080.41560000001</v>
      </c>
      <c r="I2022" s="42">
        <v>333.72657949046697</v>
      </c>
      <c r="J2022" s="42">
        <v>37396.706047576998</v>
      </c>
      <c r="K2022" s="42">
        <v>37730.432627067501</v>
      </c>
      <c r="N2022" s="43"/>
    </row>
    <row r="2023" spans="1:14" x14ac:dyDescent="0.3">
      <c r="A2023" s="10" t="s">
        <v>9</v>
      </c>
      <c r="B2023" s="10" t="s">
        <v>61</v>
      </c>
      <c r="C2023" s="10" t="s">
        <v>4779</v>
      </c>
      <c r="D2023" s="10" t="s">
        <v>5369</v>
      </c>
      <c r="E2023" s="11" t="s">
        <v>5370</v>
      </c>
      <c r="F2023" s="10" t="s">
        <v>4731</v>
      </c>
      <c r="G2023" s="11" t="s">
        <v>4732</v>
      </c>
      <c r="H2023" s="42">
        <v>0</v>
      </c>
      <c r="I2023" s="42">
        <v>0</v>
      </c>
      <c r="J2023" s="42">
        <v>0</v>
      </c>
      <c r="K2023" s="42">
        <v>0</v>
      </c>
      <c r="N2023" s="43"/>
    </row>
    <row r="2024" spans="1:14" x14ac:dyDescent="0.3">
      <c r="A2024" s="10" t="s">
        <v>9</v>
      </c>
      <c r="B2024" s="10" t="s">
        <v>61</v>
      </c>
      <c r="C2024" s="10" t="s">
        <v>4779</v>
      </c>
      <c r="D2024" s="10" t="s">
        <v>5369</v>
      </c>
      <c r="E2024" s="11" t="s">
        <v>5370</v>
      </c>
      <c r="F2024" s="10" t="s">
        <v>4786</v>
      </c>
      <c r="G2024" s="11" t="s">
        <v>4787</v>
      </c>
      <c r="H2024" s="42">
        <v>0</v>
      </c>
      <c r="I2024" s="42">
        <v>0</v>
      </c>
      <c r="J2024" s="42">
        <v>0</v>
      </c>
      <c r="K2024" s="42">
        <v>0</v>
      </c>
      <c r="N2024" s="43"/>
    </row>
    <row r="2025" spans="1:14" x14ac:dyDescent="0.3">
      <c r="A2025" s="10" t="s">
        <v>9</v>
      </c>
      <c r="B2025" s="10" t="s">
        <v>61</v>
      </c>
      <c r="C2025" s="10" t="s">
        <v>4779</v>
      </c>
      <c r="D2025" s="10" t="s">
        <v>5369</v>
      </c>
      <c r="E2025" s="11" t="s">
        <v>5370</v>
      </c>
      <c r="F2025" s="10" t="s">
        <v>4859</v>
      </c>
      <c r="G2025" s="11" t="s">
        <v>4860</v>
      </c>
      <c r="H2025" s="42">
        <v>60994.2376</v>
      </c>
      <c r="I2025" s="42">
        <v>59.679176353430499</v>
      </c>
      <c r="J2025" s="42">
        <v>6687.5243160381897</v>
      </c>
      <c r="K2025" s="42">
        <v>6747.2034923916199</v>
      </c>
      <c r="N2025" s="43"/>
    </row>
    <row r="2026" spans="1:14" x14ac:dyDescent="0.3">
      <c r="A2026" s="10" t="s">
        <v>9</v>
      </c>
      <c r="B2026" s="10" t="s">
        <v>61</v>
      </c>
      <c r="C2026" s="10" t="s">
        <v>4779</v>
      </c>
      <c r="D2026" s="10" t="s">
        <v>5369</v>
      </c>
      <c r="E2026" s="11" t="s">
        <v>5370</v>
      </c>
      <c r="F2026" s="10" t="s">
        <v>4788</v>
      </c>
      <c r="G2026" s="11" t="s">
        <v>4789</v>
      </c>
      <c r="H2026" s="42">
        <v>0</v>
      </c>
      <c r="I2026" s="42">
        <v>0</v>
      </c>
      <c r="J2026" s="42">
        <v>0</v>
      </c>
      <c r="K2026" s="42">
        <v>0</v>
      </c>
      <c r="N2026" s="43"/>
    </row>
    <row r="2027" spans="1:14" x14ac:dyDescent="0.3">
      <c r="A2027" s="10" t="s">
        <v>9</v>
      </c>
      <c r="B2027" s="10" t="s">
        <v>61</v>
      </c>
      <c r="C2027" s="10" t="s">
        <v>4779</v>
      </c>
      <c r="D2027" s="10" t="s">
        <v>5369</v>
      </c>
      <c r="E2027" s="11" t="s">
        <v>5370</v>
      </c>
      <c r="F2027" s="10" t="s">
        <v>4741</v>
      </c>
      <c r="G2027" s="11" t="s">
        <v>4742</v>
      </c>
      <c r="H2027" s="42">
        <v>18773.602999999999</v>
      </c>
      <c r="I2027" s="42">
        <v>18.368836205705499</v>
      </c>
      <c r="J2027" s="42">
        <v>2058.3735615834598</v>
      </c>
      <c r="K2027" s="42">
        <v>2076.7423977891699</v>
      </c>
      <c r="N2027" s="43"/>
    </row>
    <row r="2028" spans="1:14" x14ac:dyDescent="0.3">
      <c r="A2028" s="10" t="s">
        <v>9</v>
      </c>
      <c r="B2028" s="10" t="s">
        <v>61</v>
      </c>
      <c r="C2028" s="10" t="s">
        <v>4779</v>
      </c>
      <c r="D2028" s="10" t="s">
        <v>5371</v>
      </c>
      <c r="E2028" s="11" t="s">
        <v>5372</v>
      </c>
      <c r="F2028" s="10" t="s">
        <v>13</v>
      </c>
      <c r="G2028" s="11" t="s">
        <v>415</v>
      </c>
      <c r="H2028" s="42">
        <v>0</v>
      </c>
      <c r="I2028" s="42">
        <v>0</v>
      </c>
      <c r="J2028" s="42">
        <v>0</v>
      </c>
      <c r="K2028" s="42">
        <v>0</v>
      </c>
      <c r="N2028" s="43"/>
    </row>
    <row r="2029" spans="1:14" x14ac:dyDescent="0.3">
      <c r="A2029" s="10" t="s">
        <v>9</v>
      </c>
      <c r="B2029" s="10" t="s">
        <v>61</v>
      </c>
      <c r="C2029" s="10" t="s">
        <v>4779</v>
      </c>
      <c r="D2029" s="10" t="s">
        <v>5371</v>
      </c>
      <c r="E2029" s="11" t="s">
        <v>5372</v>
      </c>
      <c r="F2029" s="10" t="s">
        <v>416</v>
      </c>
      <c r="G2029" s="11" t="s">
        <v>417</v>
      </c>
      <c r="H2029" s="42">
        <v>643188.21609999996</v>
      </c>
      <c r="I2029" s="42">
        <v>667.64114118747705</v>
      </c>
      <c r="J2029" s="42">
        <v>132973.595313953</v>
      </c>
      <c r="K2029" s="42">
        <v>133641.23645514101</v>
      </c>
      <c r="N2029" s="43"/>
    </row>
    <row r="2030" spans="1:14" x14ac:dyDescent="0.3">
      <c r="A2030" s="10" t="s">
        <v>9</v>
      </c>
      <c r="B2030" s="10" t="s">
        <v>61</v>
      </c>
      <c r="C2030" s="10" t="s">
        <v>4779</v>
      </c>
      <c r="D2030" s="10" t="s">
        <v>5371</v>
      </c>
      <c r="E2030" s="11" t="s">
        <v>5372</v>
      </c>
      <c r="F2030" s="10" t="s">
        <v>4731</v>
      </c>
      <c r="G2030" s="11" t="s">
        <v>4732</v>
      </c>
      <c r="H2030" s="42">
        <v>0</v>
      </c>
      <c r="I2030" s="42">
        <v>0</v>
      </c>
      <c r="J2030" s="42">
        <v>0</v>
      </c>
      <c r="K2030" s="42">
        <v>0</v>
      </c>
      <c r="N2030" s="43"/>
    </row>
    <row r="2031" spans="1:14" x14ac:dyDescent="0.3">
      <c r="A2031" s="10" t="s">
        <v>9</v>
      </c>
      <c r="B2031" s="10" t="s">
        <v>61</v>
      </c>
      <c r="C2031" s="10" t="s">
        <v>4779</v>
      </c>
      <c r="D2031" s="10" t="s">
        <v>5371</v>
      </c>
      <c r="E2031" s="11" t="s">
        <v>5372</v>
      </c>
      <c r="F2031" s="10" t="s">
        <v>4786</v>
      </c>
      <c r="G2031" s="11" t="s">
        <v>4787</v>
      </c>
      <c r="H2031" s="42">
        <v>0</v>
      </c>
      <c r="I2031" s="42">
        <v>0</v>
      </c>
      <c r="J2031" s="42">
        <v>0</v>
      </c>
      <c r="K2031" s="42">
        <v>0</v>
      </c>
      <c r="N2031" s="43"/>
    </row>
    <row r="2032" spans="1:14" x14ac:dyDescent="0.3">
      <c r="A2032" s="10" t="s">
        <v>9</v>
      </c>
      <c r="B2032" s="10" t="s">
        <v>61</v>
      </c>
      <c r="C2032" s="10" t="s">
        <v>4779</v>
      </c>
      <c r="D2032" s="10" t="s">
        <v>5371</v>
      </c>
      <c r="E2032" s="11" t="s">
        <v>5372</v>
      </c>
      <c r="F2032" s="10" t="s">
        <v>4739</v>
      </c>
      <c r="G2032" s="11" t="s">
        <v>4740</v>
      </c>
      <c r="H2032" s="42">
        <v>0</v>
      </c>
      <c r="I2032" s="42">
        <v>0</v>
      </c>
      <c r="J2032" s="42">
        <v>0</v>
      </c>
      <c r="K2032" s="42">
        <v>0</v>
      </c>
      <c r="N2032" s="43"/>
    </row>
    <row r="2033" spans="1:14" x14ac:dyDescent="0.3">
      <c r="A2033" s="10" t="s">
        <v>9</v>
      </c>
      <c r="B2033" s="10" t="s">
        <v>61</v>
      </c>
      <c r="C2033" s="10" t="s">
        <v>4779</v>
      </c>
      <c r="D2033" s="10" t="s">
        <v>5371</v>
      </c>
      <c r="E2033" s="11" t="s">
        <v>5372</v>
      </c>
      <c r="F2033" s="10" t="s">
        <v>4788</v>
      </c>
      <c r="G2033" s="11" t="s">
        <v>4789</v>
      </c>
      <c r="H2033" s="42">
        <v>0</v>
      </c>
      <c r="I2033" s="42">
        <v>0</v>
      </c>
      <c r="J2033" s="42">
        <v>0</v>
      </c>
      <c r="K2033" s="42">
        <v>0</v>
      </c>
      <c r="N2033" s="43"/>
    </row>
    <row r="2034" spans="1:14" x14ac:dyDescent="0.3">
      <c r="A2034" s="10" t="s">
        <v>9</v>
      </c>
      <c r="B2034" s="10" t="s">
        <v>61</v>
      </c>
      <c r="C2034" s="10" t="s">
        <v>4779</v>
      </c>
      <c r="D2034" s="10" t="s">
        <v>5371</v>
      </c>
      <c r="E2034" s="11" t="s">
        <v>5372</v>
      </c>
      <c r="F2034" s="10" t="s">
        <v>4741</v>
      </c>
      <c r="G2034" s="11" t="s">
        <v>4742</v>
      </c>
      <c r="H2034" s="42">
        <v>9006.6543999999994</v>
      </c>
      <c r="I2034" s="42">
        <v>9.3490721811495998</v>
      </c>
      <c r="J2034" s="42">
        <v>1862.0478339096801</v>
      </c>
      <c r="K2034" s="42">
        <v>1871.39690609083</v>
      </c>
      <c r="N2034" s="43"/>
    </row>
    <row r="2035" spans="1:14" x14ac:dyDescent="0.3">
      <c r="A2035" s="10" t="s">
        <v>9</v>
      </c>
      <c r="B2035" s="10" t="s">
        <v>61</v>
      </c>
      <c r="C2035" s="10" t="s">
        <v>4779</v>
      </c>
      <c r="D2035" s="10" t="s">
        <v>5373</v>
      </c>
      <c r="E2035" s="11" t="s">
        <v>5374</v>
      </c>
      <c r="F2035" s="10" t="s">
        <v>13</v>
      </c>
      <c r="G2035" s="11" t="s">
        <v>415</v>
      </c>
      <c r="H2035" s="42">
        <v>0</v>
      </c>
      <c r="I2035" s="42">
        <v>0</v>
      </c>
      <c r="J2035" s="42">
        <v>0</v>
      </c>
      <c r="K2035" s="42">
        <v>0</v>
      </c>
      <c r="N2035" s="43"/>
    </row>
    <row r="2036" spans="1:14" x14ac:dyDescent="0.3">
      <c r="A2036" s="10" t="s">
        <v>9</v>
      </c>
      <c r="B2036" s="10" t="s">
        <v>61</v>
      </c>
      <c r="C2036" s="10" t="s">
        <v>4779</v>
      </c>
      <c r="D2036" s="10" t="s">
        <v>5373</v>
      </c>
      <c r="E2036" s="11" t="s">
        <v>5374</v>
      </c>
      <c r="F2036" s="10" t="s">
        <v>416</v>
      </c>
      <c r="G2036" s="11" t="s">
        <v>417</v>
      </c>
      <c r="H2036" s="42">
        <v>255784.1409</v>
      </c>
      <c r="I2036" s="42">
        <v>461.65985984973003</v>
      </c>
      <c r="J2036" s="42">
        <v>78768.487788206097</v>
      </c>
      <c r="K2036" s="42">
        <v>79230.147648055805</v>
      </c>
      <c r="N2036" s="43"/>
    </row>
    <row r="2037" spans="1:14" x14ac:dyDescent="0.3">
      <c r="A2037" s="10" t="s">
        <v>9</v>
      </c>
      <c r="B2037" s="10" t="s">
        <v>61</v>
      </c>
      <c r="C2037" s="10" t="s">
        <v>4779</v>
      </c>
      <c r="D2037" s="10" t="s">
        <v>5373</v>
      </c>
      <c r="E2037" s="11" t="s">
        <v>5374</v>
      </c>
      <c r="F2037" s="10" t="s">
        <v>4731</v>
      </c>
      <c r="G2037" s="11" t="s">
        <v>4732</v>
      </c>
      <c r="H2037" s="42">
        <v>0</v>
      </c>
      <c r="I2037" s="42">
        <v>0</v>
      </c>
      <c r="J2037" s="42">
        <v>0</v>
      </c>
      <c r="K2037" s="42">
        <v>0</v>
      </c>
      <c r="N2037" s="43"/>
    </row>
    <row r="2038" spans="1:14" x14ac:dyDescent="0.3">
      <c r="A2038" s="10" t="s">
        <v>9</v>
      </c>
      <c r="B2038" s="10" t="s">
        <v>61</v>
      </c>
      <c r="C2038" s="10" t="s">
        <v>4779</v>
      </c>
      <c r="D2038" s="10" t="s">
        <v>5373</v>
      </c>
      <c r="E2038" s="11" t="s">
        <v>5374</v>
      </c>
      <c r="F2038" s="10" t="s">
        <v>4786</v>
      </c>
      <c r="G2038" s="11" t="s">
        <v>4787</v>
      </c>
      <c r="H2038" s="42">
        <v>0</v>
      </c>
      <c r="I2038" s="42">
        <v>0</v>
      </c>
      <c r="J2038" s="42">
        <v>0</v>
      </c>
      <c r="K2038" s="42">
        <v>0</v>
      </c>
      <c r="N2038" s="43"/>
    </row>
    <row r="2039" spans="1:14" x14ac:dyDescent="0.3">
      <c r="A2039" s="10" t="s">
        <v>9</v>
      </c>
      <c r="B2039" s="10" t="s">
        <v>61</v>
      </c>
      <c r="C2039" s="10" t="s">
        <v>4779</v>
      </c>
      <c r="D2039" s="10" t="s">
        <v>5373</v>
      </c>
      <c r="E2039" s="11" t="s">
        <v>5374</v>
      </c>
      <c r="F2039" s="10" t="s">
        <v>4788</v>
      </c>
      <c r="G2039" s="11" t="s">
        <v>4789</v>
      </c>
      <c r="H2039" s="42">
        <v>0</v>
      </c>
      <c r="I2039" s="42">
        <v>0</v>
      </c>
      <c r="J2039" s="42">
        <v>0</v>
      </c>
      <c r="K2039" s="42">
        <v>0</v>
      </c>
      <c r="N2039" s="43"/>
    </row>
    <row r="2040" spans="1:14" x14ac:dyDescent="0.3">
      <c r="A2040" s="10" t="s">
        <v>9</v>
      </c>
      <c r="B2040" s="10" t="s">
        <v>61</v>
      </c>
      <c r="C2040" s="10" t="s">
        <v>4779</v>
      </c>
      <c r="D2040" s="10" t="s">
        <v>5375</v>
      </c>
      <c r="E2040" s="11" t="s">
        <v>5376</v>
      </c>
      <c r="F2040" s="10" t="s">
        <v>13</v>
      </c>
      <c r="G2040" s="11" t="s">
        <v>415</v>
      </c>
      <c r="H2040" s="42">
        <v>0</v>
      </c>
      <c r="I2040" s="42">
        <v>0</v>
      </c>
      <c r="J2040" s="42">
        <v>0</v>
      </c>
      <c r="K2040" s="42">
        <v>0</v>
      </c>
      <c r="N2040" s="43"/>
    </row>
    <row r="2041" spans="1:14" x14ac:dyDescent="0.3">
      <c r="A2041" s="10" t="s">
        <v>9</v>
      </c>
      <c r="B2041" s="10" t="s">
        <v>61</v>
      </c>
      <c r="C2041" s="10" t="s">
        <v>4779</v>
      </c>
      <c r="D2041" s="10" t="s">
        <v>5375</v>
      </c>
      <c r="E2041" s="11" t="s">
        <v>5376</v>
      </c>
      <c r="F2041" s="10" t="s">
        <v>416</v>
      </c>
      <c r="G2041" s="11" t="s">
        <v>417</v>
      </c>
      <c r="H2041" s="42">
        <v>130605.8422</v>
      </c>
      <c r="I2041" s="42">
        <v>678.45197501201301</v>
      </c>
      <c r="J2041" s="42">
        <v>11125.875790485299</v>
      </c>
      <c r="K2041" s="42">
        <v>11804.327765497401</v>
      </c>
      <c r="N2041" s="43"/>
    </row>
    <row r="2042" spans="1:14" x14ac:dyDescent="0.3">
      <c r="A2042" s="10" t="s">
        <v>9</v>
      </c>
      <c r="B2042" s="10" t="s">
        <v>61</v>
      </c>
      <c r="C2042" s="10" t="s">
        <v>4779</v>
      </c>
      <c r="D2042" s="10" t="s">
        <v>5375</v>
      </c>
      <c r="E2042" s="11" t="s">
        <v>5376</v>
      </c>
      <c r="F2042" s="10" t="s">
        <v>4731</v>
      </c>
      <c r="G2042" s="11" t="s">
        <v>4732</v>
      </c>
      <c r="H2042" s="42">
        <v>0</v>
      </c>
      <c r="I2042" s="42">
        <v>0</v>
      </c>
      <c r="J2042" s="42">
        <v>0</v>
      </c>
      <c r="K2042" s="42">
        <v>0</v>
      </c>
      <c r="N2042" s="43"/>
    </row>
    <row r="2043" spans="1:14" x14ac:dyDescent="0.3">
      <c r="A2043" s="10" t="s">
        <v>9</v>
      </c>
      <c r="B2043" s="10" t="s">
        <v>61</v>
      </c>
      <c r="C2043" s="10" t="s">
        <v>4779</v>
      </c>
      <c r="D2043" s="10" t="s">
        <v>5375</v>
      </c>
      <c r="E2043" s="11" t="s">
        <v>5376</v>
      </c>
      <c r="F2043" s="10" t="s">
        <v>4786</v>
      </c>
      <c r="G2043" s="11" t="s">
        <v>4787</v>
      </c>
      <c r="H2043" s="42">
        <v>0</v>
      </c>
      <c r="I2043" s="42">
        <v>0</v>
      </c>
      <c r="J2043" s="42">
        <v>0</v>
      </c>
      <c r="K2043" s="42">
        <v>0</v>
      </c>
      <c r="N2043" s="43"/>
    </row>
    <row r="2044" spans="1:14" x14ac:dyDescent="0.3">
      <c r="A2044" s="10" t="s">
        <v>9</v>
      </c>
      <c r="B2044" s="10" t="s">
        <v>61</v>
      </c>
      <c r="C2044" s="10" t="s">
        <v>4779</v>
      </c>
      <c r="D2044" s="10" t="s">
        <v>5375</v>
      </c>
      <c r="E2044" s="11" t="s">
        <v>5376</v>
      </c>
      <c r="F2044" s="10" t="s">
        <v>4788</v>
      </c>
      <c r="G2044" s="11" t="s">
        <v>4789</v>
      </c>
      <c r="H2044" s="42">
        <v>0</v>
      </c>
      <c r="I2044" s="42">
        <v>0</v>
      </c>
      <c r="J2044" s="42">
        <v>0</v>
      </c>
      <c r="K2044" s="42">
        <v>0</v>
      </c>
      <c r="N2044" s="43"/>
    </row>
    <row r="2045" spans="1:14" x14ac:dyDescent="0.3">
      <c r="A2045" s="10" t="s">
        <v>9</v>
      </c>
      <c r="B2045" s="10" t="s">
        <v>61</v>
      </c>
      <c r="C2045" s="10" t="s">
        <v>4779</v>
      </c>
      <c r="D2045" s="10" t="s">
        <v>5375</v>
      </c>
      <c r="E2045" s="11" t="s">
        <v>5376</v>
      </c>
      <c r="F2045" s="10" t="s">
        <v>4741</v>
      </c>
      <c r="G2045" s="11" t="s">
        <v>4742</v>
      </c>
      <c r="H2045" s="42">
        <v>3563.0394999999999</v>
      </c>
      <c r="I2045" s="42">
        <v>18.508752448896601</v>
      </c>
      <c r="J2045" s="42">
        <v>303.52344508926899</v>
      </c>
      <c r="K2045" s="42">
        <v>322.03219753816597</v>
      </c>
      <c r="N2045" s="43"/>
    </row>
    <row r="2046" spans="1:14" x14ac:dyDescent="0.3">
      <c r="A2046" s="10" t="s">
        <v>9</v>
      </c>
      <c r="B2046" s="10" t="s">
        <v>61</v>
      </c>
      <c r="C2046" s="10" t="s">
        <v>4779</v>
      </c>
      <c r="D2046" s="10" t="s">
        <v>5377</v>
      </c>
      <c r="E2046" s="11" t="s">
        <v>5378</v>
      </c>
      <c r="F2046" s="10" t="s">
        <v>13</v>
      </c>
      <c r="G2046" s="11" t="s">
        <v>415</v>
      </c>
      <c r="H2046" s="42">
        <v>0</v>
      </c>
      <c r="I2046" s="42">
        <v>0</v>
      </c>
      <c r="J2046" s="42">
        <v>0</v>
      </c>
      <c r="K2046" s="42">
        <v>0</v>
      </c>
      <c r="N2046" s="43"/>
    </row>
    <row r="2047" spans="1:14" x14ac:dyDescent="0.3">
      <c r="A2047" s="10" t="s">
        <v>9</v>
      </c>
      <c r="B2047" s="10" t="s">
        <v>61</v>
      </c>
      <c r="C2047" s="10" t="s">
        <v>4779</v>
      </c>
      <c r="D2047" s="10" t="s">
        <v>5377</v>
      </c>
      <c r="E2047" s="11" t="s">
        <v>5378</v>
      </c>
      <c r="F2047" s="10" t="s">
        <v>416</v>
      </c>
      <c r="G2047" s="11" t="s">
        <v>417</v>
      </c>
      <c r="H2047" s="42">
        <v>1986485.6936000001</v>
      </c>
      <c r="I2047" s="42">
        <v>5678.9956797182904</v>
      </c>
      <c r="J2047" s="42">
        <v>447832.86562946998</v>
      </c>
      <c r="K2047" s="42">
        <v>453511.861309189</v>
      </c>
      <c r="N2047" s="43"/>
    </row>
    <row r="2048" spans="1:14" x14ac:dyDescent="0.3">
      <c r="A2048" s="10" t="s">
        <v>9</v>
      </c>
      <c r="B2048" s="10" t="s">
        <v>61</v>
      </c>
      <c r="C2048" s="10" t="s">
        <v>4779</v>
      </c>
      <c r="D2048" s="10" t="s">
        <v>5377</v>
      </c>
      <c r="E2048" s="11" t="s">
        <v>5378</v>
      </c>
      <c r="F2048" s="10" t="s">
        <v>4867</v>
      </c>
      <c r="G2048" s="11" t="s">
        <v>4868</v>
      </c>
      <c r="H2048" s="42">
        <v>589831.39950000006</v>
      </c>
      <c r="I2048" s="42">
        <v>1686.2190250083599</v>
      </c>
      <c r="J2048" s="42">
        <v>0</v>
      </c>
      <c r="K2048" s="42">
        <v>1686.2190250083599</v>
      </c>
      <c r="N2048" s="43"/>
    </row>
    <row r="2049" spans="1:14" x14ac:dyDescent="0.3">
      <c r="A2049" s="10" t="s">
        <v>9</v>
      </c>
      <c r="B2049" s="10" t="s">
        <v>61</v>
      </c>
      <c r="C2049" s="10" t="s">
        <v>4779</v>
      </c>
      <c r="D2049" s="10" t="s">
        <v>5377</v>
      </c>
      <c r="E2049" s="11" t="s">
        <v>5378</v>
      </c>
      <c r="F2049" s="10" t="s">
        <v>4820</v>
      </c>
      <c r="G2049" s="11" t="s">
        <v>4821</v>
      </c>
      <c r="H2049" s="42">
        <v>54316.907700000003</v>
      </c>
      <c r="I2049" s="42">
        <v>142.04326370502801</v>
      </c>
      <c r="J2049" s="42">
        <v>9516.2686270439608</v>
      </c>
      <c r="K2049" s="42">
        <v>9658.3118907489898</v>
      </c>
      <c r="N2049" s="43"/>
    </row>
    <row r="2050" spans="1:14" x14ac:dyDescent="0.3">
      <c r="A2050" s="10" t="s">
        <v>9</v>
      </c>
      <c r="B2050" s="10" t="s">
        <v>61</v>
      </c>
      <c r="C2050" s="10" t="s">
        <v>4779</v>
      </c>
      <c r="D2050" s="10" t="s">
        <v>5377</v>
      </c>
      <c r="E2050" s="11" t="s">
        <v>5378</v>
      </c>
      <c r="F2050" s="10" t="s">
        <v>4731</v>
      </c>
      <c r="G2050" s="11" t="s">
        <v>4732</v>
      </c>
      <c r="H2050" s="42">
        <v>0</v>
      </c>
      <c r="I2050" s="42">
        <v>0</v>
      </c>
      <c r="J2050" s="42">
        <v>0</v>
      </c>
      <c r="K2050" s="42">
        <v>0</v>
      </c>
      <c r="N2050" s="43"/>
    </row>
    <row r="2051" spans="1:14" x14ac:dyDescent="0.3">
      <c r="A2051" s="10" t="s">
        <v>9</v>
      </c>
      <c r="B2051" s="10" t="s">
        <v>61</v>
      </c>
      <c r="C2051" s="10" t="s">
        <v>4779</v>
      </c>
      <c r="D2051" s="10" t="s">
        <v>5377</v>
      </c>
      <c r="E2051" s="11" t="s">
        <v>5378</v>
      </c>
      <c r="F2051" s="10" t="s">
        <v>4786</v>
      </c>
      <c r="G2051" s="11" t="s">
        <v>4787</v>
      </c>
      <c r="H2051" s="42">
        <v>168808.08499999999</v>
      </c>
      <c r="I2051" s="42">
        <v>482.59113504464602</v>
      </c>
      <c r="J2051" s="42">
        <v>38056.054824317704</v>
      </c>
      <c r="K2051" s="42">
        <v>38538.6459593623</v>
      </c>
      <c r="N2051" s="43"/>
    </row>
    <row r="2052" spans="1:14" x14ac:dyDescent="0.3">
      <c r="A2052" s="10" t="s">
        <v>9</v>
      </c>
      <c r="B2052" s="10" t="s">
        <v>61</v>
      </c>
      <c r="C2052" s="10" t="s">
        <v>4779</v>
      </c>
      <c r="D2052" s="10" t="s">
        <v>5377</v>
      </c>
      <c r="E2052" s="11" t="s">
        <v>5378</v>
      </c>
      <c r="F2052" s="10" t="s">
        <v>4748</v>
      </c>
      <c r="G2052" s="11" t="s">
        <v>4749</v>
      </c>
      <c r="H2052" s="42">
        <v>275929.89079999999</v>
      </c>
      <c r="I2052" s="42">
        <v>721.57977962153996</v>
      </c>
      <c r="J2052" s="42">
        <v>48342.644625383298</v>
      </c>
      <c r="K2052" s="42">
        <v>49064.224405004898</v>
      </c>
      <c r="N2052" s="43"/>
    </row>
    <row r="2053" spans="1:14" x14ac:dyDescent="0.3">
      <c r="A2053" s="10" t="s">
        <v>9</v>
      </c>
      <c r="B2053" s="10" t="s">
        <v>61</v>
      </c>
      <c r="C2053" s="10" t="s">
        <v>4779</v>
      </c>
      <c r="D2053" s="10" t="s">
        <v>5377</v>
      </c>
      <c r="E2053" s="11" t="s">
        <v>5378</v>
      </c>
      <c r="F2053" s="10" t="s">
        <v>4794</v>
      </c>
      <c r="G2053" s="11" t="s">
        <v>4795</v>
      </c>
      <c r="H2053" s="42">
        <v>18250.481</v>
      </c>
      <c r="I2053" s="42">
        <v>47.726536604889297</v>
      </c>
      <c r="J2053" s="42">
        <v>3197.4662586867698</v>
      </c>
      <c r="K2053" s="42">
        <v>3245.1927952916599</v>
      </c>
      <c r="N2053" s="43"/>
    </row>
    <row r="2054" spans="1:14" x14ac:dyDescent="0.3">
      <c r="A2054" s="10" t="s">
        <v>9</v>
      </c>
      <c r="B2054" s="10" t="s">
        <v>61</v>
      </c>
      <c r="C2054" s="10" t="s">
        <v>4779</v>
      </c>
      <c r="D2054" s="10" t="s">
        <v>5377</v>
      </c>
      <c r="E2054" s="11" t="s">
        <v>5378</v>
      </c>
      <c r="F2054" s="10" t="s">
        <v>4739</v>
      </c>
      <c r="G2054" s="11" t="s">
        <v>4740</v>
      </c>
      <c r="H2054" s="42">
        <v>385799.58010000002</v>
      </c>
      <c r="I2054" s="42">
        <v>1102.92973973786</v>
      </c>
      <c r="J2054" s="42">
        <v>86974.5662421905</v>
      </c>
      <c r="K2054" s="42">
        <v>88077.495981928398</v>
      </c>
      <c r="N2054" s="43"/>
    </row>
    <row r="2055" spans="1:14" x14ac:dyDescent="0.3">
      <c r="A2055" s="10" t="s">
        <v>9</v>
      </c>
      <c r="B2055" s="10" t="s">
        <v>61</v>
      </c>
      <c r="C2055" s="10" t="s">
        <v>4779</v>
      </c>
      <c r="D2055" s="10" t="s">
        <v>5377</v>
      </c>
      <c r="E2055" s="11" t="s">
        <v>5378</v>
      </c>
      <c r="F2055" s="10" t="s">
        <v>71</v>
      </c>
      <c r="G2055" s="11" t="s">
        <v>4778</v>
      </c>
      <c r="H2055" s="42">
        <v>9636.6820000000007</v>
      </c>
      <c r="I2055" s="42">
        <v>27.549493929714</v>
      </c>
      <c r="J2055" s="42">
        <v>2172.4913187110501</v>
      </c>
      <c r="K2055" s="42">
        <v>2200.0408126407601</v>
      </c>
      <c r="N2055" s="43"/>
    </row>
    <row r="2056" spans="1:14" x14ac:dyDescent="0.3">
      <c r="A2056" s="10" t="s">
        <v>9</v>
      </c>
      <c r="B2056" s="10" t="s">
        <v>61</v>
      </c>
      <c r="C2056" s="10" t="s">
        <v>4779</v>
      </c>
      <c r="D2056" s="10" t="s">
        <v>5377</v>
      </c>
      <c r="E2056" s="11" t="s">
        <v>5378</v>
      </c>
      <c r="F2056" s="10" t="s">
        <v>4788</v>
      </c>
      <c r="G2056" s="11" t="s">
        <v>4789</v>
      </c>
      <c r="H2056" s="42">
        <v>0</v>
      </c>
      <c r="I2056" s="42">
        <v>0</v>
      </c>
      <c r="J2056" s="42">
        <v>0</v>
      </c>
      <c r="K2056" s="42">
        <v>0</v>
      </c>
      <c r="N2056" s="43"/>
    </row>
    <row r="2057" spans="1:14" x14ac:dyDescent="0.3">
      <c r="A2057" s="10" t="s">
        <v>9</v>
      </c>
      <c r="B2057" s="10" t="s">
        <v>61</v>
      </c>
      <c r="C2057" s="10" t="s">
        <v>4779</v>
      </c>
      <c r="D2057" s="10" t="s">
        <v>5377</v>
      </c>
      <c r="E2057" s="11" t="s">
        <v>5378</v>
      </c>
      <c r="F2057" s="10" t="s">
        <v>4741</v>
      </c>
      <c r="G2057" s="11" t="s">
        <v>4742</v>
      </c>
      <c r="H2057" s="42">
        <v>60810.786500000002</v>
      </c>
      <c r="I2057" s="42">
        <v>173.84680652198901</v>
      </c>
      <c r="J2057" s="42">
        <v>13709.1693560042</v>
      </c>
      <c r="K2057" s="42">
        <v>13883.016162526201</v>
      </c>
      <c r="N2057" s="43"/>
    </row>
    <row r="2058" spans="1:14" x14ac:dyDescent="0.3">
      <c r="A2058" s="10" t="s">
        <v>9</v>
      </c>
      <c r="B2058" s="10" t="s">
        <v>61</v>
      </c>
      <c r="C2058" s="10" t="s">
        <v>4779</v>
      </c>
      <c r="D2058" s="10" t="s">
        <v>5379</v>
      </c>
      <c r="E2058" s="11" t="s">
        <v>5380</v>
      </c>
      <c r="F2058" s="10" t="s">
        <v>416</v>
      </c>
      <c r="G2058" s="11" t="s">
        <v>417</v>
      </c>
      <c r="H2058" s="42">
        <v>113914.6572</v>
      </c>
      <c r="I2058" s="42" t="s">
        <v>414</v>
      </c>
      <c r="J2058" s="42">
        <v>24330.9506759943</v>
      </c>
      <c r="K2058" s="42">
        <v>24330.9506759943</v>
      </c>
      <c r="N2058" s="43"/>
    </row>
    <row r="2059" spans="1:14" x14ac:dyDescent="0.3">
      <c r="A2059" s="10" t="s">
        <v>9</v>
      </c>
      <c r="B2059" s="10" t="s">
        <v>61</v>
      </c>
      <c r="C2059" s="10" t="s">
        <v>4779</v>
      </c>
      <c r="D2059" s="10" t="s">
        <v>5379</v>
      </c>
      <c r="E2059" s="11" t="s">
        <v>5380</v>
      </c>
      <c r="F2059" s="10" t="s">
        <v>4731</v>
      </c>
      <c r="G2059" s="11" t="s">
        <v>4732</v>
      </c>
      <c r="H2059" s="42">
        <v>0</v>
      </c>
      <c r="I2059" s="42" t="s">
        <v>414</v>
      </c>
      <c r="J2059" s="42">
        <v>0</v>
      </c>
      <c r="K2059" s="42">
        <v>0</v>
      </c>
      <c r="N2059" s="43"/>
    </row>
    <row r="2060" spans="1:14" x14ac:dyDescent="0.3">
      <c r="A2060" s="10" t="s">
        <v>9</v>
      </c>
      <c r="B2060" s="10" t="s">
        <v>61</v>
      </c>
      <c r="C2060" s="10" t="s">
        <v>4779</v>
      </c>
      <c r="D2060" s="10" t="s">
        <v>5379</v>
      </c>
      <c r="E2060" s="11" t="s">
        <v>5380</v>
      </c>
      <c r="F2060" s="10" t="s">
        <v>4786</v>
      </c>
      <c r="G2060" s="11" t="s">
        <v>4787</v>
      </c>
      <c r="H2060" s="42">
        <v>0</v>
      </c>
      <c r="I2060" s="42" t="s">
        <v>414</v>
      </c>
      <c r="J2060" s="42">
        <v>0</v>
      </c>
      <c r="K2060" s="42">
        <v>0</v>
      </c>
      <c r="N2060" s="43"/>
    </row>
    <row r="2061" spans="1:14" x14ac:dyDescent="0.3">
      <c r="A2061" s="10" t="s">
        <v>9</v>
      </c>
      <c r="B2061" s="10" t="s">
        <v>61</v>
      </c>
      <c r="C2061" s="10" t="s">
        <v>4779</v>
      </c>
      <c r="D2061" s="10" t="s">
        <v>5379</v>
      </c>
      <c r="E2061" s="11" t="s">
        <v>5380</v>
      </c>
      <c r="F2061" s="10" t="s">
        <v>4739</v>
      </c>
      <c r="G2061" s="11" t="s">
        <v>4740</v>
      </c>
      <c r="H2061" s="42">
        <v>2781.7705999999998</v>
      </c>
      <c r="I2061" s="42" t="s">
        <v>414</v>
      </c>
      <c r="J2061" s="42">
        <v>594.15641408583599</v>
      </c>
      <c r="K2061" s="42">
        <v>594.15641408583599</v>
      </c>
      <c r="N2061" s="43"/>
    </row>
    <row r="2062" spans="1:14" x14ac:dyDescent="0.3">
      <c r="A2062" s="10" t="s">
        <v>9</v>
      </c>
      <c r="B2062" s="10" t="s">
        <v>61</v>
      </c>
      <c r="C2062" s="10" t="s">
        <v>4779</v>
      </c>
      <c r="D2062" s="10" t="s">
        <v>5379</v>
      </c>
      <c r="E2062" s="11" t="s">
        <v>5380</v>
      </c>
      <c r="F2062" s="10" t="s">
        <v>4788</v>
      </c>
      <c r="G2062" s="11" t="s">
        <v>4789</v>
      </c>
      <c r="H2062" s="42">
        <v>0</v>
      </c>
      <c r="I2062" s="42" t="s">
        <v>414</v>
      </c>
      <c r="J2062" s="42">
        <v>0</v>
      </c>
      <c r="K2062" s="42">
        <v>0</v>
      </c>
      <c r="N2062" s="43"/>
    </row>
    <row r="2063" spans="1:14" x14ac:dyDescent="0.3">
      <c r="A2063" s="10" t="s">
        <v>9</v>
      </c>
      <c r="B2063" s="10" t="s">
        <v>61</v>
      </c>
      <c r="C2063" s="10" t="s">
        <v>4779</v>
      </c>
      <c r="D2063" s="10" t="s">
        <v>5379</v>
      </c>
      <c r="E2063" s="11" t="s">
        <v>5380</v>
      </c>
      <c r="F2063" s="10" t="s">
        <v>4741</v>
      </c>
      <c r="G2063" s="11" t="s">
        <v>4742</v>
      </c>
      <c r="H2063" s="42">
        <v>3364.1799000000001</v>
      </c>
      <c r="I2063" s="42" t="s">
        <v>414</v>
      </c>
      <c r="J2063" s="42">
        <v>718.55279830215397</v>
      </c>
      <c r="K2063" s="42">
        <v>718.55279830215397</v>
      </c>
      <c r="N2063" s="43"/>
    </row>
    <row r="2064" spans="1:14" x14ac:dyDescent="0.3">
      <c r="A2064" s="10" t="s">
        <v>9</v>
      </c>
      <c r="B2064" s="10" t="s">
        <v>61</v>
      </c>
      <c r="C2064" s="10" t="s">
        <v>4779</v>
      </c>
      <c r="D2064" s="10" t="s">
        <v>5381</v>
      </c>
      <c r="E2064" s="11" t="s">
        <v>5382</v>
      </c>
      <c r="F2064" s="10" t="s">
        <v>416</v>
      </c>
      <c r="G2064" s="11" t="s">
        <v>417</v>
      </c>
      <c r="H2064" s="42">
        <v>308232.2144</v>
      </c>
      <c r="I2064" s="42">
        <v>192.083040408236</v>
      </c>
      <c r="J2064" s="42">
        <v>52805.686216103997</v>
      </c>
      <c r="K2064" s="42">
        <v>52997.769256512198</v>
      </c>
      <c r="N2064" s="43"/>
    </row>
    <row r="2065" spans="1:14" x14ac:dyDescent="0.3">
      <c r="A2065" s="10" t="s">
        <v>9</v>
      </c>
      <c r="B2065" s="10" t="s">
        <v>61</v>
      </c>
      <c r="C2065" s="10" t="s">
        <v>4779</v>
      </c>
      <c r="D2065" s="10" t="s">
        <v>5381</v>
      </c>
      <c r="E2065" s="11" t="s">
        <v>5382</v>
      </c>
      <c r="F2065" s="10" t="s">
        <v>4731</v>
      </c>
      <c r="G2065" s="11" t="s">
        <v>4732</v>
      </c>
      <c r="H2065" s="42">
        <v>0</v>
      </c>
      <c r="I2065" s="42">
        <v>0</v>
      </c>
      <c r="J2065" s="42">
        <v>0</v>
      </c>
      <c r="K2065" s="42">
        <v>0</v>
      </c>
      <c r="N2065" s="43"/>
    </row>
    <row r="2066" spans="1:14" x14ac:dyDescent="0.3">
      <c r="A2066" s="10" t="s">
        <v>9</v>
      </c>
      <c r="B2066" s="10" t="s">
        <v>61</v>
      </c>
      <c r="C2066" s="10" t="s">
        <v>4779</v>
      </c>
      <c r="D2066" s="10" t="s">
        <v>5381</v>
      </c>
      <c r="E2066" s="11" t="s">
        <v>5382</v>
      </c>
      <c r="F2066" s="10" t="s">
        <v>4786</v>
      </c>
      <c r="G2066" s="11" t="s">
        <v>4787</v>
      </c>
      <c r="H2066" s="42">
        <v>32198.170300000002</v>
      </c>
      <c r="I2066" s="42">
        <v>20.065139737732199</v>
      </c>
      <c r="J2066" s="42">
        <v>5516.1219367471704</v>
      </c>
      <c r="K2066" s="42">
        <v>5536.1870764849</v>
      </c>
      <c r="N2066" s="43"/>
    </row>
    <row r="2067" spans="1:14" x14ac:dyDescent="0.3">
      <c r="A2067" s="10" t="s">
        <v>9</v>
      </c>
      <c r="B2067" s="10" t="s">
        <v>61</v>
      </c>
      <c r="C2067" s="10" t="s">
        <v>4779</v>
      </c>
      <c r="D2067" s="10" t="s">
        <v>5381</v>
      </c>
      <c r="E2067" s="11" t="s">
        <v>5382</v>
      </c>
      <c r="F2067" s="10" t="s">
        <v>4739</v>
      </c>
      <c r="G2067" s="11" t="s">
        <v>4740</v>
      </c>
      <c r="H2067" s="42">
        <v>9137.3186000000005</v>
      </c>
      <c r="I2067" s="42">
        <v>5.6941612769239898</v>
      </c>
      <c r="J2067" s="42">
        <v>1565.3859550228401</v>
      </c>
      <c r="K2067" s="42">
        <v>1571.08011629977</v>
      </c>
      <c r="N2067" s="43"/>
    </row>
    <row r="2068" spans="1:14" x14ac:dyDescent="0.3">
      <c r="A2068" s="10" t="s">
        <v>9</v>
      </c>
      <c r="B2068" s="10" t="s">
        <v>61</v>
      </c>
      <c r="C2068" s="10" t="s">
        <v>4779</v>
      </c>
      <c r="D2068" s="10" t="s">
        <v>5381</v>
      </c>
      <c r="E2068" s="11" t="s">
        <v>5382</v>
      </c>
      <c r="F2068" s="10" t="s">
        <v>4788</v>
      </c>
      <c r="G2068" s="11" t="s">
        <v>4789</v>
      </c>
      <c r="H2068" s="42">
        <v>0</v>
      </c>
      <c r="I2068" s="42">
        <v>0</v>
      </c>
      <c r="J2068" s="42">
        <v>0</v>
      </c>
      <c r="K2068" s="42">
        <v>0</v>
      </c>
      <c r="N2068" s="43"/>
    </row>
    <row r="2069" spans="1:14" x14ac:dyDescent="0.3">
      <c r="A2069" s="10" t="s">
        <v>9</v>
      </c>
      <c r="B2069" s="10" t="s">
        <v>61</v>
      </c>
      <c r="C2069" s="10" t="s">
        <v>4779</v>
      </c>
      <c r="D2069" s="10" t="s">
        <v>5381</v>
      </c>
      <c r="E2069" s="11" t="s">
        <v>5382</v>
      </c>
      <c r="F2069" s="10" t="s">
        <v>4741</v>
      </c>
      <c r="G2069" s="11" t="s">
        <v>4742</v>
      </c>
      <c r="H2069" s="42">
        <v>20102.100900000001</v>
      </c>
      <c r="I2069" s="42">
        <v>12.527154809232799</v>
      </c>
      <c r="J2069" s="42">
        <v>3443.8491010502598</v>
      </c>
      <c r="K2069" s="42">
        <v>3456.3762558594899</v>
      </c>
      <c r="N2069" s="43"/>
    </row>
    <row r="2070" spans="1:14" x14ac:dyDescent="0.3">
      <c r="A2070" s="10" t="s">
        <v>9</v>
      </c>
      <c r="B2070" s="10" t="s">
        <v>61</v>
      </c>
      <c r="C2070" s="10" t="s">
        <v>11</v>
      </c>
      <c r="D2070" s="10" t="s">
        <v>62</v>
      </c>
      <c r="E2070" s="11" t="s">
        <v>481</v>
      </c>
      <c r="F2070" s="10" t="s">
        <v>13</v>
      </c>
      <c r="G2070" s="11" t="s">
        <v>415</v>
      </c>
      <c r="H2070" s="42">
        <v>0</v>
      </c>
      <c r="I2070" s="42">
        <v>0</v>
      </c>
      <c r="J2070" s="42">
        <v>0</v>
      </c>
      <c r="K2070" s="42">
        <v>0</v>
      </c>
      <c r="N2070" s="43"/>
    </row>
    <row r="2071" spans="1:14" x14ac:dyDescent="0.3">
      <c r="A2071" s="10" t="s">
        <v>9</v>
      </c>
      <c r="B2071" s="10" t="s">
        <v>61</v>
      </c>
      <c r="C2071" s="10" t="s">
        <v>11</v>
      </c>
      <c r="D2071" s="10" t="s">
        <v>62</v>
      </c>
      <c r="E2071" s="11" t="s">
        <v>481</v>
      </c>
      <c r="F2071" s="10" t="s">
        <v>15</v>
      </c>
      <c r="G2071" s="11" t="s">
        <v>418</v>
      </c>
      <c r="H2071" s="42">
        <v>1616758.0530999999</v>
      </c>
      <c r="I2071" s="42">
        <v>3114.9029573122598</v>
      </c>
      <c r="J2071" s="42">
        <v>0</v>
      </c>
      <c r="K2071" s="42">
        <v>3114.9029573122598</v>
      </c>
      <c r="N2071" s="43"/>
    </row>
    <row r="2072" spans="1:14" x14ac:dyDescent="0.3">
      <c r="A2072" s="10" t="s">
        <v>9</v>
      </c>
      <c r="B2072" s="10" t="s">
        <v>61</v>
      </c>
      <c r="C2072" s="10" t="s">
        <v>11</v>
      </c>
      <c r="D2072" s="10" t="s">
        <v>62</v>
      </c>
      <c r="E2072" s="11" t="s">
        <v>481</v>
      </c>
      <c r="F2072" s="10" t="s">
        <v>16</v>
      </c>
      <c r="G2072" s="11" t="s">
        <v>426</v>
      </c>
      <c r="H2072" s="42">
        <v>347490.70659999998</v>
      </c>
      <c r="I2072" s="42">
        <v>669.487823116767</v>
      </c>
      <c r="J2072" s="42">
        <v>0</v>
      </c>
      <c r="K2072" s="42">
        <v>669.487823116767</v>
      </c>
      <c r="N2072" s="43"/>
    </row>
    <row r="2073" spans="1:14" x14ac:dyDescent="0.3">
      <c r="A2073" s="10" t="s">
        <v>9</v>
      </c>
      <c r="B2073" s="10" t="s">
        <v>61</v>
      </c>
      <c r="C2073" s="10" t="s">
        <v>11</v>
      </c>
      <c r="D2073" s="10" t="s">
        <v>62</v>
      </c>
      <c r="E2073" s="11" t="s">
        <v>481</v>
      </c>
      <c r="F2073" s="10" t="s">
        <v>17</v>
      </c>
      <c r="G2073" s="11" t="s">
        <v>4798</v>
      </c>
      <c r="H2073" s="42">
        <v>0</v>
      </c>
      <c r="I2073" s="42">
        <v>0</v>
      </c>
      <c r="J2073" s="42">
        <v>0</v>
      </c>
      <c r="K2073" s="42">
        <v>0</v>
      </c>
      <c r="N2073" s="43"/>
    </row>
    <row r="2074" spans="1:14" x14ac:dyDescent="0.3">
      <c r="A2074" s="10" t="s">
        <v>9</v>
      </c>
      <c r="B2074" s="10" t="s">
        <v>61</v>
      </c>
      <c r="C2074" s="10" t="s">
        <v>11</v>
      </c>
      <c r="D2074" s="10" t="s">
        <v>62</v>
      </c>
      <c r="E2074" s="11" t="s">
        <v>481</v>
      </c>
      <c r="F2074" s="10" t="s">
        <v>18</v>
      </c>
      <c r="G2074" s="11" t="s">
        <v>4799</v>
      </c>
      <c r="H2074" s="42">
        <v>3961057.2302000001</v>
      </c>
      <c r="I2074" s="42">
        <v>7631.5122454150396</v>
      </c>
      <c r="J2074" s="42">
        <v>263273.02224085602</v>
      </c>
      <c r="K2074" s="42">
        <v>270904.53448627098</v>
      </c>
      <c r="N2074" s="43"/>
    </row>
    <row r="2075" spans="1:14" x14ac:dyDescent="0.3">
      <c r="A2075" s="10" t="s">
        <v>9</v>
      </c>
      <c r="B2075" s="10" t="s">
        <v>61</v>
      </c>
      <c r="C2075" s="10" t="s">
        <v>11</v>
      </c>
      <c r="D2075" s="10" t="s">
        <v>63</v>
      </c>
      <c r="E2075" s="11" t="s">
        <v>2990</v>
      </c>
      <c r="F2075" s="10" t="s">
        <v>13</v>
      </c>
      <c r="G2075" s="11" t="s">
        <v>415</v>
      </c>
      <c r="H2075" s="42">
        <v>0</v>
      </c>
      <c r="I2075" s="42">
        <v>0</v>
      </c>
      <c r="J2075" s="42">
        <v>0</v>
      </c>
      <c r="K2075" s="42">
        <v>0</v>
      </c>
      <c r="N2075" s="43"/>
    </row>
    <row r="2076" spans="1:14" x14ac:dyDescent="0.3">
      <c r="A2076" s="10" t="s">
        <v>9</v>
      </c>
      <c r="B2076" s="10" t="s">
        <v>61</v>
      </c>
      <c r="C2076" s="10" t="s">
        <v>11</v>
      </c>
      <c r="D2076" s="10" t="s">
        <v>63</v>
      </c>
      <c r="E2076" s="11" t="s">
        <v>2990</v>
      </c>
      <c r="F2076" s="10" t="s">
        <v>15</v>
      </c>
      <c r="G2076" s="11" t="s">
        <v>418</v>
      </c>
      <c r="H2076" s="42">
        <v>988337.47050000005</v>
      </c>
      <c r="I2076" s="42">
        <v>1406.65176838301</v>
      </c>
      <c r="J2076" s="42">
        <v>0</v>
      </c>
      <c r="K2076" s="42">
        <v>1406.65176838301</v>
      </c>
      <c r="N2076" s="43"/>
    </row>
    <row r="2077" spans="1:14" x14ac:dyDescent="0.3">
      <c r="A2077" s="10" t="s">
        <v>9</v>
      </c>
      <c r="B2077" s="10" t="s">
        <v>61</v>
      </c>
      <c r="C2077" s="10" t="s">
        <v>11</v>
      </c>
      <c r="D2077" s="10" t="s">
        <v>63</v>
      </c>
      <c r="E2077" s="11" t="s">
        <v>2990</v>
      </c>
      <c r="F2077" s="10" t="s">
        <v>17</v>
      </c>
      <c r="G2077" s="11" t="s">
        <v>4798</v>
      </c>
      <c r="H2077" s="42">
        <v>0</v>
      </c>
      <c r="I2077" s="42">
        <v>0</v>
      </c>
      <c r="J2077" s="42">
        <v>0</v>
      </c>
      <c r="K2077" s="42">
        <v>0</v>
      </c>
      <c r="N2077" s="43"/>
    </row>
    <row r="2078" spans="1:14" x14ac:dyDescent="0.3">
      <c r="A2078" s="10" t="s">
        <v>9</v>
      </c>
      <c r="B2078" s="10" t="s">
        <v>61</v>
      </c>
      <c r="C2078" s="10" t="s">
        <v>11</v>
      </c>
      <c r="D2078" s="10" t="s">
        <v>63</v>
      </c>
      <c r="E2078" s="11" t="s">
        <v>2990</v>
      </c>
      <c r="F2078" s="10" t="s">
        <v>18</v>
      </c>
      <c r="G2078" s="11" t="s">
        <v>4799</v>
      </c>
      <c r="H2078" s="42">
        <v>1461892.9382</v>
      </c>
      <c r="I2078" s="42">
        <v>2080.6398097967799</v>
      </c>
      <c r="J2078" s="42">
        <v>162974.57491158499</v>
      </c>
      <c r="K2078" s="42">
        <v>165055.21472138201</v>
      </c>
      <c r="N2078" s="43"/>
    </row>
    <row r="2079" spans="1:14" x14ac:dyDescent="0.3">
      <c r="A2079" s="10" t="s">
        <v>9</v>
      </c>
      <c r="B2079" s="10" t="s">
        <v>61</v>
      </c>
      <c r="C2079" s="10" t="s">
        <v>11</v>
      </c>
      <c r="D2079" s="10" t="s">
        <v>64</v>
      </c>
      <c r="E2079" s="11" t="s">
        <v>2991</v>
      </c>
      <c r="F2079" s="10" t="s">
        <v>13</v>
      </c>
      <c r="G2079" s="11" t="s">
        <v>415</v>
      </c>
      <c r="H2079" s="42">
        <v>0</v>
      </c>
      <c r="I2079" s="42">
        <v>0</v>
      </c>
      <c r="J2079" s="42">
        <v>0</v>
      </c>
      <c r="K2079" s="42">
        <v>0</v>
      </c>
      <c r="N2079" s="43"/>
    </row>
    <row r="2080" spans="1:14" x14ac:dyDescent="0.3">
      <c r="A2080" s="10" t="s">
        <v>9</v>
      </c>
      <c r="B2080" s="10" t="s">
        <v>61</v>
      </c>
      <c r="C2080" s="10" t="s">
        <v>11</v>
      </c>
      <c r="D2080" s="10" t="s">
        <v>64</v>
      </c>
      <c r="E2080" s="11" t="s">
        <v>2991</v>
      </c>
      <c r="F2080" s="10" t="s">
        <v>15</v>
      </c>
      <c r="G2080" s="11" t="s">
        <v>418</v>
      </c>
      <c r="H2080" s="42">
        <v>586490.25800000003</v>
      </c>
      <c r="I2080" s="42">
        <v>1025.36690414742</v>
      </c>
      <c r="J2080" s="42">
        <v>0</v>
      </c>
      <c r="K2080" s="42">
        <v>1025.36690414742</v>
      </c>
      <c r="N2080" s="43"/>
    </row>
    <row r="2081" spans="1:14" x14ac:dyDescent="0.3">
      <c r="A2081" s="10" t="s">
        <v>9</v>
      </c>
      <c r="B2081" s="10" t="s">
        <v>61</v>
      </c>
      <c r="C2081" s="10" t="s">
        <v>11</v>
      </c>
      <c r="D2081" s="10" t="s">
        <v>64</v>
      </c>
      <c r="E2081" s="11" t="s">
        <v>2991</v>
      </c>
      <c r="F2081" s="10" t="s">
        <v>16</v>
      </c>
      <c r="G2081" s="11" t="s">
        <v>426</v>
      </c>
      <c r="H2081" s="42">
        <v>278258.53570000001</v>
      </c>
      <c r="I2081" s="42">
        <v>486.48223827589197</v>
      </c>
      <c r="J2081" s="42">
        <v>0</v>
      </c>
      <c r="K2081" s="42">
        <v>486.48223827589197</v>
      </c>
      <c r="N2081" s="43"/>
    </row>
    <row r="2082" spans="1:14" x14ac:dyDescent="0.3">
      <c r="A2082" s="10" t="s">
        <v>9</v>
      </c>
      <c r="B2082" s="10" t="s">
        <v>61</v>
      </c>
      <c r="C2082" s="10" t="s">
        <v>11</v>
      </c>
      <c r="D2082" s="10" t="s">
        <v>64</v>
      </c>
      <c r="E2082" s="11" t="s">
        <v>2991</v>
      </c>
      <c r="F2082" s="10" t="s">
        <v>17</v>
      </c>
      <c r="G2082" s="11" t="s">
        <v>4798</v>
      </c>
      <c r="H2082" s="42">
        <v>0</v>
      </c>
      <c r="I2082" s="42">
        <v>0</v>
      </c>
      <c r="J2082" s="42">
        <v>0</v>
      </c>
      <c r="K2082" s="42">
        <v>0</v>
      </c>
      <c r="N2082" s="43"/>
    </row>
    <row r="2083" spans="1:14" x14ac:dyDescent="0.3">
      <c r="A2083" s="10" t="s">
        <v>9</v>
      </c>
      <c r="B2083" s="10" t="s">
        <v>61</v>
      </c>
      <c r="C2083" s="10" t="s">
        <v>11</v>
      </c>
      <c r="D2083" s="10" t="s">
        <v>64</v>
      </c>
      <c r="E2083" s="11" t="s">
        <v>2991</v>
      </c>
      <c r="F2083" s="10" t="s">
        <v>18</v>
      </c>
      <c r="G2083" s="11" t="s">
        <v>4799</v>
      </c>
      <c r="H2083" s="42">
        <v>1349017.0654</v>
      </c>
      <c r="I2083" s="42">
        <v>2358.5003046960601</v>
      </c>
      <c r="J2083" s="42">
        <v>20448.6573465777</v>
      </c>
      <c r="K2083" s="42">
        <v>22807.157651273799</v>
      </c>
      <c r="N2083" s="43"/>
    </row>
    <row r="2084" spans="1:14" x14ac:dyDescent="0.3">
      <c r="A2084" s="10" t="s">
        <v>9</v>
      </c>
      <c r="B2084" s="10" t="s">
        <v>61</v>
      </c>
      <c r="C2084" s="10" t="s">
        <v>11</v>
      </c>
      <c r="D2084" s="10" t="s">
        <v>65</v>
      </c>
      <c r="E2084" s="11" t="s">
        <v>484</v>
      </c>
      <c r="F2084" s="10" t="s">
        <v>13</v>
      </c>
      <c r="G2084" s="11" t="s">
        <v>415</v>
      </c>
      <c r="H2084" s="42">
        <v>0</v>
      </c>
      <c r="I2084" s="42">
        <v>0</v>
      </c>
      <c r="J2084" s="42">
        <v>0</v>
      </c>
      <c r="K2084" s="42">
        <v>0</v>
      </c>
      <c r="N2084" s="43"/>
    </row>
    <row r="2085" spans="1:14" x14ac:dyDescent="0.3">
      <c r="A2085" s="10" t="s">
        <v>9</v>
      </c>
      <c r="B2085" s="10" t="s">
        <v>61</v>
      </c>
      <c r="C2085" s="10" t="s">
        <v>11</v>
      </c>
      <c r="D2085" s="10" t="s">
        <v>65</v>
      </c>
      <c r="E2085" s="11" t="s">
        <v>484</v>
      </c>
      <c r="F2085" s="10" t="s">
        <v>15</v>
      </c>
      <c r="G2085" s="11" t="s">
        <v>418</v>
      </c>
      <c r="H2085" s="42">
        <v>499950.1214</v>
      </c>
      <c r="I2085" s="42">
        <v>1364.1815121735599</v>
      </c>
      <c r="J2085" s="42">
        <v>0</v>
      </c>
      <c r="K2085" s="42">
        <v>1364.1815121735599</v>
      </c>
      <c r="N2085" s="43"/>
    </row>
    <row r="2086" spans="1:14" x14ac:dyDescent="0.3">
      <c r="A2086" s="10" t="s">
        <v>9</v>
      </c>
      <c r="B2086" s="10" t="s">
        <v>61</v>
      </c>
      <c r="C2086" s="10" t="s">
        <v>11</v>
      </c>
      <c r="D2086" s="10" t="s">
        <v>65</v>
      </c>
      <c r="E2086" s="11" t="s">
        <v>484</v>
      </c>
      <c r="F2086" s="10" t="s">
        <v>17</v>
      </c>
      <c r="G2086" s="11" t="s">
        <v>4798</v>
      </c>
      <c r="H2086" s="42">
        <v>0</v>
      </c>
      <c r="I2086" s="42">
        <v>0</v>
      </c>
      <c r="J2086" s="42">
        <v>0</v>
      </c>
      <c r="K2086" s="42">
        <v>0</v>
      </c>
      <c r="N2086" s="43"/>
    </row>
    <row r="2087" spans="1:14" x14ac:dyDescent="0.3">
      <c r="A2087" s="10" t="s">
        <v>9</v>
      </c>
      <c r="B2087" s="10" t="s">
        <v>61</v>
      </c>
      <c r="C2087" s="10" t="s">
        <v>11</v>
      </c>
      <c r="D2087" s="10" t="s">
        <v>65</v>
      </c>
      <c r="E2087" s="11" t="s">
        <v>484</v>
      </c>
      <c r="F2087" s="10" t="s">
        <v>18</v>
      </c>
      <c r="G2087" s="11" t="s">
        <v>4799</v>
      </c>
      <c r="H2087" s="42">
        <v>940450.96160000004</v>
      </c>
      <c r="I2087" s="42">
        <v>2566.1476219042702</v>
      </c>
      <c r="J2087" s="42">
        <v>2601.7214852029201</v>
      </c>
      <c r="K2087" s="42">
        <v>5167.8691071071898</v>
      </c>
      <c r="N2087" s="43"/>
    </row>
    <row r="2088" spans="1:14" x14ac:dyDescent="0.3">
      <c r="A2088" s="10" t="s">
        <v>9</v>
      </c>
      <c r="B2088" s="10" t="s">
        <v>61</v>
      </c>
      <c r="C2088" s="10" t="s">
        <v>11</v>
      </c>
      <c r="D2088" s="10" t="s">
        <v>66</v>
      </c>
      <c r="E2088" s="11" t="s">
        <v>485</v>
      </c>
      <c r="F2088" s="10" t="s">
        <v>13</v>
      </c>
      <c r="G2088" s="11" t="s">
        <v>415</v>
      </c>
      <c r="H2088" s="42">
        <v>0</v>
      </c>
      <c r="I2088" s="42">
        <v>0</v>
      </c>
      <c r="J2088" s="42">
        <v>0</v>
      </c>
      <c r="K2088" s="42">
        <v>0</v>
      </c>
      <c r="N2088" s="43"/>
    </row>
    <row r="2089" spans="1:14" x14ac:dyDescent="0.3">
      <c r="A2089" s="10" t="s">
        <v>9</v>
      </c>
      <c r="B2089" s="10" t="s">
        <v>61</v>
      </c>
      <c r="C2089" s="10" t="s">
        <v>11</v>
      </c>
      <c r="D2089" s="10" t="s">
        <v>66</v>
      </c>
      <c r="E2089" s="11" t="s">
        <v>485</v>
      </c>
      <c r="F2089" s="10" t="s">
        <v>15</v>
      </c>
      <c r="G2089" s="11" t="s">
        <v>418</v>
      </c>
      <c r="H2089" s="42">
        <v>1633747.8206</v>
      </c>
      <c r="I2089" s="42">
        <v>4240.66493389471</v>
      </c>
      <c r="J2089" s="42">
        <v>0</v>
      </c>
      <c r="K2089" s="42">
        <v>4240.66493389471</v>
      </c>
      <c r="N2089" s="43"/>
    </row>
    <row r="2090" spans="1:14" x14ac:dyDescent="0.3">
      <c r="A2090" s="10" t="s">
        <v>9</v>
      </c>
      <c r="B2090" s="10" t="s">
        <v>61</v>
      </c>
      <c r="C2090" s="10" t="s">
        <v>11</v>
      </c>
      <c r="D2090" s="10" t="s">
        <v>66</v>
      </c>
      <c r="E2090" s="11" t="s">
        <v>485</v>
      </c>
      <c r="F2090" s="10" t="s">
        <v>17</v>
      </c>
      <c r="G2090" s="11" t="s">
        <v>4798</v>
      </c>
      <c r="H2090" s="42">
        <v>0</v>
      </c>
      <c r="I2090" s="42">
        <v>0</v>
      </c>
      <c r="J2090" s="42">
        <v>0</v>
      </c>
      <c r="K2090" s="42">
        <v>0</v>
      </c>
      <c r="N2090" s="43"/>
    </row>
    <row r="2091" spans="1:14" x14ac:dyDescent="0.3">
      <c r="A2091" s="10" t="s">
        <v>9</v>
      </c>
      <c r="B2091" s="10" t="s">
        <v>61</v>
      </c>
      <c r="C2091" s="10" t="s">
        <v>11</v>
      </c>
      <c r="D2091" s="10" t="s">
        <v>66</v>
      </c>
      <c r="E2091" s="11" t="s">
        <v>485</v>
      </c>
      <c r="F2091" s="10" t="s">
        <v>18</v>
      </c>
      <c r="G2091" s="11" t="s">
        <v>4799</v>
      </c>
      <c r="H2091" s="42">
        <v>3884438.9580000001</v>
      </c>
      <c r="I2091" s="42">
        <v>10082.709136151399</v>
      </c>
      <c r="J2091" s="42">
        <v>1086833.7257244401</v>
      </c>
      <c r="K2091" s="42">
        <v>1096916.4348605899</v>
      </c>
      <c r="N2091" s="43"/>
    </row>
    <row r="2092" spans="1:14" x14ac:dyDescent="0.3">
      <c r="A2092" s="10" t="s">
        <v>9</v>
      </c>
      <c r="B2092" s="10" t="s">
        <v>61</v>
      </c>
      <c r="C2092" s="10" t="s">
        <v>11</v>
      </c>
      <c r="D2092" s="10" t="s">
        <v>68</v>
      </c>
      <c r="E2092" s="11" t="s">
        <v>486</v>
      </c>
      <c r="F2092" s="10" t="s">
        <v>13</v>
      </c>
      <c r="G2092" s="11" t="s">
        <v>415</v>
      </c>
      <c r="H2092" s="42">
        <v>0</v>
      </c>
      <c r="I2092" s="42">
        <v>0</v>
      </c>
      <c r="J2092" s="42">
        <v>0</v>
      </c>
      <c r="K2092" s="42">
        <v>0</v>
      </c>
      <c r="N2092" s="43"/>
    </row>
    <row r="2093" spans="1:14" x14ac:dyDescent="0.3">
      <c r="A2093" s="10" t="s">
        <v>9</v>
      </c>
      <c r="B2093" s="10" t="s">
        <v>61</v>
      </c>
      <c r="C2093" s="10" t="s">
        <v>11</v>
      </c>
      <c r="D2093" s="10" t="s">
        <v>68</v>
      </c>
      <c r="E2093" s="11" t="s">
        <v>486</v>
      </c>
      <c r="F2093" s="10" t="s">
        <v>15</v>
      </c>
      <c r="G2093" s="11" t="s">
        <v>418</v>
      </c>
      <c r="H2093" s="42">
        <v>1392705.5660000001</v>
      </c>
      <c r="I2093" s="42">
        <v>2225.8181441808701</v>
      </c>
      <c r="J2093" s="42">
        <v>0</v>
      </c>
      <c r="K2093" s="42">
        <v>2225.8181441808701</v>
      </c>
      <c r="N2093" s="43"/>
    </row>
    <row r="2094" spans="1:14" x14ac:dyDescent="0.3">
      <c r="A2094" s="10" t="s">
        <v>9</v>
      </c>
      <c r="B2094" s="10" t="s">
        <v>61</v>
      </c>
      <c r="C2094" s="10" t="s">
        <v>11</v>
      </c>
      <c r="D2094" s="10" t="s">
        <v>68</v>
      </c>
      <c r="E2094" s="11" t="s">
        <v>486</v>
      </c>
      <c r="F2094" s="10" t="s">
        <v>17</v>
      </c>
      <c r="G2094" s="11" t="s">
        <v>4798</v>
      </c>
      <c r="H2094" s="42">
        <v>0</v>
      </c>
      <c r="I2094" s="42">
        <v>0</v>
      </c>
      <c r="J2094" s="42">
        <v>0</v>
      </c>
      <c r="K2094" s="42">
        <v>0</v>
      </c>
      <c r="N2094" s="43"/>
    </row>
    <row r="2095" spans="1:14" x14ac:dyDescent="0.3">
      <c r="A2095" s="10" t="s">
        <v>9</v>
      </c>
      <c r="B2095" s="10" t="s">
        <v>61</v>
      </c>
      <c r="C2095" s="10" t="s">
        <v>11</v>
      </c>
      <c r="D2095" s="10" t="s">
        <v>68</v>
      </c>
      <c r="E2095" s="11" t="s">
        <v>486</v>
      </c>
      <c r="F2095" s="10" t="s">
        <v>18</v>
      </c>
      <c r="G2095" s="11" t="s">
        <v>4799</v>
      </c>
      <c r="H2095" s="42">
        <v>1021853.9093000001</v>
      </c>
      <c r="I2095" s="42">
        <v>1633.1240626920001</v>
      </c>
      <c r="J2095" s="42">
        <v>252444.418337159</v>
      </c>
      <c r="K2095" s="42">
        <v>254077.54239985099</v>
      </c>
      <c r="N2095" s="43"/>
    </row>
    <row r="2096" spans="1:14" x14ac:dyDescent="0.3">
      <c r="A2096" s="10" t="s">
        <v>9</v>
      </c>
      <c r="B2096" s="10" t="s">
        <v>61</v>
      </c>
      <c r="C2096" s="10" t="s">
        <v>11</v>
      </c>
      <c r="D2096" s="10" t="s">
        <v>67</v>
      </c>
      <c r="E2096" s="11" t="s">
        <v>487</v>
      </c>
      <c r="F2096" s="10" t="s">
        <v>15</v>
      </c>
      <c r="G2096" s="11" t="s">
        <v>418</v>
      </c>
      <c r="H2096" s="42">
        <v>9026044.8303999994</v>
      </c>
      <c r="I2096" s="42">
        <v>7060.71720180169</v>
      </c>
      <c r="J2096" s="42">
        <v>0</v>
      </c>
      <c r="K2096" s="42">
        <v>7060.71720180169</v>
      </c>
      <c r="N2096" s="43"/>
    </row>
    <row r="2097" spans="1:14" x14ac:dyDescent="0.3">
      <c r="A2097" s="10" t="s">
        <v>9</v>
      </c>
      <c r="B2097" s="10" t="s">
        <v>61</v>
      </c>
      <c r="C2097" s="10" t="s">
        <v>11</v>
      </c>
      <c r="D2097" s="10" t="s">
        <v>67</v>
      </c>
      <c r="E2097" s="11" t="s">
        <v>487</v>
      </c>
      <c r="F2097" s="10" t="s">
        <v>17</v>
      </c>
      <c r="G2097" s="11" t="s">
        <v>4798</v>
      </c>
      <c r="H2097" s="42">
        <v>0</v>
      </c>
      <c r="I2097" s="42">
        <v>0</v>
      </c>
      <c r="J2097" s="42">
        <v>0</v>
      </c>
      <c r="K2097" s="42">
        <v>0</v>
      </c>
      <c r="N2097" s="43"/>
    </row>
    <row r="2098" spans="1:14" x14ac:dyDescent="0.3">
      <c r="A2098" s="10" t="s">
        <v>9</v>
      </c>
      <c r="B2098" s="10" t="s">
        <v>61</v>
      </c>
      <c r="C2098" s="10" t="s">
        <v>11</v>
      </c>
      <c r="D2098" s="10" t="s">
        <v>67</v>
      </c>
      <c r="E2098" s="11" t="s">
        <v>487</v>
      </c>
      <c r="F2098" s="10" t="s">
        <v>18</v>
      </c>
      <c r="G2098" s="11" t="s">
        <v>4799</v>
      </c>
      <c r="H2098" s="42">
        <v>11497807.3751</v>
      </c>
      <c r="I2098" s="42">
        <v>8994.2790936134097</v>
      </c>
      <c r="J2098" s="42">
        <v>9723964.5137268398</v>
      </c>
      <c r="K2098" s="42">
        <v>9732958.7928204499</v>
      </c>
      <c r="N2098" s="43"/>
    </row>
    <row r="2099" spans="1:14" x14ac:dyDescent="0.3">
      <c r="A2099" s="10" t="s">
        <v>9</v>
      </c>
      <c r="B2099" s="10" t="s">
        <v>61</v>
      </c>
      <c r="C2099" s="10" t="s">
        <v>4800</v>
      </c>
      <c r="D2099" s="10" t="s">
        <v>5383</v>
      </c>
      <c r="E2099" s="11" t="s">
        <v>5384</v>
      </c>
      <c r="F2099" s="10" t="s">
        <v>416</v>
      </c>
      <c r="G2099" s="11" t="s">
        <v>417</v>
      </c>
      <c r="H2099" s="42">
        <v>5559760.9873000002</v>
      </c>
      <c r="I2099" s="42">
        <v>4250.0299795994597</v>
      </c>
      <c r="J2099" s="42">
        <v>2630510.2330079102</v>
      </c>
      <c r="K2099" s="42">
        <v>2634760.2629875098</v>
      </c>
      <c r="N2099" s="43"/>
    </row>
    <row r="2100" spans="1:14" x14ac:dyDescent="0.3">
      <c r="A2100" s="10" t="s">
        <v>9</v>
      </c>
      <c r="B2100" s="10" t="s">
        <v>61</v>
      </c>
      <c r="C2100" s="10" t="s">
        <v>4800</v>
      </c>
      <c r="D2100" s="10" t="s">
        <v>5385</v>
      </c>
      <c r="E2100" s="11" t="s">
        <v>5386</v>
      </c>
      <c r="F2100" s="10" t="s">
        <v>416</v>
      </c>
      <c r="G2100" s="11" t="s">
        <v>417</v>
      </c>
      <c r="H2100" s="42">
        <v>578953.05949999997</v>
      </c>
      <c r="I2100" s="42">
        <v>1577.63940451028</v>
      </c>
      <c r="J2100" s="42">
        <v>131953.95579666601</v>
      </c>
      <c r="K2100" s="42">
        <v>133531.59520117601</v>
      </c>
      <c r="N2100" s="43"/>
    </row>
    <row r="2101" spans="1:14" x14ac:dyDescent="0.3">
      <c r="A2101" s="10" t="s">
        <v>9</v>
      </c>
      <c r="B2101" s="10" t="s">
        <v>61</v>
      </c>
      <c r="C2101" s="10" t="s">
        <v>4800</v>
      </c>
      <c r="D2101" s="10" t="s">
        <v>5385</v>
      </c>
      <c r="E2101" s="11" t="s">
        <v>5386</v>
      </c>
      <c r="F2101" s="10" t="s">
        <v>15</v>
      </c>
      <c r="G2101" s="11" t="s">
        <v>418</v>
      </c>
      <c r="H2101" s="42">
        <v>151560.94390000001</v>
      </c>
      <c r="I2101" s="42">
        <v>413.00156128173103</v>
      </c>
      <c r="J2101" s="42">
        <v>0</v>
      </c>
      <c r="K2101" s="42">
        <v>413.00156128173103</v>
      </c>
      <c r="N2101" s="43"/>
    </row>
    <row r="2102" spans="1:14" x14ac:dyDescent="0.3">
      <c r="A2102" s="10" t="s">
        <v>9</v>
      </c>
      <c r="B2102" s="10" t="s">
        <v>61</v>
      </c>
      <c r="C2102" s="10" t="s">
        <v>4800</v>
      </c>
      <c r="D2102" s="10" t="s">
        <v>5385</v>
      </c>
      <c r="E2102" s="11" t="s">
        <v>5386</v>
      </c>
      <c r="F2102" s="10" t="s">
        <v>4802</v>
      </c>
      <c r="G2102" s="11" t="s">
        <v>4803</v>
      </c>
      <c r="H2102" s="42">
        <v>0</v>
      </c>
      <c r="I2102" s="42">
        <v>0</v>
      </c>
      <c r="J2102" s="42">
        <v>0</v>
      </c>
      <c r="K2102" s="42">
        <v>0</v>
      </c>
      <c r="N2102" s="43"/>
    </row>
    <row r="2103" spans="1:14" x14ac:dyDescent="0.3">
      <c r="A2103" s="10" t="s">
        <v>9</v>
      </c>
      <c r="B2103" s="10" t="s">
        <v>61</v>
      </c>
      <c r="C2103" s="10" t="s">
        <v>4806</v>
      </c>
      <c r="D2103" s="10" t="s">
        <v>5100</v>
      </c>
      <c r="E2103" s="11" t="s">
        <v>5387</v>
      </c>
      <c r="F2103" s="10" t="s">
        <v>5388</v>
      </c>
      <c r="G2103" s="11" t="s">
        <v>5389</v>
      </c>
      <c r="H2103" s="42">
        <v>9951905.9953000005</v>
      </c>
      <c r="I2103" s="42">
        <v>9182.4685652004191</v>
      </c>
      <c r="J2103" s="42">
        <v>4523454.8969998304</v>
      </c>
      <c r="K2103" s="42">
        <v>4532637.3655650299</v>
      </c>
      <c r="N2103" s="43"/>
    </row>
    <row r="2104" spans="1:14" x14ac:dyDescent="0.3">
      <c r="A2104" s="10" t="s">
        <v>9</v>
      </c>
      <c r="B2104" s="10" t="s">
        <v>61</v>
      </c>
      <c r="C2104" s="10" t="s">
        <v>4806</v>
      </c>
      <c r="D2104" s="10" t="s">
        <v>5100</v>
      </c>
      <c r="E2104" s="11" t="s">
        <v>5387</v>
      </c>
      <c r="F2104" s="10" t="s">
        <v>5390</v>
      </c>
      <c r="G2104" s="11" t="s">
        <v>5391</v>
      </c>
      <c r="H2104" s="42">
        <v>754690.84050000005</v>
      </c>
      <c r="I2104" s="42">
        <v>696.34147680949798</v>
      </c>
      <c r="J2104" s="42">
        <v>343030.77009109902</v>
      </c>
      <c r="K2104" s="42">
        <v>343727.11156790901</v>
      </c>
      <c r="N2104" s="43"/>
    </row>
    <row r="2105" spans="1:14" x14ac:dyDescent="0.3">
      <c r="A2105" s="10" t="s">
        <v>9</v>
      </c>
      <c r="B2105" s="10" t="s">
        <v>61</v>
      </c>
      <c r="C2105" s="10" t="s">
        <v>4806</v>
      </c>
      <c r="D2105" s="10" t="s">
        <v>5392</v>
      </c>
      <c r="E2105" s="11" t="s">
        <v>5393</v>
      </c>
      <c r="F2105" s="10" t="s">
        <v>84</v>
      </c>
      <c r="G2105" s="11" t="s">
        <v>4849</v>
      </c>
      <c r="H2105" s="42">
        <v>0</v>
      </c>
      <c r="I2105" s="42">
        <v>0</v>
      </c>
      <c r="J2105" s="42">
        <v>0</v>
      </c>
      <c r="K2105" s="42">
        <v>0</v>
      </c>
      <c r="N2105" s="43"/>
    </row>
    <row r="2106" spans="1:14" x14ac:dyDescent="0.3">
      <c r="A2106" s="10" t="s">
        <v>9</v>
      </c>
      <c r="B2106" s="10" t="s">
        <v>61</v>
      </c>
      <c r="C2106" s="10" t="s">
        <v>4806</v>
      </c>
      <c r="D2106" s="10" t="s">
        <v>5392</v>
      </c>
      <c r="E2106" s="11" t="s">
        <v>5393</v>
      </c>
      <c r="F2106" s="10" t="s">
        <v>4893</v>
      </c>
      <c r="G2106" s="11" t="s">
        <v>4894</v>
      </c>
      <c r="H2106" s="42">
        <v>5271166.3658999996</v>
      </c>
      <c r="I2106" s="42">
        <v>4567.5999798886796</v>
      </c>
      <c r="J2106" s="42">
        <v>2628345.2982383799</v>
      </c>
      <c r="K2106" s="42">
        <v>2632912.8982182699</v>
      </c>
      <c r="N2106" s="43"/>
    </row>
    <row r="2107" spans="1:14" x14ac:dyDescent="0.3">
      <c r="A2107" s="10" t="s">
        <v>9</v>
      </c>
      <c r="B2107" s="10" t="s">
        <v>61</v>
      </c>
      <c r="C2107" s="10" t="s">
        <v>4806</v>
      </c>
      <c r="D2107" s="10" t="s">
        <v>5394</v>
      </c>
      <c r="E2107" s="11" t="s">
        <v>5395</v>
      </c>
      <c r="F2107" s="10" t="s">
        <v>13</v>
      </c>
      <c r="G2107" s="11" t="s">
        <v>415</v>
      </c>
      <c r="H2107" s="42">
        <v>0</v>
      </c>
      <c r="I2107" s="42">
        <v>0</v>
      </c>
      <c r="J2107" s="42">
        <v>0</v>
      </c>
      <c r="K2107" s="42">
        <v>0</v>
      </c>
      <c r="N2107" s="43"/>
    </row>
    <row r="2108" spans="1:14" x14ac:dyDescent="0.3">
      <c r="A2108" s="10" t="s">
        <v>9</v>
      </c>
      <c r="B2108" s="10" t="s">
        <v>61</v>
      </c>
      <c r="C2108" s="10" t="s">
        <v>4806</v>
      </c>
      <c r="D2108" s="10" t="s">
        <v>5394</v>
      </c>
      <c r="E2108" s="11" t="s">
        <v>5395</v>
      </c>
      <c r="F2108" s="10" t="s">
        <v>4899</v>
      </c>
      <c r="G2108" s="11" t="s">
        <v>4900</v>
      </c>
      <c r="H2108" s="42">
        <v>498048.13900000002</v>
      </c>
      <c r="I2108" s="42">
        <v>726.33753451962298</v>
      </c>
      <c r="J2108" s="42">
        <v>132677.58411666</v>
      </c>
      <c r="K2108" s="42">
        <v>133403.921651179</v>
      </c>
      <c r="N2108" s="43"/>
    </row>
    <row r="2109" spans="1:14" x14ac:dyDescent="0.3">
      <c r="A2109" s="10" t="s">
        <v>9</v>
      </c>
      <c r="B2109" s="10" t="s">
        <v>61</v>
      </c>
      <c r="C2109" s="10" t="s">
        <v>4806</v>
      </c>
      <c r="D2109" s="10" t="s">
        <v>5394</v>
      </c>
      <c r="E2109" s="11" t="s">
        <v>5395</v>
      </c>
      <c r="F2109" s="10" t="s">
        <v>4903</v>
      </c>
      <c r="G2109" s="11" t="s">
        <v>4904</v>
      </c>
      <c r="H2109" s="42">
        <v>114934.1859</v>
      </c>
      <c r="I2109" s="42">
        <v>167.61635411991301</v>
      </c>
      <c r="J2109" s="42">
        <v>30617.9040269215</v>
      </c>
      <c r="K2109" s="42">
        <v>30785.520381041399</v>
      </c>
      <c r="N2109" s="43"/>
    </row>
    <row r="2110" spans="1:14" x14ac:dyDescent="0.3">
      <c r="A2110" s="10" t="s">
        <v>9</v>
      </c>
      <c r="B2110" s="10" t="s">
        <v>61</v>
      </c>
      <c r="C2110" s="10" t="s">
        <v>4806</v>
      </c>
      <c r="D2110" s="10" t="s">
        <v>5396</v>
      </c>
      <c r="E2110" s="11" t="s">
        <v>5397</v>
      </c>
      <c r="F2110" s="10" t="s">
        <v>4809</v>
      </c>
      <c r="G2110" s="11" t="s">
        <v>4810</v>
      </c>
      <c r="H2110" s="42">
        <v>330871.14130000002</v>
      </c>
      <c r="I2110" s="42">
        <v>482.53192852702199</v>
      </c>
      <c r="J2110" s="42">
        <v>88142.450986592099</v>
      </c>
      <c r="K2110" s="42">
        <v>88624.982915119093</v>
      </c>
      <c r="N2110" s="43"/>
    </row>
    <row r="2111" spans="1:14" x14ac:dyDescent="0.3">
      <c r="A2111" s="10" t="s">
        <v>9</v>
      </c>
      <c r="B2111" s="10" t="s">
        <v>23</v>
      </c>
      <c r="C2111" s="10" t="s">
        <v>4722</v>
      </c>
      <c r="D2111" s="10" t="s">
        <v>4723</v>
      </c>
      <c r="E2111" s="11" t="s">
        <v>5398</v>
      </c>
      <c r="F2111" s="10" t="s">
        <v>13</v>
      </c>
      <c r="G2111" s="11" t="s">
        <v>415</v>
      </c>
      <c r="H2111" s="42">
        <v>0</v>
      </c>
      <c r="I2111" s="42">
        <v>0</v>
      </c>
      <c r="J2111" s="42">
        <v>0</v>
      </c>
      <c r="K2111" s="42">
        <v>0</v>
      </c>
      <c r="N2111" s="43"/>
    </row>
    <row r="2112" spans="1:14" x14ac:dyDescent="0.3">
      <c r="A2112" s="10" t="s">
        <v>9</v>
      </c>
      <c r="B2112" s="10" t="s">
        <v>23</v>
      </c>
      <c r="C2112" s="10" t="s">
        <v>4722</v>
      </c>
      <c r="D2112" s="10" t="s">
        <v>4723</v>
      </c>
      <c r="E2112" s="11" t="s">
        <v>5398</v>
      </c>
      <c r="F2112" s="10" t="s">
        <v>416</v>
      </c>
      <c r="G2112" s="11" t="s">
        <v>417</v>
      </c>
      <c r="H2112" s="42">
        <v>6355358.8453000002</v>
      </c>
      <c r="I2112" s="42">
        <v>15883.517303078301</v>
      </c>
      <c r="J2112" s="42">
        <v>220752.99351227499</v>
      </c>
      <c r="K2112" s="42">
        <v>236636.51081535299</v>
      </c>
      <c r="N2112" s="43"/>
    </row>
    <row r="2113" spans="1:14" x14ac:dyDescent="0.3">
      <c r="A2113" s="10" t="s">
        <v>9</v>
      </c>
      <c r="B2113" s="10" t="s">
        <v>23</v>
      </c>
      <c r="C2113" s="10" t="s">
        <v>4722</v>
      </c>
      <c r="D2113" s="10" t="s">
        <v>4723</v>
      </c>
      <c r="E2113" s="11" t="s">
        <v>5398</v>
      </c>
      <c r="F2113" s="10" t="s">
        <v>4725</v>
      </c>
      <c r="G2113" s="11" t="s">
        <v>4726</v>
      </c>
      <c r="H2113" s="42">
        <v>242314.5502</v>
      </c>
      <c r="I2113" s="42">
        <v>605.60031997391695</v>
      </c>
      <c r="J2113" s="42">
        <v>8416.7808020912507</v>
      </c>
      <c r="K2113" s="42">
        <v>9022.3811220651696</v>
      </c>
      <c r="N2113" s="43"/>
    </row>
    <row r="2114" spans="1:14" x14ac:dyDescent="0.3">
      <c r="A2114" s="10" t="s">
        <v>9</v>
      </c>
      <c r="B2114" s="10" t="s">
        <v>23</v>
      </c>
      <c r="C2114" s="10" t="s">
        <v>4722</v>
      </c>
      <c r="D2114" s="10" t="s">
        <v>4723</v>
      </c>
      <c r="E2114" s="11" t="s">
        <v>5398</v>
      </c>
      <c r="F2114" s="10" t="s">
        <v>4729</v>
      </c>
      <c r="G2114" s="11" t="s">
        <v>4730</v>
      </c>
      <c r="H2114" s="42">
        <v>0</v>
      </c>
      <c r="I2114" s="42">
        <v>0</v>
      </c>
      <c r="J2114" s="42">
        <v>0</v>
      </c>
      <c r="K2114" s="42">
        <v>0</v>
      </c>
      <c r="N2114" s="43"/>
    </row>
    <row r="2115" spans="1:14" x14ac:dyDescent="0.3">
      <c r="A2115" s="10" t="s">
        <v>9</v>
      </c>
      <c r="B2115" s="10" t="s">
        <v>23</v>
      </c>
      <c r="C2115" s="10" t="s">
        <v>4722</v>
      </c>
      <c r="D2115" s="10" t="s">
        <v>4723</v>
      </c>
      <c r="E2115" s="11" t="s">
        <v>5398</v>
      </c>
      <c r="F2115" s="10" t="s">
        <v>4731</v>
      </c>
      <c r="G2115" s="11" t="s">
        <v>4732</v>
      </c>
      <c r="H2115" s="42">
        <v>0</v>
      </c>
      <c r="I2115" s="42">
        <v>0</v>
      </c>
      <c r="J2115" s="42">
        <v>0</v>
      </c>
      <c r="K2115" s="42">
        <v>0</v>
      </c>
      <c r="N2115" s="43"/>
    </row>
    <row r="2116" spans="1:14" x14ac:dyDescent="0.3">
      <c r="A2116" s="10" t="s">
        <v>9</v>
      </c>
      <c r="B2116" s="10" t="s">
        <v>23</v>
      </c>
      <c r="C2116" s="10" t="s">
        <v>4722</v>
      </c>
      <c r="D2116" s="10" t="s">
        <v>4723</v>
      </c>
      <c r="E2116" s="11" t="s">
        <v>5398</v>
      </c>
      <c r="F2116" s="10" t="s">
        <v>4733</v>
      </c>
      <c r="G2116" s="11" t="s">
        <v>4734</v>
      </c>
      <c r="H2116" s="42">
        <v>837304.73270000005</v>
      </c>
      <c r="I2116" s="42">
        <v>2092.6189274346202</v>
      </c>
      <c r="J2116" s="42">
        <v>29083.7277220777</v>
      </c>
      <c r="K2116" s="42">
        <v>31176.346649512299</v>
      </c>
      <c r="N2116" s="43"/>
    </row>
    <row r="2117" spans="1:14" x14ac:dyDescent="0.3">
      <c r="A2117" s="10" t="s">
        <v>9</v>
      </c>
      <c r="B2117" s="10" t="s">
        <v>23</v>
      </c>
      <c r="C2117" s="10" t="s">
        <v>4722</v>
      </c>
      <c r="D2117" s="10" t="s">
        <v>4723</v>
      </c>
      <c r="E2117" s="11" t="s">
        <v>5398</v>
      </c>
      <c r="F2117" s="10" t="s">
        <v>4735</v>
      </c>
      <c r="G2117" s="11" t="s">
        <v>4736</v>
      </c>
      <c r="H2117" s="42">
        <v>323885.78470000002</v>
      </c>
      <c r="I2117" s="42">
        <v>809.465774222562</v>
      </c>
      <c r="J2117" s="42">
        <v>11250.1525572507</v>
      </c>
      <c r="K2117" s="42">
        <v>12059.618331473201</v>
      </c>
      <c r="N2117" s="43"/>
    </row>
    <row r="2118" spans="1:14" x14ac:dyDescent="0.3">
      <c r="A2118" s="10" t="s">
        <v>9</v>
      </c>
      <c r="B2118" s="10" t="s">
        <v>23</v>
      </c>
      <c r="C2118" s="10" t="s">
        <v>4722</v>
      </c>
      <c r="D2118" s="10" t="s">
        <v>4723</v>
      </c>
      <c r="E2118" s="11" t="s">
        <v>5398</v>
      </c>
      <c r="F2118" s="10" t="s">
        <v>4739</v>
      </c>
      <c r="G2118" s="11" t="s">
        <v>4740</v>
      </c>
      <c r="H2118" s="42">
        <v>119957.6986</v>
      </c>
      <c r="I2118" s="42">
        <v>299.80213860094898</v>
      </c>
      <c r="J2118" s="42">
        <v>4166.7231693521098</v>
      </c>
      <c r="K2118" s="42">
        <v>4466.5253079530503</v>
      </c>
      <c r="N2118" s="43"/>
    </row>
    <row r="2119" spans="1:14" x14ac:dyDescent="0.3">
      <c r="A2119" s="10" t="s">
        <v>9</v>
      </c>
      <c r="B2119" s="10" t="s">
        <v>23</v>
      </c>
      <c r="C2119" s="10" t="s">
        <v>4722</v>
      </c>
      <c r="D2119" s="10" t="s">
        <v>4723</v>
      </c>
      <c r="E2119" s="11" t="s">
        <v>5398</v>
      </c>
      <c r="F2119" s="10" t="s">
        <v>5039</v>
      </c>
      <c r="G2119" s="11" t="s">
        <v>5040</v>
      </c>
      <c r="H2119" s="42">
        <v>21592.3858</v>
      </c>
      <c r="I2119" s="42">
        <v>53.964384948170803</v>
      </c>
      <c r="J2119" s="42">
        <v>750.01017048337906</v>
      </c>
      <c r="K2119" s="42">
        <v>803.97455543155002</v>
      </c>
      <c r="N2119" s="43"/>
    </row>
    <row r="2120" spans="1:14" x14ac:dyDescent="0.3">
      <c r="A2120" s="10" t="s">
        <v>9</v>
      </c>
      <c r="B2120" s="10" t="s">
        <v>23</v>
      </c>
      <c r="C2120" s="10" t="s">
        <v>4722</v>
      </c>
      <c r="D2120" s="10" t="s">
        <v>4723</v>
      </c>
      <c r="E2120" s="11" t="s">
        <v>5398</v>
      </c>
      <c r="F2120" s="10" t="s">
        <v>4741</v>
      </c>
      <c r="G2120" s="11" t="s">
        <v>4742</v>
      </c>
      <c r="H2120" s="42">
        <v>674162.26340000005</v>
      </c>
      <c r="I2120" s="42">
        <v>1684.8880189373299</v>
      </c>
      <c r="J2120" s="42">
        <v>23416.984211758801</v>
      </c>
      <c r="K2120" s="42">
        <v>25101.872230696201</v>
      </c>
      <c r="N2120" s="43"/>
    </row>
    <row r="2121" spans="1:14" x14ac:dyDescent="0.3">
      <c r="A2121" s="10" t="s">
        <v>9</v>
      </c>
      <c r="B2121" s="10" t="s">
        <v>23</v>
      </c>
      <c r="C2121" s="10" t="s">
        <v>4743</v>
      </c>
      <c r="D2121" s="10" t="s">
        <v>4744</v>
      </c>
      <c r="E2121" s="11" t="s">
        <v>5399</v>
      </c>
      <c r="F2121" s="10" t="s">
        <v>416</v>
      </c>
      <c r="G2121" s="11" t="s">
        <v>417</v>
      </c>
      <c r="H2121" s="42">
        <v>63577.5844</v>
      </c>
      <c r="I2121" s="42">
        <v>141.32176714392199</v>
      </c>
      <c r="J2121" s="42">
        <v>3995.0034280698801</v>
      </c>
      <c r="K2121" s="42">
        <v>4136.3251952137998</v>
      </c>
      <c r="N2121" s="43"/>
    </row>
    <row r="2122" spans="1:14" x14ac:dyDescent="0.3">
      <c r="A2122" s="10" t="s">
        <v>9</v>
      </c>
      <c r="B2122" s="10" t="s">
        <v>23</v>
      </c>
      <c r="C2122" s="10" t="s">
        <v>4743</v>
      </c>
      <c r="D2122" s="10" t="s">
        <v>4744</v>
      </c>
      <c r="E2122" s="11" t="s">
        <v>5399</v>
      </c>
      <c r="F2122" s="10" t="s">
        <v>4746</v>
      </c>
      <c r="G2122" s="11" t="s">
        <v>4747</v>
      </c>
      <c r="H2122" s="42">
        <v>4101.7795999999998</v>
      </c>
      <c r="I2122" s="42">
        <v>9.11753336412397</v>
      </c>
      <c r="J2122" s="42">
        <v>257.74215664966999</v>
      </c>
      <c r="K2122" s="42">
        <v>266.85969001379402</v>
      </c>
      <c r="N2122" s="43"/>
    </row>
    <row r="2123" spans="1:14" x14ac:dyDescent="0.3">
      <c r="A2123" s="10" t="s">
        <v>9</v>
      </c>
      <c r="B2123" s="10" t="s">
        <v>23</v>
      </c>
      <c r="C2123" s="10" t="s">
        <v>4743</v>
      </c>
      <c r="D2123" s="10" t="s">
        <v>4744</v>
      </c>
      <c r="E2123" s="11" t="s">
        <v>5399</v>
      </c>
      <c r="F2123" s="10" t="s">
        <v>4748</v>
      </c>
      <c r="G2123" s="11" t="s">
        <v>4749</v>
      </c>
      <c r="H2123" s="42">
        <v>22306.841199999999</v>
      </c>
      <c r="I2123" s="42">
        <v>43.259736971484799</v>
      </c>
      <c r="J2123" s="42">
        <v>0</v>
      </c>
      <c r="K2123" s="42">
        <v>43.259736971484799</v>
      </c>
      <c r="N2123" s="43"/>
    </row>
    <row r="2124" spans="1:14" x14ac:dyDescent="0.3">
      <c r="A2124" s="10" t="s">
        <v>9</v>
      </c>
      <c r="B2124" s="10" t="s">
        <v>23</v>
      </c>
      <c r="C2124" s="10" t="s">
        <v>4743</v>
      </c>
      <c r="D2124" s="10" t="s">
        <v>4750</v>
      </c>
      <c r="E2124" s="11" t="s">
        <v>5067</v>
      </c>
      <c r="F2124" s="10" t="s">
        <v>416</v>
      </c>
      <c r="G2124" s="11" t="s">
        <v>417</v>
      </c>
      <c r="H2124" s="42">
        <v>6086.4710999999998</v>
      </c>
      <c r="I2124" s="42">
        <v>2.1134162655497901</v>
      </c>
      <c r="J2124" s="42">
        <v>67.107422375602397</v>
      </c>
      <c r="K2124" s="42">
        <v>69.220838641152199</v>
      </c>
      <c r="N2124" s="43"/>
    </row>
    <row r="2125" spans="1:14" x14ac:dyDescent="0.3">
      <c r="A2125" s="10" t="s">
        <v>9</v>
      </c>
      <c r="B2125" s="10" t="s">
        <v>23</v>
      </c>
      <c r="C2125" s="10" t="s">
        <v>4743</v>
      </c>
      <c r="D2125" s="10" t="s">
        <v>4750</v>
      </c>
      <c r="E2125" s="11" t="s">
        <v>5067</v>
      </c>
      <c r="F2125" s="10" t="s">
        <v>4746</v>
      </c>
      <c r="G2125" s="11" t="s">
        <v>4747</v>
      </c>
      <c r="H2125" s="42">
        <v>0</v>
      </c>
      <c r="I2125" s="42">
        <v>0</v>
      </c>
      <c r="J2125" s="42">
        <v>0</v>
      </c>
      <c r="K2125" s="42">
        <v>0</v>
      </c>
      <c r="N2125" s="43"/>
    </row>
    <row r="2126" spans="1:14" x14ac:dyDescent="0.3">
      <c r="A2126" s="10" t="s">
        <v>9</v>
      </c>
      <c r="B2126" s="10" t="s">
        <v>23</v>
      </c>
      <c r="C2126" s="10" t="s">
        <v>4743</v>
      </c>
      <c r="D2126" s="10" t="s">
        <v>4750</v>
      </c>
      <c r="E2126" s="11" t="s">
        <v>5067</v>
      </c>
      <c r="F2126" s="10" t="s">
        <v>4748</v>
      </c>
      <c r="G2126" s="11" t="s">
        <v>4749</v>
      </c>
      <c r="H2126" s="42">
        <v>23574.621200000001</v>
      </c>
      <c r="I2126" s="42">
        <v>9.0113721322748006</v>
      </c>
      <c r="J2126" s="42">
        <v>3.1738238419703699</v>
      </c>
      <c r="K2126" s="42">
        <v>12.1851959742452</v>
      </c>
      <c r="N2126" s="43"/>
    </row>
    <row r="2127" spans="1:14" x14ac:dyDescent="0.3">
      <c r="A2127" s="10" t="s">
        <v>9</v>
      </c>
      <c r="B2127" s="10" t="s">
        <v>23</v>
      </c>
      <c r="C2127" s="10" t="s">
        <v>4743</v>
      </c>
      <c r="D2127" s="10" t="s">
        <v>4750</v>
      </c>
      <c r="E2127" s="11" t="s">
        <v>5067</v>
      </c>
      <c r="F2127" s="10" t="s">
        <v>4754</v>
      </c>
      <c r="G2127" s="11" t="s">
        <v>4755</v>
      </c>
      <c r="H2127" s="42">
        <v>591.74030000000005</v>
      </c>
      <c r="I2127" s="42">
        <v>0.205471025817341</v>
      </c>
      <c r="J2127" s="42">
        <v>6.5243327309613504</v>
      </c>
      <c r="K2127" s="42">
        <v>6.7298037567786899</v>
      </c>
      <c r="N2127" s="43"/>
    </row>
    <row r="2128" spans="1:14" x14ac:dyDescent="0.3">
      <c r="A2128" s="10" t="s">
        <v>9</v>
      </c>
      <c r="B2128" s="10" t="s">
        <v>23</v>
      </c>
      <c r="C2128" s="10" t="s">
        <v>4743</v>
      </c>
      <c r="D2128" s="10" t="s">
        <v>4752</v>
      </c>
      <c r="E2128" s="11" t="s">
        <v>5147</v>
      </c>
      <c r="F2128" s="10" t="s">
        <v>13</v>
      </c>
      <c r="G2128" s="11" t="s">
        <v>415</v>
      </c>
      <c r="H2128" s="42">
        <v>0</v>
      </c>
      <c r="I2128" s="42">
        <v>0</v>
      </c>
      <c r="J2128" s="42">
        <v>0</v>
      </c>
      <c r="K2128" s="42">
        <v>0</v>
      </c>
      <c r="N2128" s="43"/>
    </row>
    <row r="2129" spans="1:14" x14ac:dyDescent="0.3">
      <c r="A2129" s="10" t="s">
        <v>9</v>
      </c>
      <c r="B2129" s="10" t="s">
        <v>23</v>
      </c>
      <c r="C2129" s="10" t="s">
        <v>4743</v>
      </c>
      <c r="D2129" s="10" t="s">
        <v>4752</v>
      </c>
      <c r="E2129" s="11" t="s">
        <v>5147</v>
      </c>
      <c r="F2129" s="10" t="s">
        <v>416</v>
      </c>
      <c r="G2129" s="11" t="s">
        <v>417</v>
      </c>
      <c r="H2129" s="42">
        <v>7654.5544</v>
      </c>
      <c r="I2129" s="42">
        <v>30.5444997309285</v>
      </c>
      <c r="J2129" s="42">
        <v>28.238019294281202</v>
      </c>
      <c r="K2129" s="42">
        <v>58.782519025209702</v>
      </c>
      <c r="N2129" s="43"/>
    </row>
    <row r="2130" spans="1:14" x14ac:dyDescent="0.3">
      <c r="A2130" s="10" t="s">
        <v>9</v>
      </c>
      <c r="B2130" s="10" t="s">
        <v>23</v>
      </c>
      <c r="C2130" s="10" t="s">
        <v>4743</v>
      </c>
      <c r="D2130" s="10" t="s">
        <v>4752</v>
      </c>
      <c r="E2130" s="11" t="s">
        <v>5147</v>
      </c>
      <c r="F2130" s="10" t="s">
        <v>4746</v>
      </c>
      <c r="G2130" s="11" t="s">
        <v>4747</v>
      </c>
      <c r="H2130" s="42">
        <v>6037.3950000000004</v>
      </c>
      <c r="I2130" s="42">
        <v>24.0914364074929</v>
      </c>
      <c r="J2130" s="42">
        <v>22.272240570137299</v>
      </c>
      <c r="K2130" s="42">
        <v>46.363676977630199</v>
      </c>
      <c r="N2130" s="43"/>
    </row>
    <row r="2131" spans="1:14" x14ac:dyDescent="0.3">
      <c r="A2131" s="10" t="s">
        <v>9</v>
      </c>
      <c r="B2131" s="10" t="s">
        <v>23</v>
      </c>
      <c r="C2131" s="10" t="s">
        <v>4743</v>
      </c>
      <c r="D2131" s="10" t="s">
        <v>4752</v>
      </c>
      <c r="E2131" s="11" t="s">
        <v>5147</v>
      </c>
      <c r="F2131" s="10" t="s">
        <v>4748</v>
      </c>
      <c r="G2131" s="11" t="s">
        <v>4749</v>
      </c>
      <c r="H2131" s="42">
        <v>18279.138999999999</v>
      </c>
      <c r="I2131" s="42">
        <v>60.030446624350802</v>
      </c>
      <c r="J2131" s="42">
        <v>0</v>
      </c>
      <c r="K2131" s="42">
        <v>60.030446624350802</v>
      </c>
      <c r="N2131" s="43"/>
    </row>
    <row r="2132" spans="1:14" x14ac:dyDescent="0.3">
      <c r="A2132" s="10" t="s">
        <v>9</v>
      </c>
      <c r="B2132" s="10" t="s">
        <v>23</v>
      </c>
      <c r="C2132" s="10" t="s">
        <v>4743</v>
      </c>
      <c r="D2132" s="10" t="s">
        <v>4752</v>
      </c>
      <c r="E2132" s="11" t="s">
        <v>5147</v>
      </c>
      <c r="F2132" s="10" t="s">
        <v>4760</v>
      </c>
      <c r="G2132" s="11" t="s">
        <v>4761</v>
      </c>
      <c r="H2132" s="42">
        <v>30742.188399999999</v>
      </c>
      <c r="I2132" s="42">
        <v>100.960296595499</v>
      </c>
      <c r="J2132" s="42">
        <v>0</v>
      </c>
      <c r="K2132" s="42">
        <v>100.960296595499</v>
      </c>
      <c r="N2132" s="43"/>
    </row>
    <row r="2133" spans="1:14" x14ac:dyDescent="0.3">
      <c r="A2133" s="10" t="s">
        <v>9</v>
      </c>
      <c r="B2133" s="10" t="s">
        <v>23</v>
      </c>
      <c r="C2133" s="10" t="s">
        <v>4743</v>
      </c>
      <c r="D2133" s="10" t="s">
        <v>4752</v>
      </c>
      <c r="E2133" s="11" t="s">
        <v>5147</v>
      </c>
      <c r="F2133" s="10" t="s">
        <v>4739</v>
      </c>
      <c r="G2133" s="11" t="s">
        <v>4740</v>
      </c>
      <c r="H2133" s="42">
        <v>6554.6408000000001</v>
      </c>
      <c r="I2133" s="42">
        <v>21.526069244085399</v>
      </c>
      <c r="J2133" s="42">
        <v>0</v>
      </c>
      <c r="K2133" s="42">
        <v>21.526069244085399</v>
      </c>
      <c r="N2133" s="43"/>
    </row>
    <row r="2134" spans="1:14" x14ac:dyDescent="0.3">
      <c r="A2134" s="10" t="s">
        <v>9</v>
      </c>
      <c r="B2134" s="10" t="s">
        <v>23</v>
      </c>
      <c r="C2134" s="10" t="s">
        <v>4743</v>
      </c>
      <c r="D2134" s="10" t="s">
        <v>4756</v>
      </c>
      <c r="E2134" s="11" t="s">
        <v>5400</v>
      </c>
      <c r="F2134" s="10" t="s">
        <v>13</v>
      </c>
      <c r="G2134" s="11" t="s">
        <v>415</v>
      </c>
      <c r="H2134" s="42">
        <v>0</v>
      </c>
      <c r="I2134" s="42">
        <v>0</v>
      </c>
      <c r="J2134" s="42">
        <v>0</v>
      </c>
      <c r="K2134" s="42">
        <v>0</v>
      </c>
      <c r="N2134" s="43"/>
    </row>
    <row r="2135" spans="1:14" x14ac:dyDescent="0.3">
      <c r="A2135" s="10" t="s">
        <v>9</v>
      </c>
      <c r="B2135" s="10" t="s">
        <v>23</v>
      </c>
      <c r="C2135" s="10" t="s">
        <v>4743</v>
      </c>
      <c r="D2135" s="10" t="s">
        <v>4756</v>
      </c>
      <c r="E2135" s="11" t="s">
        <v>5400</v>
      </c>
      <c r="F2135" s="10" t="s">
        <v>416</v>
      </c>
      <c r="G2135" s="11" t="s">
        <v>417</v>
      </c>
      <c r="H2135" s="42">
        <v>21197.5308</v>
      </c>
      <c r="I2135" s="42">
        <v>103.938614531187</v>
      </c>
      <c r="J2135" s="42">
        <v>0</v>
      </c>
      <c r="K2135" s="42">
        <v>103.938614531187</v>
      </c>
      <c r="N2135" s="43"/>
    </row>
    <row r="2136" spans="1:14" x14ac:dyDescent="0.3">
      <c r="A2136" s="10" t="s">
        <v>9</v>
      </c>
      <c r="B2136" s="10" t="s">
        <v>23</v>
      </c>
      <c r="C2136" s="10" t="s">
        <v>4743</v>
      </c>
      <c r="D2136" s="10" t="s">
        <v>4756</v>
      </c>
      <c r="E2136" s="11" t="s">
        <v>5400</v>
      </c>
      <c r="F2136" s="10" t="s">
        <v>4746</v>
      </c>
      <c r="G2136" s="11" t="s">
        <v>4747</v>
      </c>
      <c r="H2136" s="42">
        <v>3043.748</v>
      </c>
      <c r="I2136" s="42">
        <v>14.9245190096063</v>
      </c>
      <c r="J2136" s="42">
        <v>0</v>
      </c>
      <c r="K2136" s="42">
        <v>14.9245190096063</v>
      </c>
      <c r="N2136" s="43"/>
    </row>
    <row r="2137" spans="1:14" x14ac:dyDescent="0.3">
      <c r="A2137" s="10" t="s">
        <v>9</v>
      </c>
      <c r="B2137" s="10" t="s">
        <v>23</v>
      </c>
      <c r="C2137" s="10" t="s">
        <v>4743</v>
      </c>
      <c r="D2137" s="10" t="s">
        <v>4758</v>
      </c>
      <c r="E2137" s="11" t="s">
        <v>5401</v>
      </c>
      <c r="F2137" s="10" t="s">
        <v>13</v>
      </c>
      <c r="G2137" s="11" t="s">
        <v>415</v>
      </c>
      <c r="H2137" s="42">
        <v>0</v>
      </c>
      <c r="I2137" s="42">
        <v>0</v>
      </c>
      <c r="J2137" s="42">
        <v>0</v>
      </c>
      <c r="K2137" s="42">
        <v>0</v>
      </c>
      <c r="N2137" s="43"/>
    </row>
    <row r="2138" spans="1:14" x14ac:dyDescent="0.3">
      <c r="A2138" s="10" t="s">
        <v>9</v>
      </c>
      <c r="B2138" s="10" t="s">
        <v>23</v>
      </c>
      <c r="C2138" s="10" t="s">
        <v>4743</v>
      </c>
      <c r="D2138" s="10" t="s">
        <v>4758</v>
      </c>
      <c r="E2138" s="11" t="s">
        <v>5401</v>
      </c>
      <c r="F2138" s="10" t="s">
        <v>416</v>
      </c>
      <c r="G2138" s="11" t="s">
        <v>417</v>
      </c>
      <c r="H2138" s="42">
        <v>8217.8235000000004</v>
      </c>
      <c r="I2138" s="42">
        <v>18.159917800965701</v>
      </c>
      <c r="J2138" s="42">
        <v>16.412993502241498</v>
      </c>
      <c r="K2138" s="42">
        <v>34.572911303207199</v>
      </c>
      <c r="N2138" s="43"/>
    </row>
    <row r="2139" spans="1:14" x14ac:dyDescent="0.3">
      <c r="A2139" s="10" t="s">
        <v>9</v>
      </c>
      <c r="B2139" s="10" t="s">
        <v>23</v>
      </c>
      <c r="C2139" s="10" t="s">
        <v>4743</v>
      </c>
      <c r="D2139" s="10" t="s">
        <v>4758</v>
      </c>
      <c r="E2139" s="11" t="s">
        <v>5401</v>
      </c>
      <c r="F2139" s="10" t="s">
        <v>4746</v>
      </c>
      <c r="G2139" s="11" t="s">
        <v>4747</v>
      </c>
      <c r="H2139" s="42">
        <v>4886.2735000000002</v>
      </c>
      <c r="I2139" s="42">
        <v>10.7977889627363</v>
      </c>
      <c r="J2139" s="42">
        <v>9.7590772175489899</v>
      </c>
      <c r="K2139" s="42">
        <v>20.556866180285301</v>
      </c>
      <c r="N2139" s="43"/>
    </row>
    <row r="2140" spans="1:14" x14ac:dyDescent="0.3">
      <c r="A2140" s="10" t="s">
        <v>9</v>
      </c>
      <c r="B2140" s="10" t="s">
        <v>23</v>
      </c>
      <c r="C2140" s="10" t="s">
        <v>4743</v>
      </c>
      <c r="D2140" s="10" t="s">
        <v>4758</v>
      </c>
      <c r="E2140" s="11" t="s">
        <v>5401</v>
      </c>
      <c r="F2140" s="10" t="s">
        <v>4748</v>
      </c>
      <c r="G2140" s="11" t="s">
        <v>4749</v>
      </c>
      <c r="H2140" s="42">
        <v>43630.77</v>
      </c>
      <c r="I2140" s="42">
        <v>51.387803283452001</v>
      </c>
      <c r="J2140" s="42">
        <v>0</v>
      </c>
      <c r="K2140" s="42">
        <v>51.387803283452001</v>
      </c>
      <c r="N2140" s="43"/>
    </row>
    <row r="2141" spans="1:14" x14ac:dyDescent="0.3">
      <c r="A2141" s="10" t="s">
        <v>9</v>
      </c>
      <c r="B2141" s="10" t="s">
        <v>23</v>
      </c>
      <c r="C2141" s="10" t="s">
        <v>4743</v>
      </c>
      <c r="D2141" s="10" t="s">
        <v>4758</v>
      </c>
      <c r="E2141" s="11" t="s">
        <v>5401</v>
      </c>
      <c r="F2141" s="10" t="s">
        <v>4754</v>
      </c>
      <c r="G2141" s="11" t="s">
        <v>4755</v>
      </c>
      <c r="H2141" s="42">
        <v>15547.233700000001</v>
      </c>
      <c r="I2141" s="42">
        <v>34.356601245070202</v>
      </c>
      <c r="J2141" s="42">
        <v>31.051609328565</v>
      </c>
      <c r="K2141" s="42">
        <v>65.408210573635102</v>
      </c>
      <c r="N2141" s="43"/>
    </row>
    <row r="2142" spans="1:14" x14ac:dyDescent="0.3">
      <c r="A2142" s="10" t="s">
        <v>9</v>
      </c>
      <c r="B2142" s="10" t="s">
        <v>23</v>
      </c>
      <c r="C2142" s="10" t="s">
        <v>4743</v>
      </c>
      <c r="D2142" s="10" t="s">
        <v>4762</v>
      </c>
      <c r="E2142" s="11" t="s">
        <v>5402</v>
      </c>
      <c r="F2142" s="10" t="s">
        <v>13</v>
      </c>
      <c r="G2142" s="11" t="s">
        <v>415</v>
      </c>
      <c r="H2142" s="42">
        <v>0</v>
      </c>
      <c r="I2142" s="42">
        <v>0</v>
      </c>
      <c r="J2142" s="42">
        <v>0</v>
      </c>
      <c r="K2142" s="42">
        <v>0</v>
      </c>
      <c r="N2142" s="43"/>
    </row>
    <row r="2143" spans="1:14" x14ac:dyDescent="0.3">
      <c r="A2143" s="10" t="s">
        <v>9</v>
      </c>
      <c r="B2143" s="10" t="s">
        <v>23</v>
      </c>
      <c r="C2143" s="10" t="s">
        <v>4743</v>
      </c>
      <c r="D2143" s="10" t="s">
        <v>4762</v>
      </c>
      <c r="E2143" s="11" t="s">
        <v>5402</v>
      </c>
      <c r="F2143" s="10" t="s">
        <v>416</v>
      </c>
      <c r="G2143" s="11" t="s">
        <v>417</v>
      </c>
      <c r="H2143" s="42">
        <v>3050.4326999999998</v>
      </c>
      <c r="I2143" s="42">
        <v>8.4738876505792504</v>
      </c>
      <c r="J2143" s="42">
        <v>0</v>
      </c>
      <c r="K2143" s="42">
        <v>8.4738876505792504</v>
      </c>
      <c r="N2143" s="43"/>
    </row>
    <row r="2144" spans="1:14" x14ac:dyDescent="0.3">
      <c r="A2144" s="10" t="s">
        <v>9</v>
      </c>
      <c r="B2144" s="10" t="s">
        <v>23</v>
      </c>
      <c r="C2144" s="10" t="s">
        <v>4743</v>
      </c>
      <c r="D2144" s="10" t="s">
        <v>4762</v>
      </c>
      <c r="E2144" s="11" t="s">
        <v>5402</v>
      </c>
      <c r="F2144" s="10" t="s">
        <v>4746</v>
      </c>
      <c r="G2144" s="11" t="s">
        <v>4747</v>
      </c>
      <c r="H2144" s="42">
        <v>0</v>
      </c>
      <c r="I2144" s="42">
        <v>0</v>
      </c>
      <c r="J2144" s="42">
        <v>0</v>
      </c>
      <c r="K2144" s="42">
        <v>0</v>
      </c>
      <c r="N2144" s="43"/>
    </row>
    <row r="2145" spans="1:14" x14ac:dyDescent="0.3">
      <c r="A2145" s="10" t="s">
        <v>9</v>
      </c>
      <c r="B2145" s="10" t="s">
        <v>23</v>
      </c>
      <c r="C2145" s="10" t="s">
        <v>4743</v>
      </c>
      <c r="D2145" s="10" t="s">
        <v>4762</v>
      </c>
      <c r="E2145" s="11" t="s">
        <v>5402</v>
      </c>
      <c r="F2145" s="10" t="s">
        <v>4748</v>
      </c>
      <c r="G2145" s="11" t="s">
        <v>4749</v>
      </c>
      <c r="H2145" s="42">
        <v>11153.609</v>
      </c>
      <c r="I2145" s="42">
        <v>31.115824283612401</v>
      </c>
      <c r="J2145" s="42">
        <v>0</v>
      </c>
      <c r="K2145" s="42">
        <v>31.115824283612401</v>
      </c>
      <c r="N2145" s="43"/>
    </row>
    <row r="2146" spans="1:14" x14ac:dyDescent="0.3">
      <c r="A2146" s="10" t="s">
        <v>9</v>
      </c>
      <c r="B2146" s="10" t="s">
        <v>23</v>
      </c>
      <c r="C2146" s="10" t="s">
        <v>4743</v>
      </c>
      <c r="D2146" s="10" t="s">
        <v>4762</v>
      </c>
      <c r="E2146" s="11" t="s">
        <v>5402</v>
      </c>
      <c r="F2146" s="10" t="s">
        <v>4760</v>
      </c>
      <c r="G2146" s="11" t="s">
        <v>4761</v>
      </c>
      <c r="H2146" s="42">
        <v>16402.3662</v>
      </c>
      <c r="I2146" s="42">
        <v>45.758565122959403</v>
      </c>
      <c r="J2146" s="42">
        <v>0</v>
      </c>
      <c r="K2146" s="42">
        <v>45.758565122959403</v>
      </c>
      <c r="N2146" s="43"/>
    </row>
    <row r="2147" spans="1:14" x14ac:dyDescent="0.3">
      <c r="A2147" s="10" t="s">
        <v>9</v>
      </c>
      <c r="B2147" s="10" t="s">
        <v>23</v>
      </c>
      <c r="C2147" s="10" t="s">
        <v>4743</v>
      </c>
      <c r="D2147" s="10" t="s">
        <v>4766</v>
      </c>
      <c r="E2147" s="11" t="s">
        <v>5403</v>
      </c>
      <c r="F2147" s="10" t="s">
        <v>416</v>
      </c>
      <c r="G2147" s="11" t="s">
        <v>417</v>
      </c>
      <c r="H2147" s="42">
        <v>17175.986199999999</v>
      </c>
      <c r="I2147" s="42">
        <v>24.163924575180602</v>
      </c>
      <c r="J2147" s="42">
        <v>0</v>
      </c>
      <c r="K2147" s="42">
        <v>24.163924575180602</v>
      </c>
      <c r="N2147" s="43"/>
    </row>
    <row r="2148" spans="1:14" x14ac:dyDescent="0.3">
      <c r="A2148" s="10" t="s">
        <v>9</v>
      </c>
      <c r="B2148" s="10" t="s">
        <v>23</v>
      </c>
      <c r="C2148" s="10" t="s">
        <v>4743</v>
      </c>
      <c r="D2148" s="10" t="s">
        <v>4766</v>
      </c>
      <c r="E2148" s="11" t="s">
        <v>5403</v>
      </c>
      <c r="F2148" s="10" t="s">
        <v>4746</v>
      </c>
      <c r="G2148" s="11" t="s">
        <v>4747</v>
      </c>
      <c r="H2148" s="42">
        <v>2007.5827999999999</v>
      </c>
      <c r="I2148" s="42">
        <v>2.8243548204756599</v>
      </c>
      <c r="J2148" s="42">
        <v>0</v>
      </c>
      <c r="K2148" s="42">
        <v>2.8243548204756599</v>
      </c>
      <c r="N2148" s="43"/>
    </row>
    <row r="2149" spans="1:14" x14ac:dyDescent="0.3">
      <c r="A2149" s="10" t="s">
        <v>9</v>
      </c>
      <c r="B2149" s="10" t="s">
        <v>23</v>
      </c>
      <c r="C2149" s="10" t="s">
        <v>4743</v>
      </c>
      <c r="D2149" s="10" t="s">
        <v>4766</v>
      </c>
      <c r="E2149" s="11" t="s">
        <v>5403</v>
      </c>
      <c r="F2149" s="10" t="s">
        <v>4748</v>
      </c>
      <c r="G2149" s="11" t="s">
        <v>4749</v>
      </c>
      <c r="H2149" s="42">
        <v>20243.856500000002</v>
      </c>
      <c r="I2149" s="42">
        <v>40.005453145776499</v>
      </c>
      <c r="J2149" s="42">
        <v>0</v>
      </c>
      <c r="K2149" s="42">
        <v>40.005453145776499</v>
      </c>
      <c r="N2149" s="43"/>
    </row>
    <row r="2150" spans="1:14" x14ac:dyDescent="0.3">
      <c r="A2150" s="10" t="s">
        <v>9</v>
      </c>
      <c r="B2150" s="10" t="s">
        <v>23</v>
      </c>
      <c r="C2150" s="10" t="s">
        <v>4743</v>
      </c>
      <c r="D2150" s="10" t="s">
        <v>4768</v>
      </c>
      <c r="E2150" s="11" t="s">
        <v>4826</v>
      </c>
      <c r="F2150" s="10" t="s">
        <v>416</v>
      </c>
      <c r="G2150" s="11" t="s">
        <v>417</v>
      </c>
      <c r="H2150" s="42">
        <v>17044.974200000001</v>
      </c>
      <c r="I2150" s="42">
        <v>37.185019705152499</v>
      </c>
      <c r="J2150" s="42">
        <v>0</v>
      </c>
      <c r="K2150" s="42">
        <v>37.185019705152499</v>
      </c>
      <c r="N2150" s="43"/>
    </row>
    <row r="2151" spans="1:14" x14ac:dyDescent="0.3">
      <c r="A2151" s="10" t="s">
        <v>9</v>
      </c>
      <c r="B2151" s="10" t="s">
        <v>23</v>
      </c>
      <c r="C2151" s="10" t="s">
        <v>4743</v>
      </c>
      <c r="D2151" s="10" t="s">
        <v>4768</v>
      </c>
      <c r="E2151" s="11" t="s">
        <v>4826</v>
      </c>
      <c r="F2151" s="10" t="s">
        <v>4746</v>
      </c>
      <c r="G2151" s="11" t="s">
        <v>4747</v>
      </c>
      <c r="H2151" s="42">
        <v>0</v>
      </c>
      <c r="I2151" s="42">
        <v>0</v>
      </c>
      <c r="J2151" s="42">
        <v>0</v>
      </c>
      <c r="K2151" s="42">
        <v>0</v>
      </c>
      <c r="N2151" s="43"/>
    </row>
    <row r="2152" spans="1:14" x14ac:dyDescent="0.3">
      <c r="A2152" s="10" t="s">
        <v>9</v>
      </c>
      <c r="B2152" s="10" t="s">
        <v>23</v>
      </c>
      <c r="C2152" s="10" t="s">
        <v>4743</v>
      </c>
      <c r="D2152" s="10" t="s">
        <v>4768</v>
      </c>
      <c r="E2152" s="11" t="s">
        <v>4826</v>
      </c>
      <c r="F2152" s="10" t="s">
        <v>4748</v>
      </c>
      <c r="G2152" s="11" t="s">
        <v>4749</v>
      </c>
      <c r="H2152" s="42">
        <v>47024.786999999997</v>
      </c>
      <c r="I2152" s="42">
        <v>102.58845861918</v>
      </c>
      <c r="J2152" s="42">
        <v>0</v>
      </c>
      <c r="K2152" s="42">
        <v>102.58845861918</v>
      </c>
      <c r="N2152" s="43"/>
    </row>
    <row r="2153" spans="1:14" x14ac:dyDescent="0.3">
      <c r="A2153" s="10" t="s">
        <v>9</v>
      </c>
      <c r="B2153" s="10" t="s">
        <v>23</v>
      </c>
      <c r="C2153" s="10" t="s">
        <v>4743</v>
      </c>
      <c r="D2153" s="10" t="s">
        <v>4770</v>
      </c>
      <c r="E2153" s="11" t="s">
        <v>4757</v>
      </c>
      <c r="F2153" s="10" t="s">
        <v>13</v>
      </c>
      <c r="G2153" s="11" t="s">
        <v>415</v>
      </c>
      <c r="H2153" s="42">
        <v>0</v>
      </c>
      <c r="I2153" s="42">
        <v>0</v>
      </c>
      <c r="J2153" s="42">
        <v>0</v>
      </c>
      <c r="K2153" s="42">
        <v>0</v>
      </c>
      <c r="N2153" s="43"/>
    </row>
    <row r="2154" spans="1:14" x14ac:dyDescent="0.3">
      <c r="A2154" s="10" t="s">
        <v>9</v>
      </c>
      <c r="B2154" s="10" t="s">
        <v>23</v>
      </c>
      <c r="C2154" s="10" t="s">
        <v>4743</v>
      </c>
      <c r="D2154" s="10" t="s">
        <v>4770</v>
      </c>
      <c r="E2154" s="11" t="s">
        <v>4757</v>
      </c>
      <c r="F2154" s="10" t="s">
        <v>416</v>
      </c>
      <c r="G2154" s="11" t="s">
        <v>417</v>
      </c>
      <c r="H2154" s="42">
        <v>10124.701300000001</v>
      </c>
      <c r="I2154" s="42">
        <v>41.824363896692702</v>
      </c>
      <c r="J2154" s="42">
        <v>0.23952181208053699</v>
      </c>
      <c r="K2154" s="42">
        <v>42.063885708773199</v>
      </c>
      <c r="N2154" s="43"/>
    </row>
    <row r="2155" spans="1:14" x14ac:dyDescent="0.3">
      <c r="A2155" s="10" t="s">
        <v>9</v>
      </c>
      <c r="B2155" s="10" t="s">
        <v>23</v>
      </c>
      <c r="C2155" s="10" t="s">
        <v>4743</v>
      </c>
      <c r="D2155" s="10" t="s">
        <v>4770</v>
      </c>
      <c r="E2155" s="11" t="s">
        <v>4757</v>
      </c>
      <c r="F2155" s="10" t="s">
        <v>4746</v>
      </c>
      <c r="G2155" s="11" t="s">
        <v>4747</v>
      </c>
      <c r="H2155" s="42">
        <v>0</v>
      </c>
      <c r="I2155" s="42">
        <v>0</v>
      </c>
      <c r="J2155" s="42">
        <v>0</v>
      </c>
      <c r="K2155" s="42">
        <v>0</v>
      </c>
      <c r="N2155" s="43"/>
    </row>
    <row r="2156" spans="1:14" x14ac:dyDescent="0.3">
      <c r="A2156" s="10" t="s">
        <v>9</v>
      </c>
      <c r="B2156" s="10" t="s">
        <v>23</v>
      </c>
      <c r="C2156" s="10" t="s">
        <v>4743</v>
      </c>
      <c r="D2156" s="10" t="s">
        <v>4770</v>
      </c>
      <c r="E2156" s="11" t="s">
        <v>4757</v>
      </c>
      <c r="F2156" s="10" t="s">
        <v>4748</v>
      </c>
      <c r="G2156" s="11" t="s">
        <v>4749</v>
      </c>
      <c r="H2156" s="42">
        <v>9571.3896999999997</v>
      </c>
      <c r="I2156" s="42">
        <v>39.965167379442597</v>
      </c>
      <c r="J2156" s="42">
        <v>0</v>
      </c>
      <c r="K2156" s="42">
        <v>39.965167379442597</v>
      </c>
      <c r="N2156" s="43"/>
    </row>
    <row r="2157" spans="1:14" x14ac:dyDescent="0.3">
      <c r="A2157" s="10" t="s">
        <v>9</v>
      </c>
      <c r="B2157" s="10" t="s">
        <v>23</v>
      </c>
      <c r="C2157" s="10" t="s">
        <v>4743</v>
      </c>
      <c r="D2157" s="10" t="s">
        <v>4772</v>
      </c>
      <c r="E2157" s="11" t="s">
        <v>4829</v>
      </c>
      <c r="F2157" s="10" t="s">
        <v>416</v>
      </c>
      <c r="G2157" s="11" t="s">
        <v>417</v>
      </c>
      <c r="H2157" s="42">
        <v>10617.2287</v>
      </c>
      <c r="I2157" s="42">
        <v>10.700530013769299</v>
      </c>
      <c r="J2157" s="42">
        <v>441.34254525690898</v>
      </c>
      <c r="K2157" s="42">
        <v>452.043075270678</v>
      </c>
      <c r="N2157" s="43"/>
    </row>
    <row r="2158" spans="1:14" x14ac:dyDescent="0.3">
      <c r="A2158" s="10" t="s">
        <v>9</v>
      </c>
      <c r="B2158" s="10" t="s">
        <v>23</v>
      </c>
      <c r="C2158" s="10" t="s">
        <v>4743</v>
      </c>
      <c r="D2158" s="10" t="s">
        <v>4772</v>
      </c>
      <c r="E2158" s="11" t="s">
        <v>4829</v>
      </c>
      <c r="F2158" s="10" t="s">
        <v>4746</v>
      </c>
      <c r="G2158" s="11" t="s">
        <v>4747</v>
      </c>
      <c r="H2158" s="42">
        <v>0</v>
      </c>
      <c r="I2158" s="42">
        <v>0</v>
      </c>
      <c r="J2158" s="42">
        <v>0</v>
      </c>
      <c r="K2158" s="42">
        <v>0</v>
      </c>
      <c r="N2158" s="43"/>
    </row>
    <row r="2159" spans="1:14" x14ac:dyDescent="0.3">
      <c r="A2159" s="10" t="s">
        <v>9</v>
      </c>
      <c r="B2159" s="10" t="s">
        <v>23</v>
      </c>
      <c r="C2159" s="10" t="s">
        <v>4743</v>
      </c>
      <c r="D2159" s="10" t="s">
        <v>4772</v>
      </c>
      <c r="E2159" s="11" t="s">
        <v>4829</v>
      </c>
      <c r="F2159" s="10" t="s">
        <v>4748</v>
      </c>
      <c r="G2159" s="11" t="s">
        <v>4749</v>
      </c>
      <c r="H2159" s="42">
        <v>61244.606500000002</v>
      </c>
      <c r="I2159" s="42">
        <v>54.904070027315598</v>
      </c>
      <c r="J2159" s="42">
        <v>0</v>
      </c>
      <c r="K2159" s="42">
        <v>54.904070027315598</v>
      </c>
      <c r="N2159" s="43"/>
    </row>
    <row r="2160" spans="1:14" x14ac:dyDescent="0.3">
      <c r="A2160" s="10" t="s">
        <v>9</v>
      </c>
      <c r="B2160" s="10" t="s">
        <v>23</v>
      </c>
      <c r="C2160" s="10" t="s">
        <v>4743</v>
      </c>
      <c r="D2160" s="10" t="s">
        <v>4772</v>
      </c>
      <c r="E2160" s="11" t="s">
        <v>4829</v>
      </c>
      <c r="F2160" s="10" t="s">
        <v>4754</v>
      </c>
      <c r="G2160" s="11" t="s">
        <v>4755</v>
      </c>
      <c r="H2160" s="42">
        <v>994.69200000000001</v>
      </c>
      <c r="I2160" s="42">
        <v>0.89171343431835104</v>
      </c>
      <c r="J2160" s="42">
        <v>0</v>
      </c>
      <c r="K2160" s="42">
        <v>0.89171343431835104</v>
      </c>
      <c r="N2160" s="43"/>
    </row>
    <row r="2161" spans="1:14" x14ac:dyDescent="0.3">
      <c r="A2161" s="10" t="s">
        <v>9</v>
      </c>
      <c r="B2161" s="10" t="s">
        <v>23</v>
      </c>
      <c r="C2161" s="10" t="s">
        <v>4743</v>
      </c>
      <c r="D2161" s="10" t="s">
        <v>4774</v>
      </c>
      <c r="E2161" s="11" t="s">
        <v>4830</v>
      </c>
      <c r="F2161" s="10" t="s">
        <v>416</v>
      </c>
      <c r="G2161" s="11" t="s">
        <v>417</v>
      </c>
      <c r="H2161" s="42">
        <v>11098.288</v>
      </c>
      <c r="I2161" s="42">
        <v>48.774430496434398</v>
      </c>
      <c r="J2161" s="42">
        <v>0</v>
      </c>
      <c r="K2161" s="42">
        <v>48.774430496434398</v>
      </c>
      <c r="N2161" s="43"/>
    </row>
    <row r="2162" spans="1:14" x14ac:dyDescent="0.3">
      <c r="A2162" s="10" t="s">
        <v>9</v>
      </c>
      <c r="B2162" s="10" t="s">
        <v>23</v>
      </c>
      <c r="C2162" s="10" t="s">
        <v>4743</v>
      </c>
      <c r="D2162" s="10" t="s">
        <v>4774</v>
      </c>
      <c r="E2162" s="11" t="s">
        <v>4830</v>
      </c>
      <c r="F2162" s="10" t="s">
        <v>4746</v>
      </c>
      <c r="G2162" s="11" t="s">
        <v>4747</v>
      </c>
      <c r="H2162" s="42">
        <v>2959.5434</v>
      </c>
      <c r="I2162" s="42">
        <v>13.006514799049199</v>
      </c>
      <c r="J2162" s="42">
        <v>0</v>
      </c>
      <c r="K2162" s="42">
        <v>13.006514799049199</v>
      </c>
      <c r="N2162" s="43"/>
    </row>
    <row r="2163" spans="1:14" x14ac:dyDescent="0.3">
      <c r="A2163" s="10" t="s">
        <v>9</v>
      </c>
      <c r="B2163" s="10" t="s">
        <v>23</v>
      </c>
      <c r="C2163" s="10" t="s">
        <v>4743</v>
      </c>
      <c r="D2163" s="10" t="s">
        <v>4774</v>
      </c>
      <c r="E2163" s="11" t="s">
        <v>4830</v>
      </c>
      <c r="F2163" s="10" t="s">
        <v>4748</v>
      </c>
      <c r="G2163" s="11" t="s">
        <v>4749</v>
      </c>
      <c r="H2163" s="42">
        <v>13953.9012</v>
      </c>
      <c r="I2163" s="42">
        <v>71.281773704520404</v>
      </c>
      <c r="J2163" s="42">
        <v>0</v>
      </c>
      <c r="K2163" s="42">
        <v>71.281773704520404</v>
      </c>
      <c r="N2163" s="43"/>
    </row>
    <row r="2164" spans="1:14" x14ac:dyDescent="0.3">
      <c r="A2164" s="10" t="s">
        <v>9</v>
      </c>
      <c r="B2164" s="10" t="s">
        <v>23</v>
      </c>
      <c r="C2164" s="10" t="s">
        <v>4743</v>
      </c>
      <c r="D2164" s="10" t="s">
        <v>4774</v>
      </c>
      <c r="E2164" s="11" t="s">
        <v>4830</v>
      </c>
      <c r="F2164" s="10" t="s">
        <v>4760</v>
      </c>
      <c r="G2164" s="11" t="s">
        <v>4761</v>
      </c>
      <c r="H2164" s="42">
        <v>15089.1338</v>
      </c>
      <c r="I2164" s="42">
        <v>77.080968853362705</v>
      </c>
      <c r="J2164" s="42">
        <v>0</v>
      </c>
      <c r="K2164" s="42">
        <v>77.080968853362705</v>
      </c>
      <c r="N2164" s="43"/>
    </row>
    <row r="2165" spans="1:14" x14ac:dyDescent="0.3">
      <c r="A2165" s="10" t="s">
        <v>9</v>
      </c>
      <c r="B2165" s="10" t="s">
        <v>23</v>
      </c>
      <c r="C2165" s="10" t="s">
        <v>4743</v>
      </c>
      <c r="D2165" s="10" t="s">
        <v>4774</v>
      </c>
      <c r="E2165" s="11" t="s">
        <v>4830</v>
      </c>
      <c r="F2165" s="10" t="s">
        <v>4754</v>
      </c>
      <c r="G2165" s="11" t="s">
        <v>4755</v>
      </c>
      <c r="H2165" s="42">
        <v>1942.2003999999999</v>
      </c>
      <c r="I2165" s="42">
        <v>8.5355253368760309</v>
      </c>
      <c r="J2165" s="42">
        <v>0</v>
      </c>
      <c r="K2165" s="42">
        <v>8.5355253368760309</v>
      </c>
      <c r="N2165" s="43"/>
    </row>
    <row r="2166" spans="1:14" x14ac:dyDescent="0.3">
      <c r="A2166" s="10" t="s">
        <v>9</v>
      </c>
      <c r="B2166" s="10" t="s">
        <v>23</v>
      </c>
      <c r="C2166" s="10" t="s">
        <v>4743</v>
      </c>
      <c r="D2166" s="10" t="s">
        <v>4776</v>
      </c>
      <c r="E2166" s="11" t="s">
        <v>5213</v>
      </c>
      <c r="F2166" s="10" t="s">
        <v>13</v>
      </c>
      <c r="G2166" s="11" t="s">
        <v>415</v>
      </c>
      <c r="H2166" s="42">
        <v>0</v>
      </c>
      <c r="I2166" s="42">
        <v>0</v>
      </c>
      <c r="J2166" s="42">
        <v>0</v>
      </c>
      <c r="K2166" s="42">
        <v>0</v>
      </c>
      <c r="N2166" s="43"/>
    </row>
    <row r="2167" spans="1:14" x14ac:dyDescent="0.3">
      <c r="A2167" s="10" t="s">
        <v>9</v>
      </c>
      <c r="B2167" s="10" t="s">
        <v>23</v>
      </c>
      <c r="C2167" s="10" t="s">
        <v>4743</v>
      </c>
      <c r="D2167" s="10" t="s">
        <v>4776</v>
      </c>
      <c r="E2167" s="11" t="s">
        <v>5213</v>
      </c>
      <c r="F2167" s="10" t="s">
        <v>416</v>
      </c>
      <c r="G2167" s="11" t="s">
        <v>417</v>
      </c>
      <c r="H2167" s="42">
        <v>62441.256800000003</v>
      </c>
      <c r="I2167" s="42">
        <v>242.69759714484101</v>
      </c>
      <c r="J2167" s="42">
        <v>2179.5200024984401</v>
      </c>
      <c r="K2167" s="42">
        <v>2422.2175996432802</v>
      </c>
      <c r="N2167" s="43"/>
    </row>
    <row r="2168" spans="1:14" x14ac:dyDescent="0.3">
      <c r="A2168" s="10" t="s">
        <v>9</v>
      </c>
      <c r="B2168" s="10" t="s">
        <v>23</v>
      </c>
      <c r="C2168" s="10" t="s">
        <v>4743</v>
      </c>
      <c r="D2168" s="10" t="s">
        <v>4776</v>
      </c>
      <c r="E2168" s="11" t="s">
        <v>5213</v>
      </c>
      <c r="F2168" s="10" t="s">
        <v>4746</v>
      </c>
      <c r="G2168" s="11" t="s">
        <v>4747</v>
      </c>
      <c r="H2168" s="42">
        <v>20997.944800000001</v>
      </c>
      <c r="I2168" s="42">
        <v>81.615121163751795</v>
      </c>
      <c r="J2168" s="42">
        <v>732.93593004372303</v>
      </c>
      <c r="K2168" s="42">
        <v>814.55105120747396</v>
      </c>
      <c r="N2168" s="43"/>
    </row>
    <row r="2169" spans="1:14" x14ac:dyDescent="0.3">
      <c r="A2169" s="10" t="s">
        <v>9</v>
      </c>
      <c r="B2169" s="10" t="s">
        <v>23</v>
      </c>
      <c r="C2169" s="10" t="s">
        <v>4743</v>
      </c>
      <c r="D2169" s="10" t="s">
        <v>4776</v>
      </c>
      <c r="E2169" s="11" t="s">
        <v>5213</v>
      </c>
      <c r="F2169" s="10" t="s">
        <v>4748</v>
      </c>
      <c r="G2169" s="11" t="s">
        <v>4749</v>
      </c>
      <c r="H2169" s="42">
        <v>19527.306700000001</v>
      </c>
      <c r="I2169" s="42">
        <v>61.2752817021277</v>
      </c>
      <c r="J2169" s="42">
        <v>0</v>
      </c>
      <c r="K2169" s="42">
        <v>61.2752817021277</v>
      </c>
      <c r="N2169" s="43"/>
    </row>
    <row r="2170" spans="1:14" x14ac:dyDescent="0.3">
      <c r="A2170" s="10" t="s">
        <v>9</v>
      </c>
      <c r="B2170" s="10" t="s">
        <v>23</v>
      </c>
      <c r="C2170" s="10" t="s">
        <v>4743</v>
      </c>
      <c r="D2170" s="10" t="s">
        <v>4776</v>
      </c>
      <c r="E2170" s="11" t="s">
        <v>5213</v>
      </c>
      <c r="F2170" s="10" t="s">
        <v>4760</v>
      </c>
      <c r="G2170" s="11" t="s">
        <v>4761</v>
      </c>
      <c r="H2170" s="42">
        <v>32191.055100000001</v>
      </c>
      <c r="I2170" s="42">
        <v>101.013211914894</v>
      </c>
      <c r="J2170" s="42">
        <v>0</v>
      </c>
      <c r="K2170" s="42">
        <v>101.013211914894</v>
      </c>
      <c r="N2170" s="43"/>
    </row>
    <row r="2171" spans="1:14" x14ac:dyDescent="0.3">
      <c r="A2171" s="10" t="s">
        <v>9</v>
      </c>
      <c r="B2171" s="10" t="s">
        <v>23</v>
      </c>
      <c r="C2171" s="10" t="s">
        <v>4743</v>
      </c>
      <c r="D2171" s="10" t="s">
        <v>4776</v>
      </c>
      <c r="E2171" s="11" t="s">
        <v>5213</v>
      </c>
      <c r="F2171" s="10" t="s">
        <v>4754</v>
      </c>
      <c r="G2171" s="11" t="s">
        <v>4755</v>
      </c>
      <c r="H2171" s="42">
        <v>18077.259099999999</v>
      </c>
      <c r="I2171" s="42">
        <v>56.725137021276602</v>
      </c>
      <c r="J2171" s="42">
        <v>0</v>
      </c>
      <c r="K2171" s="42">
        <v>56.725137021276602</v>
      </c>
      <c r="N2171" s="43"/>
    </row>
    <row r="2172" spans="1:14" x14ac:dyDescent="0.3">
      <c r="A2172" s="10" t="s">
        <v>9</v>
      </c>
      <c r="B2172" s="10" t="s">
        <v>23</v>
      </c>
      <c r="C2172" s="10" t="s">
        <v>4779</v>
      </c>
      <c r="D2172" s="10" t="s">
        <v>5404</v>
      </c>
      <c r="E2172" s="11" t="s">
        <v>5405</v>
      </c>
      <c r="F2172" s="10" t="s">
        <v>13</v>
      </c>
      <c r="G2172" s="11" t="s">
        <v>415</v>
      </c>
      <c r="H2172" s="42">
        <v>0</v>
      </c>
      <c r="I2172" s="42">
        <v>0</v>
      </c>
      <c r="J2172" s="42">
        <v>0</v>
      </c>
      <c r="K2172" s="42">
        <v>0</v>
      </c>
      <c r="N2172" s="43"/>
    </row>
    <row r="2173" spans="1:14" x14ac:dyDescent="0.3">
      <c r="A2173" s="10" t="s">
        <v>9</v>
      </c>
      <c r="B2173" s="10" t="s">
        <v>23</v>
      </c>
      <c r="C2173" s="10" t="s">
        <v>4779</v>
      </c>
      <c r="D2173" s="10" t="s">
        <v>5404</v>
      </c>
      <c r="E2173" s="11" t="s">
        <v>5405</v>
      </c>
      <c r="F2173" s="10" t="s">
        <v>416</v>
      </c>
      <c r="G2173" s="11" t="s">
        <v>417</v>
      </c>
      <c r="H2173" s="42">
        <v>5578335.0207000002</v>
      </c>
      <c r="I2173" s="42">
        <v>12279.153806274</v>
      </c>
      <c r="J2173" s="42">
        <v>415247.33222162997</v>
      </c>
      <c r="K2173" s="42">
        <v>427526.48602790397</v>
      </c>
      <c r="N2173" s="43"/>
    </row>
    <row r="2174" spans="1:14" x14ac:dyDescent="0.3">
      <c r="A2174" s="10" t="s">
        <v>9</v>
      </c>
      <c r="B2174" s="10" t="s">
        <v>23</v>
      </c>
      <c r="C2174" s="10" t="s">
        <v>4779</v>
      </c>
      <c r="D2174" s="10" t="s">
        <v>5404</v>
      </c>
      <c r="E2174" s="11" t="s">
        <v>5405</v>
      </c>
      <c r="F2174" s="10" t="s">
        <v>4782</v>
      </c>
      <c r="G2174" s="11" t="s">
        <v>4783</v>
      </c>
      <c r="H2174" s="42">
        <v>7827.8688000000002</v>
      </c>
      <c r="I2174" s="42">
        <v>17.2308771180831</v>
      </c>
      <c r="J2174" s="42">
        <v>582.70104504000096</v>
      </c>
      <c r="K2174" s="42">
        <v>599.93192215808403</v>
      </c>
      <c r="N2174" s="43"/>
    </row>
    <row r="2175" spans="1:14" x14ac:dyDescent="0.3">
      <c r="A2175" s="10" t="s">
        <v>9</v>
      </c>
      <c r="B2175" s="10" t="s">
        <v>23</v>
      </c>
      <c r="C2175" s="10" t="s">
        <v>4779</v>
      </c>
      <c r="D2175" s="10" t="s">
        <v>5404</v>
      </c>
      <c r="E2175" s="11" t="s">
        <v>5405</v>
      </c>
      <c r="F2175" s="10" t="s">
        <v>4784</v>
      </c>
      <c r="G2175" s="11" t="s">
        <v>4785</v>
      </c>
      <c r="H2175" s="42">
        <v>0</v>
      </c>
      <c r="I2175" s="42">
        <v>0</v>
      </c>
      <c r="J2175" s="42">
        <v>0</v>
      </c>
      <c r="K2175" s="42">
        <v>0</v>
      </c>
      <c r="N2175" s="43"/>
    </row>
    <row r="2176" spans="1:14" x14ac:dyDescent="0.3">
      <c r="A2176" s="10" t="s">
        <v>9</v>
      </c>
      <c r="B2176" s="10" t="s">
        <v>23</v>
      </c>
      <c r="C2176" s="10" t="s">
        <v>4779</v>
      </c>
      <c r="D2176" s="10" t="s">
        <v>5404</v>
      </c>
      <c r="E2176" s="11" t="s">
        <v>5405</v>
      </c>
      <c r="F2176" s="10" t="s">
        <v>4731</v>
      </c>
      <c r="G2176" s="11" t="s">
        <v>4732</v>
      </c>
      <c r="H2176" s="42">
        <v>0</v>
      </c>
      <c r="I2176" s="42">
        <v>0</v>
      </c>
      <c r="J2176" s="42">
        <v>0</v>
      </c>
      <c r="K2176" s="42">
        <v>0</v>
      </c>
      <c r="N2176" s="43"/>
    </row>
    <row r="2177" spans="1:14" x14ac:dyDescent="0.3">
      <c r="A2177" s="10" t="s">
        <v>9</v>
      </c>
      <c r="B2177" s="10" t="s">
        <v>23</v>
      </c>
      <c r="C2177" s="10" t="s">
        <v>4779</v>
      </c>
      <c r="D2177" s="10" t="s">
        <v>5404</v>
      </c>
      <c r="E2177" s="11" t="s">
        <v>5405</v>
      </c>
      <c r="F2177" s="10" t="s">
        <v>4786</v>
      </c>
      <c r="G2177" s="11" t="s">
        <v>4787</v>
      </c>
      <c r="H2177" s="42">
        <v>0</v>
      </c>
      <c r="I2177" s="42">
        <v>0</v>
      </c>
      <c r="J2177" s="42">
        <v>0</v>
      </c>
      <c r="K2177" s="42">
        <v>0</v>
      </c>
      <c r="N2177" s="43"/>
    </row>
    <row r="2178" spans="1:14" x14ac:dyDescent="0.3">
      <c r="A2178" s="10" t="s">
        <v>9</v>
      </c>
      <c r="B2178" s="10" t="s">
        <v>23</v>
      </c>
      <c r="C2178" s="10" t="s">
        <v>4779</v>
      </c>
      <c r="D2178" s="10" t="s">
        <v>5404</v>
      </c>
      <c r="E2178" s="11" t="s">
        <v>5405</v>
      </c>
      <c r="F2178" s="10" t="s">
        <v>4794</v>
      </c>
      <c r="G2178" s="11" t="s">
        <v>4795</v>
      </c>
      <c r="H2178" s="42">
        <v>78278.688200000004</v>
      </c>
      <c r="I2178" s="42">
        <v>172.308771180831</v>
      </c>
      <c r="J2178" s="42">
        <v>5827.0104504000001</v>
      </c>
      <c r="K2178" s="42">
        <v>5999.3192215808403</v>
      </c>
      <c r="N2178" s="43"/>
    </row>
    <row r="2179" spans="1:14" x14ac:dyDescent="0.3">
      <c r="A2179" s="10" t="s">
        <v>9</v>
      </c>
      <c r="B2179" s="10" t="s">
        <v>23</v>
      </c>
      <c r="C2179" s="10" t="s">
        <v>4779</v>
      </c>
      <c r="D2179" s="10" t="s">
        <v>5404</v>
      </c>
      <c r="E2179" s="11" t="s">
        <v>5405</v>
      </c>
      <c r="F2179" s="10" t="s">
        <v>4739</v>
      </c>
      <c r="G2179" s="11" t="s">
        <v>4740</v>
      </c>
      <c r="H2179" s="42">
        <v>2243662.9016999998</v>
      </c>
      <c r="I2179" s="42">
        <v>4938.8001539705701</v>
      </c>
      <c r="J2179" s="42">
        <v>167016.68703459</v>
      </c>
      <c r="K2179" s="42">
        <v>171955.487188561</v>
      </c>
      <c r="N2179" s="43"/>
    </row>
    <row r="2180" spans="1:14" x14ac:dyDescent="0.3">
      <c r="A2180" s="10" t="s">
        <v>9</v>
      </c>
      <c r="B2180" s="10" t="s">
        <v>23</v>
      </c>
      <c r="C2180" s="10" t="s">
        <v>4779</v>
      </c>
      <c r="D2180" s="10" t="s">
        <v>5404</v>
      </c>
      <c r="E2180" s="11" t="s">
        <v>5405</v>
      </c>
      <c r="F2180" s="10" t="s">
        <v>5406</v>
      </c>
      <c r="G2180" s="11" t="s">
        <v>5407</v>
      </c>
      <c r="H2180" s="42">
        <v>0</v>
      </c>
      <c r="I2180" s="42">
        <v>0</v>
      </c>
      <c r="J2180" s="42">
        <v>0</v>
      </c>
      <c r="K2180" s="42">
        <v>0</v>
      </c>
      <c r="N2180" s="43"/>
    </row>
    <row r="2181" spans="1:14" x14ac:dyDescent="0.3">
      <c r="A2181" s="10" t="s">
        <v>9</v>
      </c>
      <c r="B2181" s="10" t="s">
        <v>23</v>
      </c>
      <c r="C2181" s="10" t="s">
        <v>4779</v>
      </c>
      <c r="D2181" s="10" t="s">
        <v>5404</v>
      </c>
      <c r="E2181" s="11" t="s">
        <v>5405</v>
      </c>
      <c r="F2181" s="10" t="s">
        <v>71</v>
      </c>
      <c r="G2181" s="11" t="s">
        <v>4778</v>
      </c>
      <c r="H2181" s="42">
        <v>0</v>
      </c>
      <c r="I2181" s="42">
        <v>0</v>
      </c>
      <c r="J2181" s="42">
        <v>0</v>
      </c>
      <c r="K2181" s="42">
        <v>0</v>
      </c>
      <c r="N2181" s="43"/>
    </row>
    <row r="2182" spans="1:14" x14ac:dyDescent="0.3">
      <c r="A2182" s="10" t="s">
        <v>9</v>
      </c>
      <c r="B2182" s="10" t="s">
        <v>23</v>
      </c>
      <c r="C2182" s="10" t="s">
        <v>4779</v>
      </c>
      <c r="D2182" s="10" t="s">
        <v>5404</v>
      </c>
      <c r="E2182" s="11" t="s">
        <v>5405</v>
      </c>
      <c r="F2182" s="10" t="s">
        <v>4788</v>
      </c>
      <c r="G2182" s="11" t="s">
        <v>4789</v>
      </c>
      <c r="H2182" s="42">
        <v>0</v>
      </c>
      <c r="I2182" s="42">
        <v>0</v>
      </c>
      <c r="J2182" s="42">
        <v>0</v>
      </c>
      <c r="K2182" s="42">
        <v>0</v>
      </c>
      <c r="N2182" s="43"/>
    </row>
    <row r="2183" spans="1:14" x14ac:dyDescent="0.3">
      <c r="A2183" s="10" t="s">
        <v>9</v>
      </c>
      <c r="B2183" s="10" t="s">
        <v>23</v>
      </c>
      <c r="C2183" s="10" t="s">
        <v>4779</v>
      </c>
      <c r="D2183" s="10" t="s">
        <v>5404</v>
      </c>
      <c r="E2183" s="11" t="s">
        <v>5405</v>
      </c>
      <c r="F2183" s="10" t="s">
        <v>4741</v>
      </c>
      <c r="G2183" s="11" t="s">
        <v>4742</v>
      </c>
      <c r="H2183" s="42">
        <v>360081.96590000001</v>
      </c>
      <c r="I2183" s="42">
        <v>792.62034743182301</v>
      </c>
      <c r="J2183" s="42">
        <v>26804.24807184</v>
      </c>
      <c r="K2183" s="42">
        <v>27596.868419271799</v>
      </c>
      <c r="N2183" s="43"/>
    </row>
    <row r="2184" spans="1:14" x14ac:dyDescent="0.3">
      <c r="A2184" s="10" t="s">
        <v>9</v>
      </c>
      <c r="B2184" s="10" t="s">
        <v>23</v>
      </c>
      <c r="C2184" s="10" t="s">
        <v>4779</v>
      </c>
      <c r="D2184" s="10" t="s">
        <v>5404</v>
      </c>
      <c r="E2184" s="11" t="s">
        <v>5405</v>
      </c>
      <c r="F2184" s="10" t="s">
        <v>4861</v>
      </c>
      <c r="G2184" s="11" t="s">
        <v>4862</v>
      </c>
      <c r="H2184" s="42">
        <v>0</v>
      </c>
      <c r="I2184" s="42">
        <v>0</v>
      </c>
      <c r="J2184" s="42">
        <v>0</v>
      </c>
      <c r="K2184" s="42">
        <v>0</v>
      </c>
      <c r="N2184" s="43"/>
    </row>
    <row r="2185" spans="1:14" x14ac:dyDescent="0.3">
      <c r="A2185" s="10" t="s">
        <v>9</v>
      </c>
      <c r="B2185" s="10" t="s">
        <v>23</v>
      </c>
      <c r="C2185" s="10" t="s">
        <v>4779</v>
      </c>
      <c r="D2185" s="10" t="s">
        <v>5408</v>
      </c>
      <c r="E2185" s="11" t="s">
        <v>5409</v>
      </c>
      <c r="F2185" s="10" t="s">
        <v>13</v>
      </c>
      <c r="G2185" s="11" t="s">
        <v>415</v>
      </c>
      <c r="H2185" s="42">
        <v>0</v>
      </c>
      <c r="I2185" s="42">
        <v>0</v>
      </c>
      <c r="J2185" s="42">
        <v>0</v>
      </c>
      <c r="K2185" s="42">
        <v>0</v>
      </c>
      <c r="N2185" s="43"/>
    </row>
    <row r="2186" spans="1:14" x14ac:dyDescent="0.3">
      <c r="A2186" s="10" t="s">
        <v>9</v>
      </c>
      <c r="B2186" s="10" t="s">
        <v>23</v>
      </c>
      <c r="C2186" s="10" t="s">
        <v>4779</v>
      </c>
      <c r="D2186" s="10" t="s">
        <v>5408</v>
      </c>
      <c r="E2186" s="11" t="s">
        <v>5409</v>
      </c>
      <c r="F2186" s="10" t="s">
        <v>416</v>
      </c>
      <c r="G2186" s="11" t="s">
        <v>417</v>
      </c>
      <c r="H2186" s="42">
        <v>359417.44290000002</v>
      </c>
      <c r="I2186" s="42">
        <v>1541.8509291621999</v>
      </c>
      <c r="J2186" s="42">
        <v>19297.431526545901</v>
      </c>
      <c r="K2186" s="42">
        <v>20839.2824557081</v>
      </c>
      <c r="N2186" s="43"/>
    </row>
    <row r="2187" spans="1:14" x14ac:dyDescent="0.3">
      <c r="A2187" s="10" t="s">
        <v>9</v>
      </c>
      <c r="B2187" s="10" t="s">
        <v>23</v>
      </c>
      <c r="C2187" s="10" t="s">
        <v>4779</v>
      </c>
      <c r="D2187" s="10" t="s">
        <v>5408</v>
      </c>
      <c r="E2187" s="11" t="s">
        <v>5409</v>
      </c>
      <c r="F2187" s="10" t="s">
        <v>4784</v>
      </c>
      <c r="G2187" s="11" t="s">
        <v>4785</v>
      </c>
      <c r="H2187" s="42">
        <v>0</v>
      </c>
      <c r="I2187" s="42">
        <v>0</v>
      </c>
      <c r="J2187" s="42">
        <v>0</v>
      </c>
      <c r="K2187" s="42">
        <v>0</v>
      </c>
      <c r="N2187" s="43"/>
    </row>
    <row r="2188" spans="1:14" x14ac:dyDescent="0.3">
      <c r="A2188" s="10" t="s">
        <v>9</v>
      </c>
      <c r="B2188" s="10" t="s">
        <v>23</v>
      </c>
      <c r="C2188" s="10" t="s">
        <v>4779</v>
      </c>
      <c r="D2188" s="10" t="s">
        <v>5408</v>
      </c>
      <c r="E2188" s="11" t="s">
        <v>5409</v>
      </c>
      <c r="F2188" s="10" t="s">
        <v>4731</v>
      </c>
      <c r="G2188" s="11" t="s">
        <v>4732</v>
      </c>
      <c r="H2188" s="42">
        <v>0</v>
      </c>
      <c r="I2188" s="42">
        <v>0</v>
      </c>
      <c r="J2188" s="42">
        <v>0</v>
      </c>
      <c r="K2188" s="42">
        <v>0</v>
      </c>
      <c r="N2188" s="43"/>
    </row>
    <row r="2189" spans="1:14" x14ac:dyDescent="0.3">
      <c r="A2189" s="10" t="s">
        <v>9</v>
      </c>
      <c r="B2189" s="10" t="s">
        <v>23</v>
      </c>
      <c r="C2189" s="10" t="s">
        <v>4779</v>
      </c>
      <c r="D2189" s="10" t="s">
        <v>5408</v>
      </c>
      <c r="E2189" s="11" t="s">
        <v>5409</v>
      </c>
      <c r="F2189" s="10" t="s">
        <v>4786</v>
      </c>
      <c r="G2189" s="11" t="s">
        <v>4787</v>
      </c>
      <c r="H2189" s="42">
        <v>949824.80669999996</v>
      </c>
      <c r="I2189" s="42">
        <v>4074.6165484306298</v>
      </c>
      <c r="J2189" s="42">
        <v>50996.910500936901</v>
      </c>
      <c r="K2189" s="42">
        <v>55071.527049367498</v>
      </c>
      <c r="N2189" s="43"/>
    </row>
    <row r="2190" spans="1:14" x14ac:dyDescent="0.3">
      <c r="A2190" s="10" t="s">
        <v>9</v>
      </c>
      <c r="B2190" s="10" t="s">
        <v>23</v>
      </c>
      <c r="C2190" s="10" t="s">
        <v>4779</v>
      </c>
      <c r="D2190" s="10" t="s">
        <v>5408</v>
      </c>
      <c r="E2190" s="11" t="s">
        <v>5409</v>
      </c>
      <c r="F2190" s="10" t="s">
        <v>4794</v>
      </c>
      <c r="G2190" s="11" t="s">
        <v>4795</v>
      </c>
      <c r="H2190" s="42">
        <v>25865.123299999999</v>
      </c>
      <c r="I2190" s="42">
        <v>110.957788005675</v>
      </c>
      <c r="J2190" s="42">
        <v>1388.72070955653</v>
      </c>
      <c r="K2190" s="42">
        <v>1499.6784975621999</v>
      </c>
      <c r="N2190" s="43"/>
    </row>
    <row r="2191" spans="1:14" x14ac:dyDescent="0.3">
      <c r="A2191" s="10" t="s">
        <v>9</v>
      </c>
      <c r="B2191" s="10" t="s">
        <v>23</v>
      </c>
      <c r="C2191" s="10" t="s">
        <v>4779</v>
      </c>
      <c r="D2191" s="10" t="s">
        <v>5408</v>
      </c>
      <c r="E2191" s="11" t="s">
        <v>5409</v>
      </c>
      <c r="F2191" s="10" t="s">
        <v>4739</v>
      </c>
      <c r="G2191" s="11" t="s">
        <v>4740</v>
      </c>
      <c r="H2191" s="42">
        <v>746496.19830000005</v>
      </c>
      <c r="I2191" s="42">
        <v>3202.3650482749099</v>
      </c>
      <c r="J2191" s="42">
        <v>40080.022700811998</v>
      </c>
      <c r="K2191" s="42">
        <v>43282.387749086898</v>
      </c>
      <c r="N2191" s="43"/>
    </row>
    <row r="2192" spans="1:14" x14ac:dyDescent="0.3">
      <c r="A2192" s="10" t="s">
        <v>9</v>
      </c>
      <c r="B2192" s="10" t="s">
        <v>23</v>
      </c>
      <c r="C2192" s="10" t="s">
        <v>4779</v>
      </c>
      <c r="D2192" s="10" t="s">
        <v>5408</v>
      </c>
      <c r="E2192" s="11" t="s">
        <v>5409</v>
      </c>
      <c r="F2192" s="10" t="s">
        <v>4788</v>
      </c>
      <c r="G2192" s="11" t="s">
        <v>4789</v>
      </c>
      <c r="H2192" s="42">
        <v>0</v>
      </c>
      <c r="I2192" s="42">
        <v>0</v>
      </c>
      <c r="J2192" s="42">
        <v>0</v>
      </c>
      <c r="K2192" s="42">
        <v>0</v>
      </c>
      <c r="N2192" s="43"/>
    </row>
    <row r="2193" spans="1:14" x14ac:dyDescent="0.3">
      <c r="A2193" s="10" t="s">
        <v>9</v>
      </c>
      <c r="B2193" s="10" t="s">
        <v>23</v>
      </c>
      <c r="C2193" s="10" t="s">
        <v>4779</v>
      </c>
      <c r="D2193" s="10" t="s">
        <v>5408</v>
      </c>
      <c r="E2193" s="11" t="s">
        <v>5409</v>
      </c>
      <c r="F2193" s="10" t="s">
        <v>4861</v>
      </c>
      <c r="G2193" s="11" t="s">
        <v>4862</v>
      </c>
      <c r="H2193" s="42">
        <v>0</v>
      </c>
      <c r="I2193" s="42">
        <v>0</v>
      </c>
      <c r="J2193" s="42">
        <v>0</v>
      </c>
      <c r="K2193" s="42">
        <v>0</v>
      </c>
      <c r="N2193" s="43"/>
    </row>
    <row r="2194" spans="1:14" x14ac:dyDescent="0.3">
      <c r="A2194" s="10" t="s">
        <v>9</v>
      </c>
      <c r="B2194" s="10" t="s">
        <v>23</v>
      </c>
      <c r="C2194" s="10" t="s">
        <v>4779</v>
      </c>
      <c r="D2194" s="10" t="s">
        <v>5408</v>
      </c>
      <c r="E2194" s="11" t="s">
        <v>5409</v>
      </c>
      <c r="F2194" s="10" t="s">
        <v>421</v>
      </c>
      <c r="G2194" s="11" t="s">
        <v>422</v>
      </c>
      <c r="H2194" s="42">
        <v>72745.659400000004</v>
      </c>
      <c r="I2194" s="42">
        <v>312.06877876596201</v>
      </c>
      <c r="J2194" s="42">
        <v>3905.7769956277298</v>
      </c>
      <c r="K2194" s="42">
        <v>4217.8457743936897</v>
      </c>
      <c r="N2194" s="43"/>
    </row>
    <row r="2195" spans="1:14" x14ac:dyDescent="0.3">
      <c r="A2195" s="10" t="s">
        <v>9</v>
      </c>
      <c r="B2195" s="10" t="s">
        <v>23</v>
      </c>
      <c r="C2195" s="10" t="s">
        <v>4779</v>
      </c>
      <c r="D2195" s="10" t="s">
        <v>5410</v>
      </c>
      <c r="E2195" s="11" t="s">
        <v>5411</v>
      </c>
      <c r="F2195" s="10" t="s">
        <v>13</v>
      </c>
      <c r="G2195" s="11" t="s">
        <v>415</v>
      </c>
      <c r="H2195" s="42">
        <v>0</v>
      </c>
      <c r="I2195" s="42">
        <v>0</v>
      </c>
      <c r="J2195" s="42">
        <v>0</v>
      </c>
      <c r="K2195" s="42">
        <v>0</v>
      </c>
      <c r="N2195" s="43"/>
    </row>
    <row r="2196" spans="1:14" x14ac:dyDescent="0.3">
      <c r="A2196" s="10" t="s">
        <v>9</v>
      </c>
      <c r="B2196" s="10" t="s">
        <v>23</v>
      </c>
      <c r="C2196" s="10" t="s">
        <v>4779</v>
      </c>
      <c r="D2196" s="10" t="s">
        <v>5410</v>
      </c>
      <c r="E2196" s="11" t="s">
        <v>5411</v>
      </c>
      <c r="F2196" s="10" t="s">
        <v>416</v>
      </c>
      <c r="G2196" s="11" t="s">
        <v>417</v>
      </c>
      <c r="H2196" s="42">
        <v>42942.429900000003</v>
      </c>
      <c r="I2196" s="42">
        <v>165.44594588926199</v>
      </c>
      <c r="J2196" s="42">
        <v>7.3582130872483198</v>
      </c>
      <c r="K2196" s="42">
        <v>172.80415897651</v>
      </c>
      <c r="N2196" s="43"/>
    </row>
    <row r="2197" spans="1:14" x14ac:dyDescent="0.3">
      <c r="A2197" s="10" t="s">
        <v>9</v>
      </c>
      <c r="B2197" s="10" t="s">
        <v>23</v>
      </c>
      <c r="C2197" s="10" t="s">
        <v>4779</v>
      </c>
      <c r="D2197" s="10" t="s">
        <v>5410</v>
      </c>
      <c r="E2197" s="11" t="s">
        <v>5411</v>
      </c>
      <c r="F2197" s="10" t="s">
        <v>4731</v>
      </c>
      <c r="G2197" s="11" t="s">
        <v>4732</v>
      </c>
      <c r="H2197" s="42">
        <v>0</v>
      </c>
      <c r="I2197" s="42">
        <v>0</v>
      </c>
      <c r="J2197" s="42">
        <v>0</v>
      </c>
      <c r="K2197" s="42">
        <v>0</v>
      </c>
      <c r="N2197" s="43"/>
    </row>
    <row r="2198" spans="1:14" x14ac:dyDescent="0.3">
      <c r="A2198" s="10" t="s">
        <v>9</v>
      </c>
      <c r="B2198" s="10" t="s">
        <v>23</v>
      </c>
      <c r="C2198" s="10" t="s">
        <v>4779</v>
      </c>
      <c r="D2198" s="10" t="s">
        <v>5410</v>
      </c>
      <c r="E2198" s="11" t="s">
        <v>5411</v>
      </c>
      <c r="F2198" s="10" t="s">
        <v>4786</v>
      </c>
      <c r="G2198" s="11" t="s">
        <v>4787</v>
      </c>
      <c r="H2198" s="42">
        <v>0</v>
      </c>
      <c r="I2198" s="42">
        <v>0</v>
      </c>
      <c r="J2198" s="42">
        <v>0</v>
      </c>
      <c r="K2198" s="42">
        <v>0</v>
      </c>
      <c r="N2198" s="43"/>
    </row>
    <row r="2199" spans="1:14" x14ac:dyDescent="0.3">
      <c r="A2199" s="10" t="s">
        <v>9</v>
      </c>
      <c r="B2199" s="10" t="s">
        <v>23</v>
      </c>
      <c r="C2199" s="10" t="s">
        <v>4779</v>
      </c>
      <c r="D2199" s="10" t="s">
        <v>5412</v>
      </c>
      <c r="E2199" s="11" t="s">
        <v>5413</v>
      </c>
      <c r="F2199" s="10" t="s">
        <v>13</v>
      </c>
      <c r="G2199" s="11" t="s">
        <v>415</v>
      </c>
      <c r="H2199" s="42">
        <v>0</v>
      </c>
      <c r="I2199" s="42">
        <v>0</v>
      </c>
      <c r="J2199" s="42">
        <v>0</v>
      </c>
      <c r="K2199" s="42">
        <v>0</v>
      </c>
      <c r="N2199" s="43"/>
    </row>
    <row r="2200" spans="1:14" x14ac:dyDescent="0.3">
      <c r="A2200" s="10" t="s">
        <v>9</v>
      </c>
      <c r="B2200" s="10" t="s">
        <v>23</v>
      </c>
      <c r="C2200" s="10" t="s">
        <v>4779</v>
      </c>
      <c r="D2200" s="10" t="s">
        <v>5412</v>
      </c>
      <c r="E2200" s="11" t="s">
        <v>5413</v>
      </c>
      <c r="F2200" s="10" t="s">
        <v>416</v>
      </c>
      <c r="G2200" s="11" t="s">
        <v>417</v>
      </c>
      <c r="H2200" s="42">
        <v>493996.36949999997</v>
      </c>
      <c r="I2200" s="42">
        <v>1464.9047539414701</v>
      </c>
      <c r="J2200" s="42">
        <v>1708.72570190903</v>
      </c>
      <c r="K2200" s="42">
        <v>3173.6304558504999</v>
      </c>
      <c r="N2200" s="43"/>
    </row>
    <row r="2201" spans="1:14" x14ac:dyDescent="0.3">
      <c r="A2201" s="10" t="s">
        <v>9</v>
      </c>
      <c r="B2201" s="10" t="s">
        <v>23</v>
      </c>
      <c r="C2201" s="10" t="s">
        <v>4779</v>
      </c>
      <c r="D2201" s="10" t="s">
        <v>5412</v>
      </c>
      <c r="E2201" s="11" t="s">
        <v>5413</v>
      </c>
      <c r="F2201" s="10" t="s">
        <v>4731</v>
      </c>
      <c r="G2201" s="11" t="s">
        <v>4732</v>
      </c>
      <c r="H2201" s="42">
        <v>0</v>
      </c>
      <c r="I2201" s="42">
        <v>0</v>
      </c>
      <c r="J2201" s="42">
        <v>0</v>
      </c>
      <c r="K2201" s="42">
        <v>0</v>
      </c>
      <c r="N2201" s="43"/>
    </row>
    <row r="2202" spans="1:14" x14ac:dyDescent="0.3">
      <c r="A2202" s="10" t="s">
        <v>9</v>
      </c>
      <c r="B2202" s="10" t="s">
        <v>23</v>
      </c>
      <c r="C2202" s="10" t="s">
        <v>4779</v>
      </c>
      <c r="D2202" s="10" t="s">
        <v>5412</v>
      </c>
      <c r="E2202" s="11" t="s">
        <v>5413</v>
      </c>
      <c r="F2202" s="10" t="s">
        <v>4786</v>
      </c>
      <c r="G2202" s="11" t="s">
        <v>4787</v>
      </c>
      <c r="H2202" s="42">
        <v>146967.76730000001</v>
      </c>
      <c r="I2202" s="42">
        <v>435.82057321311601</v>
      </c>
      <c r="J2202" s="42">
        <v>508.359204150506</v>
      </c>
      <c r="K2202" s="42">
        <v>944.17977736362297</v>
      </c>
      <c r="N2202" s="43"/>
    </row>
    <row r="2203" spans="1:14" x14ac:dyDescent="0.3">
      <c r="A2203" s="10" t="s">
        <v>9</v>
      </c>
      <c r="B2203" s="10" t="s">
        <v>23</v>
      </c>
      <c r="C2203" s="10" t="s">
        <v>4779</v>
      </c>
      <c r="D2203" s="10" t="s">
        <v>5412</v>
      </c>
      <c r="E2203" s="11" t="s">
        <v>5413</v>
      </c>
      <c r="F2203" s="10" t="s">
        <v>4859</v>
      </c>
      <c r="G2203" s="11" t="s">
        <v>4860</v>
      </c>
      <c r="H2203" s="42">
        <v>136836.48139999999</v>
      </c>
      <c r="I2203" s="42">
        <v>405.77709565305003</v>
      </c>
      <c r="J2203" s="42">
        <v>473.315245051126</v>
      </c>
      <c r="K2203" s="42">
        <v>879.09234070417597</v>
      </c>
      <c r="N2203" s="43"/>
    </row>
    <row r="2204" spans="1:14" x14ac:dyDescent="0.3">
      <c r="A2204" s="10" t="s">
        <v>9</v>
      </c>
      <c r="B2204" s="10" t="s">
        <v>23</v>
      </c>
      <c r="C2204" s="10" t="s">
        <v>4779</v>
      </c>
      <c r="D2204" s="10" t="s">
        <v>5412</v>
      </c>
      <c r="E2204" s="11" t="s">
        <v>5413</v>
      </c>
      <c r="F2204" s="10" t="s">
        <v>4788</v>
      </c>
      <c r="G2204" s="11" t="s">
        <v>4789</v>
      </c>
      <c r="H2204" s="42">
        <v>0</v>
      </c>
      <c r="I2204" s="42">
        <v>0</v>
      </c>
      <c r="J2204" s="42">
        <v>0</v>
      </c>
      <c r="K2204" s="42">
        <v>0</v>
      </c>
      <c r="N2204" s="43"/>
    </row>
    <row r="2205" spans="1:14" x14ac:dyDescent="0.3">
      <c r="A2205" s="10" t="s">
        <v>9</v>
      </c>
      <c r="B2205" s="10" t="s">
        <v>23</v>
      </c>
      <c r="C2205" s="10" t="s">
        <v>4779</v>
      </c>
      <c r="D2205" s="10" t="s">
        <v>5412</v>
      </c>
      <c r="E2205" s="11" t="s">
        <v>5413</v>
      </c>
      <c r="F2205" s="10" t="s">
        <v>4741</v>
      </c>
      <c r="G2205" s="11" t="s">
        <v>4742</v>
      </c>
      <c r="H2205" s="42">
        <v>62454.888899999998</v>
      </c>
      <c r="I2205" s="42">
        <v>185.204728756359</v>
      </c>
      <c r="J2205" s="42">
        <v>216.03048204301601</v>
      </c>
      <c r="K2205" s="42">
        <v>401.23521079937501</v>
      </c>
      <c r="N2205" s="43"/>
    </row>
    <row r="2206" spans="1:14" x14ac:dyDescent="0.3">
      <c r="A2206" s="10" t="s">
        <v>9</v>
      </c>
      <c r="B2206" s="10" t="s">
        <v>23</v>
      </c>
      <c r="C2206" s="10" t="s">
        <v>4779</v>
      </c>
      <c r="D2206" s="10" t="s">
        <v>5414</v>
      </c>
      <c r="E2206" s="11" t="s">
        <v>5415</v>
      </c>
      <c r="F2206" s="10" t="s">
        <v>13</v>
      </c>
      <c r="G2206" s="11" t="s">
        <v>415</v>
      </c>
      <c r="H2206" s="42">
        <v>0</v>
      </c>
      <c r="I2206" s="42">
        <v>0</v>
      </c>
      <c r="J2206" s="42">
        <v>0</v>
      </c>
      <c r="K2206" s="42">
        <v>0</v>
      </c>
      <c r="N2206" s="43"/>
    </row>
    <row r="2207" spans="1:14" x14ac:dyDescent="0.3">
      <c r="A2207" s="10" t="s">
        <v>9</v>
      </c>
      <c r="B2207" s="10" t="s">
        <v>23</v>
      </c>
      <c r="C2207" s="10" t="s">
        <v>4779</v>
      </c>
      <c r="D2207" s="10" t="s">
        <v>5414</v>
      </c>
      <c r="E2207" s="11" t="s">
        <v>5415</v>
      </c>
      <c r="F2207" s="10" t="s">
        <v>416</v>
      </c>
      <c r="G2207" s="11" t="s">
        <v>417</v>
      </c>
      <c r="H2207" s="42">
        <v>87404.402700000006</v>
      </c>
      <c r="I2207" s="42">
        <v>716.64767333476698</v>
      </c>
      <c r="J2207" s="42">
        <v>2243.9282374413301</v>
      </c>
      <c r="K2207" s="42">
        <v>2960.5759107761</v>
      </c>
      <c r="N2207" s="43"/>
    </row>
    <row r="2208" spans="1:14" x14ac:dyDescent="0.3">
      <c r="A2208" s="10" t="s">
        <v>9</v>
      </c>
      <c r="B2208" s="10" t="s">
        <v>23</v>
      </c>
      <c r="C2208" s="10" t="s">
        <v>4779</v>
      </c>
      <c r="D2208" s="10" t="s">
        <v>5414</v>
      </c>
      <c r="E2208" s="11" t="s">
        <v>5415</v>
      </c>
      <c r="F2208" s="10" t="s">
        <v>4731</v>
      </c>
      <c r="G2208" s="11" t="s">
        <v>4732</v>
      </c>
      <c r="H2208" s="42">
        <v>0</v>
      </c>
      <c r="I2208" s="42">
        <v>0</v>
      </c>
      <c r="J2208" s="42">
        <v>0</v>
      </c>
      <c r="K2208" s="42">
        <v>0</v>
      </c>
      <c r="N2208" s="43"/>
    </row>
    <row r="2209" spans="1:14" x14ac:dyDescent="0.3">
      <c r="A2209" s="10" t="s">
        <v>9</v>
      </c>
      <c r="B2209" s="10" t="s">
        <v>23</v>
      </c>
      <c r="C2209" s="10" t="s">
        <v>4779</v>
      </c>
      <c r="D2209" s="10" t="s">
        <v>5414</v>
      </c>
      <c r="E2209" s="11" t="s">
        <v>5415</v>
      </c>
      <c r="F2209" s="10" t="s">
        <v>4786</v>
      </c>
      <c r="G2209" s="11" t="s">
        <v>4787</v>
      </c>
      <c r="H2209" s="42">
        <v>48721.525399999999</v>
      </c>
      <c r="I2209" s="42">
        <v>399.47836452283599</v>
      </c>
      <c r="J2209" s="42">
        <v>1250.82493916218</v>
      </c>
      <c r="K2209" s="42">
        <v>1650.30330368501</v>
      </c>
      <c r="N2209" s="43"/>
    </row>
    <row r="2210" spans="1:14" x14ac:dyDescent="0.3">
      <c r="A2210" s="10" t="s">
        <v>9</v>
      </c>
      <c r="B2210" s="10" t="s">
        <v>23</v>
      </c>
      <c r="C2210" s="10" t="s">
        <v>4779</v>
      </c>
      <c r="D2210" s="10" t="s">
        <v>5414</v>
      </c>
      <c r="E2210" s="11" t="s">
        <v>5415</v>
      </c>
      <c r="F2210" s="10" t="s">
        <v>4859</v>
      </c>
      <c r="G2210" s="11" t="s">
        <v>4860</v>
      </c>
      <c r="H2210" s="42">
        <v>33493.144</v>
      </c>
      <c r="I2210" s="42">
        <v>274.61755933175601</v>
      </c>
      <c r="J2210" s="42">
        <v>859.86757343994395</v>
      </c>
      <c r="K2210" s="42">
        <v>1134.4851327716999</v>
      </c>
      <c r="N2210" s="43"/>
    </row>
    <row r="2211" spans="1:14" x14ac:dyDescent="0.3">
      <c r="A2211" s="10" t="s">
        <v>9</v>
      </c>
      <c r="B2211" s="10" t="s">
        <v>23</v>
      </c>
      <c r="C2211" s="10" t="s">
        <v>4779</v>
      </c>
      <c r="D2211" s="10" t="s">
        <v>5414</v>
      </c>
      <c r="E2211" s="11" t="s">
        <v>5415</v>
      </c>
      <c r="F2211" s="10" t="s">
        <v>4788</v>
      </c>
      <c r="G2211" s="11" t="s">
        <v>4789</v>
      </c>
      <c r="H2211" s="42">
        <v>0</v>
      </c>
      <c r="I2211" s="42">
        <v>0</v>
      </c>
      <c r="J2211" s="42">
        <v>0</v>
      </c>
      <c r="K2211" s="42">
        <v>0</v>
      </c>
      <c r="N2211" s="43"/>
    </row>
    <row r="2212" spans="1:14" x14ac:dyDescent="0.3">
      <c r="A2212" s="10" t="s">
        <v>9</v>
      </c>
      <c r="B2212" s="10" t="s">
        <v>23</v>
      </c>
      <c r="C2212" s="10" t="s">
        <v>4779</v>
      </c>
      <c r="D2212" s="10" t="s">
        <v>5414</v>
      </c>
      <c r="E2212" s="11" t="s">
        <v>5415</v>
      </c>
      <c r="F2212" s="10" t="s">
        <v>4741</v>
      </c>
      <c r="G2212" s="11" t="s">
        <v>4742</v>
      </c>
      <c r="H2212" s="42">
        <v>3361.7078000000001</v>
      </c>
      <c r="I2212" s="42">
        <v>27.5633720513372</v>
      </c>
      <c r="J2212" s="42">
        <v>86.3049322092821</v>
      </c>
      <c r="K2212" s="42">
        <v>113.868304260619</v>
      </c>
      <c r="N2212" s="43"/>
    </row>
    <row r="2213" spans="1:14" x14ac:dyDescent="0.3">
      <c r="A2213" s="10" t="s">
        <v>9</v>
      </c>
      <c r="B2213" s="10" t="s">
        <v>23</v>
      </c>
      <c r="C2213" s="10" t="s">
        <v>11</v>
      </c>
      <c r="D2213" s="10" t="s">
        <v>24</v>
      </c>
      <c r="E2213" s="11" t="s">
        <v>2992</v>
      </c>
      <c r="F2213" s="10" t="s">
        <v>25</v>
      </c>
      <c r="G2213" s="11" t="s">
        <v>4887</v>
      </c>
      <c r="H2213" s="42">
        <v>589857.78599999996</v>
      </c>
      <c r="I2213" s="42">
        <v>1840.4276621966801</v>
      </c>
      <c r="J2213" s="42">
        <v>0</v>
      </c>
      <c r="K2213" s="42">
        <v>1840.4276621966801</v>
      </c>
      <c r="N2213" s="43"/>
    </row>
    <row r="2214" spans="1:14" x14ac:dyDescent="0.3">
      <c r="A2214" s="10" t="s">
        <v>9</v>
      </c>
      <c r="B2214" s="10" t="s">
        <v>23</v>
      </c>
      <c r="C2214" s="10" t="s">
        <v>11</v>
      </c>
      <c r="D2214" s="10" t="s">
        <v>24</v>
      </c>
      <c r="E2214" s="11" t="s">
        <v>2992</v>
      </c>
      <c r="F2214" s="10" t="s">
        <v>13</v>
      </c>
      <c r="G2214" s="11" t="s">
        <v>415</v>
      </c>
      <c r="H2214" s="42">
        <v>0</v>
      </c>
      <c r="I2214" s="42">
        <v>0</v>
      </c>
      <c r="J2214" s="42">
        <v>0</v>
      </c>
      <c r="K2214" s="42">
        <v>0</v>
      </c>
      <c r="N2214" s="43"/>
    </row>
    <row r="2215" spans="1:14" x14ac:dyDescent="0.3">
      <c r="A2215" s="10" t="s">
        <v>9</v>
      </c>
      <c r="B2215" s="10" t="s">
        <v>23</v>
      </c>
      <c r="C2215" s="10" t="s">
        <v>11</v>
      </c>
      <c r="D2215" s="10" t="s">
        <v>24</v>
      </c>
      <c r="E2215" s="11" t="s">
        <v>2992</v>
      </c>
      <c r="F2215" s="10" t="s">
        <v>15</v>
      </c>
      <c r="G2215" s="11" t="s">
        <v>418</v>
      </c>
      <c r="H2215" s="42">
        <v>638029.50509999995</v>
      </c>
      <c r="I2215" s="42">
        <v>1990.72925460941</v>
      </c>
      <c r="J2215" s="42">
        <v>0</v>
      </c>
      <c r="K2215" s="42">
        <v>1990.72925460941</v>
      </c>
      <c r="N2215" s="43"/>
    </row>
    <row r="2216" spans="1:14" x14ac:dyDescent="0.3">
      <c r="A2216" s="10" t="s">
        <v>9</v>
      </c>
      <c r="B2216" s="10" t="s">
        <v>23</v>
      </c>
      <c r="C2216" s="10" t="s">
        <v>11</v>
      </c>
      <c r="D2216" s="10" t="s">
        <v>24</v>
      </c>
      <c r="E2216" s="11" t="s">
        <v>2992</v>
      </c>
      <c r="F2216" s="10" t="s">
        <v>16</v>
      </c>
      <c r="G2216" s="11" t="s">
        <v>426</v>
      </c>
      <c r="H2216" s="42">
        <v>305087.55489999999</v>
      </c>
      <c r="I2216" s="42">
        <v>951.91008528061695</v>
      </c>
      <c r="J2216" s="42">
        <v>0</v>
      </c>
      <c r="K2216" s="42">
        <v>951.91008528061695</v>
      </c>
      <c r="N2216" s="43"/>
    </row>
    <row r="2217" spans="1:14" x14ac:dyDescent="0.3">
      <c r="A2217" s="10" t="s">
        <v>9</v>
      </c>
      <c r="B2217" s="10" t="s">
        <v>23</v>
      </c>
      <c r="C2217" s="10" t="s">
        <v>11</v>
      </c>
      <c r="D2217" s="10" t="s">
        <v>24</v>
      </c>
      <c r="E2217" s="11" t="s">
        <v>2992</v>
      </c>
      <c r="F2217" s="10" t="s">
        <v>17</v>
      </c>
      <c r="G2217" s="11" t="s">
        <v>4798</v>
      </c>
      <c r="H2217" s="42">
        <v>0</v>
      </c>
      <c r="I2217" s="42">
        <v>0</v>
      </c>
      <c r="J2217" s="42">
        <v>0</v>
      </c>
      <c r="K2217" s="42">
        <v>0</v>
      </c>
      <c r="N2217" s="43"/>
    </row>
    <row r="2218" spans="1:14" x14ac:dyDescent="0.3">
      <c r="A2218" s="10" t="s">
        <v>9</v>
      </c>
      <c r="B2218" s="10" t="s">
        <v>23</v>
      </c>
      <c r="C2218" s="10" t="s">
        <v>11</v>
      </c>
      <c r="D2218" s="10" t="s">
        <v>24</v>
      </c>
      <c r="E2218" s="11" t="s">
        <v>2992</v>
      </c>
      <c r="F2218" s="10" t="s">
        <v>18</v>
      </c>
      <c r="G2218" s="11" t="s">
        <v>4799</v>
      </c>
      <c r="H2218" s="42">
        <v>1453671.7435999999</v>
      </c>
      <c r="I2218" s="42">
        <v>4535.6317275024903</v>
      </c>
      <c r="J2218" s="42">
        <v>0</v>
      </c>
      <c r="K2218" s="42">
        <v>4535.6317275024903</v>
      </c>
      <c r="N2218" s="43"/>
    </row>
    <row r="2219" spans="1:14" x14ac:dyDescent="0.3">
      <c r="A2219" s="10" t="s">
        <v>9</v>
      </c>
      <c r="B2219" s="10" t="s">
        <v>23</v>
      </c>
      <c r="C2219" s="10" t="s">
        <v>11</v>
      </c>
      <c r="D2219" s="10" t="s">
        <v>69</v>
      </c>
      <c r="E2219" s="11" t="s">
        <v>2993</v>
      </c>
      <c r="F2219" s="10" t="s">
        <v>13</v>
      </c>
      <c r="G2219" s="11" t="s">
        <v>415</v>
      </c>
      <c r="H2219" s="42">
        <v>0</v>
      </c>
      <c r="I2219" s="42">
        <v>0</v>
      </c>
      <c r="J2219" s="42">
        <v>0</v>
      </c>
      <c r="K2219" s="42">
        <v>0</v>
      </c>
      <c r="N2219" s="43"/>
    </row>
    <row r="2220" spans="1:14" x14ac:dyDescent="0.3">
      <c r="A2220" s="10" t="s">
        <v>9</v>
      </c>
      <c r="B2220" s="10" t="s">
        <v>23</v>
      </c>
      <c r="C2220" s="10" t="s">
        <v>11</v>
      </c>
      <c r="D2220" s="10" t="s">
        <v>69</v>
      </c>
      <c r="E2220" s="11" t="s">
        <v>2993</v>
      </c>
      <c r="F2220" s="10" t="s">
        <v>15</v>
      </c>
      <c r="G2220" s="11" t="s">
        <v>418</v>
      </c>
      <c r="H2220" s="42">
        <v>1305933.8115999999</v>
      </c>
      <c r="I2220" s="42">
        <v>3218.2896852805402</v>
      </c>
      <c r="J2220" s="42">
        <v>0</v>
      </c>
      <c r="K2220" s="42">
        <v>3218.2896852805402</v>
      </c>
      <c r="N2220" s="43"/>
    </row>
    <row r="2221" spans="1:14" x14ac:dyDescent="0.3">
      <c r="A2221" s="10" t="s">
        <v>9</v>
      </c>
      <c r="B2221" s="10" t="s">
        <v>23</v>
      </c>
      <c r="C2221" s="10" t="s">
        <v>11</v>
      </c>
      <c r="D2221" s="10" t="s">
        <v>69</v>
      </c>
      <c r="E2221" s="11" t="s">
        <v>2993</v>
      </c>
      <c r="F2221" s="10" t="s">
        <v>16</v>
      </c>
      <c r="G2221" s="11" t="s">
        <v>426</v>
      </c>
      <c r="H2221" s="42">
        <v>310785.22240000003</v>
      </c>
      <c r="I2221" s="42">
        <v>765.88634628404702</v>
      </c>
      <c r="J2221" s="42">
        <v>0</v>
      </c>
      <c r="K2221" s="42">
        <v>765.88634628404702</v>
      </c>
      <c r="N2221" s="43"/>
    </row>
    <row r="2222" spans="1:14" x14ac:dyDescent="0.3">
      <c r="A2222" s="10" t="s">
        <v>9</v>
      </c>
      <c r="B2222" s="10" t="s">
        <v>23</v>
      </c>
      <c r="C2222" s="10" t="s">
        <v>11</v>
      </c>
      <c r="D2222" s="10" t="s">
        <v>69</v>
      </c>
      <c r="E2222" s="11" t="s">
        <v>2993</v>
      </c>
      <c r="F2222" s="10" t="s">
        <v>17</v>
      </c>
      <c r="G2222" s="11" t="s">
        <v>4798</v>
      </c>
      <c r="H2222" s="42">
        <v>0</v>
      </c>
      <c r="I2222" s="42">
        <v>0</v>
      </c>
      <c r="J2222" s="42">
        <v>0</v>
      </c>
      <c r="K2222" s="42">
        <v>0</v>
      </c>
      <c r="N2222" s="43"/>
    </row>
    <row r="2223" spans="1:14" x14ac:dyDescent="0.3">
      <c r="A2223" s="10" t="s">
        <v>9</v>
      </c>
      <c r="B2223" s="10" t="s">
        <v>23</v>
      </c>
      <c r="C2223" s="10" t="s">
        <v>11</v>
      </c>
      <c r="D2223" s="10" t="s">
        <v>69</v>
      </c>
      <c r="E2223" s="11" t="s">
        <v>2993</v>
      </c>
      <c r="F2223" s="10" t="s">
        <v>18</v>
      </c>
      <c r="G2223" s="11" t="s">
        <v>4799</v>
      </c>
      <c r="H2223" s="42">
        <v>1785624.0460999999</v>
      </c>
      <c r="I2223" s="42">
        <v>4400.4186110667797</v>
      </c>
      <c r="J2223" s="42">
        <v>3808.6362629975902</v>
      </c>
      <c r="K2223" s="42">
        <v>8209.0548740643699</v>
      </c>
      <c r="N2223" s="43"/>
    </row>
    <row r="2224" spans="1:14" x14ac:dyDescent="0.3">
      <c r="A2224" s="10" t="s">
        <v>9</v>
      </c>
      <c r="B2224" s="10" t="s">
        <v>23</v>
      </c>
      <c r="C2224" s="10" t="s">
        <v>11</v>
      </c>
      <c r="D2224" s="10" t="s">
        <v>70</v>
      </c>
      <c r="E2224" s="11" t="s">
        <v>2994</v>
      </c>
      <c r="F2224" s="10" t="s">
        <v>13</v>
      </c>
      <c r="G2224" s="11" t="s">
        <v>415</v>
      </c>
      <c r="H2224" s="42">
        <v>0</v>
      </c>
      <c r="I2224" s="42">
        <v>0</v>
      </c>
      <c r="J2224" s="42">
        <v>0</v>
      </c>
      <c r="K2224" s="42">
        <v>0</v>
      </c>
      <c r="N2224" s="43"/>
    </row>
    <row r="2225" spans="1:14" x14ac:dyDescent="0.3">
      <c r="A2225" s="10" t="s">
        <v>9</v>
      </c>
      <c r="B2225" s="10" t="s">
        <v>23</v>
      </c>
      <c r="C2225" s="10" t="s">
        <v>11</v>
      </c>
      <c r="D2225" s="10" t="s">
        <v>70</v>
      </c>
      <c r="E2225" s="11" t="s">
        <v>2994</v>
      </c>
      <c r="F2225" s="10" t="s">
        <v>15</v>
      </c>
      <c r="G2225" s="11" t="s">
        <v>418</v>
      </c>
      <c r="H2225" s="42">
        <v>0</v>
      </c>
      <c r="I2225" s="42">
        <v>0</v>
      </c>
      <c r="J2225" s="42">
        <v>0</v>
      </c>
      <c r="K2225" s="42">
        <v>0</v>
      </c>
      <c r="N2225" s="43"/>
    </row>
    <row r="2226" spans="1:14" x14ac:dyDescent="0.3">
      <c r="A2226" s="10" t="s">
        <v>9</v>
      </c>
      <c r="B2226" s="10" t="s">
        <v>23</v>
      </c>
      <c r="C2226" s="10" t="s">
        <v>11</v>
      </c>
      <c r="D2226" s="10" t="s">
        <v>70</v>
      </c>
      <c r="E2226" s="11" t="s">
        <v>2994</v>
      </c>
      <c r="F2226" s="10" t="s">
        <v>16</v>
      </c>
      <c r="G2226" s="11" t="s">
        <v>426</v>
      </c>
      <c r="H2226" s="42">
        <v>319954.777</v>
      </c>
      <c r="I2226" s="42">
        <v>1252.9047998430999</v>
      </c>
      <c r="J2226" s="42">
        <v>0</v>
      </c>
      <c r="K2226" s="42">
        <v>1252.9047998430999</v>
      </c>
      <c r="N2226" s="43"/>
    </row>
    <row r="2227" spans="1:14" x14ac:dyDescent="0.3">
      <c r="A2227" s="10" t="s">
        <v>9</v>
      </c>
      <c r="B2227" s="10" t="s">
        <v>23</v>
      </c>
      <c r="C2227" s="10" t="s">
        <v>11</v>
      </c>
      <c r="D2227" s="10" t="s">
        <v>70</v>
      </c>
      <c r="E2227" s="11" t="s">
        <v>2994</v>
      </c>
      <c r="F2227" s="10" t="s">
        <v>30</v>
      </c>
      <c r="G2227" s="11" t="s">
        <v>4888</v>
      </c>
      <c r="H2227" s="42">
        <v>2169358.0213000001</v>
      </c>
      <c r="I2227" s="42">
        <v>7342.9546612653503</v>
      </c>
      <c r="J2227" s="42">
        <v>0</v>
      </c>
      <c r="K2227" s="42">
        <v>7342.9546612653503</v>
      </c>
      <c r="N2227" s="43"/>
    </row>
    <row r="2228" spans="1:14" x14ac:dyDescent="0.3">
      <c r="A2228" s="10" t="s">
        <v>9</v>
      </c>
      <c r="B2228" s="10" t="s">
        <v>23</v>
      </c>
      <c r="C2228" s="10" t="s">
        <v>11</v>
      </c>
      <c r="D2228" s="10" t="s">
        <v>70</v>
      </c>
      <c r="E2228" s="11" t="s">
        <v>2994</v>
      </c>
      <c r="F2228" s="10" t="s">
        <v>17</v>
      </c>
      <c r="G2228" s="11" t="s">
        <v>4798</v>
      </c>
      <c r="H2228" s="42">
        <v>0</v>
      </c>
      <c r="I2228" s="42">
        <v>0</v>
      </c>
      <c r="J2228" s="42">
        <v>0</v>
      </c>
      <c r="K2228" s="42">
        <v>0</v>
      </c>
      <c r="N2228" s="43"/>
    </row>
    <row r="2229" spans="1:14" x14ac:dyDescent="0.3">
      <c r="A2229" s="10" t="s">
        <v>9</v>
      </c>
      <c r="B2229" s="10" t="s">
        <v>23</v>
      </c>
      <c r="C2229" s="10" t="s">
        <v>11</v>
      </c>
      <c r="D2229" s="10" t="s">
        <v>70</v>
      </c>
      <c r="E2229" s="11" t="s">
        <v>2994</v>
      </c>
      <c r="F2229" s="10" t="s">
        <v>18</v>
      </c>
      <c r="G2229" s="11" t="s">
        <v>4799</v>
      </c>
      <c r="H2229" s="42">
        <v>2414064.5529999998</v>
      </c>
      <c r="I2229" s="42">
        <v>9453.1892761271392</v>
      </c>
      <c r="J2229" s="42">
        <v>71476.197048781498</v>
      </c>
      <c r="K2229" s="42">
        <v>80929.386324908701</v>
      </c>
      <c r="N2229" s="43"/>
    </row>
    <row r="2230" spans="1:14" x14ac:dyDescent="0.3">
      <c r="A2230" s="10" t="s">
        <v>9</v>
      </c>
      <c r="B2230" s="10" t="s">
        <v>23</v>
      </c>
      <c r="C2230" s="10" t="s">
        <v>11</v>
      </c>
      <c r="D2230" s="10" t="s">
        <v>71</v>
      </c>
      <c r="E2230" s="11" t="s">
        <v>2995</v>
      </c>
      <c r="F2230" s="10" t="s">
        <v>13</v>
      </c>
      <c r="G2230" s="11" t="s">
        <v>415</v>
      </c>
      <c r="H2230" s="42">
        <v>0</v>
      </c>
      <c r="I2230" s="42">
        <v>0</v>
      </c>
      <c r="J2230" s="42">
        <v>0</v>
      </c>
      <c r="K2230" s="42">
        <v>0</v>
      </c>
      <c r="N2230" s="43"/>
    </row>
    <row r="2231" spans="1:14" x14ac:dyDescent="0.3">
      <c r="A2231" s="10" t="s">
        <v>9</v>
      </c>
      <c r="B2231" s="10" t="s">
        <v>23</v>
      </c>
      <c r="C2231" s="10" t="s">
        <v>11</v>
      </c>
      <c r="D2231" s="10" t="s">
        <v>71</v>
      </c>
      <c r="E2231" s="11" t="s">
        <v>2995</v>
      </c>
      <c r="F2231" s="10" t="s">
        <v>15</v>
      </c>
      <c r="G2231" s="11" t="s">
        <v>418</v>
      </c>
      <c r="H2231" s="42">
        <v>7876326.3916999996</v>
      </c>
      <c r="I2231" s="42">
        <v>15204.5582948227</v>
      </c>
      <c r="J2231" s="42">
        <v>0</v>
      </c>
      <c r="K2231" s="42">
        <v>15204.5582948227</v>
      </c>
      <c r="N2231" s="43"/>
    </row>
    <row r="2232" spans="1:14" x14ac:dyDescent="0.3">
      <c r="A2232" s="10" t="s">
        <v>9</v>
      </c>
      <c r="B2232" s="10" t="s">
        <v>23</v>
      </c>
      <c r="C2232" s="10" t="s">
        <v>11</v>
      </c>
      <c r="D2232" s="10" t="s">
        <v>71</v>
      </c>
      <c r="E2232" s="11" t="s">
        <v>2995</v>
      </c>
      <c r="F2232" s="10" t="s">
        <v>16</v>
      </c>
      <c r="G2232" s="11" t="s">
        <v>426</v>
      </c>
      <c r="H2232" s="42">
        <v>0</v>
      </c>
      <c r="I2232" s="42">
        <v>0</v>
      </c>
      <c r="J2232" s="42">
        <v>0</v>
      </c>
      <c r="K2232" s="42">
        <v>0</v>
      </c>
      <c r="N2232" s="43"/>
    </row>
    <row r="2233" spans="1:14" x14ac:dyDescent="0.3">
      <c r="A2233" s="10" t="s">
        <v>9</v>
      </c>
      <c r="B2233" s="10" t="s">
        <v>23</v>
      </c>
      <c r="C2233" s="10" t="s">
        <v>11</v>
      </c>
      <c r="D2233" s="10" t="s">
        <v>71</v>
      </c>
      <c r="E2233" s="11" t="s">
        <v>2995</v>
      </c>
      <c r="F2233" s="10" t="s">
        <v>17</v>
      </c>
      <c r="G2233" s="11" t="s">
        <v>4798</v>
      </c>
      <c r="H2233" s="42">
        <v>0</v>
      </c>
      <c r="I2233" s="42">
        <v>0</v>
      </c>
      <c r="J2233" s="42">
        <v>0</v>
      </c>
      <c r="K2233" s="42">
        <v>0</v>
      </c>
      <c r="N2233" s="43"/>
    </row>
    <row r="2234" spans="1:14" x14ac:dyDescent="0.3">
      <c r="A2234" s="10" t="s">
        <v>9</v>
      </c>
      <c r="B2234" s="10" t="s">
        <v>23</v>
      </c>
      <c r="C2234" s="10" t="s">
        <v>11</v>
      </c>
      <c r="D2234" s="10" t="s">
        <v>71</v>
      </c>
      <c r="E2234" s="11" t="s">
        <v>2995</v>
      </c>
      <c r="F2234" s="10" t="s">
        <v>18</v>
      </c>
      <c r="G2234" s="11" t="s">
        <v>4799</v>
      </c>
      <c r="H2234" s="42">
        <v>6312928.4903999995</v>
      </c>
      <c r="I2234" s="42">
        <v>12186.5555674521</v>
      </c>
      <c r="J2234" s="42">
        <v>801327.657002514</v>
      </c>
      <c r="K2234" s="42">
        <v>813514.21256996598</v>
      </c>
      <c r="N2234" s="43"/>
    </row>
    <row r="2235" spans="1:14" x14ac:dyDescent="0.3">
      <c r="A2235" s="10" t="s">
        <v>9</v>
      </c>
      <c r="B2235" s="10" t="s">
        <v>23</v>
      </c>
      <c r="C2235" s="10" t="s">
        <v>4800</v>
      </c>
      <c r="D2235" s="10" t="s">
        <v>5385</v>
      </c>
      <c r="E2235" s="11" t="s">
        <v>5416</v>
      </c>
      <c r="F2235" s="10" t="s">
        <v>416</v>
      </c>
      <c r="G2235" s="11" t="s">
        <v>417</v>
      </c>
      <c r="H2235" s="42">
        <v>362205.70779999997</v>
      </c>
      <c r="I2235" s="42">
        <v>1418.35441326776</v>
      </c>
      <c r="J2235" s="42">
        <v>9469.2404912898292</v>
      </c>
      <c r="K2235" s="42">
        <v>10887.5949045576</v>
      </c>
      <c r="N2235" s="43"/>
    </row>
    <row r="2236" spans="1:14" x14ac:dyDescent="0.3">
      <c r="A2236" s="10" t="s">
        <v>9</v>
      </c>
      <c r="B2236" s="10" t="s">
        <v>23</v>
      </c>
      <c r="C2236" s="10" t="s">
        <v>4800</v>
      </c>
      <c r="D2236" s="10" t="s">
        <v>5385</v>
      </c>
      <c r="E2236" s="11" t="s">
        <v>5416</v>
      </c>
      <c r="F2236" s="10" t="s">
        <v>4802</v>
      </c>
      <c r="G2236" s="11" t="s">
        <v>4803</v>
      </c>
      <c r="H2236" s="42">
        <v>0</v>
      </c>
      <c r="I2236" s="42">
        <v>0</v>
      </c>
      <c r="J2236" s="42">
        <v>0</v>
      </c>
      <c r="K2236" s="42">
        <v>0</v>
      </c>
      <c r="N2236" s="43"/>
    </row>
    <row r="2237" spans="1:14" x14ac:dyDescent="0.3">
      <c r="A2237" s="10" t="s">
        <v>9</v>
      </c>
      <c r="B2237" s="10" t="s">
        <v>23</v>
      </c>
      <c r="C2237" s="10" t="s">
        <v>4800</v>
      </c>
      <c r="D2237" s="10" t="s">
        <v>5417</v>
      </c>
      <c r="E2237" s="11" t="s">
        <v>5418</v>
      </c>
      <c r="F2237" s="10" t="s">
        <v>13</v>
      </c>
      <c r="G2237" s="11" t="s">
        <v>415</v>
      </c>
      <c r="H2237" s="42">
        <v>0</v>
      </c>
      <c r="I2237" s="42">
        <v>0</v>
      </c>
      <c r="J2237" s="42">
        <v>0</v>
      </c>
      <c r="K2237" s="42">
        <v>0</v>
      </c>
      <c r="N2237" s="43"/>
    </row>
    <row r="2238" spans="1:14" x14ac:dyDescent="0.3">
      <c r="A2238" s="10" t="s">
        <v>9</v>
      </c>
      <c r="B2238" s="10" t="s">
        <v>23</v>
      </c>
      <c r="C2238" s="10" t="s">
        <v>4800</v>
      </c>
      <c r="D2238" s="10" t="s">
        <v>5417</v>
      </c>
      <c r="E2238" s="11" t="s">
        <v>5418</v>
      </c>
      <c r="F2238" s="10" t="s">
        <v>416</v>
      </c>
      <c r="G2238" s="11" t="s">
        <v>417</v>
      </c>
      <c r="H2238" s="42">
        <v>805424.41870000004</v>
      </c>
      <c r="I2238" s="42">
        <v>1754.68718852951</v>
      </c>
      <c r="J2238" s="42">
        <v>54773.898233760003</v>
      </c>
      <c r="K2238" s="42">
        <v>56528.585422289601</v>
      </c>
      <c r="N2238" s="43"/>
    </row>
    <row r="2239" spans="1:14" x14ac:dyDescent="0.3">
      <c r="A2239" s="10" t="s">
        <v>9</v>
      </c>
      <c r="B2239" s="10" t="s">
        <v>23</v>
      </c>
      <c r="C2239" s="10" t="s">
        <v>4800</v>
      </c>
      <c r="D2239" s="10" t="s">
        <v>5417</v>
      </c>
      <c r="E2239" s="11" t="s">
        <v>5418</v>
      </c>
      <c r="F2239" s="10" t="s">
        <v>30</v>
      </c>
      <c r="G2239" s="11" t="s">
        <v>4888</v>
      </c>
      <c r="H2239" s="42">
        <v>601638.90049999999</v>
      </c>
      <c r="I2239" s="42">
        <v>1295.01514578973</v>
      </c>
      <c r="J2239" s="42">
        <v>0</v>
      </c>
      <c r="K2239" s="42">
        <v>1295.01514578973</v>
      </c>
      <c r="N2239" s="43"/>
    </row>
    <row r="2240" spans="1:14" x14ac:dyDescent="0.3">
      <c r="A2240" s="10" t="s">
        <v>9</v>
      </c>
      <c r="B2240" s="10" t="s">
        <v>23</v>
      </c>
      <c r="C2240" s="10" t="s">
        <v>4800</v>
      </c>
      <c r="D2240" s="10" t="s">
        <v>5417</v>
      </c>
      <c r="E2240" s="11" t="s">
        <v>5418</v>
      </c>
      <c r="F2240" s="10" t="s">
        <v>4802</v>
      </c>
      <c r="G2240" s="11" t="s">
        <v>4803</v>
      </c>
      <c r="H2240" s="42">
        <v>0</v>
      </c>
      <c r="I2240" s="42">
        <v>0</v>
      </c>
      <c r="J2240" s="42">
        <v>0</v>
      </c>
      <c r="K2240" s="42">
        <v>0</v>
      </c>
      <c r="N2240" s="43"/>
    </row>
    <row r="2241" spans="1:14" x14ac:dyDescent="0.3">
      <c r="A2241" s="10" t="s">
        <v>9</v>
      </c>
      <c r="B2241" s="10" t="s">
        <v>23</v>
      </c>
      <c r="C2241" s="10" t="s">
        <v>4800</v>
      </c>
      <c r="D2241" s="10" t="s">
        <v>5419</v>
      </c>
      <c r="E2241" s="11" t="s">
        <v>5420</v>
      </c>
      <c r="F2241" s="10" t="s">
        <v>13</v>
      </c>
      <c r="G2241" s="11" t="s">
        <v>415</v>
      </c>
      <c r="H2241" s="42">
        <v>0</v>
      </c>
      <c r="I2241" s="42">
        <v>0</v>
      </c>
      <c r="J2241" s="42">
        <v>0</v>
      </c>
      <c r="K2241" s="42">
        <v>0</v>
      </c>
      <c r="N2241" s="43"/>
    </row>
    <row r="2242" spans="1:14" x14ac:dyDescent="0.3">
      <c r="A2242" s="10" t="s">
        <v>9</v>
      </c>
      <c r="B2242" s="10" t="s">
        <v>23</v>
      </c>
      <c r="C2242" s="10" t="s">
        <v>4800</v>
      </c>
      <c r="D2242" s="10" t="s">
        <v>5419</v>
      </c>
      <c r="E2242" s="11" t="s">
        <v>5420</v>
      </c>
      <c r="F2242" s="10" t="s">
        <v>416</v>
      </c>
      <c r="G2242" s="11" t="s">
        <v>417</v>
      </c>
      <c r="H2242" s="42">
        <v>593783.22069999995</v>
      </c>
      <c r="I2242" s="42">
        <v>1357.7561003948099</v>
      </c>
      <c r="J2242" s="42">
        <v>433.82500219149802</v>
      </c>
      <c r="K2242" s="42">
        <v>1791.58110258631</v>
      </c>
      <c r="N2242" s="43"/>
    </row>
    <row r="2243" spans="1:14" x14ac:dyDescent="0.3">
      <c r="A2243" s="10" t="s">
        <v>9</v>
      </c>
      <c r="B2243" s="10" t="s">
        <v>23</v>
      </c>
      <c r="C2243" s="10" t="s">
        <v>4800</v>
      </c>
      <c r="D2243" s="10" t="s">
        <v>5419</v>
      </c>
      <c r="E2243" s="11" t="s">
        <v>5420</v>
      </c>
      <c r="F2243" s="10" t="s">
        <v>244</v>
      </c>
      <c r="G2243" s="11" t="s">
        <v>656</v>
      </c>
      <c r="H2243" s="42">
        <v>305859.7194</v>
      </c>
      <c r="I2243" s="42">
        <v>699.38470036235196</v>
      </c>
      <c r="J2243" s="42">
        <v>0</v>
      </c>
      <c r="K2243" s="42">
        <v>699.38470036235196</v>
      </c>
      <c r="N2243" s="43"/>
    </row>
    <row r="2244" spans="1:14" x14ac:dyDescent="0.3">
      <c r="A2244" s="10" t="s">
        <v>9</v>
      </c>
      <c r="B2244" s="10" t="s">
        <v>23</v>
      </c>
      <c r="C2244" s="10" t="s">
        <v>4800</v>
      </c>
      <c r="D2244" s="10" t="s">
        <v>5419</v>
      </c>
      <c r="E2244" s="11" t="s">
        <v>5420</v>
      </c>
      <c r="F2244" s="10" t="s">
        <v>4802</v>
      </c>
      <c r="G2244" s="11" t="s">
        <v>4803</v>
      </c>
      <c r="H2244" s="42">
        <v>0</v>
      </c>
      <c r="I2244" s="42">
        <v>0</v>
      </c>
      <c r="J2244" s="42">
        <v>0</v>
      </c>
      <c r="K2244" s="42">
        <v>0</v>
      </c>
      <c r="N2244" s="43"/>
    </row>
    <row r="2245" spans="1:14" x14ac:dyDescent="0.3">
      <c r="A2245" s="10" t="s">
        <v>9</v>
      </c>
      <c r="B2245" s="10" t="s">
        <v>23</v>
      </c>
      <c r="C2245" s="10" t="s">
        <v>4806</v>
      </c>
      <c r="D2245" s="10" t="s">
        <v>5421</v>
      </c>
      <c r="E2245" s="11" t="s">
        <v>5422</v>
      </c>
      <c r="F2245" s="10" t="s">
        <v>4899</v>
      </c>
      <c r="G2245" s="11" t="s">
        <v>4900</v>
      </c>
      <c r="H2245" s="42">
        <v>122356.8521</v>
      </c>
      <c r="I2245" s="42">
        <v>305.79818137296797</v>
      </c>
      <c r="J2245" s="42">
        <v>4250.05763273915</v>
      </c>
      <c r="K2245" s="42">
        <v>4555.8558141121202</v>
      </c>
      <c r="N2245" s="43"/>
    </row>
    <row r="2246" spans="1:14" x14ac:dyDescent="0.3">
      <c r="A2246" s="10" t="s">
        <v>9</v>
      </c>
      <c r="B2246" s="10" t="s">
        <v>23</v>
      </c>
      <c r="C2246" s="10" t="s">
        <v>4806</v>
      </c>
      <c r="D2246" s="10" t="s">
        <v>5421</v>
      </c>
      <c r="E2246" s="11" t="s">
        <v>5422</v>
      </c>
      <c r="F2246" s="10" t="s">
        <v>4903</v>
      </c>
      <c r="G2246" s="11" t="s">
        <v>4904</v>
      </c>
      <c r="H2246" s="42">
        <v>79172.080700000006</v>
      </c>
      <c r="I2246" s="42">
        <v>197.869411476626</v>
      </c>
      <c r="J2246" s="42">
        <v>2750.0372917723898</v>
      </c>
      <c r="K2246" s="42">
        <v>2947.9067032490202</v>
      </c>
      <c r="N2246" s="43"/>
    </row>
    <row r="2247" spans="1:14" x14ac:dyDescent="0.3">
      <c r="A2247" s="10" t="s">
        <v>9</v>
      </c>
      <c r="B2247" s="10" t="s">
        <v>23</v>
      </c>
      <c r="C2247" s="10" t="s">
        <v>4806</v>
      </c>
      <c r="D2247" s="10" t="s">
        <v>5423</v>
      </c>
      <c r="E2247" s="11" t="s">
        <v>5424</v>
      </c>
      <c r="F2247" s="10" t="s">
        <v>13</v>
      </c>
      <c r="G2247" s="11" t="s">
        <v>415</v>
      </c>
      <c r="H2247" s="42">
        <v>0</v>
      </c>
      <c r="I2247" s="42">
        <v>0</v>
      </c>
      <c r="J2247" s="42">
        <v>0</v>
      </c>
      <c r="K2247" s="42">
        <v>0</v>
      </c>
      <c r="N2247" s="43"/>
    </row>
    <row r="2248" spans="1:14" x14ac:dyDescent="0.3">
      <c r="A2248" s="10" t="s">
        <v>9</v>
      </c>
      <c r="B2248" s="10" t="s">
        <v>23</v>
      </c>
      <c r="C2248" s="10" t="s">
        <v>4806</v>
      </c>
      <c r="D2248" s="10" t="s">
        <v>5423</v>
      </c>
      <c r="E2248" s="11" t="s">
        <v>5424</v>
      </c>
      <c r="F2248" s="10" t="s">
        <v>4907</v>
      </c>
      <c r="G2248" s="11" t="s">
        <v>4908</v>
      </c>
      <c r="H2248" s="42">
        <v>65106.056499999999</v>
      </c>
      <c r="I2248" s="42">
        <v>196.81503283687999</v>
      </c>
      <c r="J2248" s="42">
        <v>0</v>
      </c>
      <c r="K2248" s="42">
        <v>196.81503283687999</v>
      </c>
      <c r="N2248" s="43"/>
    </row>
    <row r="2249" spans="1:14" x14ac:dyDescent="0.3">
      <c r="A2249" s="10" t="s">
        <v>9</v>
      </c>
      <c r="B2249" s="10" t="s">
        <v>23</v>
      </c>
      <c r="C2249" s="10" t="s">
        <v>4806</v>
      </c>
      <c r="D2249" s="10" t="s">
        <v>5423</v>
      </c>
      <c r="E2249" s="11" t="s">
        <v>5424</v>
      </c>
      <c r="F2249" s="10" t="s">
        <v>4909</v>
      </c>
      <c r="G2249" s="11" t="s">
        <v>4910</v>
      </c>
      <c r="H2249" s="42">
        <v>41257.046499999997</v>
      </c>
      <c r="I2249" s="42">
        <v>124.71968658379799</v>
      </c>
      <c r="J2249" s="42">
        <v>0</v>
      </c>
      <c r="K2249" s="42">
        <v>124.71968658379799</v>
      </c>
      <c r="N2249" s="43"/>
    </row>
    <row r="2250" spans="1:14" x14ac:dyDescent="0.3">
      <c r="A2250" s="10" t="s">
        <v>9</v>
      </c>
      <c r="B2250" s="10" t="s">
        <v>23</v>
      </c>
      <c r="C2250" s="10" t="s">
        <v>4806</v>
      </c>
      <c r="D2250" s="10" t="s">
        <v>5425</v>
      </c>
      <c r="E2250" s="11" t="s">
        <v>5426</v>
      </c>
      <c r="F2250" s="10" t="s">
        <v>4809</v>
      </c>
      <c r="G2250" s="11" t="s">
        <v>4810</v>
      </c>
      <c r="H2250" s="42">
        <v>0</v>
      </c>
      <c r="I2250" s="42">
        <v>0</v>
      </c>
      <c r="J2250" s="42">
        <v>0</v>
      </c>
      <c r="K2250" s="42">
        <v>0</v>
      </c>
      <c r="N2250" s="43"/>
    </row>
    <row r="2251" spans="1:14" x14ac:dyDescent="0.3">
      <c r="A2251" s="10" t="s">
        <v>9</v>
      </c>
      <c r="B2251" s="10" t="s">
        <v>78</v>
      </c>
      <c r="C2251" s="10" t="s">
        <v>4722</v>
      </c>
      <c r="D2251" s="10" t="s">
        <v>4723</v>
      </c>
      <c r="E2251" s="11" t="s">
        <v>5427</v>
      </c>
      <c r="F2251" s="10" t="s">
        <v>416</v>
      </c>
      <c r="G2251" s="11" t="s">
        <v>417</v>
      </c>
      <c r="H2251" s="42">
        <v>27829231.1556</v>
      </c>
      <c r="I2251" s="42">
        <v>49976.083767574703</v>
      </c>
      <c r="J2251" s="42">
        <v>2196601.2717430801</v>
      </c>
      <c r="K2251" s="42">
        <v>2246577.35551066</v>
      </c>
      <c r="N2251" s="43"/>
    </row>
    <row r="2252" spans="1:14" x14ac:dyDescent="0.3">
      <c r="A2252" s="10" t="s">
        <v>9</v>
      </c>
      <c r="B2252" s="10" t="s">
        <v>78</v>
      </c>
      <c r="C2252" s="10" t="s">
        <v>4722</v>
      </c>
      <c r="D2252" s="10" t="s">
        <v>4723</v>
      </c>
      <c r="E2252" s="11" t="s">
        <v>5427</v>
      </c>
      <c r="F2252" s="10" t="s">
        <v>4912</v>
      </c>
      <c r="G2252" s="11" t="s">
        <v>4913</v>
      </c>
      <c r="H2252" s="42">
        <v>698930.1067</v>
      </c>
      <c r="I2252" s="42">
        <v>1255.1474876186101</v>
      </c>
      <c r="J2252" s="42">
        <v>55167.559354000303</v>
      </c>
      <c r="K2252" s="42">
        <v>56422.706841618899</v>
      </c>
      <c r="N2252" s="43"/>
    </row>
    <row r="2253" spans="1:14" x14ac:dyDescent="0.3">
      <c r="A2253" s="10" t="s">
        <v>9</v>
      </c>
      <c r="B2253" s="10" t="s">
        <v>78</v>
      </c>
      <c r="C2253" s="10" t="s">
        <v>4722</v>
      </c>
      <c r="D2253" s="10" t="s">
        <v>4723</v>
      </c>
      <c r="E2253" s="11" t="s">
        <v>5427</v>
      </c>
      <c r="F2253" s="10" t="s">
        <v>4725</v>
      </c>
      <c r="G2253" s="11" t="s">
        <v>4726</v>
      </c>
      <c r="H2253" s="42">
        <v>1151758.0634000001</v>
      </c>
      <c r="I2253" s="42">
        <v>2068.34163452644</v>
      </c>
      <c r="J2253" s="42">
        <v>90909.921752366703</v>
      </c>
      <c r="K2253" s="42">
        <v>92978.263386893101</v>
      </c>
      <c r="N2253" s="43"/>
    </row>
    <row r="2254" spans="1:14" x14ac:dyDescent="0.3">
      <c r="A2254" s="10" t="s">
        <v>9</v>
      </c>
      <c r="B2254" s="10" t="s">
        <v>78</v>
      </c>
      <c r="C2254" s="10" t="s">
        <v>4722</v>
      </c>
      <c r="D2254" s="10" t="s">
        <v>4723</v>
      </c>
      <c r="E2254" s="11" t="s">
        <v>5427</v>
      </c>
      <c r="F2254" s="10" t="s">
        <v>4729</v>
      </c>
      <c r="G2254" s="11" t="s">
        <v>4730</v>
      </c>
      <c r="H2254" s="42">
        <v>0</v>
      </c>
      <c r="I2254" s="42">
        <v>0</v>
      </c>
      <c r="J2254" s="42">
        <v>0</v>
      </c>
      <c r="K2254" s="42">
        <v>0</v>
      </c>
      <c r="N2254" s="43"/>
    </row>
    <row r="2255" spans="1:14" x14ac:dyDescent="0.3">
      <c r="A2255" s="10" t="s">
        <v>9</v>
      </c>
      <c r="B2255" s="10" t="s">
        <v>78</v>
      </c>
      <c r="C2255" s="10" t="s">
        <v>4722</v>
      </c>
      <c r="D2255" s="10" t="s">
        <v>4723</v>
      </c>
      <c r="E2255" s="11" t="s">
        <v>5427</v>
      </c>
      <c r="F2255" s="10" t="s">
        <v>4731</v>
      </c>
      <c r="G2255" s="11" t="s">
        <v>4732</v>
      </c>
      <c r="H2255" s="42">
        <v>0</v>
      </c>
      <c r="I2255" s="42">
        <v>0</v>
      </c>
      <c r="J2255" s="42">
        <v>0</v>
      </c>
      <c r="K2255" s="42">
        <v>0</v>
      </c>
      <c r="N2255" s="43"/>
    </row>
    <row r="2256" spans="1:14" x14ac:dyDescent="0.3">
      <c r="A2256" s="10" t="s">
        <v>9</v>
      </c>
      <c r="B2256" s="10" t="s">
        <v>78</v>
      </c>
      <c r="C2256" s="10" t="s">
        <v>4722</v>
      </c>
      <c r="D2256" s="10" t="s">
        <v>4723</v>
      </c>
      <c r="E2256" s="11" t="s">
        <v>5427</v>
      </c>
      <c r="F2256" s="10" t="s">
        <v>4733</v>
      </c>
      <c r="G2256" s="11" t="s">
        <v>4734</v>
      </c>
      <c r="H2256" s="42">
        <v>994252.6875</v>
      </c>
      <c r="I2256" s="42">
        <v>1785.4914964715399</v>
      </c>
      <c r="J2256" s="42">
        <v>78477.795700760995</v>
      </c>
      <c r="K2256" s="42">
        <v>80263.287197232494</v>
      </c>
      <c r="N2256" s="43"/>
    </row>
    <row r="2257" spans="1:14" x14ac:dyDescent="0.3">
      <c r="A2257" s="10" t="s">
        <v>9</v>
      </c>
      <c r="B2257" s="10" t="s">
        <v>78</v>
      </c>
      <c r="C2257" s="10" t="s">
        <v>4722</v>
      </c>
      <c r="D2257" s="10" t="s">
        <v>4723</v>
      </c>
      <c r="E2257" s="11" t="s">
        <v>5427</v>
      </c>
      <c r="F2257" s="10" t="s">
        <v>4812</v>
      </c>
      <c r="G2257" s="11" t="s">
        <v>4813</v>
      </c>
      <c r="H2257" s="42">
        <v>3278080.642</v>
      </c>
      <c r="I2257" s="42">
        <v>5886.8184982675602</v>
      </c>
      <c r="J2257" s="42">
        <v>258743.62344904401</v>
      </c>
      <c r="K2257" s="42">
        <v>264630.44194731099</v>
      </c>
      <c r="N2257" s="43"/>
    </row>
    <row r="2258" spans="1:14" x14ac:dyDescent="0.3">
      <c r="A2258" s="10" t="s">
        <v>9</v>
      </c>
      <c r="B2258" s="10" t="s">
        <v>78</v>
      </c>
      <c r="C2258" s="10" t="s">
        <v>4722</v>
      </c>
      <c r="D2258" s="10" t="s">
        <v>4723</v>
      </c>
      <c r="E2258" s="11" t="s">
        <v>5427</v>
      </c>
      <c r="F2258" s="10" t="s">
        <v>4735</v>
      </c>
      <c r="G2258" s="11" t="s">
        <v>4736</v>
      </c>
      <c r="H2258" s="42">
        <v>2608682.7933999998</v>
      </c>
      <c r="I2258" s="42">
        <v>4684.7054115342398</v>
      </c>
      <c r="J2258" s="42">
        <v>205907.087729719</v>
      </c>
      <c r="K2258" s="42">
        <v>210591.79314125399</v>
      </c>
      <c r="N2258" s="43"/>
    </row>
    <row r="2259" spans="1:14" x14ac:dyDescent="0.3">
      <c r="A2259" s="10" t="s">
        <v>9</v>
      </c>
      <c r="B2259" s="10" t="s">
        <v>78</v>
      </c>
      <c r="C2259" s="10" t="s">
        <v>4722</v>
      </c>
      <c r="D2259" s="10" t="s">
        <v>4723</v>
      </c>
      <c r="E2259" s="11" t="s">
        <v>5427</v>
      </c>
      <c r="F2259" s="10" t="s">
        <v>5428</v>
      </c>
      <c r="G2259" s="11" t="s">
        <v>5429</v>
      </c>
      <c r="H2259" s="42">
        <v>501627.1299</v>
      </c>
      <c r="I2259" s="42">
        <v>948.79235567118405</v>
      </c>
      <c r="J2259" s="42">
        <v>4541.6074922304797</v>
      </c>
      <c r="K2259" s="42">
        <v>5490.39984790167</v>
      </c>
      <c r="N2259" s="43"/>
    </row>
    <row r="2260" spans="1:14" x14ac:dyDescent="0.3">
      <c r="A2260" s="10" t="s">
        <v>9</v>
      </c>
      <c r="B2260" s="10" t="s">
        <v>78</v>
      </c>
      <c r="C2260" s="10" t="s">
        <v>4722</v>
      </c>
      <c r="D2260" s="10" t="s">
        <v>4723</v>
      </c>
      <c r="E2260" s="11" t="s">
        <v>5427</v>
      </c>
      <c r="F2260" s="10" t="s">
        <v>5430</v>
      </c>
      <c r="G2260" s="11" t="s">
        <v>5431</v>
      </c>
      <c r="H2260" s="42">
        <v>1752852.5116000001</v>
      </c>
      <c r="I2260" s="42">
        <v>3580.5841888728701</v>
      </c>
      <c r="J2260" s="42">
        <v>71353.509320679397</v>
      </c>
      <c r="K2260" s="42">
        <v>74934.0935095522</v>
      </c>
      <c r="N2260" s="43"/>
    </row>
    <row r="2261" spans="1:14" x14ac:dyDescent="0.3">
      <c r="A2261" s="10" t="s">
        <v>9</v>
      </c>
      <c r="B2261" s="10" t="s">
        <v>78</v>
      </c>
      <c r="C2261" s="10" t="s">
        <v>4722</v>
      </c>
      <c r="D2261" s="10" t="s">
        <v>4723</v>
      </c>
      <c r="E2261" s="11" t="s">
        <v>5427</v>
      </c>
      <c r="F2261" s="10" t="s">
        <v>4739</v>
      </c>
      <c r="G2261" s="11" t="s">
        <v>4740</v>
      </c>
      <c r="H2261" s="42">
        <v>1929440.8585000001</v>
      </c>
      <c r="I2261" s="42">
        <v>3464.9141911725001</v>
      </c>
      <c r="J2261" s="42">
        <v>152293.54413217001</v>
      </c>
      <c r="K2261" s="42">
        <v>155758.458323342</v>
      </c>
      <c r="N2261" s="43"/>
    </row>
    <row r="2262" spans="1:14" x14ac:dyDescent="0.3">
      <c r="A2262" s="10" t="s">
        <v>9</v>
      </c>
      <c r="B2262" s="10" t="s">
        <v>78</v>
      </c>
      <c r="C2262" s="10" t="s">
        <v>4722</v>
      </c>
      <c r="D2262" s="10" t="s">
        <v>4723</v>
      </c>
      <c r="E2262" s="11" t="s">
        <v>5427</v>
      </c>
      <c r="F2262" s="10" t="s">
        <v>4741</v>
      </c>
      <c r="G2262" s="11" t="s">
        <v>4742</v>
      </c>
      <c r="H2262" s="42">
        <v>3278080.642</v>
      </c>
      <c r="I2262" s="42">
        <v>5886.8184982675602</v>
      </c>
      <c r="J2262" s="42">
        <v>258743.62344904401</v>
      </c>
      <c r="K2262" s="42">
        <v>264630.44194731099</v>
      </c>
      <c r="N2262" s="43"/>
    </row>
    <row r="2263" spans="1:14" x14ac:dyDescent="0.3">
      <c r="A2263" s="10" t="s">
        <v>9</v>
      </c>
      <c r="B2263" s="10" t="s">
        <v>78</v>
      </c>
      <c r="C2263" s="10" t="s">
        <v>4743</v>
      </c>
      <c r="D2263" s="10" t="s">
        <v>4744</v>
      </c>
      <c r="E2263" s="11" t="s">
        <v>5432</v>
      </c>
      <c r="F2263" s="10" t="s">
        <v>13</v>
      </c>
      <c r="G2263" s="11" t="s">
        <v>415</v>
      </c>
      <c r="H2263" s="42">
        <v>0</v>
      </c>
      <c r="I2263" s="42">
        <v>0</v>
      </c>
      <c r="J2263" s="42">
        <v>0</v>
      </c>
      <c r="K2263" s="42">
        <v>0</v>
      </c>
      <c r="N2263" s="43"/>
    </row>
    <row r="2264" spans="1:14" x14ac:dyDescent="0.3">
      <c r="A2264" s="10" t="s">
        <v>9</v>
      </c>
      <c r="B2264" s="10" t="s">
        <v>78</v>
      </c>
      <c r="C2264" s="10" t="s">
        <v>4743</v>
      </c>
      <c r="D2264" s="10" t="s">
        <v>4744</v>
      </c>
      <c r="E2264" s="11" t="s">
        <v>5432</v>
      </c>
      <c r="F2264" s="10" t="s">
        <v>416</v>
      </c>
      <c r="G2264" s="11" t="s">
        <v>417</v>
      </c>
      <c r="H2264" s="42">
        <v>89546.2883</v>
      </c>
      <c r="I2264" s="42">
        <v>137.50161107260999</v>
      </c>
      <c r="J2264" s="42">
        <v>3082.8522026092201</v>
      </c>
      <c r="K2264" s="42">
        <v>3220.3538136818302</v>
      </c>
      <c r="N2264" s="43"/>
    </row>
    <row r="2265" spans="1:14" x14ac:dyDescent="0.3">
      <c r="A2265" s="10" t="s">
        <v>9</v>
      </c>
      <c r="B2265" s="10" t="s">
        <v>78</v>
      </c>
      <c r="C2265" s="10" t="s">
        <v>4743</v>
      </c>
      <c r="D2265" s="10" t="s">
        <v>4744</v>
      </c>
      <c r="E2265" s="11" t="s">
        <v>5432</v>
      </c>
      <c r="F2265" s="10" t="s">
        <v>4746</v>
      </c>
      <c r="G2265" s="11" t="s">
        <v>4747</v>
      </c>
      <c r="H2265" s="42">
        <v>89546.2883</v>
      </c>
      <c r="I2265" s="42">
        <v>137.50161107260999</v>
      </c>
      <c r="J2265" s="42">
        <v>3082.8522026092201</v>
      </c>
      <c r="K2265" s="42">
        <v>3220.3538136818302</v>
      </c>
      <c r="N2265" s="43"/>
    </row>
    <row r="2266" spans="1:14" x14ac:dyDescent="0.3">
      <c r="A2266" s="10" t="s">
        <v>9</v>
      </c>
      <c r="B2266" s="10" t="s">
        <v>78</v>
      </c>
      <c r="C2266" s="10" t="s">
        <v>4743</v>
      </c>
      <c r="D2266" s="10" t="s">
        <v>4744</v>
      </c>
      <c r="E2266" s="11" t="s">
        <v>5432</v>
      </c>
      <c r="F2266" s="10" t="s">
        <v>4748</v>
      </c>
      <c r="G2266" s="11" t="s">
        <v>4749</v>
      </c>
      <c r="H2266" s="42">
        <v>595106.34649999999</v>
      </c>
      <c r="I2266" s="42">
        <v>1088.9811522877801</v>
      </c>
      <c r="J2266" s="42">
        <v>2201.52346476925</v>
      </c>
      <c r="K2266" s="42">
        <v>3290.5046170570199</v>
      </c>
      <c r="N2266" s="43"/>
    </row>
    <row r="2267" spans="1:14" x14ac:dyDescent="0.3">
      <c r="A2267" s="10" t="s">
        <v>9</v>
      </c>
      <c r="B2267" s="10" t="s">
        <v>78</v>
      </c>
      <c r="C2267" s="10" t="s">
        <v>4743</v>
      </c>
      <c r="D2267" s="10" t="s">
        <v>4744</v>
      </c>
      <c r="E2267" s="11" t="s">
        <v>5432</v>
      </c>
      <c r="F2267" s="10" t="s">
        <v>4760</v>
      </c>
      <c r="G2267" s="11" t="s">
        <v>4761</v>
      </c>
      <c r="H2267" s="42">
        <v>123544.245</v>
      </c>
      <c r="I2267" s="42">
        <v>226.07279375432401</v>
      </c>
      <c r="J2267" s="42">
        <v>457.03689099713398</v>
      </c>
      <c r="K2267" s="42">
        <v>683.10968475145796</v>
      </c>
      <c r="N2267" s="43"/>
    </row>
    <row r="2268" spans="1:14" x14ac:dyDescent="0.3">
      <c r="A2268" s="10" t="s">
        <v>9</v>
      </c>
      <c r="B2268" s="10" t="s">
        <v>78</v>
      </c>
      <c r="C2268" s="10" t="s">
        <v>4743</v>
      </c>
      <c r="D2268" s="10" t="s">
        <v>4744</v>
      </c>
      <c r="E2268" s="11" t="s">
        <v>5432</v>
      </c>
      <c r="F2268" s="10" t="s">
        <v>4754</v>
      </c>
      <c r="G2268" s="11" t="s">
        <v>4755</v>
      </c>
      <c r="H2268" s="42">
        <v>5030.6903000000002</v>
      </c>
      <c r="I2268" s="42">
        <v>7.7248096108207802</v>
      </c>
      <c r="J2268" s="42">
        <v>173.19394396681</v>
      </c>
      <c r="K2268" s="42">
        <v>180.91875357763101</v>
      </c>
      <c r="N2268" s="43"/>
    </row>
    <row r="2269" spans="1:14" x14ac:dyDescent="0.3">
      <c r="A2269" s="10" t="s">
        <v>9</v>
      </c>
      <c r="B2269" s="10" t="s">
        <v>78</v>
      </c>
      <c r="C2269" s="10" t="s">
        <v>4743</v>
      </c>
      <c r="D2269" s="10" t="s">
        <v>4750</v>
      </c>
      <c r="E2269" s="11" t="s">
        <v>5433</v>
      </c>
      <c r="F2269" s="10" t="s">
        <v>13</v>
      </c>
      <c r="G2269" s="11" t="s">
        <v>415</v>
      </c>
      <c r="H2269" s="42">
        <v>0</v>
      </c>
      <c r="I2269" s="42">
        <v>0</v>
      </c>
      <c r="J2269" s="42">
        <v>0</v>
      </c>
      <c r="K2269" s="42">
        <v>0</v>
      </c>
      <c r="N2269" s="43"/>
    </row>
    <row r="2270" spans="1:14" x14ac:dyDescent="0.3">
      <c r="A2270" s="10" t="s">
        <v>9</v>
      </c>
      <c r="B2270" s="10" t="s">
        <v>78</v>
      </c>
      <c r="C2270" s="10" t="s">
        <v>4743</v>
      </c>
      <c r="D2270" s="10" t="s">
        <v>4750</v>
      </c>
      <c r="E2270" s="11" t="s">
        <v>5433</v>
      </c>
      <c r="F2270" s="10" t="s">
        <v>416</v>
      </c>
      <c r="G2270" s="11" t="s">
        <v>417</v>
      </c>
      <c r="H2270" s="42">
        <v>30900.296600000001</v>
      </c>
      <c r="I2270" s="42">
        <v>29.665225055507001</v>
      </c>
      <c r="J2270" s="42">
        <v>62.4892140236445</v>
      </c>
      <c r="K2270" s="42">
        <v>92.154439079151501</v>
      </c>
      <c r="N2270" s="43"/>
    </row>
    <row r="2271" spans="1:14" x14ac:dyDescent="0.3">
      <c r="A2271" s="10" t="s">
        <v>9</v>
      </c>
      <c r="B2271" s="10" t="s">
        <v>78</v>
      </c>
      <c r="C2271" s="10" t="s">
        <v>4743</v>
      </c>
      <c r="D2271" s="10" t="s">
        <v>4750</v>
      </c>
      <c r="E2271" s="11" t="s">
        <v>5433</v>
      </c>
      <c r="F2271" s="10" t="s">
        <v>4746</v>
      </c>
      <c r="G2271" s="11" t="s">
        <v>4747</v>
      </c>
      <c r="H2271" s="42">
        <v>9142.0995999999996</v>
      </c>
      <c r="I2271" s="42">
        <v>8.7766938034044308</v>
      </c>
      <c r="J2271" s="42">
        <v>18.4879331430901</v>
      </c>
      <c r="K2271" s="42">
        <v>27.264626946494499</v>
      </c>
      <c r="N2271" s="43"/>
    </row>
    <row r="2272" spans="1:14" x14ac:dyDescent="0.3">
      <c r="A2272" s="10" t="s">
        <v>9</v>
      </c>
      <c r="B2272" s="10" t="s">
        <v>78</v>
      </c>
      <c r="C2272" s="10" t="s">
        <v>4743</v>
      </c>
      <c r="D2272" s="10" t="s">
        <v>4750</v>
      </c>
      <c r="E2272" s="11" t="s">
        <v>5433</v>
      </c>
      <c r="F2272" s="10" t="s">
        <v>4748</v>
      </c>
      <c r="G2272" s="11" t="s">
        <v>4749</v>
      </c>
      <c r="H2272" s="42">
        <v>118017.52250000001</v>
      </c>
      <c r="I2272" s="42">
        <v>117.783230841687</v>
      </c>
      <c r="J2272" s="42">
        <v>0</v>
      </c>
      <c r="K2272" s="42">
        <v>117.783230841687</v>
      </c>
      <c r="N2272" s="43"/>
    </row>
    <row r="2273" spans="1:14" x14ac:dyDescent="0.3">
      <c r="A2273" s="10" t="s">
        <v>9</v>
      </c>
      <c r="B2273" s="10" t="s">
        <v>78</v>
      </c>
      <c r="C2273" s="10" t="s">
        <v>4743</v>
      </c>
      <c r="D2273" s="10" t="s">
        <v>4750</v>
      </c>
      <c r="E2273" s="11" t="s">
        <v>5433</v>
      </c>
      <c r="F2273" s="10" t="s">
        <v>4760</v>
      </c>
      <c r="G2273" s="11" t="s">
        <v>4761</v>
      </c>
      <c r="H2273" s="42">
        <v>53644.328399999999</v>
      </c>
      <c r="I2273" s="42">
        <v>53.537832200766999</v>
      </c>
      <c r="J2273" s="42">
        <v>0</v>
      </c>
      <c r="K2273" s="42">
        <v>53.537832200766999</v>
      </c>
      <c r="N2273" s="43"/>
    </row>
    <row r="2274" spans="1:14" x14ac:dyDescent="0.3">
      <c r="A2274" s="10" t="s">
        <v>9</v>
      </c>
      <c r="B2274" s="10" t="s">
        <v>78</v>
      </c>
      <c r="C2274" s="10" t="s">
        <v>4743</v>
      </c>
      <c r="D2274" s="10" t="s">
        <v>4750</v>
      </c>
      <c r="E2274" s="11" t="s">
        <v>5433</v>
      </c>
      <c r="F2274" s="10" t="s">
        <v>4754</v>
      </c>
      <c r="G2274" s="11" t="s">
        <v>4755</v>
      </c>
      <c r="H2274" s="42">
        <v>4571.0497999999998</v>
      </c>
      <c r="I2274" s="42">
        <v>4.3883469017022101</v>
      </c>
      <c r="J2274" s="42">
        <v>9.2439665715450499</v>
      </c>
      <c r="K2274" s="42">
        <v>13.632313473247301</v>
      </c>
      <c r="N2274" s="43"/>
    </row>
    <row r="2275" spans="1:14" x14ac:dyDescent="0.3">
      <c r="A2275" s="10" t="s">
        <v>9</v>
      </c>
      <c r="B2275" s="10" t="s">
        <v>78</v>
      </c>
      <c r="C2275" s="10" t="s">
        <v>4743</v>
      </c>
      <c r="D2275" s="10" t="s">
        <v>4752</v>
      </c>
      <c r="E2275" s="11" t="s">
        <v>5434</v>
      </c>
      <c r="F2275" s="10" t="s">
        <v>13</v>
      </c>
      <c r="G2275" s="11" t="s">
        <v>415</v>
      </c>
      <c r="H2275" s="42">
        <v>0</v>
      </c>
      <c r="I2275" s="42">
        <v>0</v>
      </c>
      <c r="J2275" s="42">
        <v>0</v>
      </c>
      <c r="K2275" s="42">
        <v>0</v>
      </c>
      <c r="N2275" s="43"/>
    </row>
    <row r="2276" spans="1:14" x14ac:dyDescent="0.3">
      <c r="A2276" s="10" t="s">
        <v>9</v>
      </c>
      <c r="B2276" s="10" t="s">
        <v>78</v>
      </c>
      <c r="C2276" s="10" t="s">
        <v>4743</v>
      </c>
      <c r="D2276" s="10" t="s">
        <v>4752</v>
      </c>
      <c r="E2276" s="11" t="s">
        <v>5434</v>
      </c>
      <c r="F2276" s="10" t="s">
        <v>416</v>
      </c>
      <c r="G2276" s="11" t="s">
        <v>417</v>
      </c>
      <c r="H2276" s="42">
        <v>164347.11780000001</v>
      </c>
      <c r="I2276" s="42">
        <v>259.10641273528</v>
      </c>
      <c r="J2276" s="42">
        <v>9777.4091645189892</v>
      </c>
      <c r="K2276" s="42">
        <v>10036.5155772543</v>
      </c>
      <c r="N2276" s="43"/>
    </row>
    <row r="2277" spans="1:14" x14ac:dyDescent="0.3">
      <c r="A2277" s="10" t="s">
        <v>9</v>
      </c>
      <c r="B2277" s="10" t="s">
        <v>78</v>
      </c>
      <c r="C2277" s="10" t="s">
        <v>4743</v>
      </c>
      <c r="D2277" s="10" t="s">
        <v>4752</v>
      </c>
      <c r="E2277" s="11" t="s">
        <v>5434</v>
      </c>
      <c r="F2277" s="10" t="s">
        <v>4746</v>
      </c>
      <c r="G2277" s="11" t="s">
        <v>4747</v>
      </c>
      <c r="H2277" s="42">
        <v>106769.7262</v>
      </c>
      <c r="I2277" s="42">
        <v>168.33103684502899</v>
      </c>
      <c r="J2277" s="42">
        <v>6351.9903075616603</v>
      </c>
      <c r="K2277" s="42">
        <v>6520.3213444066796</v>
      </c>
      <c r="N2277" s="43"/>
    </row>
    <row r="2278" spans="1:14" x14ac:dyDescent="0.3">
      <c r="A2278" s="10" t="s">
        <v>9</v>
      </c>
      <c r="B2278" s="10" t="s">
        <v>78</v>
      </c>
      <c r="C2278" s="10" t="s">
        <v>4743</v>
      </c>
      <c r="D2278" s="10" t="s">
        <v>4752</v>
      </c>
      <c r="E2278" s="11" t="s">
        <v>5434</v>
      </c>
      <c r="F2278" s="10" t="s">
        <v>4748</v>
      </c>
      <c r="G2278" s="11" t="s">
        <v>4749</v>
      </c>
      <c r="H2278" s="42">
        <v>1397300.2663</v>
      </c>
      <c r="I2278" s="42">
        <v>3228.2479804621498</v>
      </c>
      <c r="J2278" s="42">
        <v>19301.098241358399</v>
      </c>
      <c r="K2278" s="42">
        <v>22529.3462218206</v>
      </c>
      <c r="N2278" s="43"/>
    </row>
    <row r="2279" spans="1:14" x14ac:dyDescent="0.3">
      <c r="A2279" s="10" t="s">
        <v>9</v>
      </c>
      <c r="B2279" s="10" t="s">
        <v>78</v>
      </c>
      <c r="C2279" s="10" t="s">
        <v>4743</v>
      </c>
      <c r="D2279" s="10" t="s">
        <v>4752</v>
      </c>
      <c r="E2279" s="11" t="s">
        <v>5434</v>
      </c>
      <c r="F2279" s="10" t="s">
        <v>4833</v>
      </c>
      <c r="G2279" s="11" t="s">
        <v>4834</v>
      </c>
      <c r="H2279" s="42">
        <v>0</v>
      </c>
      <c r="I2279" s="42">
        <v>0</v>
      </c>
      <c r="J2279" s="42">
        <v>0</v>
      </c>
      <c r="K2279" s="42">
        <v>0</v>
      </c>
      <c r="N2279" s="43"/>
    </row>
    <row r="2280" spans="1:14" x14ac:dyDescent="0.3">
      <c r="A2280" s="10" t="s">
        <v>9</v>
      </c>
      <c r="B2280" s="10" t="s">
        <v>78</v>
      </c>
      <c r="C2280" s="10" t="s">
        <v>4743</v>
      </c>
      <c r="D2280" s="10" t="s">
        <v>4752</v>
      </c>
      <c r="E2280" s="11" t="s">
        <v>5434</v>
      </c>
      <c r="F2280" s="10" t="s">
        <v>4760</v>
      </c>
      <c r="G2280" s="11" t="s">
        <v>4761</v>
      </c>
      <c r="H2280" s="42">
        <v>59333.344599999997</v>
      </c>
      <c r="I2280" s="42">
        <v>137.08059365019699</v>
      </c>
      <c r="J2280" s="42">
        <v>819.57954315746895</v>
      </c>
      <c r="K2280" s="42">
        <v>956.66013680766696</v>
      </c>
      <c r="N2280" s="43"/>
    </row>
    <row r="2281" spans="1:14" x14ac:dyDescent="0.3">
      <c r="A2281" s="10" t="s">
        <v>9</v>
      </c>
      <c r="B2281" s="10" t="s">
        <v>78</v>
      </c>
      <c r="C2281" s="10" t="s">
        <v>4743</v>
      </c>
      <c r="D2281" s="10" t="s">
        <v>4752</v>
      </c>
      <c r="E2281" s="11" t="s">
        <v>5434</v>
      </c>
      <c r="F2281" s="10" t="s">
        <v>4754</v>
      </c>
      <c r="G2281" s="11" t="s">
        <v>4755</v>
      </c>
      <c r="H2281" s="42">
        <v>5590.0379999999996</v>
      </c>
      <c r="I2281" s="42">
        <v>8.8131432903156401</v>
      </c>
      <c r="J2281" s="42">
        <v>332.56493756867297</v>
      </c>
      <c r="K2281" s="42">
        <v>341.37808085898899</v>
      </c>
      <c r="N2281" s="43"/>
    </row>
    <row r="2282" spans="1:14" x14ac:dyDescent="0.3">
      <c r="A2282" s="10" t="s">
        <v>9</v>
      </c>
      <c r="B2282" s="10" t="s">
        <v>78</v>
      </c>
      <c r="C2282" s="10" t="s">
        <v>4743</v>
      </c>
      <c r="D2282" s="10" t="s">
        <v>4756</v>
      </c>
      <c r="E2282" s="11" t="s">
        <v>4994</v>
      </c>
      <c r="F2282" s="10" t="s">
        <v>13</v>
      </c>
      <c r="G2282" s="11" t="s">
        <v>415</v>
      </c>
      <c r="H2282" s="42">
        <v>0</v>
      </c>
      <c r="I2282" s="42">
        <v>0</v>
      </c>
      <c r="J2282" s="42">
        <v>0</v>
      </c>
      <c r="K2282" s="42">
        <v>0</v>
      </c>
      <c r="N2282" s="43"/>
    </row>
    <row r="2283" spans="1:14" x14ac:dyDescent="0.3">
      <c r="A2283" s="10" t="s">
        <v>9</v>
      </c>
      <c r="B2283" s="10" t="s">
        <v>78</v>
      </c>
      <c r="C2283" s="10" t="s">
        <v>4743</v>
      </c>
      <c r="D2283" s="10" t="s">
        <v>4756</v>
      </c>
      <c r="E2283" s="11" t="s">
        <v>4994</v>
      </c>
      <c r="F2283" s="10" t="s">
        <v>416</v>
      </c>
      <c r="G2283" s="11" t="s">
        <v>417</v>
      </c>
      <c r="H2283" s="42">
        <v>29505.027900000001</v>
      </c>
      <c r="I2283" s="42">
        <v>16.916168432290899</v>
      </c>
      <c r="J2283" s="42">
        <v>91.921939919783895</v>
      </c>
      <c r="K2283" s="42">
        <v>108.838108352075</v>
      </c>
      <c r="N2283" s="43"/>
    </row>
    <row r="2284" spans="1:14" x14ac:dyDescent="0.3">
      <c r="A2284" s="10" t="s">
        <v>9</v>
      </c>
      <c r="B2284" s="10" t="s">
        <v>78</v>
      </c>
      <c r="C2284" s="10" t="s">
        <v>4743</v>
      </c>
      <c r="D2284" s="10" t="s">
        <v>4756</v>
      </c>
      <c r="E2284" s="11" t="s">
        <v>4994</v>
      </c>
      <c r="F2284" s="10" t="s">
        <v>4746</v>
      </c>
      <c r="G2284" s="11" t="s">
        <v>4747</v>
      </c>
      <c r="H2284" s="42">
        <v>0</v>
      </c>
      <c r="I2284" s="42">
        <v>0</v>
      </c>
      <c r="J2284" s="42">
        <v>0</v>
      </c>
      <c r="K2284" s="42">
        <v>0</v>
      </c>
      <c r="N2284" s="43"/>
    </row>
    <row r="2285" spans="1:14" x14ac:dyDescent="0.3">
      <c r="A2285" s="10" t="s">
        <v>9</v>
      </c>
      <c r="B2285" s="10" t="s">
        <v>78</v>
      </c>
      <c r="C2285" s="10" t="s">
        <v>4743</v>
      </c>
      <c r="D2285" s="10" t="s">
        <v>4756</v>
      </c>
      <c r="E2285" s="11" t="s">
        <v>4994</v>
      </c>
      <c r="F2285" s="10" t="s">
        <v>4754</v>
      </c>
      <c r="G2285" s="11" t="s">
        <v>4755</v>
      </c>
      <c r="H2285" s="42">
        <v>17449.2101</v>
      </c>
      <c r="I2285" s="42">
        <v>10.004185632</v>
      </c>
      <c r="J2285" s="42">
        <v>54.362437586969001</v>
      </c>
      <c r="K2285" s="42">
        <v>64.366623218968996</v>
      </c>
      <c r="N2285" s="43"/>
    </row>
    <row r="2286" spans="1:14" x14ac:dyDescent="0.3">
      <c r="A2286" s="10" t="s">
        <v>9</v>
      </c>
      <c r="B2286" s="10" t="s">
        <v>78</v>
      </c>
      <c r="C2286" s="10" t="s">
        <v>4743</v>
      </c>
      <c r="D2286" s="10" t="s">
        <v>4756</v>
      </c>
      <c r="E2286" s="11" t="s">
        <v>4994</v>
      </c>
      <c r="F2286" s="10" t="s">
        <v>4838</v>
      </c>
      <c r="G2286" s="11" t="s">
        <v>4839</v>
      </c>
      <c r="H2286" s="42">
        <v>488903.48190000001</v>
      </c>
      <c r="I2286" s="42">
        <v>274.296580601019</v>
      </c>
      <c r="J2286" s="42">
        <v>2048.1152614346702</v>
      </c>
      <c r="K2286" s="42">
        <v>2322.4118420356899</v>
      </c>
      <c r="N2286" s="43"/>
    </row>
    <row r="2287" spans="1:14" x14ac:dyDescent="0.3">
      <c r="A2287" s="10" t="s">
        <v>9</v>
      </c>
      <c r="B2287" s="10" t="s">
        <v>78</v>
      </c>
      <c r="C2287" s="10" t="s">
        <v>4743</v>
      </c>
      <c r="D2287" s="10" t="s">
        <v>4756</v>
      </c>
      <c r="E2287" s="11" t="s">
        <v>4994</v>
      </c>
      <c r="F2287" s="10" t="s">
        <v>4840</v>
      </c>
      <c r="G2287" s="11" t="s">
        <v>4841</v>
      </c>
      <c r="H2287" s="42">
        <v>87535.769400000005</v>
      </c>
      <c r="I2287" s="42">
        <v>49.111456738909197</v>
      </c>
      <c r="J2287" s="42">
        <v>366.704987126898</v>
      </c>
      <c r="K2287" s="42">
        <v>415.816443865807</v>
      </c>
      <c r="N2287" s="43"/>
    </row>
    <row r="2288" spans="1:14" x14ac:dyDescent="0.3">
      <c r="A2288" s="10" t="s">
        <v>9</v>
      </c>
      <c r="B2288" s="10" t="s">
        <v>78</v>
      </c>
      <c r="C2288" s="10" t="s">
        <v>4743</v>
      </c>
      <c r="D2288" s="10" t="s">
        <v>4758</v>
      </c>
      <c r="E2288" s="11" t="s">
        <v>5321</v>
      </c>
      <c r="F2288" s="10" t="s">
        <v>13</v>
      </c>
      <c r="G2288" s="11" t="s">
        <v>415</v>
      </c>
      <c r="H2288" s="42">
        <v>0</v>
      </c>
      <c r="I2288" s="42">
        <v>0</v>
      </c>
      <c r="J2288" s="42">
        <v>0</v>
      </c>
      <c r="K2288" s="42">
        <v>0</v>
      </c>
      <c r="N2288" s="43"/>
    </row>
    <row r="2289" spans="1:14" x14ac:dyDescent="0.3">
      <c r="A2289" s="10" t="s">
        <v>9</v>
      </c>
      <c r="B2289" s="10" t="s">
        <v>78</v>
      </c>
      <c r="C2289" s="10" t="s">
        <v>4743</v>
      </c>
      <c r="D2289" s="10" t="s">
        <v>4758</v>
      </c>
      <c r="E2289" s="11" t="s">
        <v>5321</v>
      </c>
      <c r="F2289" s="10" t="s">
        <v>416</v>
      </c>
      <c r="G2289" s="11" t="s">
        <v>417</v>
      </c>
      <c r="H2289" s="42">
        <v>181333.30350000001</v>
      </c>
      <c r="I2289" s="42">
        <v>384.20524971114298</v>
      </c>
      <c r="J2289" s="42">
        <v>26853.2910938528</v>
      </c>
      <c r="K2289" s="42">
        <v>27237.496343563998</v>
      </c>
      <c r="N2289" s="43"/>
    </row>
    <row r="2290" spans="1:14" x14ac:dyDescent="0.3">
      <c r="A2290" s="10" t="s">
        <v>9</v>
      </c>
      <c r="B2290" s="10" t="s">
        <v>78</v>
      </c>
      <c r="C2290" s="10" t="s">
        <v>4743</v>
      </c>
      <c r="D2290" s="10" t="s">
        <v>4758</v>
      </c>
      <c r="E2290" s="11" t="s">
        <v>5321</v>
      </c>
      <c r="F2290" s="10" t="s">
        <v>4746</v>
      </c>
      <c r="G2290" s="11" t="s">
        <v>4747</v>
      </c>
      <c r="H2290" s="42">
        <v>50370.362099999998</v>
      </c>
      <c r="I2290" s="42">
        <v>106.72368047531801</v>
      </c>
      <c r="J2290" s="42">
        <v>7459.2475260702304</v>
      </c>
      <c r="K2290" s="42">
        <v>7565.9712065455496</v>
      </c>
      <c r="N2290" s="43"/>
    </row>
    <row r="2291" spans="1:14" x14ac:dyDescent="0.3">
      <c r="A2291" s="10" t="s">
        <v>9</v>
      </c>
      <c r="B2291" s="10" t="s">
        <v>78</v>
      </c>
      <c r="C2291" s="10" t="s">
        <v>4743</v>
      </c>
      <c r="D2291" s="10" t="s">
        <v>4758</v>
      </c>
      <c r="E2291" s="11" t="s">
        <v>5321</v>
      </c>
      <c r="F2291" s="10" t="s">
        <v>4815</v>
      </c>
      <c r="G2291" s="11" t="s">
        <v>4816</v>
      </c>
      <c r="H2291" s="42">
        <v>1142104.4595000001</v>
      </c>
      <c r="I2291" s="42">
        <v>4428.5263214070901</v>
      </c>
      <c r="J2291" s="42">
        <v>51576.219482439898</v>
      </c>
      <c r="K2291" s="42">
        <v>56004.745803846999</v>
      </c>
      <c r="N2291" s="43"/>
    </row>
    <row r="2292" spans="1:14" x14ac:dyDescent="0.3">
      <c r="A2292" s="10" t="s">
        <v>9</v>
      </c>
      <c r="B2292" s="10" t="s">
        <v>78</v>
      </c>
      <c r="C2292" s="10" t="s">
        <v>4743</v>
      </c>
      <c r="D2292" s="10" t="s">
        <v>4758</v>
      </c>
      <c r="E2292" s="11" t="s">
        <v>5321</v>
      </c>
      <c r="F2292" s="10" t="s">
        <v>4748</v>
      </c>
      <c r="G2292" s="11" t="s">
        <v>4749</v>
      </c>
      <c r="H2292" s="42">
        <v>301005.5232</v>
      </c>
      <c r="I2292" s="42">
        <v>1167.15320655442</v>
      </c>
      <c r="J2292" s="42">
        <v>13593.088441158299</v>
      </c>
      <c r="K2292" s="42">
        <v>14760.241647712801</v>
      </c>
      <c r="N2292" s="43"/>
    </row>
    <row r="2293" spans="1:14" x14ac:dyDescent="0.3">
      <c r="A2293" s="10" t="s">
        <v>9</v>
      </c>
      <c r="B2293" s="10" t="s">
        <v>78</v>
      </c>
      <c r="C2293" s="10" t="s">
        <v>4743</v>
      </c>
      <c r="D2293" s="10" t="s">
        <v>4758</v>
      </c>
      <c r="E2293" s="11" t="s">
        <v>5321</v>
      </c>
      <c r="F2293" s="10" t="s">
        <v>4760</v>
      </c>
      <c r="G2293" s="11" t="s">
        <v>4761</v>
      </c>
      <c r="H2293" s="42">
        <v>190657.26620000001</v>
      </c>
      <c r="I2293" s="42">
        <v>739.27626728803398</v>
      </c>
      <c r="J2293" s="42">
        <v>8609.8788293284106</v>
      </c>
      <c r="K2293" s="42">
        <v>9349.1550966164396</v>
      </c>
      <c r="N2293" s="43"/>
    </row>
    <row r="2294" spans="1:14" x14ac:dyDescent="0.3">
      <c r="A2294" s="10" t="s">
        <v>9</v>
      </c>
      <c r="B2294" s="10" t="s">
        <v>78</v>
      </c>
      <c r="C2294" s="10" t="s">
        <v>4743</v>
      </c>
      <c r="D2294" s="10" t="s">
        <v>4762</v>
      </c>
      <c r="E2294" s="11" t="s">
        <v>5435</v>
      </c>
      <c r="F2294" s="10" t="s">
        <v>416</v>
      </c>
      <c r="G2294" s="11" t="s">
        <v>417</v>
      </c>
      <c r="H2294" s="42">
        <v>123175.5736</v>
      </c>
      <c r="I2294" s="42">
        <v>370.69806904702398</v>
      </c>
      <c r="J2294" s="42">
        <v>13416.0694561521</v>
      </c>
      <c r="K2294" s="42">
        <v>13786.7675251992</v>
      </c>
      <c r="N2294" s="43"/>
    </row>
    <row r="2295" spans="1:14" x14ac:dyDescent="0.3">
      <c r="A2295" s="10" t="s">
        <v>9</v>
      </c>
      <c r="B2295" s="10" t="s">
        <v>78</v>
      </c>
      <c r="C2295" s="10" t="s">
        <v>4743</v>
      </c>
      <c r="D2295" s="10" t="s">
        <v>4762</v>
      </c>
      <c r="E2295" s="11" t="s">
        <v>5435</v>
      </c>
      <c r="F2295" s="10" t="s">
        <v>4746</v>
      </c>
      <c r="G2295" s="11" t="s">
        <v>4747</v>
      </c>
      <c r="H2295" s="42">
        <v>85936.4467</v>
      </c>
      <c r="I2295" s="42">
        <v>258.62655980024903</v>
      </c>
      <c r="J2295" s="42">
        <v>9360.0484577805601</v>
      </c>
      <c r="K2295" s="42">
        <v>9618.6750175808102</v>
      </c>
      <c r="N2295" s="43"/>
    </row>
    <row r="2296" spans="1:14" x14ac:dyDescent="0.3">
      <c r="A2296" s="10" t="s">
        <v>9</v>
      </c>
      <c r="B2296" s="10" t="s">
        <v>78</v>
      </c>
      <c r="C2296" s="10" t="s">
        <v>4743</v>
      </c>
      <c r="D2296" s="10" t="s">
        <v>4762</v>
      </c>
      <c r="E2296" s="11" t="s">
        <v>5435</v>
      </c>
      <c r="F2296" s="10" t="s">
        <v>4748</v>
      </c>
      <c r="G2296" s="11" t="s">
        <v>4749</v>
      </c>
      <c r="H2296" s="42">
        <v>249286.5056</v>
      </c>
      <c r="I2296" s="42">
        <v>761.04070482643294</v>
      </c>
      <c r="J2296" s="42">
        <v>24.308426294820698</v>
      </c>
      <c r="K2296" s="42">
        <v>785.349131121254</v>
      </c>
      <c r="N2296" s="43"/>
    </row>
    <row r="2297" spans="1:14" x14ac:dyDescent="0.3">
      <c r="A2297" s="10" t="s">
        <v>9</v>
      </c>
      <c r="B2297" s="10" t="s">
        <v>78</v>
      </c>
      <c r="C2297" s="10" t="s">
        <v>4743</v>
      </c>
      <c r="D2297" s="10" t="s">
        <v>4762</v>
      </c>
      <c r="E2297" s="11" t="s">
        <v>5435</v>
      </c>
      <c r="F2297" s="10" t="s">
        <v>4760</v>
      </c>
      <c r="G2297" s="11" t="s">
        <v>4761</v>
      </c>
      <c r="H2297" s="42">
        <v>45263.4035</v>
      </c>
      <c r="I2297" s="42">
        <v>138.183542610762</v>
      </c>
      <c r="J2297" s="42">
        <v>4.4137250996015904</v>
      </c>
      <c r="K2297" s="42">
        <v>142.59726771036301</v>
      </c>
      <c r="N2297" s="43"/>
    </row>
    <row r="2298" spans="1:14" x14ac:dyDescent="0.3">
      <c r="A2298" s="10" t="s">
        <v>9</v>
      </c>
      <c r="B2298" s="10" t="s">
        <v>78</v>
      </c>
      <c r="C2298" s="10" t="s">
        <v>4743</v>
      </c>
      <c r="D2298" s="10" t="s">
        <v>4762</v>
      </c>
      <c r="E2298" s="11" t="s">
        <v>5435</v>
      </c>
      <c r="F2298" s="10" t="s">
        <v>4754</v>
      </c>
      <c r="G2298" s="11" t="s">
        <v>4755</v>
      </c>
      <c r="H2298" s="42">
        <v>4296.8224</v>
      </c>
      <c r="I2298" s="42">
        <v>12.9313279900125</v>
      </c>
      <c r="J2298" s="42">
        <v>468.00242288902803</v>
      </c>
      <c r="K2298" s="42">
        <v>480.93375087904002</v>
      </c>
      <c r="N2298" s="43"/>
    </row>
    <row r="2299" spans="1:14" x14ac:dyDescent="0.3">
      <c r="A2299" s="10" t="s">
        <v>9</v>
      </c>
      <c r="B2299" s="10" t="s">
        <v>78</v>
      </c>
      <c r="C2299" s="10" t="s">
        <v>4743</v>
      </c>
      <c r="D2299" s="10" t="s">
        <v>4766</v>
      </c>
      <c r="E2299" s="11" t="s">
        <v>4919</v>
      </c>
      <c r="F2299" s="10" t="s">
        <v>13</v>
      </c>
      <c r="G2299" s="11" t="s">
        <v>415</v>
      </c>
      <c r="H2299" s="42">
        <v>0</v>
      </c>
      <c r="I2299" s="42">
        <v>0</v>
      </c>
      <c r="J2299" s="42">
        <v>0</v>
      </c>
      <c r="K2299" s="42">
        <v>0</v>
      </c>
      <c r="N2299" s="43"/>
    </row>
    <row r="2300" spans="1:14" x14ac:dyDescent="0.3">
      <c r="A2300" s="10" t="s">
        <v>9</v>
      </c>
      <c r="B2300" s="10" t="s">
        <v>78</v>
      </c>
      <c r="C2300" s="10" t="s">
        <v>4743</v>
      </c>
      <c r="D2300" s="10" t="s">
        <v>4766</v>
      </c>
      <c r="E2300" s="11" t="s">
        <v>4919</v>
      </c>
      <c r="F2300" s="10" t="s">
        <v>416</v>
      </c>
      <c r="G2300" s="11" t="s">
        <v>417</v>
      </c>
      <c r="H2300" s="42">
        <v>6558.8234000000002</v>
      </c>
      <c r="I2300" s="42">
        <v>9.1065062240663899</v>
      </c>
      <c r="J2300" s="42">
        <v>53.570563518288701</v>
      </c>
      <c r="K2300" s="42">
        <v>62.677069742355101</v>
      </c>
      <c r="N2300" s="43"/>
    </row>
    <row r="2301" spans="1:14" x14ac:dyDescent="0.3">
      <c r="A2301" s="10" t="s">
        <v>9</v>
      </c>
      <c r="B2301" s="10" t="s">
        <v>78</v>
      </c>
      <c r="C2301" s="10" t="s">
        <v>4743</v>
      </c>
      <c r="D2301" s="10" t="s">
        <v>4766</v>
      </c>
      <c r="E2301" s="11" t="s">
        <v>4919</v>
      </c>
      <c r="F2301" s="10" t="s">
        <v>4746</v>
      </c>
      <c r="G2301" s="11" t="s">
        <v>4747</v>
      </c>
      <c r="H2301" s="42">
        <v>15061.002</v>
      </c>
      <c r="I2301" s="42">
        <v>20.911236514522798</v>
      </c>
      <c r="J2301" s="42">
        <v>123.013886597552</v>
      </c>
      <c r="K2301" s="42">
        <v>143.925123112075</v>
      </c>
      <c r="N2301" s="43"/>
    </row>
    <row r="2302" spans="1:14" x14ac:dyDescent="0.3">
      <c r="A2302" s="10" t="s">
        <v>9</v>
      </c>
      <c r="B2302" s="10" t="s">
        <v>78</v>
      </c>
      <c r="C2302" s="10" t="s">
        <v>4743</v>
      </c>
      <c r="D2302" s="10" t="s">
        <v>4766</v>
      </c>
      <c r="E2302" s="11" t="s">
        <v>4919</v>
      </c>
      <c r="F2302" s="10" t="s">
        <v>4815</v>
      </c>
      <c r="G2302" s="11" t="s">
        <v>4816</v>
      </c>
      <c r="H2302" s="42">
        <v>15185.1093</v>
      </c>
      <c r="I2302" s="42">
        <v>23.946738589211598</v>
      </c>
      <c r="J2302" s="42">
        <v>0</v>
      </c>
      <c r="K2302" s="42">
        <v>23.946738589211598</v>
      </c>
      <c r="N2302" s="43"/>
    </row>
    <row r="2303" spans="1:14" x14ac:dyDescent="0.3">
      <c r="A2303" s="10" t="s">
        <v>9</v>
      </c>
      <c r="B2303" s="10" t="s">
        <v>78</v>
      </c>
      <c r="C2303" s="10" t="s">
        <v>4743</v>
      </c>
      <c r="D2303" s="10" t="s">
        <v>4766</v>
      </c>
      <c r="E2303" s="11" t="s">
        <v>4919</v>
      </c>
      <c r="F2303" s="10" t="s">
        <v>4748</v>
      </c>
      <c r="G2303" s="11" t="s">
        <v>4749</v>
      </c>
      <c r="H2303" s="42">
        <v>183718.43520000001</v>
      </c>
      <c r="I2303" s="42">
        <v>289.72180912863098</v>
      </c>
      <c r="J2303" s="42">
        <v>0</v>
      </c>
      <c r="K2303" s="42">
        <v>289.72180912863098</v>
      </c>
      <c r="N2303" s="43"/>
    </row>
    <row r="2304" spans="1:14" x14ac:dyDescent="0.3">
      <c r="A2304" s="10" t="s">
        <v>9</v>
      </c>
      <c r="B2304" s="10" t="s">
        <v>78</v>
      </c>
      <c r="C2304" s="10" t="s">
        <v>4743</v>
      </c>
      <c r="D2304" s="10" t="s">
        <v>4768</v>
      </c>
      <c r="E2304" s="11" t="s">
        <v>4826</v>
      </c>
      <c r="F2304" s="10" t="s">
        <v>416</v>
      </c>
      <c r="G2304" s="11" t="s">
        <v>417</v>
      </c>
      <c r="H2304" s="42">
        <v>115278.73239999999</v>
      </c>
      <c r="I2304" s="42">
        <v>144.21033491543599</v>
      </c>
      <c r="J2304" s="42">
        <v>0</v>
      </c>
      <c r="K2304" s="42">
        <v>144.21033491543599</v>
      </c>
      <c r="N2304" s="43"/>
    </row>
    <row r="2305" spans="1:14" x14ac:dyDescent="0.3">
      <c r="A2305" s="10" t="s">
        <v>9</v>
      </c>
      <c r="B2305" s="10" t="s">
        <v>78</v>
      </c>
      <c r="C2305" s="10" t="s">
        <v>4743</v>
      </c>
      <c r="D2305" s="10" t="s">
        <v>4768</v>
      </c>
      <c r="E2305" s="11" t="s">
        <v>4826</v>
      </c>
      <c r="F2305" s="10" t="s">
        <v>4746</v>
      </c>
      <c r="G2305" s="11" t="s">
        <v>4747</v>
      </c>
      <c r="H2305" s="42">
        <v>8966.1236000000008</v>
      </c>
      <c r="I2305" s="42">
        <v>11.216359382311699</v>
      </c>
      <c r="J2305" s="42">
        <v>0</v>
      </c>
      <c r="K2305" s="42">
        <v>11.216359382311699</v>
      </c>
      <c r="N2305" s="43"/>
    </row>
    <row r="2306" spans="1:14" x14ac:dyDescent="0.3">
      <c r="A2306" s="10" t="s">
        <v>9</v>
      </c>
      <c r="B2306" s="10" t="s">
        <v>78</v>
      </c>
      <c r="C2306" s="10" t="s">
        <v>4743</v>
      </c>
      <c r="D2306" s="10" t="s">
        <v>4768</v>
      </c>
      <c r="E2306" s="11" t="s">
        <v>4826</v>
      </c>
      <c r="F2306" s="10" t="s">
        <v>4748</v>
      </c>
      <c r="G2306" s="11" t="s">
        <v>4749</v>
      </c>
      <c r="H2306" s="42">
        <v>242085.33799999999</v>
      </c>
      <c r="I2306" s="42">
        <v>302.84170332241501</v>
      </c>
      <c r="J2306" s="42">
        <v>0</v>
      </c>
      <c r="K2306" s="42">
        <v>302.84170332241501</v>
      </c>
      <c r="N2306" s="43"/>
    </row>
    <row r="2307" spans="1:14" x14ac:dyDescent="0.3">
      <c r="A2307" s="10" t="s">
        <v>9</v>
      </c>
      <c r="B2307" s="10" t="s">
        <v>78</v>
      </c>
      <c r="C2307" s="10" t="s">
        <v>4743</v>
      </c>
      <c r="D2307" s="10" t="s">
        <v>4768</v>
      </c>
      <c r="E2307" s="11" t="s">
        <v>4826</v>
      </c>
      <c r="F2307" s="10" t="s">
        <v>4760</v>
      </c>
      <c r="G2307" s="11" t="s">
        <v>4761</v>
      </c>
      <c r="H2307" s="42">
        <v>55077.616600000001</v>
      </c>
      <c r="I2307" s="42">
        <v>68.900493348485895</v>
      </c>
      <c r="J2307" s="42">
        <v>0</v>
      </c>
      <c r="K2307" s="42">
        <v>68.900493348485895</v>
      </c>
      <c r="N2307" s="43"/>
    </row>
    <row r="2308" spans="1:14" x14ac:dyDescent="0.3">
      <c r="A2308" s="10" t="s">
        <v>9</v>
      </c>
      <c r="B2308" s="10" t="s">
        <v>78</v>
      </c>
      <c r="C2308" s="10" t="s">
        <v>4743</v>
      </c>
      <c r="D2308" s="10" t="s">
        <v>4770</v>
      </c>
      <c r="E2308" s="11" t="s">
        <v>4757</v>
      </c>
      <c r="F2308" s="10" t="s">
        <v>13</v>
      </c>
      <c r="G2308" s="11" t="s">
        <v>415</v>
      </c>
      <c r="H2308" s="42">
        <v>0</v>
      </c>
      <c r="I2308" s="42">
        <v>0</v>
      </c>
      <c r="J2308" s="42">
        <v>0</v>
      </c>
      <c r="K2308" s="42">
        <v>0</v>
      </c>
      <c r="N2308" s="43"/>
    </row>
    <row r="2309" spans="1:14" x14ac:dyDescent="0.3">
      <c r="A2309" s="10" t="s">
        <v>9</v>
      </c>
      <c r="B2309" s="10" t="s">
        <v>78</v>
      </c>
      <c r="C2309" s="10" t="s">
        <v>4743</v>
      </c>
      <c r="D2309" s="10" t="s">
        <v>4770</v>
      </c>
      <c r="E2309" s="11" t="s">
        <v>4757</v>
      </c>
      <c r="F2309" s="10" t="s">
        <v>416</v>
      </c>
      <c r="G2309" s="11" t="s">
        <v>417</v>
      </c>
      <c r="H2309" s="42">
        <v>54396.488100000002</v>
      </c>
      <c r="I2309" s="42">
        <v>64.914348647627307</v>
      </c>
      <c r="J2309" s="42">
        <v>668.84720080260297</v>
      </c>
      <c r="K2309" s="42">
        <v>733.76154945022995</v>
      </c>
      <c r="N2309" s="43"/>
    </row>
    <row r="2310" spans="1:14" x14ac:dyDescent="0.3">
      <c r="A2310" s="10" t="s">
        <v>9</v>
      </c>
      <c r="B2310" s="10" t="s">
        <v>78</v>
      </c>
      <c r="C2310" s="10" t="s">
        <v>4743</v>
      </c>
      <c r="D2310" s="10" t="s">
        <v>4770</v>
      </c>
      <c r="E2310" s="11" t="s">
        <v>4757</v>
      </c>
      <c r="F2310" s="10" t="s">
        <v>4746</v>
      </c>
      <c r="G2310" s="11" t="s">
        <v>4747</v>
      </c>
      <c r="H2310" s="42">
        <v>0</v>
      </c>
      <c r="I2310" s="42">
        <v>0</v>
      </c>
      <c r="J2310" s="42">
        <v>0</v>
      </c>
      <c r="K2310" s="42">
        <v>0</v>
      </c>
      <c r="N2310" s="43"/>
    </row>
    <row r="2311" spans="1:14" x14ac:dyDescent="0.3">
      <c r="A2311" s="10" t="s">
        <v>9</v>
      </c>
      <c r="B2311" s="10" t="s">
        <v>78</v>
      </c>
      <c r="C2311" s="10" t="s">
        <v>4743</v>
      </c>
      <c r="D2311" s="10" t="s">
        <v>4770</v>
      </c>
      <c r="E2311" s="11" t="s">
        <v>4757</v>
      </c>
      <c r="F2311" s="10" t="s">
        <v>4748</v>
      </c>
      <c r="G2311" s="11" t="s">
        <v>4749</v>
      </c>
      <c r="H2311" s="42">
        <v>243557.7861</v>
      </c>
      <c r="I2311" s="42">
        <v>304.598097500405</v>
      </c>
      <c r="J2311" s="42">
        <v>1435.1620795767401</v>
      </c>
      <c r="K2311" s="42">
        <v>1739.76017707715</v>
      </c>
      <c r="N2311" s="43"/>
    </row>
    <row r="2312" spans="1:14" x14ac:dyDescent="0.3">
      <c r="A2312" s="10" t="s">
        <v>9</v>
      </c>
      <c r="B2312" s="10" t="s">
        <v>78</v>
      </c>
      <c r="C2312" s="10" t="s">
        <v>4743</v>
      </c>
      <c r="D2312" s="10" t="s">
        <v>4770</v>
      </c>
      <c r="E2312" s="11" t="s">
        <v>4757</v>
      </c>
      <c r="F2312" s="10" t="s">
        <v>4760</v>
      </c>
      <c r="G2312" s="11" t="s">
        <v>4761</v>
      </c>
      <c r="H2312" s="42">
        <v>156715.4607</v>
      </c>
      <c r="I2312" s="42">
        <v>195.99139880148999</v>
      </c>
      <c r="J2312" s="42">
        <v>923.44445284241203</v>
      </c>
      <c r="K2312" s="42">
        <v>1119.4358516438999</v>
      </c>
      <c r="N2312" s="43"/>
    </row>
    <row r="2313" spans="1:14" x14ac:dyDescent="0.3">
      <c r="A2313" s="10" t="s">
        <v>9</v>
      </c>
      <c r="B2313" s="10" t="s">
        <v>78</v>
      </c>
      <c r="C2313" s="10" t="s">
        <v>4743</v>
      </c>
      <c r="D2313" s="10" t="s">
        <v>4770</v>
      </c>
      <c r="E2313" s="11" t="s">
        <v>4757</v>
      </c>
      <c r="F2313" s="10" t="s">
        <v>4754</v>
      </c>
      <c r="G2313" s="11" t="s">
        <v>4755</v>
      </c>
      <c r="H2313" s="42">
        <v>7845.6473999999998</v>
      </c>
      <c r="I2313" s="42">
        <v>9.3626464395616296</v>
      </c>
      <c r="J2313" s="42">
        <v>96.468346269606201</v>
      </c>
      <c r="K2313" s="42">
        <v>105.830992709168</v>
      </c>
      <c r="N2313" s="43"/>
    </row>
    <row r="2314" spans="1:14" x14ac:dyDescent="0.3">
      <c r="A2314" s="10" t="s">
        <v>9</v>
      </c>
      <c r="B2314" s="10" t="s">
        <v>78</v>
      </c>
      <c r="C2314" s="10" t="s">
        <v>4743</v>
      </c>
      <c r="D2314" s="10" t="s">
        <v>4770</v>
      </c>
      <c r="E2314" s="11" t="s">
        <v>4757</v>
      </c>
      <c r="F2314" s="10" t="s">
        <v>5436</v>
      </c>
      <c r="G2314" s="11" t="s">
        <v>5437</v>
      </c>
      <c r="H2314" s="42">
        <v>116638.62360000001</v>
      </c>
      <c r="I2314" s="42">
        <v>139.191343734816</v>
      </c>
      <c r="J2314" s="42">
        <v>1434.1627478748101</v>
      </c>
      <c r="K2314" s="42">
        <v>1573.3540916096299</v>
      </c>
      <c r="N2314" s="43"/>
    </row>
    <row r="2315" spans="1:14" x14ac:dyDescent="0.3">
      <c r="A2315" s="10" t="s">
        <v>9</v>
      </c>
      <c r="B2315" s="10" t="s">
        <v>78</v>
      </c>
      <c r="C2315" s="10" t="s">
        <v>4743</v>
      </c>
      <c r="D2315" s="10" t="s">
        <v>4772</v>
      </c>
      <c r="E2315" s="11" t="s">
        <v>5438</v>
      </c>
      <c r="F2315" s="10" t="s">
        <v>13</v>
      </c>
      <c r="G2315" s="11" t="s">
        <v>415</v>
      </c>
      <c r="H2315" s="42">
        <v>0</v>
      </c>
      <c r="I2315" s="42">
        <v>0</v>
      </c>
      <c r="J2315" s="42">
        <v>0</v>
      </c>
      <c r="K2315" s="42">
        <v>0</v>
      </c>
      <c r="N2315" s="43"/>
    </row>
    <row r="2316" spans="1:14" x14ac:dyDescent="0.3">
      <c r="A2316" s="10" t="s">
        <v>9</v>
      </c>
      <c r="B2316" s="10" t="s">
        <v>78</v>
      </c>
      <c r="C2316" s="10" t="s">
        <v>4743</v>
      </c>
      <c r="D2316" s="10" t="s">
        <v>4772</v>
      </c>
      <c r="E2316" s="11" t="s">
        <v>5438</v>
      </c>
      <c r="F2316" s="10" t="s">
        <v>416</v>
      </c>
      <c r="G2316" s="11" t="s">
        <v>417</v>
      </c>
      <c r="H2316" s="42">
        <v>63818.443299999999</v>
      </c>
      <c r="I2316" s="42">
        <v>141.338990983939</v>
      </c>
      <c r="J2316" s="42">
        <v>3229.9036322546199</v>
      </c>
      <c r="K2316" s="42">
        <v>3371.2426232385601</v>
      </c>
      <c r="N2316" s="43"/>
    </row>
    <row r="2317" spans="1:14" x14ac:dyDescent="0.3">
      <c r="A2317" s="10" t="s">
        <v>9</v>
      </c>
      <c r="B2317" s="10" t="s">
        <v>78</v>
      </c>
      <c r="C2317" s="10" t="s">
        <v>4743</v>
      </c>
      <c r="D2317" s="10" t="s">
        <v>4772</v>
      </c>
      <c r="E2317" s="11" t="s">
        <v>5438</v>
      </c>
      <c r="F2317" s="10" t="s">
        <v>4746</v>
      </c>
      <c r="G2317" s="11" t="s">
        <v>4747</v>
      </c>
      <c r="H2317" s="42">
        <v>25050.230100000001</v>
      </c>
      <c r="I2317" s="42">
        <v>55.478856274069699</v>
      </c>
      <c r="J2317" s="42">
        <v>1267.81264069808</v>
      </c>
      <c r="K2317" s="42">
        <v>1323.2914969721501</v>
      </c>
      <c r="N2317" s="43"/>
    </row>
    <row r="2318" spans="1:14" x14ac:dyDescent="0.3">
      <c r="A2318" s="10" t="s">
        <v>9</v>
      </c>
      <c r="B2318" s="10" t="s">
        <v>78</v>
      </c>
      <c r="C2318" s="10" t="s">
        <v>4743</v>
      </c>
      <c r="D2318" s="10" t="s">
        <v>4772</v>
      </c>
      <c r="E2318" s="11" t="s">
        <v>5438</v>
      </c>
      <c r="F2318" s="10" t="s">
        <v>4748</v>
      </c>
      <c r="G2318" s="11" t="s">
        <v>4749</v>
      </c>
      <c r="H2318" s="42">
        <v>11625.591899999999</v>
      </c>
      <c r="I2318" s="42">
        <v>3.7849081025109998</v>
      </c>
      <c r="J2318" s="42">
        <v>0</v>
      </c>
      <c r="K2318" s="42">
        <v>3.7849081025109998</v>
      </c>
      <c r="N2318" s="43"/>
    </row>
    <row r="2319" spans="1:14" x14ac:dyDescent="0.3">
      <c r="A2319" s="10" t="s">
        <v>9</v>
      </c>
      <c r="B2319" s="10" t="s">
        <v>78</v>
      </c>
      <c r="C2319" s="10" t="s">
        <v>4743</v>
      </c>
      <c r="D2319" s="10" t="s">
        <v>4772</v>
      </c>
      <c r="E2319" s="11" t="s">
        <v>5438</v>
      </c>
      <c r="F2319" s="10" t="s">
        <v>4754</v>
      </c>
      <c r="G2319" s="11" t="s">
        <v>4755</v>
      </c>
      <c r="H2319" s="42">
        <v>0</v>
      </c>
      <c r="I2319" s="42">
        <v>0</v>
      </c>
      <c r="J2319" s="42">
        <v>0</v>
      </c>
      <c r="K2319" s="42">
        <v>0</v>
      </c>
      <c r="N2319" s="43"/>
    </row>
    <row r="2320" spans="1:14" x14ac:dyDescent="0.3">
      <c r="A2320" s="10" t="s">
        <v>9</v>
      </c>
      <c r="B2320" s="10" t="s">
        <v>78</v>
      </c>
      <c r="C2320" s="10" t="s">
        <v>4743</v>
      </c>
      <c r="D2320" s="10" t="s">
        <v>4774</v>
      </c>
      <c r="E2320" s="11" t="s">
        <v>5439</v>
      </c>
      <c r="F2320" s="10" t="s">
        <v>13</v>
      </c>
      <c r="G2320" s="11" t="s">
        <v>415</v>
      </c>
      <c r="H2320" s="42">
        <v>0</v>
      </c>
      <c r="I2320" s="42">
        <v>0</v>
      </c>
      <c r="J2320" s="42">
        <v>0</v>
      </c>
      <c r="K2320" s="42">
        <v>0</v>
      </c>
      <c r="N2320" s="43"/>
    </row>
    <row r="2321" spans="1:14" x14ac:dyDescent="0.3">
      <c r="A2321" s="10" t="s">
        <v>9</v>
      </c>
      <c r="B2321" s="10" t="s">
        <v>78</v>
      </c>
      <c r="C2321" s="10" t="s">
        <v>4743</v>
      </c>
      <c r="D2321" s="10" t="s">
        <v>4774</v>
      </c>
      <c r="E2321" s="11" t="s">
        <v>5439</v>
      </c>
      <c r="F2321" s="10" t="s">
        <v>416</v>
      </c>
      <c r="G2321" s="11" t="s">
        <v>417</v>
      </c>
      <c r="H2321" s="42">
        <v>370769.55609999999</v>
      </c>
      <c r="I2321" s="42">
        <v>358.77041101674001</v>
      </c>
      <c r="J2321" s="42">
        <v>16609.1625495316</v>
      </c>
      <c r="K2321" s="42">
        <v>16967.9329605483</v>
      </c>
      <c r="N2321" s="43"/>
    </row>
    <row r="2322" spans="1:14" x14ac:dyDescent="0.3">
      <c r="A2322" s="10" t="s">
        <v>9</v>
      </c>
      <c r="B2322" s="10" t="s">
        <v>78</v>
      </c>
      <c r="C2322" s="10" t="s">
        <v>4743</v>
      </c>
      <c r="D2322" s="10" t="s">
        <v>4774</v>
      </c>
      <c r="E2322" s="11" t="s">
        <v>5439</v>
      </c>
      <c r="F2322" s="10" t="s">
        <v>4746</v>
      </c>
      <c r="G2322" s="11" t="s">
        <v>4747</v>
      </c>
      <c r="H2322" s="42">
        <v>0</v>
      </c>
      <c r="I2322" s="42">
        <v>0</v>
      </c>
      <c r="J2322" s="42">
        <v>0</v>
      </c>
      <c r="K2322" s="42">
        <v>0</v>
      </c>
      <c r="N2322" s="43"/>
    </row>
    <row r="2323" spans="1:14" x14ac:dyDescent="0.3">
      <c r="A2323" s="10" t="s">
        <v>9</v>
      </c>
      <c r="B2323" s="10" t="s">
        <v>78</v>
      </c>
      <c r="C2323" s="10" t="s">
        <v>4743</v>
      </c>
      <c r="D2323" s="10" t="s">
        <v>4774</v>
      </c>
      <c r="E2323" s="11" t="s">
        <v>5439</v>
      </c>
      <c r="F2323" s="10" t="s">
        <v>4748</v>
      </c>
      <c r="G2323" s="11" t="s">
        <v>4749</v>
      </c>
      <c r="H2323" s="42">
        <v>180799.28880000001</v>
      </c>
      <c r="I2323" s="42">
        <v>174.94811561947</v>
      </c>
      <c r="J2323" s="42">
        <v>8099.1676036585204</v>
      </c>
      <c r="K2323" s="42">
        <v>8274.1157192779901</v>
      </c>
      <c r="N2323" s="43"/>
    </row>
    <row r="2324" spans="1:14" x14ac:dyDescent="0.3">
      <c r="A2324" s="10" t="s">
        <v>9</v>
      </c>
      <c r="B2324" s="10" t="s">
        <v>78</v>
      </c>
      <c r="C2324" s="10" t="s">
        <v>4743</v>
      </c>
      <c r="D2324" s="10" t="s">
        <v>4774</v>
      </c>
      <c r="E2324" s="11" t="s">
        <v>5439</v>
      </c>
      <c r="F2324" s="10" t="s">
        <v>4760</v>
      </c>
      <c r="G2324" s="11" t="s">
        <v>4761</v>
      </c>
      <c r="H2324" s="42">
        <v>127083.55809999999</v>
      </c>
      <c r="I2324" s="42">
        <v>122.970776920932</v>
      </c>
      <c r="J2324" s="42">
        <v>5692.8931706875101</v>
      </c>
      <c r="K2324" s="42">
        <v>5815.86394760844</v>
      </c>
      <c r="N2324" s="43"/>
    </row>
    <row r="2325" spans="1:14" x14ac:dyDescent="0.3">
      <c r="A2325" s="10" t="s">
        <v>9</v>
      </c>
      <c r="B2325" s="10" t="s">
        <v>78</v>
      </c>
      <c r="C2325" s="10" t="s">
        <v>4743</v>
      </c>
      <c r="D2325" s="10" t="s">
        <v>4774</v>
      </c>
      <c r="E2325" s="11" t="s">
        <v>5439</v>
      </c>
      <c r="F2325" s="10" t="s">
        <v>4754</v>
      </c>
      <c r="G2325" s="11" t="s">
        <v>4755</v>
      </c>
      <c r="H2325" s="42">
        <v>27512.935300000001</v>
      </c>
      <c r="I2325" s="42">
        <v>26.6225393333977</v>
      </c>
      <c r="J2325" s="42">
        <v>1232.48202664369</v>
      </c>
      <c r="K2325" s="42">
        <v>1259.10456597708</v>
      </c>
      <c r="N2325" s="43"/>
    </row>
    <row r="2326" spans="1:14" x14ac:dyDescent="0.3">
      <c r="A2326" s="10" t="s">
        <v>9</v>
      </c>
      <c r="B2326" s="10" t="s">
        <v>78</v>
      </c>
      <c r="C2326" s="10" t="s">
        <v>4743</v>
      </c>
      <c r="D2326" s="10" t="s">
        <v>4774</v>
      </c>
      <c r="E2326" s="11" t="s">
        <v>5439</v>
      </c>
      <c r="F2326" s="10" t="s">
        <v>5436</v>
      </c>
      <c r="G2326" s="11" t="s">
        <v>5437</v>
      </c>
      <c r="H2326" s="42">
        <v>1202053.2426</v>
      </c>
      <c r="I2326" s="42">
        <v>1163.1514208758299</v>
      </c>
      <c r="J2326" s="42">
        <v>53847.726640265901</v>
      </c>
      <c r="K2326" s="42">
        <v>55010.878061141702</v>
      </c>
      <c r="N2326" s="43"/>
    </row>
    <row r="2327" spans="1:14" x14ac:dyDescent="0.3">
      <c r="A2327" s="10" t="s">
        <v>9</v>
      </c>
      <c r="B2327" s="10" t="s">
        <v>78</v>
      </c>
      <c r="C2327" s="10" t="s">
        <v>4743</v>
      </c>
      <c r="D2327" s="10" t="s">
        <v>4776</v>
      </c>
      <c r="E2327" s="11" t="s">
        <v>5440</v>
      </c>
      <c r="F2327" s="10" t="s">
        <v>13</v>
      </c>
      <c r="G2327" s="11" t="s">
        <v>415</v>
      </c>
      <c r="H2327" s="42">
        <v>0</v>
      </c>
      <c r="I2327" s="42">
        <v>0</v>
      </c>
      <c r="J2327" s="42">
        <v>0</v>
      </c>
      <c r="K2327" s="42">
        <v>0</v>
      </c>
      <c r="N2327" s="43"/>
    </row>
    <row r="2328" spans="1:14" x14ac:dyDescent="0.3">
      <c r="A2328" s="10" t="s">
        <v>9</v>
      </c>
      <c r="B2328" s="10" t="s">
        <v>78</v>
      </c>
      <c r="C2328" s="10" t="s">
        <v>4743</v>
      </c>
      <c r="D2328" s="10" t="s">
        <v>4776</v>
      </c>
      <c r="E2328" s="11" t="s">
        <v>5440</v>
      </c>
      <c r="F2328" s="10" t="s">
        <v>416</v>
      </c>
      <c r="G2328" s="11" t="s">
        <v>417</v>
      </c>
      <c r="H2328" s="42">
        <v>16103.9517</v>
      </c>
      <c r="I2328" s="42">
        <v>28.4325747404841</v>
      </c>
      <c r="J2328" s="42">
        <v>708.78313351909003</v>
      </c>
      <c r="K2328" s="42">
        <v>737.21570825957394</v>
      </c>
      <c r="N2328" s="43"/>
    </row>
    <row r="2329" spans="1:14" x14ac:dyDescent="0.3">
      <c r="A2329" s="10" t="s">
        <v>9</v>
      </c>
      <c r="B2329" s="10" t="s">
        <v>78</v>
      </c>
      <c r="C2329" s="10" t="s">
        <v>4743</v>
      </c>
      <c r="D2329" s="10" t="s">
        <v>4776</v>
      </c>
      <c r="E2329" s="11" t="s">
        <v>5440</v>
      </c>
      <c r="F2329" s="10" t="s">
        <v>4746</v>
      </c>
      <c r="G2329" s="11" t="s">
        <v>4747</v>
      </c>
      <c r="H2329" s="42">
        <v>815.38990000000001</v>
      </c>
      <c r="I2329" s="42">
        <v>1.4396240374928699</v>
      </c>
      <c r="J2329" s="42">
        <v>35.887753595903298</v>
      </c>
      <c r="K2329" s="42">
        <v>37.327377633396203</v>
      </c>
      <c r="N2329" s="43"/>
    </row>
    <row r="2330" spans="1:14" x14ac:dyDescent="0.3">
      <c r="A2330" s="10" t="s">
        <v>9</v>
      </c>
      <c r="B2330" s="10" t="s">
        <v>78</v>
      </c>
      <c r="C2330" s="10" t="s">
        <v>4743</v>
      </c>
      <c r="D2330" s="10" t="s">
        <v>4776</v>
      </c>
      <c r="E2330" s="11" t="s">
        <v>5440</v>
      </c>
      <c r="F2330" s="10" t="s">
        <v>4815</v>
      </c>
      <c r="G2330" s="11" t="s">
        <v>4816</v>
      </c>
      <c r="H2330" s="42">
        <v>45671.077400000002</v>
      </c>
      <c r="I2330" s="42">
        <v>99.200397750813906</v>
      </c>
      <c r="J2330" s="42">
        <v>0</v>
      </c>
      <c r="K2330" s="42">
        <v>99.200397750813906</v>
      </c>
      <c r="N2330" s="43"/>
    </row>
    <row r="2331" spans="1:14" x14ac:dyDescent="0.3">
      <c r="A2331" s="10" t="s">
        <v>9</v>
      </c>
      <c r="B2331" s="10" t="s">
        <v>78</v>
      </c>
      <c r="C2331" s="10" t="s">
        <v>4743</v>
      </c>
      <c r="D2331" s="10" t="s">
        <v>4776</v>
      </c>
      <c r="E2331" s="11" t="s">
        <v>5440</v>
      </c>
      <c r="F2331" s="10" t="s">
        <v>4748</v>
      </c>
      <c r="G2331" s="11" t="s">
        <v>4749</v>
      </c>
      <c r="H2331" s="42">
        <v>33125.8802</v>
      </c>
      <c r="I2331" s="42">
        <v>71.951455460195305</v>
      </c>
      <c r="J2331" s="42">
        <v>0</v>
      </c>
      <c r="K2331" s="42">
        <v>71.951455460195305</v>
      </c>
      <c r="N2331" s="43"/>
    </row>
    <row r="2332" spans="1:14" x14ac:dyDescent="0.3">
      <c r="A2332" s="10" t="s">
        <v>9</v>
      </c>
      <c r="B2332" s="10" t="s">
        <v>78</v>
      </c>
      <c r="C2332" s="10" t="s">
        <v>4743</v>
      </c>
      <c r="D2332" s="10" t="s">
        <v>4835</v>
      </c>
      <c r="E2332" s="11" t="s">
        <v>5441</v>
      </c>
      <c r="F2332" s="10" t="s">
        <v>416</v>
      </c>
      <c r="G2332" s="11" t="s">
        <v>417</v>
      </c>
      <c r="H2332" s="42">
        <v>129744.6257</v>
      </c>
      <c r="I2332" s="42">
        <v>208.469660680223</v>
      </c>
      <c r="J2332" s="42">
        <v>15263.795752091301</v>
      </c>
      <c r="K2332" s="42">
        <v>15472.2654127715</v>
      </c>
      <c r="N2332" s="43"/>
    </row>
    <row r="2333" spans="1:14" x14ac:dyDescent="0.3">
      <c r="A2333" s="10" t="s">
        <v>9</v>
      </c>
      <c r="B2333" s="10" t="s">
        <v>78</v>
      </c>
      <c r="C2333" s="10" t="s">
        <v>4743</v>
      </c>
      <c r="D2333" s="10" t="s">
        <v>4835</v>
      </c>
      <c r="E2333" s="11" t="s">
        <v>5441</v>
      </c>
      <c r="F2333" s="10" t="s">
        <v>4746</v>
      </c>
      <c r="G2333" s="11" t="s">
        <v>4747</v>
      </c>
      <c r="H2333" s="42">
        <v>240954.30499999999</v>
      </c>
      <c r="I2333" s="42">
        <v>387.15794126327103</v>
      </c>
      <c r="J2333" s="42">
        <v>28347.049253883801</v>
      </c>
      <c r="K2333" s="42">
        <v>28734.207195147101</v>
      </c>
      <c r="N2333" s="43"/>
    </row>
    <row r="2334" spans="1:14" x14ac:dyDescent="0.3">
      <c r="A2334" s="10" t="s">
        <v>9</v>
      </c>
      <c r="B2334" s="10" t="s">
        <v>78</v>
      </c>
      <c r="C2334" s="10" t="s">
        <v>4743</v>
      </c>
      <c r="D2334" s="10" t="s">
        <v>4835</v>
      </c>
      <c r="E2334" s="11" t="s">
        <v>5441</v>
      </c>
      <c r="F2334" s="10" t="s">
        <v>4815</v>
      </c>
      <c r="G2334" s="11" t="s">
        <v>4816</v>
      </c>
      <c r="H2334" s="42">
        <v>270996.88309999998</v>
      </c>
      <c r="I2334" s="42">
        <v>705.19515928712099</v>
      </c>
      <c r="J2334" s="42">
        <v>708.42352619789096</v>
      </c>
      <c r="K2334" s="42">
        <v>1413.61868548501</v>
      </c>
      <c r="N2334" s="43"/>
    </row>
    <row r="2335" spans="1:14" x14ac:dyDescent="0.3">
      <c r="A2335" s="10" t="s">
        <v>9</v>
      </c>
      <c r="B2335" s="10" t="s">
        <v>78</v>
      </c>
      <c r="C2335" s="10" t="s">
        <v>4743</v>
      </c>
      <c r="D2335" s="10" t="s">
        <v>4835</v>
      </c>
      <c r="E2335" s="11" t="s">
        <v>5441</v>
      </c>
      <c r="F2335" s="10" t="s">
        <v>4748</v>
      </c>
      <c r="G2335" s="11" t="s">
        <v>4749</v>
      </c>
      <c r="H2335" s="42">
        <v>1081152.8370000001</v>
      </c>
      <c r="I2335" s="42">
        <v>2813.4041187459002</v>
      </c>
      <c r="J2335" s="42">
        <v>2826.2838168606199</v>
      </c>
      <c r="K2335" s="42">
        <v>5639.6879356065201</v>
      </c>
      <c r="N2335" s="43"/>
    </row>
    <row r="2336" spans="1:14" x14ac:dyDescent="0.3">
      <c r="A2336" s="10" t="s">
        <v>9</v>
      </c>
      <c r="B2336" s="10" t="s">
        <v>78</v>
      </c>
      <c r="C2336" s="10" t="s">
        <v>4743</v>
      </c>
      <c r="D2336" s="10" t="s">
        <v>4835</v>
      </c>
      <c r="E2336" s="11" t="s">
        <v>5441</v>
      </c>
      <c r="F2336" s="10" t="s">
        <v>4760</v>
      </c>
      <c r="G2336" s="11" t="s">
        <v>4761</v>
      </c>
      <c r="H2336" s="42">
        <v>177451.9339</v>
      </c>
      <c r="I2336" s="42">
        <v>461.77005200181799</v>
      </c>
      <c r="J2336" s="42">
        <v>463.88402447686201</v>
      </c>
      <c r="K2336" s="42">
        <v>925.65407647867903</v>
      </c>
      <c r="N2336" s="43"/>
    </row>
    <row r="2337" spans="1:14" x14ac:dyDescent="0.3">
      <c r="A2337" s="10" t="s">
        <v>9</v>
      </c>
      <c r="B2337" s="10" t="s">
        <v>78</v>
      </c>
      <c r="C2337" s="10" t="s">
        <v>4743</v>
      </c>
      <c r="D2337" s="10" t="s">
        <v>4836</v>
      </c>
      <c r="E2337" s="11" t="s">
        <v>4773</v>
      </c>
      <c r="F2337" s="10" t="s">
        <v>13</v>
      </c>
      <c r="G2337" s="11" t="s">
        <v>415</v>
      </c>
      <c r="H2337" s="42">
        <v>0</v>
      </c>
      <c r="I2337" s="42">
        <v>0</v>
      </c>
      <c r="J2337" s="42">
        <v>0</v>
      </c>
      <c r="K2337" s="42">
        <v>0</v>
      </c>
      <c r="N2337" s="43"/>
    </row>
    <row r="2338" spans="1:14" x14ac:dyDescent="0.3">
      <c r="A2338" s="10" t="s">
        <v>9</v>
      </c>
      <c r="B2338" s="10" t="s">
        <v>78</v>
      </c>
      <c r="C2338" s="10" t="s">
        <v>4743</v>
      </c>
      <c r="D2338" s="10" t="s">
        <v>4836</v>
      </c>
      <c r="E2338" s="11" t="s">
        <v>4773</v>
      </c>
      <c r="F2338" s="10" t="s">
        <v>416</v>
      </c>
      <c r="G2338" s="11" t="s">
        <v>417</v>
      </c>
      <c r="H2338" s="42">
        <v>35633.204700000002</v>
      </c>
      <c r="I2338" s="42">
        <v>63.280642861465402</v>
      </c>
      <c r="J2338" s="42">
        <v>2696.6292659126202</v>
      </c>
      <c r="K2338" s="42">
        <v>2759.9099087740801</v>
      </c>
      <c r="N2338" s="43"/>
    </row>
    <row r="2339" spans="1:14" x14ac:dyDescent="0.3">
      <c r="A2339" s="10" t="s">
        <v>9</v>
      </c>
      <c r="B2339" s="10" t="s">
        <v>78</v>
      </c>
      <c r="C2339" s="10" t="s">
        <v>4743</v>
      </c>
      <c r="D2339" s="10" t="s">
        <v>4836</v>
      </c>
      <c r="E2339" s="11" t="s">
        <v>4773</v>
      </c>
      <c r="F2339" s="10" t="s">
        <v>4746</v>
      </c>
      <c r="G2339" s="11" t="s">
        <v>4747</v>
      </c>
      <c r="H2339" s="42">
        <v>19271.018800000002</v>
      </c>
      <c r="I2339" s="42">
        <v>34.223204812833302</v>
      </c>
      <c r="J2339" s="42">
        <v>1458.3811336058</v>
      </c>
      <c r="K2339" s="42">
        <v>1492.6043384186401</v>
      </c>
      <c r="N2339" s="43"/>
    </row>
    <row r="2340" spans="1:14" x14ac:dyDescent="0.3">
      <c r="A2340" s="10" t="s">
        <v>9</v>
      </c>
      <c r="B2340" s="10" t="s">
        <v>78</v>
      </c>
      <c r="C2340" s="10" t="s">
        <v>4743</v>
      </c>
      <c r="D2340" s="10" t="s">
        <v>4836</v>
      </c>
      <c r="E2340" s="11" t="s">
        <v>4773</v>
      </c>
      <c r="F2340" s="10" t="s">
        <v>4815</v>
      </c>
      <c r="G2340" s="11" t="s">
        <v>4816</v>
      </c>
      <c r="H2340" s="42">
        <v>4983.3693999999996</v>
      </c>
      <c r="I2340" s="42">
        <v>3.5271520871959101</v>
      </c>
      <c r="J2340" s="42">
        <v>0</v>
      </c>
      <c r="K2340" s="42">
        <v>3.5271520871959101</v>
      </c>
      <c r="N2340" s="43"/>
    </row>
    <row r="2341" spans="1:14" x14ac:dyDescent="0.3">
      <c r="A2341" s="10" t="s">
        <v>9</v>
      </c>
      <c r="B2341" s="10" t="s">
        <v>78</v>
      </c>
      <c r="C2341" s="10" t="s">
        <v>4743</v>
      </c>
      <c r="D2341" s="10" t="s">
        <v>4836</v>
      </c>
      <c r="E2341" s="11" t="s">
        <v>4773</v>
      </c>
      <c r="F2341" s="10" t="s">
        <v>4748</v>
      </c>
      <c r="G2341" s="11" t="s">
        <v>4749</v>
      </c>
      <c r="H2341" s="42">
        <v>114789.3358</v>
      </c>
      <c r="I2341" s="42">
        <v>81.246123939547203</v>
      </c>
      <c r="J2341" s="42">
        <v>0</v>
      </c>
      <c r="K2341" s="42">
        <v>81.246123939547203</v>
      </c>
      <c r="N2341" s="43"/>
    </row>
    <row r="2342" spans="1:14" x14ac:dyDescent="0.3">
      <c r="A2342" s="10" t="s">
        <v>9</v>
      </c>
      <c r="B2342" s="10" t="s">
        <v>78</v>
      </c>
      <c r="C2342" s="10" t="s">
        <v>4743</v>
      </c>
      <c r="D2342" s="10" t="s">
        <v>4836</v>
      </c>
      <c r="E2342" s="11" t="s">
        <v>4773</v>
      </c>
      <c r="F2342" s="10" t="s">
        <v>4760</v>
      </c>
      <c r="G2342" s="11" t="s">
        <v>4761</v>
      </c>
      <c r="H2342" s="42">
        <v>21823.721000000001</v>
      </c>
      <c r="I2342" s="42">
        <v>15.4464936232373</v>
      </c>
      <c r="J2342" s="42">
        <v>0</v>
      </c>
      <c r="K2342" s="42">
        <v>15.4464936232373</v>
      </c>
      <c r="N2342" s="43"/>
    </row>
    <row r="2343" spans="1:14" x14ac:dyDescent="0.3">
      <c r="A2343" s="10" t="s">
        <v>9</v>
      </c>
      <c r="B2343" s="10" t="s">
        <v>78</v>
      </c>
      <c r="C2343" s="10" t="s">
        <v>4743</v>
      </c>
      <c r="D2343" s="10" t="s">
        <v>4836</v>
      </c>
      <c r="E2343" s="11" t="s">
        <v>4773</v>
      </c>
      <c r="F2343" s="10" t="s">
        <v>4754</v>
      </c>
      <c r="G2343" s="11" t="s">
        <v>4755</v>
      </c>
      <c r="H2343" s="42">
        <v>0</v>
      </c>
      <c r="I2343" s="42">
        <v>0</v>
      </c>
      <c r="J2343" s="42">
        <v>0</v>
      </c>
      <c r="K2343" s="42">
        <v>0</v>
      </c>
      <c r="N2343" s="43"/>
    </row>
    <row r="2344" spans="1:14" x14ac:dyDescent="0.3">
      <c r="A2344" s="10" t="s">
        <v>9</v>
      </c>
      <c r="B2344" s="10" t="s">
        <v>78</v>
      </c>
      <c r="C2344" s="10" t="s">
        <v>4743</v>
      </c>
      <c r="D2344" s="10" t="s">
        <v>35</v>
      </c>
      <c r="E2344" s="11" t="s">
        <v>4777</v>
      </c>
      <c r="F2344" s="10" t="s">
        <v>13</v>
      </c>
      <c r="G2344" s="11" t="s">
        <v>415</v>
      </c>
      <c r="H2344" s="42">
        <v>0</v>
      </c>
      <c r="I2344" s="42">
        <v>0</v>
      </c>
      <c r="J2344" s="42">
        <v>0</v>
      </c>
      <c r="K2344" s="42">
        <v>0</v>
      </c>
      <c r="N2344" s="43"/>
    </row>
    <row r="2345" spans="1:14" x14ac:dyDescent="0.3">
      <c r="A2345" s="10" t="s">
        <v>9</v>
      </c>
      <c r="B2345" s="10" t="s">
        <v>78</v>
      </c>
      <c r="C2345" s="10" t="s">
        <v>4743</v>
      </c>
      <c r="D2345" s="10" t="s">
        <v>35</v>
      </c>
      <c r="E2345" s="11" t="s">
        <v>4777</v>
      </c>
      <c r="F2345" s="10" t="s">
        <v>416</v>
      </c>
      <c r="G2345" s="11" t="s">
        <v>417</v>
      </c>
      <c r="H2345" s="42">
        <v>34029.772499999999</v>
      </c>
      <c r="I2345" s="42">
        <v>47.488982859236302</v>
      </c>
      <c r="J2345" s="42">
        <v>272.71682770230802</v>
      </c>
      <c r="K2345" s="42">
        <v>320.20581056154401</v>
      </c>
      <c r="N2345" s="43"/>
    </row>
    <row r="2346" spans="1:14" x14ac:dyDescent="0.3">
      <c r="A2346" s="10" t="s">
        <v>9</v>
      </c>
      <c r="B2346" s="10" t="s">
        <v>78</v>
      </c>
      <c r="C2346" s="10" t="s">
        <v>4743</v>
      </c>
      <c r="D2346" s="10" t="s">
        <v>35</v>
      </c>
      <c r="E2346" s="11" t="s">
        <v>4777</v>
      </c>
      <c r="F2346" s="10" t="s">
        <v>4746</v>
      </c>
      <c r="G2346" s="11" t="s">
        <v>4747</v>
      </c>
      <c r="H2346" s="42">
        <v>7189.3886000000002</v>
      </c>
      <c r="I2346" s="42">
        <v>10.032883702655599</v>
      </c>
      <c r="J2346" s="42">
        <v>57.616231204712903</v>
      </c>
      <c r="K2346" s="42">
        <v>67.6491149073684</v>
      </c>
      <c r="N2346" s="43"/>
    </row>
    <row r="2347" spans="1:14" x14ac:dyDescent="0.3">
      <c r="A2347" s="10" t="s">
        <v>9</v>
      </c>
      <c r="B2347" s="10" t="s">
        <v>78</v>
      </c>
      <c r="C2347" s="10" t="s">
        <v>4743</v>
      </c>
      <c r="D2347" s="10" t="s">
        <v>35</v>
      </c>
      <c r="E2347" s="11" t="s">
        <v>4777</v>
      </c>
      <c r="F2347" s="10" t="s">
        <v>4815</v>
      </c>
      <c r="G2347" s="11" t="s">
        <v>4816</v>
      </c>
      <c r="H2347" s="42">
        <v>31204.1594</v>
      </c>
      <c r="I2347" s="42">
        <v>48.707254644183998</v>
      </c>
      <c r="J2347" s="42">
        <v>8.0669914326808794</v>
      </c>
      <c r="K2347" s="42">
        <v>56.774246076864898</v>
      </c>
      <c r="N2347" s="43"/>
    </row>
    <row r="2348" spans="1:14" x14ac:dyDescent="0.3">
      <c r="A2348" s="10" t="s">
        <v>9</v>
      </c>
      <c r="B2348" s="10" t="s">
        <v>78</v>
      </c>
      <c r="C2348" s="10" t="s">
        <v>4743</v>
      </c>
      <c r="D2348" s="10" t="s">
        <v>35</v>
      </c>
      <c r="E2348" s="11" t="s">
        <v>4777</v>
      </c>
      <c r="F2348" s="10" t="s">
        <v>4748</v>
      </c>
      <c r="G2348" s="11" t="s">
        <v>4749</v>
      </c>
      <c r="H2348" s="42">
        <v>321736.09019999998</v>
      </c>
      <c r="I2348" s="42">
        <v>502.20489739925699</v>
      </c>
      <c r="J2348" s="42">
        <v>83.176164092301903</v>
      </c>
      <c r="K2348" s="42">
        <v>585.38106149155897</v>
      </c>
      <c r="N2348" s="43"/>
    </row>
    <row r="2349" spans="1:14" x14ac:dyDescent="0.3">
      <c r="A2349" s="10" t="s">
        <v>9</v>
      </c>
      <c r="B2349" s="10" t="s">
        <v>78</v>
      </c>
      <c r="C2349" s="10" t="s">
        <v>4743</v>
      </c>
      <c r="D2349" s="10" t="s">
        <v>35</v>
      </c>
      <c r="E2349" s="11" t="s">
        <v>4777</v>
      </c>
      <c r="F2349" s="10" t="s">
        <v>4760</v>
      </c>
      <c r="G2349" s="11" t="s">
        <v>4761</v>
      </c>
      <c r="H2349" s="42">
        <v>86038.653099999996</v>
      </c>
      <c r="I2349" s="42">
        <v>134.29961474707099</v>
      </c>
      <c r="J2349" s="42">
        <v>22.242966668751201</v>
      </c>
      <c r="K2349" s="42">
        <v>156.54258141582201</v>
      </c>
      <c r="N2349" s="43"/>
    </row>
    <row r="2350" spans="1:14" x14ac:dyDescent="0.3">
      <c r="A2350" s="10" t="s">
        <v>9</v>
      </c>
      <c r="B2350" s="10" t="s">
        <v>78</v>
      </c>
      <c r="C2350" s="10" t="s">
        <v>4743</v>
      </c>
      <c r="D2350" s="10" t="s">
        <v>35</v>
      </c>
      <c r="E2350" s="11" t="s">
        <v>4777</v>
      </c>
      <c r="F2350" s="10" t="s">
        <v>4754</v>
      </c>
      <c r="G2350" s="11" t="s">
        <v>4755</v>
      </c>
      <c r="H2350" s="42">
        <v>5272.2182000000003</v>
      </c>
      <c r="I2350" s="42">
        <v>7.3574480486140796</v>
      </c>
      <c r="J2350" s="42">
        <v>42.251902883456097</v>
      </c>
      <c r="K2350" s="42">
        <v>49.6093509320702</v>
      </c>
      <c r="N2350" s="43"/>
    </row>
    <row r="2351" spans="1:14" x14ac:dyDescent="0.3">
      <c r="A2351" s="10" t="s">
        <v>9</v>
      </c>
      <c r="B2351" s="10" t="s">
        <v>78</v>
      </c>
      <c r="C2351" s="10" t="s">
        <v>4743</v>
      </c>
      <c r="D2351" s="10" t="s">
        <v>4843</v>
      </c>
      <c r="E2351" s="11" t="s">
        <v>4955</v>
      </c>
      <c r="F2351" s="10" t="s">
        <v>13</v>
      </c>
      <c r="G2351" s="11" t="s">
        <v>415</v>
      </c>
      <c r="H2351" s="42">
        <v>0</v>
      </c>
      <c r="I2351" s="42">
        <v>0</v>
      </c>
      <c r="J2351" s="42">
        <v>0</v>
      </c>
      <c r="K2351" s="42">
        <v>0</v>
      </c>
      <c r="N2351" s="43"/>
    </row>
    <row r="2352" spans="1:14" x14ac:dyDescent="0.3">
      <c r="A2352" s="10" t="s">
        <v>9</v>
      </c>
      <c r="B2352" s="10" t="s">
        <v>78</v>
      </c>
      <c r="C2352" s="10" t="s">
        <v>4743</v>
      </c>
      <c r="D2352" s="10" t="s">
        <v>4843</v>
      </c>
      <c r="E2352" s="11" t="s">
        <v>4955</v>
      </c>
      <c r="F2352" s="10" t="s">
        <v>416</v>
      </c>
      <c r="G2352" s="11" t="s">
        <v>417</v>
      </c>
      <c r="H2352" s="42">
        <v>76163.107900000003</v>
      </c>
      <c r="I2352" s="42">
        <v>124.253981782694</v>
      </c>
      <c r="J2352" s="42">
        <v>210.70990023856001</v>
      </c>
      <c r="K2352" s="42">
        <v>334.96388202125303</v>
      </c>
      <c r="N2352" s="43"/>
    </row>
    <row r="2353" spans="1:14" x14ac:dyDescent="0.3">
      <c r="A2353" s="10" t="s">
        <v>9</v>
      </c>
      <c r="B2353" s="10" t="s">
        <v>78</v>
      </c>
      <c r="C2353" s="10" t="s">
        <v>4743</v>
      </c>
      <c r="D2353" s="10" t="s">
        <v>4843</v>
      </c>
      <c r="E2353" s="11" t="s">
        <v>4955</v>
      </c>
      <c r="F2353" s="10" t="s">
        <v>4746</v>
      </c>
      <c r="G2353" s="11" t="s">
        <v>4747</v>
      </c>
      <c r="H2353" s="42">
        <v>6068.7735000000002</v>
      </c>
      <c r="I2353" s="42">
        <v>9.9007156798958995</v>
      </c>
      <c r="J2353" s="42">
        <v>16.789633485144201</v>
      </c>
      <c r="K2353" s="42">
        <v>26.6903491650401</v>
      </c>
      <c r="N2353" s="43"/>
    </row>
    <row r="2354" spans="1:14" x14ac:dyDescent="0.3">
      <c r="A2354" s="10" t="s">
        <v>9</v>
      </c>
      <c r="B2354" s="10" t="s">
        <v>78</v>
      </c>
      <c r="C2354" s="10" t="s">
        <v>4743</v>
      </c>
      <c r="D2354" s="10" t="s">
        <v>4843</v>
      </c>
      <c r="E2354" s="11" t="s">
        <v>4955</v>
      </c>
      <c r="F2354" s="10" t="s">
        <v>4815</v>
      </c>
      <c r="G2354" s="11" t="s">
        <v>4816</v>
      </c>
      <c r="H2354" s="42">
        <v>37291.3315</v>
      </c>
      <c r="I2354" s="42">
        <v>60.889401431359801</v>
      </c>
      <c r="J2354" s="42">
        <v>103.256245933637</v>
      </c>
      <c r="K2354" s="42">
        <v>164.14564736499699</v>
      </c>
      <c r="N2354" s="43"/>
    </row>
    <row r="2355" spans="1:14" x14ac:dyDescent="0.3">
      <c r="A2355" s="10" t="s">
        <v>9</v>
      </c>
      <c r="B2355" s="10" t="s">
        <v>78</v>
      </c>
      <c r="C2355" s="10" t="s">
        <v>4743</v>
      </c>
      <c r="D2355" s="10" t="s">
        <v>4843</v>
      </c>
      <c r="E2355" s="11" t="s">
        <v>4955</v>
      </c>
      <c r="F2355" s="10" t="s">
        <v>4748</v>
      </c>
      <c r="G2355" s="11" t="s">
        <v>4749</v>
      </c>
      <c r="H2355" s="42">
        <v>112783.5392</v>
      </c>
      <c r="I2355" s="42">
        <v>184.153311646064</v>
      </c>
      <c r="J2355" s="42">
        <v>312.28718282368197</v>
      </c>
      <c r="K2355" s="42">
        <v>496.440494469746</v>
      </c>
      <c r="N2355" s="43"/>
    </row>
    <row r="2356" spans="1:14" x14ac:dyDescent="0.3">
      <c r="A2356" s="10" t="s">
        <v>9</v>
      </c>
      <c r="B2356" s="10" t="s">
        <v>78</v>
      </c>
      <c r="C2356" s="10" t="s">
        <v>4743</v>
      </c>
      <c r="D2356" s="10" t="s">
        <v>4843</v>
      </c>
      <c r="E2356" s="11" t="s">
        <v>4955</v>
      </c>
      <c r="F2356" s="10" t="s">
        <v>4760</v>
      </c>
      <c r="G2356" s="11" t="s">
        <v>4761</v>
      </c>
      <c r="H2356" s="42">
        <v>90651.285499999998</v>
      </c>
      <c r="I2356" s="42">
        <v>148.01569941444399</v>
      </c>
      <c r="J2356" s="42">
        <v>251.005020602906</v>
      </c>
      <c r="K2356" s="42">
        <v>399.02072001735002</v>
      </c>
      <c r="N2356" s="43"/>
    </row>
    <row r="2357" spans="1:14" x14ac:dyDescent="0.3">
      <c r="A2357" s="10" t="s">
        <v>9</v>
      </c>
      <c r="B2357" s="10" t="s">
        <v>78</v>
      </c>
      <c r="C2357" s="10" t="s">
        <v>4779</v>
      </c>
      <c r="D2357" s="10" t="s">
        <v>5442</v>
      </c>
      <c r="E2357" s="11" t="s">
        <v>5443</v>
      </c>
      <c r="F2357" s="10" t="s">
        <v>416</v>
      </c>
      <c r="G2357" s="11" t="s">
        <v>417</v>
      </c>
      <c r="H2357" s="42">
        <v>37117619.211999997</v>
      </c>
      <c r="I2357" s="42">
        <v>40728.700302613899</v>
      </c>
      <c r="J2357" s="42">
        <v>7027001.9306288799</v>
      </c>
      <c r="K2357" s="42">
        <v>7067730.6309315003</v>
      </c>
      <c r="N2357" s="43"/>
    </row>
    <row r="2358" spans="1:14" x14ac:dyDescent="0.3">
      <c r="A2358" s="10" t="s">
        <v>9</v>
      </c>
      <c r="B2358" s="10" t="s">
        <v>78</v>
      </c>
      <c r="C2358" s="10" t="s">
        <v>4779</v>
      </c>
      <c r="D2358" s="10" t="s">
        <v>5442</v>
      </c>
      <c r="E2358" s="11" t="s">
        <v>5443</v>
      </c>
      <c r="F2358" s="10" t="s">
        <v>5367</v>
      </c>
      <c r="G2358" s="11" t="s">
        <v>5444</v>
      </c>
      <c r="H2358" s="42">
        <v>2311174.6551000001</v>
      </c>
      <c r="I2358" s="42">
        <v>2536.0231037574399</v>
      </c>
      <c r="J2358" s="42">
        <v>437545.00177554798</v>
      </c>
      <c r="K2358" s="42">
        <v>440081.02487930597</v>
      </c>
      <c r="N2358" s="43"/>
    </row>
    <row r="2359" spans="1:14" x14ac:dyDescent="0.3">
      <c r="A2359" s="10" t="s">
        <v>9</v>
      </c>
      <c r="B2359" s="10" t="s">
        <v>78</v>
      </c>
      <c r="C2359" s="10" t="s">
        <v>4779</v>
      </c>
      <c r="D2359" s="10" t="s">
        <v>5442</v>
      </c>
      <c r="E2359" s="11" t="s">
        <v>5443</v>
      </c>
      <c r="F2359" s="10" t="s">
        <v>4782</v>
      </c>
      <c r="G2359" s="11" t="s">
        <v>4783</v>
      </c>
      <c r="H2359" s="42">
        <v>0</v>
      </c>
      <c r="I2359" s="42">
        <v>0</v>
      </c>
      <c r="J2359" s="42">
        <v>0</v>
      </c>
      <c r="K2359" s="42">
        <v>0</v>
      </c>
      <c r="N2359" s="43"/>
    </row>
    <row r="2360" spans="1:14" x14ac:dyDescent="0.3">
      <c r="A2360" s="10" t="s">
        <v>9</v>
      </c>
      <c r="B2360" s="10" t="s">
        <v>78</v>
      </c>
      <c r="C2360" s="10" t="s">
        <v>4779</v>
      </c>
      <c r="D2360" s="10" t="s">
        <v>5442</v>
      </c>
      <c r="E2360" s="11" t="s">
        <v>5443</v>
      </c>
      <c r="F2360" s="10" t="s">
        <v>4784</v>
      </c>
      <c r="G2360" s="11" t="s">
        <v>4785</v>
      </c>
      <c r="H2360" s="42">
        <v>0</v>
      </c>
      <c r="I2360" s="42">
        <v>0</v>
      </c>
      <c r="J2360" s="42">
        <v>0</v>
      </c>
      <c r="K2360" s="42">
        <v>0</v>
      </c>
      <c r="N2360" s="43"/>
    </row>
    <row r="2361" spans="1:14" x14ac:dyDescent="0.3">
      <c r="A2361" s="10" t="s">
        <v>9</v>
      </c>
      <c r="B2361" s="10" t="s">
        <v>78</v>
      </c>
      <c r="C2361" s="10" t="s">
        <v>4779</v>
      </c>
      <c r="D2361" s="10" t="s">
        <v>5442</v>
      </c>
      <c r="E2361" s="11" t="s">
        <v>5443</v>
      </c>
      <c r="F2361" s="10" t="s">
        <v>4731</v>
      </c>
      <c r="G2361" s="11" t="s">
        <v>4732</v>
      </c>
      <c r="H2361" s="42">
        <v>0</v>
      </c>
      <c r="I2361" s="42">
        <v>0</v>
      </c>
      <c r="J2361" s="42">
        <v>0</v>
      </c>
      <c r="K2361" s="42">
        <v>0</v>
      </c>
      <c r="N2361" s="43"/>
    </row>
    <row r="2362" spans="1:14" x14ac:dyDescent="0.3">
      <c r="A2362" s="10" t="s">
        <v>9</v>
      </c>
      <c r="B2362" s="10" t="s">
        <v>78</v>
      </c>
      <c r="C2362" s="10" t="s">
        <v>4779</v>
      </c>
      <c r="D2362" s="10" t="s">
        <v>5442</v>
      </c>
      <c r="E2362" s="11" t="s">
        <v>5443</v>
      </c>
      <c r="F2362" s="10" t="s">
        <v>4786</v>
      </c>
      <c r="G2362" s="11" t="s">
        <v>4787</v>
      </c>
      <c r="H2362" s="42">
        <v>5622401.5248999996</v>
      </c>
      <c r="I2362" s="42">
        <v>6169.3910210428503</v>
      </c>
      <c r="J2362" s="42">
        <v>1064417.03991449</v>
      </c>
      <c r="K2362" s="42">
        <v>1070586.43093553</v>
      </c>
      <c r="N2362" s="43"/>
    </row>
    <row r="2363" spans="1:14" x14ac:dyDescent="0.3">
      <c r="A2363" s="10" t="s">
        <v>9</v>
      </c>
      <c r="B2363" s="10" t="s">
        <v>78</v>
      </c>
      <c r="C2363" s="10" t="s">
        <v>4779</v>
      </c>
      <c r="D2363" s="10" t="s">
        <v>5442</v>
      </c>
      <c r="E2363" s="11" t="s">
        <v>5443</v>
      </c>
      <c r="F2363" s="10" t="s">
        <v>4794</v>
      </c>
      <c r="G2363" s="11" t="s">
        <v>4795</v>
      </c>
      <c r="H2363" s="42">
        <v>77124.849400000006</v>
      </c>
      <c r="I2363" s="42">
        <v>84.628134719380697</v>
      </c>
      <c r="J2363" s="42">
        <v>14601.0567889504</v>
      </c>
      <c r="K2363" s="42">
        <v>14685.6849236698</v>
      </c>
      <c r="N2363" s="43"/>
    </row>
    <row r="2364" spans="1:14" x14ac:dyDescent="0.3">
      <c r="A2364" s="10" t="s">
        <v>9</v>
      </c>
      <c r="B2364" s="10" t="s">
        <v>78</v>
      </c>
      <c r="C2364" s="10" t="s">
        <v>4779</v>
      </c>
      <c r="D2364" s="10" t="s">
        <v>5442</v>
      </c>
      <c r="E2364" s="11" t="s">
        <v>5443</v>
      </c>
      <c r="F2364" s="10" t="s">
        <v>4859</v>
      </c>
      <c r="G2364" s="11" t="s">
        <v>4860</v>
      </c>
      <c r="H2364" s="42">
        <v>2637669.8511000001</v>
      </c>
      <c r="I2364" s="42">
        <v>2894.2822074028199</v>
      </c>
      <c r="J2364" s="42">
        <v>499356.14218210499</v>
      </c>
      <c r="K2364" s="42">
        <v>502250.42438950803</v>
      </c>
      <c r="N2364" s="43"/>
    </row>
    <row r="2365" spans="1:14" x14ac:dyDescent="0.3">
      <c r="A2365" s="10" t="s">
        <v>9</v>
      </c>
      <c r="B2365" s="10" t="s">
        <v>78</v>
      </c>
      <c r="C2365" s="10" t="s">
        <v>4779</v>
      </c>
      <c r="D2365" s="10" t="s">
        <v>5442</v>
      </c>
      <c r="E2365" s="11" t="s">
        <v>5443</v>
      </c>
      <c r="F2365" s="10" t="s">
        <v>4869</v>
      </c>
      <c r="G2365" s="11" t="s">
        <v>4870</v>
      </c>
      <c r="H2365" s="42">
        <v>611857.13899999997</v>
      </c>
      <c r="I2365" s="42">
        <v>671.38320210708696</v>
      </c>
      <c r="J2365" s="42">
        <v>0</v>
      </c>
      <c r="K2365" s="42">
        <v>671.38320210708696</v>
      </c>
      <c r="N2365" s="43"/>
    </row>
    <row r="2366" spans="1:14" x14ac:dyDescent="0.3">
      <c r="A2366" s="10" t="s">
        <v>9</v>
      </c>
      <c r="B2366" s="10" t="s">
        <v>78</v>
      </c>
      <c r="C2366" s="10" t="s">
        <v>4779</v>
      </c>
      <c r="D2366" s="10" t="s">
        <v>5442</v>
      </c>
      <c r="E2366" s="11" t="s">
        <v>5443</v>
      </c>
      <c r="F2366" s="10" t="s">
        <v>5076</v>
      </c>
      <c r="G2366" s="11" t="s">
        <v>5077</v>
      </c>
      <c r="H2366" s="42">
        <v>1131164.4586</v>
      </c>
      <c r="I2366" s="42">
        <v>1241.21264255092</v>
      </c>
      <c r="J2366" s="42">
        <v>214148.832904607</v>
      </c>
      <c r="K2366" s="42">
        <v>215390.045547157</v>
      </c>
      <c r="N2366" s="43"/>
    </row>
    <row r="2367" spans="1:14" x14ac:dyDescent="0.3">
      <c r="A2367" s="10" t="s">
        <v>9</v>
      </c>
      <c r="B2367" s="10" t="s">
        <v>78</v>
      </c>
      <c r="C2367" s="10" t="s">
        <v>4779</v>
      </c>
      <c r="D2367" s="10" t="s">
        <v>5442</v>
      </c>
      <c r="E2367" s="11" t="s">
        <v>5443</v>
      </c>
      <c r="F2367" s="10" t="s">
        <v>71</v>
      </c>
      <c r="G2367" s="11" t="s">
        <v>4778</v>
      </c>
      <c r="H2367" s="42">
        <v>652990.39199999999</v>
      </c>
      <c r="I2367" s="42">
        <v>716.51820729075598</v>
      </c>
      <c r="J2367" s="42">
        <v>123622.280813114</v>
      </c>
      <c r="K2367" s="42">
        <v>124338.799020405</v>
      </c>
      <c r="N2367" s="43"/>
    </row>
    <row r="2368" spans="1:14" x14ac:dyDescent="0.3">
      <c r="A2368" s="10" t="s">
        <v>9</v>
      </c>
      <c r="B2368" s="10" t="s">
        <v>78</v>
      </c>
      <c r="C2368" s="10" t="s">
        <v>4779</v>
      </c>
      <c r="D2368" s="10" t="s">
        <v>5442</v>
      </c>
      <c r="E2368" s="11" t="s">
        <v>5443</v>
      </c>
      <c r="F2368" s="10" t="s">
        <v>4788</v>
      </c>
      <c r="G2368" s="11" t="s">
        <v>4789</v>
      </c>
      <c r="H2368" s="42">
        <v>0</v>
      </c>
      <c r="I2368" s="42">
        <v>0</v>
      </c>
      <c r="J2368" s="42">
        <v>0</v>
      </c>
      <c r="K2368" s="42">
        <v>0</v>
      </c>
      <c r="N2368" s="43"/>
    </row>
    <row r="2369" spans="1:14" x14ac:dyDescent="0.3">
      <c r="A2369" s="10" t="s">
        <v>9</v>
      </c>
      <c r="B2369" s="10" t="s">
        <v>78</v>
      </c>
      <c r="C2369" s="10" t="s">
        <v>4779</v>
      </c>
      <c r="D2369" s="10" t="s">
        <v>5442</v>
      </c>
      <c r="E2369" s="11" t="s">
        <v>5443</v>
      </c>
      <c r="F2369" s="10" t="s">
        <v>4741</v>
      </c>
      <c r="G2369" s="11" t="s">
        <v>4742</v>
      </c>
      <c r="H2369" s="42">
        <v>1233997.5911999999</v>
      </c>
      <c r="I2369" s="42">
        <v>1354.05015551009</v>
      </c>
      <c r="J2369" s="42">
        <v>233616.90862320701</v>
      </c>
      <c r="K2369" s="42">
        <v>234970.958778717</v>
      </c>
      <c r="N2369" s="43"/>
    </row>
    <row r="2370" spans="1:14" x14ac:dyDescent="0.3">
      <c r="A2370" s="10" t="s">
        <v>9</v>
      </c>
      <c r="B2370" s="10" t="s">
        <v>78</v>
      </c>
      <c r="C2370" s="10" t="s">
        <v>4779</v>
      </c>
      <c r="D2370" s="10" t="s">
        <v>5442</v>
      </c>
      <c r="E2370" s="11" t="s">
        <v>5443</v>
      </c>
      <c r="F2370" s="10" t="s">
        <v>5054</v>
      </c>
      <c r="G2370" s="11" t="s">
        <v>5055</v>
      </c>
      <c r="H2370" s="42">
        <v>244228.68979999999</v>
      </c>
      <c r="I2370" s="42">
        <v>267.98909327803898</v>
      </c>
      <c r="J2370" s="42">
        <v>46236.679831676403</v>
      </c>
      <c r="K2370" s="42">
        <v>46504.668924954502</v>
      </c>
      <c r="N2370" s="43"/>
    </row>
    <row r="2371" spans="1:14" x14ac:dyDescent="0.3">
      <c r="A2371" s="10" t="s">
        <v>9</v>
      </c>
      <c r="B2371" s="10" t="s">
        <v>78</v>
      </c>
      <c r="C2371" s="10" t="s">
        <v>4779</v>
      </c>
      <c r="D2371" s="10" t="s">
        <v>5445</v>
      </c>
      <c r="E2371" s="11" t="s">
        <v>5446</v>
      </c>
      <c r="F2371" s="10" t="s">
        <v>416</v>
      </c>
      <c r="G2371" s="11" t="s">
        <v>417</v>
      </c>
      <c r="H2371" s="42">
        <v>13897725.5823</v>
      </c>
      <c r="I2371" s="42">
        <v>39209.5914239056</v>
      </c>
      <c r="J2371" s="42">
        <v>1879074.0623806999</v>
      </c>
      <c r="K2371" s="42">
        <v>1918283.65380461</v>
      </c>
      <c r="N2371" s="43"/>
    </row>
    <row r="2372" spans="1:14" x14ac:dyDescent="0.3">
      <c r="A2372" s="10" t="s">
        <v>9</v>
      </c>
      <c r="B2372" s="10" t="s">
        <v>78</v>
      </c>
      <c r="C2372" s="10" t="s">
        <v>4779</v>
      </c>
      <c r="D2372" s="10" t="s">
        <v>5445</v>
      </c>
      <c r="E2372" s="11" t="s">
        <v>5446</v>
      </c>
      <c r="F2372" s="10" t="s">
        <v>15</v>
      </c>
      <c r="G2372" s="11" t="s">
        <v>418</v>
      </c>
      <c r="H2372" s="42">
        <v>394092.89409999998</v>
      </c>
      <c r="I2372" s="42">
        <v>1111.85253062364</v>
      </c>
      <c r="J2372" s="42">
        <v>0</v>
      </c>
      <c r="K2372" s="42">
        <v>1111.85253062364</v>
      </c>
      <c r="N2372" s="43"/>
    </row>
    <row r="2373" spans="1:14" x14ac:dyDescent="0.3">
      <c r="A2373" s="10" t="s">
        <v>9</v>
      </c>
      <c r="B2373" s="10" t="s">
        <v>78</v>
      </c>
      <c r="C2373" s="10" t="s">
        <v>4779</v>
      </c>
      <c r="D2373" s="10" t="s">
        <v>5445</v>
      </c>
      <c r="E2373" s="11" t="s">
        <v>5446</v>
      </c>
      <c r="F2373" s="10" t="s">
        <v>4782</v>
      </c>
      <c r="G2373" s="11" t="s">
        <v>4783</v>
      </c>
      <c r="H2373" s="42">
        <v>0</v>
      </c>
      <c r="I2373" s="42">
        <v>0</v>
      </c>
      <c r="J2373" s="42">
        <v>0</v>
      </c>
      <c r="K2373" s="42">
        <v>0</v>
      </c>
      <c r="N2373" s="43"/>
    </row>
    <row r="2374" spans="1:14" x14ac:dyDescent="0.3">
      <c r="A2374" s="10" t="s">
        <v>9</v>
      </c>
      <c r="B2374" s="10" t="s">
        <v>78</v>
      </c>
      <c r="C2374" s="10" t="s">
        <v>4779</v>
      </c>
      <c r="D2374" s="10" t="s">
        <v>5445</v>
      </c>
      <c r="E2374" s="11" t="s">
        <v>5446</v>
      </c>
      <c r="F2374" s="10" t="s">
        <v>4784</v>
      </c>
      <c r="G2374" s="11" t="s">
        <v>4785</v>
      </c>
      <c r="H2374" s="42">
        <v>0</v>
      </c>
      <c r="I2374" s="42">
        <v>0</v>
      </c>
      <c r="J2374" s="42">
        <v>0</v>
      </c>
      <c r="K2374" s="42">
        <v>0</v>
      </c>
      <c r="N2374" s="43"/>
    </row>
    <row r="2375" spans="1:14" x14ac:dyDescent="0.3">
      <c r="A2375" s="10" t="s">
        <v>9</v>
      </c>
      <c r="B2375" s="10" t="s">
        <v>78</v>
      </c>
      <c r="C2375" s="10" t="s">
        <v>4779</v>
      </c>
      <c r="D2375" s="10" t="s">
        <v>5445</v>
      </c>
      <c r="E2375" s="11" t="s">
        <v>5446</v>
      </c>
      <c r="F2375" s="10" t="s">
        <v>4731</v>
      </c>
      <c r="G2375" s="11" t="s">
        <v>4732</v>
      </c>
      <c r="H2375" s="42">
        <v>0</v>
      </c>
      <c r="I2375" s="42">
        <v>0</v>
      </c>
      <c r="J2375" s="42">
        <v>0</v>
      </c>
      <c r="K2375" s="42">
        <v>0</v>
      </c>
      <c r="N2375" s="43"/>
    </row>
    <row r="2376" spans="1:14" x14ac:dyDescent="0.3">
      <c r="A2376" s="10" t="s">
        <v>9</v>
      </c>
      <c r="B2376" s="10" t="s">
        <v>78</v>
      </c>
      <c r="C2376" s="10" t="s">
        <v>4779</v>
      </c>
      <c r="D2376" s="10" t="s">
        <v>5445</v>
      </c>
      <c r="E2376" s="11" t="s">
        <v>5446</v>
      </c>
      <c r="F2376" s="10" t="s">
        <v>4786</v>
      </c>
      <c r="G2376" s="11" t="s">
        <v>4787</v>
      </c>
      <c r="H2376" s="42">
        <v>1527440.5793999999</v>
      </c>
      <c r="I2376" s="42">
        <v>4309.3613183567404</v>
      </c>
      <c r="J2376" s="42">
        <v>206521.12875151899</v>
      </c>
      <c r="K2376" s="42">
        <v>210830.49006987599</v>
      </c>
      <c r="N2376" s="43"/>
    </row>
    <row r="2377" spans="1:14" x14ac:dyDescent="0.3">
      <c r="A2377" s="10" t="s">
        <v>9</v>
      </c>
      <c r="B2377" s="10" t="s">
        <v>78</v>
      </c>
      <c r="C2377" s="10" t="s">
        <v>4779</v>
      </c>
      <c r="D2377" s="10" t="s">
        <v>5445</v>
      </c>
      <c r="E2377" s="11" t="s">
        <v>5446</v>
      </c>
      <c r="F2377" s="10" t="s">
        <v>4794</v>
      </c>
      <c r="G2377" s="11" t="s">
        <v>4795</v>
      </c>
      <c r="H2377" s="42">
        <v>440378.97230000002</v>
      </c>
      <c r="I2377" s="42">
        <v>1242.43923724051</v>
      </c>
      <c r="J2377" s="42">
        <v>59542.455302385999</v>
      </c>
      <c r="K2377" s="42">
        <v>60784.894539626497</v>
      </c>
      <c r="N2377" s="43"/>
    </row>
    <row r="2378" spans="1:14" x14ac:dyDescent="0.3">
      <c r="A2378" s="10" t="s">
        <v>9</v>
      </c>
      <c r="B2378" s="10" t="s">
        <v>78</v>
      </c>
      <c r="C2378" s="10" t="s">
        <v>4779</v>
      </c>
      <c r="D2378" s="10" t="s">
        <v>5445</v>
      </c>
      <c r="E2378" s="11" t="s">
        <v>5446</v>
      </c>
      <c r="F2378" s="10" t="s">
        <v>4739</v>
      </c>
      <c r="G2378" s="11" t="s">
        <v>4740</v>
      </c>
      <c r="H2378" s="42">
        <v>2532509.7050999999</v>
      </c>
      <c r="I2378" s="42">
        <v>7144.9583763230703</v>
      </c>
      <c r="J2378" s="42">
        <v>342413.81953173899</v>
      </c>
      <c r="K2378" s="42">
        <v>349558.77790806198</v>
      </c>
      <c r="N2378" s="43"/>
    </row>
    <row r="2379" spans="1:14" x14ac:dyDescent="0.3">
      <c r="A2379" s="10" t="s">
        <v>9</v>
      </c>
      <c r="B2379" s="10" t="s">
        <v>78</v>
      </c>
      <c r="C2379" s="10" t="s">
        <v>4779</v>
      </c>
      <c r="D2379" s="10" t="s">
        <v>5445</v>
      </c>
      <c r="E2379" s="11" t="s">
        <v>5446</v>
      </c>
      <c r="F2379" s="10" t="s">
        <v>5076</v>
      </c>
      <c r="G2379" s="11" t="s">
        <v>5077</v>
      </c>
      <c r="H2379" s="42">
        <v>0</v>
      </c>
      <c r="I2379" s="42">
        <v>0</v>
      </c>
      <c r="J2379" s="42">
        <v>0</v>
      </c>
      <c r="K2379" s="42">
        <v>0</v>
      </c>
      <c r="N2379" s="43"/>
    </row>
    <row r="2380" spans="1:14" x14ac:dyDescent="0.3">
      <c r="A2380" s="10" t="s">
        <v>9</v>
      </c>
      <c r="B2380" s="10" t="s">
        <v>78</v>
      </c>
      <c r="C2380" s="10" t="s">
        <v>4779</v>
      </c>
      <c r="D2380" s="10" t="s">
        <v>5445</v>
      </c>
      <c r="E2380" s="11" t="s">
        <v>5446</v>
      </c>
      <c r="F2380" s="10" t="s">
        <v>4788</v>
      </c>
      <c r="G2380" s="11" t="s">
        <v>4789</v>
      </c>
      <c r="H2380" s="42">
        <v>0</v>
      </c>
      <c r="I2380" s="42">
        <v>0</v>
      </c>
      <c r="J2380" s="42">
        <v>0</v>
      </c>
      <c r="K2380" s="42">
        <v>0</v>
      </c>
      <c r="N2380" s="43"/>
    </row>
    <row r="2381" spans="1:14" x14ac:dyDescent="0.3">
      <c r="A2381" s="10" t="s">
        <v>9</v>
      </c>
      <c r="B2381" s="10" t="s">
        <v>78</v>
      </c>
      <c r="C2381" s="10" t="s">
        <v>4779</v>
      </c>
      <c r="D2381" s="10" t="s">
        <v>5445</v>
      </c>
      <c r="E2381" s="11" t="s">
        <v>5446</v>
      </c>
      <c r="F2381" s="10" t="s">
        <v>4741</v>
      </c>
      <c r="G2381" s="11" t="s">
        <v>4742</v>
      </c>
      <c r="H2381" s="42">
        <v>661229.68799999997</v>
      </c>
      <c r="I2381" s="42">
        <v>1865.52438024101</v>
      </c>
      <c r="J2381" s="42">
        <v>89403.086039618604</v>
      </c>
      <c r="K2381" s="42">
        <v>91268.6104198596</v>
      </c>
      <c r="N2381" s="43"/>
    </row>
    <row r="2382" spans="1:14" x14ac:dyDescent="0.3">
      <c r="A2382" s="10" t="s">
        <v>9</v>
      </c>
      <c r="B2382" s="10" t="s">
        <v>78</v>
      </c>
      <c r="C2382" s="10" t="s">
        <v>4779</v>
      </c>
      <c r="D2382" s="10" t="s">
        <v>5445</v>
      </c>
      <c r="E2382" s="11" t="s">
        <v>5446</v>
      </c>
      <c r="F2382" s="10" t="s">
        <v>5054</v>
      </c>
      <c r="G2382" s="11" t="s">
        <v>5055</v>
      </c>
      <c r="H2382" s="42">
        <v>440378.97230000002</v>
      </c>
      <c r="I2382" s="42">
        <v>1242.43923724051</v>
      </c>
      <c r="J2382" s="42">
        <v>59542.455302385999</v>
      </c>
      <c r="K2382" s="42">
        <v>60784.894539626497</v>
      </c>
      <c r="N2382" s="43"/>
    </row>
    <row r="2383" spans="1:14" x14ac:dyDescent="0.3">
      <c r="A2383" s="10" t="s">
        <v>9</v>
      </c>
      <c r="B2383" s="10" t="s">
        <v>78</v>
      </c>
      <c r="C2383" s="10" t="s">
        <v>4779</v>
      </c>
      <c r="D2383" s="10" t="s">
        <v>5447</v>
      </c>
      <c r="E2383" s="11" t="s">
        <v>5448</v>
      </c>
      <c r="F2383" s="10" t="s">
        <v>416</v>
      </c>
      <c r="G2383" s="11" t="s">
        <v>417</v>
      </c>
      <c r="H2383" s="42">
        <v>3120189.5169000002</v>
      </c>
      <c r="I2383" s="42">
        <v>9690.5253596991697</v>
      </c>
      <c r="J2383" s="42">
        <v>389352.187992058</v>
      </c>
      <c r="K2383" s="42">
        <v>399042.71335175697</v>
      </c>
      <c r="N2383" s="43"/>
    </row>
    <row r="2384" spans="1:14" x14ac:dyDescent="0.3">
      <c r="A2384" s="10" t="s">
        <v>9</v>
      </c>
      <c r="B2384" s="10" t="s">
        <v>78</v>
      </c>
      <c r="C2384" s="10" t="s">
        <v>4779</v>
      </c>
      <c r="D2384" s="10" t="s">
        <v>5447</v>
      </c>
      <c r="E2384" s="11" t="s">
        <v>5448</v>
      </c>
      <c r="F2384" s="10" t="s">
        <v>4784</v>
      </c>
      <c r="G2384" s="11" t="s">
        <v>4785</v>
      </c>
      <c r="H2384" s="42">
        <v>0</v>
      </c>
      <c r="I2384" s="42">
        <v>0</v>
      </c>
      <c r="J2384" s="42">
        <v>0</v>
      </c>
      <c r="K2384" s="42">
        <v>0</v>
      </c>
      <c r="N2384" s="43"/>
    </row>
    <row r="2385" spans="1:14" x14ac:dyDescent="0.3">
      <c r="A2385" s="10" t="s">
        <v>9</v>
      </c>
      <c r="B2385" s="10" t="s">
        <v>78</v>
      </c>
      <c r="C2385" s="10" t="s">
        <v>4779</v>
      </c>
      <c r="D2385" s="10" t="s">
        <v>5447</v>
      </c>
      <c r="E2385" s="11" t="s">
        <v>5448</v>
      </c>
      <c r="F2385" s="10" t="s">
        <v>4731</v>
      </c>
      <c r="G2385" s="11" t="s">
        <v>4732</v>
      </c>
      <c r="H2385" s="42">
        <v>0</v>
      </c>
      <c r="I2385" s="42">
        <v>0</v>
      </c>
      <c r="J2385" s="42">
        <v>0</v>
      </c>
      <c r="K2385" s="42">
        <v>0</v>
      </c>
      <c r="N2385" s="43"/>
    </row>
    <row r="2386" spans="1:14" x14ac:dyDescent="0.3">
      <c r="A2386" s="10" t="s">
        <v>9</v>
      </c>
      <c r="B2386" s="10" t="s">
        <v>78</v>
      </c>
      <c r="C2386" s="10" t="s">
        <v>4779</v>
      </c>
      <c r="D2386" s="10" t="s">
        <v>5447</v>
      </c>
      <c r="E2386" s="11" t="s">
        <v>5448</v>
      </c>
      <c r="F2386" s="10" t="s">
        <v>4786</v>
      </c>
      <c r="G2386" s="11" t="s">
        <v>4787</v>
      </c>
      <c r="H2386" s="42">
        <v>356558.67080000002</v>
      </c>
      <c r="I2386" s="42">
        <v>1107.3817224094</v>
      </c>
      <c r="J2386" s="42">
        <v>44493.098212778401</v>
      </c>
      <c r="K2386" s="42">
        <v>45600.479935187803</v>
      </c>
      <c r="N2386" s="43"/>
    </row>
    <row r="2387" spans="1:14" x14ac:dyDescent="0.3">
      <c r="A2387" s="10" t="s">
        <v>9</v>
      </c>
      <c r="B2387" s="10" t="s">
        <v>78</v>
      </c>
      <c r="C2387" s="10" t="s">
        <v>4779</v>
      </c>
      <c r="D2387" s="10" t="s">
        <v>5447</v>
      </c>
      <c r="E2387" s="11" t="s">
        <v>5448</v>
      </c>
      <c r="F2387" s="10" t="s">
        <v>4739</v>
      </c>
      <c r="G2387" s="11" t="s">
        <v>4740</v>
      </c>
      <c r="H2387" s="42">
        <v>962467.49309999996</v>
      </c>
      <c r="I2387" s="42">
        <v>2989.18241961187</v>
      </c>
      <c r="J2387" s="42">
        <v>120101.302270304</v>
      </c>
      <c r="K2387" s="42">
        <v>123090.484689916</v>
      </c>
      <c r="N2387" s="43"/>
    </row>
    <row r="2388" spans="1:14" x14ac:dyDescent="0.3">
      <c r="A2388" s="10" t="s">
        <v>9</v>
      </c>
      <c r="B2388" s="10" t="s">
        <v>78</v>
      </c>
      <c r="C2388" s="10" t="s">
        <v>4779</v>
      </c>
      <c r="D2388" s="10" t="s">
        <v>5447</v>
      </c>
      <c r="E2388" s="11" t="s">
        <v>5448</v>
      </c>
      <c r="F2388" s="10" t="s">
        <v>5076</v>
      </c>
      <c r="G2388" s="11" t="s">
        <v>5077</v>
      </c>
      <c r="H2388" s="42">
        <v>75889.176500000001</v>
      </c>
      <c r="I2388" s="42">
        <v>235.692731458758</v>
      </c>
      <c r="J2388" s="42">
        <v>9469.8148223143107</v>
      </c>
      <c r="K2388" s="42">
        <v>9705.50755377307</v>
      </c>
      <c r="N2388" s="43"/>
    </row>
    <row r="2389" spans="1:14" x14ac:dyDescent="0.3">
      <c r="A2389" s="10" t="s">
        <v>9</v>
      </c>
      <c r="B2389" s="10" t="s">
        <v>78</v>
      </c>
      <c r="C2389" s="10" t="s">
        <v>4779</v>
      </c>
      <c r="D2389" s="10" t="s">
        <v>5447</v>
      </c>
      <c r="E2389" s="11" t="s">
        <v>5448</v>
      </c>
      <c r="F2389" s="10" t="s">
        <v>4741</v>
      </c>
      <c r="G2389" s="11" t="s">
        <v>4742</v>
      </c>
      <c r="H2389" s="42">
        <v>150573.76300000001</v>
      </c>
      <c r="I2389" s="42">
        <v>467.64430844991602</v>
      </c>
      <c r="J2389" s="42">
        <v>18789.315123639499</v>
      </c>
      <c r="K2389" s="42">
        <v>19256.959432089399</v>
      </c>
      <c r="N2389" s="43"/>
    </row>
    <row r="2390" spans="1:14" x14ac:dyDescent="0.3">
      <c r="A2390" s="10" t="s">
        <v>9</v>
      </c>
      <c r="B2390" s="10" t="s">
        <v>78</v>
      </c>
      <c r="C2390" s="10" t="s">
        <v>4779</v>
      </c>
      <c r="D2390" s="10" t="s">
        <v>5449</v>
      </c>
      <c r="E2390" s="11" t="s">
        <v>5450</v>
      </c>
      <c r="F2390" s="10" t="s">
        <v>416</v>
      </c>
      <c r="G2390" s="11" t="s">
        <v>417</v>
      </c>
      <c r="H2390" s="42">
        <v>1097869.7588</v>
      </c>
      <c r="I2390" s="42">
        <v>1220.7154812015101</v>
      </c>
      <c r="J2390" s="42">
        <v>23233.940672845001</v>
      </c>
      <c r="K2390" s="42">
        <v>24454.656154046501</v>
      </c>
      <c r="N2390" s="43"/>
    </row>
    <row r="2391" spans="1:14" x14ac:dyDescent="0.3">
      <c r="A2391" s="10" t="s">
        <v>9</v>
      </c>
      <c r="B2391" s="10" t="s">
        <v>78</v>
      </c>
      <c r="C2391" s="10" t="s">
        <v>4779</v>
      </c>
      <c r="D2391" s="10" t="s">
        <v>5449</v>
      </c>
      <c r="E2391" s="11" t="s">
        <v>5450</v>
      </c>
      <c r="F2391" s="10" t="s">
        <v>4786</v>
      </c>
      <c r="G2391" s="11" t="s">
        <v>4787</v>
      </c>
      <c r="H2391" s="42">
        <v>127605.989</v>
      </c>
      <c r="I2391" s="42">
        <v>141.884412969962</v>
      </c>
      <c r="J2391" s="42">
        <v>2700.4933451821798</v>
      </c>
      <c r="K2391" s="42">
        <v>2842.3777581521399</v>
      </c>
      <c r="N2391" s="43"/>
    </row>
    <row r="2392" spans="1:14" x14ac:dyDescent="0.3">
      <c r="A2392" s="10" t="s">
        <v>9</v>
      </c>
      <c r="B2392" s="10" t="s">
        <v>78</v>
      </c>
      <c r="C2392" s="10" t="s">
        <v>4779</v>
      </c>
      <c r="D2392" s="10" t="s">
        <v>5449</v>
      </c>
      <c r="E2392" s="11" t="s">
        <v>5450</v>
      </c>
      <c r="F2392" s="10" t="s">
        <v>4794</v>
      </c>
      <c r="G2392" s="11" t="s">
        <v>4795</v>
      </c>
      <c r="H2392" s="42">
        <v>46882.863400000002</v>
      </c>
      <c r="I2392" s="42">
        <v>52.128803660234702</v>
      </c>
      <c r="J2392" s="42">
        <v>992.17020693157303</v>
      </c>
      <c r="K2392" s="42">
        <v>1044.29901059181</v>
      </c>
      <c r="N2392" s="43"/>
    </row>
    <row r="2393" spans="1:14" x14ac:dyDescent="0.3">
      <c r="A2393" s="10" t="s">
        <v>9</v>
      </c>
      <c r="B2393" s="10" t="s">
        <v>78</v>
      </c>
      <c r="C2393" s="10" t="s">
        <v>4779</v>
      </c>
      <c r="D2393" s="10" t="s">
        <v>5449</v>
      </c>
      <c r="E2393" s="11" t="s">
        <v>5450</v>
      </c>
      <c r="F2393" s="10" t="s">
        <v>4739</v>
      </c>
      <c r="G2393" s="11" t="s">
        <v>4740</v>
      </c>
      <c r="H2393" s="42">
        <v>186826.448</v>
      </c>
      <c r="I2393" s="42">
        <v>207.731322856574</v>
      </c>
      <c r="J2393" s="42">
        <v>3953.76097499048</v>
      </c>
      <c r="K2393" s="42">
        <v>4161.4922978470504</v>
      </c>
      <c r="N2393" s="43"/>
    </row>
    <row r="2394" spans="1:14" x14ac:dyDescent="0.3">
      <c r="A2394" s="10" t="s">
        <v>9</v>
      </c>
      <c r="B2394" s="10" t="s">
        <v>78</v>
      </c>
      <c r="C2394" s="10" t="s">
        <v>4779</v>
      </c>
      <c r="D2394" s="10" t="s">
        <v>5449</v>
      </c>
      <c r="E2394" s="11" t="s">
        <v>5450</v>
      </c>
      <c r="F2394" s="10" t="s">
        <v>71</v>
      </c>
      <c r="G2394" s="11" t="s">
        <v>4778</v>
      </c>
      <c r="H2394" s="42">
        <v>92531.967199999999</v>
      </c>
      <c r="I2394" s="42">
        <v>102.88579669783201</v>
      </c>
      <c r="J2394" s="42">
        <v>1958.2306715754701</v>
      </c>
      <c r="K2394" s="42">
        <v>2061.1164682733001</v>
      </c>
      <c r="N2394" s="43"/>
    </row>
    <row r="2395" spans="1:14" x14ac:dyDescent="0.3">
      <c r="A2395" s="10" t="s">
        <v>9</v>
      </c>
      <c r="B2395" s="10" t="s">
        <v>78</v>
      </c>
      <c r="C2395" s="10" t="s">
        <v>4779</v>
      </c>
      <c r="D2395" s="10" t="s">
        <v>5449</v>
      </c>
      <c r="E2395" s="11" t="s">
        <v>5450</v>
      </c>
      <c r="F2395" s="10" t="s">
        <v>4741</v>
      </c>
      <c r="G2395" s="11" t="s">
        <v>4742</v>
      </c>
      <c r="H2395" s="42">
        <v>68033.027300000002</v>
      </c>
      <c r="I2395" s="42">
        <v>75.645557191167697</v>
      </c>
      <c r="J2395" s="42">
        <v>1439.76578900597</v>
      </c>
      <c r="K2395" s="42">
        <v>1515.4113461971299</v>
      </c>
      <c r="N2395" s="43"/>
    </row>
    <row r="2396" spans="1:14" x14ac:dyDescent="0.3">
      <c r="A2396" s="10" t="s">
        <v>9</v>
      </c>
      <c r="B2396" s="10" t="s">
        <v>78</v>
      </c>
      <c r="C2396" s="10" t="s">
        <v>4779</v>
      </c>
      <c r="D2396" s="10" t="s">
        <v>5451</v>
      </c>
      <c r="E2396" s="11" t="s">
        <v>5452</v>
      </c>
      <c r="F2396" s="10" t="s">
        <v>416</v>
      </c>
      <c r="G2396" s="11" t="s">
        <v>417</v>
      </c>
      <c r="H2396" s="42">
        <v>969351.09900000005</v>
      </c>
      <c r="I2396" s="42">
        <v>1117.0932060575601</v>
      </c>
      <c r="J2396" s="42">
        <v>79281.542937518199</v>
      </c>
      <c r="K2396" s="42">
        <v>80398.636143575699</v>
      </c>
      <c r="N2396" s="43"/>
    </row>
    <row r="2397" spans="1:14" x14ac:dyDescent="0.3">
      <c r="A2397" s="10" t="s">
        <v>9</v>
      </c>
      <c r="B2397" s="10" t="s">
        <v>78</v>
      </c>
      <c r="C2397" s="10" t="s">
        <v>4779</v>
      </c>
      <c r="D2397" s="10" t="s">
        <v>5451</v>
      </c>
      <c r="E2397" s="11" t="s">
        <v>5452</v>
      </c>
      <c r="F2397" s="10" t="s">
        <v>244</v>
      </c>
      <c r="G2397" s="11" t="s">
        <v>656</v>
      </c>
      <c r="H2397" s="42">
        <v>199770.33900000001</v>
      </c>
      <c r="I2397" s="42">
        <v>230.218017655925</v>
      </c>
      <c r="J2397" s="42">
        <v>0</v>
      </c>
      <c r="K2397" s="42">
        <v>230.218017655925</v>
      </c>
      <c r="N2397" s="43"/>
    </row>
    <row r="2398" spans="1:14" x14ac:dyDescent="0.3">
      <c r="A2398" s="10" t="s">
        <v>9</v>
      </c>
      <c r="B2398" s="10" t="s">
        <v>78</v>
      </c>
      <c r="C2398" s="10" t="s">
        <v>4779</v>
      </c>
      <c r="D2398" s="10" t="s">
        <v>5451</v>
      </c>
      <c r="E2398" s="11" t="s">
        <v>5452</v>
      </c>
      <c r="F2398" s="10" t="s">
        <v>4731</v>
      </c>
      <c r="G2398" s="11" t="s">
        <v>4732</v>
      </c>
      <c r="H2398" s="42">
        <v>0</v>
      </c>
      <c r="I2398" s="42">
        <v>0</v>
      </c>
      <c r="J2398" s="42">
        <v>0</v>
      </c>
      <c r="K2398" s="42">
        <v>0</v>
      </c>
      <c r="N2398" s="43"/>
    </row>
    <row r="2399" spans="1:14" x14ac:dyDescent="0.3">
      <c r="A2399" s="10" t="s">
        <v>9</v>
      </c>
      <c r="B2399" s="10" t="s">
        <v>78</v>
      </c>
      <c r="C2399" s="10" t="s">
        <v>4779</v>
      </c>
      <c r="D2399" s="10" t="s">
        <v>5451</v>
      </c>
      <c r="E2399" s="11" t="s">
        <v>5452</v>
      </c>
      <c r="F2399" s="10" t="s">
        <v>4786</v>
      </c>
      <c r="G2399" s="11" t="s">
        <v>4787</v>
      </c>
      <c r="H2399" s="42">
        <v>800043.33180000004</v>
      </c>
      <c r="I2399" s="42">
        <v>921.98066460920097</v>
      </c>
      <c r="J2399" s="42">
        <v>65434.154690409501</v>
      </c>
      <c r="K2399" s="42">
        <v>66356.135355018705</v>
      </c>
      <c r="N2399" s="43"/>
    </row>
    <row r="2400" spans="1:14" x14ac:dyDescent="0.3">
      <c r="A2400" s="10" t="s">
        <v>9</v>
      </c>
      <c r="B2400" s="10" t="s">
        <v>78</v>
      </c>
      <c r="C2400" s="10" t="s">
        <v>4779</v>
      </c>
      <c r="D2400" s="10" t="s">
        <v>5451</v>
      </c>
      <c r="E2400" s="11" t="s">
        <v>5452</v>
      </c>
      <c r="F2400" s="10" t="s">
        <v>4739</v>
      </c>
      <c r="G2400" s="11" t="s">
        <v>4740</v>
      </c>
      <c r="H2400" s="42">
        <v>352083.19770000002</v>
      </c>
      <c r="I2400" s="42">
        <v>405.745398693749</v>
      </c>
      <c r="J2400" s="42">
        <v>28796.273286601001</v>
      </c>
      <c r="K2400" s="42">
        <v>29202.018685294799</v>
      </c>
      <c r="N2400" s="43"/>
    </row>
    <row r="2401" spans="1:14" x14ac:dyDescent="0.3">
      <c r="A2401" s="10" t="s">
        <v>9</v>
      </c>
      <c r="B2401" s="10" t="s">
        <v>78</v>
      </c>
      <c r="C2401" s="10" t="s">
        <v>4779</v>
      </c>
      <c r="D2401" s="10" t="s">
        <v>5451</v>
      </c>
      <c r="E2401" s="11" t="s">
        <v>5452</v>
      </c>
      <c r="F2401" s="10" t="s">
        <v>71</v>
      </c>
      <c r="G2401" s="11" t="s">
        <v>4778</v>
      </c>
      <c r="H2401" s="42">
        <v>0</v>
      </c>
      <c r="I2401" s="42">
        <v>0</v>
      </c>
      <c r="J2401" s="42">
        <v>0</v>
      </c>
      <c r="K2401" s="42">
        <v>0</v>
      </c>
      <c r="N2401" s="43"/>
    </row>
    <row r="2402" spans="1:14" x14ac:dyDescent="0.3">
      <c r="A2402" s="10" t="s">
        <v>9</v>
      </c>
      <c r="B2402" s="10" t="s">
        <v>78</v>
      </c>
      <c r="C2402" s="10" t="s">
        <v>4779</v>
      </c>
      <c r="D2402" s="10" t="s">
        <v>5451</v>
      </c>
      <c r="E2402" s="11" t="s">
        <v>5452</v>
      </c>
      <c r="F2402" s="10" t="s">
        <v>4788</v>
      </c>
      <c r="G2402" s="11" t="s">
        <v>4789</v>
      </c>
      <c r="H2402" s="42">
        <v>0</v>
      </c>
      <c r="I2402" s="42">
        <v>0</v>
      </c>
      <c r="J2402" s="42">
        <v>0</v>
      </c>
      <c r="K2402" s="42">
        <v>0</v>
      </c>
      <c r="N2402" s="43"/>
    </row>
    <row r="2403" spans="1:14" x14ac:dyDescent="0.3">
      <c r="A2403" s="10" t="s">
        <v>9</v>
      </c>
      <c r="B2403" s="10" t="s">
        <v>78</v>
      </c>
      <c r="C2403" s="10" t="s">
        <v>4779</v>
      </c>
      <c r="D2403" s="10" t="s">
        <v>5451</v>
      </c>
      <c r="E2403" s="11" t="s">
        <v>5452</v>
      </c>
      <c r="F2403" s="10" t="s">
        <v>4741</v>
      </c>
      <c r="G2403" s="11" t="s">
        <v>4742</v>
      </c>
      <c r="H2403" s="42">
        <v>139807.17139999999</v>
      </c>
      <c r="I2403" s="42">
        <v>161.115659226297</v>
      </c>
      <c r="J2403" s="42">
        <v>11434.585749506399</v>
      </c>
      <c r="K2403" s="42">
        <v>11595.701408732701</v>
      </c>
      <c r="N2403" s="43"/>
    </row>
    <row r="2404" spans="1:14" x14ac:dyDescent="0.3">
      <c r="A2404" s="10" t="s">
        <v>9</v>
      </c>
      <c r="B2404" s="10" t="s">
        <v>78</v>
      </c>
      <c r="C2404" s="10" t="s">
        <v>4779</v>
      </c>
      <c r="D2404" s="10" t="s">
        <v>5453</v>
      </c>
      <c r="E2404" s="11" t="s">
        <v>5454</v>
      </c>
      <c r="F2404" s="10" t="s">
        <v>13</v>
      </c>
      <c r="G2404" s="11" t="s">
        <v>415</v>
      </c>
      <c r="H2404" s="42">
        <v>0</v>
      </c>
      <c r="I2404" s="42">
        <v>0</v>
      </c>
      <c r="J2404" s="42">
        <v>0</v>
      </c>
      <c r="K2404" s="42">
        <v>0</v>
      </c>
      <c r="N2404" s="43"/>
    </row>
    <row r="2405" spans="1:14" x14ac:dyDescent="0.3">
      <c r="A2405" s="10" t="s">
        <v>9</v>
      </c>
      <c r="B2405" s="10" t="s">
        <v>78</v>
      </c>
      <c r="C2405" s="10" t="s">
        <v>4779</v>
      </c>
      <c r="D2405" s="10" t="s">
        <v>5453</v>
      </c>
      <c r="E2405" s="11" t="s">
        <v>5454</v>
      </c>
      <c r="F2405" s="10" t="s">
        <v>416</v>
      </c>
      <c r="G2405" s="11" t="s">
        <v>417</v>
      </c>
      <c r="H2405" s="42">
        <v>306762.5257</v>
      </c>
      <c r="I2405" s="42">
        <v>333.850208725546</v>
      </c>
      <c r="J2405" s="42">
        <v>9148.6103455066095</v>
      </c>
      <c r="K2405" s="42">
        <v>9482.4605542321497</v>
      </c>
      <c r="N2405" s="43"/>
    </row>
    <row r="2406" spans="1:14" x14ac:dyDescent="0.3">
      <c r="A2406" s="10" t="s">
        <v>9</v>
      </c>
      <c r="B2406" s="10" t="s">
        <v>78</v>
      </c>
      <c r="C2406" s="10" t="s">
        <v>4779</v>
      </c>
      <c r="D2406" s="10" t="s">
        <v>5453</v>
      </c>
      <c r="E2406" s="11" t="s">
        <v>5454</v>
      </c>
      <c r="F2406" s="10" t="s">
        <v>4731</v>
      </c>
      <c r="G2406" s="11" t="s">
        <v>4732</v>
      </c>
      <c r="H2406" s="42">
        <v>0</v>
      </c>
      <c r="I2406" s="42">
        <v>0</v>
      </c>
      <c r="J2406" s="42">
        <v>0</v>
      </c>
      <c r="K2406" s="42">
        <v>0</v>
      </c>
      <c r="N2406" s="43"/>
    </row>
    <row r="2407" spans="1:14" x14ac:dyDescent="0.3">
      <c r="A2407" s="10" t="s">
        <v>9</v>
      </c>
      <c r="B2407" s="10" t="s">
        <v>78</v>
      </c>
      <c r="C2407" s="10" t="s">
        <v>4779</v>
      </c>
      <c r="D2407" s="10" t="s">
        <v>5453</v>
      </c>
      <c r="E2407" s="11" t="s">
        <v>5454</v>
      </c>
      <c r="F2407" s="10" t="s">
        <v>4786</v>
      </c>
      <c r="G2407" s="11" t="s">
        <v>4787</v>
      </c>
      <c r="H2407" s="42">
        <v>21722.940200000001</v>
      </c>
      <c r="I2407" s="42">
        <v>23.641114839977099</v>
      </c>
      <c r="J2407" s="42">
        <v>647.84547725751997</v>
      </c>
      <c r="K2407" s="42">
        <v>671.48659209749701</v>
      </c>
      <c r="N2407" s="43"/>
    </row>
    <row r="2408" spans="1:14" x14ac:dyDescent="0.3">
      <c r="A2408" s="10" t="s">
        <v>9</v>
      </c>
      <c r="B2408" s="10" t="s">
        <v>78</v>
      </c>
      <c r="C2408" s="10" t="s">
        <v>4779</v>
      </c>
      <c r="D2408" s="10" t="s">
        <v>5453</v>
      </c>
      <c r="E2408" s="11" t="s">
        <v>5454</v>
      </c>
      <c r="F2408" s="10" t="s">
        <v>4739</v>
      </c>
      <c r="G2408" s="11" t="s">
        <v>4740</v>
      </c>
      <c r="H2408" s="42">
        <v>71954.392900000006</v>
      </c>
      <c r="I2408" s="42">
        <v>78.308095277072894</v>
      </c>
      <c r="J2408" s="42">
        <v>2145.9032580018502</v>
      </c>
      <c r="K2408" s="42">
        <v>2224.2113532789199</v>
      </c>
      <c r="N2408" s="43"/>
    </row>
    <row r="2409" spans="1:14" x14ac:dyDescent="0.3">
      <c r="A2409" s="10" t="s">
        <v>9</v>
      </c>
      <c r="B2409" s="10" t="s">
        <v>78</v>
      </c>
      <c r="C2409" s="10" t="s">
        <v>4779</v>
      </c>
      <c r="D2409" s="10" t="s">
        <v>5453</v>
      </c>
      <c r="E2409" s="11" t="s">
        <v>5454</v>
      </c>
      <c r="F2409" s="10" t="s">
        <v>4788</v>
      </c>
      <c r="G2409" s="11" t="s">
        <v>4789</v>
      </c>
      <c r="H2409" s="42">
        <v>0</v>
      </c>
      <c r="I2409" s="42">
        <v>0</v>
      </c>
      <c r="J2409" s="42">
        <v>0</v>
      </c>
      <c r="K2409" s="42">
        <v>0</v>
      </c>
      <c r="N2409" s="43"/>
    </row>
    <row r="2410" spans="1:14" x14ac:dyDescent="0.3">
      <c r="A2410" s="10" t="s">
        <v>9</v>
      </c>
      <c r="B2410" s="10" t="s">
        <v>78</v>
      </c>
      <c r="C2410" s="10" t="s">
        <v>4779</v>
      </c>
      <c r="D2410" s="10" t="s">
        <v>5453</v>
      </c>
      <c r="E2410" s="11" t="s">
        <v>5454</v>
      </c>
      <c r="F2410" s="10" t="s">
        <v>4741</v>
      </c>
      <c r="G2410" s="11" t="s">
        <v>4742</v>
      </c>
      <c r="H2410" s="42">
        <v>7878.5505999999996</v>
      </c>
      <c r="I2410" s="42">
        <v>8.5742408119832998</v>
      </c>
      <c r="J2410" s="42">
        <v>234.96282508501201</v>
      </c>
      <c r="K2410" s="42">
        <v>243.53706589699601</v>
      </c>
      <c r="N2410" s="43"/>
    </row>
    <row r="2411" spans="1:14" x14ac:dyDescent="0.3">
      <c r="A2411" s="10" t="s">
        <v>9</v>
      </c>
      <c r="B2411" s="10" t="s">
        <v>78</v>
      </c>
      <c r="C2411" s="10" t="s">
        <v>4779</v>
      </c>
      <c r="D2411" s="10" t="s">
        <v>4820</v>
      </c>
      <c r="E2411" s="11" t="s">
        <v>5455</v>
      </c>
      <c r="F2411" s="10" t="s">
        <v>416</v>
      </c>
      <c r="G2411" s="11" t="s">
        <v>417</v>
      </c>
      <c r="H2411" s="42">
        <v>1230391.3343</v>
      </c>
      <c r="I2411" s="42">
        <v>1591.1866559462001</v>
      </c>
      <c r="J2411" s="42">
        <v>79452.1187181602</v>
      </c>
      <c r="K2411" s="42">
        <v>81043.305374106407</v>
      </c>
      <c r="N2411" s="43"/>
    </row>
    <row r="2412" spans="1:14" x14ac:dyDescent="0.3">
      <c r="A2412" s="10" t="s">
        <v>9</v>
      </c>
      <c r="B2412" s="10" t="s">
        <v>78</v>
      </c>
      <c r="C2412" s="10" t="s">
        <v>4779</v>
      </c>
      <c r="D2412" s="10" t="s">
        <v>4820</v>
      </c>
      <c r="E2412" s="11" t="s">
        <v>5455</v>
      </c>
      <c r="F2412" s="10" t="s">
        <v>4731</v>
      </c>
      <c r="G2412" s="11" t="s">
        <v>4732</v>
      </c>
      <c r="H2412" s="42">
        <v>0</v>
      </c>
      <c r="I2412" s="42">
        <v>0</v>
      </c>
      <c r="J2412" s="42">
        <v>0</v>
      </c>
      <c r="K2412" s="42">
        <v>0</v>
      </c>
      <c r="N2412" s="43"/>
    </row>
    <row r="2413" spans="1:14" x14ac:dyDescent="0.3">
      <c r="A2413" s="10" t="s">
        <v>9</v>
      </c>
      <c r="B2413" s="10" t="s">
        <v>78</v>
      </c>
      <c r="C2413" s="10" t="s">
        <v>4779</v>
      </c>
      <c r="D2413" s="10" t="s">
        <v>4820</v>
      </c>
      <c r="E2413" s="11" t="s">
        <v>5455</v>
      </c>
      <c r="F2413" s="10" t="s">
        <v>4786</v>
      </c>
      <c r="G2413" s="11" t="s">
        <v>4787</v>
      </c>
      <c r="H2413" s="42">
        <v>302536.8089</v>
      </c>
      <c r="I2413" s="42">
        <v>391.25156348220202</v>
      </c>
      <c r="J2413" s="42">
        <v>19536.2156628749</v>
      </c>
      <c r="K2413" s="42">
        <v>19927.467226357101</v>
      </c>
      <c r="N2413" s="43"/>
    </row>
    <row r="2414" spans="1:14" x14ac:dyDescent="0.3">
      <c r="A2414" s="10" t="s">
        <v>9</v>
      </c>
      <c r="B2414" s="10" t="s">
        <v>78</v>
      </c>
      <c r="C2414" s="10" t="s">
        <v>4779</v>
      </c>
      <c r="D2414" s="10" t="s">
        <v>4820</v>
      </c>
      <c r="E2414" s="11" t="s">
        <v>5455</v>
      </c>
      <c r="F2414" s="10" t="s">
        <v>4794</v>
      </c>
      <c r="G2414" s="11" t="s">
        <v>4795</v>
      </c>
      <c r="H2414" s="42">
        <v>35146.004800000002</v>
      </c>
      <c r="I2414" s="42">
        <v>45.452086835757598</v>
      </c>
      <c r="J2414" s="42">
        <v>2269.5417823971702</v>
      </c>
      <c r="K2414" s="42">
        <v>2314.9938692329301</v>
      </c>
      <c r="N2414" s="43"/>
    </row>
    <row r="2415" spans="1:14" x14ac:dyDescent="0.3">
      <c r="A2415" s="10" t="s">
        <v>9</v>
      </c>
      <c r="B2415" s="10" t="s">
        <v>78</v>
      </c>
      <c r="C2415" s="10" t="s">
        <v>4779</v>
      </c>
      <c r="D2415" s="10" t="s">
        <v>4820</v>
      </c>
      <c r="E2415" s="11" t="s">
        <v>5455</v>
      </c>
      <c r="F2415" s="10" t="s">
        <v>4741</v>
      </c>
      <c r="G2415" s="11" t="s">
        <v>4742</v>
      </c>
      <c r="H2415" s="42">
        <v>52719.0072</v>
      </c>
      <c r="I2415" s="42">
        <v>68.178130253636397</v>
      </c>
      <c r="J2415" s="42">
        <v>3404.3126735957599</v>
      </c>
      <c r="K2415" s="42">
        <v>3472.49080384939</v>
      </c>
      <c r="N2415" s="43"/>
    </row>
    <row r="2416" spans="1:14" x14ac:dyDescent="0.3">
      <c r="A2416" s="10" t="s">
        <v>9</v>
      </c>
      <c r="B2416" s="10" t="s">
        <v>78</v>
      </c>
      <c r="C2416" s="10" t="s">
        <v>4779</v>
      </c>
      <c r="D2416" s="10" t="s">
        <v>5456</v>
      </c>
      <c r="E2416" s="11" t="s">
        <v>5457</v>
      </c>
      <c r="F2416" s="10" t="s">
        <v>13</v>
      </c>
      <c r="G2416" s="11" t="s">
        <v>415</v>
      </c>
      <c r="H2416" s="42">
        <v>0</v>
      </c>
      <c r="I2416" s="42" t="s">
        <v>414</v>
      </c>
      <c r="J2416" s="42">
        <v>0</v>
      </c>
      <c r="K2416" s="42">
        <v>0</v>
      </c>
      <c r="N2416" s="43"/>
    </row>
    <row r="2417" spans="1:14" x14ac:dyDescent="0.3">
      <c r="A2417" s="10" t="s">
        <v>9</v>
      </c>
      <c r="B2417" s="10" t="s">
        <v>78</v>
      </c>
      <c r="C2417" s="10" t="s">
        <v>4779</v>
      </c>
      <c r="D2417" s="10" t="s">
        <v>5456</v>
      </c>
      <c r="E2417" s="11" t="s">
        <v>5457</v>
      </c>
      <c r="F2417" s="10" t="s">
        <v>416</v>
      </c>
      <c r="G2417" s="11" t="s">
        <v>417</v>
      </c>
      <c r="H2417" s="42">
        <v>38.897399999999998</v>
      </c>
      <c r="I2417" s="42" t="s">
        <v>414</v>
      </c>
      <c r="J2417" s="42">
        <v>0</v>
      </c>
      <c r="K2417" s="42">
        <v>0</v>
      </c>
      <c r="N2417" s="43"/>
    </row>
    <row r="2418" spans="1:14" x14ac:dyDescent="0.3">
      <c r="A2418" s="10" t="s">
        <v>9</v>
      </c>
      <c r="B2418" s="10" t="s">
        <v>78</v>
      </c>
      <c r="C2418" s="10" t="s">
        <v>4779</v>
      </c>
      <c r="D2418" s="10" t="s">
        <v>5456</v>
      </c>
      <c r="E2418" s="11" t="s">
        <v>5457</v>
      </c>
      <c r="F2418" s="10" t="s">
        <v>4731</v>
      </c>
      <c r="G2418" s="11" t="s">
        <v>4732</v>
      </c>
      <c r="H2418" s="42">
        <v>0</v>
      </c>
      <c r="I2418" s="42" t="s">
        <v>414</v>
      </c>
      <c r="J2418" s="42">
        <v>0</v>
      </c>
      <c r="K2418" s="42">
        <v>0</v>
      </c>
      <c r="N2418" s="43"/>
    </row>
    <row r="2419" spans="1:14" x14ac:dyDescent="0.3">
      <c r="A2419" s="10" t="s">
        <v>9</v>
      </c>
      <c r="B2419" s="10" t="s">
        <v>78</v>
      </c>
      <c r="C2419" s="10" t="s">
        <v>4779</v>
      </c>
      <c r="D2419" s="10" t="s">
        <v>5456</v>
      </c>
      <c r="E2419" s="11" t="s">
        <v>5457</v>
      </c>
      <c r="F2419" s="10" t="s">
        <v>4786</v>
      </c>
      <c r="G2419" s="11" t="s">
        <v>4787</v>
      </c>
      <c r="H2419" s="42">
        <v>35.938400000000001</v>
      </c>
      <c r="I2419" s="42" t="s">
        <v>414</v>
      </c>
      <c r="J2419" s="42">
        <v>0</v>
      </c>
      <c r="K2419" s="42">
        <v>0</v>
      </c>
      <c r="N2419" s="43"/>
    </row>
    <row r="2420" spans="1:14" x14ac:dyDescent="0.3">
      <c r="A2420" s="10" t="s">
        <v>9</v>
      </c>
      <c r="B2420" s="10" t="s">
        <v>78</v>
      </c>
      <c r="C2420" s="10" t="s">
        <v>4779</v>
      </c>
      <c r="D2420" s="10" t="s">
        <v>5456</v>
      </c>
      <c r="E2420" s="11" t="s">
        <v>5457</v>
      </c>
      <c r="F2420" s="10" t="s">
        <v>4859</v>
      </c>
      <c r="G2420" s="11" t="s">
        <v>4860</v>
      </c>
      <c r="H2420" s="42">
        <v>25.103100000000001</v>
      </c>
      <c r="I2420" s="42" t="s">
        <v>414</v>
      </c>
      <c r="J2420" s="42">
        <v>0</v>
      </c>
      <c r="K2420" s="42">
        <v>0</v>
      </c>
      <c r="N2420" s="43"/>
    </row>
    <row r="2421" spans="1:14" x14ac:dyDescent="0.3">
      <c r="A2421" s="10" t="s">
        <v>9</v>
      </c>
      <c r="B2421" s="10" t="s">
        <v>78</v>
      </c>
      <c r="C2421" s="10" t="s">
        <v>4779</v>
      </c>
      <c r="D2421" s="10" t="s">
        <v>5456</v>
      </c>
      <c r="E2421" s="11" t="s">
        <v>5457</v>
      </c>
      <c r="F2421" s="10" t="s">
        <v>5118</v>
      </c>
      <c r="G2421" s="11" t="s">
        <v>5119</v>
      </c>
      <c r="H2421" s="42">
        <v>1.0329999999999999</v>
      </c>
      <c r="I2421" s="42" t="s">
        <v>414</v>
      </c>
      <c r="J2421" s="42">
        <v>0</v>
      </c>
      <c r="K2421" s="42">
        <v>0</v>
      </c>
      <c r="N2421" s="43"/>
    </row>
    <row r="2422" spans="1:14" x14ac:dyDescent="0.3">
      <c r="A2422" s="10" t="s">
        <v>9</v>
      </c>
      <c r="B2422" s="10" t="s">
        <v>78</v>
      </c>
      <c r="C2422" s="10" t="s">
        <v>4779</v>
      </c>
      <c r="D2422" s="10" t="s">
        <v>5456</v>
      </c>
      <c r="E2422" s="11" t="s">
        <v>5457</v>
      </c>
      <c r="F2422" s="10" t="s">
        <v>5458</v>
      </c>
      <c r="G2422" s="11" t="s">
        <v>5459</v>
      </c>
      <c r="H2422" s="42">
        <v>1.3773</v>
      </c>
      <c r="I2422" s="42" t="s">
        <v>414</v>
      </c>
      <c r="J2422" s="42">
        <v>0</v>
      </c>
      <c r="K2422" s="42">
        <v>0</v>
      </c>
      <c r="N2422" s="43"/>
    </row>
    <row r="2423" spans="1:14" x14ac:dyDescent="0.3">
      <c r="A2423" s="10" t="s">
        <v>9</v>
      </c>
      <c r="B2423" s="10" t="s">
        <v>78</v>
      </c>
      <c r="C2423" s="10" t="s">
        <v>4779</v>
      </c>
      <c r="D2423" s="10" t="s">
        <v>5456</v>
      </c>
      <c r="E2423" s="11" t="s">
        <v>5457</v>
      </c>
      <c r="F2423" s="10" t="s">
        <v>4741</v>
      </c>
      <c r="G2423" s="11" t="s">
        <v>4742</v>
      </c>
      <c r="H2423" s="42">
        <v>2.0121000000000002</v>
      </c>
      <c r="I2423" s="42" t="s">
        <v>414</v>
      </c>
      <c r="J2423" s="42">
        <v>0</v>
      </c>
      <c r="K2423" s="42">
        <v>0</v>
      </c>
      <c r="N2423" s="43"/>
    </row>
    <row r="2424" spans="1:14" x14ac:dyDescent="0.3">
      <c r="A2424" s="10" t="s">
        <v>9</v>
      </c>
      <c r="B2424" s="10" t="s">
        <v>78</v>
      </c>
      <c r="C2424" s="10" t="s">
        <v>4779</v>
      </c>
      <c r="D2424" s="10" t="s">
        <v>5456</v>
      </c>
      <c r="E2424" s="11" t="s">
        <v>5457</v>
      </c>
      <c r="F2424" s="10" t="s">
        <v>5054</v>
      </c>
      <c r="G2424" s="11" t="s">
        <v>5055</v>
      </c>
      <c r="H2424" s="42">
        <v>2.3780000000000001</v>
      </c>
      <c r="I2424" s="42" t="s">
        <v>414</v>
      </c>
      <c r="J2424" s="42">
        <v>0</v>
      </c>
      <c r="K2424" s="42">
        <v>0</v>
      </c>
      <c r="N2424" s="43"/>
    </row>
    <row r="2425" spans="1:14" x14ac:dyDescent="0.3">
      <c r="A2425" s="10" t="s">
        <v>9</v>
      </c>
      <c r="B2425" s="10" t="s">
        <v>78</v>
      </c>
      <c r="C2425" s="10" t="s">
        <v>11</v>
      </c>
      <c r="D2425" s="10" t="s">
        <v>285</v>
      </c>
      <c r="E2425" s="11" t="s">
        <v>492</v>
      </c>
      <c r="F2425" s="10" t="s">
        <v>13</v>
      </c>
      <c r="G2425" s="11" t="s">
        <v>415</v>
      </c>
      <c r="H2425" s="42">
        <v>0</v>
      </c>
      <c r="I2425" s="42">
        <v>0</v>
      </c>
      <c r="J2425" s="42">
        <v>0</v>
      </c>
      <c r="K2425" s="42">
        <v>0</v>
      </c>
      <c r="N2425" s="43"/>
    </row>
    <row r="2426" spans="1:14" x14ac:dyDescent="0.3">
      <c r="A2426" s="10" t="s">
        <v>9</v>
      </c>
      <c r="B2426" s="10" t="s">
        <v>78</v>
      </c>
      <c r="C2426" s="10" t="s">
        <v>11</v>
      </c>
      <c r="D2426" s="10" t="s">
        <v>285</v>
      </c>
      <c r="E2426" s="11" t="s">
        <v>492</v>
      </c>
      <c r="F2426" s="10" t="s">
        <v>15</v>
      </c>
      <c r="G2426" s="11" t="s">
        <v>418</v>
      </c>
      <c r="H2426" s="42">
        <v>3811202.3434000001</v>
      </c>
      <c r="I2426" s="42">
        <v>3521.7257216264402</v>
      </c>
      <c r="J2426" s="42">
        <v>0</v>
      </c>
      <c r="K2426" s="42">
        <v>3521.7257216264402</v>
      </c>
      <c r="N2426" s="43"/>
    </row>
    <row r="2427" spans="1:14" x14ac:dyDescent="0.3">
      <c r="A2427" s="10" t="s">
        <v>9</v>
      </c>
      <c r="B2427" s="10" t="s">
        <v>78</v>
      </c>
      <c r="C2427" s="10" t="s">
        <v>11</v>
      </c>
      <c r="D2427" s="10" t="s">
        <v>285</v>
      </c>
      <c r="E2427" s="11" t="s">
        <v>492</v>
      </c>
      <c r="F2427" s="10" t="s">
        <v>17</v>
      </c>
      <c r="G2427" s="11" t="s">
        <v>4798</v>
      </c>
      <c r="H2427" s="42">
        <v>0</v>
      </c>
      <c r="I2427" s="42">
        <v>0</v>
      </c>
      <c r="J2427" s="42">
        <v>0</v>
      </c>
      <c r="K2427" s="42">
        <v>0</v>
      </c>
      <c r="N2427" s="43"/>
    </row>
    <row r="2428" spans="1:14" x14ac:dyDescent="0.3">
      <c r="A2428" s="10" t="s">
        <v>9</v>
      </c>
      <c r="B2428" s="10" t="s">
        <v>78</v>
      </c>
      <c r="C2428" s="10" t="s">
        <v>11</v>
      </c>
      <c r="D2428" s="10" t="s">
        <v>285</v>
      </c>
      <c r="E2428" s="11" t="s">
        <v>492</v>
      </c>
      <c r="F2428" s="10" t="s">
        <v>18</v>
      </c>
      <c r="G2428" s="11" t="s">
        <v>4799</v>
      </c>
      <c r="H2428" s="42">
        <v>3619247.6839000001</v>
      </c>
      <c r="I2428" s="42">
        <v>3344.3508144244202</v>
      </c>
      <c r="J2428" s="42">
        <v>12302.2732347979</v>
      </c>
      <c r="K2428" s="42">
        <v>15646.624049222301</v>
      </c>
      <c r="N2428" s="43"/>
    </row>
    <row r="2429" spans="1:14" x14ac:dyDescent="0.3">
      <c r="A2429" s="10" t="s">
        <v>9</v>
      </c>
      <c r="B2429" s="10" t="s">
        <v>78</v>
      </c>
      <c r="C2429" s="10" t="s">
        <v>11</v>
      </c>
      <c r="D2429" s="10" t="s">
        <v>79</v>
      </c>
      <c r="E2429" s="11" t="s">
        <v>493</v>
      </c>
      <c r="F2429" s="10" t="s">
        <v>13</v>
      </c>
      <c r="G2429" s="11" t="s">
        <v>415</v>
      </c>
      <c r="H2429" s="42">
        <v>0</v>
      </c>
      <c r="I2429" s="42">
        <v>0</v>
      </c>
      <c r="J2429" s="42">
        <v>0</v>
      </c>
      <c r="K2429" s="42">
        <v>0</v>
      </c>
      <c r="N2429" s="43"/>
    </row>
    <row r="2430" spans="1:14" x14ac:dyDescent="0.3">
      <c r="A2430" s="10" t="s">
        <v>9</v>
      </c>
      <c r="B2430" s="10" t="s">
        <v>78</v>
      </c>
      <c r="C2430" s="10" t="s">
        <v>11</v>
      </c>
      <c r="D2430" s="10" t="s">
        <v>79</v>
      </c>
      <c r="E2430" s="11" t="s">
        <v>493</v>
      </c>
      <c r="F2430" s="10" t="s">
        <v>15</v>
      </c>
      <c r="G2430" s="11" t="s">
        <v>418</v>
      </c>
      <c r="H2430" s="42">
        <v>3818797.0446000001</v>
      </c>
      <c r="I2430" s="42">
        <v>5863.9029755740503</v>
      </c>
      <c r="J2430" s="42">
        <v>0</v>
      </c>
      <c r="K2430" s="42">
        <v>5863.9029755740503</v>
      </c>
      <c r="N2430" s="43"/>
    </row>
    <row r="2431" spans="1:14" x14ac:dyDescent="0.3">
      <c r="A2431" s="10" t="s">
        <v>9</v>
      </c>
      <c r="B2431" s="10" t="s">
        <v>78</v>
      </c>
      <c r="C2431" s="10" t="s">
        <v>11</v>
      </c>
      <c r="D2431" s="10" t="s">
        <v>79</v>
      </c>
      <c r="E2431" s="11" t="s">
        <v>493</v>
      </c>
      <c r="F2431" s="10" t="s">
        <v>16</v>
      </c>
      <c r="G2431" s="11" t="s">
        <v>426</v>
      </c>
      <c r="H2431" s="42">
        <v>0</v>
      </c>
      <c r="I2431" s="42">
        <v>0</v>
      </c>
      <c r="J2431" s="42">
        <v>0</v>
      </c>
      <c r="K2431" s="42">
        <v>0</v>
      </c>
      <c r="N2431" s="43"/>
    </row>
    <row r="2432" spans="1:14" x14ac:dyDescent="0.3">
      <c r="A2432" s="10" t="s">
        <v>9</v>
      </c>
      <c r="B2432" s="10" t="s">
        <v>78</v>
      </c>
      <c r="C2432" s="10" t="s">
        <v>11</v>
      </c>
      <c r="D2432" s="10" t="s">
        <v>79</v>
      </c>
      <c r="E2432" s="11" t="s">
        <v>493</v>
      </c>
      <c r="F2432" s="10" t="s">
        <v>17</v>
      </c>
      <c r="G2432" s="11" t="s">
        <v>4798</v>
      </c>
      <c r="H2432" s="42">
        <v>0</v>
      </c>
      <c r="I2432" s="42">
        <v>0</v>
      </c>
      <c r="J2432" s="42">
        <v>0</v>
      </c>
      <c r="K2432" s="42">
        <v>0</v>
      </c>
      <c r="N2432" s="43"/>
    </row>
    <row r="2433" spans="1:14" x14ac:dyDescent="0.3">
      <c r="A2433" s="10" t="s">
        <v>9</v>
      </c>
      <c r="B2433" s="10" t="s">
        <v>78</v>
      </c>
      <c r="C2433" s="10" t="s">
        <v>11</v>
      </c>
      <c r="D2433" s="10" t="s">
        <v>79</v>
      </c>
      <c r="E2433" s="11" t="s">
        <v>493</v>
      </c>
      <c r="F2433" s="10" t="s">
        <v>18</v>
      </c>
      <c r="G2433" s="11" t="s">
        <v>4799</v>
      </c>
      <c r="H2433" s="42">
        <v>3008352.8292999999</v>
      </c>
      <c r="I2433" s="42">
        <v>4619.4361472708297</v>
      </c>
      <c r="J2433" s="42">
        <v>235041.50135735801</v>
      </c>
      <c r="K2433" s="42">
        <v>239660.93750462899</v>
      </c>
      <c r="N2433" s="43"/>
    </row>
    <row r="2434" spans="1:14" x14ac:dyDescent="0.3">
      <c r="A2434" s="10" t="s">
        <v>9</v>
      </c>
      <c r="B2434" s="10" t="s">
        <v>78</v>
      </c>
      <c r="C2434" s="10" t="s">
        <v>11</v>
      </c>
      <c r="D2434" s="10" t="s">
        <v>80</v>
      </c>
      <c r="E2434" s="11" t="s">
        <v>494</v>
      </c>
      <c r="F2434" s="10" t="s">
        <v>25</v>
      </c>
      <c r="G2434" s="11" t="s">
        <v>4887</v>
      </c>
      <c r="H2434" s="42">
        <v>5188542.6820999999</v>
      </c>
      <c r="I2434" s="42">
        <v>9803.4549210176992</v>
      </c>
      <c r="J2434" s="42">
        <v>0</v>
      </c>
      <c r="K2434" s="42">
        <v>9803.4549210176992</v>
      </c>
      <c r="N2434" s="43"/>
    </row>
    <row r="2435" spans="1:14" x14ac:dyDescent="0.3">
      <c r="A2435" s="10" t="s">
        <v>9</v>
      </c>
      <c r="B2435" s="10" t="s">
        <v>78</v>
      </c>
      <c r="C2435" s="10" t="s">
        <v>11</v>
      </c>
      <c r="D2435" s="10" t="s">
        <v>80</v>
      </c>
      <c r="E2435" s="11" t="s">
        <v>494</v>
      </c>
      <c r="F2435" s="10" t="s">
        <v>13</v>
      </c>
      <c r="G2435" s="11" t="s">
        <v>415</v>
      </c>
      <c r="H2435" s="42">
        <v>0</v>
      </c>
      <c r="I2435" s="42">
        <v>0</v>
      </c>
      <c r="J2435" s="42">
        <v>0</v>
      </c>
      <c r="K2435" s="42">
        <v>0</v>
      </c>
      <c r="N2435" s="43"/>
    </row>
    <row r="2436" spans="1:14" x14ac:dyDescent="0.3">
      <c r="A2436" s="10" t="s">
        <v>9</v>
      </c>
      <c r="B2436" s="10" t="s">
        <v>78</v>
      </c>
      <c r="C2436" s="10" t="s">
        <v>11</v>
      </c>
      <c r="D2436" s="10" t="s">
        <v>80</v>
      </c>
      <c r="E2436" s="11" t="s">
        <v>494</v>
      </c>
      <c r="F2436" s="10" t="s">
        <v>15</v>
      </c>
      <c r="G2436" s="11" t="s">
        <v>418</v>
      </c>
      <c r="H2436" s="42">
        <v>9696976.0534000006</v>
      </c>
      <c r="I2436" s="42">
        <v>19818.821888706902</v>
      </c>
      <c r="J2436" s="42">
        <v>0</v>
      </c>
      <c r="K2436" s="42">
        <v>19818.821888706902</v>
      </c>
      <c r="N2436" s="43"/>
    </row>
    <row r="2437" spans="1:14" x14ac:dyDescent="0.3">
      <c r="A2437" s="10" t="s">
        <v>9</v>
      </c>
      <c r="B2437" s="10" t="s">
        <v>78</v>
      </c>
      <c r="C2437" s="10" t="s">
        <v>11</v>
      </c>
      <c r="D2437" s="10" t="s">
        <v>80</v>
      </c>
      <c r="E2437" s="11" t="s">
        <v>494</v>
      </c>
      <c r="F2437" s="10" t="s">
        <v>16</v>
      </c>
      <c r="G2437" s="11" t="s">
        <v>426</v>
      </c>
      <c r="H2437" s="42">
        <v>388817.14059999998</v>
      </c>
      <c r="I2437" s="42">
        <v>794.67017501816099</v>
      </c>
      <c r="J2437" s="42">
        <v>0</v>
      </c>
      <c r="K2437" s="42">
        <v>794.67017501816099</v>
      </c>
      <c r="N2437" s="43"/>
    </row>
    <row r="2438" spans="1:14" x14ac:dyDescent="0.3">
      <c r="A2438" s="10" t="s">
        <v>9</v>
      </c>
      <c r="B2438" s="10" t="s">
        <v>78</v>
      </c>
      <c r="C2438" s="10" t="s">
        <v>11</v>
      </c>
      <c r="D2438" s="10" t="s">
        <v>80</v>
      </c>
      <c r="E2438" s="11" t="s">
        <v>494</v>
      </c>
      <c r="F2438" s="10" t="s">
        <v>17</v>
      </c>
      <c r="G2438" s="11" t="s">
        <v>4798</v>
      </c>
      <c r="H2438" s="42">
        <v>0</v>
      </c>
      <c r="I2438" s="42">
        <v>0</v>
      </c>
      <c r="J2438" s="42">
        <v>0</v>
      </c>
      <c r="K2438" s="42">
        <v>0</v>
      </c>
      <c r="N2438" s="43"/>
    </row>
    <row r="2439" spans="1:14" x14ac:dyDescent="0.3">
      <c r="A2439" s="10" t="s">
        <v>9</v>
      </c>
      <c r="B2439" s="10" t="s">
        <v>78</v>
      </c>
      <c r="C2439" s="10" t="s">
        <v>11</v>
      </c>
      <c r="D2439" s="10" t="s">
        <v>80</v>
      </c>
      <c r="E2439" s="11" t="s">
        <v>494</v>
      </c>
      <c r="F2439" s="10" t="s">
        <v>18</v>
      </c>
      <c r="G2439" s="11" t="s">
        <v>4799</v>
      </c>
      <c r="H2439" s="42">
        <v>7069065.9187000003</v>
      </c>
      <c r="I2439" s="42">
        <v>14447.860610568299</v>
      </c>
      <c r="J2439" s="42">
        <v>2198801.9859006298</v>
      </c>
      <c r="K2439" s="42">
        <v>2213249.8465111898</v>
      </c>
      <c r="N2439" s="43"/>
    </row>
    <row r="2440" spans="1:14" x14ac:dyDescent="0.3">
      <c r="A2440" s="10" t="s">
        <v>9</v>
      </c>
      <c r="B2440" s="10" t="s">
        <v>78</v>
      </c>
      <c r="C2440" s="10" t="s">
        <v>11</v>
      </c>
      <c r="D2440" s="10" t="s">
        <v>82</v>
      </c>
      <c r="E2440" s="11" t="s">
        <v>495</v>
      </c>
      <c r="F2440" s="10" t="s">
        <v>15</v>
      </c>
      <c r="G2440" s="11" t="s">
        <v>418</v>
      </c>
      <c r="H2440" s="42">
        <v>11233125.1335</v>
      </c>
      <c r="I2440" s="42">
        <v>13291.8692208947</v>
      </c>
      <c r="J2440" s="42">
        <v>0</v>
      </c>
      <c r="K2440" s="42">
        <v>13291.8692208947</v>
      </c>
      <c r="N2440" s="43"/>
    </row>
    <row r="2441" spans="1:14" x14ac:dyDescent="0.3">
      <c r="A2441" s="10" t="s">
        <v>9</v>
      </c>
      <c r="B2441" s="10" t="s">
        <v>78</v>
      </c>
      <c r="C2441" s="10" t="s">
        <v>11</v>
      </c>
      <c r="D2441" s="10" t="s">
        <v>82</v>
      </c>
      <c r="E2441" s="11" t="s">
        <v>495</v>
      </c>
      <c r="F2441" s="10" t="s">
        <v>17</v>
      </c>
      <c r="G2441" s="11" t="s">
        <v>4798</v>
      </c>
      <c r="H2441" s="42">
        <v>0</v>
      </c>
      <c r="I2441" s="42">
        <v>0</v>
      </c>
      <c r="J2441" s="42">
        <v>0</v>
      </c>
      <c r="K2441" s="42">
        <v>0</v>
      </c>
      <c r="N2441" s="43"/>
    </row>
    <row r="2442" spans="1:14" x14ac:dyDescent="0.3">
      <c r="A2442" s="10" t="s">
        <v>9</v>
      </c>
      <c r="B2442" s="10" t="s">
        <v>78</v>
      </c>
      <c r="C2442" s="10" t="s">
        <v>11</v>
      </c>
      <c r="D2442" s="10" t="s">
        <v>82</v>
      </c>
      <c r="E2442" s="11" t="s">
        <v>495</v>
      </c>
      <c r="F2442" s="10" t="s">
        <v>18</v>
      </c>
      <c r="G2442" s="11" t="s">
        <v>4799</v>
      </c>
      <c r="H2442" s="42">
        <v>6942551.3552999999</v>
      </c>
      <c r="I2442" s="42">
        <v>8214.9431771448908</v>
      </c>
      <c r="J2442" s="42">
        <v>449199.137002745</v>
      </c>
      <c r="K2442" s="42">
        <v>457414.08017988998</v>
      </c>
      <c r="N2442" s="43"/>
    </row>
    <row r="2443" spans="1:14" x14ac:dyDescent="0.3">
      <c r="A2443" s="10" t="s">
        <v>9</v>
      </c>
      <c r="B2443" s="10" t="s">
        <v>78</v>
      </c>
      <c r="C2443" s="10" t="s">
        <v>11</v>
      </c>
      <c r="D2443" s="10" t="s">
        <v>83</v>
      </c>
      <c r="E2443" s="11" t="s">
        <v>496</v>
      </c>
      <c r="F2443" s="10" t="s">
        <v>25</v>
      </c>
      <c r="G2443" s="11" t="s">
        <v>4887</v>
      </c>
      <c r="H2443" s="42">
        <v>856947.38520000002</v>
      </c>
      <c r="I2443" s="42">
        <v>1433.70345004503</v>
      </c>
      <c r="J2443" s="42">
        <v>0</v>
      </c>
      <c r="K2443" s="42">
        <v>1433.70345004503</v>
      </c>
      <c r="N2443" s="43"/>
    </row>
    <row r="2444" spans="1:14" x14ac:dyDescent="0.3">
      <c r="A2444" s="10" t="s">
        <v>9</v>
      </c>
      <c r="B2444" s="10" t="s">
        <v>78</v>
      </c>
      <c r="C2444" s="10" t="s">
        <v>11</v>
      </c>
      <c r="D2444" s="10" t="s">
        <v>83</v>
      </c>
      <c r="E2444" s="11" t="s">
        <v>496</v>
      </c>
      <c r="F2444" s="10" t="s">
        <v>13</v>
      </c>
      <c r="G2444" s="11" t="s">
        <v>415</v>
      </c>
      <c r="H2444" s="42">
        <v>0</v>
      </c>
      <c r="I2444" s="42">
        <v>0</v>
      </c>
      <c r="J2444" s="42">
        <v>0</v>
      </c>
      <c r="K2444" s="42">
        <v>0</v>
      </c>
      <c r="N2444" s="43"/>
    </row>
    <row r="2445" spans="1:14" x14ac:dyDescent="0.3">
      <c r="A2445" s="10" t="s">
        <v>9</v>
      </c>
      <c r="B2445" s="10" t="s">
        <v>78</v>
      </c>
      <c r="C2445" s="10" t="s">
        <v>11</v>
      </c>
      <c r="D2445" s="10" t="s">
        <v>83</v>
      </c>
      <c r="E2445" s="11" t="s">
        <v>496</v>
      </c>
      <c r="F2445" s="10" t="s">
        <v>15</v>
      </c>
      <c r="G2445" s="11" t="s">
        <v>418</v>
      </c>
      <c r="H2445" s="42">
        <v>4456549.2796999998</v>
      </c>
      <c r="I2445" s="42">
        <v>7874.6696957697304</v>
      </c>
      <c r="J2445" s="42">
        <v>0</v>
      </c>
      <c r="K2445" s="42">
        <v>7874.6696957697304</v>
      </c>
      <c r="N2445" s="43"/>
    </row>
    <row r="2446" spans="1:14" x14ac:dyDescent="0.3">
      <c r="A2446" s="10" t="s">
        <v>9</v>
      </c>
      <c r="B2446" s="10" t="s">
        <v>78</v>
      </c>
      <c r="C2446" s="10" t="s">
        <v>11</v>
      </c>
      <c r="D2446" s="10" t="s">
        <v>83</v>
      </c>
      <c r="E2446" s="11" t="s">
        <v>496</v>
      </c>
      <c r="F2446" s="10" t="s">
        <v>17</v>
      </c>
      <c r="G2446" s="11" t="s">
        <v>4798</v>
      </c>
      <c r="H2446" s="42">
        <v>0</v>
      </c>
      <c r="I2446" s="42">
        <v>0</v>
      </c>
      <c r="J2446" s="42">
        <v>0</v>
      </c>
      <c r="K2446" s="42">
        <v>0</v>
      </c>
      <c r="N2446" s="43"/>
    </row>
    <row r="2447" spans="1:14" x14ac:dyDescent="0.3">
      <c r="A2447" s="10" t="s">
        <v>9</v>
      </c>
      <c r="B2447" s="10" t="s">
        <v>78</v>
      </c>
      <c r="C2447" s="10" t="s">
        <v>11</v>
      </c>
      <c r="D2447" s="10" t="s">
        <v>83</v>
      </c>
      <c r="E2447" s="11" t="s">
        <v>496</v>
      </c>
      <c r="F2447" s="10" t="s">
        <v>18</v>
      </c>
      <c r="G2447" s="11" t="s">
        <v>4799</v>
      </c>
      <c r="H2447" s="42">
        <v>5116554.5398000004</v>
      </c>
      <c r="I2447" s="42">
        <v>9040.8911588660594</v>
      </c>
      <c r="J2447" s="42">
        <v>460399.818827799</v>
      </c>
      <c r="K2447" s="42">
        <v>469440.709986665</v>
      </c>
      <c r="N2447" s="43"/>
    </row>
    <row r="2448" spans="1:14" x14ac:dyDescent="0.3">
      <c r="A2448" s="10" t="s">
        <v>9</v>
      </c>
      <c r="B2448" s="10" t="s">
        <v>78</v>
      </c>
      <c r="C2448" s="10" t="s">
        <v>11</v>
      </c>
      <c r="D2448" s="10" t="s">
        <v>84</v>
      </c>
      <c r="E2448" s="11" t="s">
        <v>497</v>
      </c>
      <c r="F2448" s="10" t="s">
        <v>25</v>
      </c>
      <c r="G2448" s="11" t="s">
        <v>4887</v>
      </c>
      <c r="H2448" s="42">
        <v>4458997.8459999999</v>
      </c>
      <c r="I2448" s="42">
        <v>6956.8801698366797</v>
      </c>
      <c r="J2448" s="42">
        <v>0</v>
      </c>
      <c r="K2448" s="42">
        <v>6956.8801698366797</v>
      </c>
      <c r="N2448" s="43"/>
    </row>
    <row r="2449" spans="1:14" x14ac:dyDescent="0.3">
      <c r="A2449" s="10" t="s">
        <v>9</v>
      </c>
      <c r="B2449" s="10" t="s">
        <v>78</v>
      </c>
      <c r="C2449" s="10" t="s">
        <v>11</v>
      </c>
      <c r="D2449" s="10" t="s">
        <v>84</v>
      </c>
      <c r="E2449" s="11" t="s">
        <v>497</v>
      </c>
      <c r="F2449" s="10" t="s">
        <v>13</v>
      </c>
      <c r="G2449" s="11" t="s">
        <v>415</v>
      </c>
      <c r="H2449" s="42">
        <v>0</v>
      </c>
      <c r="I2449" s="42">
        <v>0</v>
      </c>
      <c r="J2449" s="42">
        <v>0</v>
      </c>
      <c r="K2449" s="42">
        <v>0</v>
      </c>
      <c r="N2449" s="43"/>
    </row>
    <row r="2450" spans="1:14" x14ac:dyDescent="0.3">
      <c r="A2450" s="10" t="s">
        <v>9</v>
      </c>
      <c r="B2450" s="10" t="s">
        <v>78</v>
      </c>
      <c r="C2450" s="10" t="s">
        <v>11</v>
      </c>
      <c r="D2450" s="10" t="s">
        <v>84</v>
      </c>
      <c r="E2450" s="11" t="s">
        <v>497</v>
      </c>
      <c r="F2450" s="10" t="s">
        <v>15</v>
      </c>
      <c r="G2450" s="11" t="s">
        <v>418</v>
      </c>
      <c r="H2450" s="42">
        <v>8283930.0747999996</v>
      </c>
      <c r="I2450" s="42">
        <v>14231.5580218503</v>
      </c>
      <c r="J2450" s="42">
        <v>0</v>
      </c>
      <c r="K2450" s="42">
        <v>14231.5580218503</v>
      </c>
      <c r="N2450" s="43"/>
    </row>
    <row r="2451" spans="1:14" x14ac:dyDescent="0.3">
      <c r="A2451" s="10" t="s">
        <v>9</v>
      </c>
      <c r="B2451" s="10" t="s">
        <v>78</v>
      </c>
      <c r="C2451" s="10" t="s">
        <v>11</v>
      </c>
      <c r="D2451" s="10" t="s">
        <v>84</v>
      </c>
      <c r="E2451" s="11" t="s">
        <v>497</v>
      </c>
      <c r="F2451" s="10" t="s">
        <v>16</v>
      </c>
      <c r="G2451" s="11" t="s">
        <v>426</v>
      </c>
      <c r="H2451" s="42">
        <v>2976564.3994</v>
      </c>
      <c r="I2451" s="42">
        <v>5113.6536132105102</v>
      </c>
      <c r="J2451" s="42">
        <v>0</v>
      </c>
      <c r="K2451" s="42">
        <v>5113.6536132105102</v>
      </c>
      <c r="N2451" s="43"/>
    </row>
    <row r="2452" spans="1:14" x14ac:dyDescent="0.3">
      <c r="A2452" s="10" t="s">
        <v>9</v>
      </c>
      <c r="B2452" s="10" t="s">
        <v>78</v>
      </c>
      <c r="C2452" s="10" t="s">
        <v>11</v>
      </c>
      <c r="D2452" s="10" t="s">
        <v>84</v>
      </c>
      <c r="E2452" s="11" t="s">
        <v>497</v>
      </c>
      <c r="F2452" s="10" t="s">
        <v>30</v>
      </c>
      <c r="G2452" s="11" t="s">
        <v>4888</v>
      </c>
      <c r="H2452" s="42">
        <v>1111045.9749</v>
      </c>
      <c r="I2452" s="42">
        <v>1733.44190278323</v>
      </c>
      <c r="J2452" s="42">
        <v>0</v>
      </c>
      <c r="K2452" s="42">
        <v>1733.44190278323</v>
      </c>
      <c r="N2452" s="43"/>
    </row>
    <row r="2453" spans="1:14" x14ac:dyDescent="0.3">
      <c r="A2453" s="10" t="s">
        <v>9</v>
      </c>
      <c r="B2453" s="10" t="s">
        <v>78</v>
      </c>
      <c r="C2453" s="10" t="s">
        <v>11</v>
      </c>
      <c r="D2453" s="10" t="s">
        <v>84</v>
      </c>
      <c r="E2453" s="11" t="s">
        <v>497</v>
      </c>
      <c r="F2453" s="10" t="s">
        <v>17</v>
      </c>
      <c r="G2453" s="11" t="s">
        <v>4798</v>
      </c>
      <c r="H2453" s="42">
        <v>0</v>
      </c>
      <c r="I2453" s="42">
        <v>0</v>
      </c>
      <c r="J2453" s="42">
        <v>0</v>
      </c>
      <c r="K2453" s="42">
        <v>0</v>
      </c>
      <c r="N2453" s="43"/>
    </row>
    <row r="2454" spans="1:14" x14ac:dyDescent="0.3">
      <c r="A2454" s="10" t="s">
        <v>9</v>
      </c>
      <c r="B2454" s="10" t="s">
        <v>78</v>
      </c>
      <c r="C2454" s="10" t="s">
        <v>11</v>
      </c>
      <c r="D2454" s="10" t="s">
        <v>84</v>
      </c>
      <c r="E2454" s="11" t="s">
        <v>497</v>
      </c>
      <c r="F2454" s="10" t="s">
        <v>18</v>
      </c>
      <c r="G2454" s="11" t="s">
        <v>4799</v>
      </c>
      <c r="H2454" s="42">
        <v>20089287.184700001</v>
      </c>
      <c r="I2454" s="42">
        <v>34512.828284413998</v>
      </c>
      <c r="J2454" s="42">
        <v>3345953.5333637898</v>
      </c>
      <c r="K2454" s="42">
        <v>3380466.3616482001</v>
      </c>
      <c r="N2454" s="43"/>
    </row>
    <row r="2455" spans="1:14" x14ac:dyDescent="0.3">
      <c r="A2455" s="10" t="s">
        <v>9</v>
      </c>
      <c r="B2455" s="10" t="s">
        <v>78</v>
      </c>
      <c r="C2455" s="10" t="s">
        <v>11</v>
      </c>
      <c r="D2455" s="10" t="s">
        <v>81</v>
      </c>
      <c r="E2455" s="11" t="s">
        <v>498</v>
      </c>
      <c r="F2455" s="10" t="s">
        <v>25</v>
      </c>
      <c r="G2455" s="11" t="s">
        <v>4887</v>
      </c>
      <c r="H2455" s="42">
        <v>3721773.2097</v>
      </c>
      <c r="I2455" s="42">
        <v>9702.8064351726807</v>
      </c>
      <c r="J2455" s="42">
        <v>0</v>
      </c>
      <c r="K2455" s="42">
        <v>9702.8064351726807</v>
      </c>
      <c r="N2455" s="43"/>
    </row>
    <row r="2456" spans="1:14" x14ac:dyDescent="0.3">
      <c r="A2456" s="10" t="s">
        <v>9</v>
      </c>
      <c r="B2456" s="10" t="s">
        <v>78</v>
      </c>
      <c r="C2456" s="10" t="s">
        <v>11</v>
      </c>
      <c r="D2456" s="10" t="s">
        <v>81</v>
      </c>
      <c r="E2456" s="11" t="s">
        <v>498</v>
      </c>
      <c r="F2456" s="10" t="s">
        <v>13</v>
      </c>
      <c r="G2456" s="11" t="s">
        <v>415</v>
      </c>
      <c r="H2456" s="42">
        <v>0</v>
      </c>
      <c r="I2456" s="42">
        <v>0</v>
      </c>
      <c r="J2456" s="42">
        <v>0</v>
      </c>
      <c r="K2456" s="42">
        <v>0</v>
      </c>
      <c r="N2456" s="43"/>
    </row>
    <row r="2457" spans="1:14" x14ac:dyDescent="0.3">
      <c r="A2457" s="10" t="s">
        <v>9</v>
      </c>
      <c r="B2457" s="10" t="s">
        <v>78</v>
      </c>
      <c r="C2457" s="10" t="s">
        <v>11</v>
      </c>
      <c r="D2457" s="10" t="s">
        <v>81</v>
      </c>
      <c r="E2457" s="11" t="s">
        <v>498</v>
      </c>
      <c r="F2457" s="10" t="s">
        <v>15</v>
      </c>
      <c r="G2457" s="11" t="s">
        <v>418</v>
      </c>
      <c r="H2457" s="42">
        <v>6698746.0219000001</v>
      </c>
      <c r="I2457" s="42">
        <v>20159.940336429401</v>
      </c>
      <c r="J2457" s="42">
        <v>0</v>
      </c>
      <c r="K2457" s="42">
        <v>20159.940336429401</v>
      </c>
      <c r="N2457" s="43"/>
    </row>
    <row r="2458" spans="1:14" x14ac:dyDescent="0.3">
      <c r="A2458" s="10" t="s">
        <v>9</v>
      </c>
      <c r="B2458" s="10" t="s">
        <v>78</v>
      </c>
      <c r="C2458" s="10" t="s">
        <v>11</v>
      </c>
      <c r="D2458" s="10" t="s">
        <v>81</v>
      </c>
      <c r="E2458" s="11" t="s">
        <v>498</v>
      </c>
      <c r="F2458" s="10" t="s">
        <v>30</v>
      </c>
      <c r="G2458" s="11" t="s">
        <v>4888</v>
      </c>
      <c r="H2458" s="42">
        <v>3978048.1307999999</v>
      </c>
      <c r="I2458" s="42">
        <v>10370.92504799</v>
      </c>
      <c r="J2458" s="42">
        <v>0</v>
      </c>
      <c r="K2458" s="42">
        <v>10370.92504799</v>
      </c>
      <c r="N2458" s="43"/>
    </row>
    <row r="2459" spans="1:14" x14ac:dyDescent="0.3">
      <c r="A2459" s="10" t="s">
        <v>9</v>
      </c>
      <c r="B2459" s="10" t="s">
        <v>78</v>
      </c>
      <c r="C2459" s="10" t="s">
        <v>11</v>
      </c>
      <c r="D2459" s="10" t="s">
        <v>81</v>
      </c>
      <c r="E2459" s="11" t="s">
        <v>498</v>
      </c>
      <c r="F2459" s="10" t="s">
        <v>17</v>
      </c>
      <c r="G2459" s="11" t="s">
        <v>4798</v>
      </c>
      <c r="H2459" s="42">
        <v>0</v>
      </c>
      <c r="I2459" s="42">
        <v>0</v>
      </c>
      <c r="J2459" s="42">
        <v>0</v>
      </c>
      <c r="K2459" s="42">
        <v>0</v>
      </c>
      <c r="N2459" s="43"/>
    </row>
    <row r="2460" spans="1:14" x14ac:dyDescent="0.3">
      <c r="A2460" s="10" t="s">
        <v>9</v>
      </c>
      <c r="B2460" s="10" t="s">
        <v>78</v>
      </c>
      <c r="C2460" s="10" t="s">
        <v>11</v>
      </c>
      <c r="D2460" s="10" t="s">
        <v>81</v>
      </c>
      <c r="E2460" s="11" t="s">
        <v>498</v>
      </c>
      <c r="F2460" s="10" t="s">
        <v>18</v>
      </c>
      <c r="G2460" s="11" t="s">
        <v>4799</v>
      </c>
      <c r="H2460" s="42">
        <v>8713955.6973999999</v>
      </c>
      <c r="I2460" s="42">
        <v>26224.733163745299</v>
      </c>
      <c r="J2460" s="42">
        <v>1678724.69090294</v>
      </c>
      <c r="K2460" s="42">
        <v>1704949.42406669</v>
      </c>
      <c r="N2460" s="43"/>
    </row>
    <row r="2461" spans="1:14" x14ac:dyDescent="0.3">
      <c r="A2461" s="10" t="s">
        <v>9</v>
      </c>
      <c r="B2461" s="10" t="s">
        <v>78</v>
      </c>
      <c r="C2461" s="10" t="s">
        <v>4800</v>
      </c>
      <c r="D2461" s="10" t="s">
        <v>5460</v>
      </c>
      <c r="E2461" s="11" t="s">
        <v>5461</v>
      </c>
      <c r="F2461" s="10" t="s">
        <v>13</v>
      </c>
      <c r="G2461" s="11" t="s">
        <v>415</v>
      </c>
      <c r="H2461" s="42">
        <v>0</v>
      </c>
      <c r="I2461" s="42">
        <v>0</v>
      </c>
      <c r="J2461" s="42">
        <v>0</v>
      </c>
      <c r="K2461" s="42">
        <v>0</v>
      </c>
      <c r="N2461" s="43"/>
    </row>
    <row r="2462" spans="1:14" x14ac:dyDescent="0.3">
      <c r="A2462" s="10" t="s">
        <v>9</v>
      </c>
      <c r="B2462" s="10" t="s">
        <v>78</v>
      </c>
      <c r="C2462" s="10" t="s">
        <v>4800</v>
      </c>
      <c r="D2462" s="10" t="s">
        <v>5460</v>
      </c>
      <c r="E2462" s="11" t="s">
        <v>5461</v>
      </c>
      <c r="F2462" s="10" t="s">
        <v>416</v>
      </c>
      <c r="G2462" s="11" t="s">
        <v>417</v>
      </c>
      <c r="H2462" s="42">
        <v>258291.15549999999</v>
      </c>
      <c r="I2462" s="42">
        <v>360.51495438209002</v>
      </c>
      <c r="J2462" s="42">
        <v>2052.6648006383398</v>
      </c>
      <c r="K2462" s="42">
        <v>2413.1797550204301</v>
      </c>
      <c r="N2462" s="43"/>
    </row>
    <row r="2463" spans="1:14" x14ac:dyDescent="0.3">
      <c r="A2463" s="10" t="s">
        <v>9</v>
      </c>
      <c r="B2463" s="10" t="s">
        <v>78</v>
      </c>
      <c r="C2463" s="10" t="s">
        <v>4800</v>
      </c>
      <c r="D2463" s="10" t="s">
        <v>5462</v>
      </c>
      <c r="E2463" s="11" t="s">
        <v>5463</v>
      </c>
      <c r="F2463" s="10" t="s">
        <v>13</v>
      </c>
      <c r="G2463" s="11" t="s">
        <v>415</v>
      </c>
      <c r="H2463" s="42">
        <v>0</v>
      </c>
      <c r="I2463" s="42">
        <v>0</v>
      </c>
      <c r="J2463" s="42">
        <v>0</v>
      </c>
      <c r="K2463" s="42">
        <v>0</v>
      </c>
      <c r="N2463" s="43"/>
    </row>
    <row r="2464" spans="1:14" x14ac:dyDescent="0.3">
      <c r="A2464" s="10" t="s">
        <v>9</v>
      </c>
      <c r="B2464" s="10" t="s">
        <v>78</v>
      </c>
      <c r="C2464" s="10" t="s">
        <v>4800</v>
      </c>
      <c r="D2464" s="10" t="s">
        <v>5462</v>
      </c>
      <c r="E2464" s="11" t="s">
        <v>5463</v>
      </c>
      <c r="F2464" s="10" t="s">
        <v>416</v>
      </c>
      <c r="G2464" s="11" t="s">
        <v>417</v>
      </c>
      <c r="H2464" s="42">
        <v>6030961.0977999996</v>
      </c>
      <c r="I2464" s="42">
        <v>10960.782173248001</v>
      </c>
      <c r="J2464" s="42">
        <v>772016.95883408096</v>
      </c>
      <c r="K2464" s="42">
        <v>782977.74100732896</v>
      </c>
      <c r="N2464" s="43"/>
    </row>
    <row r="2465" spans="1:14" x14ac:dyDescent="0.3">
      <c r="A2465" s="10" t="s">
        <v>9</v>
      </c>
      <c r="B2465" s="10" t="s">
        <v>78</v>
      </c>
      <c r="C2465" s="10" t="s">
        <v>4800</v>
      </c>
      <c r="D2465" s="10" t="s">
        <v>5462</v>
      </c>
      <c r="E2465" s="11" t="s">
        <v>5463</v>
      </c>
      <c r="F2465" s="10" t="s">
        <v>15</v>
      </c>
      <c r="G2465" s="11" t="s">
        <v>418</v>
      </c>
      <c r="H2465" s="42">
        <v>100866.2484</v>
      </c>
      <c r="I2465" s="42">
        <v>183.316217531674</v>
      </c>
      <c r="J2465" s="42">
        <v>0</v>
      </c>
      <c r="K2465" s="42">
        <v>183.316217531674</v>
      </c>
      <c r="N2465" s="43"/>
    </row>
    <row r="2466" spans="1:14" x14ac:dyDescent="0.3">
      <c r="A2466" s="10" t="s">
        <v>9</v>
      </c>
      <c r="B2466" s="10" t="s">
        <v>78</v>
      </c>
      <c r="C2466" s="10" t="s">
        <v>4800</v>
      </c>
      <c r="D2466" s="10" t="s">
        <v>5464</v>
      </c>
      <c r="E2466" s="11" t="s">
        <v>5465</v>
      </c>
      <c r="F2466" s="10" t="s">
        <v>13</v>
      </c>
      <c r="G2466" s="11" t="s">
        <v>415</v>
      </c>
      <c r="H2466" s="42">
        <v>0</v>
      </c>
      <c r="I2466" s="42">
        <v>0</v>
      </c>
      <c r="J2466" s="42">
        <v>0</v>
      </c>
      <c r="K2466" s="42">
        <v>0</v>
      </c>
      <c r="N2466" s="43"/>
    </row>
    <row r="2467" spans="1:14" x14ac:dyDescent="0.3">
      <c r="A2467" s="10" t="s">
        <v>9</v>
      </c>
      <c r="B2467" s="10" t="s">
        <v>78</v>
      </c>
      <c r="C2467" s="10" t="s">
        <v>4800</v>
      </c>
      <c r="D2467" s="10" t="s">
        <v>5464</v>
      </c>
      <c r="E2467" s="11" t="s">
        <v>5465</v>
      </c>
      <c r="F2467" s="10" t="s">
        <v>416</v>
      </c>
      <c r="G2467" s="11" t="s">
        <v>417</v>
      </c>
      <c r="H2467" s="42">
        <v>1817555.8481999999</v>
      </c>
      <c r="I2467" s="42">
        <v>5469.9517397752697</v>
      </c>
      <c r="J2467" s="42">
        <v>197965.02488205899</v>
      </c>
      <c r="K2467" s="42">
        <v>203434.97662183401</v>
      </c>
      <c r="N2467" s="43"/>
    </row>
    <row r="2468" spans="1:14" x14ac:dyDescent="0.3">
      <c r="A2468" s="10" t="s">
        <v>9</v>
      </c>
      <c r="B2468" s="10" t="s">
        <v>78</v>
      </c>
      <c r="C2468" s="10" t="s">
        <v>4800</v>
      </c>
      <c r="D2468" s="10" t="s">
        <v>5464</v>
      </c>
      <c r="E2468" s="11" t="s">
        <v>5465</v>
      </c>
      <c r="F2468" s="10" t="s">
        <v>4802</v>
      </c>
      <c r="G2468" s="11" t="s">
        <v>4803</v>
      </c>
      <c r="H2468" s="42">
        <v>0</v>
      </c>
      <c r="I2468" s="42">
        <v>0</v>
      </c>
      <c r="J2468" s="42">
        <v>0</v>
      </c>
      <c r="K2468" s="42">
        <v>0</v>
      </c>
      <c r="N2468" s="43"/>
    </row>
    <row r="2469" spans="1:14" x14ac:dyDescent="0.3">
      <c r="A2469" s="10" t="s">
        <v>9</v>
      </c>
      <c r="B2469" s="10" t="s">
        <v>78</v>
      </c>
      <c r="C2469" s="10" t="s">
        <v>4800</v>
      </c>
      <c r="D2469" s="10" t="s">
        <v>5466</v>
      </c>
      <c r="E2469" s="11" t="s">
        <v>5467</v>
      </c>
      <c r="F2469" s="10" t="s">
        <v>13</v>
      </c>
      <c r="G2469" s="11" t="s">
        <v>415</v>
      </c>
      <c r="H2469" s="42">
        <v>0</v>
      </c>
      <c r="I2469" s="42">
        <v>0</v>
      </c>
      <c r="J2469" s="42">
        <v>0</v>
      </c>
      <c r="K2469" s="42">
        <v>0</v>
      </c>
      <c r="N2469" s="43"/>
    </row>
    <row r="2470" spans="1:14" x14ac:dyDescent="0.3">
      <c r="A2470" s="10" t="s">
        <v>9</v>
      </c>
      <c r="B2470" s="10" t="s">
        <v>78</v>
      </c>
      <c r="C2470" s="10" t="s">
        <v>4800</v>
      </c>
      <c r="D2470" s="10" t="s">
        <v>5466</v>
      </c>
      <c r="E2470" s="11" t="s">
        <v>5467</v>
      </c>
      <c r="F2470" s="10" t="s">
        <v>416</v>
      </c>
      <c r="G2470" s="11" t="s">
        <v>417</v>
      </c>
      <c r="H2470" s="42">
        <v>921853.31770000001</v>
      </c>
      <c r="I2470" s="42">
        <v>2059.9264597841502</v>
      </c>
      <c r="J2470" s="42">
        <v>73240.750351946801</v>
      </c>
      <c r="K2470" s="42">
        <v>75300.676811730998</v>
      </c>
      <c r="N2470" s="43"/>
    </row>
    <row r="2471" spans="1:14" x14ac:dyDescent="0.3">
      <c r="A2471" s="10" t="s">
        <v>9</v>
      </c>
      <c r="B2471" s="10" t="s">
        <v>78</v>
      </c>
      <c r="C2471" s="10" t="s">
        <v>4800</v>
      </c>
      <c r="D2471" s="10" t="s">
        <v>5466</v>
      </c>
      <c r="E2471" s="11" t="s">
        <v>5467</v>
      </c>
      <c r="F2471" s="10" t="s">
        <v>4802</v>
      </c>
      <c r="G2471" s="11" t="s">
        <v>4803</v>
      </c>
      <c r="H2471" s="42">
        <v>0</v>
      </c>
      <c r="I2471" s="42">
        <v>0</v>
      </c>
      <c r="J2471" s="42">
        <v>0</v>
      </c>
      <c r="K2471" s="42">
        <v>0</v>
      </c>
      <c r="N2471" s="43"/>
    </row>
    <row r="2472" spans="1:14" x14ac:dyDescent="0.3">
      <c r="A2472" s="10" t="s">
        <v>9</v>
      </c>
      <c r="B2472" s="10" t="s">
        <v>78</v>
      </c>
      <c r="C2472" s="10" t="s">
        <v>4800</v>
      </c>
      <c r="D2472" s="10" t="s">
        <v>5468</v>
      </c>
      <c r="E2472" s="11" t="s">
        <v>5469</v>
      </c>
      <c r="F2472" s="10" t="s">
        <v>13</v>
      </c>
      <c r="G2472" s="11" t="s">
        <v>415</v>
      </c>
      <c r="H2472" s="42">
        <v>0</v>
      </c>
      <c r="I2472" s="42">
        <v>0</v>
      </c>
      <c r="J2472" s="42">
        <v>0</v>
      </c>
      <c r="K2472" s="42">
        <v>0</v>
      </c>
      <c r="N2472" s="43"/>
    </row>
    <row r="2473" spans="1:14" x14ac:dyDescent="0.3">
      <c r="A2473" s="10" t="s">
        <v>9</v>
      </c>
      <c r="B2473" s="10" t="s">
        <v>78</v>
      </c>
      <c r="C2473" s="10" t="s">
        <v>4800</v>
      </c>
      <c r="D2473" s="10" t="s">
        <v>5468</v>
      </c>
      <c r="E2473" s="11" t="s">
        <v>5469</v>
      </c>
      <c r="F2473" s="10" t="s">
        <v>416</v>
      </c>
      <c r="G2473" s="11" t="s">
        <v>417</v>
      </c>
      <c r="H2473" s="42">
        <v>436044.47090000001</v>
      </c>
      <c r="I2473" s="42">
        <v>680.45160124784502</v>
      </c>
      <c r="J2473" s="42">
        <v>10693.0885438393</v>
      </c>
      <c r="K2473" s="42">
        <v>11373.5401450871</v>
      </c>
      <c r="N2473" s="43"/>
    </row>
    <row r="2474" spans="1:14" x14ac:dyDescent="0.3">
      <c r="A2474" s="10" t="s">
        <v>9</v>
      </c>
      <c r="B2474" s="10" t="s">
        <v>78</v>
      </c>
      <c r="C2474" s="10" t="s">
        <v>4800</v>
      </c>
      <c r="D2474" s="10" t="s">
        <v>5468</v>
      </c>
      <c r="E2474" s="11" t="s">
        <v>5469</v>
      </c>
      <c r="F2474" s="10" t="s">
        <v>4802</v>
      </c>
      <c r="G2474" s="11" t="s">
        <v>4803</v>
      </c>
      <c r="H2474" s="42">
        <v>0</v>
      </c>
      <c r="I2474" s="42">
        <v>0</v>
      </c>
      <c r="J2474" s="42">
        <v>0</v>
      </c>
      <c r="K2474" s="42">
        <v>0</v>
      </c>
      <c r="N2474" s="43"/>
    </row>
    <row r="2475" spans="1:14" x14ac:dyDescent="0.3">
      <c r="A2475" s="10" t="s">
        <v>9</v>
      </c>
      <c r="B2475" s="10" t="s">
        <v>78</v>
      </c>
      <c r="C2475" s="10" t="s">
        <v>4800</v>
      </c>
      <c r="D2475" s="10" t="s">
        <v>5470</v>
      </c>
      <c r="E2475" s="11" t="s">
        <v>5471</v>
      </c>
      <c r="F2475" s="10" t="s">
        <v>13</v>
      </c>
      <c r="G2475" s="11" t="s">
        <v>415</v>
      </c>
      <c r="H2475" s="42">
        <v>0</v>
      </c>
      <c r="I2475" s="42">
        <v>0</v>
      </c>
      <c r="J2475" s="42">
        <v>0</v>
      </c>
      <c r="K2475" s="42">
        <v>0</v>
      </c>
      <c r="N2475" s="43"/>
    </row>
    <row r="2476" spans="1:14" x14ac:dyDescent="0.3">
      <c r="A2476" s="10" t="s">
        <v>9</v>
      </c>
      <c r="B2476" s="10" t="s">
        <v>78</v>
      </c>
      <c r="C2476" s="10" t="s">
        <v>4800</v>
      </c>
      <c r="D2476" s="10" t="s">
        <v>5470</v>
      </c>
      <c r="E2476" s="11" t="s">
        <v>5471</v>
      </c>
      <c r="F2476" s="10" t="s">
        <v>416</v>
      </c>
      <c r="G2476" s="11" t="s">
        <v>417</v>
      </c>
      <c r="H2476" s="42">
        <v>779296.20420000004</v>
      </c>
      <c r="I2476" s="42">
        <v>922.12123584682195</v>
      </c>
      <c r="J2476" s="42">
        <v>19259.760846384401</v>
      </c>
      <c r="K2476" s="42">
        <v>20181.882082231201</v>
      </c>
      <c r="N2476" s="43"/>
    </row>
    <row r="2477" spans="1:14" x14ac:dyDescent="0.3">
      <c r="A2477" s="10" t="s">
        <v>9</v>
      </c>
      <c r="B2477" s="10" t="s">
        <v>78</v>
      </c>
      <c r="C2477" s="10" t="s">
        <v>4806</v>
      </c>
      <c r="D2477" s="10" t="s">
        <v>5472</v>
      </c>
      <c r="E2477" s="11" t="s">
        <v>5473</v>
      </c>
      <c r="F2477" s="10" t="s">
        <v>4809</v>
      </c>
      <c r="G2477" s="11" t="s">
        <v>4810</v>
      </c>
      <c r="H2477" s="42">
        <v>0</v>
      </c>
      <c r="I2477" s="42">
        <v>0</v>
      </c>
      <c r="J2477" s="42">
        <v>0</v>
      </c>
      <c r="K2477" s="42">
        <v>0</v>
      </c>
      <c r="N2477" s="43"/>
    </row>
    <row r="2478" spans="1:14" x14ac:dyDescent="0.3">
      <c r="A2478" s="10" t="s">
        <v>9</v>
      </c>
      <c r="B2478" s="10" t="s">
        <v>85</v>
      </c>
      <c r="C2478" s="10" t="s">
        <v>4722</v>
      </c>
      <c r="D2478" s="10" t="s">
        <v>4723</v>
      </c>
      <c r="E2478" s="11" t="s">
        <v>5474</v>
      </c>
      <c r="F2478" s="10" t="s">
        <v>416</v>
      </c>
      <c r="G2478" s="11" t="s">
        <v>417</v>
      </c>
      <c r="H2478" s="42">
        <v>5733619.2792999996</v>
      </c>
      <c r="I2478" s="42">
        <v>23090.962491173399</v>
      </c>
      <c r="J2478" s="42">
        <v>917823.20433350105</v>
      </c>
      <c r="K2478" s="42">
        <v>940914.166824674</v>
      </c>
      <c r="N2478" s="43"/>
    </row>
    <row r="2479" spans="1:14" x14ac:dyDescent="0.3">
      <c r="A2479" s="10" t="s">
        <v>9</v>
      </c>
      <c r="B2479" s="10" t="s">
        <v>85</v>
      </c>
      <c r="C2479" s="10" t="s">
        <v>4722</v>
      </c>
      <c r="D2479" s="10" t="s">
        <v>4723</v>
      </c>
      <c r="E2479" s="11" t="s">
        <v>5474</v>
      </c>
      <c r="F2479" s="10" t="s">
        <v>4725</v>
      </c>
      <c r="G2479" s="11" t="s">
        <v>4726</v>
      </c>
      <c r="H2479" s="42">
        <v>123772.4755</v>
      </c>
      <c r="I2479" s="42">
        <v>498.46797478799499</v>
      </c>
      <c r="J2479" s="42">
        <v>19813.183363509899</v>
      </c>
      <c r="K2479" s="42">
        <v>20311.651338297899</v>
      </c>
      <c r="N2479" s="43"/>
    </row>
    <row r="2480" spans="1:14" x14ac:dyDescent="0.3">
      <c r="A2480" s="10" t="s">
        <v>9</v>
      </c>
      <c r="B2480" s="10" t="s">
        <v>85</v>
      </c>
      <c r="C2480" s="10" t="s">
        <v>4722</v>
      </c>
      <c r="D2480" s="10" t="s">
        <v>4723</v>
      </c>
      <c r="E2480" s="11" t="s">
        <v>5474</v>
      </c>
      <c r="F2480" s="10" t="s">
        <v>15</v>
      </c>
      <c r="G2480" s="11" t="s">
        <v>418</v>
      </c>
      <c r="H2480" s="42">
        <v>431093.90629999997</v>
      </c>
      <c r="I2480" s="42">
        <v>1736.14129855137</v>
      </c>
      <c r="J2480" s="42">
        <v>0</v>
      </c>
      <c r="K2480" s="42">
        <v>1736.14129855137</v>
      </c>
      <c r="N2480" s="43"/>
    </row>
    <row r="2481" spans="1:14" x14ac:dyDescent="0.3">
      <c r="A2481" s="10" t="s">
        <v>9</v>
      </c>
      <c r="B2481" s="10" t="s">
        <v>85</v>
      </c>
      <c r="C2481" s="10" t="s">
        <v>4722</v>
      </c>
      <c r="D2481" s="10" t="s">
        <v>4723</v>
      </c>
      <c r="E2481" s="11" t="s">
        <v>5474</v>
      </c>
      <c r="F2481" s="10" t="s">
        <v>4727</v>
      </c>
      <c r="G2481" s="11" t="s">
        <v>4728</v>
      </c>
      <c r="H2481" s="42">
        <v>31646.3717</v>
      </c>
      <c r="I2481" s="42">
        <v>127.449198099203</v>
      </c>
      <c r="J2481" s="42">
        <v>5065.8707463519604</v>
      </c>
      <c r="K2481" s="42">
        <v>5193.3199444511602</v>
      </c>
      <c r="N2481" s="43"/>
    </row>
    <row r="2482" spans="1:14" x14ac:dyDescent="0.3">
      <c r="A2482" s="10" t="s">
        <v>9</v>
      </c>
      <c r="B2482" s="10" t="s">
        <v>85</v>
      </c>
      <c r="C2482" s="10" t="s">
        <v>4722</v>
      </c>
      <c r="D2482" s="10" t="s">
        <v>4723</v>
      </c>
      <c r="E2482" s="11" t="s">
        <v>5474</v>
      </c>
      <c r="F2482" s="10" t="s">
        <v>4729</v>
      </c>
      <c r="G2482" s="11" t="s">
        <v>4730</v>
      </c>
      <c r="H2482" s="42">
        <v>0</v>
      </c>
      <c r="I2482" s="42">
        <v>0</v>
      </c>
      <c r="J2482" s="42">
        <v>0</v>
      </c>
      <c r="K2482" s="42">
        <v>0</v>
      </c>
      <c r="N2482" s="43"/>
    </row>
    <row r="2483" spans="1:14" x14ac:dyDescent="0.3">
      <c r="A2483" s="10" t="s">
        <v>9</v>
      </c>
      <c r="B2483" s="10" t="s">
        <v>85</v>
      </c>
      <c r="C2483" s="10" t="s">
        <v>4722</v>
      </c>
      <c r="D2483" s="10" t="s">
        <v>4723</v>
      </c>
      <c r="E2483" s="11" t="s">
        <v>5474</v>
      </c>
      <c r="F2483" s="10" t="s">
        <v>4731</v>
      </c>
      <c r="G2483" s="11" t="s">
        <v>4732</v>
      </c>
      <c r="H2483" s="42">
        <v>0</v>
      </c>
      <c r="I2483" s="42">
        <v>0</v>
      </c>
      <c r="J2483" s="42">
        <v>0</v>
      </c>
      <c r="K2483" s="42">
        <v>0</v>
      </c>
      <c r="N2483" s="43"/>
    </row>
    <row r="2484" spans="1:14" x14ac:dyDescent="0.3">
      <c r="A2484" s="10" t="s">
        <v>9</v>
      </c>
      <c r="B2484" s="10" t="s">
        <v>85</v>
      </c>
      <c r="C2484" s="10" t="s">
        <v>4722</v>
      </c>
      <c r="D2484" s="10" t="s">
        <v>4723</v>
      </c>
      <c r="E2484" s="11" t="s">
        <v>5474</v>
      </c>
      <c r="F2484" s="10" t="s">
        <v>4733</v>
      </c>
      <c r="G2484" s="11" t="s">
        <v>4734</v>
      </c>
      <c r="H2484" s="42">
        <v>302398.66190000001</v>
      </c>
      <c r="I2484" s="42">
        <v>1217.84789294794</v>
      </c>
      <c r="J2484" s="42">
        <v>48407.209354029903</v>
      </c>
      <c r="K2484" s="42">
        <v>49625.057246977798</v>
      </c>
      <c r="N2484" s="43"/>
    </row>
    <row r="2485" spans="1:14" x14ac:dyDescent="0.3">
      <c r="A2485" s="10" t="s">
        <v>9</v>
      </c>
      <c r="B2485" s="10" t="s">
        <v>85</v>
      </c>
      <c r="C2485" s="10" t="s">
        <v>4722</v>
      </c>
      <c r="D2485" s="10" t="s">
        <v>4723</v>
      </c>
      <c r="E2485" s="11" t="s">
        <v>5474</v>
      </c>
      <c r="F2485" s="10" t="s">
        <v>4735</v>
      </c>
      <c r="G2485" s="11" t="s">
        <v>4736</v>
      </c>
      <c r="H2485" s="42">
        <v>99158.631099999999</v>
      </c>
      <c r="I2485" s="42">
        <v>399.34082071083702</v>
      </c>
      <c r="J2485" s="42">
        <v>15873.0616719028</v>
      </c>
      <c r="K2485" s="42">
        <v>16272.402492613601</v>
      </c>
      <c r="N2485" s="43"/>
    </row>
    <row r="2486" spans="1:14" x14ac:dyDescent="0.3">
      <c r="A2486" s="10" t="s">
        <v>9</v>
      </c>
      <c r="B2486" s="10" t="s">
        <v>85</v>
      </c>
      <c r="C2486" s="10" t="s">
        <v>4722</v>
      </c>
      <c r="D2486" s="10" t="s">
        <v>4723</v>
      </c>
      <c r="E2486" s="11" t="s">
        <v>5474</v>
      </c>
      <c r="F2486" s="10" t="s">
        <v>4737</v>
      </c>
      <c r="G2486" s="11" t="s">
        <v>4738</v>
      </c>
      <c r="H2486" s="42">
        <v>30943.1188</v>
      </c>
      <c r="I2486" s="42">
        <v>124.616993696999</v>
      </c>
      <c r="J2486" s="42">
        <v>4953.2958408774703</v>
      </c>
      <c r="K2486" s="42">
        <v>5077.9128345744703</v>
      </c>
      <c r="N2486" s="43"/>
    </row>
    <row r="2487" spans="1:14" x14ac:dyDescent="0.3">
      <c r="A2487" s="10" t="s">
        <v>9</v>
      </c>
      <c r="B2487" s="10" t="s">
        <v>85</v>
      </c>
      <c r="C2487" s="10" t="s">
        <v>4722</v>
      </c>
      <c r="D2487" s="10" t="s">
        <v>4723</v>
      </c>
      <c r="E2487" s="11" t="s">
        <v>5474</v>
      </c>
      <c r="F2487" s="10" t="s">
        <v>71</v>
      </c>
      <c r="G2487" s="11" t="s">
        <v>4778</v>
      </c>
      <c r="H2487" s="42">
        <v>19691.0756</v>
      </c>
      <c r="I2487" s="42">
        <v>79.301723261726494</v>
      </c>
      <c r="J2487" s="42">
        <v>3152.0973532856701</v>
      </c>
      <c r="K2487" s="42">
        <v>3231.39907654739</v>
      </c>
      <c r="N2487" s="43"/>
    </row>
    <row r="2488" spans="1:14" x14ac:dyDescent="0.3">
      <c r="A2488" s="10" t="s">
        <v>9</v>
      </c>
      <c r="B2488" s="10" t="s">
        <v>85</v>
      </c>
      <c r="C2488" s="10" t="s">
        <v>4722</v>
      </c>
      <c r="D2488" s="10" t="s">
        <v>4723</v>
      </c>
      <c r="E2488" s="11" t="s">
        <v>5474</v>
      </c>
      <c r="F2488" s="10" t="s">
        <v>4741</v>
      </c>
      <c r="G2488" s="11" t="s">
        <v>4742</v>
      </c>
      <c r="H2488" s="42">
        <v>226447.37</v>
      </c>
      <c r="I2488" s="42">
        <v>911.96981750985503</v>
      </c>
      <c r="J2488" s="42">
        <v>36249.119562785098</v>
      </c>
      <c r="K2488" s="42">
        <v>37161.089380295001</v>
      </c>
      <c r="N2488" s="43"/>
    </row>
    <row r="2489" spans="1:14" x14ac:dyDescent="0.3">
      <c r="A2489" s="10" t="s">
        <v>9</v>
      </c>
      <c r="B2489" s="10" t="s">
        <v>85</v>
      </c>
      <c r="C2489" s="10" t="s">
        <v>4743</v>
      </c>
      <c r="D2489" s="10" t="s">
        <v>4744</v>
      </c>
      <c r="E2489" s="11" t="s">
        <v>5400</v>
      </c>
      <c r="F2489" s="10" t="s">
        <v>416</v>
      </c>
      <c r="G2489" s="11" t="s">
        <v>417</v>
      </c>
      <c r="H2489" s="42">
        <v>5722.0402000000004</v>
      </c>
      <c r="I2489" s="42">
        <v>32.401964909255497</v>
      </c>
      <c r="J2489" s="42">
        <v>6.2884424710091799E-2</v>
      </c>
      <c r="K2489" s="42">
        <v>32.464849333965603</v>
      </c>
      <c r="N2489" s="43"/>
    </row>
    <row r="2490" spans="1:14" x14ac:dyDescent="0.3">
      <c r="A2490" s="10" t="s">
        <v>9</v>
      </c>
      <c r="B2490" s="10" t="s">
        <v>85</v>
      </c>
      <c r="C2490" s="10" t="s">
        <v>4743</v>
      </c>
      <c r="D2490" s="10" t="s">
        <v>4744</v>
      </c>
      <c r="E2490" s="11" t="s">
        <v>5400</v>
      </c>
      <c r="F2490" s="10" t="s">
        <v>4746</v>
      </c>
      <c r="G2490" s="11" t="s">
        <v>4747</v>
      </c>
      <c r="H2490" s="42">
        <v>1174.3924999999999</v>
      </c>
      <c r="I2490" s="42">
        <v>6.6501849377074604</v>
      </c>
      <c r="J2490" s="42">
        <v>1.2906410311678201E-2</v>
      </c>
      <c r="K2490" s="42">
        <v>6.6630913480191403</v>
      </c>
      <c r="N2490" s="43"/>
    </row>
    <row r="2491" spans="1:14" x14ac:dyDescent="0.3">
      <c r="A2491" s="10" t="s">
        <v>9</v>
      </c>
      <c r="B2491" s="10" t="s">
        <v>85</v>
      </c>
      <c r="C2491" s="10" t="s">
        <v>4743</v>
      </c>
      <c r="D2491" s="10" t="s">
        <v>4744</v>
      </c>
      <c r="E2491" s="11" t="s">
        <v>5400</v>
      </c>
      <c r="F2491" s="10" t="s">
        <v>4748</v>
      </c>
      <c r="G2491" s="11" t="s">
        <v>4749</v>
      </c>
      <c r="H2491" s="42">
        <v>3673.1</v>
      </c>
      <c r="I2491" s="42">
        <v>20.799514592404201</v>
      </c>
      <c r="J2491" s="42">
        <v>4.0366857783334001E-2</v>
      </c>
      <c r="K2491" s="42">
        <v>20.839881450187502</v>
      </c>
      <c r="N2491" s="43"/>
    </row>
    <row r="2492" spans="1:14" x14ac:dyDescent="0.3">
      <c r="A2492" s="10" t="s">
        <v>9</v>
      </c>
      <c r="B2492" s="10" t="s">
        <v>85</v>
      </c>
      <c r="C2492" s="10" t="s">
        <v>4743</v>
      </c>
      <c r="D2492" s="10" t="s">
        <v>4750</v>
      </c>
      <c r="E2492" s="11" t="s">
        <v>5475</v>
      </c>
      <c r="F2492" s="10" t="s">
        <v>13</v>
      </c>
      <c r="G2492" s="11" t="s">
        <v>415</v>
      </c>
      <c r="H2492" s="42">
        <v>0</v>
      </c>
      <c r="I2492" s="42">
        <v>0</v>
      </c>
      <c r="J2492" s="42">
        <v>0</v>
      </c>
      <c r="K2492" s="42">
        <v>0</v>
      </c>
      <c r="N2492" s="43"/>
    </row>
    <row r="2493" spans="1:14" x14ac:dyDescent="0.3">
      <c r="A2493" s="10" t="s">
        <v>9</v>
      </c>
      <c r="B2493" s="10" t="s">
        <v>85</v>
      </c>
      <c r="C2493" s="10" t="s">
        <v>4743</v>
      </c>
      <c r="D2493" s="10" t="s">
        <v>4750</v>
      </c>
      <c r="E2493" s="11" t="s">
        <v>5475</v>
      </c>
      <c r="F2493" s="10" t="s">
        <v>416</v>
      </c>
      <c r="G2493" s="11" t="s">
        <v>417</v>
      </c>
      <c r="H2493" s="42">
        <v>69268.238299999997</v>
      </c>
      <c r="I2493" s="42">
        <v>239.506205561634</v>
      </c>
      <c r="J2493" s="42">
        <v>15271.3003242578</v>
      </c>
      <c r="K2493" s="42">
        <v>15510.8065298194</v>
      </c>
      <c r="N2493" s="43"/>
    </row>
    <row r="2494" spans="1:14" x14ac:dyDescent="0.3">
      <c r="A2494" s="10" t="s">
        <v>9</v>
      </c>
      <c r="B2494" s="10" t="s">
        <v>85</v>
      </c>
      <c r="C2494" s="10" t="s">
        <v>4743</v>
      </c>
      <c r="D2494" s="10" t="s">
        <v>4750</v>
      </c>
      <c r="E2494" s="11" t="s">
        <v>5475</v>
      </c>
      <c r="F2494" s="10" t="s">
        <v>4746</v>
      </c>
      <c r="G2494" s="11" t="s">
        <v>4747</v>
      </c>
      <c r="H2494" s="42">
        <v>29646.806</v>
      </c>
      <c r="I2494" s="42">
        <v>102.508655980379</v>
      </c>
      <c r="J2494" s="42">
        <v>6536.1165387823203</v>
      </c>
      <c r="K2494" s="42">
        <v>6638.6251947626997</v>
      </c>
      <c r="N2494" s="43"/>
    </row>
    <row r="2495" spans="1:14" x14ac:dyDescent="0.3">
      <c r="A2495" s="10" t="s">
        <v>9</v>
      </c>
      <c r="B2495" s="10" t="s">
        <v>85</v>
      </c>
      <c r="C2495" s="10" t="s">
        <v>4743</v>
      </c>
      <c r="D2495" s="10" t="s">
        <v>4750</v>
      </c>
      <c r="E2495" s="11" t="s">
        <v>5475</v>
      </c>
      <c r="F2495" s="10" t="s">
        <v>4748</v>
      </c>
      <c r="G2495" s="11" t="s">
        <v>4749</v>
      </c>
      <c r="H2495" s="42">
        <v>21074.181199999999</v>
      </c>
      <c r="I2495" s="42">
        <v>103.499317023009</v>
      </c>
      <c r="J2495" s="42">
        <v>0.28358370110116099</v>
      </c>
      <c r="K2495" s="42">
        <v>103.78290072410999</v>
      </c>
      <c r="N2495" s="43"/>
    </row>
    <row r="2496" spans="1:14" x14ac:dyDescent="0.3">
      <c r="A2496" s="10" t="s">
        <v>9</v>
      </c>
      <c r="B2496" s="10" t="s">
        <v>85</v>
      </c>
      <c r="C2496" s="10" t="s">
        <v>4743</v>
      </c>
      <c r="D2496" s="10" t="s">
        <v>4752</v>
      </c>
      <c r="E2496" s="11" t="s">
        <v>5476</v>
      </c>
      <c r="F2496" s="10" t="s">
        <v>416</v>
      </c>
      <c r="G2496" s="11" t="s">
        <v>417</v>
      </c>
      <c r="H2496" s="42">
        <v>4441.2758999999996</v>
      </c>
      <c r="I2496" s="42">
        <v>5.06665875857309</v>
      </c>
      <c r="J2496" s="42">
        <v>11.314803063457299</v>
      </c>
      <c r="K2496" s="42">
        <v>16.381461822030399</v>
      </c>
      <c r="N2496" s="43"/>
    </row>
    <row r="2497" spans="1:14" x14ac:dyDescent="0.3">
      <c r="A2497" s="10" t="s">
        <v>9</v>
      </c>
      <c r="B2497" s="10" t="s">
        <v>85</v>
      </c>
      <c r="C2497" s="10" t="s">
        <v>4743</v>
      </c>
      <c r="D2497" s="10" t="s">
        <v>4752</v>
      </c>
      <c r="E2497" s="11" t="s">
        <v>5476</v>
      </c>
      <c r="F2497" s="10" t="s">
        <v>4746</v>
      </c>
      <c r="G2497" s="11" t="s">
        <v>4747</v>
      </c>
      <c r="H2497" s="42">
        <v>0</v>
      </c>
      <c r="I2497" s="42">
        <v>0</v>
      </c>
      <c r="J2497" s="42">
        <v>0</v>
      </c>
      <c r="K2497" s="42">
        <v>0</v>
      </c>
      <c r="N2497" s="43"/>
    </row>
    <row r="2498" spans="1:14" x14ac:dyDescent="0.3">
      <c r="A2498" s="10" t="s">
        <v>9</v>
      </c>
      <c r="B2498" s="10" t="s">
        <v>85</v>
      </c>
      <c r="C2498" s="10" t="s">
        <v>4743</v>
      </c>
      <c r="D2498" s="10" t="s">
        <v>4752</v>
      </c>
      <c r="E2498" s="11" t="s">
        <v>5476</v>
      </c>
      <c r="F2498" s="10" t="s">
        <v>4748</v>
      </c>
      <c r="G2498" s="11" t="s">
        <v>4749</v>
      </c>
      <c r="H2498" s="42">
        <v>7707.8091999999997</v>
      </c>
      <c r="I2498" s="42">
        <v>9.0303713928309506</v>
      </c>
      <c r="J2498" s="42">
        <v>0</v>
      </c>
      <c r="K2498" s="42">
        <v>9.0303713928309506</v>
      </c>
      <c r="N2498" s="43"/>
    </row>
    <row r="2499" spans="1:14" x14ac:dyDescent="0.3">
      <c r="A2499" s="10" t="s">
        <v>9</v>
      </c>
      <c r="B2499" s="10" t="s">
        <v>85</v>
      </c>
      <c r="C2499" s="10" t="s">
        <v>4743</v>
      </c>
      <c r="D2499" s="10" t="s">
        <v>4756</v>
      </c>
      <c r="E2499" s="11" t="s">
        <v>4919</v>
      </c>
      <c r="F2499" s="10" t="s">
        <v>416</v>
      </c>
      <c r="G2499" s="11" t="s">
        <v>417</v>
      </c>
      <c r="H2499" s="42">
        <v>40262.510900000001</v>
      </c>
      <c r="I2499" s="42">
        <v>137.09401761964699</v>
      </c>
      <c r="J2499" s="42">
        <v>9968.8323061320007</v>
      </c>
      <c r="K2499" s="42">
        <v>10105.926323751601</v>
      </c>
      <c r="N2499" s="43"/>
    </row>
    <row r="2500" spans="1:14" x14ac:dyDescent="0.3">
      <c r="A2500" s="10" t="s">
        <v>9</v>
      </c>
      <c r="B2500" s="10" t="s">
        <v>85</v>
      </c>
      <c r="C2500" s="10" t="s">
        <v>4743</v>
      </c>
      <c r="D2500" s="10" t="s">
        <v>4756</v>
      </c>
      <c r="E2500" s="11" t="s">
        <v>4919</v>
      </c>
      <c r="F2500" s="10" t="s">
        <v>4746</v>
      </c>
      <c r="G2500" s="11" t="s">
        <v>4747</v>
      </c>
      <c r="H2500" s="42">
        <v>38294.121500000001</v>
      </c>
      <c r="I2500" s="42">
        <v>130.39164342490801</v>
      </c>
      <c r="J2500" s="42">
        <v>9481.4671711655501</v>
      </c>
      <c r="K2500" s="42">
        <v>9611.8588145904596</v>
      </c>
      <c r="N2500" s="43"/>
    </row>
    <row r="2501" spans="1:14" x14ac:dyDescent="0.3">
      <c r="A2501" s="10" t="s">
        <v>9</v>
      </c>
      <c r="B2501" s="10" t="s">
        <v>85</v>
      </c>
      <c r="C2501" s="10" t="s">
        <v>4743</v>
      </c>
      <c r="D2501" s="10" t="s">
        <v>4756</v>
      </c>
      <c r="E2501" s="11" t="s">
        <v>4919</v>
      </c>
      <c r="F2501" s="10" t="s">
        <v>4748</v>
      </c>
      <c r="G2501" s="11" t="s">
        <v>4749</v>
      </c>
      <c r="H2501" s="42">
        <v>13927.9403</v>
      </c>
      <c r="I2501" s="42">
        <v>76.187118593563795</v>
      </c>
      <c r="J2501" s="42">
        <v>0</v>
      </c>
      <c r="K2501" s="42">
        <v>76.187118593563795</v>
      </c>
      <c r="N2501" s="43"/>
    </row>
    <row r="2502" spans="1:14" x14ac:dyDescent="0.3">
      <c r="A2502" s="10" t="s">
        <v>9</v>
      </c>
      <c r="B2502" s="10" t="s">
        <v>85</v>
      </c>
      <c r="C2502" s="10" t="s">
        <v>4743</v>
      </c>
      <c r="D2502" s="10" t="s">
        <v>4758</v>
      </c>
      <c r="E2502" s="11" t="s">
        <v>4826</v>
      </c>
      <c r="F2502" s="10" t="s">
        <v>416</v>
      </c>
      <c r="G2502" s="11" t="s">
        <v>417</v>
      </c>
      <c r="H2502" s="42">
        <v>5768.4957999999997</v>
      </c>
      <c r="I2502" s="42">
        <v>52.325389408099703</v>
      </c>
      <c r="J2502" s="42">
        <v>0</v>
      </c>
      <c r="K2502" s="42">
        <v>52.325389408099703</v>
      </c>
      <c r="N2502" s="43"/>
    </row>
    <row r="2503" spans="1:14" x14ac:dyDescent="0.3">
      <c r="A2503" s="10" t="s">
        <v>9</v>
      </c>
      <c r="B2503" s="10" t="s">
        <v>85</v>
      </c>
      <c r="C2503" s="10" t="s">
        <v>4743</v>
      </c>
      <c r="D2503" s="10" t="s">
        <v>4758</v>
      </c>
      <c r="E2503" s="11" t="s">
        <v>4826</v>
      </c>
      <c r="F2503" s="10" t="s">
        <v>4746</v>
      </c>
      <c r="G2503" s="11" t="s">
        <v>4747</v>
      </c>
      <c r="H2503" s="42">
        <v>3941.8054000000002</v>
      </c>
      <c r="I2503" s="42">
        <v>35.755682762201502</v>
      </c>
      <c r="J2503" s="42">
        <v>0</v>
      </c>
      <c r="K2503" s="42">
        <v>35.755682762201502</v>
      </c>
      <c r="N2503" s="43"/>
    </row>
    <row r="2504" spans="1:14" x14ac:dyDescent="0.3">
      <c r="A2504" s="10" t="s">
        <v>9</v>
      </c>
      <c r="B2504" s="10" t="s">
        <v>85</v>
      </c>
      <c r="C2504" s="10" t="s">
        <v>4743</v>
      </c>
      <c r="D2504" s="10" t="s">
        <v>4758</v>
      </c>
      <c r="E2504" s="11" t="s">
        <v>4826</v>
      </c>
      <c r="F2504" s="10" t="s">
        <v>4748</v>
      </c>
      <c r="G2504" s="11" t="s">
        <v>4749</v>
      </c>
      <c r="H2504" s="42">
        <v>6537.6284999999998</v>
      </c>
      <c r="I2504" s="42">
        <v>59.302107995846299</v>
      </c>
      <c r="J2504" s="42">
        <v>0</v>
      </c>
      <c r="K2504" s="42">
        <v>59.302107995846299</v>
      </c>
      <c r="N2504" s="43"/>
    </row>
    <row r="2505" spans="1:14" x14ac:dyDescent="0.3">
      <c r="A2505" s="10" t="s">
        <v>9</v>
      </c>
      <c r="B2505" s="10" t="s">
        <v>85</v>
      </c>
      <c r="C2505" s="10" t="s">
        <v>4743</v>
      </c>
      <c r="D2505" s="10" t="s">
        <v>4762</v>
      </c>
      <c r="E2505" s="11" t="s">
        <v>5212</v>
      </c>
      <c r="F2505" s="10" t="s">
        <v>416</v>
      </c>
      <c r="G2505" s="11" t="s">
        <v>417</v>
      </c>
      <c r="H2505" s="42">
        <v>9483.6054999999997</v>
      </c>
      <c r="I2505" s="42">
        <v>51.5188891284661</v>
      </c>
      <c r="J2505" s="42">
        <v>1.5156513864332199</v>
      </c>
      <c r="K2505" s="42">
        <v>53.034540514899298</v>
      </c>
      <c r="N2505" s="43"/>
    </row>
    <row r="2506" spans="1:14" x14ac:dyDescent="0.3">
      <c r="A2506" s="10" t="s">
        <v>9</v>
      </c>
      <c r="B2506" s="10" t="s">
        <v>85</v>
      </c>
      <c r="C2506" s="10" t="s">
        <v>4743</v>
      </c>
      <c r="D2506" s="10" t="s">
        <v>4762</v>
      </c>
      <c r="E2506" s="11" t="s">
        <v>5212</v>
      </c>
      <c r="F2506" s="10" t="s">
        <v>4746</v>
      </c>
      <c r="G2506" s="11" t="s">
        <v>4747</v>
      </c>
      <c r="H2506" s="42">
        <v>2483.8013999999998</v>
      </c>
      <c r="I2506" s="42">
        <v>13.4930423907887</v>
      </c>
      <c r="J2506" s="42">
        <v>0.39695631549441501</v>
      </c>
      <c r="K2506" s="42">
        <v>13.8899987062831</v>
      </c>
      <c r="N2506" s="43"/>
    </row>
    <row r="2507" spans="1:14" x14ac:dyDescent="0.3">
      <c r="A2507" s="10" t="s">
        <v>9</v>
      </c>
      <c r="B2507" s="10" t="s">
        <v>85</v>
      </c>
      <c r="C2507" s="10" t="s">
        <v>4743</v>
      </c>
      <c r="D2507" s="10" t="s">
        <v>4762</v>
      </c>
      <c r="E2507" s="11" t="s">
        <v>5212</v>
      </c>
      <c r="F2507" s="10" t="s">
        <v>4748</v>
      </c>
      <c r="G2507" s="11" t="s">
        <v>4749</v>
      </c>
      <c r="H2507" s="42">
        <v>3161.2017999999998</v>
      </c>
      <c r="I2507" s="42">
        <v>17.172963042822001</v>
      </c>
      <c r="J2507" s="42">
        <v>0.50521712881107395</v>
      </c>
      <c r="K2507" s="42">
        <v>17.678180171633102</v>
      </c>
      <c r="N2507" s="43"/>
    </row>
    <row r="2508" spans="1:14" x14ac:dyDescent="0.3">
      <c r="A2508" s="10" t="s">
        <v>9</v>
      </c>
      <c r="B2508" s="10" t="s">
        <v>85</v>
      </c>
      <c r="C2508" s="10" t="s">
        <v>4743</v>
      </c>
      <c r="D2508" s="10" t="s">
        <v>4762</v>
      </c>
      <c r="E2508" s="11" t="s">
        <v>5212</v>
      </c>
      <c r="F2508" s="10" t="s">
        <v>4739</v>
      </c>
      <c r="G2508" s="11" t="s">
        <v>4740</v>
      </c>
      <c r="H2508" s="42">
        <v>489.23360000000002</v>
      </c>
      <c r="I2508" s="42">
        <v>2.6577204709129298</v>
      </c>
      <c r="J2508" s="42">
        <v>7.8188365173142399E-2</v>
      </c>
      <c r="K2508" s="42">
        <v>2.7359088360860699</v>
      </c>
      <c r="N2508" s="43"/>
    </row>
    <row r="2509" spans="1:14" x14ac:dyDescent="0.3">
      <c r="A2509" s="10" t="s">
        <v>9</v>
      </c>
      <c r="B2509" s="10" t="s">
        <v>85</v>
      </c>
      <c r="C2509" s="10" t="s">
        <v>4743</v>
      </c>
      <c r="D2509" s="10" t="s">
        <v>4766</v>
      </c>
      <c r="E2509" s="11" t="s">
        <v>5477</v>
      </c>
      <c r="F2509" s="10" t="s">
        <v>13</v>
      </c>
      <c r="G2509" s="11" t="s">
        <v>415</v>
      </c>
      <c r="H2509" s="42">
        <v>0</v>
      </c>
      <c r="I2509" s="42">
        <v>0</v>
      </c>
      <c r="J2509" s="42">
        <v>0</v>
      </c>
      <c r="K2509" s="42">
        <v>0</v>
      </c>
      <c r="N2509" s="43"/>
    </row>
    <row r="2510" spans="1:14" x14ac:dyDescent="0.3">
      <c r="A2510" s="10" t="s">
        <v>9</v>
      </c>
      <c r="B2510" s="10" t="s">
        <v>85</v>
      </c>
      <c r="C2510" s="10" t="s">
        <v>4743</v>
      </c>
      <c r="D2510" s="10" t="s">
        <v>4766</v>
      </c>
      <c r="E2510" s="11" t="s">
        <v>5477</v>
      </c>
      <c r="F2510" s="10" t="s">
        <v>416</v>
      </c>
      <c r="G2510" s="11" t="s">
        <v>417</v>
      </c>
      <c r="H2510" s="42">
        <v>6306.2271000000001</v>
      </c>
      <c r="I2510" s="42">
        <v>31.953233534883498</v>
      </c>
      <c r="J2510" s="42">
        <v>35.442511015499498</v>
      </c>
      <c r="K2510" s="42">
        <v>67.395744550382901</v>
      </c>
      <c r="N2510" s="43"/>
    </row>
    <row r="2511" spans="1:14" x14ac:dyDescent="0.3">
      <c r="A2511" s="10" t="s">
        <v>9</v>
      </c>
      <c r="B2511" s="10" t="s">
        <v>85</v>
      </c>
      <c r="C2511" s="10" t="s">
        <v>4743</v>
      </c>
      <c r="D2511" s="10" t="s">
        <v>4766</v>
      </c>
      <c r="E2511" s="11" t="s">
        <v>5477</v>
      </c>
      <c r="F2511" s="10" t="s">
        <v>4746</v>
      </c>
      <c r="G2511" s="11" t="s">
        <v>4747</v>
      </c>
      <c r="H2511" s="42">
        <v>3789.6576</v>
      </c>
      <c r="I2511" s="42">
        <v>19.201943157113099</v>
      </c>
      <c r="J2511" s="42">
        <v>21.298785962365901</v>
      </c>
      <c r="K2511" s="42">
        <v>40.500729119478898</v>
      </c>
      <c r="N2511" s="43"/>
    </row>
    <row r="2512" spans="1:14" x14ac:dyDescent="0.3">
      <c r="A2512" s="10" t="s">
        <v>9</v>
      </c>
      <c r="B2512" s="10" t="s">
        <v>85</v>
      </c>
      <c r="C2512" s="10" t="s">
        <v>4743</v>
      </c>
      <c r="D2512" s="10" t="s">
        <v>4766</v>
      </c>
      <c r="E2512" s="11" t="s">
        <v>5477</v>
      </c>
      <c r="F2512" s="10" t="s">
        <v>4748</v>
      </c>
      <c r="G2512" s="11" t="s">
        <v>4749</v>
      </c>
      <c r="H2512" s="42">
        <v>6156.4863999999998</v>
      </c>
      <c r="I2512" s="42">
        <v>31.979281580864999</v>
      </c>
      <c r="J2512" s="42">
        <v>0</v>
      </c>
      <c r="K2512" s="42">
        <v>31.979281580864999</v>
      </c>
      <c r="N2512" s="43"/>
    </row>
    <row r="2513" spans="1:14" x14ac:dyDescent="0.3">
      <c r="A2513" s="10" t="s">
        <v>9</v>
      </c>
      <c r="B2513" s="10" t="s">
        <v>85</v>
      </c>
      <c r="C2513" s="10" t="s">
        <v>4743</v>
      </c>
      <c r="D2513" s="10" t="s">
        <v>4768</v>
      </c>
      <c r="E2513" s="11" t="s">
        <v>5150</v>
      </c>
      <c r="F2513" s="10" t="s">
        <v>416</v>
      </c>
      <c r="G2513" s="11" t="s">
        <v>417</v>
      </c>
      <c r="H2513" s="42">
        <v>4741.0055000000002</v>
      </c>
      <c r="I2513" s="42">
        <v>16.973511424153902</v>
      </c>
      <c r="J2513" s="42">
        <v>0</v>
      </c>
      <c r="K2513" s="42">
        <v>16.973511424153902</v>
      </c>
      <c r="N2513" s="43"/>
    </row>
    <row r="2514" spans="1:14" x14ac:dyDescent="0.3">
      <c r="A2514" s="10" t="s">
        <v>9</v>
      </c>
      <c r="B2514" s="10" t="s">
        <v>85</v>
      </c>
      <c r="C2514" s="10" t="s">
        <v>4743</v>
      </c>
      <c r="D2514" s="10" t="s">
        <v>4768</v>
      </c>
      <c r="E2514" s="11" t="s">
        <v>5150</v>
      </c>
      <c r="F2514" s="10" t="s">
        <v>4746</v>
      </c>
      <c r="G2514" s="11" t="s">
        <v>4747</v>
      </c>
      <c r="H2514" s="42">
        <v>976.08939999999996</v>
      </c>
      <c r="I2514" s="42">
        <v>3.4945464696787498</v>
      </c>
      <c r="J2514" s="42">
        <v>0</v>
      </c>
      <c r="K2514" s="42">
        <v>3.4945464696787498</v>
      </c>
      <c r="N2514" s="43"/>
    </row>
    <row r="2515" spans="1:14" x14ac:dyDescent="0.3">
      <c r="A2515" s="10" t="s">
        <v>9</v>
      </c>
      <c r="B2515" s="10" t="s">
        <v>85</v>
      </c>
      <c r="C2515" s="10" t="s">
        <v>4743</v>
      </c>
      <c r="D2515" s="10" t="s">
        <v>4768</v>
      </c>
      <c r="E2515" s="11" t="s">
        <v>5150</v>
      </c>
      <c r="F2515" s="10" t="s">
        <v>4748</v>
      </c>
      <c r="G2515" s="11" t="s">
        <v>4749</v>
      </c>
      <c r="H2515" s="42">
        <v>17987.9326</v>
      </c>
      <c r="I2515" s="42">
        <v>64.399499226936896</v>
      </c>
      <c r="J2515" s="42">
        <v>0</v>
      </c>
      <c r="K2515" s="42">
        <v>64.399499226936896</v>
      </c>
      <c r="N2515" s="43"/>
    </row>
    <row r="2516" spans="1:14" x14ac:dyDescent="0.3">
      <c r="A2516" s="10" t="s">
        <v>9</v>
      </c>
      <c r="B2516" s="10" t="s">
        <v>85</v>
      </c>
      <c r="C2516" s="10" t="s">
        <v>4743</v>
      </c>
      <c r="D2516" s="10" t="s">
        <v>4770</v>
      </c>
      <c r="E2516" s="11" t="s">
        <v>5478</v>
      </c>
      <c r="F2516" s="10" t="s">
        <v>416</v>
      </c>
      <c r="G2516" s="11" t="s">
        <v>417</v>
      </c>
      <c r="H2516" s="42">
        <v>4264.4210999999996</v>
      </c>
      <c r="I2516" s="42">
        <v>18.612756948653601</v>
      </c>
      <c r="J2516" s="42">
        <v>0</v>
      </c>
      <c r="K2516" s="42">
        <v>18.612756948653601</v>
      </c>
      <c r="N2516" s="43"/>
    </row>
    <row r="2517" spans="1:14" x14ac:dyDescent="0.3">
      <c r="A2517" s="10" t="s">
        <v>9</v>
      </c>
      <c r="B2517" s="10" t="s">
        <v>85</v>
      </c>
      <c r="C2517" s="10" t="s">
        <v>4743</v>
      </c>
      <c r="D2517" s="10" t="s">
        <v>4770</v>
      </c>
      <c r="E2517" s="11" t="s">
        <v>5478</v>
      </c>
      <c r="F2517" s="10" t="s">
        <v>4746</v>
      </c>
      <c r="G2517" s="11" t="s">
        <v>4747</v>
      </c>
      <c r="H2517" s="42">
        <v>483.90589999999997</v>
      </c>
      <c r="I2517" s="42">
        <v>2.1120858948826702</v>
      </c>
      <c r="J2517" s="42">
        <v>0</v>
      </c>
      <c r="K2517" s="42">
        <v>2.1120858948826702</v>
      </c>
      <c r="N2517" s="43"/>
    </row>
    <row r="2518" spans="1:14" x14ac:dyDescent="0.3">
      <c r="A2518" s="10" t="s">
        <v>9</v>
      </c>
      <c r="B2518" s="10" t="s">
        <v>85</v>
      </c>
      <c r="C2518" s="10" t="s">
        <v>4743</v>
      </c>
      <c r="D2518" s="10" t="s">
        <v>4770</v>
      </c>
      <c r="E2518" s="11" t="s">
        <v>5478</v>
      </c>
      <c r="F2518" s="10" t="s">
        <v>4748</v>
      </c>
      <c r="G2518" s="11" t="s">
        <v>4749</v>
      </c>
      <c r="H2518" s="42">
        <v>5050.7682000000004</v>
      </c>
      <c r="I2518" s="42">
        <v>22.044896527837899</v>
      </c>
      <c r="J2518" s="42">
        <v>0</v>
      </c>
      <c r="K2518" s="42">
        <v>22.044896527837899</v>
      </c>
      <c r="N2518" s="43"/>
    </row>
    <row r="2519" spans="1:14" x14ac:dyDescent="0.3">
      <c r="A2519" s="10" t="s">
        <v>9</v>
      </c>
      <c r="B2519" s="10" t="s">
        <v>85</v>
      </c>
      <c r="C2519" s="10" t="s">
        <v>4779</v>
      </c>
      <c r="D2519" s="10" t="s">
        <v>4804</v>
      </c>
      <c r="E2519" s="11" t="s">
        <v>5479</v>
      </c>
      <c r="F2519" s="10" t="s">
        <v>416</v>
      </c>
      <c r="G2519" s="11" t="s">
        <v>417</v>
      </c>
      <c r="H2519" s="42">
        <v>8366774.8249000004</v>
      </c>
      <c r="I2519" s="42">
        <v>21870.0911536116</v>
      </c>
      <c r="J2519" s="42">
        <v>2893159.6716019101</v>
      </c>
      <c r="K2519" s="42">
        <v>2915029.7627555202</v>
      </c>
      <c r="N2519" s="43"/>
    </row>
    <row r="2520" spans="1:14" x14ac:dyDescent="0.3">
      <c r="A2520" s="10" t="s">
        <v>9</v>
      </c>
      <c r="B2520" s="10" t="s">
        <v>85</v>
      </c>
      <c r="C2520" s="10" t="s">
        <v>4779</v>
      </c>
      <c r="D2520" s="10" t="s">
        <v>4804</v>
      </c>
      <c r="E2520" s="11" t="s">
        <v>5479</v>
      </c>
      <c r="F2520" s="10" t="s">
        <v>4782</v>
      </c>
      <c r="G2520" s="11" t="s">
        <v>4783</v>
      </c>
      <c r="H2520" s="42">
        <v>0</v>
      </c>
      <c r="I2520" s="42">
        <v>0</v>
      </c>
      <c r="J2520" s="42">
        <v>0</v>
      </c>
      <c r="K2520" s="42">
        <v>0</v>
      </c>
      <c r="N2520" s="43"/>
    </row>
    <row r="2521" spans="1:14" x14ac:dyDescent="0.3">
      <c r="A2521" s="10" t="s">
        <v>9</v>
      </c>
      <c r="B2521" s="10" t="s">
        <v>85</v>
      </c>
      <c r="C2521" s="10" t="s">
        <v>4779</v>
      </c>
      <c r="D2521" s="10" t="s">
        <v>4804</v>
      </c>
      <c r="E2521" s="11" t="s">
        <v>5479</v>
      </c>
      <c r="F2521" s="10" t="s">
        <v>4784</v>
      </c>
      <c r="G2521" s="11" t="s">
        <v>4785</v>
      </c>
      <c r="H2521" s="42">
        <v>0</v>
      </c>
      <c r="I2521" s="42">
        <v>0</v>
      </c>
      <c r="J2521" s="42">
        <v>0</v>
      </c>
      <c r="K2521" s="42">
        <v>0</v>
      </c>
      <c r="N2521" s="43"/>
    </row>
    <row r="2522" spans="1:14" x14ac:dyDescent="0.3">
      <c r="A2522" s="10" t="s">
        <v>9</v>
      </c>
      <c r="B2522" s="10" t="s">
        <v>85</v>
      </c>
      <c r="C2522" s="10" t="s">
        <v>4779</v>
      </c>
      <c r="D2522" s="10" t="s">
        <v>4804</v>
      </c>
      <c r="E2522" s="11" t="s">
        <v>5479</v>
      </c>
      <c r="F2522" s="10" t="s">
        <v>4731</v>
      </c>
      <c r="G2522" s="11" t="s">
        <v>4732</v>
      </c>
      <c r="H2522" s="42">
        <v>0</v>
      </c>
      <c r="I2522" s="42">
        <v>0</v>
      </c>
      <c r="J2522" s="42">
        <v>0</v>
      </c>
      <c r="K2522" s="42">
        <v>0</v>
      </c>
      <c r="N2522" s="43"/>
    </row>
    <row r="2523" spans="1:14" x14ac:dyDescent="0.3">
      <c r="A2523" s="10" t="s">
        <v>9</v>
      </c>
      <c r="B2523" s="10" t="s">
        <v>85</v>
      </c>
      <c r="C2523" s="10" t="s">
        <v>4779</v>
      </c>
      <c r="D2523" s="10" t="s">
        <v>4804</v>
      </c>
      <c r="E2523" s="11" t="s">
        <v>5479</v>
      </c>
      <c r="F2523" s="10" t="s">
        <v>4786</v>
      </c>
      <c r="G2523" s="11" t="s">
        <v>4787</v>
      </c>
      <c r="H2523" s="42">
        <v>1041427.5673</v>
      </c>
      <c r="I2523" s="42">
        <v>2722.2097286860999</v>
      </c>
      <c r="J2523" s="42">
        <v>360116.80744075897</v>
      </c>
      <c r="K2523" s="42">
        <v>362839.017169445</v>
      </c>
      <c r="N2523" s="43"/>
    </row>
    <row r="2524" spans="1:14" x14ac:dyDescent="0.3">
      <c r="A2524" s="10" t="s">
        <v>9</v>
      </c>
      <c r="B2524" s="10" t="s">
        <v>85</v>
      </c>
      <c r="C2524" s="10" t="s">
        <v>4779</v>
      </c>
      <c r="D2524" s="10" t="s">
        <v>4804</v>
      </c>
      <c r="E2524" s="11" t="s">
        <v>5479</v>
      </c>
      <c r="F2524" s="10" t="s">
        <v>4859</v>
      </c>
      <c r="G2524" s="11" t="s">
        <v>4860</v>
      </c>
      <c r="H2524" s="42">
        <v>991748.69880000001</v>
      </c>
      <c r="I2524" s="42">
        <v>2592.3530749618299</v>
      </c>
      <c r="J2524" s="42">
        <v>342938.27667902602</v>
      </c>
      <c r="K2524" s="42">
        <v>345530.629753988</v>
      </c>
      <c r="N2524" s="43"/>
    </row>
    <row r="2525" spans="1:14" x14ac:dyDescent="0.3">
      <c r="A2525" s="10" t="s">
        <v>9</v>
      </c>
      <c r="B2525" s="10" t="s">
        <v>85</v>
      </c>
      <c r="C2525" s="10" t="s">
        <v>4779</v>
      </c>
      <c r="D2525" s="10" t="s">
        <v>4804</v>
      </c>
      <c r="E2525" s="11" t="s">
        <v>5479</v>
      </c>
      <c r="F2525" s="10" t="s">
        <v>5076</v>
      </c>
      <c r="G2525" s="11" t="s">
        <v>5077</v>
      </c>
      <c r="H2525" s="42">
        <v>49374.090100000001</v>
      </c>
      <c r="I2525" s="42">
        <v>129.059987137006</v>
      </c>
      <c r="J2525" s="42">
        <v>17073.141002459201</v>
      </c>
      <c r="K2525" s="42">
        <v>17202.2009895962</v>
      </c>
      <c r="N2525" s="43"/>
    </row>
    <row r="2526" spans="1:14" x14ac:dyDescent="0.3">
      <c r="A2526" s="10" t="s">
        <v>9</v>
      </c>
      <c r="B2526" s="10" t="s">
        <v>85</v>
      </c>
      <c r="C2526" s="10" t="s">
        <v>4779</v>
      </c>
      <c r="D2526" s="10" t="s">
        <v>4804</v>
      </c>
      <c r="E2526" s="11" t="s">
        <v>5479</v>
      </c>
      <c r="F2526" s="10" t="s">
        <v>71</v>
      </c>
      <c r="G2526" s="11" t="s">
        <v>4778</v>
      </c>
      <c r="H2526" s="42">
        <v>9752.9066999999995</v>
      </c>
      <c r="I2526" s="42">
        <v>25.493330792494898</v>
      </c>
      <c r="J2526" s="42">
        <v>3372.4722967820599</v>
      </c>
      <c r="K2526" s="42">
        <v>3397.9656275745501</v>
      </c>
      <c r="N2526" s="43"/>
    </row>
    <row r="2527" spans="1:14" x14ac:dyDescent="0.3">
      <c r="A2527" s="10" t="s">
        <v>9</v>
      </c>
      <c r="B2527" s="10" t="s">
        <v>85</v>
      </c>
      <c r="C2527" s="10" t="s">
        <v>4779</v>
      </c>
      <c r="D2527" s="10" t="s">
        <v>4804</v>
      </c>
      <c r="E2527" s="11" t="s">
        <v>5479</v>
      </c>
      <c r="F2527" s="10" t="s">
        <v>4788</v>
      </c>
      <c r="G2527" s="11" t="s">
        <v>4789</v>
      </c>
      <c r="H2527" s="42">
        <v>0</v>
      </c>
      <c r="I2527" s="42">
        <v>0</v>
      </c>
      <c r="J2527" s="42">
        <v>0</v>
      </c>
      <c r="K2527" s="42">
        <v>0</v>
      </c>
      <c r="N2527" s="43"/>
    </row>
    <row r="2528" spans="1:14" x14ac:dyDescent="0.3">
      <c r="A2528" s="10" t="s">
        <v>9</v>
      </c>
      <c r="B2528" s="10" t="s">
        <v>85</v>
      </c>
      <c r="C2528" s="10" t="s">
        <v>4779</v>
      </c>
      <c r="D2528" s="10" t="s">
        <v>4804</v>
      </c>
      <c r="E2528" s="11" t="s">
        <v>5479</v>
      </c>
      <c r="F2528" s="10" t="s">
        <v>4741</v>
      </c>
      <c r="G2528" s="11" t="s">
        <v>4742</v>
      </c>
      <c r="H2528" s="42">
        <v>46021.5285</v>
      </c>
      <c r="I2528" s="42">
        <v>120.296654677085</v>
      </c>
      <c r="J2528" s="42">
        <v>15913.8536504403</v>
      </c>
      <c r="K2528" s="42">
        <v>16034.1503051174</v>
      </c>
      <c r="N2528" s="43"/>
    </row>
    <row r="2529" spans="1:14" x14ac:dyDescent="0.3">
      <c r="A2529" s="10" t="s">
        <v>9</v>
      </c>
      <c r="B2529" s="10" t="s">
        <v>85</v>
      </c>
      <c r="C2529" s="10" t="s">
        <v>4779</v>
      </c>
      <c r="D2529" s="10" t="s">
        <v>5480</v>
      </c>
      <c r="E2529" s="11" t="s">
        <v>5481</v>
      </c>
      <c r="F2529" s="10" t="s">
        <v>13</v>
      </c>
      <c r="G2529" s="11" t="s">
        <v>415</v>
      </c>
      <c r="H2529" s="42">
        <v>0</v>
      </c>
      <c r="I2529" s="42">
        <v>0</v>
      </c>
      <c r="J2529" s="42">
        <v>0</v>
      </c>
      <c r="K2529" s="42">
        <v>0</v>
      </c>
      <c r="N2529" s="43"/>
    </row>
    <row r="2530" spans="1:14" x14ac:dyDescent="0.3">
      <c r="A2530" s="10" t="s">
        <v>9</v>
      </c>
      <c r="B2530" s="10" t="s">
        <v>85</v>
      </c>
      <c r="C2530" s="10" t="s">
        <v>4779</v>
      </c>
      <c r="D2530" s="10" t="s">
        <v>5480</v>
      </c>
      <c r="E2530" s="11" t="s">
        <v>5481</v>
      </c>
      <c r="F2530" s="10" t="s">
        <v>416</v>
      </c>
      <c r="G2530" s="11" t="s">
        <v>417</v>
      </c>
      <c r="H2530" s="42">
        <v>25237.720399999998</v>
      </c>
      <c r="I2530" s="42">
        <v>8.95981157016225</v>
      </c>
      <c r="J2530" s="42">
        <v>3764.1761774185002</v>
      </c>
      <c r="K2530" s="42">
        <v>3773.1359889886598</v>
      </c>
      <c r="N2530" s="43"/>
    </row>
    <row r="2531" spans="1:14" x14ac:dyDescent="0.3">
      <c r="A2531" s="10" t="s">
        <v>9</v>
      </c>
      <c r="B2531" s="10" t="s">
        <v>85</v>
      </c>
      <c r="C2531" s="10" t="s">
        <v>4779</v>
      </c>
      <c r="D2531" s="10" t="s">
        <v>5480</v>
      </c>
      <c r="E2531" s="11" t="s">
        <v>5481</v>
      </c>
      <c r="F2531" s="10" t="s">
        <v>4731</v>
      </c>
      <c r="G2531" s="11" t="s">
        <v>4732</v>
      </c>
      <c r="H2531" s="42">
        <v>0</v>
      </c>
      <c r="I2531" s="42">
        <v>0</v>
      </c>
      <c r="J2531" s="42">
        <v>0</v>
      </c>
      <c r="K2531" s="42">
        <v>0</v>
      </c>
      <c r="N2531" s="43"/>
    </row>
    <row r="2532" spans="1:14" x14ac:dyDescent="0.3">
      <c r="A2532" s="10" t="s">
        <v>9</v>
      </c>
      <c r="B2532" s="10" t="s">
        <v>85</v>
      </c>
      <c r="C2532" s="10" t="s">
        <v>4779</v>
      </c>
      <c r="D2532" s="10" t="s">
        <v>5480</v>
      </c>
      <c r="E2532" s="11" t="s">
        <v>5481</v>
      </c>
      <c r="F2532" s="10" t="s">
        <v>4786</v>
      </c>
      <c r="G2532" s="11" t="s">
        <v>4787</v>
      </c>
      <c r="H2532" s="42">
        <v>0</v>
      </c>
      <c r="I2532" s="42">
        <v>0</v>
      </c>
      <c r="J2532" s="42">
        <v>0</v>
      </c>
      <c r="K2532" s="42">
        <v>0</v>
      </c>
      <c r="N2532" s="43"/>
    </row>
    <row r="2533" spans="1:14" x14ac:dyDescent="0.3">
      <c r="A2533" s="10" t="s">
        <v>9</v>
      </c>
      <c r="B2533" s="10" t="s">
        <v>85</v>
      </c>
      <c r="C2533" s="10" t="s">
        <v>4779</v>
      </c>
      <c r="D2533" s="10" t="s">
        <v>5480</v>
      </c>
      <c r="E2533" s="11" t="s">
        <v>5481</v>
      </c>
      <c r="F2533" s="10" t="s">
        <v>4859</v>
      </c>
      <c r="G2533" s="11" t="s">
        <v>4860</v>
      </c>
      <c r="H2533" s="42">
        <v>0</v>
      </c>
      <c r="I2533" s="42">
        <v>0</v>
      </c>
      <c r="J2533" s="42">
        <v>0</v>
      </c>
      <c r="K2533" s="42">
        <v>0</v>
      </c>
      <c r="N2533" s="43"/>
    </row>
    <row r="2534" spans="1:14" x14ac:dyDescent="0.3">
      <c r="A2534" s="10" t="s">
        <v>9</v>
      </c>
      <c r="B2534" s="10" t="s">
        <v>85</v>
      </c>
      <c r="C2534" s="10" t="s">
        <v>11</v>
      </c>
      <c r="D2534" s="10" t="s">
        <v>86</v>
      </c>
      <c r="E2534" s="11" t="s">
        <v>499</v>
      </c>
      <c r="F2534" s="10" t="s">
        <v>13</v>
      </c>
      <c r="G2534" s="11" t="s">
        <v>415</v>
      </c>
      <c r="H2534" s="42">
        <v>0</v>
      </c>
      <c r="I2534" s="42">
        <v>0</v>
      </c>
      <c r="J2534" s="42">
        <v>0</v>
      </c>
      <c r="K2534" s="42">
        <v>0</v>
      </c>
      <c r="N2534" s="43"/>
    </row>
    <row r="2535" spans="1:14" x14ac:dyDescent="0.3">
      <c r="A2535" s="10" t="s">
        <v>9</v>
      </c>
      <c r="B2535" s="10" t="s">
        <v>85</v>
      </c>
      <c r="C2535" s="10" t="s">
        <v>11</v>
      </c>
      <c r="D2535" s="10" t="s">
        <v>86</v>
      </c>
      <c r="E2535" s="11" t="s">
        <v>499</v>
      </c>
      <c r="F2535" s="10" t="s">
        <v>15</v>
      </c>
      <c r="G2535" s="11" t="s">
        <v>418</v>
      </c>
      <c r="H2535" s="42">
        <v>1597790.139</v>
      </c>
      <c r="I2535" s="42">
        <v>6434.7684018086602</v>
      </c>
      <c r="J2535" s="42">
        <v>0</v>
      </c>
      <c r="K2535" s="42">
        <v>6434.7684018086602</v>
      </c>
      <c r="N2535" s="43"/>
    </row>
    <row r="2536" spans="1:14" x14ac:dyDescent="0.3">
      <c r="A2536" s="10" t="s">
        <v>9</v>
      </c>
      <c r="B2536" s="10" t="s">
        <v>85</v>
      </c>
      <c r="C2536" s="10" t="s">
        <v>11</v>
      </c>
      <c r="D2536" s="10" t="s">
        <v>86</v>
      </c>
      <c r="E2536" s="11" t="s">
        <v>499</v>
      </c>
      <c r="F2536" s="10" t="s">
        <v>17</v>
      </c>
      <c r="G2536" s="11" t="s">
        <v>4798</v>
      </c>
      <c r="H2536" s="42">
        <v>0</v>
      </c>
      <c r="I2536" s="42">
        <v>0</v>
      </c>
      <c r="J2536" s="42">
        <v>0</v>
      </c>
      <c r="K2536" s="42">
        <v>0</v>
      </c>
      <c r="N2536" s="43"/>
    </row>
    <row r="2537" spans="1:14" x14ac:dyDescent="0.3">
      <c r="A2537" s="10" t="s">
        <v>9</v>
      </c>
      <c r="B2537" s="10" t="s">
        <v>85</v>
      </c>
      <c r="C2537" s="10" t="s">
        <v>11</v>
      </c>
      <c r="D2537" s="10" t="s">
        <v>86</v>
      </c>
      <c r="E2537" s="11" t="s">
        <v>499</v>
      </c>
      <c r="F2537" s="10" t="s">
        <v>18</v>
      </c>
      <c r="G2537" s="11" t="s">
        <v>4799</v>
      </c>
      <c r="H2537" s="42">
        <v>6481176.9017000003</v>
      </c>
      <c r="I2537" s="42">
        <v>26101.595770716802</v>
      </c>
      <c r="J2537" s="42">
        <v>1213601.28025473</v>
      </c>
      <c r="K2537" s="42">
        <v>1239702.87602545</v>
      </c>
      <c r="N2537" s="43"/>
    </row>
    <row r="2538" spans="1:14" x14ac:dyDescent="0.3">
      <c r="A2538" s="10" t="s">
        <v>9</v>
      </c>
      <c r="B2538" s="10" t="s">
        <v>85</v>
      </c>
      <c r="C2538" s="10" t="s">
        <v>4800</v>
      </c>
      <c r="D2538" s="10" t="s">
        <v>5482</v>
      </c>
      <c r="E2538" s="11" t="s">
        <v>5483</v>
      </c>
      <c r="F2538" s="10" t="s">
        <v>13</v>
      </c>
      <c r="G2538" s="11" t="s">
        <v>415</v>
      </c>
      <c r="H2538" s="42">
        <v>0</v>
      </c>
      <c r="I2538" s="42">
        <v>0</v>
      </c>
      <c r="J2538" s="42">
        <v>0</v>
      </c>
      <c r="K2538" s="42">
        <v>0</v>
      </c>
      <c r="N2538" s="43"/>
    </row>
    <row r="2539" spans="1:14" x14ac:dyDescent="0.3">
      <c r="A2539" s="10" t="s">
        <v>9</v>
      </c>
      <c r="B2539" s="10" t="s">
        <v>85</v>
      </c>
      <c r="C2539" s="10" t="s">
        <v>4800</v>
      </c>
      <c r="D2539" s="10" t="s">
        <v>5482</v>
      </c>
      <c r="E2539" s="11" t="s">
        <v>5483</v>
      </c>
      <c r="F2539" s="10" t="s">
        <v>416</v>
      </c>
      <c r="G2539" s="11" t="s">
        <v>417</v>
      </c>
      <c r="H2539" s="42">
        <v>938139.10430000001</v>
      </c>
      <c r="I2539" s="42">
        <v>3778.1606725408301</v>
      </c>
      <c r="J2539" s="42">
        <v>140924.80047526199</v>
      </c>
      <c r="K2539" s="42">
        <v>144702.961147803</v>
      </c>
      <c r="N2539" s="43"/>
    </row>
    <row r="2540" spans="1:14" x14ac:dyDescent="0.3">
      <c r="A2540" s="10" t="s">
        <v>9</v>
      </c>
      <c r="B2540" s="10" t="s">
        <v>92</v>
      </c>
      <c r="C2540" s="10" t="s">
        <v>4722</v>
      </c>
      <c r="D2540" s="10" t="s">
        <v>4723</v>
      </c>
      <c r="E2540" s="11" t="s">
        <v>5484</v>
      </c>
      <c r="F2540" s="10" t="s">
        <v>416</v>
      </c>
      <c r="G2540" s="11" t="s">
        <v>417</v>
      </c>
      <c r="H2540" s="42">
        <v>7494867.3602999998</v>
      </c>
      <c r="I2540" s="42">
        <v>16675.140008037</v>
      </c>
      <c r="J2540" s="42">
        <v>232775.49955344101</v>
      </c>
      <c r="K2540" s="42">
        <v>249450.63956147799</v>
      </c>
      <c r="N2540" s="43"/>
    </row>
    <row r="2541" spans="1:14" x14ac:dyDescent="0.3">
      <c r="A2541" s="10" t="s">
        <v>9</v>
      </c>
      <c r="B2541" s="10" t="s">
        <v>92</v>
      </c>
      <c r="C2541" s="10" t="s">
        <v>4722</v>
      </c>
      <c r="D2541" s="10" t="s">
        <v>4723</v>
      </c>
      <c r="E2541" s="11" t="s">
        <v>5484</v>
      </c>
      <c r="F2541" s="10" t="s">
        <v>4912</v>
      </c>
      <c r="G2541" s="11" t="s">
        <v>4913</v>
      </c>
      <c r="H2541" s="42">
        <v>0</v>
      </c>
      <c r="I2541" s="42">
        <v>0</v>
      </c>
      <c r="J2541" s="42">
        <v>0</v>
      </c>
      <c r="K2541" s="42">
        <v>0</v>
      </c>
      <c r="N2541" s="43"/>
    </row>
    <row r="2542" spans="1:14" x14ac:dyDescent="0.3">
      <c r="A2542" s="10" t="s">
        <v>9</v>
      </c>
      <c r="B2542" s="10" t="s">
        <v>92</v>
      </c>
      <c r="C2542" s="10" t="s">
        <v>4722</v>
      </c>
      <c r="D2542" s="10" t="s">
        <v>4723</v>
      </c>
      <c r="E2542" s="11" t="s">
        <v>5484</v>
      </c>
      <c r="F2542" s="10" t="s">
        <v>4725</v>
      </c>
      <c r="G2542" s="11" t="s">
        <v>4726</v>
      </c>
      <c r="H2542" s="42">
        <v>234323.89780000001</v>
      </c>
      <c r="I2542" s="42">
        <v>521.34128816541295</v>
      </c>
      <c r="J2542" s="42">
        <v>7277.6287774524199</v>
      </c>
      <c r="K2542" s="42">
        <v>7798.9700656178302</v>
      </c>
      <c r="N2542" s="43"/>
    </row>
    <row r="2543" spans="1:14" x14ac:dyDescent="0.3">
      <c r="A2543" s="10" t="s">
        <v>9</v>
      </c>
      <c r="B2543" s="10" t="s">
        <v>92</v>
      </c>
      <c r="C2543" s="10" t="s">
        <v>4722</v>
      </c>
      <c r="D2543" s="10" t="s">
        <v>4723</v>
      </c>
      <c r="E2543" s="11" t="s">
        <v>5484</v>
      </c>
      <c r="F2543" s="10" t="s">
        <v>4729</v>
      </c>
      <c r="G2543" s="11" t="s">
        <v>4730</v>
      </c>
      <c r="H2543" s="42">
        <v>0</v>
      </c>
      <c r="I2543" s="42">
        <v>0</v>
      </c>
      <c r="J2543" s="42">
        <v>0</v>
      </c>
      <c r="K2543" s="42">
        <v>0</v>
      </c>
      <c r="N2543" s="43"/>
    </row>
    <row r="2544" spans="1:14" x14ac:dyDescent="0.3">
      <c r="A2544" s="10" t="s">
        <v>9</v>
      </c>
      <c r="B2544" s="10" t="s">
        <v>92</v>
      </c>
      <c r="C2544" s="10" t="s">
        <v>4722</v>
      </c>
      <c r="D2544" s="10" t="s">
        <v>4723</v>
      </c>
      <c r="E2544" s="11" t="s">
        <v>5484</v>
      </c>
      <c r="F2544" s="10" t="s">
        <v>4731</v>
      </c>
      <c r="G2544" s="11" t="s">
        <v>4732</v>
      </c>
      <c r="H2544" s="42">
        <v>0</v>
      </c>
      <c r="I2544" s="42">
        <v>0</v>
      </c>
      <c r="J2544" s="42">
        <v>0</v>
      </c>
      <c r="K2544" s="42">
        <v>0</v>
      </c>
      <c r="N2544" s="43"/>
    </row>
    <row r="2545" spans="1:14" x14ac:dyDescent="0.3">
      <c r="A2545" s="10" t="s">
        <v>9</v>
      </c>
      <c r="B2545" s="10" t="s">
        <v>92</v>
      </c>
      <c r="C2545" s="10" t="s">
        <v>4722</v>
      </c>
      <c r="D2545" s="10" t="s">
        <v>4723</v>
      </c>
      <c r="E2545" s="11" t="s">
        <v>5484</v>
      </c>
      <c r="F2545" s="10" t="s">
        <v>4733</v>
      </c>
      <c r="G2545" s="11" t="s">
        <v>4734</v>
      </c>
      <c r="H2545" s="42">
        <v>465150.42420000001</v>
      </c>
      <c r="I2545" s="42">
        <v>1034.9013630746299</v>
      </c>
      <c r="J2545" s="42">
        <v>14446.6362298682</v>
      </c>
      <c r="K2545" s="42">
        <v>15481.537592942899</v>
      </c>
      <c r="N2545" s="43"/>
    </row>
    <row r="2546" spans="1:14" x14ac:dyDescent="0.3">
      <c r="A2546" s="10" t="s">
        <v>9</v>
      </c>
      <c r="B2546" s="10" t="s">
        <v>92</v>
      </c>
      <c r="C2546" s="10" t="s">
        <v>4722</v>
      </c>
      <c r="D2546" s="10" t="s">
        <v>4723</v>
      </c>
      <c r="E2546" s="11" t="s">
        <v>5484</v>
      </c>
      <c r="F2546" s="10" t="s">
        <v>4735</v>
      </c>
      <c r="G2546" s="11" t="s">
        <v>4736</v>
      </c>
      <c r="H2546" s="42">
        <v>605045.28870000003</v>
      </c>
      <c r="I2546" s="42">
        <v>1346.1498933226301</v>
      </c>
      <c r="J2546" s="42">
        <v>18791.489231332402</v>
      </c>
      <c r="K2546" s="42">
        <v>20137.639124655001</v>
      </c>
      <c r="N2546" s="43"/>
    </row>
    <row r="2547" spans="1:14" x14ac:dyDescent="0.3">
      <c r="A2547" s="10" t="s">
        <v>9</v>
      </c>
      <c r="B2547" s="10" t="s">
        <v>92</v>
      </c>
      <c r="C2547" s="10" t="s">
        <v>4722</v>
      </c>
      <c r="D2547" s="10" t="s">
        <v>4723</v>
      </c>
      <c r="E2547" s="11" t="s">
        <v>5484</v>
      </c>
      <c r="F2547" s="10" t="s">
        <v>4739</v>
      </c>
      <c r="G2547" s="11" t="s">
        <v>4740</v>
      </c>
      <c r="H2547" s="42">
        <v>401258.98629999999</v>
      </c>
      <c r="I2547" s="42">
        <v>595.74971486661002</v>
      </c>
      <c r="J2547" s="42">
        <v>0</v>
      </c>
      <c r="K2547" s="42">
        <v>595.74971486661002</v>
      </c>
      <c r="N2547" s="43"/>
    </row>
    <row r="2548" spans="1:14" x14ac:dyDescent="0.3">
      <c r="A2548" s="10" t="s">
        <v>9</v>
      </c>
      <c r="B2548" s="10" t="s">
        <v>92</v>
      </c>
      <c r="C2548" s="10" t="s">
        <v>4743</v>
      </c>
      <c r="D2548" s="10" t="s">
        <v>4744</v>
      </c>
      <c r="E2548" s="11" t="s">
        <v>5323</v>
      </c>
      <c r="F2548" s="10" t="s">
        <v>416</v>
      </c>
      <c r="G2548" s="11" t="s">
        <v>417</v>
      </c>
      <c r="H2548" s="42">
        <v>5124.9204</v>
      </c>
      <c r="I2548" s="42">
        <v>9.1204806917271206</v>
      </c>
      <c r="J2548" s="42">
        <v>0</v>
      </c>
      <c r="K2548" s="42">
        <v>9.1204806917271206</v>
      </c>
      <c r="N2548" s="43"/>
    </row>
    <row r="2549" spans="1:14" x14ac:dyDescent="0.3">
      <c r="A2549" s="10" t="s">
        <v>9</v>
      </c>
      <c r="B2549" s="10" t="s">
        <v>92</v>
      </c>
      <c r="C2549" s="10" t="s">
        <v>4743</v>
      </c>
      <c r="D2549" s="10" t="s">
        <v>4744</v>
      </c>
      <c r="E2549" s="11" t="s">
        <v>5323</v>
      </c>
      <c r="F2549" s="10" t="s">
        <v>4746</v>
      </c>
      <c r="G2549" s="11" t="s">
        <v>4747</v>
      </c>
      <c r="H2549" s="42">
        <v>448.43049999999999</v>
      </c>
      <c r="I2549" s="42">
        <v>0.79804206052612303</v>
      </c>
      <c r="J2549" s="42">
        <v>0</v>
      </c>
      <c r="K2549" s="42">
        <v>0.79804206052612303</v>
      </c>
      <c r="N2549" s="43"/>
    </row>
    <row r="2550" spans="1:14" x14ac:dyDescent="0.3">
      <c r="A2550" s="10" t="s">
        <v>9</v>
      </c>
      <c r="B2550" s="10" t="s">
        <v>92</v>
      </c>
      <c r="C2550" s="10" t="s">
        <v>4743</v>
      </c>
      <c r="D2550" s="10" t="s">
        <v>4744</v>
      </c>
      <c r="E2550" s="11" t="s">
        <v>5323</v>
      </c>
      <c r="F2550" s="10" t="s">
        <v>4748</v>
      </c>
      <c r="G2550" s="11" t="s">
        <v>4749</v>
      </c>
      <c r="H2550" s="42">
        <v>8840.4876999999997</v>
      </c>
      <c r="I2550" s="42">
        <v>15.7328291932293</v>
      </c>
      <c r="J2550" s="42">
        <v>0</v>
      </c>
      <c r="K2550" s="42">
        <v>15.7328291932293</v>
      </c>
      <c r="N2550" s="43"/>
    </row>
    <row r="2551" spans="1:14" x14ac:dyDescent="0.3">
      <c r="A2551" s="10" t="s">
        <v>9</v>
      </c>
      <c r="B2551" s="10" t="s">
        <v>92</v>
      </c>
      <c r="C2551" s="10" t="s">
        <v>4743</v>
      </c>
      <c r="D2551" s="10" t="s">
        <v>4744</v>
      </c>
      <c r="E2551" s="11" t="s">
        <v>5323</v>
      </c>
      <c r="F2551" s="10" t="s">
        <v>4760</v>
      </c>
      <c r="G2551" s="11" t="s">
        <v>4761</v>
      </c>
      <c r="H2551" s="42">
        <v>16591.929800000002</v>
      </c>
      <c r="I2551" s="42">
        <v>29.527556239466499</v>
      </c>
      <c r="J2551" s="42">
        <v>0</v>
      </c>
      <c r="K2551" s="42">
        <v>29.527556239466499</v>
      </c>
      <c r="N2551" s="43"/>
    </row>
    <row r="2552" spans="1:14" x14ac:dyDescent="0.3">
      <c r="A2552" s="10" t="s">
        <v>9</v>
      </c>
      <c r="B2552" s="10" t="s">
        <v>92</v>
      </c>
      <c r="C2552" s="10" t="s">
        <v>4743</v>
      </c>
      <c r="D2552" s="10" t="s">
        <v>4750</v>
      </c>
      <c r="E2552" s="11" t="s">
        <v>5485</v>
      </c>
      <c r="F2552" s="10" t="s">
        <v>13</v>
      </c>
      <c r="G2552" s="11" t="s">
        <v>415</v>
      </c>
      <c r="H2552" s="42">
        <v>0</v>
      </c>
      <c r="I2552" s="42">
        <v>0</v>
      </c>
      <c r="J2552" s="42">
        <v>0</v>
      </c>
      <c r="K2552" s="42">
        <v>0</v>
      </c>
      <c r="N2552" s="43"/>
    </row>
    <row r="2553" spans="1:14" x14ac:dyDescent="0.3">
      <c r="A2553" s="10" t="s">
        <v>9</v>
      </c>
      <c r="B2553" s="10" t="s">
        <v>92</v>
      </c>
      <c r="C2553" s="10" t="s">
        <v>4743</v>
      </c>
      <c r="D2553" s="10" t="s">
        <v>4750</v>
      </c>
      <c r="E2553" s="11" t="s">
        <v>5485</v>
      </c>
      <c r="F2553" s="10" t="s">
        <v>416</v>
      </c>
      <c r="G2553" s="11" t="s">
        <v>417</v>
      </c>
      <c r="H2553" s="42">
        <v>28500.556799999998</v>
      </c>
      <c r="I2553" s="42">
        <v>57.263669876186299</v>
      </c>
      <c r="J2553" s="42">
        <v>0</v>
      </c>
      <c r="K2553" s="42">
        <v>57.263669876186299</v>
      </c>
      <c r="N2553" s="43"/>
    </row>
    <row r="2554" spans="1:14" x14ac:dyDescent="0.3">
      <c r="A2554" s="10" t="s">
        <v>9</v>
      </c>
      <c r="B2554" s="10" t="s">
        <v>92</v>
      </c>
      <c r="C2554" s="10" t="s">
        <v>4743</v>
      </c>
      <c r="D2554" s="10" t="s">
        <v>4750</v>
      </c>
      <c r="E2554" s="11" t="s">
        <v>5485</v>
      </c>
      <c r="F2554" s="10" t="s">
        <v>4746</v>
      </c>
      <c r="G2554" s="11" t="s">
        <v>4747</v>
      </c>
      <c r="H2554" s="42">
        <v>28500.556799999998</v>
      </c>
      <c r="I2554" s="42">
        <v>57.263669876186299</v>
      </c>
      <c r="J2554" s="42">
        <v>0</v>
      </c>
      <c r="K2554" s="42">
        <v>57.263669876186299</v>
      </c>
      <c r="N2554" s="43"/>
    </row>
    <row r="2555" spans="1:14" x14ac:dyDescent="0.3">
      <c r="A2555" s="10" t="s">
        <v>9</v>
      </c>
      <c r="B2555" s="10" t="s">
        <v>92</v>
      </c>
      <c r="C2555" s="10" t="s">
        <v>4743</v>
      </c>
      <c r="D2555" s="10" t="s">
        <v>4752</v>
      </c>
      <c r="E2555" s="11" t="s">
        <v>5486</v>
      </c>
      <c r="F2555" s="10" t="s">
        <v>13</v>
      </c>
      <c r="G2555" s="11" t="s">
        <v>415</v>
      </c>
      <c r="H2555" s="42">
        <v>0</v>
      </c>
      <c r="I2555" s="42">
        <v>0</v>
      </c>
      <c r="J2555" s="42">
        <v>0</v>
      </c>
      <c r="K2555" s="42">
        <v>0</v>
      </c>
      <c r="N2555" s="43"/>
    </row>
    <row r="2556" spans="1:14" x14ac:dyDescent="0.3">
      <c r="A2556" s="10" t="s">
        <v>9</v>
      </c>
      <c r="B2556" s="10" t="s">
        <v>92</v>
      </c>
      <c r="C2556" s="10" t="s">
        <v>4743</v>
      </c>
      <c r="D2556" s="10" t="s">
        <v>4752</v>
      </c>
      <c r="E2556" s="11" t="s">
        <v>5486</v>
      </c>
      <c r="F2556" s="10" t="s">
        <v>416</v>
      </c>
      <c r="G2556" s="11" t="s">
        <v>417</v>
      </c>
      <c r="H2556" s="42">
        <v>24153.778300000002</v>
      </c>
      <c r="I2556" s="42">
        <v>28.029016192911001</v>
      </c>
      <c r="J2556" s="42">
        <v>0</v>
      </c>
      <c r="K2556" s="42">
        <v>28.029016192911001</v>
      </c>
      <c r="N2556" s="43"/>
    </row>
    <row r="2557" spans="1:14" x14ac:dyDescent="0.3">
      <c r="A2557" s="10" t="s">
        <v>9</v>
      </c>
      <c r="B2557" s="10" t="s">
        <v>92</v>
      </c>
      <c r="C2557" s="10" t="s">
        <v>4743</v>
      </c>
      <c r="D2557" s="10" t="s">
        <v>4752</v>
      </c>
      <c r="E2557" s="11" t="s">
        <v>5486</v>
      </c>
      <c r="F2557" s="10" t="s">
        <v>4746</v>
      </c>
      <c r="G2557" s="11" t="s">
        <v>4747</v>
      </c>
      <c r="H2557" s="42">
        <v>0</v>
      </c>
      <c r="I2557" s="42">
        <v>0</v>
      </c>
      <c r="J2557" s="42">
        <v>0</v>
      </c>
      <c r="K2557" s="42">
        <v>0</v>
      </c>
      <c r="N2557" s="43"/>
    </row>
    <row r="2558" spans="1:14" x14ac:dyDescent="0.3">
      <c r="A2558" s="10" t="s">
        <v>9</v>
      </c>
      <c r="B2558" s="10" t="s">
        <v>92</v>
      </c>
      <c r="C2558" s="10" t="s">
        <v>4743</v>
      </c>
      <c r="D2558" s="10" t="s">
        <v>4752</v>
      </c>
      <c r="E2558" s="11" t="s">
        <v>5486</v>
      </c>
      <c r="F2558" s="10" t="s">
        <v>4748</v>
      </c>
      <c r="G2558" s="11" t="s">
        <v>4749</v>
      </c>
      <c r="H2558" s="42">
        <v>103401.2546</v>
      </c>
      <c r="I2558" s="42">
        <v>123.530289516011</v>
      </c>
      <c r="J2558" s="42">
        <v>0</v>
      </c>
      <c r="K2558" s="42">
        <v>123.530289516011</v>
      </c>
      <c r="N2558" s="43"/>
    </row>
    <row r="2559" spans="1:14" x14ac:dyDescent="0.3">
      <c r="A2559" s="10" t="s">
        <v>9</v>
      </c>
      <c r="B2559" s="10" t="s">
        <v>92</v>
      </c>
      <c r="C2559" s="10" t="s">
        <v>4743</v>
      </c>
      <c r="D2559" s="10" t="s">
        <v>4752</v>
      </c>
      <c r="E2559" s="11" t="s">
        <v>5486</v>
      </c>
      <c r="F2559" s="10" t="s">
        <v>4760</v>
      </c>
      <c r="G2559" s="11" t="s">
        <v>4761</v>
      </c>
      <c r="H2559" s="42">
        <v>42462.584199999998</v>
      </c>
      <c r="I2559" s="42">
        <v>50.728739581810203</v>
      </c>
      <c r="J2559" s="42">
        <v>0</v>
      </c>
      <c r="K2559" s="42">
        <v>50.728739581810203</v>
      </c>
      <c r="N2559" s="43"/>
    </row>
    <row r="2560" spans="1:14" x14ac:dyDescent="0.3">
      <c r="A2560" s="10" t="s">
        <v>9</v>
      </c>
      <c r="B2560" s="10" t="s">
        <v>92</v>
      </c>
      <c r="C2560" s="10" t="s">
        <v>4743</v>
      </c>
      <c r="D2560" s="10" t="s">
        <v>4756</v>
      </c>
      <c r="E2560" s="11" t="s">
        <v>4827</v>
      </c>
      <c r="F2560" s="10" t="s">
        <v>416</v>
      </c>
      <c r="G2560" s="11" t="s">
        <v>417</v>
      </c>
      <c r="H2560" s="42">
        <v>18257.225999999999</v>
      </c>
      <c r="I2560" s="42">
        <v>20.347385131646899</v>
      </c>
      <c r="J2560" s="42">
        <v>0</v>
      </c>
      <c r="K2560" s="42">
        <v>20.347385131646899</v>
      </c>
      <c r="N2560" s="43"/>
    </row>
    <row r="2561" spans="1:14" x14ac:dyDescent="0.3">
      <c r="A2561" s="10" t="s">
        <v>9</v>
      </c>
      <c r="B2561" s="10" t="s">
        <v>92</v>
      </c>
      <c r="C2561" s="10" t="s">
        <v>4743</v>
      </c>
      <c r="D2561" s="10" t="s">
        <v>4756</v>
      </c>
      <c r="E2561" s="11" t="s">
        <v>4827</v>
      </c>
      <c r="F2561" s="10" t="s">
        <v>4746</v>
      </c>
      <c r="G2561" s="11" t="s">
        <v>4747</v>
      </c>
      <c r="H2561" s="42">
        <v>13961.408100000001</v>
      </c>
      <c r="I2561" s="42">
        <v>15.5597651006711</v>
      </c>
      <c r="J2561" s="42">
        <v>0</v>
      </c>
      <c r="K2561" s="42">
        <v>15.5597651006711</v>
      </c>
      <c r="N2561" s="43"/>
    </row>
    <row r="2562" spans="1:14" x14ac:dyDescent="0.3">
      <c r="A2562" s="10" t="s">
        <v>9</v>
      </c>
      <c r="B2562" s="10" t="s">
        <v>92</v>
      </c>
      <c r="C2562" s="10" t="s">
        <v>4743</v>
      </c>
      <c r="D2562" s="10" t="s">
        <v>4758</v>
      </c>
      <c r="E2562" s="11" t="s">
        <v>5487</v>
      </c>
      <c r="F2562" s="10" t="s">
        <v>416</v>
      </c>
      <c r="G2562" s="11" t="s">
        <v>417</v>
      </c>
      <c r="H2562" s="42">
        <v>161978.12109999999</v>
      </c>
      <c r="I2562" s="42">
        <v>450.63306581144201</v>
      </c>
      <c r="J2562" s="42">
        <v>8689.7060029282602</v>
      </c>
      <c r="K2562" s="42">
        <v>9140.3390687397005</v>
      </c>
      <c r="N2562" s="43"/>
    </row>
    <row r="2563" spans="1:14" x14ac:dyDescent="0.3">
      <c r="A2563" s="10" t="s">
        <v>9</v>
      </c>
      <c r="B2563" s="10" t="s">
        <v>92</v>
      </c>
      <c r="C2563" s="10" t="s">
        <v>4743</v>
      </c>
      <c r="D2563" s="10" t="s">
        <v>4758</v>
      </c>
      <c r="E2563" s="11" t="s">
        <v>5487</v>
      </c>
      <c r="F2563" s="10" t="s">
        <v>4746</v>
      </c>
      <c r="G2563" s="11" t="s">
        <v>4747</v>
      </c>
      <c r="H2563" s="42">
        <v>117434.13770000001</v>
      </c>
      <c r="I2563" s="42">
        <v>326.708972713295</v>
      </c>
      <c r="J2563" s="42">
        <v>6300.0368521229902</v>
      </c>
      <c r="K2563" s="42">
        <v>6626.74582483628</v>
      </c>
      <c r="N2563" s="43"/>
    </row>
    <row r="2564" spans="1:14" x14ac:dyDescent="0.3">
      <c r="A2564" s="10" t="s">
        <v>9</v>
      </c>
      <c r="B2564" s="10" t="s">
        <v>92</v>
      </c>
      <c r="C2564" s="10" t="s">
        <v>4779</v>
      </c>
      <c r="D2564" s="10" t="s">
        <v>5488</v>
      </c>
      <c r="E2564" s="11" t="s">
        <v>5489</v>
      </c>
      <c r="F2564" s="10" t="s">
        <v>416</v>
      </c>
      <c r="G2564" s="11" t="s">
        <v>417</v>
      </c>
      <c r="H2564" s="42">
        <v>17508366.2489</v>
      </c>
      <c r="I2564" s="42">
        <v>60113.248868383802</v>
      </c>
      <c r="J2564" s="42">
        <v>1431629.0639824299</v>
      </c>
      <c r="K2564" s="42">
        <v>1491742.3128508099</v>
      </c>
      <c r="N2564" s="43"/>
    </row>
    <row r="2565" spans="1:14" x14ac:dyDescent="0.3">
      <c r="A2565" s="10" t="s">
        <v>9</v>
      </c>
      <c r="B2565" s="10" t="s">
        <v>92</v>
      </c>
      <c r="C2565" s="10" t="s">
        <v>4779</v>
      </c>
      <c r="D2565" s="10" t="s">
        <v>5488</v>
      </c>
      <c r="E2565" s="11" t="s">
        <v>5489</v>
      </c>
      <c r="F2565" s="10" t="s">
        <v>5490</v>
      </c>
      <c r="G2565" s="11" t="s">
        <v>5491</v>
      </c>
      <c r="H2565" s="42">
        <v>0</v>
      </c>
      <c r="I2565" s="42">
        <v>0</v>
      </c>
      <c r="J2565" s="42">
        <v>0</v>
      </c>
      <c r="K2565" s="42">
        <v>0</v>
      </c>
      <c r="N2565" s="43"/>
    </row>
    <row r="2566" spans="1:14" x14ac:dyDescent="0.3">
      <c r="A2566" s="10" t="s">
        <v>9</v>
      </c>
      <c r="B2566" s="10" t="s">
        <v>92</v>
      </c>
      <c r="C2566" s="10" t="s">
        <v>4779</v>
      </c>
      <c r="D2566" s="10" t="s">
        <v>5488</v>
      </c>
      <c r="E2566" s="11" t="s">
        <v>5489</v>
      </c>
      <c r="F2566" s="10" t="s">
        <v>4782</v>
      </c>
      <c r="G2566" s="11" t="s">
        <v>4783</v>
      </c>
      <c r="H2566" s="42">
        <v>0</v>
      </c>
      <c r="I2566" s="42">
        <v>0</v>
      </c>
      <c r="J2566" s="42">
        <v>0</v>
      </c>
      <c r="K2566" s="42">
        <v>0</v>
      </c>
      <c r="N2566" s="43"/>
    </row>
    <row r="2567" spans="1:14" x14ac:dyDescent="0.3">
      <c r="A2567" s="10" t="s">
        <v>9</v>
      </c>
      <c r="B2567" s="10" t="s">
        <v>92</v>
      </c>
      <c r="C2567" s="10" t="s">
        <v>4779</v>
      </c>
      <c r="D2567" s="10" t="s">
        <v>5488</v>
      </c>
      <c r="E2567" s="11" t="s">
        <v>5489</v>
      </c>
      <c r="F2567" s="10" t="s">
        <v>4784</v>
      </c>
      <c r="G2567" s="11" t="s">
        <v>4785</v>
      </c>
      <c r="H2567" s="42">
        <v>0</v>
      </c>
      <c r="I2567" s="42">
        <v>0</v>
      </c>
      <c r="J2567" s="42">
        <v>0</v>
      </c>
      <c r="K2567" s="42">
        <v>0</v>
      </c>
      <c r="N2567" s="43"/>
    </row>
    <row r="2568" spans="1:14" x14ac:dyDescent="0.3">
      <c r="A2568" s="10" t="s">
        <v>9</v>
      </c>
      <c r="B2568" s="10" t="s">
        <v>92</v>
      </c>
      <c r="C2568" s="10" t="s">
        <v>4779</v>
      </c>
      <c r="D2568" s="10" t="s">
        <v>5488</v>
      </c>
      <c r="E2568" s="11" t="s">
        <v>5489</v>
      </c>
      <c r="F2568" s="10" t="s">
        <v>4731</v>
      </c>
      <c r="G2568" s="11" t="s">
        <v>4732</v>
      </c>
      <c r="H2568" s="42">
        <v>0</v>
      </c>
      <c r="I2568" s="42">
        <v>0</v>
      </c>
      <c r="J2568" s="42">
        <v>0</v>
      </c>
      <c r="K2568" s="42">
        <v>0</v>
      </c>
      <c r="N2568" s="43"/>
    </row>
    <row r="2569" spans="1:14" x14ac:dyDescent="0.3">
      <c r="A2569" s="10" t="s">
        <v>9</v>
      </c>
      <c r="B2569" s="10" t="s">
        <v>92</v>
      </c>
      <c r="C2569" s="10" t="s">
        <v>4779</v>
      </c>
      <c r="D2569" s="10" t="s">
        <v>5488</v>
      </c>
      <c r="E2569" s="11" t="s">
        <v>5489</v>
      </c>
      <c r="F2569" s="10" t="s">
        <v>4786</v>
      </c>
      <c r="G2569" s="11" t="s">
        <v>4787</v>
      </c>
      <c r="H2569" s="42">
        <v>0</v>
      </c>
      <c r="I2569" s="42">
        <v>0</v>
      </c>
      <c r="J2569" s="42">
        <v>0</v>
      </c>
      <c r="K2569" s="42">
        <v>0</v>
      </c>
      <c r="N2569" s="43"/>
    </row>
    <row r="2570" spans="1:14" x14ac:dyDescent="0.3">
      <c r="A2570" s="10" t="s">
        <v>9</v>
      </c>
      <c r="B2570" s="10" t="s">
        <v>92</v>
      </c>
      <c r="C2570" s="10" t="s">
        <v>4779</v>
      </c>
      <c r="D2570" s="10" t="s">
        <v>5488</v>
      </c>
      <c r="E2570" s="11" t="s">
        <v>5489</v>
      </c>
      <c r="F2570" s="10" t="s">
        <v>5118</v>
      </c>
      <c r="G2570" s="11" t="s">
        <v>5119</v>
      </c>
      <c r="H2570" s="42">
        <v>85017.863400000002</v>
      </c>
      <c r="I2570" s="42">
        <v>291.900449740255</v>
      </c>
      <c r="J2570" s="42">
        <v>6951.76480234261</v>
      </c>
      <c r="K2570" s="42">
        <v>7243.6652520828602</v>
      </c>
      <c r="N2570" s="43"/>
    </row>
    <row r="2571" spans="1:14" x14ac:dyDescent="0.3">
      <c r="A2571" s="10" t="s">
        <v>9</v>
      </c>
      <c r="B2571" s="10" t="s">
        <v>92</v>
      </c>
      <c r="C2571" s="10" t="s">
        <v>4779</v>
      </c>
      <c r="D2571" s="10" t="s">
        <v>5488</v>
      </c>
      <c r="E2571" s="11" t="s">
        <v>5489</v>
      </c>
      <c r="F2571" s="10" t="s">
        <v>4788</v>
      </c>
      <c r="G2571" s="11" t="s">
        <v>4789</v>
      </c>
      <c r="H2571" s="42">
        <v>0</v>
      </c>
      <c r="I2571" s="42">
        <v>0</v>
      </c>
      <c r="J2571" s="42">
        <v>0</v>
      </c>
      <c r="K2571" s="42">
        <v>0</v>
      </c>
      <c r="N2571" s="43"/>
    </row>
    <row r="2572" spans="1:14" x14ac:dyDescent="0.3">
      <c r="A2572" s="10" t="s">
        <v>9</v>
      </c>
      <c r="B2572" s="10" t="s">
        <v>92</v>
      </c>
      <c r="C2572" s="10" t="s">
        <v>4779</v>
      </c>
      <c r="D2572" s="10" t="s">
        <v>5492</v>
      </c>
      <c r="E2572" s="11" t="s">
        <v>5493</v>
      </c>
      <c r="F2572" s="10" t="s">
        <v>416</v>
      </c>
      <c r="G2572" s="11" t="s">
        <v>417</v>
      </c>
      <c r="H2572" s="42">
        <v>343231.81530000002</v>
      </c>
      <c r="I2572" s="42">
        <v>464.37540983606601</v>
      </c>
      <c r="J2572" s="42">
        <v>0</v>
      </c>
      <c r="K2572" s="42">
        <v>464.37540983606601</v>
      </c>
      <c r="N2572" s="43"/>
    </row>
    <row r="2573" spans="1:14" x14ac:dyDescent="0.3">
      <c r="A2573" s="10" t="s">
        <v>9</v>
      </c>
      <c r="B2573" s="10" t="s">
        <v>92</v>
      </c>
      <c r="C2573" s="10" t="s">
        <v>4779</v>
      </c>
      <c r="D2573" s="10" t="s">
        <v>5492</v>
      </c>
      <c r="E2573" s="11" t="s">
        <v>5493</v>
      </c>
      <c r="F2573" s="10" t="s">
        <v>4731</v>
      </c>
      <c r="G2573" s="11" t="s">
        <v>4732</v>
      </c>
      <c r="H2573" s="42">
        <v>0</v>
      </c>
      <c r="I2573" s="42">
        <v>0</v>
      </c>
      <c r="J2573" s="42">
        <v>0</v>
      </c>
      <c r="K2573" s="42">
        <v>0</v>
      </c>
      <c r="N2573" s="43"/>
    </row>
    <row r="2574" spans="1:14" x14ac:dyDescent="0.3">
      <c r="A2574" s="10" t="s">
        <v>9</v>
      </c>
      <c r="B2574" s="10" t="s">
        <v>92</v>
      </c>
      <c r="C2574" s="10" t="s">
        <v>4779</v>
      </c>
      <c r="D2574" s="10" t="s">
        <v>5492</v>
      </c>
      <c r="E2574" s="11" t="s">
        <v>5493</v>
      </c>
      <c r="F2574" s="10" t="s">
        <v>4786</v>
      </c>
      <c r="G2574" s="11" t="s">
        <v>4787</v>
      </c>
      <c r="H2574" s="42">
        <v>0</v>
      </c>
      <c r="I2574" s="42">
        <v>0</v>
      </c>
      <c r="J2574" s="42">
        <v>0</v>
      </c>
      <c r="K2574" s="42">
        <v>0</v>
      </c>
      <c r="N2574" s="43"/>
    </row>
    <row r="2575" spans="1:14" x14ac:dyDescent="0.3">
      <c r="A2575" s="10" t="s">
        <v>9</v>
      </c>
      <c r="B2575" s="10" t="s">
        <v>92</v>
      </c>
      <c r="C2575" s="10" t="s">
        <v>4779</v>
      </c>
      <c r="D2575" s="10" t="s">
        <v>5492</v>
      </c>
      <c r="E2575" s="11" t="s">
        <v>5493</v>
      </c>
      <c r="F2575" s="10" t="s">
        <v>4788</v>
      </c>
      <c r="G2575" s="11" t="s">
        <v>4789</v>
      </c>
      <c r="H2575" s="42">
        <v>0</v>
      </c>
      <c r="I2575" s="42">
        <v>0</v>
      </c>
      <c r="J2575" s="42">
        <v>0</v>
      </c>
      <c r="K2575" s="42">
        <v>0</v>
      </c>
      <c r="N2575" s="43"/>
    </row>
    <row r="2576" spans="1:14" x14ac:dyDescent="0.3">
      <c r="A2576" s="10" t="s">
        <v>9</v>
      </c>
      <c r="B2576" s="10" t="s">
        <v>92</v>
      </c>
      <c r="C2576" s="10" t="s">
        <v>4779</v>
      </c>
      <c r="D2576" s="10" t="s">
        <v>5494</v>
      </c>
      <c r="E2576" s="11" t="s">
        <v>5495</v>
      </c>
      <c r="F2576" s="10" t="s">
        <v>416</v>
      </c>
      <c r="G2576" s="11" t="s">
        <v>417</v>
      </c>
      <c r="H2576" s="42">
        <v>27476.285199999998</v>
      </c>
      <c r="I2576" s="42">
        <v>25.460567827913401</v>
      </c>
      <c r="J2576" s="42">
        <v>0</v>
      </c>
      <c r="K2576" s="42">
        <v>25.460567827913401</v>
      </c>
      <c r="N2576" s="43"/>
    </row>
    <row r="2577" spans="1:14" x14ac:dyDescent="0.3">
      <c r="A2577" s="10" t="s">
        <v>9</v>
      </c>
      <c r="B2577" s="10" t="s">
        <v>92</v>
      </c>
      <c r="C2577" s="10" t="s">
        <v>4779</v>
      </c>
      <c r="D2577" s="10" t="s">
        <v>5494</v>
      </c>
      <c r="E2577" s="11" t="s">
        <v>5495</v>
      </c>
      <c r="F2577" s="10" t="s">
        <v>4731</v>
      </c>
      <c r="G2577" s="11" t="s">
        <v>4732</v>
      </c>
      <c r="H2577" s="42">
        <v>0</v>
      </c>
      <c r="I2577" s="42">
        <v>0</v>
      </c>
      <c r="J2577" s="42">
        <v>0</v>
      </c>
      <c r="K2577" s="42">
        <v>0</v>
      </c>
      <c r="N2577" s="43"/>
    </row>
    <row r="2578" spans="1:14" x14ac:dyDescent="0.3">
      <c r="A2578" s="10" t="s">
        <v>9</v>
      </c>
      <c r="B2578" s="10" t="s">
        <v>92</v>
      </c>
      <c r="C2578" s="10" t="s">
        <v>4779</v>
      </c>
      <c r="D2578" s="10" t="s">
        <v>5494</v>
      </c>
      <c r="E2578" s="11" t="s">
        <v>5495</v>
      </c>
      <c r="F2578" s="10" t="s">
        <v>4786</v>
      </c>
      <c r="G2578" s="11" t="s">
        <v>4787</v>
      </c>
      <c r="H2578" s="42">
        <v>0</v>
      </c>
      <c r="I2578" s="42">
        <v>0</v>
      </c>
      <c r="J2578" s="42">
        <v>0</v>
      </c>
      <c r="K2578" s="42">
        <v>0</v>
      </c>
      <c r="N2578" s="43"/>
    </row>
    <row r="2579" spans="1:14" x14ac:dyDescent="0.3">
      <c r="A2579" s="10" t="s">
        <v>9</v>
      </c>
      <c r="B2579" s="10" t="s">
        <v>92</v>
      </c>
      <c r="C2579" s="10" t="s">
        <v>4779</v>
      </c>
      <c r="D2579" s="10" t="s">
        <v>5494</v>
      </c>
      <c r="E2579" s="11" t="s">
        <v>5495</v>
      </c>
      <c r="F2579" s="10" t="s">
        <v>4788</v>
      </c>
      <c r="G2579" s="11" t="s">
        <v>4789</v>
      </c>
      <c r="H2579" s="42">
        <v>0</v>
      </c>
      <c r="I2579" s="42">
        <v>0</v>
      </c>
      <c r="J2579" s="42">
        <v>0</v>
      </c>
      <c r="K2579" s="42">
        <v>0</v>
      </c>
      <c r="N2579" s="43"/>
    </row>
    <row r="2580" spans="1:14" x14ac:dyDescent="0.3">
      <c r="A2580" s="10" t="s">
        <v>9</v>
      </c>
      <c r="B2580" s="10" t="s">
        <v>92</v>
      </c>
      <c r="C2580" s="10" t="s">
        <v>11</v>
      </c>
      <c r="D2580" s="10" t="s">
        <v>93</v>
      </c>
      <c r="E2580" s="11" t="s">
        <v>2996</v>
      </c>
      <c r="F2580" s="10" t="s">
        <v>13</v>
      </c>
      <c r="G2580" s="11" t="s">
        <v>415</v>
      </c>
      <c r="H2580" s="42">
        <v>0</v>
      </c>
      <c r="I2580" s="42">
        <v>0</v>
      </c>
      <c r="J2580" s="42">
        <v>0</v>
      </c>
      <c r="K2580" s="42">
        <v>0</v>
      </c>
      <c r="N2580" s="43"/>
    </row>
    <row r="2581" spans="1:14" x14ac:dyDescent="0.3">
      <c r="A2581" s="10" t="s">
        <v>9</v>
      </c>
      <c r="B2581" s="10" t="s">
        <v>92</v>
      </c>
      <c r="C2581" s="10" t="s">
        <v>11</v>
      </c>
      <c r="D2581" s="10" t="s">
        <v>93</v>
      </c>
      <c r="E2581" s="11" t="s">
        <v>2996</v>
      </c>
      <c r="F2581" s="10" t="s">
        <v>15</v>
      </c>
      <c r="G2581" s="11" t="s">
        <v>418</v>
      </c>
      <c r="H2581" s="42">
        <v>9708703.5895000007</v>
      </c>
      <c r="I2581" s="42">
        <v>21600.647999211698</v>
      </c>
      <c r="J2581" s="42">
        <v>0</v>
      </c>
      <c r="K2581" s="42">
        <v>21600.647999211698</v>
      </c>
      <c r="N2581" s="43"/>
    </row>
    <row r="2582" spans="1:14" x14ac:dyDescent="0.3">
      <c r="A2582" s="10" t="s">
        <v>9</v>
      </c>
      <c r="B2582" s="10" t="s">
        <v>92</v>
      </c>
      <c r="C2582" s="10" t="s">
        <v>11</v>
      </c>
      <c r="D2582" s="10" t="s">
        <v>93</v>
      </c>
      <c r="E2582" s="11" t="s">
        <v>2996</v>
      </c>
      <c r="F2582" s="10" t="s">
        <v>30</v>
      </c>
      <c r="G2582" s="11" t="s">
        <v>4888</v>
      </c>
      <c r="H2582" s="42">
        <v>5912301.8403000003</v>
      </c>
      <c r="I2582" s="42">
        <v>12239.8484520029</v>
      </c>
      <c r="J2582" s="42">
        <v>0</v>
      </c>
      <c r="K2582" s="42">
        <v>12239.8484520029</v>
      </c>
      <c r="N2582" s="43"/>
    </row>
    <row r="2583" spans="1:14" x14ac:dyDescent="0.3">
      <c r="A2583" s="10" t="s">
        <v>9</v>
      </c>
      <c r="B2583" s="10" t="s">
        <v>92</v>
      </c>
      <c r="C2583" s="10" t="s">
        <v>11</v>
      </c>
      <c r="D2583" s="10" t="s">
        <v>93</v>
      </c>
      <c r="E2583" s="11" t="s">
        <v>2996</v>
      </c>
      <c r="F2583" s="10" t="s">
        <v>17</v>
      </c>
      <c r="G2583" s="11" t="s">
        <v>4798</v>
      </c>
      <c r="H2583" s="42">
        <v>0</v>
      </c>
      <c r="I2583" s="42">
        <v>0</v>
      </c>
      <c r="J2583" s="42">
        <v>0</v>
      </c>
      <c r="K2583" s="42">
        <v>0</v>
      </c>
      <c r="N2583" s="43"/>
    </row>
    <row r="2584" spans="1:14" x14ac:dyDescent="0.3">
      <c r="A2584" s="10" t="s">
        <v>9</v>
      </c>
      <c r="B2584" s="10" t="s">
        <v>92</v>
      </c>
      <c r="C2584" s="10" t="s">
        <v>11</v>
      </c>
      <c r="D2584" s="10" t="s">
        <v>93</v>
      </c>
      <c r="E2584" s="11" t="s">
        <v>2996</v>
      </c>
      <c r="F2584" s="10" t="s">
        <v>18</v>
      </c>
      <c r="G2584" s="11" t="s">
        <v>4799</v>
      </c>
      <c r="H2584" s="42">
        <v>19008214.700300001</v>
      </c>
      <c r="I2584" s="42">
        <v>42290.894047447997</v>
      </c>
      <c r="J2584" s="42">
        <v>891889.69987554895</v>
      </c>
      <c r="K2584" s="42">
        <v>934180.59392299701</v>
      </c>
      <c r="N2584" s="43"/>
    </row>
    <row r="2585" spans="1:14" x14ac:dyDescent="0.3">
      <c r="A2585" s="10" t="s">
        <v>9</v>
      </c>
      <c r="B2585" s="10" t="s">
        <v>92</v>
      </c>
      <c r="C2585" s="10" t="s">
        <v>4800</v>
      </c>
      <c r="D2585" s="10" t="s">
        <v>5496</v>
      </c>
      <c r="E2585" s="11" t="s">
        <v>5497</v>
      </c>
      <c r="F2585" s="10" t="s">
        <v>416</v>
      </c>
      <c r="G2585" s="11" t="s">
        <v>417</v>
      </c>
      <c r="H2585" s="42">
        <v>2371217.9515999998</v>
      </c>
      <c r="I2585" s="42">
        <v>5275.6625877037304</v>
      </c>
      <c r="J2585" s="42">
        <v>73645.258374817</v>
      </c>
      <c r="K2585" s="42">
        <v>78920.9209625207</v>
      </c>
      <c r="N2585" s="43"/>
    </row>
    <row r="2586" spans="1:14" x14ac:dyDescent="0.3">
      <c r="A2586" s="10" t="s">
        <v>9</v>
      </c>
      <c r="B2586" s="10" t="s">
        <v>92</v>
      </c>
      <c r="C2586" s="10" t="s">
        <v>4806</v>
      </c>
      <c r="D2586" s="10" t="s">
        <v>5498</v>
      </c>
      <c r="E2586" s="11" t="s">
        <v>5499</v>
      </c>
      <c r="F2586" s="10" t="s">
        <v>5132</v>
      </c>
      <c r="G2586" s="11" t="s">
        <v>5133</v>
      </c>
      <c r="H2586" s="42">
        <v>1550247.6033999999</v>
      </c>
      <c r="I2586" s="42">
        <v>5322.6222632324598</v>
      </c>
      <c r="J2586" s="42">
        <v>126761.08631771601</v>
      </c>
      <c r="K2586" s="42">
        <v>132083.708580948</v>
      </c>
      <c r="N2586" s="43"/>
    </row>
    <row r="2587" spans="1:14" x14ac:dyDescent="0.3">
      <c r="A2587" s="10" t="s">
        <v>9</v>
      </c>
      <c r="B2587" s="10" t="s">
        <v>92</v>
      </c>
      <c r="C2587" s="10" t="s">
        <v>4806</v>
      </c>
      <c r="D2587" s="10" t="s">
        <v>5500</v>
      </c>
      <c r="E2587" s="11" t="s">
        <v>5501</v>
      </c>
      <c r="F2587" s="10" t="s">
        <v>4809</v>
      </c>
      <c r="G2587" s="11" t="s">
        <v>4810</v>
      </c>
      <c r="H2587" s="42">
        <v>0</v>
      </c>
      <c r="I2587" s="42">
        <v>0</v>
      </c>
      <c r="J2587" s="42">
        <v>0</v>
      </c>
      <c r="K2587" s="42">
        <v>0</v>
      </c>
      <c r="N2587" s="43"/>
    </row>
    <row r="2588" spans="1:14" x14ac:dyDescent="0.3">
      <c r="A2588" s="10" t="s">
        <v>9</v>
      </c>
      <c r="B2588" s="10" t="s">
        <v>92</v>
      </c>
      <c r="C2588" s="10" t="s">
        <v>4806</v>
      </c>
      <c r="D2588" s="10" t="s">
        <v>31</v>
      </c>
      <c r="E2588" s="11" t="s">
        <v>5502</v>
      </c>
      <c r="F2588" s="10" t="s">
        <v>4907</v>
      </c>
      <c r="G2588" s="11" t="s">
        <v>4908</v>
      </c>
      <c r="H2588" s="42">
        <v>1075835.7487999999</v>
      </c>
      <c r="I2588" s="42">
        <v>2126.7927917173101</v>
      </c>
      <c r="J2588" s="42">
        <v>0</v>
      </c>
      <c r="K2588" s="42">
        <v>2126.7927917173101</v>
      </c>
      <c r="N2588" s="43"/>
    </row>
    <row r="2589" spans="1:14" x14ac:dyDescent="0.3">
      <c r="A2589" s="10" t="s">
        <v>9</v>
      </c>
      <c r="B2589" s="10" t="s">
        <v>92</v>
      </c>
      <c r="C2589" s="10" t="s">
        <v>4806</v>
      </c>
      <c r="D2589" s="10" t="s">
        <v>31</v>
      </c>
      <c r="E2589" s="11" t="s">
        <v>5502</v>
      </c>
      <c r="F2589" s="10" t="s">
        <v>4909</v>
      </c>
      <c r="G2589" s="11" t="s">
        <v>4910</v>
      </c>
      <c r="H2589" s="42">
        <v>142292.8719</v>
      </c>
      <c r="I2589" s="42">
        <v>281.29522044442399</v>
      </c>
      <c r="J2589" s="42">
        <v>0</v>
      </c>
      <c r="K2589" s="42">
        <v>281.29522044442399</v>
      </c>
      <c r="N2589" s="43"/>
    </row>
    <row r="2590" spans="1:14" x14ac:dyDescent="0.3">
      <c r="A2590" s="10" t="s">
        <v>9</v>
      </c>
      <c r="B2590" s="10" t="s">
        <v>92</v>
      </c>
      <c r="C2590" s="10" t="s">
        <v>4806</v>
      </c>
      <c r="D2590" s="10" t="s">
        <v>4833</v>
      </c>
      <c r="E2590" s="11" t="s">
        <v>5503</v>
      </c>
      <c r="F2590" s="10" t="s">
        <v>15</v>
      </c>
      <c r="G2590" s="11" t="s">
        <v>418</v>
      </c>
      <c r="H2590" s="42">
        <v>218012.93160000001</v>
      </c>
      <c r="I2590" s="42">
        <v>242.97171657201901</v>
      </c>
      <c r="J2590" s="42">
        <v>0</v>
      </c>
      <c r="K2590" s="42">
        <v>242.97171657201901</v>
      </c>
      <c r="N2590" s="43"/>
    </row>
    <row r="2591" spans="1:14" x14ac:dyDescent="0.3">
      <c r="A2591" s="10" t="s">
        <v>9</v>
      </c>
      <c r="B2591" s="10" t="s">
        <v>92</v>
      </c>
      <c r="C2591" s="10" t="s">
        <v>4806</v>
      </c>
      <c r="D2591" s="10" t="s">
        <v>4833</v>
      </c>
      <c r="E2591" s="11" t="s">
        <v>5503</v>
      </c>
      <c r="F2591" s="10" t="s">
        <v>4907</v>
      </c>
      <c r="G2591" s="11" t="s">
        <v>4908</v>
      </c>
      <c r="H2591" s="42">
        <v>823723.73659999995</v>
      </c>
      <c r="I2591" s="42">
        <v>918.02614093959698</v>
      </c>
      <c r="J2591" s="42">
        <v>0</v>
      </c>
      <c r="K2591" s="42">
        <v>918.02614093959698</v>
      </c>
      <c r="N2591" s="43"/>
    </row>
    <row r="2592" spans="1:14" x14ac:dyDescent="0.3">
      <c r="A2592" s="10" t="s">
        <v>9</v>
      </c>
      <c r="B2592" s="10" t="s">
        <v>92</v>
      </c>
      <c r="C2592" s="10" t="s">
        <v>4806</v>
      </c>
      <c r="D2592" s="10" t="s">
        <v>4833</v>
      </c>
      <c r="E2592" s="11" t="s">
        <v>5503</v>
      </c>
      <c r="F2592" s="10" t="s">
        <v>4909</v>
      </c>
      <c r="G2592" s="11" t="s">
        <v>4910</v>
      </c>
      <c r="H2592" s="42">
        <v>178813.56219999999</v>
      </c>
      <c r="I2592" s="42">
        <v>199.284683789365</v>
      </c>
      <c r="J2592" s="42">
        <v>0</v>
      </c>
      <c r="K2592" s="42">
        <v>199.284683789365</v>
      </c>
      <c r="N2592" s="43"/>
    </row>
    <row r="2593" spans="1:14" x14ac:dyDescent="0.3">
      <c r="A2593" s="10" t="s">
        <v>9</v>
      </c>
      <c r="B2593" s="10" t="s">
        <v>92</v>
      </c>
      <c r="C2593" s="10" t="s">
        <v>4806</v>
      </c>
      <c r="D2593" s="10" t="s">
        <v>4817</v>
      </c>
      <c r="E2593" s="11" t="s">
        <v>5504</v>
      </c>
      <c r="F2593" s="10" t="s">
        <v>4907</v>
      </c>
      <c r="G2593" s="11" t="s">
        <v>4908</v>
      </c>
      <c r="H2593" s="42">
        <v>967129.28960000002</v>
      </c>
      <c r="I2593" s="42">
        <v>1468.59724976861</v>
      </c>
      <c r="J2593" s="42">
        <v>0</v>
      </c>
      <c r="K2593" s="42">
        <v>1468.59724976861</v>
      </c>
      <c r="N2593" s="43"/>
    </row>
    <row r="2594" spans="1:14" x14ac:dyDescent="0.3">
      <c r="A2594" s="10" t="s">
        <v>9</v>
      </c>
      <c r="B2594" s="10" t="s">
        <v>92</v>
      </c>
      <c r="C2594" s="10" t="s">
        <v>4806</v>
      </c>
      <c r="D2594" s="10" t="s">
        <v>4817</v>
      </c>
      <c r="E2594" s="11" t="s">
        <v>5504</v>
      </c>
      <c r="F2594" s="10" t="s">
        <v>5033</v>
      </c>
      <c r="G2594" s="11" t="s">
        <v>5034</v>
      </c>
      <c r="H2594" s="42">
        <v>140480.82380000001</v>
      </c>
      <c r="I2594" s="42">
        <v>213.32179029485701</v>
      </c>
      <c r="J2594" s="42">
        <v>0</v>
      </c>
      <c r="K2594" s="42">
        <v>213.32179029485701</v>
      </c>
      <c r="N2594" s="43"/>
    </row>
    <row r="2595" spans="1:14" x14ac:dyDescent="0.3">
      <c r="A2595" s="10" t="s">
        <v>9</v>
      </c>
      <c r="B2595" s="10" t="s">
        <v>92</v>
      </c>
      <c r="C2595" s="10" t="s">
        <v>4806</v>
      </c>
      <c r="D2595" s="10" t="s">
        <v>4817</v>
      </c>
      <c r="E2595" s="11" t="s">
        <v>5504</v>
      </c>
      <c r="F2595" s="10" t="s">
        <v>4909</v>
      </c>
      <c r="G2595" s="11" t="s">
        <v>4910</v>
      </c>
      <c r="H2595" s="42">
        <v>180719.0497</v>
      </c>
      <c r="I2595" s="42">
        <v>274.42401163559401</v>
      </c>
      <c r="J2595" s="42">
        <v>0</v>
      </c>
      <c r="K2595" s="42">
        <v>274.42401163559401</v>
      </c>
      <c r="N2595" s="43"/>
    </row>
    <row r="2596" spans="1:14" x14ac:dyDescent="0.3">
      <c r="A2596" s="10" t="s">
        <v>9</v>
      </c>
      <c r="B2596" s="10" t="s">
        <v>100</v>
      </c>
      <c r="C2596" s="10" t="s">
        <v>4722</v>
      </c>
      <c r="D2596" s="10" t="s">
        <v>4723</v>
      </c>
      <c r="E2596" s="11" t="s">
        <v>5505</v>
      </c>
      <c r="F2596" s="10" t="s">
        <v>13</v>
      </c>
      <c r="G2596" s="11" t="s">
        <v>415</v>
      </c>
      <c r="H2596" s="42">
        <v>0</v>
      </c>
      <c r="I2596" s="42">
        <v>0</v>
      </c>
      <c r="J2596" s="42">
        <v>0</v>
      </c>
      <c r="K2596" s="42">
        <v>0</v>
      </c>
      <c r="N2596" s="43"/>
    </row>
    <row r="2597" spans="1:14" x14ac:dyDescent="0.3">
      <c r="A2597" s="10" t="s">
        <v>9</v>
      </c>
      <c r="B2597" s="10" t="s">
        <v>100</v>
      </c>
      <c r="C2597" s="10" t="s">
        <v>4722</v>
      </c>
      <c r="D2597" s="10" t="s">
        <v>4723</v>
      </c>
      <c r="E2597" s="11" t="s">
        <v>5505</v>
      </c>
      <c r="F2597" s="10" t="s">
        <v>416</v>
      </c>
      <c r="G2597" s="11" t="s">
        <v>417</v>
      </c>
      <c r="H2597" s="42">
        <v>3094086.6049000002</v>
      </c>
      <c r="I2597" s="42">
        <v>11072.197870633499</v>
      </c>
      <c r="J2597" s="42">
        <v>63308.145608892497</v>
      </c>
      <c r="K2597" s="42">
        <v>74380.343479525996</v>
      </c>
      <c r="N2597" s="43"/>
    </row>
    <row r="2598" spans="1:14" x14ac:dyDescent="0.3">
      <c r="A2598" s="10" t="s">
        <v>9</v>
      </c>
      <c r="B2598" s="10" t="s">
        <v>100</v>
      </c>
      <c r="C2598" s="10" t="s">
        <v>4722</v>
      </c>
      <c r="D2598" s="10" t="s">
        <v>4723</v>
      </c>
      <c r="E2598" s="11" t="s">
        <v>5505</v>
      </c>
      <c r="F2598" s="10" t="s">
        <v>4725</v>
      </c>
      <c r="G2598" s="11" t="s">
        <v>4726</v>
      </c>
      <c r="H2598" s="42">
        <v>385180.48979999998</v>
      </c>
      <c r="I2598" s="42">
        <v>1378.36949792414</v>
      </c>
      <c r="J2598" s="42">
        <v>7881.1829319705403</v>
      </c>
      <c r="K2598" s="42">
        <v>9259.5524298946802</v>
      </c>
      <c r="N2598" s="43"/>
    </row>
    <row r="2599" spans="1:14" x14ac:dyDescent="0.3">
      <c r="A2599" s="10" t="s">
        <v>9</v>
      </c>
      <c r="B2599" s="10" t="s">
        <v>100</v>
      </c>
      <c r="C2599" s="10" t="s">
        <v>4722</v>
      </c>
      <c r="D2599" s="10" t="s">
        <v>4723</v>
      </c>
      <c r="E2599" s="11" t="s">
        <v>5505</v>
      </c>
      <c r="F2599" s="10" t="s">
        <v>5506</v>
      </c>
      <c r="G2599" s="11" t="s">
        <v>5507</v>
      </c>
      <c r="H2599" s="42">
        <v>42142.286200000002</v>
      </c>
      <c r="I2599" s="42">
        <v>150.806290801329</v>
      </c>
      <c r="J2599" s="42">
        <v>862.27384376045302</v>
      </c>
      <c r="K2599" s="42">
        <v>1013.08013456178</v>
      </c>
      <c r="N2599" s="43"/>
    </row>
    <row r="2600" spans="1:14" x14ac:dyDescent="0.3">
      <c r="A2600" s="10" t="s">
        <v>9</v>
      </c>
      <c r="B2600" s="10" t="s">
        <v>100</v>
      </c>
      <c r="C2600" s="10" t="s">
        <v>4722</v>
      </c>
      <c r="D2600" s="10" t="s">
        <v>4723</v>
      </c>
      <c r="E2600" s="11" t="s">
        <v>5505</v>
      </c>
      <c r="F2600" s="10" t="s">
        <v>4729</v>
      </c>
      <c r="G2600" s="11" t="s">
        <v>4730</v>
      </c>
      <c r="H2600" s="42">
        <v>0</v>
      </c>
      <c r="I2600" s="42">
        <v>0</v>
      </c>
      <c r="J2600" s="42">
        <v>0</v>
      </c>
      <c r="K2600" s="42">
        <v>0</v>
      </c>
      <c r="N2600" s="43"/>
    </row>
    <row r="2601" spans="1:14" x14ac:dyDescent="0.3">
      <c r="A2601" s="10" t="s">
        <v>9</v>
      </c>
      <c r="B2601" s="10" t="s">
        <v>100</v>
      </c>
      <c r="C2601" s="10" t="s">
        <v>4722</v>
      </c>
      <c r="D2601" s="10" t="s">
        <v>4723</v>
      </c>
      <c r="E2601" s="11" t="s">
        <v>5505</v>
      </c>
      <c r="F2601" s="10" t="s">
        <v>4731</v>
      </c>
      <c r="G2601" s="11" t="s">
        <v>4732</v>
      </c>
      <c r="H2601" s="42">
        <v>0</v>
      </c>
      <c r="I2601" s="42">
        <v>0</v>
      </c>
      <c r="J2601" s="42">
        <v>0</v>
      </c>
      <c r="K2601" s="42">
        <v>0</v>
      </c>
      <c r="N2601" s="43"/>
    </row>
    <row r="2602" spans="1:14" x14ac:dyDescent="0.3">
      <c r="A2602" s="10" t="s">
        <v>9</v>
      </c>
      <c r="B2602" s="10" t="s">
        <v>100</v>
      </c>
      <c r="C2602" s="10" t="s">
        <v>4722</v>
      </c>
      <c r="D2602" s="10" t="s">
        <v>4723</v>
      </c>
      <c r="E2602" s="11" t="s">
        <v>5505</v>
      </c>
      <c r="F2602" s="10" t="s">
        <v>4733</v>
      </c>
      <c r="G2602" s="11" t="s">
        <v>4734</v>
      </c>
      <c r="H2602" s="42">
        <v>505707.42660000001</v>
      </c>
      <c r="I2602" s="42">
        <v>1809.67548961594</v>
      </c>
      <c r="J2602" s="42">
        <v>10347.2861251254</v>
      </c>
      <c r="K2602" s="42">
        <v>12156.9616147414</v>
      </c>
      <c r="N2602" s="43"/>
    </row>
    <row r="2603" spans="1:14" x14ac:dyDescent="0.3">
      <c r="A2603" s="10" t="s">
        <v>9</v>
      </c>
      <c r="B2603" s="10" t="s">
        <v>100</v>
      </c>
      <c r="C2603" s="10" t="s">
        <v>4722</v>
      </c>
      <c r="D2603" s="10" t="s">
        <v>4723</v>
      </c>
      <c r="E2603" s="11" t="s">
        <v>5505</v>
      </c>
      <c r="F2603" s="10" t="s">
        <v>4735</v>
      </c>
      <c r="G2603" s="11" t="s">
        <v>4736</v>
      </c>
      <c r="H2603" s="42">
        <v>341352.51319999999</v>
      </c>
      <c r="I2603" s="42">
        <v>1221.5309554907601</v>
      </c>
      <c r="J2603" s="42">
        <v>6984.41813445967</v>
      </c>
      <c r="K2603" s="42">
        <v>8205.9490899504308</v>
      </c>
      <c r="N2603" s="43"/>
    </row>
    <row r="2604" spans="1:14" x14ac:dyDescent="0.3">
      <c r="A2604" s="10" t="s">
        <v>9</v>
      </c>
      <c r="B2604" s="10" t="s">
        <v>100</v>
      </c>
      <c r="C2604" s="10" t="s">
        <v>4722</v>
      </c>
      <c r="D2604" s="10" t="s">
        <v>4723</v>
      </c>
      <c r="E2604" s="11" t="s">
        <v>5505</v>
      </c>
      <c r="F2604" s="10" t="s">
        <v>4741</v>
      </c>
      <c r="G2604" s="11" t="s">
        <v>4742</v>
      </c>
      <c r="H2604" s="42">
        <v>232625.41620000001</v>
      </c>
      <c r="I2604" s="42">
        <v>832.45072522333396</v>
      </c>
      <c r="J2604" s="42">
        <v>4759.7516175577002</v>
      </c>
      <c r="K2604" s="42">
        <v>5592.20234278103</v>
      </c>
      <c r="N2604" s="43"/>
    </row>
    <row r="2605" spans="1:14" x14ac:dyDescent="0.3">
      <c r="A2605" s="10" t="s">
        <v>9</v>
      </c>
      <c r="B2605" s="10" t="s">
        <v>100</v>
      </c>
      <c r="C2605" s="10" t="s">
        <v>4743</v>
      </c>
      <c r="D2605" s="10" t="s">
        <v>4744</v>
      </c>
      <c r="E2605" s="11" t="s">
        <v>5508</v>
      </c>
      <c r="F2605" s="10" t="s">
        <v>13</v>
      </c>
      <c r="G2605" s="11" t="s">
        <v>415</v>
      </c>
      <c r="H2605" s="42">
        <v>0</v>
      </c>
      <c r="I2605" s="42">
        <v>0</v>
      </c>
      <c r="J2605" s="42">
        <v>0</v>
      </c>
      <c r="K2605" s="42">
        <v>0</v>
      </c>
      <c r="N2605" s="43"/>
    </row>
    <row r="2606" spans="1:14" x14ac:dyDescent="0.3">
      <c r="A2606" s="10" t="s">
        <v>9</v>
      </c>
      <c r="B2606" s="10" t="s">
        <v>100</v>
      </c>
      <c r="C2606" s="10" t="s">
        <v>4743</v>
      </c>
      <c r="D2606" s="10" t="s">
        <v>4744</v>
      </c>
      <c r="E2606" s="11" t="s">
        <v>5508</v>
      </c>
      <c r="F2606" s="10" t="s">
        <v>416</v>
      </c>
      <c r="G2606" s="11" t="s">
        <v>417</v>
      </c>
      <c r="H2606" s="42">
        <v>10113.358399999999</v>
      </c>
      <c r="I2606" s="42">
        <v>20.106554896970302</v>
      </c>
      <c r="J2606" s="42">
        <v>31.913667918721998</v>
      </c>
      <c r="K2606" s="42">
        <v>52.0202228156923</v>
      </c>
      <c r="N2606" s="43"/>
    </row>
    <row r="2607" spans="1:14" x14ac:dyDescent="0.3">
      <c r="A2607" s="10" t="s">
        <v>9</v>
      </c>
      <c r="B2607" s="10" t="s">
        <v>100</v>
      </c>
      <c r="C2607" s="10" t="s">
        <v>4743</v>
      </c>
      <c r="D2607" s="10" t="s">
        <v>4744</v>
      </c>
      <c r="E2607" s="11" t="s">
        <v>5508</v>
      </c>
      <c r="F2607" s="10" t="s">
        <v>4746</v>
      </c>
      <c r="G2607" s="11" t="s">
        <v>4747</v>
      </c>
      <c r="H2607" s="42">
        <v>10113.358399999999</v>
      </c>
      <c r="I2607" s="42">
        <v>20.106554896970302</v>
      </c>
      <c r="J2607" s="42">
        <v>31.913667918721998</v>
      </c>
      <c r="K2607" s="42">
        <v>52.0202228156923</v>
      </c>
      <c r="N2607" s="43"/>
    </row>
    <row r="2608" spans="1:14" x14ac:dyDescent="0.3">
      <c r="A2608" s="10" t="s">
        <v>9</v>
      </c>
      <c r="B2608" s="10" t="s">
        <v>100</v>
      </c>
      <c r="C2608" s="10" t="s">
        <v>4743</v>
      </c>
      <c r="D2608" s="10" t="s">
        <v>4744</v>
      </c>
      <c r="E2608" s="11" t="s">
        <v>5508</v>
      </c>
      <c r="F2608" s="10" t="s">
        <v>4748</v>
      </c>
      <c r="G2608" s="11" t="s">
        <v>4749</v>
      </c>
      <c r="H2608" s="42">
        <v>10179.264800000001</v>
      </c>
      <c r="I2608" s="42">
        <v>15.5851168511685</v>
      </c>
      <c r="J2608" s="42">
        <v>0</v>
      </c>
      <c r="K2608" s="42">
        <v>15.5851168511685</v>
      </c>
      <c r="N2608" s="43"/>
    </row>
    <row r="2609" spans="1:14" x14ac:dyDescent="0.3">
      <c r="A2609" s="10" t="s">
        <v>9</v>
      </c>
      <c r="B2609" s="10" t="s">
        <v>100</v>
      </c>
      <c r="C2609" s="10" t="s">
        <v>4743</v>
      </c>
      <c r="D2609" s="10" t="s">
        <v>4744</v>
      </c>
      <c r="E2609" s="11" t="s">
        <v>5508</v>
      </c>
      <c r="F2609" s="10" t="s">
        <v>4760</v>
      </c>
      <c r="G2609" s="11" t="s">
        <v>4761</v>
      </c>
      <c r="H2609" s="42">
        <v>7245.2413999999999</v>
      </c>
      <c r="I2609" s="42">
        <v>11.092936111714099</v>
      </c>
      <c r="J2609" s="42">
        <v>0</v>
      </c>
      <c r="K2609" s="42">
        <v>11.092936111714099</v>
      </c>
      <c r="N2609" s="43"/>
    </row>
    <row r="2610" spans="1:14" x14ac:dyDescent="0.3">
      <c r="A2610" s="10" t="s">
        <v>9</v>
      </c>
      <c r="B2610" s="10" t="s">
        <v>100</v>
      </c>
      <c r="C2610" s="10" t="s">
        <v>4743</v>
      </c>
      <c r="D2610" s="10" t="s">
        <v>4750</v>
      </c>
      <c r="E2610" s="11" t="s">
        <v>5509</v>
      </c>
      <c r="F2610" s="10" t="s">
        <v>13</v>
      </c>
      <c r="G2610" s="11" t="s">
        <v>415</v>
      </c>
      <c r="H2610" s="42">
        <v>0</v>
      </c>
      <c r="I2610" s="42">
        <v>0</v>
      </c>
      <c r="J2610" s="42">
        <v>0</v>
      </c>
      <c r="K2610" s="42">
        <v>0</v>
      </c>
      <c r="N2610" s="43"/>
    </row>
    <row r="2611" spans="1:14" x14ac:dyDescent="0.3">
      <c r="A2611" s="10" t="s">
        <v>9</v>
      </c>
      <c r="B2611" s="10" t="s">
        <v>100</v>
      </c>
      <c r="C2611" s="10" t="s">
        <v>4743</v>
      </c>
      <c r="D2611" s="10" t="s">
        <v>4750</v>
      </c>
      <c r="E2611" s="11" t="s">
        <v>5509</v>
      </c>
      <c r="F2611" s="10" t="s">
        <v>416</v>
      </c>
      <c r="G2611" s="11" t="s">
        <v>417</v>
      </c>
      <c r="H2611" s="42">
        <v>11184.3634</v>
      </c>
      <c r="I2611" s="42">
        <v>38.265112781954898</v>
      </c>
      <c r="J2611" s="42">
        <v>0</v>
      </c>
      <c r="K2611" s="42">
        <v>38.265112781954898</v>
      </c>
      <c r="N2611" s="43"/>
    </row>
    <row r="2612" spans="1:14" x14ac:dyDescent="0.3">
      <c r="A2612" s="10" t="s">
        <v>9</v>
      </c>
      <c r="B2612" s="10" t="s">
        <v>100</v>
      </c>
      <c r="C2612" s="10" t="s">
        <v>4743</v>
      </c>
      <c r="D2612" s="10" t="s">
        <v>4750</v>
      </c>
      <c r="E2612" s="11" t="s">
        <v>5509</v>
      </c>
      <c r="F2612" s="10" t="s">
        <v>4746</v>
      </c>
      <c r="G2612" s="11" t="s">
        <v>4747</v>
      </c>
      <c r="H2612" s="42">
        <v>1513.6732</v>
      </c>
      <c r="I2612" s="42">
        <v>5.1787370682344998</v>
      </c>
      <c r="J2612" s="42">
        <v>0</v>
      </c>
      <c r="K2612" s="42">
        <v>5.1787370682344998</v>
      </c>
      <c r="N2612" s="43"/>
    </row>
    <row r="2613" spans="1:14" x14ac:dyDescent="0.3">
      <c r="A2613" s="10" t="s">
        <v>9</v>
      </c>
      <c r="B2613" s="10" t="s">
        <v>100</v>
      </c>
      <c r="C2613" s="10" t="s">
        <v>4743</v>
      </c>
      <c r="D2613" s="10" t="s">
        <v>4750</v>
      </c>
      <c r="E2613" s="11" t="s">
        <v>5509</v>
      </c>
      <c r="F2613" s="10" t="s">
        <v>4748</v>
      </c>
      <c r="G2613" s="11" t="s">
        <v>4749</v>
      </c>
      <c r="H2613" s="42">
        <v>7862.6916000000001</v>
      </c>
      <c r="I2613" s="42">
        <v>26.900661993329201</v>
      </c>
      <c r="J2613" s="42">
        <v>0</v>
      </c>
      <c r="K2613" s="42">
        <v>26.900661993329201</v>
      </c>
      <c r="N2613" s="43"/>
    </row>
    <row r="2614" spans="1:14" x14ac:dyDescent="0.3">
      <c r="A2614" s="10" t="s">
        <v>9</v>
      </c>
      <c r="B2614" s="10" t="s">
        <v>100</v>
      </c>
      <c r="C2614" s="10" t="s">
        <v>4743</v>
      </c>
      <c r="D2614" s="10" t="s">
        <v>4750</v>
      </c>
      <c r="E2614" s="11" t="s">
        <v>5509</v>
      </c>
      <c r="F2614" s="10" t="s">
        <v>71</v>
      </c>
      <c r="G2614" s="11" t="s">
        <v>4778</v>
      </c>
      <c r="H2614" s="42">
        <v>0</v>
      </c>
      <c r="I2614" s="42">
        <v>0</v>
      </c>
      <c r="J2614" s="42">
        <v>0</v>
      </c>
      <c r="K2614" s="42">
        <v>0</v>
      </c>
      <c r="N2614" s="43"/>
    </row>
    <row r="2615" spans="1:14" x14ac:dyDescent="0.3">
      <c r="A2615" s="10" t="s">
        <v>9</v>
      </c>
      <c r="B2615" s="10" t="s">
        <v>100</v>
      </c>
      <c r="C2615" s="10" t="s">
        <v>4743</v>
      </c>
      <c r="D2615" s="10" t="s">
        <v>4752</v>
      </c>
      <c r="E2615" s="11" t="s">
        <v>5510</v>
      </c>
      <c r="F2615" s="10" t="s">
        <v>13</v>
      </c>
      <c r="G2615" s="11" t="s">
        <v>415</v>
      </c>
      <c r="H2615" s="42">
        <v>0</v>
      </c>
      <c r="I2615" s="42">
        <v>0</v>
      </c>
      <c r="J2615" s="42">
        <v>0</v>
      </c>
      <c r="K2615" s="42">
        <v>0</v>
      </c>
      <c r="N2615" s="43"/>
    </row>
    <row r="2616" spans="1:14" x14ac:dyDescent="0.3">
      <c r="A2616" s="10" t="s">
        <v>9</v>
      </c>
      <c r="B2616" s="10" t="s">
        <v>100</v>
      </c>
      <c r="C2616" s="10" t="s">
        <v>4743</v>
      </c>
      <c r="D2616" s="10" t="s">
        <v>4752</v>
      </c>
      <c r="E2616" s="11" t="s">
        <v>5510</v>
      </c>
      <c r="F2616" s="10" t="s">
        <v>416</v>
      </c>
      <c r="G2616" s="11" t="s">
        <v>417</v>
      </c>
      <c r="H2616" s="42">
        <v>13048.778899999999</v>
      </c>
      <c r="I2616" s="42">
        <v>76.987226533166506</v>
      </c>
      <c r="J2616" s="42">
        <v>0</v>
      </c>
      <c r="K2616" s="42">
        <v>76.987226533166506</v>
      </c>
      <c r="N2616" s="43"/>
    </row>
    <row r="2617" spans="1:14" x14ac:dyDescent="0.3">
      <c r="A2617" s="10" t="s">
        <v>9</v>
      </c>
      <c r="B2617" s="10" t="s">
        <v>100</v>
      </c>
      <c r="C2617" s="10" t="s">
        <v>4743</v>
      </c>
      <c r="D2617" s="10" t="s">
        <v>4752</v>
      </c>
      <c r="E2617" s="11" t="s">
        <v>5510</v>
      </c>
      <c r="F2617" s="10" t="s">
        <v>4746</v>
      </c>
      <c r="G2617" s="11" t="s">
        <v>4747</v>
      </c>
      <c r="H2617" s="42">
        <v>0</v>
      </c>
      <c r="I2617" s="42">
        <v>0</v>
      </c>
      <c r="J2617" s="42">
        <v>0</v>
      </c>
      <c r="K2617" s="42">
        <v>0</v>
      </c>
      <c r="N2617" s="43"/>
    </row>
    <row r="2618" spans="1:14" x14ac:dyDescent="0.3">
      <c r="A2618" s="10" t="s">
        <v>9</v>
      </c>
      <c r="B2618" s="10" t="s">
        <v>100</v>
      </c>
      <c r="C2618" s="10" t="s">
        <v>4743</v>
      </c>
      <c r="D2618" s="10" t="s">
        <v>4756</v>
      </c>
      <c r="E2618" s="11" t="s">
        <v>4826</v>
      </c>
      <c r="F2618" s="10" t="s">
        <v>416</v>
      </c>
      <c r="G2618" s="11" t="s">
        <v>417</v>
      </c>
      <c r="H2618" s="42">
        <v>10063.514999999999</v>
      </c>
      <c r="I2618" s="42">
        <v>16.4762661996497</v>
      </c>
      <c r="J2618" s="42">
        <v>0</v>
      </c>
      <c r="K2618" s="42">
        <v>16.4762661996497</v>
      </c>
      <c r="N2618" s="43"/>
    </row>
    <row r="2619" spans="1:14" x14ac:dyDescent="0.3">
      <c r="A2619" s="10" t="s">
        <v>9</v>
      </c>
      <c r="B2619" s="10" t="s">
        <v>100</v>
      </c>
      <c r="C2619" s="10" t="s">
        <v>4743</v>
      </c>
      <c r="D2619" s="10" t="s">
        <v>4756</v>
      </c>
      <c r="E2619" s="11" t="s">
        <v>4826</v>
      </c>
      <c r="F2619" s="10" t="s">
        <v>4746</v>
      </c>
      <c r="G2619" s="11" t="s">
        <v>4747</v>
      </c>
      <c r="H2619" s="42">
        <v>0</v>
      </c>
      <c r="I2619" s="42">
        <v>0</v>
      </c>
      <c r="J2619" s="42">
        <v>0</v>
      </c>
      <c r="K2619" s="42">
        <v>0</v>
      </c>
      <c r="N2619" s="43"/>
    </row>
    <row r="2620" spans="1:14" x14ac:dyDescent="0.3">
      <c r="A2620" s="10" t="s">
        <v>9</v>
      </c>
      <c r="B2620" s="10" t="s">
        <v>100</v>
      </c>
      <c r="C2620" s="10" t="s">
        <v>4743</v>
      </c>
      <c r="D2620" s="10" t="s">
        <v>4756</v>
      </c>
      <c r="E2620" s="11" t="s">
        <v>4826</v>
      </c>
      <c r="F2620" s="10" t="s">
        <v>4754</v>
      </c>
      <c r="G2620" s="11" t="s">
        <v>4755</v>
      </c>
      <c r="H2620" s="42">
        <v>0</v>
      </c>
      <c r="I2620" s="42">
        <v>0</v>
      </c>
      <c r="J2620" s="42">
        <v>0</v>
      </c>
      <c r="K2620" s="42">
        <v>0</v>
      </c>
      <c r="N2620" s="43"/>
    </row>
    <row r="2621" spans="1:14" x14ac:dyDescent="0.3">
      <c r="A2621" s="10" t="s">
        <v>9</v>
      </c>
      <c r="B2621" s="10" t="s">
        <v>100</v>
      </c>
      <c r="C2621" s="10" t="s">
        <v>4743</v>
      </c>
      <c r="D2621" s="10" t="s">
        <v>4758</v>
      </c>
      <c r="E2621" s="11" t="s">
        <v>5276</v>
      </c>
      <c r="F2621" s="10" t="s">
        <v>13</v>
      </c>
      <c r="G2621" s="11" t="s">
        <v>415</v>
      </c>
      <c r="H2621" s="42">
        <v>0</v>
      </c>
      <c r="I2621" s="42">
        <v>0</v>
      </c>
      <c r="J2621" s="42">
        <v>0</v>
      </c>
      <c r="K2621" s="42">
        <v>0</v>
      </c>
      <c r="N2621" s="43"/>
    </row>
    <row r="2622" spans="1:14" x14ac:dyDescent="0.3">
      <c r="A2622" s="10" t="s">
        <v>9</v>
      </c>
      <c r="B2622" s="10" t="s">
        <v>100</v>
      </c>
      <c r="C2622" s="10" t="s">
        <v>4743</v>
      </c>
      <c r="D2622" s="10" t="s">
        <v>4758</v>
      </c>
      <c r="E2622" s="11" t="s">
        <v>5276</v>
      </c>
      <c r="F2622" s="10" t="s">
        <v>416</v>
      </c>
      <c r="G2622" s="11" t="s">
        <v>417</v>
      </c>
      <c r="H2622" s="42">
        <v>19804.7058</v>
      </c>
      <c r="I2622" s="42">
        <v>52.818907524839702</v>
      </c>
      <c r="J2622" s="42">
        <v>1125.1205115089499</v>
      </c>
      <c r="K2622" s="42">
        <v>1177.93941903379</v>
      </c>
      <c r="N2622" s="43"/>
    </row>
    <row r="2623" spans="1:14" x14ac:dyDescent="0.3">
      <c r="A2623" s="10" t="s">
        <v>9</v>
      </c>
      <c r="B2623" s="10" t="s">
        <v>100</v>
      </c>
      <c r="C2623" s="10" t="s">
        <v>4743</v>
      </c>
      <c r="D2623" s="10" t="s">
        <v>4758</v>
      </c>
      <c r="E2623" s="11" t="s">
        <v>5276</v>
      </c>
      <c r="F2623" s="10" t="s">
        <v>4746</v>
      </c>
      <c r="G2623" s="11" t="s">
        <v>4747</v>
      </c>
      <c r="H2623" s="42">
        <v>14715.9966</v>
      </c>
      <c r="I2623" s="42">
        <v>39.247382674707197</v>
      </c>
      <c r="J2623" s="42">
        <v>836.02704674623499</v>
      </c>
      <c r="K2623" s="42">
        <v>875.27442942094206</v>
      </c>
      <c r="N2623" s="43"/>
    </row>
    <row r="2624" spans="1:14" x14ac:dyDescent="0.3">
      <c r="A2624" s="10" t="s">
        <v>9</v>
      </c>
      <c r="B2624" s="10" t="s">
        <v>100</v>
      </c>
      <c r="C2624" s="10" t="s">
        <v>4743</v>
      </c>
      <c r="D2624" s="10" t="s">
        <v>4758</v>
      </c>
      <c r="E2624" s="11" t="s">
        <v>5276</v>
      </c>
      <c r="F2624" s="10" t="s">
        <v>4748</v>
      </c>
      <c r="G2624" s="11" t="s">
        <v>4749</v>
      </c>
      <c r="H2624" s="42">
        <v>6584.5565999999999</v>
      </c>
      <c r="I2624" s="42">
        <v>3.9688740749110201</v>
      </c>
      <c r="J2624" s="42">
        <v>0</v>
      </c>
      <c r="K2624" s="42">
        <v>3.9688740749110201</v>
      </c>
      <c r="N2624" s="43"/>
    </row>
    <row r="2625" spans="1:14" x14ac:dyDescent="0.3">
      <c r="A2625" s="10" t="s">
        <v>9</v>
      </c>
      <c r="B2625" s="10" t="s">
        <v>100</v>
      </c>
      <c r="C2625" s="10" t="s">
        <v>4743</v>
      </c>
      <c r="D2625" s="10" t="s">
        <v>4758</v>
      </c>
      <c r="E2625" s="11" t="s">
        <v>5276</v>
      </c>
      <c r="F2625" s="10" t="s">
        <v>71</v>
      </c>
      <c r="G2625" s="11" t="s">
        <v>4778</v>
      </c>
      <c r="H2625" s="42">
        <v>9902.3528999999999</v>
      </c>
      <c r="I2625" s="42">
        <v>26.409453762419801</v>
      </c>
      <c r="J2625" s="42">
        <v>562.56025575447597</v>
      </c>
      <c r="K2625" s="42">
        <v>588.96970951689502</v>
      </c>
      <c r="N2625" s="43"/>
    </row>
    <row r="2626" spans="1:14" x14ac:dyDescent="0.3">
      <c r="A2626" s="10" t="s">
        <v>9</v>
      </c>
      <c r="B2626" s="10" t="s">
        <v>100</v>
      </c>
      <c r="C2626" s="10" t="s">
        <v>4743</v>
      </c>
      <c r="D2626" s="10" t="s">
        <v>4762</v>
      </c>
      <c r="E2626" s="11" t="s">
        <v>5511</v>
      </c>
      <c r="F2626" s="10" t="s">
        <v>416</v>
      </c>
      <c r="G2626" s="11" t="s">
        <v>417</v>
      </c>
      <c r="H2626" s="42">
        <v>14016.647000000001</v>
      </c>
      <c r="I2626" s="42">
        <v>42.109124746278603</v>
      </c>
      <c r="J2626" s="42">
        <v>62.424829358459903</v>
      </c>
      <c r="K2626" s="42">
        <v>104.533954104739</v>
      </c>
      <c r="N2626" s="43"/>
    </row>
    <row r="2627" spans="1:14" x14ac:dyDescent="0.3">
      <c r="A2627" s="10" t="s">
        <v>9</v>
      </c>
      <c r="B2627" s="10" t="s">
        <v>100</v>
      </c>
      <c r="C2627" s="10" t="s">
        <v>4743</v>
      </c>
      <c r="D2627" s="10" t="s">
        <v>4762</v>
      </c>
      <c r="E2627" s="11" t="s">
        <v>5511</v>
      </c>
      <c r="F2627" s="10" t="s">
        <v>4746</v>
      </c>
      <c r="G2627" s="11" t="s">
        <v>4747</v>
      </c>
      <c r="H2627" s="42">
        <v>0</v>
      </c>
      <c r="I2627" s="42">
        <v>0</v>
      </c>
      <c r="J2627" s="42">
        <v>0</v>
      </c>
      <c r="K2627" s="42">
        <v>0</v>
      </c>
      <c r="N2627" s="43"/>
    </row>
    <row r="2628" spans="1:14" x14ac:dyDescent="0.3">
      <c r="A2628" s="10" t="s">
        <v>9</v>
      </c>
      <c r="B2628" s="10" t="s">
        <v>100</v>
      </c>
      <c r="C2628" s="10" t="s">
        <v>4743</v>
      </c>
      <c r="D2628" s="10" t="s">
        <v>4766</v>
      </c>
      <c r="E2628" s="11" t="s">
        <v>4954</v>
      </c>
      <c r="F2628" s="10" t="s">
        <v>13</v>
      </c>
      <c r="G2628" s="11" t="s">
        <v>415</v>
      </c>
      <c r="H2628" s="42">
        <v>0</v>
      </c>
      <c r="I2628" s="42">
        <v>0</v>
      </c>
      <c r="J2628" s="42">
        <v>0</v>
      </c>
      <c r="K2628" s="42">
        <v>0</v>
      </c>
      <c r="N2628" s="43"/>
    </row>
    <row r="2629" spans="1:14" x14ac:dyDescent="0.3">
      <c r="A2629" s="10" t="s">
        <v>9</v>
      </c>
      <c r="B2629" s="10" t="s">
        <v>100</v>
      </c>
      <c r="C2629" s="10" t="s">
        <v>4743</v>
      </c>
      <c r="D2629" s="10" t="s">
        <v>4766</v>
      </c>
      <c r="E2629" s="11" t="s">
        <v>4954</v>
      </c>
      <c r="F2629" s="10" t="s">
        <v>416</v>
      </c>
      <c r="G2629" s="11" t="s">
        <v>417</v>
      </c>
      <c r="H2629" s="42">
        <v>14128.478800000001</v>
      </c>
      <c r="I2629" s="42">
        <v>7.5780676828571698</v>
      </c>
      <c r="J2629" s="42">
        <v>4.3667517689109303</v>
      </c>
      <c r="K2629" s="42">
        <v>11.944819451768099</v>
      </c>
      <c r="N2629" s="43"/>
    </row>
    <row r="2630" spans="1:14" x14ac:dyDescent="0.3">
      <c r="A2630" s="10" t="s">
        <v>9</v>
      </c>
      <c r="B2630" s="10" t="s">
        <v>100</v>
      </c>
      <c r="C2630" s="10" t="s">
        <v>4743</v>
      </c>
      <c r="D2630" s="10" t="s">
        <v>4766</v>
      </c>
      <c r="E2630" s="11" t="s">
        <v>4954</v>
      </c>
      <c r="F2630" s="10" t="s">
        <v>4746</v>
      </c>
      <c r="G2630" s="11" t="s">
        <v>4747</v>
      </c>
      <c r="H2630" s="42">
        <v>2991.9131000000002</v>
      </c>
      <c r="I2630" s="42">
        <v>1.60476727401681</v>
      </c>
      <c r="J2630" s="42">
        <v>0.92472390400466797</v>
      </c>
      <c r="K2630" s="42">
        <v>2.5294911780214799</v>
      </c>
      <c r="N2630" s="43"/>
    </row>
    <row r="2631" spans="1:14" x14ac:dyDescent="0.3">
      <c r="A2631" s="10" t="s">
        <v>9</v>
      </c>
      <c r="B2631" s="10" t="s">
        <v>100</v>
      </c>
      <c r="C2631" s="10" t="s">
        <v>4743</v>
      </c>
      <c r="D2631" s="10" t="s">
        <v>4766</v>
      </c>
      <c r="E2631" s="11" t="s">
        <v>4954</v>
      </c>
      <c r="F2631" s="10" t="s">
        <v>4748</v>
      </c>
      <c r="G2631" s="11" t="s">
        <v>4749</v>
      </c>
      <c r="H2631" s="42">
        <v>20081.3501</v>
      </c>
      <c r="I2631" s="42">
        <v>6.9945101757969201</v>
      </c>
      <c r="J2631" s="42">
        <v>6.90974250492377</v>
      </c>
      <c r="K2631" s="42">
        <v>13.904252680720701</v>
      </c>
      <c r="N2631" s="43"/>
    </row>
    <row r="2632" spans="1:14" x14ac:dyDescent="0.3">
      <c r="A2632" s="10" t="s">
        <v>9</v>
      </c>
      <c r="B2632" s="10" t="s">
        <v>100</v>
      </c>
      <c r="C2632" s="10" t="s">
        <v>4743</v>
      </c>
      <c r="D2632" s="10" t="s">
        <v>4766</v>
      </c>
      <c r="E2632" s="11" t="s">
        <v>4954</v>
      </c>
      <c r="F2632" s="10" t="s">
        <v>4754</v>
      </c>
      <c r="G2632" s="11" t="s">
        <v>4755</v>
      </c>
      <c r="H2632" s="42">
        <v>0</v>
      </c>
      <c r="I2632" s="42">
        <v>0</v>
      </c>
      <c r="J2632" s="42">
        <v>0</v>
      </c>
      <c r="K2632" s="42">
        <v>0</v>
      </c>
      <c r="N2632" s="43"/>
    </row>
    <row r="2633" spans="1:14" x14ac:dyDescent="0.3">
      <c r="A2633" s="10" t="s">
        <v>9</v>
      </c>
      <c r="B2633" s="10" t="s">
        <v>100</v>
      </c>
      <c r="C2633" s="10" t="s">
        <v>4743</v>
      </c>
      <c r="D2633" s="10" t="s">
        <v>4768</v>
      </c>
      <c r="E2633" s="11" t="s">
        <v>5512</v>
      </c>
      <c r="F2633" s="10" t="s">
        <v>416</v>
      </c>
      <c r="G2633" s="11" t="s">
        <v>417</v>
      </c>
      <c r="H2633" s="42">
        <v>18274.4077</v>
      </c>
      <c r="I2633" s="42">
        <v>13.0104186952288</v>
      </c>
      <c r="J2633" s="42">
        <v>17.181809883154799</v>
      </c>
      <c r="K2633" s="42">
        <v>30.192228578383599</v>
      </c>
      <c r="N2633" s="43"/>
    </row>
    <row r="2634" spans="1:14" x14ac:dyDescent="0.3">
      <c r="A2634" s="10" t="s">
        <v>9</v>
      </c>
      <c r="B2634" s="10" t="s">
        <v>100</v>
      </c>
      <c r="C2634" s="10" t="s">
        <v>4743</v>
      </c>
      <c r="D2634" s="10" t="s">
        <v>4768</v>
      </c>
      <c r="E2634" s="11" t="s">
        <v>5512</v>
      </c>
      <c r="F2634" s="10" t="s">
        <v>4746</v>
      </c>
      <c r="G2634" s="11" t="s">
        <v>4747</v>
      </c>
      <c r="H2634" s="42">
        <v>2547.3416999999999</v>
      </c>
      <c r="I2634" s="42">
        <v>1.8135735150925001</v>
      </c>
      <c r="J2634" s="42">
        <v>2.3950401655306699</v>
      </c>
      <c r="K2634" s="42">
        <v>4.20861368062317</v>
      </c>
      <c r="N2634" s="43"/>
    </row>
    <row r="2635" spans="1:14" x14ac:dyDescent="0.3">
      <c r="A2635" s="10" t="s">
        <v>9</v>
      </c>
      <c r="B2635" s="10" t="s">
        <v>100</v>
      </c>
      <c r="C2635" s="10" t="s">
        <v>4743</v>
      </c>
      <c r="D2635" s="10" t="s">
        <v>4768</v>
      </c>
      <c r="E2635" s="11" t="s">
        <v>5512</v>
      </c>
      <c r="F2635" s="10" t="s">
        <v>4748</v>
      </c>
      <c r="G2635" s="11" t="s">
        <v>4749</v>
      </c>
      <c r="H2635" s="42">
        <v>9469.4657999999999</v>
      </c>
      <c r="I2635" s="42">
        <v>6.7417624148003901</v>
      </c>
      <c r="J2635" s="42">
        <v>8.9033014849074998</v>
      </c>
      <c r="K2635" s="42">
        <v>15.6450638997079</v>
      </c>
      <c r="N2635" s="43"/>
    </row>
    <row r="2636" spans="1:14" x14ac:dyDescent="0.3">
      <c r="A2636" s="10" t="s">
        <v>9</v>
      </c>
      <c r="B2636" s="10" t="s">
        <v>100</v>
      </c>
      <c r="C2636" s="10" t="s">
        <v>4743</v>
      </c>
      <c r="D2636" s="10" t="s">
        <v>4770</v>
      </c>
      <c r="E2636" s="11" t="s">
        <v>5329</v>
      </c>
      <c r="F2636" s="10" t="s">
        <v>416</v>
      </c>
      <c r="G2636" s="11" t="s">
        <v>417</v>
      </c>
      <c r="H2636" s="42">
        <v>14157.3897</v>
      </c>
      <c r="I2636" s="42">
        <v>96.325809051591804</v>
      </c>
      <c r="J2636" s="42">
        <v>810.65525112091996</v>
      </c>
      <c r="K2636" s="42">
        <v>906.981060172512</v>
      </c>
      <c r="N2636" s="43"/>
    </row>
    <row r="2637" spans="1:14" x14ac:dyDescent="0.3">
      <c r="A2637" s="10" t="s">
        <v>9</v>
      </c>
      <c r="B2637" s="10" t="s">
        <v>100</v>
      </c>
      <c r="C2637" s="10" t="s">
        <v>4743</v>
      </c>
      <c r="D2637" s="10" t="s">
        <v>4770</v>
      </c>
      <c r="E2637" s="11" t="s">
        <v>5329</v>
      </c>
      <c r="F2637" s="10" t="s">
        <v>4746</v>
      </c>
      <c r="G2637" s="11" t="s">
        <v>4747</v>
      </c>
      <c r="H2637" s="42">
        <v>14157.3897</v>
      </c>
      <c r="I2637" s="42">
        <v>96.325809051591804</v>
      </c>
      <c r="J2637" s="42">
        <v>810.65525112091996</v>
      </c>
      <c r="K2637" s="42">
        <v>906.981060172512</v>
      </c>
      <c r="N2637" s="43"/>
    </row>
    <row r="2638" spans="1:14" x14ac:dyDescent="0.3">
      <c r="A2638" s="10" t="s">
        <v>9</v>
      </c>
      <c r="B2638" s="10" t="s">
        <v>100</v>
      </c>
      <c r="C2638" s="10" t="s">
        <v>4743</v>
      </c>
      <c r="D2638" s="10" t="s">
        <v>4770</v>
      </c>
      <c r="E2638" s="11" t="s">
        <v>5329</v>
      </c>
      <c r="F2638" s="10" t="s">
        <v>4748</v>
      </c>
      <c r="G2638" s="11" t="s">
        <v>4749</v>
      </c>
      <c r="H2638" s="42">
        <v>26301.908899999999</v>
      </c>
      <c r="I2638" s="42">
        <v>105.998719475879</v>
      </c>
      <c r="J2638" s="42">
        <v>0</v>
      </c>
      <c r="K2638" s="42">
        <v>105.998719475879</v>
      </c>
      <c r="N2638" s="43"/>
    </row>
    <row r="2639" spans="1:14" x14ac:dyDescent="0.3">
      <c r="A2639" s="10" t="s">
        <v>9</v>
      </c>
      <c r="B2639" s="10" t="s">
        <v>100</v>
      </c>
      <c r="C2639" s="10" t="s">
        <v>4743</v>
      </c>
      <c r="D2639" s="10" t="s">
        <v>4770</v>
      </c>
      <c r="E2639" s="11" t="s">
        <v>5329</v>
      </c>
      <c r="F2639" s="10" t="s">
        <v>4760</v>
      </c>
      <c r="G2639" s="11" t="s">
        <v>4761</v>
      </c>
      <c r="H2639" s="42">
        <v>25024.387599999998</v>
      </c>
      <c r="I2639" s="42">
        <v>100.85021024419299</v>
      </c>
      <c r="J2639" s="42">
        <v>0</v>
      </c>
      <c r="K2639" s="42">
        <v>100.85021024419299</v>
      </c>
      <c r="N2639" s="43"/>
    </row>
    <row r="2640" spans="1:14" x14ac:dyDescent="0.3">
      <c r="A2640" s="10" t="s">
        <v>9</v>
      </c>
      <c r="B2640" s="10" t="s">
        <v>100</v>
      </c>
      <c r="C2640" s="10" t="s">
        <v>4743</v>
      </c>
      <c r="D2640" s="10" t="s">
        <v>4772</v>
      </c>
      <c r="E2640" s="11" t="s">
        <v>5028</v>
      </c>
      <c r="F2640" s="10" t="s">
        <v>13</v>
      </c>
      <c r="G2640" s="11" t="s">
        <v>415</v>
      </c>
      <c r="H2640" s="42">
        <v>0</v>
      </c>
      <c r="I2640" s="42">
        <v>0</v>
      </c>
      <c r="J2640" s="42">
        <v>0</v>
      </c>
      <c r="K2640" s="42">
        <v>0</v>
      </c>
      <c r="N2640" s="43"/>
    </row>
    <row r="2641" spans="1:14" x14ac:dyDescent="0.3">
      <c r="A2641" s="10" t="s">
        <v>9</v>
      </c>
      <c r="B2641" s="10" t="s">
        <v>100</v>
      </c>
      <c r="C2641" s="10" t="s">
        <v>4743</v>
      </c>
      <c r="D2641" s="10" t="s">
        <v>4772</v>
      </c>
      <c r="E2641" s="11" t="s">
        <v>5028</v>
      </c>
      <c r="F2641" s="10" t="s">
        <v>416</v>
      </c>
      <c r="G2641" s="11" t="s">
        <v>417</v>
      </c>
      <c r="H2641" s="42">
        <v>40896.691700000003</v>
      </c>
      <c r="I2641" s="42">
        <v>192.31932226168601</v>
      </c>
      <c r="J2641" s="42">
        <v>352.27039373048899</v>
      </c>
      <c r="K2641" s="42">
        <v>544.589715992175</v>
      </c>
      <c r="N2641" s="43"/>
    </row>
    <row r="2642" spans="1:14" x14ac:dyDescent="0.3">
      <c r="A2642" s="10" t="s">
        <v>9</v>
      </c>
      <c r="B2642" s="10" t="s">
        <v>100</v>
      </c>
      <c r="C2642" s="10" t="s">
        <v>4743</v>
      </c>
      <c r="D2642" s="10" t="s">
        <v>4772</v>
      </c>
      <c r="E2642" s="11" t="s">
        <v>5028</v>
      </c>
      <c r="F2642" s="10" t="s">
        <v>4867</v>
      </c>
      <c r="G2642" s="11" t="s">
        <v>4868</v>
      </c>
      <c r="H2642" s="42">
        <v>0</v>
      </c>
      <c r="I2642" s="42">
        <v>0</v>
      </c>
      <c r="J2642" s="42">
        <v>0</v>
      </c>
      <c r="K2642" s="42">
        <v>0</v>
      </c>
      <c r="N2642" s="43"/>
    </row>
    <row r="2643" spans="1:14" x14ac:dyDescent="0.3">
      <c r="A2643" s="10" t="s">
        <v>9</v>
      </c>
      <c r="B2643" s="10" t="s">
        <v>100</v>
      </c>
      <c r="C2643" s="10" t="s">
        <v>4743</v>
      </c>
      <c r="D2643" s="10" t="s">
        <v>4772</v>
      </c>
      <c r="E2643" s="11" t="s">
        <v>5028</v>
      </c>
      <c r="F2643" s="10" t="s">
        <v>4746</v>
      </c>
      <c r="G2643" s="11" t="s">
        <v>4747</v>
      </c>
      <c r="H2643" s="42">
        <v>14576.000400000001</v>
      </c>
      <c r="I2643" s="42">
        <v>68.544578959934199</v>
      </c>
      <c r="J2643" s="42">
        <v>125.552781355226</v>
      </c>
      <c r="K2643" s="42">
        <v>194.09736031515999</v>
      </c>
      <c r="N2643" s="43"/>
    </row>
    <row r="2644" spans="1:14" x14ac:dyDescent="0.3">
      <c r="A2644" s="10" t="s">
        <v>9</v>
      </c>
      <c r="B2644" s="10" t="s">
        <v>100</v>
      </c>
      <c r="C2644" s="10" t="s">
        <v>4743</v>
      </c>
      <c r="D2644" s="10" t="s">
        <v>4772</v>
      </c>
      <c r="E2644" s="11" t="s">
        <v>5028</v>
      </c>
      <c r="F2644" s="10" t="s">
        <v>4748</v>
      </c>
      <c r="G2644" s="11" t="s">
        <v>4749</v>
      </c>
      <c r="H2644" s="42">
        <v>17517.392400000001</v>
      </c>
      <c r="I2644" s="42">
        <v>76.285733725875005</v>
      </c>
      <c r="J2644" s="42">
        <v>26.0338194308145</v>
      </c>
      <c r="K2644" s="42">
        <v>102.31955315669001</v>
      </c>
      <c r="N2644" s="43"/>
    </row>
    <row r="2645" spans="1:14" x14ac:dyDescent="0.3">
      <c r="A2645" s="10" t="s">
        <v>9</v>
      </c>
      <c r="B2645" s="10" t="s">
        <v>100</v>
      </c>
      <c r="C2645" s="10" t="s">
        <v>4743</v>
      </c>
      <c r="D2645" s="10" t="s">
        <v>4772</v>
      </c>
      <c r="E2645" s="11" t="s">
        <v>5028</v>
      </c>
      <c r="F2645" s="10" t="s">
        <v>4760</v>
      </c>
      <c r="G2645" s="11" t="s">
        <v>4761</v>
      </c>
      <c r="H2645" s="42">
        <v>6244.3702000000003</v>
      </c>
      <c r="I2645" s="42">
        <v>27.1933372587504</v>
      </c>
      <c r="J2645" s="42">
        <v>9.2801943081452407</v>
      </c>
      <c r="K2645" s="42">
        <v>36.473531566895701</v>
      </c>
      <c r="N2645" s="43"/>
    </row>
    <row r="2646" spans="1:14" x14ac:dyDescent="0.3">
      <c r="A2646" s="10" t="s">
        <v>9</v>
      </c>
      <c r="B2646" s="10" t="s">
        <v>100</v>
      </c>
      <c r="C2646" s="10" t="s">
        <v>4743</v>
      </c>
      <c r="D2646" s="10" t="s">
        <v>4774</v>
      </c>
      <c r="E2646" s="11" t="s">
        <v>4775</v>
      </c>
      <c r="F2646" s="10" t="s">
        <v>416</v>
      </c>
      <c r="G2646" s="11" t="s">
        <v>417</v>
      </c>
      <c r="H2646" s="42">
        <v>3830.7408</v>
      </c>
      <c r="I2646" s="42">
        <v>26.484705423331999</v>
      </c>
      <c r="J2646" s="42">
        <v>0</v>
      </c>
      <c r="K2646" s="42">
        <v>26.484705423331999</v>
      </c>
      <c r="N2646" s="43"/>
    </row>
    <row r="2647" spans="1:14" x14ac:dyDescent="0.3">
      <c r="A2647" s="10" t="s">
        <v>9</v>
      </c>
      <c r="B2647" s="10" t="s">
        <v>100</v>
      </c>
      <c r="C2647" s="10" t="s">
        <v>4743</v>
      </c>
      <c r="D2647" s="10" t="s">
        <v>4774</v>
      </c>
      <c r="E2647" s="11" t="s">
        <v>4775</v>
      </c>
      <c r="F2647" s="10" t="s">
        <v>4746</v>
      </c>
      <c r="G2647" s="11" t="s">
        <v>4747</v>
      </c>
      <c r="H2647" s="42">
        <v>3830.7408</v>
      </c>
      <c r="I2647" s="42">
        <v>26.484705423331999</v>
      </c>
      <c r="J2647" s="42">
        <v>0</v>
      </c>
      <c r="K2647" s="42">
        <v>26.484705423331999</v>
      </c>
      <c r="N2647" s="43"/>
    </row>
    <row r="2648" spans="1:14" x14ac:dyDescent="0.3">
      <c r="A2648" s="10" t="s">
        <v>9</v>
      </c>
      <c r="B2648" s="10" t="s">
        <v>100</v>
      </c>
      <c r="C2648" s="10" t="s">
        <v>4743</v>
      </c>
      <c r="D2648" s="10" t="s">
        <v>4774</v>
      </c>
      <c r="E2648" s="11" t="s">
        <v>4775</v>
      </c>
      <c r="F2648" s="10" t="s">
        <v>4748</v>
      </c>
      <c r="G2648" s="11" t="s">
        <v>4749</v>
      </c>
      <c r="H2648" s="42">
        <v>9124.9107999999997</v>
      </c>
      <c r="I2648" s="42">
        <v>63.087163480296503</v>
      </c>
      <c r="J2648" s="42">
        <v>0</v>
      </c>
      <c r="K2648" s="42">
        <v>63.087163480296503</v>
      </c>
      <c r="N2648" s="43"/>
    </row>
    <row r="2649" spans="1:14" x14ac:dyDescent="0.3">
      <c r="A2649" s="10" t="s">
        <v>9</v>
      </c>
      <c r="B2649" s="10" t="s">
        <v>100</v>
      </c>
      <c r="C2649" s="10" t="s">
        <v>4743</v>
      </c>
      <c r="D2649" s="10" t="s">
        <v>4774</v>
      </c>
      <c r="E2649" s="11" t="s">
        <v>4775</v>
      </c>
      <c r="F2649" s="10" t="s">
        <v>71</v>
      </c>
      <c r="G2649" s="11" t="s">
        <v>4778</v>
      </c>
      <c r="H2649" s="42">
        <v>7704.5236999999997</v>
      </c>
      <c r="I2649" s="42">
        <v>53.266991806476803</v>
      </c>
      <c r="J2649" s="42">
        <v>0</v>
      </c>
      <c r="K2649" s="42">
        <v>53.266991806476803</v>
      </c>
      <c r="N2649" s="43"/>
    </row>
    <row r="2650" spans="1:14" x14ac:dyDescent="0.3">
      <c r="A2650" s="10" t="s">
        <v>9</v>
      </c>
      <c r="B2650" s="10" t="s">
        <v>100</v>
      </c>
      <c r="C2650" s="10" t="s">
        <v>4779</v>
      </c>
      <c r="D2650" s="10" t="s">
        <v>5513</v>
      </c>
      <c r="E2650" s="11" t="s">
        <v>5514</v>
      </c>
      <c r="F2650" s="10" t="s">
        <v>416</v>
      </c>
      <c r="G2650" s="11" t="s">
        <v>417</v>
      </c>
      <c r="H2650" s="42">
        <v>605155.00300000003</v>
      </c>
      <c r="I2650" s="42">
        <v>2073.5510588945699</v>
      </c>
      <c r="J2650" s="42">
        <v>47028.474713697098</v>
      </c>
      <c r="K2650" s="42">
        <v>49102.025772591602</v>
      </c>
      <c r="N2650" s="43"/>
    </row>
    <row r="2651" spans="1:14" x14ac:dyDescent="0.3">
      <c r="A2651" s="10" t="s">
        <v>9</v>
      </c>
      <c r="B2651" s="10" t="s">
        <v>100</v>
      </c>
      <c r="C2651" s="10" t="s">
        <v>4779</v>
      </c>
      <c r="D2651" s="10" t="s">
        <v>5513</v>
      </c>
      <c r="E2651" s="11" t="s">
        <v>5514</v>
      </c>
      <c r="F2651" s="10" t="s">
        <v>4784</v>
      </c>
      <c r="G2651" s="11" t="s">
        <v>4785</v>
      </c>
      <c r="H2651" s="42">
        <v>0</v>
      </c>
      <c r="I2651" s="42">
        <v>0</v>
      </c>
      <c r="J2651" s="42">
        <v>0</v>
      </c>
      <c r="K2651" s="42">
        <v>0</v>
      </c>
      <c r="N2651" s="43"/>
    </row>
    <row r="2652" spans="1:14" x14ac:dyDescent="0.3">
      <c r="A2652" s="10" t="s">
        <v>9</v>
      </c>
      <c r="B2652" s="10" t="s">
        <v>100</v>
      </c>
      <c r="C2652" s="10" t="s">
        <v>4779</v>
      </c>
      <c r="D2652" s="10" t="s">
        <v>5513</v>
      </c>
      <c r="E2652" s="11" t="s">
        <v>5514</v>
      </c>
      <c r="F2652" s="10" t="s">
        <v>4731</v>
      </c>
      <c r="G2652" s="11" t="s">
        <v>4732</v>
      </c>
      <c r="H2652" s="42">
        <v>0</v>
      </c>
      <c r="I2652" s="42">
        <v>0</v>
      </c>
      <c r="J2652" s="42">
        <v>0</v>
      </c>
      <c r="K2652" s="42">
        <v>0</v>
      </c>
      <c r="N2652" s="43"/>
    </row>
    <row r="2653" spans="1:14" x14ac:dyDescent="0.3">
      <c r="A2653" s="10" t="s">
        <v>9</v>
      </c>
      <c r="B2653" s="10" t="s">
        <v>100</v>
      </c>
      <c r="C2653" s="10" t="s">
        <v>4779</v>
      </c>
      <c r="D2653" s="10" t="s">
        <v>5513</v>
      </c>
      <c r="E2653" s="11" t="s">
        <v>5514</v>
      </c>
      <c r="F2653" s="10" t="s">
        <v>4786</v>
      </c>
      <c r="G2653" s="11" t="s">
        <v>4787</v>
      </c>
      <c r="H2653" s="42">
        <v>192133.44589999999</v>
      </c>
      <c r="I2653" s="42">
        <v>658.341264919011</v>
      </c>
      <c r="J2653" s="42">
        <v>14931.286788150001</v>
      </c>
      <c r="K2653" s="42">
        <v>15589.6280530691</v>
      </c>
      <c r="N2653" s="43"/>
    </row>
    <row r="2654" spans="1:14" x14ac:dyDescent="0.3">
      <c r="A2654" s="10" t="s">
        <v>9</v>
      </c>
      <c r="B2654" s="10" t="s">
        <v>100</v>
      </c>
      <c r="C2654" s="10" t="s">
        <v>4779</v>
      </c>
      <c r="D2654" s="10" t="s">
        <v>5513</v>
      </c>
      <c r="E2654" s="11" t="s">
        <v>5514</v>
      </c>
      <c r="F2654" s="10" t="s">
        <v>4859</v>
      </c>
      <c r="G2654" s="11" t="s">
        <v>4860</v>
      </c>
      <c r="H2654" s="42">
        <v>143069.54130000001</v>
      </c>
      <c r="I2654" s="42">
        <v>490.224814222791</v>
      </c>
      <c r="J2654" s="42">
        <v>11118.378388036401</v>
      </c>
      <c r="K2654" s="42">
        <v>11608.603202259201</v>
      </c>
      <c r="N2654" s="43"/>
    </row>
    <row r="2655" spans="1:14" x14ac:dyDescent="0.3">
      <c r="A2655" s="10" t="s">
        <v>9</v>
      </c>
      <c r="B2655" s="10" t="s">
        <v>100</v>
      </c>
      <c r="C2655" s="10" t="s">
        <v>4779</v>
      </c>
      <c r="D2655" s="10" t="s">
        <v>5513</v>
      </c>
      <c r="E2655" s="11" t="s">
        <v>5514</v>
      </c>
      <c r="F2655" s="10" t="s">
        <v>71</v>
      </c>
      <c r="G2655" s="11" t="s">
        <v>4778</v>
      </c>
      <c r="H2655" s="42">
        <v>81739.660600000003</v>
      </c>
      <c r="I2655" s="42">
        <v>280.07925085251497</v>
      </c>
      <c r="J2655" s="42">
        <v>6352.2428878942901</v>
      </c>
      <c r="K2655" s="42">
        <v>6632.3221387468002</v>
      </c>
      <c r="N2655" s="43"/>
    </row>
    <row r="2656" spans="1:14" x14ac:dyDescent="0.3">
      <c r="A2656" s="10" t="s">
        <v>9</v>
      </c>
      <c r="B2656" s="10" t="s">
        <v>100</v>
      </c>
      <c r="C2656" s="10" t="s">
        <v>4779</v>
      </c>
      <c r="D2656" s="10" t="s">
        <v>5513</v>
      </c>
      <c r="E2656" s="11" t="s">
        <v>5514</v>
      </c>
      <c r="F2656" s="10" t="s">
        <v>4788</v>
      </c>
      <c r="G2656" s="11" t="s">
        <v>4789</v>
      </c>
      <c r="H2656" s="42">
        <v>0</v>
      </c>
      <c r="I2656" s="42">
        <v>0</v>
      </c>
      <c r="J2656" s="42">
        <v>0</v>
      </c>
      <c r="K2656" s="42">
        <v>0</v>
      </c>
      <c r="N2656" s="43"/>
    </row>
    <row r="2657" spans="1:14" x14ac:dyDescent="0.3">
      <c r="A2657" s="10" t="s">
        <v>9</v>
      </c>
      <c r="B2657" s="10" t="s">
        <v>100</v>
      </c>
      <c r="C2657" s="10" t="s">
        <v>4779</v>
      </c>
      <c r="D2657" s="10" t="s">
        <v>5513</v>
      </c>
      <c r="E2657" s="11" t="s">
        <v>5514</v>
      </c>
      <c r="F2657" s="10" t="s">
        <v>4741</v>
      </c>
      <c r="G2657" s="11" t="s">
        <v>4742</v>
      </c>
      <c r="H2657" s="42">
        <v>46550.3848</v>
      </c>
      <c r="I2657" s="42">
        <v>159.50392760727499</v>
      </c>
      <c r="J2657" s="42">
        <v>3617.5749779767002</v>
      </c>
      <c r="K2657" s="42">
        <v>3777.07890558397</v>
      </c>
      <c r="N2657" s="43"/>
    </row>
    <row r="2658" spans="1:14" x14ac:dyDescent="0.3">
      <c r="A2658" s="10" t="s">
        <v>9</v>
      </c>
      <c r="B2658" s="10" t="s">
        <v>100</v>
      </c>
      <c r="C2658" s="10" t="s">
        <v>4779</v>
      </c>
      <c r="D2658" s="10" t="s">
        <v>5515</v>
      </c>
      <c r="E2658" s="11" t="s">
        <v>5516</v>
      </c>
      <c r="F2658" s="10" t="s">
        <v>13</v>
      </c>
      <c r="G2658" s="11" t="s">
        <v>415</v>
      </c>
      <c r="H2658" s="42">
        <v>0</v>
      </c>
      <c r="I2658" s="42">
        <v>0</v>
      </c>
      <c r="J2658" s="42">
        <v>0</v>
      </c>
      <c r="K2658" s="42">
        <v>0</v>
      </c>
      <c r="N2658" s="43"/>
    </row>
    <row r="2659" spans="1:14" x14ac:dyDescent="0.3">
      <c r="A2659" s="10" t="s">
        <v>9</v>
      </c>
      <c r="B2659" s="10" t="s">
        <v>100</v>
      </c>
      <c r="C2659" s="10" t="s">
        <v>4779</v>
      </c>
      <c r="D2659" s="10" t="s">
        <v>5515</v>
      </c>
      <c r="E2659" s="11" t="s">
        <v>5516</v>
      </c>
      <c r="F2659" s="10" t="s">
        <v>416</v>
      </c>
      <c r="G2659" s="11" t="s">
        <v>417</v>
      </c>
      <c r="H2659" s="42">
        <v>323534.67550000001</v>
      </c>
      <c r="I2659" s="42">
        <v>3283.7859963157298</v>
      </c>
      <c r="J2659" s="42">
        <v>40871.191447290701</v>
      </c>
      <c r="K2659" s="42">
        <v>44154.977443606404</v>
      </c>
      <c r="N2659" s="43"/>
    </row>
    <row r="2660" spans="1:14" x14ac:dyDescent="0.3">
      <c r="A2660" s="10" t="s">
        <v>9</v>
      </c>
      <c r="B2660" s="10" t="s">
        <v>100</v>
      </c>
      <c r="C2660" s="10" t="s">
        <v>4779</v>
      </c>
      <c r="D2660" s="10" t="s">
        <v>5515</v>
      </c>
      <c r="E2660" s="11" t="s">
        <v>5516</v>
      </c>
      <c r="F2660" s="10" t="s">
        <v>4784</v>
      </c>
      <c r="G2660" s="11" t="s">
        <v>4785</v>
      </c>
      <c r="H2660" s="42">
        <v>0</v>
      </c>
      <c r="I2660" s="42">
        <v>0</v>
      </c>
      <c r="J2660" s="42">
        <v>0</v>
      </c>
      <c r="K2660" s="42">
        <v>0</v>
      </c>
      <c r="N2660" s="43"/>
    </row>
    <row r="2661" spans="1:14" x14ac:dyDescent="0.3">
      <c r="A2661" s="10" t="s">
        <v>9</v>
      </c>
      <c r="B2661" s="10" t="s">
        <v>100</v>
      </c>
      <c r="C2661" s="10" t="s">
        <v>4779</v>
      </c>
      <c r="D2661" s="10" t="s">
        <v>5515</v>
      </c>
      <c r="E2661" s="11" t="s">
        <v>5516</v>
      </c>
      <c r="F2661" s="10" t="s">
        <v>4731</v>
      </c>
      <c r="G2661" s="11" t="s">
        <v>4732</v>
      </c>
      <c r="H2661" s="42">
        <v>0</v>
      </c>
      <c r="I2661" s="42">
        <v>0</v>
      </c>
      <c r="J2661" s="42">
        <v>0</v>
      </c>
      <c r="K2661" s="42">
        <v>0</v>
      </c>
      <c r="N2661" s="43"/>
    </row>
    <row r="2662" spans="1:14" x14ac:dyDescent="0.3">
      <c r="A2662" s="10" t="s">
        <v>9</v>
      </c>
      <c r="B2662" s="10" t="s">
        <v>100</v>
      </c>
      <c r="C2662" s="10" t="s">
        <v>4779</v>
      </c>
      <c r="D2662" s="10" t="s">
        <v>5515</v>
      </c>
      <c r="E2662" s="11" t="s">
        <v>5516</v>
      </c>
      <c r="F2662" s="10" t="s">
        <v>4786</v>
      </c>
      <c r="G2662" s="11" t="s">
        <v>4787</v>
      </c>
      <c r="H2662" s="42">
        <v>340854.65230000002</v>
      </c>
      <c r="I2662" s="42">
        <v>3459.5788919398001</v>
      </c>
      <c r="J2662" s="42">
        <v>43059.173581383999</v>
      </c>
      <c r="K2662" s="42">
        <v>46518.752473323802</v>
      </c>
      <c r="N2662" s="43"/>
    </row>
    <row r="2663" spans="1:14" x14ac:dyDescent="0.3">
      <c r="A2663" s="10" t="s">
        <v>9</v>
      </c>
      <c r="B2663" s="10" t="s">
        <v>100</v>
      </c>
      <c r="C2663" s="10" t="s">
        <v>4779</v>
      </c>
      <c r="D2663" s="10" t="s">
        <v>5515</v>
      </c>
      <c r="E2663" s="11" t="s">
        <v>5516</v>
      </c>
      <c r="F2663" s="10" t="s">
        <v>4739</v>
      </c>
      <c r="G2663" s="11" t="s">
        <v>4740</v>
      </c>
      <c r="H2663" s="42">
        <v>111894.5267</v>
      </c>
      <c r="I2663" s="42">
        <v>1135.69798755692</v>
      </c>
      <c r="J2663" s="42">
        <v>14135.3090389628</v>
      </c>
      <c r="K2663" s="42">
        <v>15271.007026519799</v>
      </c>
      <c r="N2663" s="43"/>
    </row>
    <row r="2664" spans="1:14" x14ac:dyDescent="0.3">
      <c r="A2664" s="10" t="s">
        <v>9</v>
      </c>
      <c r="B2664" s="10" t="s">
        <v>100</v>
      </c>
      <c r="C2664" s="10" t="s">
        <v>4779</v>
      </c>
      <c r="D2664" s="10" t="s">
        <v>5515</v>
      </c>
      <c r="E2664" s="11" t="s">
        <v>5516</v>
      </c>
      <c r="F2664" s="10" t="s">
        <v>4788</v>
      </c>
      <c r="G2664" s="11" t="s">
        <v>4789</v>
      </c>
      <c r="H2664" s="42">
        <v>0</v>
      </c>
      <c r="I2664" s="42">
        <v>0</v>
      </c>
      <c r="J2664" s="42">
        <v>0</v>
      </c>
      <c r="K2664" s="42">
        <v>0</v>
      </c>
      <c r="N2664" s="43"/>
    </row>
    <row r="2665" spans="1:14" x14ac:dyDescent="0.3">
      <c r="A2665" s="10" t="s">
        <v>9</v>
      </c>
      <c r="B2665" s="10" t="s">
        <v>100</v>
      </c>
      <c r="C2665" s="10" t="s">
        <v>4779</v>
      </c>
      <c r="D2665" s="10" t="s">
        <v>5515</v>
      </c>
      <c r="E2665" s="11" t="s">
        <v>5516</v>
      </c>
      <c r="F2665" s="10" t="s">
        <v>4741</v>
      </c>
      <c r="G2665" s="11" t="s">
        <v>4742</v>
      </c>
      <c r="H2665" s="42">
        <v>12709.623299999999</v>
      </c>
      <c r="I2665" s="42">
        <v>128.99910326370301</v>
      </c>
      <c r="J2665" s="42">
        <v>1605.5696235793</v>
      </c>
      <c r="K2665" s="42">
        <v>1734.5687268429999</v>
      </c>
      <c r="N2665" s="43"/>
    </row>
    <row r="2666" spans="1:14" x14ac:dyDescent="0.3">
      <c r="A2666" s="10" t="s">
        <v>9</v>
      </c>
      <c r="B2666" s="10" t="s">
        <v>100</v>
      </c>
      <c r="C2666" s="10" t="s">
        <v>4779</v>
      </c>
      <c r="D2666" s="10" t="s">
        <v>5517</v>
      </c>
      <c r="E2666" s="11" t="s">
        <v>5518</v>
      </c>
      <c r="F2666" s="10" t="s">
        <v>416</v>
      </c>
      <c r="G2666" s="11" t="s">
        <v>417</v>
      </c>
      <c r="H2666" s="42">
        <v>72438.054300000003</v>
      </c>
      <c r="I2666" s="42">
        <v>378.47243517219499</v>
      </c>
      <c r="J2666" s="42">
        <v>1847.32698013305</v>
      </c>
      <c r="K2666" s="42">
        <v>2225.79941530525</v>
      </c>
      <c r="N2666" s="43"/>
    </row>
    <row r="2667" spans="1:14" x14ac:dyDescent="0.3">
      <c r="A2667" s="10" t="s">
        <v>9</v>
      </c>
      <c r="B2667" s="10" t="s">
        <v>100</v>
      </c>
      <c r="C2667" s="10" t="s">
        <v>4779</v>
      </c>
      <c r="D2667" s="10" t="s">
        <v>5517</v>
      </c>
      <c r="E2667" s="11" t="s">
        <v>5518</v>
      </c>
      <c r="F2667" s="10" t="s">
        <v>4731</v>
      </c>
      <c r="G2667" s="11" t="s">
        <v>4732</v>
      </c>
      <c r="H2667" s="42">
        <v>0</v>
      </c>
      <c r="I2667" s="42">
        <v>0</v>
      </c>
      <c r="J2667" s="42">
        <v>0</v>
      </c>
      <c r="K2667" s="42">
        <v>0</v>
      </c>
      <c r="N2667" s="43"/>
    </row>
    <row r="2668" spans="1:14" x14ac:dyDescent="0.3">
      <c r="A2668" s="10" t="s">
        <v>9</v>
      </c>
      <c r="B2668" s="10" t="s">
        <v>100</v>
      </c>
      <c r="C2668" s="10" t="s">
        <v>4779</v>
      </c>
      <c r="D2668" s="10" t="s">
        <v>5517</v>
      </c>
      <c r="E2668" s="11" t="s">
        <v>5518</v>
      </c>
      <c r="F2668" s="10" t="s">
        <v>4786</v>
      </c>
      <c r="G2668" s="11" t="s">
        <v>4787</v>
      </c>
      <c r="H2668" s="42">
        <v>0</v>
      </c>
      <c r="I2668" s="42">
        <v>0</v>
      </c>
      <c r="J2668" s="42">
        <v>0</v>
      </c>
      <c r="K2668" s="42">
        <v>0</v>
      </c>
      <c r="N2668" s="43"/>
    </row>
    <row r="2669" spans="1:14" x14ac:dyDescent="0.3">
      <c r="A2669" s="10" t="s">
        <v>9</v>
      </c>
      <c r="B2669" s="10" t="s">
        <v>100</v>
      </c>
      <c r="C2669" s="10" t="s">
        <v>4779</v>
      </c>
      <c r="D2669" s="10" t="s">
        <v>5519</v>
      </c>
      <c r="E2669" s="11" t="s">
        <v>5520</v>
      </c>
      <c r="F2669" s="10" t="s">
        <v>416</v>
      </c>
      <c r="G2669" s="11" t="s">
        <v>417</v>
      </c>
      <c r="H2669" s="42">
        <v>74377.203099999999</v>
      </c>
      <c r="I2669" s="42">
        <v>613.13696587169204</v>
      </c>
      <c r="J2669" s="42">
        <v>2499.91363419143</v>
      </c>
      <c r="K2669" s="42">
        <v>3113.0506000631199</v>
      </c>
      <c r="N2669" s="43"/>
    </row>
    <row r="2670" spans="1:14" x14ac:dyDescent="0.3">
      <c r="A2670" s="10" t="s">
        <v>9</v>
      </c>
      <c r="B2670" s="10" t="s">
        <v>100</v>
      </c>
      <c r="C2670" s="10" t="s">
        <v>4779</v>
      </c>
      <c r="D2670" s="10" t="s">
        <v>5519</v>
      </c>
      <c r="E2670" s="11" t="s">
        <v>5520</v>
      </c>
      <c r="F2670" s="10" t="s">
        <v>4731</v>
      </c>
      <c r="G2670" s="11" t="s">
        <v>4732</v>
      </c>
      <c r="H2670" s="42">
        <v>0</v>
      </c>
      <c r="I2670" s="42">
        <v>0</v>
      </c>
      <c r="J2670" s="42">
        <v>0</v>
      </c>
      <c r="K2670" s="42">
        <v>0</v>
      </c>
      <c r="N2670" s="43"/>
    </row>
    <row r="2671" spans="1:14" x14ac:dyDescent="0.3">
      <c r="A2671" s="10" t="s">
        <v>9</v>
      </c>
      <c r="B2671" s="10" t="s">
        <v>100</v>
      </c>
      <c r="C2671" s="10" t="s">
        <v>4779</v>
      </c>
      <c r="D2671" s="10" t="s">
        <v>5519</v>
      </c>
      <c r="E2671" s="11" t="s">
        <v>5520</v>
      </c>
      <c r="F2671" s="10" t="s">
        <v>4786</v>
      </c>
      <c r="G2671" s="11" t="s">
        <v>4787</v>
      </c>
      <c r="H2671" s="42">
        <v>0</v>
      </c>
      <c r="I2671" s="42">
        <v>0</v>
      </c>
      <c r="J2671" s="42">
        <v>0</v>
      </c>
      <c r="K2671" s="42">
        <v>0</v>
      </c>
      <c r="N2671" s="43"/>
    </row>
    <row r="2672" spans="1:14" x14ac:dyDescent="0.3">
      <c r="A2672" s="10" t="s">
        <v>9</v>
      </c>
      <c r="B2672" s="10" t="s">
        <v>100</v>
      </c>
      <c r="C2672" s="10" t="s">
        <v>4779</v>
      </c>
      <c r="D2672" s="10" t="s">
        <v>5519</v>
      </c>
      <c r="E2672" s="11" t="s">
        <v>5520</v>
      </c>
      <c r="F2672" s="10" t="s">
        <v>4788</v>
      </c>
      <c r="G2672" s="11" t="s">
        <v>4789</v>
      </c>
      <c r="H2672" s="42">
        <v>0</v>
      </c>
      <c r="I2672" s="42">
        <v>0</v>
      </c>
      <c r="J2672" s="42">
        <v>0</v>
      </c>
      <c r="K2672" s="42">
        <v>0</v>
      </c>
      <c r="N2672" s="43"/>
    </row>
    <row r="2673" spans="1:14" x14ac:dyDescent="0.3">
      <c r="A2673" s="10" t="s">
        <v>9</v>
      </c>
      <c r="B2673" s="10" t="s">
        <v>100</v>
      </c>
      <c r="C2673" s="10" t="s">
        <v>4779</v>
      </c>
      <c r="D2673" s="10" t="s">
        <v>5519</v>
      </c>
      <c r="E2673" s="11" t="s">
        <v>5520</v>
      </c>
      <c r="F2673" s="10" t="s">
        <v>4741</v>
      </c>
      <c r="G2673" s="11" t="s">
        <v>4742</v>
      </c>
      <c r="H2673" s="42">
        <v>3269.2082999999998</v>
      </c>
      <c r="I2673" s="42">
        <v>26.950091519769199</v>
      </c>
      <c r="J2673" s="42">
        <v>109.882301970155</v>
      </c>
      <c r="K2673" s="42">
        <v>136.83239348992399</v>
      </c>
      <c r="N2673" s="43"/>
    </row>
    <row r="2674" spans="1:14" x14ac:dyDescent="0.3">
      <c r="A2674" s="10" t="s">
        <v>9</v>
      </c>
      <c r="B2674" s="10" t="s">
        <v>100</v>
      </c>
      <c r="C2674" s="10" t="s">
        <v>4779</v>
      </c>
      <c r="D2674" s="10" t="s">
        <v>5521</v>
      </c>
      <c r="E2674" s="11" t="s">
        <v>5522</v>
      </c>
      <c r="F2674" s="10" t="s">
        <v>416</v>
      </c>
      <c r="G2674" s="11" t="s">
        <v>417</v>
      </c>
      <c r="H2674" s="42">
        <v>5897.7676000000001</v>
      </c>
      <c r="I2674" s="42">
        <v>31.433837190483899</v>
      </c>
      <c r="J2674" s="42">
        <v>0</v>
      </c>
      <c r="K2674" s="42">
        <v>31.433837190483899</v>
      </c>
      <c r="N2674" s="43"/>
    </row>
    <row r="2675" spans="1:14" x14ac:dyDescent="0.3">
      <c r="A2675" s="10" t="s">
        <v>9</v>
      </c>
      <c r="B2675" s="10" t="s">
        <v>100</v>
      </c>
      <c r="C2675" s="10" t="s">
        <v>4779</v>
      </c>
      <c r="D2675" s="10" t="s">
        <v>5521</v>
      </c>
      <c r="E2675" s="11" t="s">
        <v>5522</v>
      </c>
      <c r="F2675" s="10" t="s">
        <v>4731</v>
      </c>
      <c r="G2675" s="11" t="s">
        <v>4732</v>
      </c>
      <c r="H2675" s="42">
        <v>0</v>
      </c>
      <c r="I2675" s="42">
        <v>0</v>
      </c>
      <c r="J2675" s="42">
        <v>0</v>
      </c>
      <c r="K2675" s="42">
        <v>0</v>
      </c>
      <c r="N2675" s="43"/>
    </row>
    <row r="2676" spans="1:14" x14ac:dyDescent="0.3">
      <c r="A2676" s="10" t="s">
        <v>9</v>
      </c>
      <c r="B2676" s="10" t="s">
        <v>100</v>
      </c>
      <c r="C2676" s="10" t="s">
        <v>4779</v>
      </c>
      <c r="D2676" s="10" t="s">
        <v>5521</v>
      </c>
      <c r="E2676" s="11" t="s">
        <v>5522</v>
      </c>
      <c r="F2676" s="10" t="s">
        <v>4786</v>
      </c>
      <c r="G2676" s="11" t="s">
        <v>4787</v>
      </c>
      <c r="H2676" s="42">
        <v>11795.5352</v>
      </c>
      <c r="I2676" s="42">
        <v>62.867674380967799</v>
      </c>
      <c r="J2676" s="42">
        <v>0</v>
      </c>
      <c r="K2676" s="42">
        <v>62.867674380967799</v>
      </c>
      <c r="N2676" s="43"/>
    </row>
    <row r="2677" spans="1:14" x14ac:dyDescent="0.3">
      <c r="A2677" s="10" t="s">
        <v>9</v>
      </c>
      <c r="B2677" s="10" t="s">
        <v>100</v>
      </c>
      <c r="C2677" s="10" t="s">
        <v>4779</v>
      </c>
      <c r="D2677" s="10" t="s">
        <v>5521</v>
      </c>
      <c r="E2677" s="11" t="s">
        <v>5522</v>
      </c>
      <c r="F2677" s="10" t="s">
        <v>4788</v>
      </c>
      <c r="G2677" s="11" t="s">
        <v>4789</v>
      </c>
      <c r="H2677" s="42">
        <v>0</v>
      </c>
      <c r="I2677" s="42">
        <v>0</v>
      </c>
      <c r="J2677" s="42">
        <v>0</v>
      </c>
      <c r="K2677" s="42">
        <v>0</v>
      </c>
      <c r="N2677" s="43"/>
    </row>
    <row r="2678" spans="1:14" x14ac:dyDescent="0.3">
      <c r="A2678" s="10" t="s">
        <v>9</v>
      </c>
      <c r="B2678" s="10" t="s">
        <v>100</v>
      </c>
      <c r="C2678" s="10" t="s">
        <v>4779</v>
      </c>
      <c r="D2678" s="10" t="s">
        <v>683</v>
      </c>
      <c r="E2678" s="11" t="s">
        <v>5523</v>
      </c>
      <c r="F2678" s="10" t="s">
        <v>13</v>
      </c>
      <c r="G2678" s="11" t="s">
        <v>415</v>
      </c>
      <c r="H2678" s="42">
        <v>0</v>
      </c>
      <c r="I2678" s="42">
        <v>0</v>
      </c>
      <c r="J2678" s="42">
        <v>0</v>
      </c>
      <c r="K2678" s="42">
        <v>0</v>
      </c>
      <c r="N2678" s="43"/>
    </row>
    <row r="2679" spans="1:14" x14ac:dyDescent="0.3">
      <c r="A2679" s="10" t="s">
        <v>9</v>
      </c>
      <c r="B2679" s="10" t="s">
        <v>100</v>
      </c>
      <c r="C2679" s="10" t="s">
        <v>4779</v>
      </c>
      <c r="D2679" s="10" t="s">
        <v>683</v>
      </c>
      <c r="E2679" s="11" t="s">
        <v>5523</v>
      </c>
      <c r="F2679" s="10" t="s">
        <v>416</v>
      </c>
      <c r="G2679" s="11" t="s">
        <v>417</v>
      </c>
      <c r="H2679" s="42">
        <v>17893.042000000001</v>
      </c>
      <c r="I2679" s="42">
        <v>0.26413795070744001</v>
      </c>
      <c r="J2679" s="42">
        <v>0</v>
      </c>
      <c r="K2679" s="42">
        <v>0.26413795070744001</v>
      </c>
      <c r="N2679" s="43"/>
    </row>
    <row r="2680" spans="1:14" x14ac:dyDescent="0.3">
      <c r="A2680" s="10" t="s">
        <v>9</v>
      </c>
      <c r="B2680" s="10" t="s">
        <v>100</v>
      </c>
      <c r="C2680" s="10" t="s">
        <v>4779</v>
      </c>
      <c r="D2680" s="10" t="s">
        <v>683</v>
      </c>
      <c r="E2680" s="11" t="s">
        <v>5523</v>
      </c>
      <c r="F2680" s="10" t="s">
        <v>4731</v>
      </c>
      <c r="G2680" s="11" t="s">
        <v>4732</v>
      </c>
      <c r="H2680" s="42">
        <v>0</v>
      </c>
      <c r="I2680" s="42">
        <v>0</v>
      </c>
      <c r="J2680" s="42">
        <v>0</v>
      </c>
      <c r="K2680" s="42">
        <v>0</v>
      </c>
      <c r="N2680" s="43"/>
    </row>
    <row r="2681" spans="1:14" x14ac:dyDescent="0.3">
      <c r="A2681" s="10" t="s">
        <v>9</v>
      </c>
      <c r="B2681" s="10" t="s">
        <v>100</v>
      </c>
      <c r="C2681" s="10" t="s">
        <v>4779</v>
      </c>
      <c r="D2681" s="10" t="s">
        <v>683</v>
      </c>
      <c r="E2681" s="11" t="s">
        <v>5523</v>
      </c>
      <c r="F2681" s="10" t="s">
        <v>4786</v>
      </c>
      <c r="G2681" s="11" t="s">
        <v>4787</v>
      </c>
      <c r="H2681" s="42">
        <v>0</v>
      </c>
      <c r="I2681" s="42">
        <v>0</v>
      </c>
      <c r="J2681" s="42">
        <v>0</v>
      </c>
      <c r="K2681" s="42">
        <v>0</v>
      </c>
      <c r="N2681" s="43"/>
    </row>
    <row r="2682" spans="1:14" x14ac:dyDescent="0.3">
      <c r="A2682" s="10" t="s">
        <v>9</v>
      </c>
      <c r="B2682" s="10" t="s">
        <v>100</v>
      </c>
      <c r="C2682" s="10" t="s">
        <v>4779</v>
      </c>
      <c r="D2682" s="10" t="s">
        <v>683</v>
      </c>
      <c r="E2682" s="11" t="s">
        <v>5523</v>
      </c>
      <c r="F2682" s="10" t="s">
        <v>4788</v>
      </c>
      <c r="G2682" s="11" t="s">
        <v>4789</v>
      </c>
      <c r="H2682" s="42">
        <v>0</v>
      </c>
      <c r="I2682" s="42">
        <v>0</v>
      </c>
      <c r="J2682" s="42">
        <v>0</v>
      </c>
      <c r="K2682" s="42">
        <v>0</v>
      </c>
      <c r="N2682" s="43"/>
    </row>
    <row r="2683" spans="1:14" x14ac:dyDescent="0.3">
      <c r="A2683" s="10" t="s">
        <v>9</v>
      </c>
      <c r="B2683" s="10" t="s">
        <v>100</v>
      </c>
      <c r="C2683" s="10" t="s">
        <v>4779</v>
      </c>
      <c r="D2683" s="10" t="s">
        <v>683</v>
      </c>
      <c r="E2683" s="11" t="s">
        <v>5523</v>
      </c>
      <c r="F2683" s="10" t="s">
        <v>4741</v>
      </c>
      <c r="G2683" s="11" t="s">
        <v>4742</v>
      </c>
      <c r="H2683" s="42">
        <v>2487.7759999999998</v>
      </c>
      <c r="I2683" s="42">
        <v>3.6724669100867198E-2</v>
      </c>
      <c r="J2683" s="42">
        <v>0</v>
      </c>
      <c r="K2683" s="42">
        <v>3.6724669100867198E-2</v>
      </c>
      <c r="N2683" s="43"/>
    </row>
    <row r="2684" spans="1:14" x14ac:dyDescent="0.3">
      <c r="A2684" s="10" t="s">
        <v>9</v>
      </c>
      <c r="B2684" s="10" t="s">
        <v>100</v>
      </c>
      <c r="C2684" s="10" t="s">
        <v>4779</v>
      </c>
      <c r="D2684" s="10" t="s">
        <v>5524</v>
      </c>
      <c r="E2684" s="11" t="s">
        <v>5525</v>
      </c>
      <c r="F2684" s="10" t="s">
        <v>416</v>
      </c>
      <c r="G2684" s="11" t="s">
        <v>417</v>
      </c>
      <c r="H2684" s="42">
        <v>154266.57089999999</v>
      </c>
      <c r="I2684" s="42">
        <v>785.20491629874903</v>
      </c>
      <c r="J2684" s="42">
        <v>2553.7199181383398</v>
      </c>
      <c r="K2684" s="42">
        <v>3338.9248344370899</v>
      </c>
      <c r="N2684" s="43"/>
    </row>
    <row r="2685" spans="1:14" x14ac:dyDescent="0.3">
      <c r="A2685" s="10" t="s">
        <v>9</v>
      </c>
      <c r="B2685" s="10" t="s">
        <v>100</v>
      </c>
      <c r="C2685" s="10" t="s">
        <v>4779</v>
      </c>
      <c r="D2685" s="10" t="s">
        <v>5524</v>
      </c>
      <c r="E2685" s="11" t="s">
        <v>5525</v>
      </c>
      <c r="F2685" s="10" t="s">
        <v>4867</v>
      </c>
      <c r="G2685" s="11" t="s">
        <v>4868</v>
      </c>
      <c r="H2685" s="42">
        <v>0</v>
      </c>
      <c r="I2685" s="42">
        <v>0</v>
      </c>
      <c r="J2685" s="42">
        <v>0</v>
      </c>
      <c r="K2685" s="42">
        <v>0</v>
      </c>
      <c r="N2685" s="43"/>
    </row>
    <row r="2686" spans="1:14" x14ac:dyDescent="0.3">
      <c r="A2686" s="10" t="s">
        <v>9</v>
      </c>
      <c r="B2686" s="10" t="s">
        <v>100</v>
      </c>
      <c r="C2686" s="10" t="s">
        <v>4779</v>
      </c>
      <c r="D2686" s="10" t="s">
        <v>5524</v>
      </c>
      <c r="E2686" s="11" t="s">
        <v>5525</v>
      </c>
      <c r="F2686" s="10" t="s">
        <v>4731</v>
      </c>
      <c r="G2686" s="11" t="s">
        <v>4732</v>
      </c>
      <c r="H2686" s="42">
        <v>0</v>
      </c>
      <c r="I2686" s="42">
        <v>0</v>
      </c>
      <c r="J2686" s="42">
        <v>0</v>
      </c>
      <c r="K2686" s="42">
        <v>0</v>
      </c>
      <c r="N2686" s="43"/>
    </row>
    <row r="2687" spans="1:14" x14ac:dyDescent="0.3">
      <c r="A2687" s="10" t="s">
        <v>9</v>
      </c>
      <c r="B2687" s="10" t="s">
        <v>100</v>
      </c>
      <c r="C2687" s="10" t="s">
        <v>4779</v>
      </c>
      <c r="D2687" s="10" t="s">
        <v>5524</v>
      </c>
      <c r="E2687" s="11" t="s">
        <v>5525</v>
      </c>
      <c r="F2687" s="10" t="s">
        <v>4786</v>
      </c>
      <c r="G2687" s="11" t="s">
        <v>4787</v>
      </c>
      <c r="H2687" s="42">
        <v>147222.88819999999</v>
      </c>
      <c r="I2687" s="42">
        <v>749.35311626195698</v>
      </c>
      <c r="J2687" s="42">
        <v>2437.1192016188402</v>
      </c>
      <c r="K2687" s="42">
        <v>3186.4723178807899</v>
      </c>
      <c r="N2687" s="43"/>
    </row>
    <row r="2688" spans="1:14" x14ac:dyDescent="0.3">
      <c r="A2688" s="10" t="s">
        <v>9</v>
      </c>
      <c r="B2688" s="10" t="s">
        <v>100</v>
      </c>
      <c r="C2688" s="10" t="s">
        <v>4779</v>
      </c>
      <c r="D2688" s="10" t="s">
        <v>5524</v>
      </c>
      <c r="E2688" s="11" t="s">
        <v>5525</v>
      </c>
      <c r="F2688" s="10" t="s">
        <v>5526</v>
      </c>
      <c r="G2688" s="11" t="s">
        <v>5527</v>
      </c>
      <c r="H2688" s="42">
        <v>15426.6571</v>
      </c>
      <c r="I2688" s="42">
        <v>78.520491629874897</v>
      </c>
      <c r="J2688" s="42">
        <v>255.371991813834</v>
      </c>
      <c r="K2688" s="42">
        <v>333.89248344370901</v>
      </c>
      <c r="N2688" s="43"/>
    </row>
    <row r="2689" spans="1:14" x14ac:dyDescent="0.3">
      <c r="A2689" s="10" t="s">
        <v>9</v>
      </c>
      <c r="B2689" s="10" t="s">
        <v>100</v>
      </c>
      <c r="C2689" s="10" t="s">
        <v>4779</v>
      </c>
      <c r="D2689" s="10" t="s">
        <v>5524</v>
      </c>
      <c r="E2689" s="11" t="s">
        <v>5525</v>
      </c>
      <c r="F2689" s="10" t="s">
        <v>4788</v>
      </c>
      <c r="G2689" s="11" t="s">
        <v>4789</v>
      </c>
      <c r="H2689" s="42">
        <v>0</v>
      </c>
      <c r="I2689" s="42">
        <v>0</v>
      </c>
      <c r="J2689" s="42">
        <v>0</v>
      </c>
      <c r="K2689" s="42">
        <v>0</v>
      </c>
      <c r="N2689" s="43"/>
    </row>
    <row r="2690" spans="1:14" x14ac:dyDescent="0.3">
      <c r="A2690" s="10" t="s">
        <v>9</v>
      </c>
      <c r="B2690" s="10" t="s">
        <v>100</v>
      </c>
      <c r="C2690" s="10" t="s">
        <v>4779</v>
      </c>
      <c r="D2690" s="10" t="s">
        <v>5524</v>
      </c>
      <c r="E2690" s="11" t="s">
        <v>5525</v>
      </c>
      <c r="F2690" s="10" t="s">
        <v>4741</v>
      </c>
      <c r="G2690" s="11" t="s">
        <v>4742</v>
      </c>
      <c r="H2690" s="42">
        <v>24801.699499999999</v>
      </c>
      <c r="I2690" s="42">
        <v>126.238732523915</v>
      </c>
      <c r="J2690" s="42">
        <v>410.565903237675</v>
      </c>
      <c r="K2690" s="42">
        <v>536.804635761589</v>
      </c>
      <c r="N2690" s="43"/>
    </row>
    <row r="2691" spans="1:14" x14ac:dyDescent="0.3">
      <c r="A2691" s="10" t="s">
        <v>9</v>
      </c>
      <c r="B2691" s="10" t="s">
        <v>100</v>
      </c>
      <c r="C2691" s="10" t="s">
        <v>4779</v>
      </c>
      <c r="D2691" s="10" t="s">
        <v>5528</v>
      </c>
      <c r="E2691" s="11" t="s">
        <v>5529</v>
      </c>
      <c r="F2691" s="10" t="s">
        <v>416</v>
      </c>
      <c r="G2691" s="11" t="s">
        <v>417</v>
      </c>
      <c r="H2691" s="42">
        <v>1032.8698999999999</v>
      </c>
      <c r="I2691" s="42" t="s">
        <v>414</v>
      </c>
      <c r="J2691" s="42">
        <v>0</v>
      </c>
      <c r="K2691" s="42">
        <v>0</v>
      </c>
      <c r="N2691" s="43"/>
    </row>
    <row r="2692" spans="1:14" x14ac:dyDescent="0.3">
      <c r="A2692" s="10" t="s">
        <v>9</v>
      </c>
      <c r="B2692" s="10" t="s">
        <v>100</v>
      </c>
      <c r="C2692" s="10" t="s">
        <v>11</v>
      </c>
      <c r="D2692" s="10" t="s">
        <v>101</v>
      </c>
      <c r="E2692" s="11" t="s">
        <v>501</v>
      </c>
      <c r="F2692" s="10" t="s">
        <v>13</v>
      </c>
      <c r="G2692" s="11" t="s">
        <v>415</v>
      </c>
      <c r="H2692" s="42">
        <v>0</v>
      </c>
      <c r="I2692" s="42">
        <v>0</v>
      </c>
      <c r="J2692" s="42">
        <v>0</v>
      </c>
      <c r="K2692" s="42">
        <v>0</v>
      </c>
      <c r="N2692" s="43"/>
    </row>
    <row r="2693" spans="1:14" x14ac:dyDescent="0.3">
      <c r="A2693" s="10" t="s">
        <v>9</v>
      </c>
      <c r="B2693" s="10" t="s">
        <v>100</v>
      </c>
      <c r="C2693" s="10" t="s">
        <v>11</v>
      </c>
      <c r="D2693" s="10" t="s">
        <v>101</v>
      </c>
      <c r="E2693" s="11" t="s">
        <v>501</v>
      </c>
      <c r="F2693" s="10" t="s">
        <v>15</v>
      </c>
      <c r="G2693" s="11" t="s">
        <v>418</v>
      </c>
      <c r="H2693" s="42">
        <v>1208144.5284</v>
      </c>
      <c r="I2693" s="42">
        <v>2828.49741269069</v>
      </c>
      <c r="J2693" s="42">
        <v>0</v>
      </c>
      <c r="K2693" s="42">
        <v>2828.49741269069</v>
      </c>
      <c r="N2693" s="43"/>
    </row>
    <row r="2694" spans="1:14" x14ac:dyDescent="0.3">
      <c r="A2694" s="10" t="s">
        <v>9</v>
      </c>
      <c r="B2694" s="10" t="s">
        <v>100</v>
      </c>
      <c r="C2694" s="10" t="s">
        <v>11</v>
      </c>
      <c r="D2694" s="10" t="s">
        <v>101</v>
      </c>
      <c r="E2694" s="11" t="s">
        <v>501</v>
      </c>
      <c r="F2694" s="10" t="s">
        <v>17</v>
      </c>
      <c r="G2694" s="11" t="s">
        <v>4798</v>
      </c>
      <c r="H2694" s="42">
        <v>0</v>
      </c>
      <c r="I2694" s="42">
        <v>0</v>
      </c>
      <c r="J2694" s="42">
        <v>0</v>
      </c>
      <c r="K2694" s="42">
        <v>0</v>
      </c>
      <c r="N2694" s="43"/>
    </row>
    <row r="2695" spans="1:14" x14ac:dyDescent="0.3">
      <c r="A2695" s="10" t="s">
        <v>9</v>
      </c>
      <c r="B2695" s="10" t="s">
        <v>100</v>
      </c>
      <c r="C2695" s="10" t="s">
        <v>11</v>
      </c>
      <c r="D2695" s="10" t="s">
        <v>101</v>
      </c>
      <c r="E2695" s="11" t="s">
        <v>501</v>
      </c>
      <c r="F2695" s="10" t="s">
        <v>18</v>
      </c>
      <c r="G2695" s="11" t="s">
        <v>4799</v>
      </c>
      <c r="H2695" s="42">
        <v>1188878.1240999999</v>
      </c>
      <c r="I2695" s="42">
        <v>2783.3910751098601</v>
      </c>
      <c r="J2695" s="42">
        <v>80242.841161497301</v>
      </c>
      <c r="K2695" s="42">
        <v>83026.232236607102</v>
      </c>
      <c r="N2695" s="43"/>
    </row>
    <row r="2696" spans="1:14" x14ac:dyDescent="0.3">
      <c r="A2696" s="10" t="s">
        <v>9</v>
      </c>
      <c r="B2696" s="10" t="s">
        <v>100</v>
      </c>
      <c r="C2696" s="10" t="s">
        <v>11</v>
      </c>
      <c r="D2696" s="10" t="s">
        <v>102</v>
      </c>
      <c r="E2696" s="11" t="s">
        <v>502</v>
      </c>
      <c r="F2696" s="10" t="s">
        <v>13</v>
      </c>
      <c r="G2696" s="11" t="s">
        <v>415</v>
      </c>
      <c r="H2696" s="42">
        <v>0</v>
      </c>
      <c r="I2696" s="42">
        <v>0</v>
      </c>
      <c r="J2696" s="42">
        <v>0</v>
      </c>
      <c r="K2696" s="42">
        <v>0</v>
      </c>
      <c r="N2696" s="43"/>
    </row>
    <row r="2697" spans="1:14" x14ac:dyDescent="0.3">
      <c r="A2697" s="10" t="s">
        <v>9</v>
      </c>
      <c r="B2697" s="10" t="s">
        <v>100</v>
      </c>
      <c r="C2697" s="10" t="s">
        <v>11</v>
      </c>
      <c r="D2697" s="10" t="s">
        <v>102</v>
      </c>
      <c r="E2697" s="11" t="s">
        <v>502</v>
      </c>
      <c r="F2697" s="10" t="s">
        <v>15</v>
      </c>
      <c r="G2697" s="11" t="s">
        <v>418</v>
      </c>
      <c r="H2697" s="42">
        <v>885777.75509999995</v>
      </c>
      <c r="I2697" s="42">
        <v>5902.6290707215903</v>
      </c>
      <c r="J2697" s="42">
        <v>0</v>
      </c>
      <c r="K2697" s="42">
        <v>5902.6290707215903</v>
      </c>
      <c r="N2697" s="43"/>
    </row>
    <row r="2698" spans="1:14" x14ac:dyDescent="0.3">
      <c r="A2698" s="10" t="s">
        <v>9</v>
      </c>
      <c r="B2698" s="10" t="s">
        <v>100</v>
      </c>
      <c r="C2698" s="10" t="s">
        <v>11</v>
      </c>
      <c r="D2698" s="10" t="s">
        <v>102</v>
      </c>
      <c r="E2698" s="11" t="s">
        <v>502</v>
      </c>
      <c r="F2698" s="10" t="s">
        <v>17</v>
      </c>
      <c r="G2698" s="11" t="s">
        <v>4798</v>
      </c>
      <c r="H2698" s="42">
        <v>0</v>
      </c>
      <c r="I2698" s="42">
        <v>0</v>
      </c>
      <c r="J2698" s="42">
        <v>0</v>
      </c>
      <c r="K2698" s="42">
        <v>0</v>
      </c>
      <c r="N2698" s="43"/>
    </row>
    <row r="2699" spans="1:14" x14ac:dyDescent="0.3">
      <c r="A2699" s="10" t="s">
        <v>9</v>
      </c>
      <c r="B2699" s="10" t="s">
        <v>100</v>
      </c>
      <c r="C2699" s="10" t="s">
        <v>11</v>
      </c>
      <c r="D2699" s="10" t="s">
        <v>102</v>
      </c>
      <c r="E2699" s="11" t="s">
        <v>502</v>
      </c>
      <c r="F2699" s="10" t="s">
        <v>18</v>
      </c>
      <c r="G2699" s="11" t="s">
        <v>4799</v>
      </c>
      <c r="H2699" s="42">
        <v>1120080.2581</v>
      </c>
      <c r="I2699" s="42">
        <v>7463.9696636221397</v>
      </c>
      <c r="J2699" s="42">
        <v>71825.629337179795</v>
      </c>
      <c r="K2699" s="42">
        <v>79289.5990008019</v>
      </c>
      <c r="N2699" s="43"/>
    </row>
    <row r="2700" spans="1:14" x14ac:dyDescent="0.3">
      <c r="A2700" s="10" t="s">
        <v>9</v>
      </c>
      <c r="B2700" s="10" t="s">
        <v>100</v>
      </c>
      <c r="C2700" s="10" t="s">
        <v>11</v>
      </c>
      <c r="D2700" s="10" t="s">
        <v>103</v>
      </c>
      <c r="E2700" s="11" t="s">
        <v>503</v>
      </c>
      <c r="F2700" s="10" t="s">
        <v>13</v>
      </c>
      <c r="G2700" s="11" t="s">
        <v>415</v>
      </c>
      <c r="H2700" s="42">
        <v>0</v>
      </c>
      <c r="I2700" s="42">
        <v>0</v>
      </c>
      <c r="J2700" s="42">
        <v>0</v>
      </c>
      <c r="K2700" s="42">
        <v>0</v>
      </c>
      <c r="N2700" s="43"/>
    </row>
    <row r="2701" spans="1:14" x14ac:dyDescent="0.3">
      <c r="A2701" s="10" t="s">
        <v>9</v>
      </c>
      <c r="B2701" s="10" t="s">
        <v>100</v>
      </c>
      <c r="C2701" s="10" t="s">
        <v>11</v>
      </c>
      <c r="D2701" s="10" t="s">
        <v>103</v>
      </c>
      <c r="E2701" s="11" t="s">
        <v>503</v>
      </c>
      <c r="F2701" s="10" t="s">
        <v>15</v>
      </c>
      <c r="G2701" s="11" t="s">
        <v>418</v>
      </c>
      <c r="H2701" s="42">
        <v>662087.66630000004</v>
      </c>
      <c r="I2701" s="42">
        <v>1708.34797201373</v>
      </c>
      <c r="J2701" s="42">
        <v>0</v>
      </c>
      <c r="K2701" s="42">
        <v>1708.34797201373</v>
      </c>
      <c r="N2701" s="43"/>
    </row>
    <row r="2702" spans="1:14" x14ac:dyDescent="0.3">
      <c r="A2702" s="10" t="s">
        <v>9</v>
      </c>
      <c r="B2702" s="10" t="s">
        <v>100</v>
      </c>
      <c r="C2702" s="10" t="s">
        <v>11</v>
      </c>
      <c r="D2702" s="10" t="s">
        <v>103</v>
      </c>
      <c r="E2702" s="11" t="s">
        <v>503</v>
      </c>
      <c r="F2702" s="10" t="s">
        <v>17</v>
      </c>
      <c r="G2702" s="11" t="s">
        <v>4798</v>
      </c>
      <c r="H2702" s="42">
        <v>0</v>
      </c>
      <c r="I2702" s="42">
        <v>0</v>
      </c>
      <c r="J2702" s="42">
        <v>0</v>
      </c>
      <c r="K2702" s="42">
        <v>0</v>
      </c>
      <c r="N2702" s="43"/>
    </row>
    <row r="2703" spans="1:14" x14ac:dyDescent="0.3">
      <c r="A2703" s="10" t="s">
        <v>9</v>
      </c>
      <c r="B2703" s="10" t="s">
        <v>100</v>
      </c>
      <c r="C2703" s="10" t="s">
        <v>11</v>
      </c>
      <c r="D2703" s="10" t="s">
        <v>103</v>
      </c>
      <c r="E2703" s="11" t="s">
        <v>503</v>
      </c>
      <c r="F2703" s="10" t="s">
        <v>18</v>
      </c>
      <c r="G2703" s="11" t="s">
        <v>4799</v>
      </c>
      <c r="H2703" s="42">
        <v>2268407.0395999998</v>
      </c>
      <c r="I2703" s="42">
        <v>5853.0444879368397</v>
      </c>
      <c r="J2703" s="42">
        <v>11399.250622244201</v>
      </c>
      <c r="K2703" s="42">
        <v>17252.295110180999</v>
      </c>
      <c r="N2703" s="43"/>
    </row>
    <row r="2704" spans="1:14" x14ac:dyDescent="0.3">
      <c r="A2704" s="10" t="s">
        <v>9</v>
      </c>
      <c r="B2704" s="10" t="s">
        <v>100</v>
      </c>
      <c r="C2704" s="10" t="s">
        <v>4800</v>
      </c>
      <c r="D2704" s="10" t="s">
        <v>5530</v>
      </c>
      <c r="E2704" s="11" t="s">
        <v>5531</v>
      </c>
      <c r="F2704" s="10" t="s">
        <v>13</v>
      </c>
      <c r="G2704" s="11" t="s">
        <v>415</v>
      </c>
      <c r="H2704" s="42">
        <v>0</v>
      </c>
      <c r="I2704" s="42">
        <v>0</v>
      </c>
      <c r="J2704" s="42">
        <v>0</v>
      </c>
      <c r="K2704" s="42">
        <v>0</v>
      </c>
      <c r="N2704" s="43"/>
    </row>
    <row r="2705" spans="1:14" x14ac:dyDescent="0.3">
      <c r="A2705" s="10" t="s">
        <v>9</v>
      </c>
      <c r="B2705" s="10" t="s">
        <v>100</v>
      </c>
      <c r="C2705" s="10" t="s">
        <v>4800</v>
      </c>
      <c r="D2705" s="10" t="s">
        <v>5530</v>
      </c>
      <c r="E2705" s="11" t="s">
        <v>5531</v>
      </c>
      <c r="F2705" s="10" t="s">
        <v>416</v>
      </c>
      <c r="G2705" s="11" t="s">
        <v>417</v>
      </c>
      <c r="H2705" s="42">
        <v>264606.55820000003</v>
      </c>
      <c r="I2705" s="42">
        <v>1559.73471868552</v>
      </c>
      <c r="J2705" s="42">
        <v>9580.8768521933798</v>
      </c>
      <c r="K2705" s="42">
        <v>11140.6115708789</v>
      </c>
      <c r="N2705" s="43"/>
    </row>
    <row r="2706" spans="1:14" x14ac:dyDescent="0.3">
      <c r="A2706" s="10" t="s">
        <v>9</v>
      </c>
      <c r="B2706" s="10" t="s">
        <v>100</v>
      </c>
      <c r="C2706" s="10" t="s">
        <v>4800</v>
      </c>
      <c r="D2706" s="10" t="s">
        <v>5530</v>
      </c>
      <c r="E2706" s="11" t="s">
        <v>5531</v>
      </c>
      <c r="F2706" s="10" t="s">
        <v>4802</v>
      </c>
      <c r="G2706" s="11" t="s">
        <v>4803</v>
      </c>
      <c r="H2706" s="42">
        <v>0</v>
      </c>
      <c r="I2706" s="42">
        <v>0</v>
      </c>
      <c r="J2706" s="42">
        <v>0</v>
      </c>
      <c r="K2706" s="42">
        <v>0</v>
      </c>
      <c r="N2706" s="43"/>
    </row>
    <row r="2707" spans="1:14" x14ac:dyDescent="0.3">
      <c r="A2707" s="10" t="s">
        <v>9</v>
      </c>
      <c r="B2707" s="10" t="s">
        <v>100</v>
      </c>
      <c r="C2707" s="10" t="s">
        <v>4800</v>
      </c>
      <c r="D2707" s="10" t="s">
        <v>5532</v>
      </c>
      <c r="E2707" s="11" t="s">
        <v>5533</v>
      </c>
      <c r="F2707" s="10" t="s">
        <v>416</v>
      </c>
      <c r="G2707" s="11" t="s">
        <v>417</v>
      </c>
      <c r="H2707" s="42">
        <v>64591.332399999999</v>
      </c>
      <c r="I2707" s="42">
        <v>194.04672690097999</v>
      </c>
      <c r="J2707" s="42">
        <v>287.66529552319503</v>
      </c>
      <c r="K2707" s="42">
        <v>481.71202242417502</v>
      </c>
      <c r="N2707" s="43"/>
    </row>
    <row r="2708" spans="1:14" x14ac:dyDescent="0.3">
      <c r="A2708" s="10" t="s">
        <v>9</v>
      </c>
      <c r="B2708" s="10" t="s">
        <v>100</v>
      </c>
      <c r="C2708" s="10" t="s">
        <v>4800</v>
      </c>
      <c r="D2708" s="10" t="s">
        <v>5532</v>
      </c>
      <c r="E2708" s="11" t="s">
        <v>5533</v>
      </c>
      <c r="F2708" s="10" t="s">
        <v>4802</v>
      </c>
      <c r="G2708" s="11" t="s">
        <v>4803</v>
      </c>
      <c r="H2708" s="42">
        <v>0</v>
      </c>
      <c r="I2708" s="42">
        <v>0</v>
      </c>
      <c r="J2708" s="42">
        <v>0</v>
      </c>
      <c r="K2708" s="42">
        <v>0</v>
      </c>
      <c r="N2708" s="43"/>
    </row>
    <row r="2709" spans="1:14" x14ac:dyDescent="0.3">
      <c r="A2709" s="10" t="s">
        <v>9</v>
      </c>
      <c r="B2709" s="10" t="s">
        <v>100</v>
      </c>
      <c r="C2709" s="10" t="s">
        <v>4800</v>
      </c>
      <c r="D2709" s="10" t="s">
        <v>5534</v>
      </c>
      <c r="E2709" s="11" t="s">
        <v>5535</v>
      </c>
      <c r="F2709" s="10" t="s">
        <v>416</v>
      </c>
      <c r="G2709" s="11" t="s">
        <v>417</v>
      </c>
      <c r="H2709" s="42">
        <v>148871.122</v>
      </c>
      <c r="I2709" s="42">
        <v>423.330322613595</v>
      </c>
      <c r="J2709" s="42">
        <v>10274.5380044047</v>
      </c>
      <c r="K2709" s="42">
        <v>10697.868327018299</v>
      </c>
      <c r="N2709" s="43"/>
    </row>
    <row r="2710" spans="1:14" x14ac:dyDescent="0.3">
      <c r="A2710" s="10" t="s">
        <v>9</v>
      </c>
      <c r="B2710" s="10" t="s">
        <v>100</v>
      </c>
      <c r="C2710" s="10" t="s">
        <v>4800</v>
      </c>
      <c r="D2710" s="10" t="s">
        <v>5534</v>
      </c>
      <c r="E2710" s="11" t="s">
        <v>5535</v>
      </c>
      <c r="F2710" s="10" t="s">
        <v>4867</v>
      </c>
      <c r="G2710" s="11" t="s">
        <v>4868</v>
      </c>
      <c r="H2710" s="42">
        <v>87275.470799999996</v>
      </c>
      <c r="I2710" s="42">
        <v>248.17676331749999</v>
      </c>
      <c r="J2710" s="42">
        <v>0</v>
      </c>
      <c r="K2710" s="42">
        <v>248.17676331749999</v>
      </c>
      <c r="N2710" s="43"/>
    </row>
    <row r="2711" spans="1:14" x14ac:dyDescent="0.3">
      <c r="A2711" s="10" t="s">
        <v>9</v>
      </c>
      <c r="B2711" s="10" t="s">
        <v>100</v>
      </c>
      <c r="C2711" s="10" t="s">
        <v>4800</v>
      </c>
      <c r="D2711" s="10" t="s">
        <v>5534</v>
      </c>
      <c r="E2711" s="11" t="s">
        <v>5535</v>
      </c>
      <c r="F2711" s="10" t="s">
        <v>4802</v>
      </c>
      <c r="G2711" s="11" t="s">
        <v>4803</v>
      </c>
      <c r="H2711" s="42">
        <v>0</v>
      </c>
      <c r="I2711" s="42">
        <v>0</v>
      </c>
      <c r="J2711" s="42">
        <v>0</v>
      </c>
      <c r="K2711" s="42">
        <v>0</v>
      </c>
      <c r="N2711" s="43"/>
    </row>
    <row r="2712" spans="1:14" x14ac:dyDescent="0.3">
      <c r="A2712" s="10" t="s">
        <v>9</v>
      </c>
      <c r="B2712" s="10" t="s">
        <v>100</v>
      </c>
      <c r="C2712" s="10" t="s">
        <v>4806</v>
      </c>
      <c r="D2712" s="10" t="s">
        <v>5536</v>
      </c>
      <c r="E2712" s="11" t="s">
        <v>5537</v>
      </c>
      <c r="F2712" s="10" t="s">
        <v>4809</v>
      </c>
      <c r="G2712" s="11" t="s">
        <v>4810</v>
      </c>
      <c r="H2712" s="42">
        <v>188797.4393</v>
      </c>
      <c r="I2712" s="42">
        <v>675.61218278995204</v>
      </c>
      <c r="J2712" s="42">
        <v>3862.98682004683</v>
      </c>
      <c r="K2712" s="42">
        <v>4538.5990028367796</v>
      </c>
      <c r="N2712" s="43"/>
    </row>
    <row r="2713" spans="1:14" x14ac:dyDescent="0.3">
      <c r="A2713" s="10" t="s">
        <v>9</v>
      </c>
      <c r="B2713" s="10" t="s">
        <v>100</v>
      </c>
      <c r="C2713" s="10" t="s">
        <v>4806</v>
      </c>
      <c r="D2713" s="10" t="s">
        <v>5093</v>
      </c>
      <c r="E2713" s="11" t="s">
        <v>5538</v>
      </c>
      <c r="F2713" s="10" t="s">
        <v>4838</v>
      </c>
      <c r="G2713" s="11" t="s">
        <v>4839</v>
      </c>
      <c r="H2713" s="42">
        <v>86572.363700000002</v>
      </c>
      <c r="I2713" s="42">
        <v>283.21179376383998</v>
      </c>
      <c r="J2713" s="42">
        <v>184.71908570398099</v>
      </c>
      <c r="K2713" s="42">
        <v>467.930879467821</v>
      </c>
      <c r="N2713" s="43"/>
    </row>
    <row r="2714" spans="1:14" x14ac:dyDescent="0.3">
      <c r="A2714" s="10" t="s">
        <v>9</v>
      </c>
      <c r="B2714" s="10" t="s">
        <v>100</v>
      </c>
      <c r="C2714" s="10" t="s">
        <v>4806</v>
      </c>
      <c r="D2714" s="10" t="s">
        <v>5093</v>
      </c>
      <c r="E2714" s="11" t="s">
        <v>5538</v>
      </c>
      <c r="F2714" s="10" t="s">
        <v>4840</v>
      </c>
      <c r="G2714" s="11" t="s">
        <v>4841</v>
      </c>
      <c r="H2714" s="42">
        <v>56973.512199999997</v>
      </c>
      <c r="I2714" s="42">
        <v>186.382465065926</v>
      </c>
      <c r="J2714" s="42">
        <v>121.564141382264</v>
      </c>
      <c r="K2714" s="42">
        <v>307.94660644818998</v>
      </c>
      <c r="N2714" s="43"/>
    </row>
    <row r="2715" spans="1:14" x14ac:dyDescent="0.3">
      <c r="A2715" s="10" t="s">
        <v>9</v>
      </c>
      <c r="B2715" s="10" t="s">
        <v>104</v>
      </c>
      <c r="C2715" s="10" t="s">
        <v>4722</v>
      </c>
      <c r="D2715" s="10" t="s">
        <v>4723</v>
      </c>
      <c r="E2715" s="11" t="s">
        <v>5539</v>
      </c>
      <c r="F2715" s="10" t="s">
        <v>13</v>
      </c>
      <c r="G2715" s="11" t="s">
        <v>415</v>
      </c>
      <c r="H2715" s="42">
        <v>0</v>
      </c>
      <c r="I2715" s="42">
        <v>0</v>
      </c>
      <c r="J2715" s="42">
        <v>0</v>
      </c>
      <c r="K2715" s="42">
        <v>0</v>
      </c>
      <c r="N2715" s="43"/>
    </row>
    <row r="2716" spans="1:14" x14ac:dyDescent="0.3">
      <c r="A2716" s="10" t="s">
        <v>9</v>
      </c>
      <c r="B2716" s="10" t="s">
        <v>104</v>
      </c>
      <c r="C2716" s="10" t="s">
        <v>4722</v>
      </c>
      <c r="D2716" s="10" t="s">
        <v>4723</v>
      </c>
      <c r="E2716" s="11" t="s">
        <v>5539</v>
      </c>
      <c r="F2716" s="10" t="s">
        <v>416</v>
      </c>
      <c r="G2716" s="11" t="s">
        <v>417</v>
      </c>
      <c r="H2716" s="42">
        <v>2578298.3336999998</v>
      </c>
      <c r="I2716" s="42">
        <v>6829.8045443306901</v>
      </c>
      <c r="J2716" s="42">
        <v>27107.431074107499</v>
      </c>
      <c r="K2716" s="42">
        <v>33937.235618438201</v>
      </c>
      <c r="N2716" s="43"/>
    </row>
    <row r="2717" spans="1:14" x14ac:dyDescent="0.3">
      <c r="A2717" s="10" t="s">
        <v>9</v>
      </c>
      <c r="B2717" s="10" t="s">
        <v>104</v>
      </c>
      <c r="C2717" s="10" t="s">
        <v>4722</v>
      </c>
      <c r="D2717" s="10" t="s">
        <v>4723</v>
      </c>
      <c r="E2717" s="11" t="s">
        <v>5539</v>
      </c>
      <c r="F2717" s="10" t="s">
        <v>4912</v>
      </c>
      <c r="G2717" s="11" t="s">
        <v>4913</v>
      </c>
      <c r="H2717" s="42">
        <v>134162.3976</v>
      </c>
      <c r="I2717" s="42">
        <v>355.39058476584398</v>
      </c>
      <c r="J2717" s="42">
        <v>1410.5419442674499</v>
      </c>
      <c r="K2717" s="42">
        <v>1765.9325290332899</v>
      </c>
      <c r="N2717" s="43"/>
    </row>
    <row r="2718" spans="1:14" x14ac:dyDescent="0.3">
      <c r="A2718" s="10" t="s">
        <v>9</v>
      </c>
      <c r="B2718" s="10" t="s">
        <v>104</v>
      </c>
      <c r="C2718" s="10" t="s">
        <v>4722</v>
      </c>
      <c r="D2718" s="10" t="s">
        <v>4723</v>
      </c>
      <c r="E2718" s="11" t="s">
        <v>5539</v>
      </c>
      <c r="F2718" s="10" t="s">
        <v>4725</v>
      </c>
      <c r="G2718" s="11" t="s">
        <v>4726</v>
      </c>
      <c r="H2718" s="42">
        <v>121178.93979999999</v>
      </c>
      <c r="I2718" s="42">
        <v>320.99794753044</v>
      </c>
      <c r="J2718" s="42">
        <v>1274.0378851447899</v>
      </c>
      <c r="K2718" s="42">
        <v>1595.03583267523</v>
      </c>
      <c r="N2718" s="43"/>
    </row>
    <row r="2719" spans="1:14" x14ac:dyDescent="0.3">
      <c r="A2719" s="10" t="s">
        <v>9</v>
      </c>
      <c r="B2719" s="10" t="s">
        <v>104</v>
      </c>
      <c r="C2719" s="10" t="s">
        <v>4722</v>
      </c>
      <c r="D2719" s="10" t="s">
        <v>4723</v>
      </c>
      <c r="E2719" s="11" t="s">
        <v>5539</v>
      </c>
      <c r="F2719" s="10" t="s">
        <v>244</v>
      </c>
      <c r="G2719" s="11" t="s">
        <v>656</v>
      </c>
      <c r="H2719" s="42">
        <v>147145.8553</v>
      </c>
      <c r="I2719" s="42">
        <v>389.78322200124802</v>
      </c>
      <c r="J2719" s="42">
        <v>0</v>
      </c>
      <c r="K2719" s="42">
        <v>389.78322200124802</v>
      </c>
      <c r="N2719" s="43"/>
    </row>
    <row r="2720" spans="1:14" x14ac:dyDescent="0.3">
      <c r="A2720" s="10" t="s">
        <v>9</v>
      </c>
      <c r="B2720" s="10" t="s">
        <v>104</v>
      </c>
      <c r="C2720" s="10" t="s">
        <v>4722</v>
      </c>
      <c r="D2720" s="10" t="s">
        <v>4723</v>
      </c>
      <c r="E2720" s="11" t="s">
        <v>5539</v>
      </c>
      <c r="F2720" s="10" t="s">
        <v>4729</v>
      </c>
      <c r="G2720" s="11" t="s">
        <v>4730</v>
      </c>
      <c r="H2720" s="42">
        <v>0</v>
      </c>
      <c r="I2720" s="42">
        <v>0</v>
      </c>
      <c r="J2720" s="42">
        <v>0</v>
      </c>
      <c r="K2720" s="42">
        <v>0</v>
      </c>
      <c r="N2720" s="43"/>
    </row>
    <row r="2721" spans="1:14" x14ac:dyDescent="0.3">
      <c r="A2721" s="10" t="s">
        <v>9</v>
      </c>
      <c r="B2721" s="10" t="s">
        <v>104</v>
      </c>
      <c r="C2721" s="10" t="s">
        <v>4722</v>
      </c>
      <c r="D2721" s="10" t="s">
        <v>4723</v>
      </c>
      <c r="E2721" s="11" t="s">
        <v>5539</v>
      </c>
      <c r="F2721" s="10" t="s">
        <v>4731</v>
      </c>
      <c r="G2721" s="11" t="s">
        <v>4732</v>
      </c>
      <c r="H2721" s="42">
        <v>0</v>
      </c>
      <c r="I2721" s="42">
        <v>0</v>
      </c>
      <c r="J2721" s="42">
        <v>0</v>
      </c>
      <c r="K2721" s="42">
        <v>0</v>
      </c>
      <c r="N2721" s="43"/>
    </row>
    <row r="2722" spans="1:14" x14ac:dyDescent="0.3">
      <c r="A2722" s="10" t="s">
        <v>9</v>
      </c>
      <c r="B2722" s="10" t="s">
        <v>104</v>
      </c>
      <c r="C2722" s="10" t="s">
        <v>4722</v>
      </c>
      <c r="D2722" s="10" t="s">
        <v>4723</v>
      </c>
      <c r="E2722" s="11" t="s">
        <v>5539</v>
      </c>
      <c r="F2722" s="10" t="s">
        <v>4733</v>
      </c>
      <c r="G2722" s="11" t="s">
        <v>4734</v>
      </c>
      <c r="H2722" s="42">
        <v>477142.07510000002</v>
      </c>
      <c r="I2722" s="42">
        <v>1263.9294184011101</v>
      </c>
      <c r="J2722" s="42">
        <v>5016.5241727576204</v>
      </c>
      <c r="K2722" s="42">
        <v>6280.45359115873</v>
      </c>
      <c r="N2722" s="43"/>
    </row>
    <row r="2723" spans="1:14" x14ac:dyDescent="0.3">
      <c r="A2723" s="10" t="s">
        <v>9</v>
      </c>
      <c r="B2723" s="10" t="s">
        <v>104</v>
      </c>
      <c r="C2723" s="10" t="s">
        <v>4722</v>
      </c>
      <c r="D2723" s="10" t="s">
        <v>4723</v>
      </c>
      <c r="E2723" s="11" t="s">
        <v>5539</v>
      </c>
      <c r="F2723" s="10" t="s">
        <v>4735</v>
      </c>
      <c r="G2723" s="11" t="s">
        <v>4736</v>
      </c>
      <c r="H2723" s="42">
        <v>182850.36429999999</v>
      </c>
      <c r="I2723" s="42">
        <v>484.36297439860999</v>
      </c>
      <c r="J2723" s="42">
        <v>1922.43216597741</v>
      </c>
      <c r="K2723" s="42">
        <v>2406.7951403760198</v>
      </c>
      <c r="N2723" s="43"/>
    </row>
    <row r="2724" spans="1:14" x14ac:dyDescent="0.3">
      <c r="A2724" s="10" t="s">
        <v>9</v>
      </c>
      <c r="B2724" s="10" t="s">
        <v>104</v>
      </c>
      <c r="C2724" s="10" t="s">
        <v>4722</v>
      </c>
      <c r="D2724" s="10" t="s">
        <v>4723</v>
      </c>
      <c r="E2724" s="11" t="s">
        <v>5539</v>
      </c>
      <c r="F2724" s="10" t="s">
        <v>4739</v>
      </c>
      <c r="G2724" s="11" t="s">
        <v>4740</v>
      </c>
      <c r="H2724" s="42">
        <v>100621.7982</v>
      </c>
      <c r="I2724" s="42">
        <v>266.54293857438302</v>
      </c>
      <c r="J2724" s="42">
        <v>1057.9064582005899</v>
      </c>
      <c r="K2724" s="42">
        <v>1324.44939677497</v>
      </c>
      <c r="N2724" s="43"/>
    </row>
    <row r="2725" spans="1:14" x14ac:dyDescent="0.3">
      <c r="A2725" s="10" t="s">
        <v>9</v>
      </c>
      <c r="B2725" s="10" t="s">
        <v>104</v>
      </c>
      <c r="C2725" s="10" t="s">
        <v>4722</v>
      </c>
      <c r="D2725" s="10" t="s">
        <v>4723</v>
      </c>
      <c r="E2725" s="11" t="s">
        <v>5539</v>
      </c>
      <c r="F2725" s="10" t="s">
        <v>4741</v>
      </c>
      <c r="G2725" s="11" t="s">
        <v>4742</v>
      </c>
      <c r="H2725" s="42">
        <v>159047.35829999999</v>
      </c>
      <c r="I2725" s="42">
        <v>421.30980613370201</v>
      </c>
      <c r="J2725" s="42">
        <v>1672.17472425254</v>
      </c>
      <c r="K2725" s="42">
        <v>2093.4845303862398</v>
      </c>
      <c r="N2725" s="43"/>
    </row>
    <row r="2726" spans="1:14" x14ac:dyDescent="0.3">
      <c r="A2726" s="10" t="s">
        <v>9</v>
      </c>
      <c r="B2726" s="10" t="s">
        <v>104</v>
      </c>
      <c r="C2726" s="10" t="s">
        <v>4743</v>
      </c>
      <c r="D2726" s="10" t="s">
        <v>4744</v>
      </c>
      <c r="E2726" s="11" t="s">
        <v>5540</v>
      </c>
      <c r="F2726" s="10" t="s">
        <v>416</v>
      </c>
      <c r="G2726" s="11" t="s">
        <v>417</v>
      </c>
      <c r="H2726" s="42">
        <v>6454.9378999999999</v>
      </c>
      <c r="I2726" s="42">
        <v>7.5360082119715104</v>
      </c>
      <c r="J2726" s="42">
        <v>0</v>
      </c>
      <c r="K2726" s="42">
        <v>7.5360082119715104</v>
      </c>
      <c r="N2726" s="43"/>
    </row>
    <row r="2727" spans="1:14" x14ac:dyDescent="0.3">
      <c r="A2727" s="10" t="s">
        <v>9</v>
      </c>
      <c r="B2727" s="10" t="s">
        <v>104</v>
      </c>
      <c r="C2727" s="10" t="s">
        <v>4743</v>
      </c>
      <c r="D2727" s="10" t="s">
        <v>4744</v>
      </c>
      <c r="E2727" s="11" t="s">
        <v>5540</v>
      </c>
      <c r="F2727" s="10" t="s">
        <v>4746</v>
      </c>
      <c r="G2727" s="11" t="s">
        <v>4747</v>
      </c>
      <c r="H2727" s="42">
        <v>0</v>
      </c>
      <c r="I2727" s="42">
        <v>0</v>
      </c>
      <c r="J2727" s="42">
        <v>0</v>
      </c>
      <c r="K2727" s="42">
        <v>0</v>
      </c>
      <c r="N2727" s="43"/>
    </row>
    <row r="2728" spans="1:14" x14ac:dyDescent="0.3">
      <c r="A2728" s="10" t="s">
        <v>9</v>
      </c>
      <c r="B2728" s="10" t="s">
        <v>104</v>
      </c>
      <c r="C2728" s="10" t="s">
        <v>4743</v>
      </c>
      <c r="D2728" s="10" t="s">
        <v>4744</v>
      </c>
      <c r="E2728" s="11" t="s">
        <v>5540</v>
      </c>
      <c r="F2728" s="10" t="s">
        <v>4748</v>
      </c>
      <c r="G2728" s="11" t="s">
        <v>4749</v>
      </c>
      <c r="H2728" s="42">
        <v>7542.4546</v>
      </c>
      <c r="I2728" s="42">
        <v>8.8056617694232404</v>
      </c>
      <c r="J2728" s="42">
        <v>0</v>
      </c>
      <c r="K2728" s="42">
        <v>8.8056617694232404</v>
      </c>
      <c r="N2728" s="43"/>
    </row>
    <row r="2729" spans="1:14" x14ac:dyDescent="0.3">
      <c r="A2729" s="10" t="s">
        <v>9</v>
      </c>
      <c r="B2729" s="10" t="s">
        <v>104</v>
      </c>
      <c r="C2729" s="10" t="s">
        <v>4743</v>
      </c>
      <c r="D2729" s="10" t="s">
        <v>4750</v>
      </c>
      <c r="E2729" s="11" t="s">
        <v>5541</v>
      </c>
      <c r="F2729" s="10" t="s">
        <v>416</v>
      </c>
      <c r="G2729" s="11" t="s">
        <v>417</v>
      </c>
      <c r="H2729" s="42">
        <v>16013.0785</v>
      </c>
      <c r="I2729" s="42">
        <v>58.500407340189497</v>
      </c>
      <c r="J2729" s="42">
        <v>0</v>
      </c>
      <c r="K2729" s="42">
        <v>58.500407340189497</v>
      </c>
      <c r="N2729" s="43"/>
    </row>
    <row r="2730" spans="1:14" x14ac:dyDescent="0.3">
      <c r="A2730" s="10" t="s">
        <v>9</v>
      </c>
      <c r="B2730" s="10" t="s">
        <v>104</v>
      </c>
      <c r="C2730" s="10" t="s">
        <v>4743</v>
      </c>
      <c r="D2730" s="10" t="s">
        <v>4750</v>
      </c>
      <c r="E2730" s="11" t="s">
        <v>5541</v>
      </c>
      <c r="F2730" s="10" t="s">
        <v>4746</v>
      </c>
      <c r="G2730" s="11" t="s">
        <v>4747</v>
      </c>
      <c r="H2730" s="42">
        <v>2001.6348</v>
      </c>
      <c r="I2730" s="42">
        <v>7.3125509175236898</v>
      </c>
      <c r="J2730" s="42">
        <v>0</v>
      </c>
      <c r="K2730" s="42">
        <v>7.3125509175236898</v>
      </c>
      <c r="N2730" s="43"/>
    </row>
    <row r="2731" spans="1:14" x14ac:dyDescent="0.3">
      <c r="A2731" s="10" t="s">
        <v>9</v>
      </c>
      <c r="B2731" s="10" t="s">
        <v>104</v>
      </c>
      <c r="C2731" s="10" t="s">
        <v>4743</v>
      </c>
      <c r="D2731" s="10" t="s">
        <v>4750</v>
      </c>
      <c r="E2731" s="11" t="s">
        <v>5541</v>
      </c>
      <c r="F2731" s="10" t="s">
        <v>4748</v>
      </c>
      <c r="G2731" s="11" t="s">
        <v>4749</v>
      </c>
      <c r="H2731" s="42">
        <v>2655.2298000000001</v>
      </c>
      <c r="I2731" s="42">
        <v>9.7003226456946994</v>
      </c>
      <c r="J2731" s="42">
        <v>0</v>
      </c>
      <c r="K2731" s="42">
        <v>9.7003226456946994</v>
      </c>
      <c r="N2731" s="43"/>
    </row>
    <row r="2732" spans="1:14" x14ac:dyDescent="0.3">
      <c r="A2732" s="10" t="s">
        <v>9</v>
      </c>
      <c r="B2732" s="10" t="s">
        <v>104</v>
      </c>
      <c r="C2732" s="10" t="s">
        <v>4743</v>
      </c>
      <c r="D2732" s="10" t="s">
        <v>4752</v>
      </c>
      <c r="E2732" s="11" t="s">
        <v>5542</v>
      </c>
      <c r="F2732" s="10" t="s">
        <v>416</v>
      </c>
      <c r="G2732" s="11" t="s">
        <v>417</v>
      </c>
      <c r="H2732" s="42">
        <v>36464.781799999997</v>
      </c>
      <c r="I2732" s="42">
        <v>154.512468719857</v>
      </c>
      <c r="J2732" s="42">
        <v>960.92821822639996</v>
      </c>
      <c r="K2732" s="42">
        <v>1115.44068694626</v>
      </c>
      <c r="N2732" s="43"/>
    </row>
    <row r="2733" spans="1:14" x14ac:dyDescent="0.3">
      <c r="A2733" s="10" t="s">
        <v>9</v>
      </c>
      <c r="B2733" s="10" t="s">
        <v>104</v>
      </c>
      <c r="C2733" s="10" t="s">
        <v>4743</v>
      </c>
      <c r="D2733" s="10" t="s">
        <v>4752</v>
      </c>
      <c r="E2733" s="11" t="s">
        <v>5542</v>
      </c>
      <c r="F2733" s="10" t="s">
        <v>4746</v>
      </c>
      <c r="G2733" s="11" t="s">
        <v>4747</v>
      </c>
      <c r="H2733" s="42">
        <v>15417.9949</v>
      </c>
      <c r="I2733" s="42">
        <v>65.330775364771796</v>
      </c>
      <c r="J2733" s="42">
        <v>406.298508377605</v>
      </c>
      <c r="K2733" s="42">
        <v>471.62928374237703</v>
      </c>
      <c r="N2733" s="43"/>
    </row>
    <row r="2734" spans="1:14" x14ac:dyDescent="0.3">
      <c r="A2734" s="10" t="s">
        <v>9</v>
      </c>
      <c r="B2734" s="10" t="s">
        <v>104</v>
      </c>
      <c r="C2734" s="10" t="s">
        <v>4743</v>
      </c>
      <c r="D2734" s="10" t="s">
        <v>4752</v>
      </c>
      <c r="E2734" s="11" t="s">
        <v>5542</v>
      </c>
      <c r="F2734" s="10" t="s">
        <v>4748</v>
      </c>
      <c r="G2734" s="11" t="s">
        <v>4749</v>
      </c>
      <c r="H2734" s="42">
        <v>15284.4671</v>
      </c>
      <c r="I2734" s="42">
        <v>55.7327774371551</v>
      </c>
      <c r="J2734" s="42">
        <v>0</v>
      </c>
      <c r="K2734" s="42">
        <v>55.7327774371551</v>
      </c>
      <c r="N2734" s="43"/>
    </row>
    <row r="2735" spans="1:14" x14ac:dyDescent="0.3">
      <c r="A2735" s="10" t="s">
        <v>9</v>
      </c>
      <c r="B2735" s="10" t="s">
        <v>104</v>
      </c>
      <c r="C2735" s="10" t="s">
        <v>4743</v>
      </c>
      <c r="D2735" s="10" t="s">
        <v>4756</v>
      </c>
      <c r="E2735" s="11" t="s">
        <v>5320</v>
      </c>
      <c r="F2735" s="10" t="s">
        <v>416</v>
      </c>
      <c r="G2735" s="11" t="s">
        <v>417</v>
      </c>
      <c r="H2735" s="42">
        <v>7840.2170999999998</v>
      </c>
      <c r="I2735" s="42">
        <v>7.5486713590438104</v>
      </c>
      <c r="J2735" s="42">
        <v>0</v>
      </c>
      <c r="K2735" s="42">
        <v>7.5486713590438104</v>
      </c>
      <c r="N2735" s="43"/>
    </row>
    <row r="2736" spans="1:14" x14ac:dyDescent="0.3">
      <c r="A2736" s="10" t="s">
        <v>9</v>
      </c>
      <c r="B2736" s="10" t="s">
        <v>104</v>
      </c>
      <c r="C2736" s="10" t="s">
        <v>4743</v>
      </c>
      <c r="D2736" s="10" t="s">
        <v>4756</v>
      </c>
      <c r="E2736" s="11" t="s">
        <v>5320</v>
      </c>
      <c r="F2736" s="10" t="s">
        <v>4746</v>
      </c>
      <c r="G2736" s="11" t="s">
        <v>4747</v>
      </c>
      <c r="H2736" s="42">
        <v>412.64299999999997</v>
      </c>
      <c r="I2736" s="42">
        <v>0.39729849258125299</v>
      </c>
      <c r="J2736" s="42">
        <v>0</v>
      </c>
      <c r="K2736" s="42">
        <v>0.39729849258125299</v>
      </c>
      <c r="N2736" s="43"/>
    </row>
    <row r="2737" spans="1:14" x14ac:dyDescent="0.3">
      <c r="A2737" s="10" t="s">
        <v>9</v>
      </c>
      <c r="B2737" s="10" t="s">
        <v>104</v>
      </c>
      <c r="C2737" s="10" t="s">
        <v>4743</v>
      </c>
      <c r="D2737" s="10" t="s">
        <v>4756</v>
      </c>
      <c r="E2737" s="11" t="s">
        <v>5320</v>
      </c>
      <c r="F2737" s="10" t="s">
        <v>4748</v>
      </c>
      <c r="G2737" s="11" t="s">
        <v>4749</v>
      </c>
      <c r="H2737" s="42">
        <v>3525.7298999999998</v>
      </c>
      <c r="I2737" s="42">
        <v>3.6071533410583201</v>
      </c>
      <c r="J2737" s="42">
        <v>0</v>
      </c>
      <c r="K2737" s="42">
        <v>3.6071533410583201</v>
      </c>
      <c r="N2737" s="43"/>
    </row>
    <row r="2738" spans="1:14" x14ac:dyDescent="0.3">
      <c r="A2738" s="10" t="s">
        <v>9</v>
      </c>
      <c r="B2738" s="10" t="s">
        <v>104</v>
      </c>
      <c r="C2738" s="10" t="s">
        <v>4743</v>
      </c>
      <c r="D2738" s="10" t="s">
        <v>4758</v>
      </c>
      <c r="E2738" s="11" t="s">
        <v>5322</v>
      </c>
      <c r="F2738" s="10" t="s">
        <v>416</v>
      </c>
      <c r="G2738" s="11" t="s">
        <v>417</v>
      </c>
      <c r="H2738" s="42">
        <v>8351.3165000000008</v>
      </c>
      <c r="I2738" s="42">
        <v>10.384029951430101</v>
      </c>
      <c r="J2738" s="42">
        <v>0</v>
      </c>
      <c r="K2738" s="42">
        <v>10.384029951430101</v>
      </c>
      <c r="N2738" s="43"/>
    </row>
    <row r="2739" spans="1:14" x14ac:dyDescent="0.3">
      <c r="A2739" s="10" t="s">
        <v>9</v>
      </c>
      <c r="B2739" s="10" t="s">
        <v>104</v>
      </c>
      <c r="C2739" s="10" t="s">
        <v>4743</v>
      </c>
      <c r="D2739" s="10" t="s">
        <v>4758</v>
      </c>
      <c r="E2739" s="11" t="s">
        <v>5322</v>
      </c>
      <c r="F2739" s="10" t="s">
        <v>4746</v>
      </c>
      <c r="G2739" s="11" t="s">
        <v>4747</v>
      </c>
      <c r="H2739" s="42">
        <v>2008.1410000000001</v>
      </c>
      <c r="I2739" s="42">
        <v>2.49692323259579</v>
      </c>
      <c r="J2739" s="42">
        <v>0</v>
      </c>
      <c r="K2739" s="42">
        <v>2.49692323259579</v>
      </c>
      <c r="N2739" s="43"/>
    </row>
    <row r="2740" spans="1:14" x14ac:dyDescent="0.3">
      <c r="A2740" s="10" t="s">
        <v>9</v>
      </c>
      <c r="B2740" s="10" t="s">
        <v>104</v>
      </c>
      <c r="C2740" s="10" t="s">
        <v>4743</v>
      </c>
      <c r="D2740" s="10" t="s">
        <v>4758</v>
      </c>
      <c r="E2740" s="11" t="s">
        <v>5322</v>
      </c>
      <c r="F2740" s="10" t="s">
        <v>4748</v>
      </c>
      <c r="G2740" s="11" t="s">
        <v>4749</v>
      </c>
      <c r="H2740" s="42">
        <v>4080.0324999999998</v>
      </c>
      <c r="I2740" s="42">
        <v>5.0731138694009701</v>
      </c>
      <c r="J2740" s="42">
        <v>0</v>
      </c>
      <c r="K2740" s="42">
        <v>5.0731138694009701</v>
      </c>
      <c r="N2740" s="43"/>
    </row>
    <row r="2741" spans="1:14" x14ac:dyDescent="0.3">
      <c r="A2741" s="10" t="s">
        <v>9</v>
      </c>
      <c r="B2741" s="10" t="s">
        <v>104</v>
      </c>
      <c r="C2741" s="10" t="s">
        <v>4743</v>
      </c>
      <c r="D2741" s="10" t="s">
        <v>4762</v>
      </c>
      <c r="E2741" s="11" t="s">
        <v>5543</v>
      </c>
      <c r="F2741" s="10" t="s">
        <v>416</v>
      </c>
      <c r="G2741" s="11" t="s">
        <v>417</v>
      </c>
      <c r="H2741" s="42">
        <v>13939.76</v>
      </c>
      <c r="I2741" s="42">
        <v>34.316966501474901</v>
      </c>
      <c r="J2741" s="42">
        <v>0</v>
      </c>
      <c r="K2741" s="42">
        <v>34.316966501474901</v>
      </c>
      <c r="N2741" s="43"/>
    </row>
    <row r="2742" spans="1:14" x14ac:dyDescent="0.3">
      <c r="A2742" s="10" t="s">
        <v>9</v>
      </c>
      <c r="B2742" s="10" t="s">
        <v>104</v>
      </c>
      <c r="C2742" s="10" t="s">
        <v>4743</v>
      </c>
      <c r="D2742" s="10" t="s">
        <v>4762</v>
      </c>
      <c r="E2742" s="11" t="s">
        <v>5543</v>
      </c>
      <c r="F2742" s="10" t="s">
        <v>4746</v>
      </c>
      <c r="G2742" s="11" t="s">
        <v>4747</v>
      </c>
      <c r="H2742" s="42">
        <v>1507.001</v>
      </c>
      <c r="I2742" s="42">
        <v>3.7099423244837699</v>
      </c>
      <c r="J2742" s="42">
        <v>0</v>
      </c>
      <c r="K2742" s="42">
        <v>3.7099423244837699</v>
      </c>
      <c r="N2742" s="43"/>
    </row>
    <row r="2743" spans="1:14" x14ac:dyDescent="0.3">
      <c r="A2743" s="10" t="s">
        <v>9</v>
      </c>
      <c r="B2743" s="10" t="s">
        <v>104</v>
      </c>
      <c r="C2743" s="10" t="s">
        <v>4743</v>
      </c>
      <c r="D2743" s="10" t="s">
        <v>4762</v>
      </c>
      <c r="E2743" s="11" t="s">
        <v>5543</v>
      </c>
      <c r="F2743" s="10" t="s">
        <v>4748</v>
      </c>
      <c r="G2743" s="11" t="s">
        <v>4749</v>
      </c>
      <c r="H2743" s="42">
        <v>5795.6959999999999</v>
      </c>
      <c r="I2743" s="42">
        <v>11.699288936463001</v>
      </c>
      <c r="J2743" s="42">
        <v>0</v>
      </c>
      <c r="K2743" s="42">
        <v>11.699288936463001</v>
      </c>
      <c r="N2743" s="43"/>
    </row>
    <row r="2744" spans="1:14" x14ac:dyDescent="0.3">
      <c r="A2744" s="10" t="s">
        <v>9</v>
      </c>
      <c r="B2744" s="10" t="s">
        <v>104</v>
      </c>
      <c r="C2744" s="10" t="s">
        <v>4743</v>
      </c>
      <c r="D2744" s="10" t="s">
        <v>4766</v>
      </c>
      <c r="E2744" s="11" t="s">
        <v>5544</v>
      </c>
      <c r="F2744" s="10" t="s">
        <v>13</v>
      </c>
      <c r="G2744" s="11" t="s">
        <v>415</v>
      </c>
      <c r="H2744" s="42">
        <v>0</v>
      </c>
      <c r="I2744" s="42">
        <v>0</v>
      </c>
      <c r="J2744" s="42">
        <v>0</v>
      </c>
      <c r="K2744" s="42">
        <v>0</v>
      </c>
      <c r="N2744" s="43"/>
    </row>
    <row r="2745" spans="1:14" x14ac:dyDescent="0.3">
      <c r="A2745" s="10" t="s">
        <v>9</v>
      </c>
      <c r="B2745" s="10" t="s">
        <v>104</v>
      </c>
      <c r="C2745" s="10" t="s">
        <v>4743</v>
      </c>
      <c r="D2745" s="10" t="s">
        <v>4766</v>
      </c>
      <c r="E2745" s="11" t="s">
        <v>5544</v>
      </c>
      <c r="F2745" s="10" t="s">
        <v>416</v>
      </c>
      <c r="G2745" s="11" t="s">
        <v>417</v>
      </c>
      <c r="H2745" s="42">
        <v>13204.331099999999</v>
      </c>
      <c r="I2745" s="42">
        <v>42.647665952550298</v>
      </c>
      <c r="J2745" s="42">
        <v>37.283949919618102</v>
      </c>
      <c r="K2745" s="42">
        <v>79.931615872168393</v>
      </c>
      <c r="N2745" s="43"/>
    </row>
    <row r="2746" spans="1:14" x14ac:dyDescent="0.3">
      <c r="A2746" s="10" t="s">
        <v>9</v>
      </c>
      <c r="B2746" s="10" t="s">
        <v>104</v>
      </c>
      <c r="C2746" s="10" t="s">
        <v>4743</v>
      </c>
      <c r="D2746" s="10" t="s">
        <v>4766</v>
      </c>
      <c r="E2746" s="11" t="s">
        <v>5544</v>
      </c>
      <c r="F2746" s="10" t="s">
        <v>4746</v>
      </c>
      <c r="G2746" s="11" t="s">
        <v>4747</v>
      </c>
      <c r="H2746" s="42">
        <v>5487.5141999999996</v>
      </c>
      <c r="I2746" s="42">
        <v>17.723705330929999</v>
      </c>
      <c r="J2746" s="42">
        <v>15.4946285380231</v>
      </c>
      <c r="K2746" s="42">
        <v>33.218333868953103</v>
      </c>
      <c r="N2746" s="43"/>
    </row>
    <row r="2747" spans="1:14" x14ac:dyDescent="0.3">
      <c r="A2747" s="10" t="s">
        <v>9</v>
      </c>
      <c r="B2747" s="10" t="s">
        <v>104</v>
      </c>
      <c r="C2747" s="10" t="s">
        <v>4743</v>
      </c>
      <c r="D2747" s="10" t="s">
        <v>4766</v>
      </c>
      <c r="E2747" s="11" t="s">
        <v>5544</v>
      </c>
      <c r="F2747" s="10" t="s">
        <v>4748</v>
      </c>
      <c r="G2747" s="11" t="s">
        <v>4749</v>
      </c>
      <c r="H2747" s="42">
        <v>6656.3432000000003</v>
      </c>
      <c r="I2747" s="42">
        <v>22.636583999999999</v>
      </c>
      <c r="J2747" s="42">
        <v>0</v>
      </c>
      <c r="K2747" s="42">
        <v>22.636583999999999</v>
      </c>
      <c r="N2747" s="43"/>
    </row>
    <row r="2748" spans="1:14" x14ac:dyDescent="0.3">
      <c r="A2748" s="10" t="s">
        <v>9</v>
      </c>
      <c r="B2748" s="10" t="s">
        <v>104</v>
      </c>
      <c r="C2748" s="10" t="s">
        <v>4743</v>
      </c>
      <c r="D2748" s="10" t="s">
        <v>4768</v>
      </c>
      <c r="E2748" s="11" t="s">
        <v>5545</v>
      </c>
      <c r="F2748" s="10" t="s">
        <v>416</v>
      </c>
      <c r="G2748" s="11" t="s">
        <v>417</v>
      </c>
      <c r="H2748" s="42">
        <v>12623.273999999999</v>
      </c>
      <c r="I2748" s="42">
        <v>65.954838709677404</v>
      </c>
      <c r="J2748" s="42">
        <v>0</v>
      </c>
      <c r="K2748" s="42">
        <v>65.954838709677404</v>
      </c>
      <c r="N2748" s="43"/>
    </row>
    <row r="2749" spans="1:14" x14ac:dyDescent="0.3">
      <c r="A2749" s="10" t="s">
        <v>9</v>
      </c>
      <c r="B2749" s="10" t="s">
        <v>104</v>
      </c>
      <c r="C2749" s="10" t="s">
        <v>4743</v>
      </c>
      <c r="D2749" s="10" t="s">
        <v>4768</v>
      </c>
      <c r="E2749" s="11" t="s">
        <v>5545</v>
      </c>
      <c r="F2749" s="10" t="s">
        <v>4746</v>
      </c>
      <c r="G2749" s="11" t="s">
        <v>4747</v>
      </c>
      <c r="H2749" s="42">
        <v>4137.6287000000002</v>
      </c>
      <c r="I2749" s="42">
        <v>21.618530465949799</v>
      </c>
      <c r="J2749" s="42">
        <v>0</v>
      </c>
      <c r="K2749" s="42">
        <v>21.618530465949799</v>
      </c>
      <c r="N2749" s="43"/>
    </row>
    <row r="2750" spans="1:14" x14ac:dyDescent="0.3">
      <c r="A2750" s="10" t="s">
        <v>9</v>
      </c>
      <c r="B2750" s="10" t="s">
        <v>104</v>
      </c>
      <c r="C2750" s="10" t="s">
        <v>4743</v>
      </c>
      <c r="D2750" s="10" t="s">
        <v>4768</v>
      </c>
      <c r="E2750" s="11" t="s">
        <v>5545</v>
      </c>
      <c r="F2750" s="10" t="s">
        <v>4748</v>
      </c>
      <c r="G2750" s="11" t="s">
        <v>4749</v>
      </c>
      <c r="H2750" s="42">
        <v>7609.0290999999997</v>
      </c>
      <c r="I2750" s="42">
        <v>39.756111111111103</v>
      </c>
      <c r="J2750" s="42">
        <v>0</v>
      </c>
      <c r="K2750" s="42">
        <v>39.756111111111103</v>
      </c>
      <c r="N2750" s="43"/>
    </row>
    <row r="2751" spans="1:14" x14ac:dyDescent="0.3">
      <c r="A2751" s="10" t="s">
        <v>9</v>
      </c>
      <c r="B2751" s="10" t="s">
        <v>104</v>
      </c>
      <c r="C2751" s="10" t="s">
        <v>4743</v>
      </c>
      <c r="D2751" s="10" t="s">
        <v>4770</v>
      </c>
      <c r="E2751" s="11" t="s">
        <v>5150</v>
      </c>
      <c r="F2751" s="10" t="s">
        <v>13</v>
      </c>
      <c r="G2751" s="11" t="s">
        <v>415</v>
      </c>
      <c r="H2751" s="42">
        <v>0</v>
      </c>
      <c r="I2751" s="42">
        <v>0</v>
      </c>
      <c r="J2751" s="42">
        <v>0</v>
      </c>
      <c r="K2751" s="42">
        <v>0</v>
      </c>
      <c r="N2751" s="43"/>
    </row>
    <row r="2752" spans="1:14" x14ac:dyDescent="0.3">
      <c r="A2752" s="10" t="s">
        <v>9</v>
      </c>
      <c r="B2752" s="10" t="s">
        <v>104</v>
      </c>
      <c r="C2752" s="10" t="s">
        <v>4743</v>
      </c>
      <c r="D2752" s="10" t="s">
        <v>4770</v>
      </c>
      <c r="E2752" s="11" t="s">
        <v>5150</v>
      </c>
      <c r="F2752" s="10" t="s">
        <v>416</v>
      </c>
      <c r="G2752" s="11" t="s">
        <v>417</v>
      </c>
      <c r="H2752" s="42">
        <v>5158.4858999999997</v>
      </c>
      <c r="I2752" s="42">
        <v>11.509676915767299</v>
      </c>
      <c r="J2752" s="42">
        <v>0</v>
      </c>
      <c r="K2752" s="42">
        <v>11.509676915767299</v>
      </c>
      <c r="N2752" s="43"/>
    </row>
    <row r="2753" spans="1:14" x14ac:dyDescent="0.3">
      <c r="A2753" s="10" t="s">
        <v>9</v>
      </c>
      <c r="B2753" s="10" t="s">
        <v>104</v>
      </c>
      <c r="C2753" s="10" t="s">
        <v>4743</v>
      </c>
      <c r="D2753" s="10" t="s">
        <v>4770</v>
      </c>
      <c r="E2753" s="11" t="s">
        <v>5150</v>
      </c>
      <c r="F2753" s="10" t="s">
        <v>4746</v>
      </c>
      <c r="G2753" s="11" t="s">
        <v>4747</v>
      </c>
      <c r="H2753" s="42">
        <v>2680.1071999999999</v>
      </c>
      <c r="I2753" s="42">
        <v>5.9798880065159796</v>
      </c>
      <c r="J2753" s="42">
        <v>0</v>
      </c>
      <c r="K2753" s="42">
        <v>5.9798880065159796</v>
      </c>
      <c r="N2753" s="43"/>
    </row>
    <row r="2754" spans="1:14" x14ac:dyDescent="0.3">
      <c r="A2754" s="10" t="s">
        <v>9</v>
      </c>
      <c r="B2754" s="10" t="s">
        <v>104</v>
      </c>
      <c r="C2754" s="10" t="s">
        <v>4743</v>
      </c>
      <c r="D2754" s="10" t="s">
        <v>4770</v>
      </c>
      <c r="E2754" s="11" t="s">
        <v>5150</v>
      </c>
      <c r="F2754" s="10" t="s">
        <v>4748</v>
      </c>
      <c r="G2754" s="11" t="s">
        <v>4749</v>
      </c>
      <c r="H2754" s="42">
        <v>2593.6520999999998</v>
      </c>
      <c r="I2754" s="42">
        <v>5.7869883934025701</v>
      </c>
      <c r="J2754" s="42">
        <v>0</v>
      </c>
      <c r="K2754" s="42">
        <v>5.7869883934025701</v>
      </c>
      <c r="N2754" s="43"/>
    </row>
    <row r="2755" spans="1:14" x14ac:dyDescent="0.3">
      <c r="A2755" s="10" t="s">
        <v>9</v>
      </c>
      <c r="B2755" s="10" t="s">
        <v>104</v>
      </c>
      <c r="C2755" s="10" t="s">
        <v>4743</v>
      </c>
      <c r="D2755" s="10" t="s">
        <v>4772</v>
      </c>
      <c r="E2755" s="11" t="s">
        <v>5546</v>
      </c>
      <c r="F2755" s="10" t="s">
        <v>416</v>
      </c>
      <c r="G2755" s="11" t="s">
        <v>417</v>
      </c>
      <c r="H2755" s="42">
        <v>16843.0065</v>
      </c>
      <c r="I2755" s="42">
        <v>38.581303151093501</v>
      </c>
      <c r="J2755" s="42">
        <v>332.573326891487</v>
      </c>
      <c r="K2755" s="42">
        <v>371.154630042581</v>
      </c>
      <c r="N2755" s="43"/>
    </row>
    <row r="2756" spans="1:14" x14ac:dyDescent="0.3">
      <c r="A2756" s="10" t="s">
        <v>9</v>
      </c>
      <c r="B2756" s="10" t="s">
        <v>104</v>
      </c>
      <c r="C2756" s="10" t="s">
        <v>4743</v>
      </c>
      <c r="D2756" s="10" t="s">
        <v>4772</v>
      </c>
      <c r="E2756" s="11" t="s">
        <v>5546</v>
      </c>
      <c r="F2756" s="10" t="s">
        <v>4746</v>
      </c>
      <c r="G2756" s="11" t="s">
        <v>4747</v>
      </c>
      <c r="H2756" s="42">
        <v>6870.1737999999996</v>
      </c>
      <c r="I2756" s="42">
        <v>15.737110495840801</v>
      </c>
      <c r="J2756" s="42">
        <v>135.65490965310701</v>
      </c>
      <c r="K2756" s="42">
        <v>151.39202014894701</v>
      </c>
      <c r="N2756" s="43"/>
    </row>
    <row r="2757" spans="1:14" x14ac:dyDescent="0.3">
      <c r="A2757" s="10" t="s">
        <v>9</v>
      </c>
      <c r="B2757" s="10" t="s">
        <v>104</v>
      </c>
      <c r="C2757" s="10" t="s">
        <v>4743</v>
      </c>
      <c r="D2757" s="10" t="s">
        <v>4772</v>
      </c>
      <c r="E2757" s="11" t="s">
        <v>5546</v>
      </c>
      <c r="F2757" s="10" t="s">
        <v>4748</v>
      </c>
      <c r="G2757" s="11" t="s">
        <v>4749</v>
      </c>
      <c r="H2757" s="42">
        <v>6177.6796000000004</v>
      </c>
      <c r="I2757" s="42">
        <v>23.808935467662</v>
      </c>
      <c r="J2757" s="42">
        <v>0</v>
      </c>
      <c r="K2757" s="42">
        <v>23.808935467662</v>
      </c>
      <c r="N2757" s="43"/>
    </row>
    <row r="2758" spans="1:14" x14ac:dyDescent="0.3">
      <c r="A2758" s="10" t="s">
        <v>9</v>
      </c>
      <c r="B2758" s="10" t="s">
        <v>104</v>
      </c>
      <c r="C2758" s="10" t="s">
        <v>4743</v>
      </c>
      <c r="D2758" s="10" t="s">
        <v>4774</v>
      </c>
      <c r="E2758" s="11" t="s">
        <v>5547</v>
      </c>
      <c r="F2758" s="10" t="s">
        <v>416</v>
      </c>
      <c r="G2758" s="11" t="s">
        <v>417</v>
      </c>
      <c r="H2758" s="42">
        <v>7929.7062999999998</v>
      </c>
      <c r="I2758" s="42">
        <v>25.3911720211198</v>
      </c>
      <c r="J2758" s="42">
        <v>0</v>
      </c>
      <c r="K2758" s="42">
        <v>25.3911720211198</v>
      </c>
      <c r="N2758" s="43"/>
    </row>
    <row r="2759" spans="1:14" x14ac:dyDescent="0.3">
      <c r="A2759" s="10" t="s">
        <v>9</v>
      </c>
      <c r="B2759" s="10" t="s">
        <v>104</v>
      </c>
      <c r="C2759" s="10" t="s">
        <v>4743</v>
      </c>
      <c r="D2759" s="10" t="s">
        <v>4774</v>
      </c>
      <c r="E2759" s="11" t="s">
        <v>5547</v>
      </c>
      <c r="F2759" s="10" t="s">
        <v>4746</v>
      </c>
      <c r="G2759" s="11" t="s">
        <v>4747</v>
      </c>
      <c r="H2759" s="42">
        <v>3836.9546999999998</v>
      </c>
      <c r="I2759" s="42">
        <v>12.286050977961199</v>
      </c>
      <c r="J2759" s="42">
        <v>0</v>
      </c>
      <c r="K2759" s="42">
        <v>12.286050977961199</v>
      </c>
      <c r="N2759" s="43"/>
    </row>
    <row r="2760" spans="1:14" x14ac:dyDescent="0.3">
      <c r="A2760" s="10" t="s">
        <v>9</v>
      </c>
      <c r="B2760" s="10" t="s">
        <v>104</v>
      </c>
      <c r="C2760" s="10" t="s">
        <v>4743</v>
      </c>
      <c r="D2760" s="10" t="s">
        <v>4774</v>
      </c>
      <c r="E2760" s="11" t="s">
        <v>5547</v>
      </c>
      <c r="F2760" s="10" t="s">
        <v>4748</v>
      </c>
      <c r="G2760" s="11" t="s">
        <v>4749</v>
      </c>
      <c r="H2760" s="42">
        <v>2663.4182000000001</v>
      </c>
      <c r="I2760" s="42">
        <v>9.3530342173240903</v>
      </c>
      <c r="J2760" s="42">
        <v>0</v>
      </c>
      <c r="K2760" s="42">
        <v>9.3530342173240903</v>
      </c>
      <c r="N2760" s="43"/>
    </row>
    <row r="2761" spans="1:14" x14ac:dyDescent="0.3">
      <c r="A2761" s="10" t="s">
        <v>9</v>
      </c>
      <c r="B2761" s="10" t="s">
        <v>104</v>
      </c>
      <c r="C2761" s="10" t="s">
        <v>4743</v>
      </c>
      <c r="D2761" s="10" t="s">
        <v>4776</v>
      </c>
      <c r="E2761" s="11" t="s">
        <v>4846</v>
      </c>
      <c r="F2761" s="10" t="s">
        <v>13</v>
      </c>
      <c r="G2761" s="11" t="s">
        <v>415</v>
      </c>
      <c r="H2761" s="42">
        <v>0</v>
      </c>
      <c r="I2761" s="42">
        <v>0</v>
      </c>
      <c r="J2761" s="42">
        <v>0</v>
      </c>
      <c r="K2761" s="42">
        <v>0</v>
      </c>
      <c r="N2761" s="43"/>
    </row>
    <row r="2762" spans="1:14" x14ac:dyDescent="0.3">
      <c r="A2762" s="10" t="s">
        <v>9</v>
      </c>
      <c r="B2762" s="10" t="s">
        <v>104</v>
      </c>
      <c r="C2762" s="10" t="s">
        <v>4743</v>
      </c>
      <c r="D2762" s="10" t="s">
        <v>4776</v>
      </c>
      <c r="E2762" s="11" t="s">
        <v>4846</v>
      </c>
      <c r="F2762" s="10" t="s">
        <v>416</v>
      </c>
      <c r="G2762" s="11" t="s">
        <v>417</v>
      </c>
      <c r="H2762" s="42">
        <v>15410.723099999999</v>
      </c>
      <c r="I2762" s="42">
        <v>19.262011956771701</v>
      </c>
      <c r="J2762" s="42">
        <v>0</v>
      </c>
      <c r="K2762" s="42">
        <v>19.262011956771701</v>
      </c>
      <c r="N2762" s="43"/>
    </row>
    <row r="2763" spans="1:14" x14ac:dyDescent="0.3">
      <c r="A2763" s="10" t="s">
        <v>9</v>
      </c>
      <c r="B2763" s="10" t="s">
        <v>104</v>
      </c>
      <c r="C2763" s="10" t="s">
        <v>4743</v>
      </c>
      <c r="D2763" s="10" t="s">
        <v>4776</v>
      </c>
      <c r="E2763" s="11" t="s">
        <v>4846</v>
      </c>
      <c r="F2763" s="10" t="s">
        <v>4746</v>
      </c>
      <c r="G2763" s="11" t="s">
        <v>4747</v>
      </c>
      <c r="H2763" s="42">
        <v>0</v>
      </c>
      <c r="I2763" s="42">
        <v>0</v>
      </c>
      <c r="J2763" s="42">
        <v>0</v>
      </c>
      <c r="K2763" s="42">
        <v>0</v>
      </c>
      <c r="N2763" s="43"/>
    </row>
    <row r="2764" spans="1:14" x14ac:dyDescent="0.3">
      <c r="A2764" s="10" t="s">
        <v>9</v>
      </c>
      <c r="B2764" s="10" t="s">
        <v>104</v>
      </c>
      <c r="C2764" s="10" t="s">
        <v>4743</v>
      </c>
      <c r="D2764" s="10" t="s">
        <v>4776</v>
      </c>
      <c r="E2764" s="11" t="s">
        <v>4846</v>
      </c>
      <c r="F2764" s="10" t="s">
        <v>4748</v>
      </c>
      <c r="G2764" s="11" t="s">
        <v>4749</v>
      </c>
      <c r="H2764" s="42">
        <v>5484.4435000000003</v>
      </c>
      <c r="I2764" s="42">
        <v>7.0655415037939804</v>
      </c>
      <c r="J2764" s="42">
        <v>0</v>
      </c>
      <c r="K2764" s="42">
        <v>7.0655415037939804</v>
      </c>
      <c r="N2764" s="43"/>
    </row>
    <row r="2765" spans="1:14" x14ac:dyDescent="0.3">
      <c r="A2765" s="10" t="s">
        <v>9</v>
      </c>
      <c r="B2765" s="10" t="s">
        <v>104</v>
      </c>
      <c r="C2765" s="10" t="s">
        <v>4743</v>
      </c>
      <c r="D2765" s="10" t="s">
        <v>4776</v>
      </c>
      <c r="E2765" s="11" t="s">
        <v>4846</v>
      </c>
      <c r="F2765" s="10" t="s">
        <v>4760</v>
      </c>
      <c r="G2765" s="11" t="s">
        <v>4761</v>
      </c>
      <c r="H2765" s="42">
        <v>65.290999999999997</v>
      </c>
      <c r="I2765" s="42">
        <v>8.41135893308807E-2</v>
      </c>
      <c r="J2765" s="42">
        <v>0</v>
      </c>
      <c r="K2765" s="42">
        <v>8.41135893308807E-2</v>
      </c>
      <c r="N2765" s="43"/>
    </row>
    <row r="2766" spans="1:14" x14ac:dyDescent="0.3">
      <c r="A2766" s="10" t="s">
        <v>9</v>
      </c>
      <c r="B2766" s="10" t="s">
        <v>104</v>
      </c>
      <c r="C2766" s="10" t="s">
        <v>4743</v>
      </c>
      <c r="D2766" s="10" t="s">
        <v>4835</v>
      </c>
      <c r="E2766" s="11" t="s">
        <v>5548</v>
      </c>
      <c r="F2766" s="10" t="s">
        <v>416</v>
      </c>
      <c r="G2766" s="11" t="s">
        <v>417</v>
      </c>
      <c r="H2766" s="42">
        <v>2567.4286999999999</v>
      </c>
      <c r="I2766" s="42">
        <v>4.0270074164691501</v>
      </c>
      <c r="J2766" s="42">
        <v>0</v>
      </c>
      <c r="K2766" s="42">
        <v>4.0270074164691501</v>
      </c>
      <c r="N2766" s="43"/>
    </row>
    <row r="2767" spans="1:14" x14ac:dyDescent="0.3">
      <c r="A2767" s="10" t="s">
        <v>9</v>
      </c>
      <c r="B2767" s="10" t="s">
        <v>104</v>
      </c>
      <c r="C2767" s="10" t="s">
        <v>4743</v>
      </c>
      <c r="D2767" s="10" t="s">
        <v>4835</v>
      </c>
      <c r="E2767" s="11" t="s">
        <v>5548</v>
      </c>
      <c r="F2767" s="10" t="s">
        <v>4746</v>
      </c>
      <c r="G2767" s="11" t="s">
        <v>4747</v>
      </c>
      <c r="H2767" s="42">
        <v>8457.4122000000007</v>
      </c>
      <c r="I2767" s="42">
        <v>13.2654361954278</v>
      </c>
      <c r="J2767" s="42">
        <v>0</v>
      </c>
      <c r="K2767" s="42">
        <v>13.2654361954278</v>
      </c>
      <c r="N2767" s="43"/>
    </row>
    <row r="2768" spans="1:14" x14ac:dyDescent="0.3">
      <c r="A2768" s="10" t="s">
        <v>9</v>
      </c>
      <c r="B2768" s="10" t="s">
        <v>104</v>
      </c>
      <c r="C2768" s="10" t="s">
        <v>4743</v>
      </c>
      <c r="D2768" s="10" t="s">
        <v>4835</v>
      </c>
      <c r="E2768" s="11" t="s">
        <v>5548</v>
      </c>
      <c r="F2768" s="10" t="s">
        <v>4748</v>
      </c>
      <c r="G2768" s="11" t="s">
        <v>4749</v>
      </c>
      <c r="H2768" s="42">
        <v>34282.724300000002</v>
      </c>
      <c r="I2768" s="42">
        <v>53.7723931493233</v>
      </c>
      <c r="J2768" s="42">
        <v>0</v>
      </c>
      <c r="K2768" s="42">
        <v>53.7723931493233</v>
      </c>
      <c r="N2768" s="43"/>
    </row>
    <row r="2769" spans="1:14" x14ac:dyDescent="0.3">
      <c r="A2769" s="10" t="s">
        <v>9</v>
      </c>
      <c r="B2769" s="10" t="s">
        <v>104</v>
      </c>
      <c r="C2769" s="10" t="s">
        <v>4743</v>
      </c>
      <c r="D2769" s="10" t="s">
        <v>4835</v>
      </c>
      <c r="E2769" s="11" t="s">
        <v>5548</v>
      </c>
      <c r="F2769" s="10" t="s">
        <v>71</v>
      </c>
      <c r="G2769" s="11" t="s">
        <v>4778</v>
      </c>
      <c r="H2769" s="42">
        <v>6947.16</v>
      </c>
      <c r="I2769" s="42">
        <v>10.896608303387101</v>
      </c>
      <c r="J2769" s="42">
        <v>0</v>
      </c>
      <c r="K2769" s="42">
        <v>10.896608303387101</v>
      </c>
      <c r="N2769" s="43"/>
    </row>
    <row r="2770" spans="1:14" x14ac:dyDescent="0.3">
      <c r="A2770" s="10" t="s">
        <v>9</v>
      </c>
      <c r="B2770" s="10" t="s">
        <v>104</v>
      </c>
      <c r="C2770" s="10" t="s">
        <v>4779</v>
      </c>
      <c r="D2770" s="10" t="s">
        <v>5549</v>
      </c>
      <c r="E2770" s="11" t="s">
        <v>5550</v>
      </c>
      <c r="F2770" s="10" t="s">
        <v>13</v>
      </c>
      <c r="G2770" s="11" t="s">
        <v>415</v>
      </c>
      <c r="H2770" s="42">
        <v>0</v>
      </c>
      <c r="I2770" s="42">
        <v>0</v>
      </c>
      <c r="J2770" s="42">
        <v>0</v>
      </c>
      <c r="K2770" s="42">
        <v>0</v>
      </c>
      <c r="N2770" s="43"/>
    </row>
    <row r="2771" spans="1:14" x14ac:dyDescent="0.3">
      <c r="A2771" s="10" t="s">
        <v>9</v>
      </c>
      <c r="B2771" s="10" t="s">
        <v>104</v>
      </c>
      <c r="C2771" s="10" t="s">
        <v>4779</v>
      </c>
      <c r="D2771" s="10" t="s">
        <v>5549</v>
      </c>
      <c r="E2771" s="11" t="s">
        <v>5550</v>
      </c>
      <c r="F2771" s="10" t="s">
        <v>416</v>
      </c>
      <c r="G2771" s="11" t="s">
        <v>417</v>
      </c>
      <c r="H2771" s="42">
        <v>371142.55810000002</v>
      </c>
      <c r="I2771" s="42">
        <v>620.15747077012304</v>
      </c>
      <c r="J2771" s="42">
        <v>17114.398440428999</v>
      </c>
      <c r="K2771" s="42">
        <v>17734.555911199201</v>
      </c>
      <c r="N2771" s="43"/>
    </row>
    <row r="2772" spans="1:14" x14ac:dyDescent="0.3">
      <c r="A2772" s="10" t="s">
        <v>9</v>
      </c>
      <c r="B2772" s="10" t="s">
        <v>104</v>
      </c>
      <c r="C2772" s="10" t="s">
        <v>4779</v>
      </c>
      <c r="D2772" s="10" t="s">
        <v>5549</v>
      </c>
      <c r="E2772" s="11" t="s">
        <v>5550</v>
      </c>
      <c r="F2772" s="10" t="s">
        <v>4784</v>
      </c>
      <c r="G2772" s="11" t="s">
        <v>4785</v>
      </c>
      <c r="H2772" s="42">
        <v>0</v>
      </c>
      <c r="I2772" s="42">
        <v>0</v>
      </c>
      <c r="J2772" s="42">
        <v>0</v>
      </c>
      <c r="K2772" s="42">
        <v>0</v>
      </c>
      <c r="N2772" s="43"/>
    </row>
    <row r="2773" spans="1:14" x14ac:dyDescent="0.3">
      <c r="A2773" s="10" t="s">
        <v>9</v>
      </c>
      <c r="B2773" s="10" t="s">
        <v>104</v>
      </c>
      <c r="C2773" s="10" t="s">
        <v>4779</v>
      </c>
      <c r="D2773" s="10" t="s">
        <v>5549</v>
      </c>
      <c r="E2773" s="11" t="s">
        <v>5550</v>
      </c>
      <c r="F2773" s="10" t="s">
        <v>4731</v>
      </c>
      <c r="G2773" s="11" t="s">
        <v>4732</v>
      </c>
      <c r="H2773" s="42">
        <v>0</v>
      </c>
      <c r="I2773" s="42">
        <v>0</v>
      </c>
      <c r="J2773" s="42">
        <v>0</v>
      </c>
      <c r="K2773" s="42">
        <v>0</v>
      </c>
      <c r="N2773" s="43"/>
    </row>
    <row r="2774" spans="1:14" x14ac:dyDescent="0.3">
      <c r="A2774" s="10" t="s">
        <v>9</v>
      </c>
      <c r="B2774" s="10" t="s">
        <v>104</v>
      </c>
      <c r="C2774" s="10" t="s">
        <v>4779</v>
      </c>
      <c r="D2774" s="10" t="s">
        <v>5549</v>
      </c>
      <c r="E2774" s="11" t="s">
        <v>5550</v>
      </c>
      <c r="F2774" s="10" t="s">
        <v>4786</v>
      </c>
      <c r="G2774" s="11" t="s">
        <v>4787</v>
      </c>
      <c r="H2774" s="42">
        <v>159522.0251</v>
      </c>
      <c r="I2774" s="42">
        <v>266.55195816020898</v>
      </c>
      <c r="J2774" s="42">
        <v>7355.9968750603903</v>
      </c>
      <c r="K2774" s="42">
        <v>7622.5488332205996</v>
      </c>
      <c r="N2774" s="43"/>
    </row>
    <row r="2775" spans="1:14" x14ac:dyDescent="0.3">
      <c r="A2775" s="10" t="s">
        <v>9</v>
      </c>
      <c r="B2775" s="10" t="s">
        <v>104</v>
      </c>
      <c r="C2775" s="10" t="s">
        <v>4779</v>
      </c>
      <c r="D2775" s="10" t="s">
        <v>5549</v>
      </c>
      <c r="E2775" s="11" t="s">
        <v>5550</v>
      </c>
      <c r="F2775" s="10" t="s">
        <v>4794</v>
      </c>
      <c r="G2775" s="11" t="s">
        <v>4795</v>
      </c>
      <c r="H2775" s="42">
        <v>14234.565000000001</v>
      </c>
      <c r="I2775" s="42">
        <v>23.785124166586101</v>
      </c>
      <c r="J2775" s="42">
        <v>656.39472412793498</v>
      </c>
      <c r="K2775" s="42">
        <v>680.17984829452098</v>
      </c>
      <c r="N2775" s="43"/>
    </row>
    <row r="2776" spans="1:14" x14ac:dyDescent="0.3">
      <c r="A2776" s="10" t="s">
        <v>9</v>
      </c>
      <c r="B2776" s="10" t="s">
        <v>104</v>
      </c>
      <c r="C2776" s="10" t="s">
        <v>4779</v>
      </c>
      <c r="D2776" s="10" t="s">
        <v>5549</v>
      </c>
      <c r="E2776" s="11" t="s">
        <v>5550</v>
      </c>
      <c r="F2776" s="10" t="s">
        <v>4859</v>
      </c>
      <c r="G2776" s="11" t="s">
        <v>4860</v>
      </c>
      <c r="H2776" s="42">
        <v>82275.785699999993</v>
      </c>
      <c r="I2776" s="42">
        <v>137.478017682868</v>
      </c>
      <c r="J2776" s="42">
        <v>3793.9615054594601</v>
      </c>
      <c r="K2776" s="42">
        <v>3931.43952314233</v>
      </c>
      <c r="N2776" s="43"/>
    </row>
    <row r="2777" spans="1:14" x14ac:dyDescent="0.3">
      <c r="A2777" s="10" t="s">
        <v>9</v>
      </c>
      <c r="B2777" s="10" t="s">
        <v>104</v>
      </c>
      <c r="C2777" s="10" t="s">
        <v>4779</v>
      </c>
      <c r="D2777" s="10" t="s">
        <v>5549</v>
      </c>
      <c r="E2777" s="11" t="s">
        <v>5550</v>
      </c>
      <c r="F2777" s="10" t="s">
        <v>4788</v>
      </c>
      <c r="G2777" s="11" t="s">
        <v>4789</v>
      </c>
      <c r="H2777" s="42">
        <v>0</v>
      </c>
      <c r="I2777" s="42">
        <v>0</v>
      </c>
      <c r="J2777" s="42">
        <v>0</v>
      </c>
      <c r="K2777" s="42">
        <v>0</v>
      </c>
      <c r="N2777" s="43"/>
    </row>
    <row r="2778" spans="1:14" x14ac:dyDescent="0.3">
      <c r="A2778" s="10" t="s">
        <v>9</v>
      </c>
      <c r="B2778" s="10" t="s">
        <v>104</v>
      </c>
      <c r="C2778" s="10" t="s">
        <v>4779</v>
      </c>
      <c r="D2778" s="10" t="s">
        <v>5549</v>
      </c>
      <c r="E2778" s="11" t="s">
        <v>5550</v>
      </c>
      <c r="F2778" s="10" t="s">
        <v>4741</v>
      </c>
      <c r="G2778" s="11" t="s">
        <v>4742</v>
      </c>
      <c r="H2778" s="42">
        <v>31505.837200000002</v>
      </c>
      <c r="I2778" s="42">
        <v>52.644408155377299</v>
      </c>
      <c r="J2778" s="42">
        <v>1452.8203227365</v>
      </c>
      <c r="K2778" s="42">
        <v>1505.46473089187</v>
      </c>
      <c r="N2778" s="43"/>
    </row>
    <row r="2779" spans="1:14" x14ac:dyDescent="0.3">
      <c r="A2779" s="10" t="s">
        <v>9</v>
      </c>
      <c r="B2779" s="10" t="s">
        <v>104</v>
      </c>
      <c r="C2779" s="10" t="s">
        <v>4779</v>
      </c>
      <c r="D2779" s="10" t="s">
        <v>5551</v>
      </c>
      <c r="E2779" s="11" t="s">
        <v>5552</v>
      </c>
      <c r="F2779" s="10" t="s">
        <v>416</v>
      </c>
      <c r="G2779" s="11" t="s">
        <v>417</v>
      </c>
      <c r="H2779" s="42">
        <v>4520.4930999999997</v>
      </c>
      <c r="I2779" s="42">
        <v>35.144818168750902</v>
      </c>
      <c r="J2779" s="42">
        <v>0</v>
      </c>
      <c r="K2779" s="42">
        <v>35.144818168750902</v>
      </c>
      <c r="N2779" s="43"/>
    </row>
    <row r="2780" spans="1:14" x14ac:dyDescent="0.3">
      <c r="A2780" s="10" t="s">
        <v>9</v>
      </c>
      <c r="B2780" s="10" t="s">
        <v>104</v>
      </c>
      <c r="C2780" s="10" t="s">
        <v>4779</v>
      </c>
      <c r="D2780" s="10" t="s">
        <v>5551</v>
      </c>
      <c r="E2780" s="11" t="s">
        <v>5552</v>
      </c>
      <c r="F2780" s="10" t="s">
        <v>4731</v>
      </c>
      <c r="G2780" s="11" t="s">
        <v>4732</v>
      </c>
      <c r="H2780" s="42">
        <v>0</v>
      </c>
      <c r="I2780" s="42">
        <v>0</v>
      </c>
      <c r="J2780" s="42">
        <v>0</v>
      </c>
      <c r="K2780" s="42">
        <v>0</v>
      </c>
      <c r="N2780" s="43"/>
    </row>
    <row r="2781" spans="1:14" x14ac:dyDescent="0.3">
      <c r="A2781" s="10" t="s">
        <v>9</v>
      </c>
      <c r="B2781" s="10" t="s">
        <v>104</v>
      </c>
      <c r="C2781" s="10" t="s">
        <v>4779</v>
      </c>
      <c r="D2781" s="10" t="s">
        <v>5551</v>
      </c>
      <c r="E2781" s="11" t="s">
        <v>5552</v>
      </c>
      <c r="F2781" s="10" t="s">
        <v>4786</v>
      </c>
      <c r="G2781" s="11" t="s">
        <v>4787</v>
      </c>
      <c r="H2781" s="42">
        <v>0</v>
      </c>
      <c r="I2781" s="42">
        <v>0</v>
      </c>
      <c r="J2781" s="42">
        <v>0</v>
      </c>
      <c r="K2781" s="42">
        <v>0</v>
      </c>
      <c r="N2781" s="43"/>
    </row>
    <row r="2782" spans="1:14" x14ac:dyDescent="0.3">
      <c r="A2782" s="10" t="s">
        <v>9</v>
      </c>
      <c r="B2782" s="10" t="s">
        <v>104</v>
      </c>
      <c r="C2782" s="10" t="s">
        <v>4779</v>
      </c>
      <c r="D2782" s="10" t="s">
        <v>5551</v>
      </c>
      <c r="E2782" s="11" t="s">
        <v>5552</v>
      </c>
      <c r="F2782" s="10" t="s">
        <v>4788</v>
      </c>
      <c r="G2782" s="11" t="s">
        <v>4789</v>
      </c>
      <c r="H2782" s="42">
        <v>0</v>
      </c>
      <c r="I2782" s="42">
        <v>0</v>
      </c>
      <c r="J2782" s="42">
        <v>0</v>
      </c>
      <c r="K2782" s="42">
        <v>0</v>
      </c>
      <c r="N2782" s="43"/>
    </row>
    <row r="2783" spans="1:14" x14ac:dyDescent="0.3">
      <c r="A2783" s="10" t="s">
        <v>9</v>
      </c>
      <c r="B2783" s="10" t="s">
        <v>104</v>
      </c>
      <c r="C2783" s="10" t="s">
        <v>4779</v>
      </c>
      <c r="D2783" s="10" t="s">
        <v>5553</v>
      </c>
      <c r="E2783" s="11" t="s">
        <v>5554</v>
      </c>
      <c r="F2783" s="10" t="s">
        <v>416</v>
      </c>
      <c r="G2783" s="11" t="s">
        <v>417</v>
      </c>
      <c r="H2783" s="42">
        <v>47947.213600000003</v>
      </c>
      <c r="I2783" s="42">
        <v>121.140721975934</v>
      </c>
      <c r="J2783" s="42">
        <v>692.416212792907</v>
      </c>
      <c r="K2783" s="42">
        <v>813.55693476884096</v>
      </c>
      <c r="N2783" s="43"/>
    </row>
    <row r="2784" spans="1:14" x14ac:dyDescent="0.3">
      <c r="A2784" s="10" t="s">
        <v>9</v>
      </c>
      <c r="B2784" s="10" t="s">
        <v>104</v>
      </c>
      <c r="C2784" s="10" t="s">
        <v>4779</v>
      </c>
      <c r="D2784" s="10" t="s">
        <v>5553</v>
      </c>
      <c r="E2784" s="11" t="s">
        <v>5554</v>
      </c>
      <c r="F2784" s="10" t="s">
        <v>4731</v>
      </c>
      <c r="G2784" s="11" t="s">
        <v>4732</v>
      </c>
      <c r="H2784" s="42">
        <v>0</v>
      </c>
      <c r="I2784" s="42">
        <v>0</v>
      </c>
      <c r="J2784" s="42">
        <v>0</v>
      </c>
      <c r="K2784" s="42">
        <v>0</v>
      </c>
      <c r="N2784" s="43"/>
    </row>
    <row r="2785" spans="1:14" x14ac:dyDescent="0.3">
      <c r="A2785" s="10" t="s">
        <v>9</v>
      </c>
      <c r="B2785" s="10" t="s">
        <v>104</v>
      </c>
      <c r="C2785" s="10" t="s">
        <v>4779</v>
      </c>
      <c r="D2785" s="10" t="s">
        <v>5553</v>
      </c>
      <c r="E2785" s="11" t="s">
        <v>5554</v>
      </c>
      <c r="F2785" s="10" t="s">
        <v>4786</v>
      </c>
      <c r="G2785" s="11" t="s">
        <v>4787</v>
      </c>
      <c r="H2785" s="42">
        <v>0</v>
      </c>
      <c r="I2785" s="42">
        <v>0</v>
      </c>
      <c r="J2785" s="42">
        <v>0</v>
      </c>
      <c r="K2785" s="42">
        <v>0</v>
      </c>
      <c r="N2785" s="43"/>
    </row>
    <row r="2786" spans="1:14" x14ac:dyDescent="0.3">
      <c r="A2786" s="10" t="s">
        <v>9</v>
      </c>
      <c r="B2786" s="10" t="s">
        <v>104</v>
      </c>
      <c r="C2786" s="10" t="s">
        <v>4779</v>
      </c>
      <c r="D2786" s="10" t="s">
        <v>5553</v>
      </c>
      <c r="E2786" s="11" t="s">
        <v>5554</v>
      </c>
      <c r="F2786" s="10" t="s">
        <v>4788</v>
      </c>
      <c r="G2786" s="11" t="s">
        <v>4789</v>
      </c>
      <c r="H2786" s="42">
        <v>0</v>
      </c>
      <c r="I2786" s="42">
        <v>0</v>
      </c>
      <c r="J2786" s="42">
        <v>0</v>
      </c>
      <c r="K2786" s="42">
        <v>0</v>
      </c>
      <c r="N2786" s="43"/>
    </row>
    <row r="2787" spans="1:14" x14ac:dyDescent="0.3">
      <c r="A2787" s="10" t="s">
        <v>9</v>
      </c>
      <c r="B2787" s="10" t="s">
        <v>104</v>
      </c>
      <c r="C2787" s="10" t="s">
        <v>4779</v>
      </c>
      <c r="D2787" s="10" t="s">
        <v>5555</v>
      </c>
      <c r="E2787" s="11" t="s">
        <v>5556</v>
      </c>
      <c r="F2787" s="10" t="s">
        <v>416</v>
      </c>
      <c r="G2787" s="11" t="s">
        <v>417</v>
      </c>
      <c r="H2787" s="42">
        <v>11136.3307</v>
      </c>
      <c r="I2787" s="42" t="s">
        <v>414</v>
      </c>
      <c r="J2787" s="42">
        <v>0</v>
      </c>
      <c r="K2787" s="42">
        <v>0</v>
      </c>
      <c r="N2787" s="43"/>
    </row>
    <row r="2788" spans="1:14" x14ac:dyDescent="0.3">
      <c r="A2788" s="10" t="s">
        <v>9</v>
      </c>
      <c r="B2788" s="10" t="s">
        <v>104</v>
      </c>
      <c r="C2788" s="10" t="s">
        <v>4779</v>
      </c>
      <c r="D2788" s="10" t="s">
        <v>5555</v>
      </c>
      <c r="E2788" s="11" t="s">
        <v>5556</v>
      </c>
      <c r="F2788" s="10" t="s">
        <v>4731</v>
      </c>
      <c r="G2788" s="11" t="s">
        <v>4732</v>
      </c>
      <c r="H2788" s="42">
        <v>0</v>
      </c>
      <c r="I2788" s="42" t="s">
        <v>414</v>
      </c>
      <c r="J2788" s="42">
        <v>0</v>
      </c>
      <c r="K2788" s="42">
        <v>0</v>
      </c>
      <c r="N2788" s="43"/>
    </row>
    <row r="2789" spans="1:14" x14ac:dyDescent="0.3">
      <c r="A2789" s="10" t="s">
        <v>9</v>
      </c>
      <c r="B2789" s="10" t="s">
        <v>104</v>
      </c>
      <c r="C2789" s="10" t="s">
        <v>4779</v>
      </c>
      <c r="D2789" s="10" t="s">
        <v>5555</v>
      </c>
      <c r="E2789" s="11" t="s">
        <v>5556</v>
      </c>
      <c r="F2789" s="10" t="s">
        <v>4786</v>
      </c>
      <c r="G2789" s="11" t="s">
        <v>4787</v>
      </c>
      <c r="H2789" s="42">
        <v>0</v>
      </c>
      <c r="I2789" s="42" t="s">
        <v>414</v>
      </c>
      <c r="J2789" s="42">
        <v>0</v>
      </c>
      <c r="K2789" s="42">
        <v>0</v>
      </c>
      <c r="N2789" s="43"/>
    </row>
    <row r="2790" spans="1:14" x14ac:dyDescent="0.3">
      <c r="A2790" s="10" t="s">
        <v>9</v>
      </c>
      <c r="B2790" s="10" t="s">
        <v>104</v>
      </c>
      <c r="C2790" s="10" t="s">
        <v>4779</v>
      </c>
      <c r="D2790" s="10" t="s">
        <v>5555</v>
      </c>
      <c r="E2790" s="11" t="s">
        <v>5556</v>
      </c>
      <c r="F2790" s="10" t="s">
        <v>4788</v>
      </c>
      <c r="G2790" s="11" t="s">
        <v>4789</v>
      </c>
      <c r="H2790" s="42">
        <v>0</v>
      </c>
      <c r="I2790" s="42" t="s">
        <v>414</v>
      </c>
      <c r="J2790" s="42">
        <v>0</v>
      </c>
      <c r="K2790" s="42">
        <v>0</v>
      </c>
      <c r="N2790" s="43"/>
    </row>
    <row r="2791" spans="1:14" x14ac:dyDescent="0.3">
      <c r="A2791" s="10" t="s">
        <v>9</v>
      </c>
      <c r="B2791" s="10" t="s">
        <v>104</v>
      </c>
      <c r="C2791" s="10" t="s">
        <v>4779</v>
      </c>
      <c r="D2791" s="10" t="s">
        <v>5557</v>
      </c>
      <c r="E2791" s="11" t="s">
        <v>5558</v>
      </c>
      <c r="F2791" s="10" t="s">
        <v>416</v>
      </c>
      <c r="G2791" s="11" t="s">
        <v>417</v>
      </c>
      <c r="H2791" s="42">
        <v>32071.373899999999</v>
      </c>
      <c r="I2791" s="42">
        <v>91.729795683453204</v>
      </c>
      <c r="J2791" s="42">
        <v>0</v>
      </c>
      <c r="K2791" s="42">
        <v>91.729795683453204</v>
      </c>
      <c r="N2791" s="43"/>
    </row>
    <row r="2792" spans="1:14" x14ac:dyDescent="0.3">
      <c r="A2792" s="10" t="s">
        <v>9</v>
      </c>
      <c r="B2792" s="10" t="s">
        <v>104</v>
      </c>
      <c r="C2792" s="10" t="s">
        <v>4779</v>
      </c>
      <c r="D2792" s="10" t="s">
        <v>5557</v>
      </c>
      <c r="E2792" s="11" t="s">
        <v>5558</v>
      </c>
      <c r="F2792" s="10" t="s">
        <v>4731</v>
      </c>
      <c r="G2792" s="11" t="s">
        <v>4732</v>
      </c>
      <c r="H2792" s="42">
        <v>0</v>
      </c>
      <c r="I2792" s="42">
        <v>0</v>
      </c>
      <c r="J2792" s="42">
        <v>0</v>
      </c>
      <c r="K2792" s="42">
        <v>0</v>
      </c>
      <c r="N2792" s="43"/>
    </row>
    <row r="2793" spans="1:14" x14ac:dyDescent="0.3">
      <c r="A2793" s="10" t="s">
        <v>9</v>
      </c>
      <c r="B2793" s="10" t="s">
        <v>104</v>
      </c>
      <c r="C2793" s="10" t="s">
        <v>4779</v>
      </c>
      <c r="D2793" s="10" t="s">
        <v>5557</v>
      </c>
      <c r="E2793" s="11" t="s">
        <v>5558</v>
      </c>
      <c r="F2793" s="10" t="s">
        <v>4786</v>
      </c>
      <c r="G2793" s="11" t="s">
        <v>4787</v>
      </c>
      <c r="H2793" s="42">
        <v>25204.8105</v>
      </c>
      <c r="I2793" s="42">
        <v>72.090211223021598</v>
      </c>
      <c r="J2793" s="42">
        <v>0</v>
      </c>
      <c r="K2793" s="42">
        <v>72.090211223021598</v>
      </c>
      <c r="N2793" s="43"/>
    </row>
    <row r="2794" spans="1:14" x14ac:dyDescent="0.3">
      <c r="A2794" s="10" t="s">
        <v>9</v>
      </c>
      <c r="B2794" s="10" t="s">
        <v>104</v>
      </c>
      <c r="C2794" s="10" t="s">
        <v>4779</v>
      </c>
      <c r="D2794" s="10" t="s">
        <v>5557</v>
      </c>
      <c r="E2794" s="11" t="s">
        <v>5558</v>
      </c>
      <c r="F2794" s="10" t="s">
        <v>4788</v>
      </c>
      <c r="G2794" s="11" t="s">
        <v>4789</v>
      </c>
      <c r="H2794" s="42">
        <v>0</v>
      </c>
      <c r="I2794" s="42">
        <v>0</v>
      </c>
      <c r="J2794" s="42">
        <v>0</v>
      </c>
      <c r="K2794" s="42">
        <v>0</v>
      </c>
      <c r="N2794" s="43"/>
    </row>
    <row r="2795" spans="1:14" x14ac:dyDescent="0.3">
      <c r="A2795" s="10" t="s">
        <v>9</v>
      </c>
      <c r="B2795" s="10" t="s">
        <v>104</v>
      </c>
      <c r="C2795" s="10" t="s">
        <v>4779</v>
      </c>
      <c r="D2795" s="10" t="s">
        <v>5557</v>
      </c>
      <c r="E2795" s="11" t="s">
        <v>5558</v>
      </c>
      <c r="F2795" s="10" t="s">
        <v>4838</v>
      </c>
      <c r="G2795" s="11" t="s">
        <v>4839</v>
      </c>
      <c r="H2795" s="42">
        <v>123828.9069</v>
      </c>
      <c r="I2795" s="42">
        <v>265.24903743522702</v>
      </c>
      <c r="J2795" s="42">
        <v>0</v>
      </c>
      <c r="K2795" s="42">
        <v>265.24903743522702</v>
      </c>
      <c r="N2795" s="43"/>
    </row>
    <row r="2796" spans="1:14" x14ac:dyDescent="0.3">
      <c r="A2796" s="10" t="s">
        <v>9</v>
      </c>
      <c r="B2796" s="10" t="s">
        <v>104</v>
      </c>
      <c r="C2796" s="10" t="s">
        <v>4779</v>
      </c>
      <c r="D2796" s="10" t="s">
        <v>5559</v>
      </c>
      <c r="E2796" s="11" t="s">
        <v>5560</v>
      </c>
      <c r="F2796" s="10" t="s">
        <v>13</v>
      </c>
      <c r="G2796" s="11" t="s">
        <v>415</v>
      </c>
      <c r="H2796" s="42">
        <v>0</v>
      </c>
      <c r="I2796" s="42">
        <v>0</v>
      </c>
      <c r="J2796" s="42">
        <v>0</v>
      </c>
      <c r="K2796" s="42">
        <v>0</v>
      </c>
      <c r="N2796" s="43"/>
    </row>
    <row r="2797" spans="1:14" x14ac:dyDescent="0.3">
      <c r="A2797" s="10" t="s">
        <v>9</v>
      </c>
      <c r="B2797" s="10" t="s">
        <v>104</v>
      </c>
      <c r="C2797" s="10" t="s">
        <v>4779</v>
      </c>
      <c r="D2797" s="10" t="s">
        <v>5559</v>
      </c>
      <c r="E2797" s="11" t="s">
        <v>5560</v>
      </c>
      <c r="F2797" s="10" t="s">
        <v>416</v>
      </c>
      <c r="G2797" s="11" t="s">
        <v>417</v>
      </c>
      <c r="H2797" s="42">
        <v>755883.7023</v>
      </c>
      <c r="I2797" s="42">
        <v>4034.5321107478499</v>
      </c>
      <c r="J2797" s="42">
        <v>57004.325643645301</v>
      </c>
      <c r="K2797" s="42">
        <v>61038.857754393102</v>
      </c>
      <c r="N2797" s="43"/>
    </row>
    <row r="2798" spans="1:14" x14ac:dyDescent="0.3">
      <c r="A2798" s="10" t="s">
        <v>9</v>
      </c>
      <c r="B2798" s="10" t="s">
        <v>104</v>
      </c>
      <c r="C2798" s="10" t="s">
        <v>4779</v>
      </c>
      <c r="D2798" s="10" t="s">
        <v>5559</v>
      </c>
      <c r="E2798" s="11" t="s">
        <v>5560</v>
      </c>
      <c r="F2798" s="10" t="s">
        <v>4731</v>
      </c>
      <c r="G2798" s="11" t="s">
        <v>4732</v>
      </c>
      <c r="H2798" s="42">
        <v>0</v>
      </c>
      <c r="I2798" s="42">
        <v>0</v>
      </c>
      <c r="J2798" s="42">
        <v>0</v>
      </c>
      <c r="K2798" s="42">
        <v>0</v>
      </c>
      <c r="N2798" s="43"/>
    </row>
    <row r="2799" spans="1:14" x14ac:dyDescent="0.3">
      <c r="A2799" s="10" t="s">
        <v>9</v>
      </c>
      <c r="B2799" s="10" t="s">
        <v>104</v>
      </c>
      <c r="C2799" s="10" t="s">
        <v>4779</v>
      </c>
      <c r="D2799" s="10" t="s">
        <v>5559</v>
      </c>
      <c r="E2799" s="11" t="s">
        <v>5560</v>
      </c>
      <c r="F2799" s="10" t="s">
        <v>4786</v>
      </c>
      <c r="G2799" s="11" t="s">
        <v>4787</v>
      </c>
      <c r="H2799" s="42">
        <v>50540.4761</v>
      </c>
      <c r="I2799" s="42">
        <v>269.75998161013501</v>
      </c>
      <c r="J2799" s="42">
        <v>3811.4669595423002</v>
      </c>
      <c r="K2799" s="42">
        <v>4081.2269411524298</v>
      </c>
      <c r="N2799" s="43"/>
    </row>
    <row r="2800" spans="1:14" x14ac:dyDescent="0.3">
      <c r="A2800" s="10" t="s">
        <v>9</v>
      </c>
      <c r="B2800" s="10" t="s">
        <v>104</v>
      </c>
      <c r="C2800" s="10" t="s">
        <v>4779</v>
      </c>
      <c r="D2800" s="10" t="s">
        <v>5559</v>
      </c>
      <c r="E2800" s="11" t="s">
        <v>5560</v>
      </c>
      <c r="F2800" s="10" t="s">
        <v>4788</v>
      </c>
      <c r="G2800" s="11" t="s">
        <v>4789</v>
      </c>
      <c r="H2800" s="42">
        <v>0</v>
      </c>
      <c r="I2800" s="42">
        <v>0</v>
      </c>
      <c r="J2800" s="42">
        <v>0</v>
      </c>
      <c r="K2800" s="42">
        <v>0</v>
      </c>
      <c r="N2800" s="43"/>
    </row>
    <row r="2801" spans="1:14" x14ac:dyDescent="0.3">
      <c r="A2801" s="10" t="s">
        <v>9</v>
      </c>
      <c r="B2801" s="10" t="s">
        <v>104</v>
      </c>
      <c r="C2801" s="10" t="s">
        <v>4779</v>
      </c>
      <c r="D2801" s="10" t="s">
        <v>5559</v>
      </c>
      <c r="E2801" s="11" t="s">
        <v>5560</v>
      </c>
      <c r="F2801" s="10" t="s">
        <v>4741</v>
      </c>
      <c r="G2801" s="11" t="s">
        <v>4742</v>
      </c>
      <c r="H2801" s="42">
        <v>39081.214200000002</v>
      </c>
      <c r="I2801" s="42">
        <v>208.59612791172901</v>
      </c>
      <c r="J2801" s="42">
        <v>2947.2764814058</v>
      </c>
      <c r="K2801" s="42">
        <v>3155.8726093175301</v>
      </c>
      <c r="N2801" s="43"/>
    </row>
    <row r="2802" spans="1:14" x14ac:dyDescent="0.3">
      <c r="A2802" s="10" t="s">
        <v>9</v>
      </c>
      <c r="B2802" s="10" t="s">
        <v>104</v>
      </c>
      <c r="C2802" s="10" t="s">
        <v>11</v>
      </c>
      <c r="D2802" s="10" t="s">
        <v>105</v>
      </c>
      <c r="E2802" s="11" t="s">
        <v>2997</v>
      </c>
      <c r="F2802" s="10" t="s">
        <v>15</v>
      </c>
      <c r="G2802" s="11" t="s">
        <v>418</v>
      </c>
      <c r="H2802" s="42">
        <v>1445747.5316999999</v>
      </c>
      <c r="I2802" s="42">
        <v>4299.7460504536602</v>
      </c>
      <c r="J2802" s="42">
        <v>0</v>
      </c>
      <c r="K2802" s="42">
        <v>4299.7460504536602</v>
      </c>
      <c r="N2802" s="43"/>
    </row>
    <row r="2803" spans="1:14" x14ac:dyDescent="0.3">
      <c r="A2803" s="10" t="s">
        <v>9</v>
      </c>
      <c r="B2803" s="10" t="s">
        <v>104</v>
      </c>
      <c r="C2803" s="10" t="s">
        <v>11</v>
      </c>
      <c r="D2803" s="10" t="s">
        <v>105</v>
      </c>
      <c r="E2803" s="11" t="s">
        <v>2997</v>
      </c>
      <c r="F2803" s="10" t="s">
        <v>17</v>
      </c>
      <c r="G2803" s="11" t="s">
        <v>4798</v>
      </c>
      <c r="H2803" s="42">
        <v>0</v>
      </c>
      <c r="I2803" s="42">
        <v>0</v>
      </c>
      <c r="J2803" s="42">
        <v>0</v>
      </c>
      <c r="K2803" s="42">
        <v>0</v>
      </c>
      <c r="N2803" s="43"/>
    </row>
    <row r="2804" spans="1:14" x14ac:dyDescent="0.3">
      <c r="A2804" s="10" t="s">
        <v>9</v>
      </c>
      <c r="B2804" s="10" t="s">
        <v>104</v>
      </c>
      <c r="C2804" s="10" t="s">
        <v>11</v>
      </c>
      <c r="D2804" s="10" t="s">
        <v>105</v>
      </c>
      <c r="E2804" s="11" t="s">
        <v>2997</v>
      </c>
      <c r="F2804" s="10" t="s">
        <v>18</v>
      </c>
      <c r="G2804" s="11" t="s">
        <v>4799</v>
      </c>
      <c r="H2804" s="42">
        <v>5263716.4648000002</v>
      </c>
      <c r="I2804" s="42">
        <v>15654.630969222801</v>
      </c>
      <c r="J2804" s="42">
        <v>59000.705433861098</v>
      </c>
      <c r="K2804" s="42">
        <v>74655.336403083798</v>
      </c>
      <c r="N2804" s="43"/>
    </row>
    <row r="2805" spans="1:14" x14ac:dyDescent="0.3">
      <c r="A2805" s="10" t="s">
        <v>9</v>
      </c>
      <c r="B2805" s="10" t="s">
        <v>104</v>
      </c>
      <c r="C2805" s="10" t="s">
        <v>11</v>
      </c>
      <c r="D2805" s="10" t="s">
        <v>106</v>
      </c>
      <c r="E2805" s="11" t="s">
        <v>505</v>
      </c>
      <c r="F2805" s="10" t="s">
        <v>13</v>
      </c>
      <c r="G2805" s="11" t="s">
        <v>415</v>
      </c>
      <c r="H2805" s="42">
        <v>0</v>
      </c>
      <c r="I2805" s="42">
        <v>0</v>
      </c>
      <c r="J2805" s="42">
        <v>0</v>
      </c>
      <c r="K2805" s="42">
        <v>0</v>
      </c>
      <c r="N2805" s="43"/>
    </row>
    <row r="2806" spans="1:14" x14ac:dyDescent="0.3">
      <c r="A2806" s="10" t="s">
        <v>9</v>
      </c>
      <c r="B2806" s="10" t="s">
        <v>104</v>
      </c>
      <c r="C2806" s="10" t="s">
        <v>11</v>
      </c>
      <c r="D2806" s="10" t="s">
        <v>106</v>
      </c>
      <c r="E2806" s="11" t="s">
        <v>505</v>
      </c>
      <c r="F2806" s="10" t="s">
        <v>15</v>
      </c>
      <c r="G2806" s="11" t="s">
        <v>418</v>
      </c>
      <c r="H2806" s="42">
        <v>1013943.5853</v>
      </c>
      <c r="I2806" s="42">
        <v>2039.9677906514</v>
      </c>
      <c r="J2806" s="42">
        <v>0</v>
      </c>
      <c r="K2806" s="42">
        <v>2039.9677906514</v>
      </c>
      <c r="N2806" s="43"/>
    </row>
    <row r="2807" spans="1:14" x14ac:dyDescent="0.3">
      <c r="A2807" s="10" t="s">
        <v>9</v>
      </c>
      <c r="B2807" s="10" t="s">
        <v>104</v>
      </c>
      <c r="C2807" s="10" t="s">
        <v>11</v>
      </c>
      <c r="D2807" s="10" t="s">
        <v>106</v>
      </c>
      <c r="E2807" s="11" t="s">
        <v>505</v>
      </c>
      <c r="F2807" s="10" t="s">
        <v>17</v>
      </c>
      <c r="G2807" s="11" t="s">
        <v>4798</v>
      </c>
      <c r="H2807" s="42">
        <v>0</v>
      </c>
      <c r="I2807" s="42">
        <v>0</v>
      </c>
      <c r="J2807" s="42">
        <v>0</v>
      </c>
      <c r="K2807" s="42">
        <v>0</v>
      </c>
      <c r="N2807" s="43"/>
    </row>
    <row r="2808" spans="1:14" x14ac:dyDescent="0.3">
      <c r="A2808" s="10" t="s">
        <v>9</v>
      </c>
      <c r="B2808" s="10" t="s">
        <v>104</v>
      </c>
      <c r="C2808" s="10" t="s">
        <v>11</v>
      </c>
      <c r="D2808" s="10" t="s">
        <v>106</v>
      </c>
      <c r="E2808" s="11" t="s">
        <v>505</v>
      </c>
      <c r="F2808" s="10" t="s">
        <v>18</v>
      </c>
      <c r="G2808" s="11" t="s">
        <v>4799</v>
      </c>
      <c r="H2808" s="42">
        <v>1694901.2635999999</v>
      </c>
      <c r="I2808" s="42">
        <v>3409.99641032624</v>
      </c>
      <c r="J2808" s="42">
        <v>39549.970111121802</v>
      </c>
      <c r="K2808" s="42">
        <v>42959.966521448099</v>
      </c>
      <c r="N2808" s="43"/>
    </row>
    <row r="2809" spans="1:14" x14ac:dyDescent="0.3">
      <c r="A2809" s="10" t="s">
        <v>9</v>
      </c>
      <c r="B2809" s="10" t="s">
        <v>104</v>
      </c>
      <c r="C2809" s="10" t="s">
        <v>11</v>
      </c>
      <c r="D2809" s="10" t="s">
        <v>108</v>
      </c>
      <c r="E2809" s="11" t="s">
        <v>506</v>
      </c>
      <c r="F2809" s="10" t="s">
        <v>13</v>
      </c>
      <c r="G2809" s="11" t="s">
        <v>415</v>
      </c>
      <c r="H2809" s="42">
        <v>0</v>
      </c>
      <c r="I2809" s="42">
        <v>0</v>
      </c>
      <c r="J2809" s="42">
        <v>0</v>
      </c>
      <c r="K2809" s="42">
        <v>0</v>
      </c>
      <c r="N2809" s="43"/>
    </row>
    <row r="2810" spans="1:14" x14ac:dyDescent="0.3">
      <c r="A2810" s="10" t="s">
        <v>9</v>
      </c>
      <c r="B2810" s="10" t="s">
        <v>104</v>
      </c>
      <c r="C2810" s="10" t="s">
        <v>11</v>
      </c>
      <c r="D2810" s="10" t="s">
        <v>108</v>
      </c>
      <c r="E2810" s="11" t="s">
        <v>506</v>
      </c>
      <c r="F2810" s="10" t="s">
        <v>15</v>
      </c>
      <c r="G2810" s="11" t="s">
        <v>418</v>
      </c>
      <c r="H2810" s="42">
        <v>162671.45019999999</v>
      </c>
      <c r="I2810" s="42">
        <v>189.915598254956</v>
      </c>
      <c r="J2810" s="42">
        <v>0</v>
      </c>
      <c r="K2810" s="42">
        <v>189.915598254956</v>
      </c>
      <c r="N2810" s="43"/>
    </row>
    <row r="2811" spans="1:14" x14ac:dyDescent="0.3">
      <c r="A2811" s="10" t="s">
        <v>9</v>
      </c>
      <c r="B2811" s="10" t="s">
        <v>104</v>
      </c>
      <c r="C2811" s="10" t="s">
        <v>11</v>
      </c>
      <c r="D2811" s="10" t="s">
        <v>108</v>
      </c>
      <c r="E2811" s="11" t="s">
        <v>506</v>
      </c>
      <c r="F2811" s="10" t="s">
        <v>16</v>
      </c>
      <c r="G2811" s="11" t="s">
        <v>426</v>
      </c>
      <c r="H2811" s="42">
        <v>11962.6837</v>
      </c>
      <c r="I2811" s="42">
        <v>13.9661891319689</v>
      </c>
      <c r="J2811" s="42">
        <v>0</v>
      </c>
      <c r="K2811" s="42">
        <v>13.9661891319689</v>
      </c>
      <c r="N2811" s="43"/>
    </row>
    <row r="2812" spans="1:14" x14ac:dyDescent="0.3">
      <c r="A2812" s="10" t="s">
        <v>9</v>
      </c>
      <c r="B2812" s="10" t="s">
        <v>104</v>
      </c>
      <c r="C2812" s="10" t="s">
        <v>11</v>
      </c>
      <c r="D2812" s="10" t="s">
        <v>108</v>
      </c>
      <c r="E2812" s="11" t="s">
        <v>506</v>
      </c>
      <c r="F2812" s="10" t="s">
        <v>17</v>
      </c>
      <c r="G2812" s="11" t="s">
        <v>4798</v>
      </c>
      <c r="H2812" s="42">
        <v>0</v>
      </c>
      <c r="I2812" s="42">
        <v>0</v>
      </c>
      <c r="J2812" s="42">
        <v>0</v>
      </c>
      <c r="K2812" s="42">
        <v>0</v>
      </c>
      <c r="N2812" s="43"/>
    </row>
    <row r="2813" spans="1:14" x14ac:dyDescent="0.3">
      <c r="A2813" s="10" t="s">
        <v>9</v>
      </c>
      <c r="B2813" s="10" t="s">
        <v>104</v>
      </c>
      <c r="C2813" s="10" t="s">
        <v>11</v>
      </c>
      <c r="D2813" s="10" t="s">
        <v>108</v>
      </c>
      <c r="E2813" s="11" t="s">
        <v>506</v>
      </c>
      <c r="F2813" s="10" t="s">
        <v>18</v>
      </c>
      <c r="G2813" s="11" t="s">
        <v>4799</v>
      </c>
      <c r="H2813" s="42">
        <v>226519.20509999999</v>
      </c>
      <c r="I2813" s="42">
        <v>264.45654904728298</v>
      </c>
      <c r="J2813" s="42">
        <v>0</v>
      </c>
      <c r="K2813" s="42">
        <v>264.45654904728298</v>
      </c>
      <c r="N2813" s="43"/>
    </row>
    <row r="2814" spans="1:14" x14ac:dyDescent="0.3">
      <c r="A2814" s="10" t="s">
        <v>9</v>
      </c>
      <c r="B2814" s="10" t="s">
        <v>104</v>
      </c>
      <c r="C2814" s="10" t="s">
        <v>4800</v>
      </c>
      <c r="D2814" s="10" t="s">
        <v>5561</v>
      </c>
      <c r="E2814" s="11" t="s">
        <v>5562</v>
      </c>
      <c r="F2814" s="10" t="s">
        <v>416</v>
      </c>
      <c r="G2814" s="11" t="s">
        <v>417</v>
      </c>
      <c r="H2814" s="42">
        <v>694854.72699999996</v>
      </c>
      <c r="I2814" s="42">
        <v>2640.19404074877</v>
      </c>
      <c r="J2814" s="42">
        <v>10762.0440423902</v>
      </c>
      <c r="K2814" s="42">
        <v>13402.238083139</v>
      </c>
      <c r="N2814" s="43"/>
    </row>
    <row r="2815" spans="1:14" x14ac:dyDescent="0.3">
      <c r="A2815" s="10" t="s">
        <v>9</v>
      </c>
      <c r="B2815" s="10" t="s">
        <v>104</v>
      </c>
      <c r="C2815" s="10" t="s">
        <v>4800</v>
      </c>
      <c r="D2815" s="10" t="s">
        <v>5563</v>
      </c>
      <c r="E2815" s="11" t="s">
        <v>5564</v>
      </c>
      <c r="F2815" s="10" t="s">
        <v>13</v>
      </c>
      <c r="G2815" s="11" t="s">
        <v>415</v>
      </c>
      <c r="H2815" s="42">
        <v>0</v>
      </c>
      <c r="I2815" s="42">
        <v>0</v>
      </c>
      <c r="J2815" s="42">
        <v>0</v>
      </c>
      <c r="K2815" s="42">
        <v>0</v>
      </c>
      <c r="N2815" s="43"/>
    </row>
    <row r="2816" spans="1:14" x14ac:dyDescent="0.3">
      <c r="A2816" s="10" t="s">
        <v>9</v>
      </c>
      <c r="B2816" s="10" t="s">
        <v>104</v>
      </c>
      <c r="C2816" s="10" t="s">
        <v>4800</v>
      </c>
      <c r="D2816" s="10" t="s">
        <v>5563</v>
      </c>
      <c r="E2816" s="11" t="s">
        <v>5564</v>
      </c>
      <c r="F2816" s="10" t="s">
        <v>416</v>
      </c>
      <c r="G2816" s="11" t="s">
        <v>417</v>
      </c>
      <c r="H2816" s="42">
        <v>190370.29759999999</v>
      </c>
      <c r="I2816" s="42">
        <v>436.07025535249198</v>
      </c>
      <c r="J2816" s="42">
        <v>3758.9537868393099</v>
      </c>
      <c r="K2816" s="42">
        <v>4195.0240421917997</v>
      </c>
      <c r="N2816" s="43"/>
    </row>
    <row r="2817" spans="1:14" x14ac:dyDescent="0.3">
      <c r="A2817" s="10" t="s">
        <v>9</v>
      </c>
      <c r="B2817" s="10" t="s">
        <v>104</v>
      </c>
      <c r="C2817" s="10" t="s">
        <v>4800</v>
      </c>
      <c r="D2817" s="10" t="s">
        <v>5563</v>
      </c>
      <c r="E2817" s="11" t="s">
        <v>5564</v>
      </c>
      <c r="F2817" s="10" t="s">
        <v>4802</v>
      </c>
      <c r="G2817" s="11" t="s">
        <v>4803</v>
      </c>
      <c r="H2817" s="42">
        <v>0</v>
      </c>
      <c r="I2817" s="42">
        <v>0</v>
      </c>
      <c r="J2817" s="42">
        <v>0</v>
      </c>
      <c r="K2817" s="42">
        <v>0</v>
      </c>
      <c r="N2817" s="43"/>
    </row>
    <row r="2818" spans="1:14" x14ac:dyDescent="0.3">
      <c r="A2818" s="10" t="s">
        <v>9</v>
      </c>
      <c r="B2818" s="10" t="s">
        <v>104</v>
      </c>
      <c r="C2818" s="10" t="s">
        <v>4806</v>
      </c>
      <c r="D2818" s="10" t="s">
        <v>5565</v>
      </c>
      <c r="E2818" s="11" t="s">
        <v>5566</v>
      </c>
      <c r="F2818" s="10" t="s">
        <v>4809</v>
      </c>
      <c r="G2818" s="11" t="s">
        <v>4810</v>
      </c>
      <c r="H2818" s="42">
        <v>160129.3131</v>
      </c>
      <c r="I2818" s="42">
        <v>424.175859236652</v>
      </c>
      <c r="J2818" s="42">
        <v>1620.0374942737201</v>
      </c>
      <c r="K2818" s="42">
        <v>2044.2133535103801</v>
      </c>
      <c r="N2818" s="43"/>
    </row>
    <row r="2819" spans="1:14" x14ac:dyDescent="0.3">
      <c r="A2819" s="10" t="s">
        <v>9</v>
      </c>
      <c r="B2819" s="10" t="s">
        <v>110</v>
      </c>
      <c r="C2819" s="10" t="s">
        <v>4722</v>
      </c>
      <c r="D2819" s="10" t="s">
        <v>4723</v>
      </c>
      <c r="E2819" s="11" t="s">
        <v>5567</v>
      </c>
      <c r="F2819" s="10" t="s">
        <v>13</v>
      </c>
      <c r="G2819" s="11" t="s">
        <v>415</v>
      </c>
      <c r="H2819" s="42">
        <v>0</v>
      </c>
      <c r="I2819" s="42">
        <v>0</v>
      </c>
      <c r="J2819" s="42">
        <v>0</v>
      </c>
      <c r="K2819" s="42">
        <v>0</v>
      </c>
      <c r="N2819" s="43"/>
    </row>
    <row r="2820" spans="1:14" x14ac:dyDescent="0.3">
      <c r="A2820" s="10" t="s">
        <v>9</v>
      </c>
      <c r="B2820" s="10" t="s">
        <v>110</v>
      </c>
      <c r="C2820" s="10" t="s">
        <v>4722</v>
      </c>
      <c r="D2820" s="10" t="s">
        <v>4723</v>
      </c>
      <c r="E2820" s="11" t="s">
        <v>5567</v>
      </c>
      <c r="F2820" s="10" t="s">
        <v>416</v>
      </c>
      <c r="G2820" s="11" t="s">
        <v>417</v>
      </c>
      <c r="H2820" s="42">
        <v>3896779.0650999998</v>
      </c>
      <c r="I2820" s="42">
        <v>5193.9560512611797</v>
      </c>
      <c r="J2820" s="42">
        <v>87022.353372867205</v>
      </c>
      <c r="K2820" s="42">
        <v>92216.309424128398</v>
      </c>
      <c r="N2820" s="43"/>
    </row>
    <row r="2821" spans="1:14" x14ac:dyDescent="0.3">
      <c r="A2821" s="10" t="s">
        <v>9</v>
      </c>
      <c r="B2821" s="10" t="s">
        <v>110</v>
      </c>
      <c r="C2821" s="10" t="s">
        <v>4722</v>
      </c>
      <c r="D2821" s="10" t="s">
        <v>4723</v>
      </c>
      <c r="E2821" s="11" t="s">
        <v>5567</v>
      </c>
      <c r="F2821" s="10" t="s">
        <v>4725</v>
      </c>
      <c r="G2821" s="11" t="s">
        <v>4726</v>
      </c>
      <c r="H2821" s="42">
        <v>147541.84969999999</v>
      </c>
      <c r="I2821" s="42">
        <v>196.65623072712799</v>
      </c>
      <c r="J2821" s="42">
        <v>3294.8850229791301</v>
      </c>
      <c r="K2821" s="42">
        <v>3491.5412537062598</v>
      </c>
      <c r="N2821" s="43"/>
    </row>
    <row r="2822" spans="1:14" x14ac:dyDescent="0.3">
      <c r="A2822" s="10" t="s">
        <v>9</v>
      </c>
      <c r="B2822" s="10" t="s">
        <v>110</v>
      </c>
      <c r="C2822" s="10" t="s">
        <v>4722</v>
      </c>
      <c r="D2822" s="10" t="s">
        <v>4723</v>
      </c>
      <c r="E2822" s="11" t="s">
        <v>5567</v>
      </c>
      <c r="F2822" s="10" t="s">
        <v>15</v>
      </c>
      <c r="G2822" s="11" t="s">
        <v>418</v>
      </c>
      <c r="H2822" s="42">
        <v>431115.19189999998</v>
      </c>
      <c r="I2822" s="42">
        <v>574.62671673458794</v>
      </c>
      <c r="J2822" s="42">
        <v>0</v>
      </c>
      <c r="K2822" s="42">
        <v>574.62671673458794</v>
      </c>
      <c r="N2822" s="43"/>
    </row>
    <row r="2823" spans="1:14" x14ac:dyDescent="0.3">
      <c r="A2823" s="10" t="s">
        <v>9</v>
      </c>
      <c r="B2823" s="10" t="s">
        <v>110</v>
      </c>
      <c r="C2823" s="10" t="s">
        <v>4722</v>
      </c>
      <c r="D2823" s="10" t="s">
        <v>4723</v>
      </c>
      <c r="E2823" s="11" t="s">
        <v>5567</v>
      </c>
      <c r="F2823" s="10" t="s">
        <v>4729</v>
      </c>
      <c r="G2823" s="11" t="s">
        <v>4730</v>
      </c>
      <c r="H2823" s="42">
        <v>0</v>
      </c>
      <c r="I2823" s="42">
        <v>0</v>
      </c>
      <c r="J2823" s="42">
        <v>0</v>
      </c>
      <c r="K2823" s="42">
        <v>0</v>
      </c>
      <c r="N2823" s="43"/>
    </row>
    <row r="2824" spans="1:14" x14ac:dyDescent="0.3">
      <c r="A2824" s="10" t="s">
        <v>9</v>
      </c>
      <c r="B2824" s="10" t="s">
        <v>110</v>
      </c>
      <c r="C2824" s="10" t="s">
        <v>4722</v>
      </c>
      <c r="D2824" s="10" t="s">
        <v>4723</v>
      </c>
      <c r="E2824" s="11" t="s">
        <v>5567</v>
      </c>
      <c r="F2824" s="10" t="s">
        <v>4731</v>
      </c>
      <c r="G2824" s="11" t="s">
        <v>4732</v>
      </c>
      <c r="H2824" s="42">
        <v>0</v>
      </c>
      <c r="I2824" s="42">
        <v>0</v>
      </c>
      <c r="J2824" s="42">
        <v>0</v>
      </c>
      <c r="K2824" s="42">
        <v>0</v>
      </c>
      <c r="N2824" s="43"/>
    </row>
    <row r="2825" spans="1:14" x14ac:dyDescent="0.3">
      <c r="A2825" s="10" t="s">
        <v>9</v>
      </c>
      <c r="B2825" s="10" t="s">
        <v>110</v>
      </c>
      <c r="C2825" s="10" t="s">
        <v>4722</v>
      </c>
      <c r="D2825" s="10" t="s">
        <v>4723</v>
      </c>
      <c r="E2825" s="11" t="s">
        <v>5567</v>
      </c>
      <c r="F2825" s="10" t="s">
        <v>4733</v>
      </c>
      <c r="G2825" s="11" t="s">
        <v>4734</v>
      </c>
      <c r="H2825" s="42">
        <v>240671.1024</v>
      </c>
      <c r="I2825" s="42">
        <v>320.78675934212401</v>
      </c>
      <c r="J2825" s="42">
        <v>5374.6351438666698</v>
      </c>
      <c r="K2825" s="42">
        <v>5695.4219032087904</v>
      </c>
      <c r="N2825" s="43"/>
    </row>
    <row r="2826" spans="1:14" x14ac:dyDescent="0.3">
      <c r="A2826" s="10" t="s">
        <v>9</v>
      </c>
      <c r="B2826" s="10" t="s">
        <v>110</v>
      </c>
      <c r="C2826" s="10" t="s">
        <v>4722</v>
      </c>
      <c r="D2826" s="10" t="s">
        <v>4723</v>
      </c>
      <c r="E2826" s="11" t="s">
        <v>5567</v>
      </c>
      <c r="F2826" s="10" t="s">
        <v>4735</v>
      </c>
      <c r="G2826" s="11" t="s">
        <v>4736</v>
      </c>
      <c r="H2826" s="42">
        <v>275202.17369999998</v>
      </c>
      <c r="I2826" s="42">
        <v>366.81268568251602</v>
      </c>
      <c r="J2826" s="42">
        <v>6145.7784471170999</v>
      </c>
      <c r="K2826" s="42">
        <v>6512.59113279962</v>
      </c>
      <c r="N2826" s="43"/>
    </row>
    <row r="2827" spans="1:14" x14ac:dyDescent="0.3">
      <c r="A2827" s="10" t="s">
        <v>9</v>
      </c>
      <c r="B2827" s="10" t="s">
        <v>110</v>
      </c>
      <c r="C2827" s="10" t="s">
        <v>4722</v>
      </c>
      <c r="D2827" s="10" t="s">
        <v>4723</v>
      </c>
      <c r="E2827" s="11" t="s">
        <v>5567</v>
      </c>
      <c r="F2827" s="10" t="s">
        <v>4741</v>
      </c>
      <c r="G2827" s="11" t="s">
        <v>4742</v>
      </c>
      <c r="H2827" s="42">
        <v>339032.33529999998</v>
      </c>
      <c r="I2827" s="42">
        <v>451.89091316021</v>
      </c>
      <c r="J2827" s="42">
        <v>7571.2251591860804</v>
      </c>
      <c r="K2827" s="42">
        <v>8023.1160723462899</v>
      </c>
      <c r="N2827" s="43"/>
    </row>
    <row r="2828" spans="1:14" x14ac:dyDescent="0.3">
      <c r="A2828" s="10" t="s">
        <v>9</v>
      </c>
      <c r="B2828" s="10" t="s">
        <v>110</v>
      </c>
      <c r="C2828" s="10" t="s">
        <v>4743</v>
      </c>
      <c r="D2828" s="10" t="s">
        <v>4744</v>
      </c>
      <c r="E2828" s="11" t="s">
        <v>5568</v>
      </c>
      <c r="F2828" s="10" t="s">
        <v>416</v>
      </c>
      <c r="G2828" s="11" t="s">
        <v>417</v>
      </c>
      <c r="H2828" s="42">
        <v>14139.350200000001</v>
      </c>
      <c r="I2828" s="42">
        <v>19.139778739778698</v>
      </c>
      <c r="J2828" s="42">
        <v>0</v>
      </c>
      <c r="K2828" s="42">
        <v>19.139778739778698</v>
      </c>
      <c r="N2828" s="43"/>
    </row>
    <row r="2829" spans="1:14" x14ac:dyDescent="0.3">
      <c r="A2829" s="10" t="s">
        <v>9</v>
      </c>
      <c r="B2829" s="10" t="s">
        <v>110</v>
      </c>
      <c r="C2829" s="10" t="s">
        <v>4743</v>
      </c>
      <c r="D2829" s="10" t="s">
        <v>4744</v>
      </c>
      <c r="E2829" s="11" t="s">
        <v>5568</v>
      </c>
      <c r="F2829" s="10" t="s">
        <v>4746</v>
      </c>
      <c r="G2829" s="11" t="s">
        <v>4747</v>
      </c>
      <c r="H2829" s="42">
        <v>684.16210000000001</v>
      </c>
      <c r="I2829" s="42">
        <v>0.92611832611832601</v>
      </c>
      <c r="J2829" s="42">
        <v>0</v>
      </c>
      <c r="K2829" s="42">
        <v>0.92611832611832601</v>
      </c>
      <c r="N2829" s="43"/>
    </row>
    <row r="2830" spans="1:14" x14ac:dyDescent="0.3">
      <c r="A2830" s="10" t="s">
        <v>9</v>
      </c>
      <c r="B2830" s="10" t="s">
        <v>110</v>
      </c>
      <c r="C2830" s="10" t="s">
        <v>4743</v>
      </c>
      <c r="D2830" s="10" t="s">
        <v>4744</v>
      </c>
      <c r="E2830" s="11" t="s">
        <v>5568</v>
      </c>
      <c r="F2830" s="10" t="s">
        <v>4748</v>
      </c>
      <c r="G2830" s="11" t="s">
        <v>4749</v>
      </c>
      <c r="H2830" s="42">
        <v>54447.901100000003</v>
      </c>
      <c r="I2830" s="42">
        <v>73.703583453583406</v>
      </c>
      <c r="J2830" s="42">
        <v>0</v>
      </c>
      <c r="K2830" s="42">
        <v>73.703583453583406</v>
      </c>
      <c r="N2830" s="43"/>
    </row>
    <row r="2831" spans="1:14" x14ac:dyDescent="0.3">
      <c r="A2831" s="10" t="s">
        <v>9</v>
      </c>
      <c r="B2831" s="10" t="s">
        <v>110</v>
      </c>
      <c r="C2831" s="10" t="s">
        <v>4743</v>
      </c>
      <c r="D2831" s="10" t="s">
        <v>4744</v>
      </c>
      <c r="E2831" s="11" t="s">
        <v>5568</v>
      </c>
      <c r="F2831" s="10" t="s">
        <v>71</v>
      </c>
      <c r="G2831" s="11" t="s">
        <v>4778</v>
      </c>
      <c r="H2831" s="42">
        <v>3192.7565</v>
      </c>
      <c r="I2831" s="42">
        <v>4.3218855218855197</v>
      </c>
      <c r="J2831" s="42">
        <v>0</v>
      </c>
      <c r="K2831" s="42">
        <v>4.3218855218855197</v>
      </c>
      <c r="N2831" s="43"/>
    </row>
    <row r="2832" spans="1:14" x14ac:dyDescent="0.3">
      <c r="A2832" s="10" t="s">
        <v>9</v>
      </c>
      <c r="B2832" s="10" t="s">
        <v>110</v>
      </c>
      <c r="C2832" s="10" t="s">
        <v>4743</v>
      </c>
      <c r="D2832" s="10" t="s">
        <v>4750</v>
      </c>
      <c r="E2832" s="11" t="s">
        <v>5569</v>
      </c>
      <c r="F2832" s="10" t="s">
        <v>416</v>
      </c>
      <c r="G2832" s="11" t="s">
        <v>417</v>
      </c>
      <c r="H2832" s="42">
        <v>20147.166099999999</v>
      </c>
      <c r="I2832" s="42">
        <v>53.615117533274898</v>
      </c>
      <c r="J2832" s="42">
        <v>295.85882864369302</v>
      </c>
      <c r="K2832" s="42">
        <v>349.47394617696801</v>
      </c>
      <c r="N2832" s="43"/>
    </row>
    <row r="2833" spans="1:14" x14ac:dyDescent="0.3">
      <c r="A2833" s="10" t="s">
        <v>9</v>
      </c>
      <c r="B2833" s="10" t="s">
        <v>110</v>
      </c>
      <c r="C2833" s="10" t="s">
        <v>4743</v>
      </c>
      <c r="D2833" s="10" t="s">
        <v>4750</v>
      </c>
      <c r="E2833" s="11" t="s">
        <v>5569</v>
      </c>
      <c r="F2833" s="10" t="s">
        <v>4746</v>
      </c>
      <c r="G2833" s="11" t="s">
        <v>4747</v>
      </c>
      <c r="H2833" s="42">
        <v>2072.2799</v>
      </c>
      <c r="I2833" s="42">
        <v>5.5146978034225604</v>
      </c>
      <c r="J2833" s="42">
        <v>30.431193803351299</v>
      </c>
      <c r="K2833" s="42">
        <v>35.945891606773799</v>
      </c>
      <c r="N2833" s="43"/>
    </row>
    <row r="2834" spans="1:14" x14ac:dyDescent="0.3">
      <c r="A2834" s="10" t="s">
        <v>9</v>
      </c>
      <c r="B2834" s="10" t="s">
        <v>110</v>
      </c>
      <c r="C2834" s="10" t="s">
        <v>4743</v>
      </c>
      <c r="D2834" s="10" t="s">
        <v>4750</v>
      </c>
      <c r="E2834" s="11" t="s">
        <v>5569</v>
      </c>
      <c r="F2834" s="10" t="s">
        <v>4748</v>
      </c>
      <c r="G2834" s="11" t="s">
        <v>4749</v>
      </c>
      <c r="H2834" s="42">
        <v>74807.823900000003</v>
      </c>
      <c r="I2834" s="42">
        <v>175.02358730661601</v>
      </c>
      <c r="J2834" s="42">
        <v>0</v>
      </c>
      <c r="K2834" s="42">
        <v>175.02358730661601</v>
      </c>
      <c r="N2834" s="43"/>
    </row>
    <row r="2835" spans="1:14" x14ac:dyDescent="0.3">
      <c r="A2835" s="10" t="s">
        <v>9</v>
      </c>
      <c r="B2835" s="10" t="s">
        <v>110</v>
      </c>
      <c r="C2835" s="10" t="s">
        <v>4743</v>
      </c>
      <c r="D2835" s="10" t="s">
        <v>4752</v>
      </c>
      <c r="E2835" s="11" t="s">
        <v>5045</v>
      </c>
      <c r="F2835" s="10" t="s">
        <v>416</v>
      </c>
      <c r="G2835" s="11" t="s">
        <v>417</v>
      </c>
      <c r="H2835" s="42">
        <v>8273.0903999999991</v>
      </c>
      <c r="I2835" s="42">
        <v>17.2400599377277</v>
      </c>
      <c r="J2835" s="42">
        <v>34.259123994536303</v>
      </c>
      <c r="K2835" s="42">
        <v>51.499183932264003</v>
      </c>
      <c r="N2835" s="43"/>
    </row>
    <row r="2836" spans="1:14" x14ac:dyDescent="0.3">
      <c r="A2836" s="10" t="s">
        <v>9</v>
      </c>
      <c r="B2836" s="10" t="s">
        <v>110</v>
      </c>
      <c r="C2836" s="10" t="s">
        <v>4743</v>
      </c>
      <c r="D2836" s="10" t="s">
        <v>4752</v>
      </c>
      <c r="E2836" s="11" t="s">
        <v>5045</v>
      </c>
      <c r="F2836" s="10" t="s">
        <v>4746</v>
      </c>
      <c r="G2836" s="11" t="s">
        <v>4747</v>
      </c>
      <c r="H2836" s="42">
        <v>7780.6445000000003</v>
      </c>
      <c r="I2836" s="42">
        <v>16.213865893815299</v>
      </c>
      <c r="J2836" s="42">
        <v>32.219890423433</v>
      </c>
      <c r="K2836" s="42">
        <v>48.433756317248303</v>
      </c>
      <c r="N2836" s="43"/>
    </row>
    <row r="2837" spans="1:14" x14ac:dyDescent="0.3">
      <c r="A2837" s="10" t="s">
        <v>9</v>
      </c>
      <c r="B2837" s="10" t="s">
        <v>110</v>
      </c>
      <c r="C2837" s="10" t="s">
        <v>4743</v>
      </c>
      <c r="D2837" s="10" t="s">
        <v>4752</v>
      </c>
      <c r="E2837" s="11" t="s">
        <v>5045</v>
      </c>
      <c r="F2837" s="10" t="s">
        <v>4748</v>
      </c>
      <c r="G2837" s="11" t="s">
        <v>4749</v>
      </c>
      <c r="H2837" s="42">
        <v>20091.7909</v>
      </c>
      <c r="I2837" s="42">
        <v>41.868716991624296</v>
      </c>
      <c r="J2837" s="42">
        <v>83.200729701016797</v>
      </c>
      <c r="K2837" s="42">
        <v>125.06944669264099</v>
      </c>
      <c r="N2837" s="43"/>
    </row>
    <row r="2838" spans="1:14" x14ac:dyDescent="0.3">
      <c r="A2838" s="10" t="s">
        <v>9</v>
      </c>
      <c r="B2838" s="10" t="s">
        <v>110</v>
      </c>
      <c r="C2838" s="10" t="s">
        <v>4743</v>
      </c>
      <c r="D2838" s="10" t="s">
        <v>4752</v>
      </c>
      <c r="E2838" s="11" t="s">
        <v>5045</v>
      </c>
      <c r="F2838" s="10" t="s">
        <v>4760</v>
      </c>
      <c r="G2838" s="11" t="s">
        <v>4761</v>
      </c>
      <c r="H2838" s="42">
        <v>13197.549000000001</v>
      </c>
      <c r="I2838" s="42">
        <v>27.502000376851299</v>
      </c>
      <c r="J2838" s="42">
        <v>54.651459705569899</v>
      </c>
      <c r="K2838" s="42">
        <v>82.153460082421105</v>
      </c>
      <c r="N2838" s="43"/>
    </row>
    <row r="2839" spans="1:14" x14ac:dyDescent="0.3">
      <c r="A2839" s="10" t="s">
        <v>9</v>
      </c>
      <c r="B2839" s="10" t="s">
        <v>110</v>
      </c>
      <c r="C2839" s="10" t="s">
        <v>4743</v>
      </c>
      <c r="D2839" s="10" t="s">
        <v>4752</v>
      </c>
      <c r="E2839" s="11" t="s">
        <v>5045</v>
      </c>
      <c r="F2839" s="10" t="s">
        <v>4754</v>
      </c>
      <c r="G2839" s="11" t="s">
        <v>4755</v>
      </c>
      <c r="H2839" s="42">
        <v>5416.9044000000004</v>
      </c>
      <c r="I2839" s="42">
        <v>11.288134483036</v>
      </c>
      <c r="J2839" s="42">
        <v>22.431569282136898</v>
      </c>
      <c r="K2839" s="42">
        <v>33.719703765172902</v>
      </c>
      <c r="N2839" s="43"/>
    </row>
    <row r="2840" spans="1:14" x14ac:dyDescent="0.3">
      <c r="A2840" s="10" t="s">
        <v>9</v>
      </c>
      <c r="B2840" s="10" t="s">
        <v>110</v>
      </c>
      <c r="C2840" s="10" t="s">
        <v>4743</v>
      </c>
      <c r="D2840" s="10" t="s">
        <v>4756</v>
      </c>
      <c r="E2840" s="11" t="s">
        <v>5570</v>
      </c>
      <c r="F2840" s="10" t="s">
        <v>13</v>
      </c>
      <c r="G2840" s="11" t="s">
        <v>415</v>
      </c>
      <c r="H2840" s="42">
        <v>0</v>
      </c>
      <c r="I2840" s="42">
        <v>0</v>
      </c>
      <c r="J2840" s="42">
        <v>0</v>
      </c>
      <c r="K2840" s="42">
        <v>0</v>
      </c>
      <c r="N2840" s="43"/>
    </row>
    <row r="2841" spans="1:14" x14ac:dyDescent="0.3">
      <c r="A2841" s="10" t="s">
        <v>9</v>
      </c>
      <c r="B2841" s="10" t="s">
        <v>110</v>
      </c>
      <c r="C2841" s="10" t="s">
        <v>4743</v>
      </c>
      <c r="D2841" s="10" t="s">
        <v>4756</v>
      </c>
      <c r="E2841" s="11" t="s">
        <v>5570</v>
      </c>
      <c r="F2841" s="10" t="s">
        <v>416</v>
      </c>
      <c r="G2841" s="11" t="s">
        <v>417</v>
      </c>
      <c r="H2841" s="42">
        <v>12064.6684</v>
      </c>
      <c r="I2841" s="42">
        <v>12.1958967480565</v>
      </c>
      <c r="J2841" s="42">
        <v>0</v>
      </c>
      <c r="K2841" s="42">
        <v>12.1958967480565</v>
      </c>
      <c r="N2841" s="43"/>
    </row>
    <row r="2842" spans="1:14" x14ac:dyDescent="0.3">
      <c r="A2842" s="10" t="s">
        <v>9</v>
      </c>
      <c r="B2842" s="10" t="s">
        <v>110</v>
      </c>
      <c r="C2842" s="10" t="s">
        <v>4743</v>
      </c>
      <c r="D2842" s="10" t="s">
        <v>4756</v>
      </c>
      <c r="E2842" s="11" t="s">
        <v>5570</v>
      </c>
      <c r="F2842" s="10" t="s">
        <v>5453</v>
      </c>
      <c r="G2842" s="11" t="s">
        <v>5571</v>
      </c>
      <c r="H2842" s="42">
        <v>3000.5392999999999</v>
      </c>
      <c r="I2842" s="42">
        <v>3.0331763932990299</v>
      </c>
      <c r="J2842" s="42">
        <v>0</v>
      </c>
      <c r="K2842" s="42">
        <v>3.0331763932990299</v>
      </c>
      <c r="N2842" s="43"/>
    </row>
    <row r="2843" spans="1:14" x14ac:dyDescent="0.3">
      <c r="A2843" s="10" t="s">
        <v>9</v>
      </c>
      <c r="B2843" s="10" t="s">
        <v>110</v>
      </c>
      <c r="C2843" s="10" t="s">
        <v>4743</v>
      </c>
      <c r="D2843" s="10" t="s">
        <v>4756</v>
      </c>
      <c r="E2843" s="11" t="s">
        <v>5570</v>
      </c>
      <c r="F2843" s="10" t="s">
        <v>4746</v>
      </c>
      <c r="G2843" s="11" t="s">
        <v>4747</v>
      </c>
      <c r="H2843" s="42">
        <v>4313.2752</v>
      </c>
      <c r="I2843" s="42">
        <v>4.3601910653673501</v>
      </c>
      <c r="J2843" s="42">
        <v>0</v>
      </c>
      <c r="K2843" s="42">
        <v>4.3601910653673501</v>
      </c>
      <c r="N2843" s="43"/>
    </row>
    <row r="2844" spans="1:14" x14ac:dyDescent="0.3">
      <c r="A2844" s="10" t="s">
        <v>9</v>
      </c>
      <c r="B2844" s="10" t="s">
        <v>110</v>
      </c>
      <c r="C2844" s="10" t="s">
        <v>4743</v>
      </c>
      <c r="D2844" s="10" t="s">
        <v>4756</v>
      </c>
      <c r="E2844" s="11" t="s">
        <v>5570</v>
      </c>
      <c r="F2844" s="10" t="s">
        <v>4748</v>
      </c>
      <c r="G2844" s="11" t="s">
        <v>4749</v>
      </c>
      <c r="H2844" s="42">
        <v>27004.853500000001</v>
      </c>
      <c r="I2844" s="42">
        <v>27.298587539691201</v>
      </c>
      <c r="J2844" s="42">
        <v>0</v>
      </c>
      <c r="K2844" s="42">
        <v>27.298587539691201</v>
      </c>
      <c r="N2844" s="43"/>
    </row>
    <row r="2845" spans="1:14" x14ac:dyDescent="0.3">
      <c r="A2845" s="10" t="s">
        <v>9</v>
      </c>
      <c r="B2845" s="10" t="s">
        <v>110</v>
      </c>
      <c r="C2845" s="10" t="s">
        <v>4743</v>
      </c>
      <c r="D2845" s="10" t="s">
        <v>4756</v>
      </c>
      <c r="E2845" s="11" t="s">
        <v>5570</v>
      </c>
      <c r="F2845" s="10" t="s">
        <v>4760</v>
      </c>
      <c r="G2845" s="11" t="s">
        <v>4761</v>
      </c>
      <c r="H2845" s="42">
        <v>7438.8370000000004</v>
      </c>
      <c r="I2845" s="42">
        <v>7.5197498083871697</v>
      </c>
      <c r="J2845" s="42">
        <v>0</v>
      </c>
      <c r="K2845" s="42">
        <v>7.5197498083871697</v>
      </c>
      <c r="N2845" s="43"/>
    </row>
    <row r="2846" spans="1:14" x14ac:dyDescent="0.3">
      <c r="A2846" s="10" t="s">
        <v>9</v>
      </c>
      <c r="B2846" s="10" t="s">
        <v>110</v>
      </c>
      <c r="C2846" s="10" t="s">
        <v>4743</v>
      </c>
      <c r="D2846" s="10" t="s">
        <v>4758</v>
      </c>
      <c r="E2846" s="11" t="s">
        <v>4954</v>
      </c>
      <c r="F2846" s="10" t="s">
        <v>13</v>
      </c>
      <c r="G2846" s="11" t="s">
        <v>415</v>
      </c>
      <c r="H2846" s="42">
        <v>0</v>
      </c>
      <c r="I2846" s="42">
        <v>0</v>
      </c>
      <c r="J2846" s="42">
        <v>0</v>
      </c>
      <c r="K2846" s="42">
        <v>0</v>
      </c>
      <c r="N2846" s="43"/>
    </row>
    <row r="2847" spans="1:14" x14ac:dyDescent="0.3">
      <c r="A2847" s="10" t="s">
        <v>9</v>
      </c>
      <c r="B2847" s="10" t="s">
        <v>110</v>
      </c>
      <c r="C2847" s="10" t="s">
        <v>4743</v>
      </c>
      <c r="D2847" s="10" t="s">
        <v>4758</v>
      </c>
      <c r="E2847" s="11" t="s">
        <v>4954</v>
      </c>
      <c r="F2847" s="10" t="s">
        <v>416</v>
      </c>
      <c r="G2847" s="11" t="s">
        <v>417</v>
      </c>
      <c r="H2847" s="42">
        <v>6887.4470000000001</v>
      </c>
      <c r="I2847" s="42">
        <v>8.7587120876337607</v>
      </c>
      <c r="J2847" s="42">
        <v>0</v>
      </c>
      <c r="K2847" s="42">
        <v>8.7587120876337607</v>
      </c>
      <c r="N2847" s="43"/>
    </row>
    <row r="2848" spans="1:14" x14ac:dyDescent="0.3">
      <c r="A2848" s="10" t="s">
        <v>9</v>
      </c>
      <c r="B2848" s="10" t="s">
        <v>110</v>
      </c>
      <c r="C2848" s="10" t="s">
        <v>4743</v>
      </c>
      <c r="D2848" s="10" t="s">
        <v>4758</v>
      </c>
      <c r="E2848" s="11" t="s">
        <v>4954</v>
      </c>
      <c r="F2848" s="10" t="s">
        <v>5453</v>
      </c>
      <c r="G2848" s="11" t="s">
        <v>5571</v>
      </c>
      <c r="H2848" s="42">
        <v>0</v>
      </c>
      <c r="I2848" s="42">
        <v>0</v>
      </c>
      <c r="J2848" s="42">
        <v>0</v>
      </c>
      <c r="K2848" s="42">
        <v>0</v>
      </c>
      <c r="N2848" s="43"/>
    </row>
    <row r="2849" spans="1:14" x14ac:dyDescent="0.3">
      <c r="A2849" s="10" t="s">
        <v>9</v>
      </c>
      <c r="B2849" s="10" t="s">
        <v>110</v>
      </c>
      <c r="C2849" s="10" t="s">
        <v>4743</v>
      </c>
      <c r="D2849" s="10" t="s">
        <v>4758</v>
      </c>
      <c r="E2849" s="11" t="s">
        <v>4954</v>
      </c>
      <c r="F2849" s="10" t="s">
        <v>4746</v>
      </c>
      <c r="G2849" s="11" t="s">
        <v>4747</v>
      </c>
      <c r="H2849" s="42">
        <v>0</v>
      </c>
      <c r="I2849" s="42">
        <v>0</v>
      </c>
      <c r="J2849" s="42">
        <v>0</v>
      </c>
      <c r="K2849" s="42">
        <v>0</v>
      </c>
      <c r="N2849" s="43"/>
    </row>
    <row r="2850" spans="1:14" x14ac:dyDescent="0.3">
      <c r="A2850" s="10" t="s">
        <v>9</v>
      </c>
      <c r="B2850" s="10" t="s">
        <v>110</v>
      </c>
      <c r="C2850" s="10" t="s">
        <v>4743</v>
      </c>
      <c r="D2850" s="10" t="s">
        <v>4758</v>
      </c>
      <c r="E2850" s="11" t="s">
        <v>4954</v>
      </c>
      <c r="F2850" s="10" t="s">
        <v>4748</v>
      </c>
      <c r="G2850" s="11" t="s">
        <v>4749</v>
      </c>
      <c r="H2850" s="42">
        <v>20514.223900000001</v>
      </c>
      <c r="I2850" s="42">
        <v>26.0877768631672</v>
      </c>
      <c r="J2850" s="42">
        <v>0</v>
      </c>
      <c r="K2850" s="42">
        <v>26.0877768631672</v>
      </c>
      <c r="N2850" s="43"/>
    </row>
    <row r="2851" spans="1:14" x14ac:dyDescent="0.3">
      <c r="A2851" s="10" t="s">
        <v>9</v>
      </c>
      <c r="B2851" s="10" t="s">
        <v>110</v>
      </c>
      <c r="C2851" s="10" t="s">
        <v>4743</v>
      </c>
      <c r="D2851" s="10" t="s">
        <v>4758</v>
      </c>
      <c r="E2851" s="11" t="s">
        <v>4954</v>
      </c>
      <c r="F2851" s="10" t="s">
        <v>4760</v>
      </c>
      <c r="G2851" s="11" t="s">
        <v>4761</v>
      </c>
      <c r="H2851" s="42">
        <v>11405.0198</v>
      </c>
      <c r="I2851" s="42">
        <v>14.5036737795226</v>
      </c>
      <c r="J2851" s="42">
        <v>0</v>
      </c>
      <c r="K2851" s="42">
        <v>14.5036737795226</v>
      </c>
      <c r="N2851" s="43"/>
    </row>
    <row r="2852" spans="1:14" x14ac:dyDescent="0.3">
      <c r="A2852" s="10" t="s">
        <v>9</v>
      </c>
      <c r="B2852" s="10" t="s">
        <v>110</v>
      </c>
      <c r="C2852" s="10" t="s">
        <v>4743</v>
      </c>
      <c r="D2852" s="10" t="s">
        <v>4762</v>
      </c>
      <c r="E2852" s="11" t="s">
        <v>5572</v>
      </c>
      <c r="F2852" s="10" t="s">
        <v>13</v>
      </c>
      <c r="G2852" s="11" t="s">
        <v>415</v>
      </c>
      <c r="H2852" s="42">
        <v>0</v>
      </c>
      <c r="I2852" s="42">
        <v>0</v>
      </c>
      <c r="J2852" s="42">
        <v>0</v>
      </c>
      <c r="K2852" s="42">
        <v>0</v>
      </c>
      <c r="N2852" s="43"/>
    </row>
    <row r="2853" spans="1:14" x14ac:dyDescent="0.3">
      <c r="A2853" s="10" t="s">
        <v>9</v>
      </c>
      <c r="B2853" s="10" t="s">
        <v>110</v>
      </c>
      <c r="C2853" s="10" t="s">
        <v>4743</v>
      </c>
      <c r="D2853" s="10" t="s">
        <v>4762</v>
      </c>
      <c r="E2853" s="11" t="s">
        <v>5572</v>
      </c>
      <c r="F2853" s="10" t="s">
        <v>416</v>
      </c>
      <c r="G2853" s="11" t="s">
        <v>417</v>
      </c>
      <c r="H2853" s="42">
        <v>0</v>
      </c>
      <c r="I2853" s="42">
        <v>0</v>
      </c>
      <c r="J2853" s="42">
        <v>0</v>
      </c>
      <c r="K2853" s="42">
        <v>0</v>
      </c>
      <c r="N2853" s="43"/>
    </row>
    <row r="2854" spans="1:14" x14ac:dyDescent="0.3">
      <c r="A2854" s="10" t="s">
        <v>9</v>
      </c>
      <c r="B2854" s="10" t="s">
        <v>110</v>
      </c>
      <c r="C2854" s="10" t="s">
        <v>4743</v>
      </c>
      <c r="D2854" s="10" t="s">
        <v>4762</v>
      </c>
      <c r="E2854" s="11" t="s">
        <v>5572</v>
      </c>
      <c r="F2854" s="10" t="s">
        <v>4746</v>
      </c>
      <c r="G2854" s="11" t="s">
        <v>4747</v>
      </c>
      <c r="H2854" s="42">
        <v>19883.743900000001</v>
      </c>
      <c r="I2854" s="42">
        <v>20.6905061968449</v>
      </c>
      <c r="J2854" s="42">
        <v>690.53314943253497</v>
      </c>
      <c r="K2854" s="42">
        <v>711.22365562938</v>
      </c>
      <c r="N2854" s="43"/>
    </row>
    <row r="2855" spans="1:14" x14ac:dyDescent="0.3">
      <c r="A2855" s="10" t="s">
        <v>9</v>
      </c>
      <c r="B2855" s="10" t="s">
        <v>110</v>
      </c>
      <c r="C2855" s="10" t="s">
        <v>4743</v>
      </c>
      <c r="D2855" s="10" t="s">
        <v>4762</v>
      </c>
      <c r="E2855" s="11" t="s">
        <v>5572</v>
      </c>
      <c r="F2855" s="10" t="s">
        <v>4748</v>
      </c>
      <c r="G2855" s="11" t="s">
        <v>4749</v>
      </c>
      <c r="H2855" s="42">
        <v>183299.35089999999</v>
      </c>
      <c r="I2855" s="42">
        <v>290.92535613410303</v>
      </c>
      <c r="J2855" s="42">
        <v>0</v>
      </c>
      <c r="K2855" s="42">
        <v>290.92535613410303</v>
      </c>
      <c r="N2855" s="43"/>
    </row>
    <row r="2856" spans="1:14" x14ac:dyDescent="0.3">
      <c r="A2856" s="10" t="s">
        <v>9</v>
      </c>
      <c r="B2856" s="10" t="s">
        <v>110</v>
      </c>
      <c r="C2856" s="10" t="s">
        <v>4743</v>
      </c>
      <c r="D2856" s="10" t="s">
        <v>4766</v>
      </c>
      <c r="E2856" s="11" t="s">
        <v>4773</v>
      </c>
      <c r="F2856" s="10" t="s">
        <v>13</v>
      </c>
      <c r="G2856" s="11" t="s">
        <v>415</v>
      </c>
      <c r="H2856" s="42">
        <v>0</v>
      </c>
      <c r="I2856" s="42">
        <v>0</v>
      </c>
      <c r="J2856" s="42">
        <v>0</v>
      </c>
      <c r="K2856" s="42">
        <v>0</v>
      </c>
      <c r="N2856" s="43"/>
    </row>
    <row r="2857" spans="1:14" x14ac:dyDescent="0.3">
      <c r="A2857" s="10" t="s">
        <v>9</v>
      </c>
      <c r="B2857" s="10" t="s">
        <v>110</v>
      </c>
      <c r="C2857" s="10" t="s">
        <v>4743</v>
      </c>
      <c r="D2857" s="10" t="s">
        <v>4766</v>
      </c>
      <c r="E2857" s="11" t="s">
        <v>4773</v>
      </c>
      <c r="F2857" s="10" t="s">
        <v>416</v>
      </c>
      <c r="G2857" s="11" t="s">
        <v>417</v>
      </c>
      <c r="H2857" s="42">
        <v>39115.333200000001</v>
      </c>
      <c r="I2857" s="42">
        <v>40.906606567967501</v>
      </c>
      <c r="J2857" s="42">
        <v>1047.51499230688</v>
      </c>
      <c r="K2857" s="42">
        <v>1088.4215988748399</v>
      </c>
      <c r="N2857" s="43"/>
    </row>
    <row r="2858" spans="1:14" x14ac:dyDescent="0.3">
      <c r="A2858" s="10" t="s">
        <v>9</v>
      </c>
      <c r="B2858" s="10" t="s">
        <v>110</v>
      </c>
      <c r="C2858" s="10" t="s">
        <v>4743</v>
      </c>
      <c r="D2858" s="10" t="s">
        <v>4766</v>
      </c>
      <c r="E2858" s="11" t="s">
        <v>4773</v>
      </c>
      <c r="F2858" s="10" t="s">
        <v>4746</v>
      </c>
      <c r="G2858" s="11" t="s">
        <v>4747</v>
      </c>
      <c r="H2858" s="42">
        <v>10114.672</v>
      </c>
      <c r="I2858" s="42">
        <v>10.5778699812118</v>
      </c>
      <c r="J2858" s="42">
        <v>270.87256366723301</v>
      </c>
      <c r="K2858" s="42">
        <v>281.450433648444</v>
      </c>
      <c r="N2858" s="43"/>
    </row>
    <row r="2859" spans="1:14" x14ac:dyDescent="0.3">
      <c r="A2859" s="10" t="s">
        <v>9</v>
      </c>
      <c r="B2859" s="10" t="s">
        <v>110</v>
      </c>
      <c r="C2859" s="10" t="s">
        <v>4743</v>
      </c>
      <c r="D2859" s="10" t="s">
        <v>4766</v>
      </c>
      <c r="E2859" s="11" t="s">
        <v>4773</v>
      </c>
      <c r="F2859" s="10" t="s">
        <v>4748</v>
      </c>
      <c r="G2859" s="11" t="s">
        <v>4749</v>
      </c>
      <c r="H2859" s="42">
        <v>37297.853000000003</v>
      </c>
      <c r="I2859" s="42">
        <v>39.005895555718503</v>
      </c>
      <c r="J2859" s="42">
        <v>998.84257852292001</v>
      </c>
      <c r="K2859" s="42">
        <v>1037.84847407864</v>
      </c>
      <c r="N2859" s="43"/>
    </row>
    <row r="2860" spans="1:14" x14ac:dyDescent="0.3">
      <c r="A2860" s="10" t="s">
        <v>9</v>
      </c>
      <c r="B2860" s="10" t="s">
        <v>110</v>
      </c>
      <c r="C2860" s="10" t="s">
        <v>4743</v>
      </c>
      <c r="D2860" s="10" t="s">
        <v>4766</v>
      </c>
      <c r="E2860" s="11" t="s">
        <v>4773</v>
      </c>
      <c r="F2860" s="10" t="s">
        <v>4760</v>
      </c>
      <c r="G2860" s="11" t="s">
        <v>4761</v>
      </c>
      <c r="H2860" s="42">
        <v>26313.951400000002</v>
      </c>
      <c r="I2860" s="42">
        <v>27.518989872996301</v>
      </c>
      <c r="J2860" s="42">
        <v>704.69190391553502</v>
      </c>
      <c r="K2860" s="42">
        <v>732.21089378853105</v>
      </c>
      <c r="N2860" s="43"/>
    </row>
    <row r="2861" spans="1:14" x14ac:dyDescent="0.3">
      <c r="A2861" s="10" t="s">
        <v>9</v>
      </c>
      <c r="B2861" s="10" t="s">
        <v>110</v>
      </c>
      <c r="C2861" s="10" t="s">
        <v>4743</v>
      </c>
      <c r="D2861" s="10" t="s">
        <v>4768</v>
      </c>
      <c r="E2861" s="11" t="s">
        <v>4854</v>
      </c>
      <c r="F2861" s="10" t="s">
        <v>416</v>
      </c>
      <c r="G2861" s="11" t="s">
        <v>417</v>
      </c>
      <c r="H2861" s="42">
        <v>10724.0211</v>
      </c>
      <c r="I2861" s="42">
        <v>8.2729591506441391</v>
      </c>
      <c r="J2861" s="42">
        <v>0</v>
      </c>
      <c r="K2861" s="42">
        <v>8.2729591506441391</v>
      </c>
      <c r="N2861" s="43"/>
    </row>
    <row r="2862" spans="1:14" x14ac:dyDescent="0.3">
      <c r="A2862" s="10" t="s">
        <v>9</v>
      </c>
      <c r="B2862" s="10" t="s">
        <v>110</v>
      </c>
      <c r="C2862" s="10" t="s">
        <v>4743</v>
      </c>
      <c r="D2862" s="10" t="s">
        <v>4768</v>
      </c>
      <c r="E2862" s="11" t="s">
        <v>4854</v>
      </c>
      <c r="F2862" s="10" t="s">
        <v>4746</v>
      </c>
      <c r="G2862" s="11" t="s">
        <v>4747</v>
      </c>
      <c r="H2862" s="42">
        <v>0</v>
      </c>
      <c r="I2862" s="42">
        <v>0</v>
      </c>
      <c r="J2862" s="42">
        <v>0</v>
      </c>
      <c r="K2862" s="42">
        <v>0</v>
      </c>
      <c r="N2862" s="43"/>
    </row>
    <row r="2863" spans="1:14" x14ac:dyDescent="0.3">
      <c r="A2863" s="10" t="s">
        <v>9</v>
      </c>
      <c r="B2863" s="10" t="s">
        <v>110</v>
      </c>
      <c r="C2863" s="10" t="s">
        <v>4743</v>
      </c>
      <c r="D2863" s="10" t="s">
        <v>4768</v>
      </c>
      <c r="E2863" s="11" t="s">
        <v>4854</v>
      </c>
      <c r="F2863" s="10" t="s">
        <v>4748</v>
      </c>
      <c r="G2863" s="11" t="s">
        <v>4749</v>
      </c>
      <c r="H2863" s="42">
        <v>17095.351299999998</v>
      </c>
      <c r="I2863" s="42">
        <v>13.1880701754386</v>
      </c>
      <c r="J2863" s="42">
        <v>0</v>
      </c>
      <c r="K2863" s="42">
        <v>13.1880701754386</v>
      </c>
      <c r="N2863" s="43"/>
    </row>
    <row r="2864" spans="1:14" x14ac:dyDescent="0.3">
      <c r="A2864" s="10" t="s">
        <v>9</v>
      </c>
      <c r="B2864" s="10" t="s">
        <v>110</v>
      </c>
      <c r="C2864" s="10" t="s">
        <v>4743</v>
      </c>
      <c r="D2864" s="10" t="s">
        <v>4768</v>
      </c>
      <c r="E2864" s="11" t="s">
        <v>4854</v>
      </c>
      <c r="F2864" s="10" t="s">
        <v>4760</v>
      </c>
      <c r="G2864" s="11" t="s">
        <v>4761</v>
      </c>
      <c r="H2864" s="42">
        <v>12742.660400000001</v>
      </c>
      <c r="I2864" s="42">
        <v>9.8302220495889205</v>
      </c>
      <c r="J2864" s="42">
        <v>0</v>
      </c>
      <c r="K2864" s="42">
        <v>9.8302220495889205</v>
      </c>
      <c r="N2864" s="43"/>
    </row>
    <row r="2865" spans="1:14" x14ac:dyDescent="0.3">
      <c r="A2865" s="10" t="s">
        <v>9</v>
      </c>
      <c r="B2865" s="10" t="s">
        <v>110</v>
      </c>
      <c r="C2865" s="10" t="s">
        <v>4779</v>
      </c>
      <c r="D2865" s="10" t="s">
        <v>5573</v>
      </c>
      <c r="E2865" s="11" t="s">
        <v>5574</v>
      </c>
      <c r="F2865" s="10" t="s">
        <v>13</v>
      </c>
      <c r="G2865" s="11" t="s">
        <v>415</v>
      </c>
      <c r="H2865" s="42">
        <v>0</v>
      </c>
      <c r="I2865" s="42">
        <v>0</v>
      </c>
      <c r="J2865" s="42">
        <v>0</v>
      </c>
      <c r="K2865" s="42">
        <v>0</v>
      </c>
      <c r="N2865" s="43"/>
    </row>
    <row r="2866" spans="1:14" x14ac:dyDescent="0.3">
      <c r="A2866" s="10" t="s">
        <v>9</v>
      </c>
      <c r="B2866" s="10" t="s">
        <v>110</v>
      </c>
      <c r="C2866" s="10" t="s">
        <v>4779</v>
      </c>
      <c r="D2866" s="10" t="s">
        <v>5573</v>
      </c>
      <c r="E2866" s="11" t="s">
        <v>5574</v>
      </c>
      <c r="F2866" s="10" t="s">
        <v>416</v>
      </c>
      <c r="G2866" s="11" t="s">
        <v>417</v>
      </c>
      <c r="H2866" s="42">
        <v>1783218.6491</v>
      </c>
      <c r="I2866" s="42">
        <v>1264.6926970365701</v>
      </c>
      <c r="J2866" s="42">
        <v>99471.300175756594</v>
      </c>
      <c r="K2866" s="42">
        <v>100735.99287279299</v>
      </c>
      <c r="N2866" s="43"/>
    </row>
    <row r="2867" spans="1:14" x14ac:dyDescent="0.3">
      <c r="A2867" s="10" t="s">
        <v>9</v>
      </c>
      <c r="B2867" s="10" t="s">
        <v>110</v>
      </c>
      <c r="C2867" s="10" t="s">
        <v>4779</v>
      </c>
      <c r="D2867" s="10" t="s">
        <v>5573</v>
      </c>
      <c r="E2867" s="11" t="s">
        <v>5574</v>
      </c>
      <c r="F2867" s="10" t="s">
        <v>4782</v>
      </c>
      <c r="G2867" s="11" t="s">
        <v>4783</v>
      </c>
      <c r="H2867" s="42">
        <v>0</v>
      </c>
      <c r="I2867" s="42">
        <v>0</v>
      </c>
      <c r="J2867" s="42">
        <v>0</v>
      </c>
      <c r="K2867" s="42">
        <v>0</v>
      </c>
      <c r="N2867" s="43"/>
    </row>
    <row r="2868" spans="1:14" x14ac:dyDescent="0.3">
      <c r="A2868" s="10" t="s">
        <v>9</v>
      </c>
      <c r="B2868" s="10" t="s">
        <v>110</v>
      </c>
      <c r="C2868" s="10" t="s">
        <v>4779</v>
      </c>
      <c r="D2868" s="10" t="s">
        <v>5573</v>
      </c>
      <c r="E2868" s="11" t="s">
        <v>5574</v>
      </c>
      <c r="F2868" s="10" t="s">
        <v>4784</v>
      </c>
      <c r="G2868" s="11" t="s">
        <v>4785</v>
      </c>
      <c r="H2868" s="42">
        <v>0</v>
      </c>
      <c r="I2868" s="42">
        <v>0</v>
      </c>
      <c r="J2868" s="42">
        <v>0</v>
      </c>
      <c r="K2868" s="42">
        <v>0</v>
      </c>
      <c r="N2868" s="43"/>
    </row>
    <row r="2869" spans="1:14" x14ac:dyDescent="0.3">
      <c r="A2869" s="10" t="s">
        <v>9</v>
      </c>
      <c r="B2869" s="10" t="s">
        <v>110</v>
      </c>
      <c r="C2869" s="10" t="s">
        <v>4779</v>
      </c>
      <c r="D2869" s="10" t="s">
        <v>5573</v>
      </c>
      <c r="E2869" s="11" t="s">
        <v>5574</v>
      </c>
      <c r="F2869" s="10" t="s">
        <v>4731</v>
      </c>
      <c r="G2869" s="11" t="s">
        <v>4732</v>
      </c>
      <c r="H2869" s="42">
        <v>0</v>
      </c>
      <c r="I2869" s="42">
        <v>0</v>
      </c>
      <c r="J2869" s="42">
        <v>0</v>
      </c>
      <c r="K2869" s="42">
        <v>0</v>
      </c>
      <c r="N2869" s="43"/>
    </row>
    <row r="2870" spans="1:14" x14ac:dyDescent="0.3">
      <c r="A2870" s="10" t="s">
        <v>9</v>
      </c>
      <c r="B2870" s="10" t="s">
        <v>110</v>
      </c>
      <c r="C2870" s="10" t="s">
        <v>4779</v>
      </c>
      <c r="D2870" s="10" t="s">
        <v>5573</v>
      </c>
      <c r="E2870" s="11" t="s">
        <v>5574</v>
      </c>
      <c r="F2870" s="10" t="s">
        <v>4786</v>
      </c>
      <c r="G2870" s="11" t="s">
        <v>4787</v>
      </c>
      <c r="H2870" s="42">
        <v>714277.79280000005</v>
      </c>
      <c r="I2870" s="42">
        <v>506.579441992434</v>
      </c>
      <c r="J2870" s="42">
        <v>39843.762722257299</v>
      </c>
      <c r="K2870" s="42">
        <v>40350.342164249698</v>
      </c>
      <c r="N2870" s="43"/>
    </row>
    <row r="2871" spans="1:14" x14ac:dyDescent="0.3">
      <c r="A2871" s="10" t="s">
        <v>9</v>
      </c>
      <c r="B2871" s="10" t="s">
        <v>110</v>
      </c>
      <c r="C2871" s="10" t="s">
        <v>4779</v>
      </c>
      <c r="D2871" s="10" t="s">
        <v>5573</v>
      </c>
      <c r="E2871" s="11" t="s">
        <v>5574</v>
      </c>
      <c r="F2871" s="10" t="s">
        <v>4794</v>
      </c>
      <c r="G2871" s="11" t="s">
        <v>4795</v>
      </c>
      <c r="H2871" s="42">
        <v>59729.468800000002</v>
      </c>
      <c r="I2871" s="42">
        <v>42.361279161412398</v>
      </c>
      <c r="J2871" s="42">
        <v>3331.82244601198</v>
      </c>
      <c r="K2871" s="42">
        <v>3374.18372517339</v>
      </c>
      <c r="N2871" s="43"/>
    </row>
    <row r="2872" spans="1:14" x14ac:dyDescent="0.3">
      <c r="A2872" s="10" t="s">
        <v>9</v>
      </c>
      <c r="B2872" s="10" t="s">
        <v>110</v>
      </c>
      <c r="C2872" s="10" t="s">
        <v>4779</v>
      </c>
      <c r="D2872" s="10" t="s">
        <v>5573</v>
      </c>
      <c r="E2872" s="11" t="s">
        <v>5574</v>
      </c>
      <c r="F2872" s="10" t="s">
        <v>4859</v>
      </c>
      <c r="G2872" s="11" t="s">
        <v>4860</v>
      </c>
      <c r="H2872" s="42">
        <v>410988.26209999999</v>
      </c>
      <c r="I2872" s="42">
        <v>291.48071878940698</v>
      </c>
      <c r="J2872" s="42">
        <v>22925.7005611602</v>
      </c>
      <c r="K2872" s="42">
        <v>23217.1812799496</v>
      </c>
      <c r="N2872" s="43"/>
    </row>
    <row r="2873" spans="1:14" x14ac:dyDescent="0.3">
      <c r="A2873" s="10" t="s">
        <v>9</v>
      </c>
      <c r="B2873" s="10" t="s">
        <v>110</v>
      </c>
      <c r="C2873" s="10" t="s">
        <v>4779</v>
      </c>
      <c r="D2873" s="10" t="s">
        <v>5573</v>
      </c>
      <c r="E2873" s="11" t="s">
        <v>5574</v>
      </c>
      <c r="F2873" s="10" t="s">
        <v>4788</v>
      </c>
      <c r="G2873" s="11" t="s">
        <v>4789</v>
      </c>
      <c r="H2873" s="42">
        <v>0</v>
      </c>
      <c r="I2873" s="42">
        <v>0</v>
      </c>
      <c r="J2873" s="42">
        <v>0</v>
      </c>
      <c r="K2873" s="42">
        <v>0</v>
      </c>
      <c r="N2873" s="43"/>
    </row>
    <row r="2874" spans="1:14" x14ac:dyDescent="0.3">
      <c r="A2874" s="10" t="s">
        <v>9</v>
      </c>
      <c r="B2874" s="10" t="s">
        <v>110</v>
      </c>
      <c r="C2874" s="10" t="s">
        <v>4779</v>
      </c>
      <c r="D2874" s="10" t="s">
        <v>5573</v>
      </c>
      <c r="E2874" s="11" t="s">
        <v>5574</v>
      </c>
      <c r="F2874" s="10" t="s">
        <v>4741</v>
      </c>
      <c r="G2874" s="11" t="s">
        <v>4742</v>
      </c>
      <c r="H2874" s="42">
        <v>147312.05780000001</v>
      </c>
      <c r="I2874" s="42">
        <v>104.476522698613</v>
      </c>
      <c r="J2874" s="42">
        <v>8217.3444782471706</v>
      </c>
      <c r="K2874" s="42">
        <v>8321.8210009457798</v>
      </c>
      <c r="N2874" s="43"/>
    </row>
    <row r="2875" spans="1:14" x14ac:dyDescent="0.3">
      <c r="A2875" s="10" t="s">
        <v>9</v>
      </c>
      <c r="B2875" s="10" t="s">
        <v>110</v>
      </c>
      <c r="C2875" s="10" t="s">
        <v>4779</v>
      </c>
      <c r="D2875" s="10" t="s">
        <v>336</v>
      </c>
      <c r="E2875" s="11" t="s">
        <v>5575</v>
      </c>
      <c r="F2875" s="10" t="s">
        <v>13</v>
      </c>
      <c r="G2875" s="11" t="s">
        <v>415</v>
      </c>
      <c r="H2875" s="42">
        <v>0</v>
      </c>
      <c r="I2875" s="42">
        <v>0</v>
      </c>
      <c r="J2875" s="42">
        <v>0</v>
      </c>
      <c r="K2875" s="42">
        <v>0</v>
      </c>
      <c r="N2875" s="43"/>
    </row>
    <row r="2876" spans="1:14" x14ac:dyDescent="0.3">
      <c r="A2876" s="10" t="s">
        <v>9</v>
      </c>
      <c r="B2876" s="10" t="s">
        <v>110</v>
      </c>
      <c r="C2876" s="10" t="s">
        <v>4779</v>
      </c>
      <c r="D2876" s="10" t="s">
        <v>336</v>
      </c>
      <c r="E2876" s="11" t="s">
        <v>5575</v>
      </c>
      <c r="F2876" s="10" t="s">
        <v>416</v>
      </c>
      <c r="G2876" s="11" t="s">
        <v>417</v>
      </c>
      <c r="H2876" s="42">
        <v>265901.85399999999</v>
      </c>
      <c r="I2876" s="42">
        <v>1095.5236114448301</v>
      </c>
      <c r="J2876" s="42">
        <v>21621.363197281102</v>
      </c>
      <c r="K2876" s="42">
        <v>22716.8868087259</v>
      </c>
      <c r="N2876" s="43"/>
    </row>
    <row r="2877" spans="1:14" x14ac:dyDescent="0.3">
      <c r="A2877" s="10" t="s">
        <v>9</v>
      </c>
      <c r="B2877" s="10" t="s">
        <v>110</v>
      </c>
      <c r="C2877" s="10" t="s">
        <v>4779</v>
      </c>
      <c r="D2877" s="10" t="s">
        <v>336</v>
      </c>
      <c r="E2877" s="11" t="s">
        <v>5575</v>
      </c>
      <c r="F2877" s="10" t="s">
        <v>4731</v>
      </c>
      <c r="G2877" s="11" t="s">
        <v>4732</v>
      </c>
      <c r="H2877" s="42">
        <v>0</v>
      </c>
      <c r="I2877" s="42">
        <v>0</v>
      </c>
      <c r="J2877" s="42">
        <v>0</v>
      </c>
      <c r="K2877" s="42">
        <v>0</v>
      </c>
      <c r="N2877" s="43"/>
    </row>
    <row r="2878" spans="1:14" x14ac:dyDescent="0.3">
      <c r="A2878" s="10" t="s">
        <v>9</v>
      </c>
      <c r="B2878" s="10" t="s">
        <v>110</v>
      </c>
      <c r="C2878" s="10" t="s">
        <v>4779</v>
      </c>
      <c r="D2878" s="10" t="s">
        <v>336</v>
      </c>
      <c r="E2878" s="11" t="s">
        <v>5575</v>
      </c>
      <c r="F2878" s="10" t="s">
        <v>4786</v>
      </c>
      <c r="G2878" s="11" t="s">
        <v>4787</v>
      </c>
      <c r="H2878" s="42">
        <v>0</v>
      </c>
      <c r="I2878" s="42">
        <v>0</v>
      </c>
      <c r="J2878" s="42">
        <v>0</v>
      </c>
      <c r="K2878" s="42">
        <v>0</v>
      </c>
      <c r="N2878" s="43"/>
    </row>
    <row r="2879" spans="1:14" x14ac:dyDescent="0.3">
      <c r="A2879" s="10" t="s">
        <v>9</v>
      </c>
      <c r="B2879" s="10" t="s">
        <v>110</v>
      </c>
      <c r="C2879" s="10" t="s">
        <v>4779</v>
      </c>
      <c r="D2879" s="10" t="s">
        <v>336</v>
      </c>
      <c r="E2879" s="11" t="s">
        <v>5575</v>
      </c>
      <c r="F2879" s="10" t="s">
        <v>4794</v>
      </c>
      <c r="G2879" s="11" t="s">
        <v>4795</v>
      </c>
      <c r="H2879" s="42">
        <v>2079.145</v>
      </c>
      <c r="I2879" s="42">
        <v>8.5661397407524493</v>
      </c>
      <c r="J2879" s="42">
        <v>169.06218779639599</v>
      </c>
      <c r="K2879" s="42">
        <v>177.62832753714801</v>
      </c>
      <c r="N2879" s="43"/>
    </row>
    <row r="2880" spans="1:14" x14ac:dyDescent="0.3">
      <c r="A2880" s="10" t="s">
        <v>9</v>
      </c>
      <c r="B2880" s="10" t="s">
        <v>110</v>
      </c>
      <c r="C2880" s="10" t="s">
        <v>4779</v>
      </c>
      <c r="D2880" s="10" t="s">
        <v>336</v>
      </c>
      <c r="E2880" s="11" t="s">
        <v>5575</v>
      </c>
      <c r="F2880" s="10" t="s">
        <v>5118</v>
      </c>
      <c r="G2880" s="11" t="s">
        <v>5119</v>
      </c>
      <c r="H2880" s="42">
        <v>1975.1877999999999</v>
      </c>
      <c r="I2880" s="42">
        <v>8.1378327537148305</v>
      </c>
      <c r="J2880" s="42">
        <v>160.609078406576</v>
      </c>
      <c r="K2880" s="42">
        <v>168.74691116029101</v>
      </c>
      <c r="N2880" s="43"/>
    </row>
    <row r="2881" spans="1:14" x14ac:dyDescent="0.3">
      <c r="A2881" s="10" t="s">
        <v>9</v>
      </c>
      <c r="B2881" s="10" t="s">
        <v>110</v>
      </c>
      <c r="C2881" s="10" t="s">
        <v>4779</v>
      </c>
      <c r="D2881" s="10" t="s">
        <v>336</v>
      </c>
      <c r="E2881" s="11" t="s">
        <v>5575</v>
      </c>
      <c r="F2881" s="10" t="s">
        <v>4788</v>
      </c>
      <c r="G2881" s="11" t="s">
        <v>4789</v>
      </c>
      <c r="H2881" s="42">
        <v>0</v>
      </c>
      <c r="I2881" s="42">
        <v>0</v>
      </c>
      <c r="J2881" s="42">
        <v>0</v>
      </c>
      <c r="K2881" s="42">
        <v>0</v>
      </c>
      <c r="N2881" s="43"/>
    </row>
    <row r="2882" spans="1:14" x14ac:dyDescent="0.3">
      <c r="A2882" s="10" t="s">
        <v>9</v>
      </c>
      <c r="B2882" s="10" t="s">
        <v>110</v>
      </c>
      <c r="C2882" s="10" t="s">
        <v>4779</v>
      </c>
      <c r="D2882" s="10" t="s">
        <v>336</v>
      </c>
      <c r="E2882" s="11" t="s">
        <v>5575</v>
      </c>
      <c r="F2882" s="10" t="s">
        <v>4741</v>
      </c>
      <c r="G2882" s="11" t="s">
        <v>4742</v>
      </c>
      <c r="H2882" s="42">
        <v>10395.725</v>
      </c>
      <c r="I2882" s="42">
        <v>42.830698703762302</v>
      </c>
      <c r="J2882" s="42">
        <v>845.31093898197901</v>
      </c>
      <c r="K2882" s="42">
        <v>888.14163768574099</v>
      </c>
      <c r="N2882" s="43"/>
    </row>
    <row r="2883" spans="1:14" x14ac:dyDescent="0.3">
      <c r="A2883" s="10" t="s">
        <v>9</v>
      </c>
      <c r="B2883" s="10" t="s">
        <v>110</v>
      </c>
      <c r="C2883" s="10" t="s">
        <v>4779</v>
      </c>
      <c r="D2883" s="10" t="s">
        <v>5268</v>
      </c>
      <c r="E2883" s="11" t="s">
        <v>5576</v>
      </c>
      <c r="F2883" s="10" t="s">
        <v>13</v>
      </c>
      <c r="G2883" s="11" t="s">
        <v>415</v>
      </c>
      <c r="H2883" s="42">
        <v>0</v>
      </c>
      <c r="I2883" s="42">
        <v>0</v>
      </c>
      <c r="J2883" s="42">
        <v>0</v>
      </c>
      <c r="K2883" s="42">
        <v>0</v>
      </c>
      <c r="N2883" s="43"/>
    </row>
    <row r="2884" spans="1:14" x14ac:dyDescent="0.3">
      <c r="A2884" s="10" t="s">
        <v>9</v>
      </c>
      <c r="B2884" s="10" t="s">
        <v>110</v>
      </c>
      <c r="C2884" s="10" t="s">
        <v>4779</v>
      </c>
      <c r="D2884" s="10" t="s">
        <v>5268</v>
      </c>
      <c r="E2884" s="11" t="s">
        <v>5576</v>
      </c>
      <c r="F2884" s="10" t="s">
        <v>416</v>
      </c>
      <c r="G2884" s="11" t="s">
        <v>417</v>
      </c>
      <c r="H2884" s="42">
        <v>57616.865599999997</v>
      </c>
      <c r="I2884" s="42">
        <v>16.231897101229301</v>
      </c>
      <c r="J2884" s="42">
        <v>7171.9844695704996</v>
      </c>
      <c r="K2884" s="42">
        <v>7188.2163666717297</v>
      </c>
      <c r="N2884" s="43"/>
    </row>
    <row r="2885" spans="1:14" x14ac:dyDescent="0.3">
      <c r="A2885" s="10" t="s">
        <v>9</v>
      </c>
      <c r="B2885" s="10" t="s">
        <v>110</v>
      </c>
      <c r="C2885" s="10" t="s">
        <v>4779</v>
      </c>
      <c r="D2885" s="10" t="s">
        <v>5268</v>
      </c>
      <c r="E2885" s="11" t="s">
        <v>5576</v>
      </c>
      <c r="F2885" s="10" t="s">
        <v>4731</v>
      </c>
      <c r="G2885" s="11" t="s">
        <v>4732</v>
      </c>
      <c r="H2885" s="42">
        <v>0</v>
      </c>
      <c r="I2885" s="42">
        <v>0</v>
      </c>
      <c r="J2885" s="42">
        <v>0</v>
      </c>
      <c r="K2885" s="42">
        <v>0</v>
      </c>
      <c r="N2885" s="43"/>
    </row>
    <row r="2886" spans="1:14" x14ac:dyDescent="0.3">
      <c r="A2886" s="10" t="s">
        <v>9</v>
      </c>
      <c r="B2886" s="10" t="s">
        <v>110</v>
      </c>
      <c r="C2886" s="10" t="s">
        <v>4779</v>
      </c>
      <c r="D2886" s="10" t="s">
        <v>5268</v>
      </c>
      <c r="E2886" s="11" t="s">
        <v>5576</v>
      </c>
      <c r="F2886" s="10" t="s">
        <v>4786</v>
      </c>
      <c r="G2886" s="11" t="s">
        <v>4787</v>
      </c>
      <c r="H2886" s="42">
        <v>0</v>
      </c>
      <c r="I2886" s="42">
        <v>0</v>
      </c>
      <c r="J2886" s="42">
        <v>0</v>
      </c>
      <c r="K2886" s="42">
        <v>0</v>
      </c>
      <c r="N2886" s="43"/>
    </row>
    <row r="2887" spans="1:14" x14ac:dyDescent="0.3">
      <c r="A2887" s="10" t="s">
        <v>9</v>
      </c>
      <c r="B2887" s="10" t="s">
        <v>110</v>
      </c>
      <c r="C2887" s="10" t="s">
        <v>4779</v>
      </c>
      <c r="D2887" s="10" t="s">
        <v>5268</v>
      </c>
      <c r="E2887" s="11" t="s">
        <v>5576</v>
      </c>
      <c r="F2887" s="10" t="s">
        <v>4788</v>
      </c>
      <c r="G2887" s="11" t="s">
        <v>4789</v>
      </c>
      <c r="H2887" s="42">
        <v>0</v>
      </c>
      <c r="I2887" s="42">
        <v>0</v>
      </c>
      <c r="J2887" s="42">
        <v>0</v>
      </c>
      <c r="K2887" s="42">
        <v>0</v>
      </c>
      <c r="N2887" s="43"/>
    </row>
    <row r="2888" spans="1:14" x14ac:dyDescent="0.3">
      <c r="A2888" s="10" t="s">
        <v>9</v>
      </c>
      <c r="B2888" s="10" t="s">
        <v>110</v>
      </c>
      <c r="C2888" s="10" t="s">
        <v>4779</v>
      </c>
      <c r="D2888" s="10" t="s">
        <v>5577</v>
      </c>
      <c r="E2888" s="11" t="s">
        <v>5578</v>
      </c>
      <c r="F2888" s="10" t="s">
        <v>13</v>
      </c>
      <c r="G2888" s="11" t="s">
        <v>415</v>
      </c>
      <c r="H2888" s="42">
        <v>0</v>
      </c>
      <c r="I2888" s="42">
        <v>0</v>
      </c>
      <c r="J2888" s="42">
        <v>0</v>
      </c>
      <c r="K2888" s="42">
        <v>0</v>
      </c>
      <c r="N2888" s="43"/>
    </row>
    <row r="2889" spans="1:14" x14ac:dyDescent="0.3">
      <c r="A2889" s="10" t="s">
        <v>9</v>
      </c>
      <c r="B2889" s="10" t="s">
        <v>110</v>
      </c>
      <c r="C2889" s="10" t="s">
        <v>4779</v>
      </c>
      <c r="D2889" s="10" t="s">
        <v>5577</v>
      </c>
      <c r="E2889" s="11" t="s">
        <v>5578</v>
      </c>
      <c r="F2889" s="10" t="s">
        <v>416</v>
      </c>
      <c r="G2889" s="11" t="s">
        <v>417</v>
      </c>
      <c r="H2889" s="42">
        <v>173718.9184</v>
      </c>
      <c r="I2889" s="42">
        <v>196.49855952886199</v>
      </c>
      <c r="J2889" s="42">
        <v>30911.215136619299</v>
      </c>
      <c r="K2889" s="42">
        <v>31107.713696148101</v>
      </c>
      <c r="N2889" s="43"/>
    </row>
    <row r="2890" spans="1:14" x14ac:dyDescent="0.3">
      <c r="A2890" s="10" t="s">
        <v>9</v>
      </c>
      <c r="B2890" s="10" t="s">
        <v>110</v>
      </c>
      <c r="C2890" s="10" t="s">
        <v>4779</v>
      </c>
      <c r="D2890" s="10" t="s">
        <v>5577</v>
      </c>
      <c r="E2890" s="11" t="s">
        <v>5578</v>
      </c>
      <c r="F2890" s="10" t="s">
        <v>4731</v>
      </c>
      <c r="G2890" s="11" t="s">
        <v>4732</v>
      </c>
      <c r="H2890" s="42">
        <v>0</v>
      </c>
      <c r="I2890" s="42">
        <v>0</v>
      </c>
      <c r="J2890" s="42">
        <v>0</v>
      </c>
      <c r="K2890" s="42">
        <v>0</v>
      </c>
      <c r="N2890" s="43"/>
    </row>
    <row r="2891" spans="1:14" x14ac:dyDescent="0.3">
      <c r="A2891" s="10" t="s">
        <v>9</v>
      </c>
      <c r="B2891" s="10" t="s">
        <v>110</v>
      </c>
      <c r="C2891" s="10" t="s">
        <v>4779</v>
      </c>
      <c r="D2891" s="10" t="s">
        <v>5577</v>
      </c>
      <c r="E2891" s="11" t="s">
        <v>5578</v>
      </c>
      <c r="F2891" s="10" t="s">
        <v>4786</v>
      </c>
      <c r="G2891" s="11" t="s">
        <v>4787</v>
      </c>
      <c r="H2891" s="42">
        <v>70477.052800000005</v>
      </c>
      <c r="I2891" s="42">
        <v>79.718659804753798</v>
      </c>
      <c r="J2891" s="42">
        <v>12540.5532210314</v>
      </c>
      <c r="K2891" s="42">
        <v>12620.271880836201</v>
      </c>
      <c r="N2891" s="43"/>
    </row>
    <row r="2892" spans="1:14" x14ac:dyDescent="0.3">
      <c r="A2892" s="10" t="s">
        <v>9</v>
      </c>
      <c r="B2892" s="10" t="s">
        <v>110</v>
      </c>
      <c r="C2892" s="10" t="s">
        <v>4779</v>
      </c>
      <c r="D2892" s="10" t="s">
        <v>5577</v>
      </c>
      <c r="E2892" s="11" t="s">
        <v>5578</v>
      </c>
      <c r="F2892" s="10" t="s">
        <v>4788</v>
      </c>
      <c r="G2892" s="11" t="s">
        <v>4789</v>
      </c>
      <c r="H2892" s="42">
        <v>0</v>
      </c>
      <c r="I2892" s="42">
        <v>0</v>
      </c>
      <c r="J2892" s="42">
        <v>0</v>
      </c>
      <c r="K2892" s="42">
        <v>0</v>
      </c>
      <c r="N2892" s="43"/>
    </row>
    <row r="2893" spans="1:14" x14ac:dyDescent="0.3">
      <c r="A2893" s="10" t="s">
        <v>9</v>
      </c>
      <c r="B2893" s="10" t="s">
        <v>110</v>
      </c>
      <c r="C2893" s="10" t="s">
        <v>4779</v>
      </c>
      <c r="D2893" s="10" t="s">
        <v>5577</v>
      </c>
      <c r="E2893" s="11" t="s">
        <v>5578</v>
      </c>
      <c r="F2893" s="10" t="s">
        <v>4741</v>
      </c>
      <c r="G2893" s="11" t="s">
        <v>4742</v>
      </c>
      <c r="H2893" s="42">
        <v>5720.4628000000002</v>
      </c>
      <c r="I2893" s="42">
        <v>6.4705830857385402</v>
      </c>
      <c r="J2893" s="42">
        <v>1017.88830565577</v>
      </c>
      <c r="K2893" s="42">
        <v>1024.3588887415101</v>
      </c>
      <c r="N2893" s="43"/>
    </row>
    <row r="2894" spans="1:14" x14ac:dyDescent="0.3">
      <c r="A2894" s="10" t="s">
        <v>9</v>
      </c>
      <c r="B2894" s="10" t="s">
        <v>110</v>
      </c>
      <c r="C2894" s="10" t="s">
        <v>11</v>
      </c>
      <c r="D2894" s="10" t="s">
        <v>112</v>
      </c>
      <c r="E2894" s="11" t="s">
        <v>507</v>
      </c>
      <c r="F2894" s="10" t="s">
        <v>13</v>
      </c>
      <c r="G2894" s="11" t="s">
        <v>415</v>
      </c>
      <c r="H2894" s="42">
        <v>0</v>
      </c>
      <c r="I2894" s="42">
        <v>0</v>
      </c>
      <c r="J2894" s="42">
        <v>0</v>
      </c>
      <c r="K2894" s="42">
        <v>0</v>
      </c>
      <c r="N2894" s="43"/>
    </row>
    <row r="2895" spans="1:14" x14ac:dyDescent="0.3">
      <c r="A2895" s="10" t="s">
        <v>9</v>
      </c>
      <c r="B2895" s="10" t="s">
        <v>110</v>
      </c>
      <c r="C2895" s="10" t="s">
        <v>11</v>
      </c>
      <c r="D2895" s="10" t="s">
        <v>112</v>
      </c>
      <c r="E2895" s="11" t="s">
        <v>507</v>
      </c>
      <c r="F2895" s="10" t="s">
        <v>15</v>
      </c>
      <c r="G2895" s="11" t="s">
        <v>418</v>
      </c>
      <c r="H2895" s="42">
        <v>2289115.5225999998</v>
      </c>
      <c r="I2895" s="42">
        <v>2406.4197741926</v>
      </c>
      <c r="J2895" s="42">
        <v>0</v>
      </c>
      <c r="K2895" s="42">
        <v>2406.4197741926</v>
      </c>
      <c r="N2895" s="43"/>
    </row>
    <row r="2896" spans="1:14" x14ac:dyDescent="0.3">
      <c r="A2896" s="10" t="s">
        <v>9</v>
      </c>
      <c r="B2896" s="10" t="s">
        <v>110</v>
      </c>
      <c r="C2896" s="10" t="s">
        <v>11</v>
      </c>
      <c r="D2896" s="10" t="s">
        <v>112</v>
      </c>
      <c r="E2896" s="11" t="s">
        <v>507</v>
      </c>
      <c r="F2896" s="10" t="s">
        <v>17</v>
      </c>
      <c r="G2896" s="11" t="s">
        <v>4798</v>
      </c>
      <c r="H2896" s="42">
        <v>0</v>
      </c>
      <c r="I2896" s="42">
        <v>0</v>
      </c>
      <c r="J2896" s="42">
        <v>0</v>
      </c>
      <c r="K2896" s="42">
        <v>0</v>
      </c>
      <c r="N2896" s="43"/>
    </row>
    <row r="2897" spans="1:14" x14ac:dyDescent="0.3">
      <c r="A2897" s="10" t="s">
        <v>9</v>
      </c>
      <c r="B2897" s="10" t="s">
        <v>110</v>
      </c>
      <c r="C2897" s="10" t="s">
        <v>11</v>
      </c>
      <c r="D2897" s="10" t="s">
        <v>112</v>
      </c>
      <c r="E2897" s="11" t="s">
        <v>507</v>
      </c>
      <c r="F2897" s="10" t="s">
        <v>18</v>
      </c>
      <c r="G2897" s="11" t="s">
        <v>4799</v>
      </c>
      <c r="H2897" s="42">
        <v>2636912.6247999999</v>
      </c>
      <c r="I2897" s="42">
        <v>2772.0395149891201</v>
      </c>
      <c r="J2897" s="42">
        <v>142059.932167008</v>
      </c>
      <c r="K2897" s="42">
        <v>144831.97168199701</v>
      </c>
      <c r="N2897" s="43"/>
    </row>
    <row r="2898" spans="1:14" x14ac:dyDescent="0.3">
      <c r="A2898" s="10" t="s">
        <v>9</v>
      </c>
      <c r="B2898" s="10" t="s">
        <v>110</v>
      </c>
      <c r="C2898" s="10" t="s">
        <v>11</v>
      </c>
      <c r="D2898" s="10" t="s">
        <v>111</v>
      </c>
      <c r="E2898" s="11" t="s">
        <v>459</v>
      </c>
      <c r="F2898" s="10" t="s">
        <v>13</v>
      </c>
      <c r="G2898" s="11" t="s">
        <v>415</v>
      </c>
      <c r="H2898" s="42">
        <v>0</v>
      </c>
      <c r="I2898" s="42">
        <v>0</v>
      </c>
      <c r="J2898" s="42">
        <v>0</v>
      </c>
      <c r="K2898" s="42">
        <v>0</v>
      </c>
      <c r="N2898" s="43"/>
    </row>
    <row r="2899" spans="1:14" x14ac:dyDescent="0.3">
      <c r="A2899" s="10" t="s">
        <v>9</v>
      </c>
      <c r="B2899" s="10" t="s">
        <v>110</v>
      </c>
      <c r="C2899" s="10" t="s">
        <v>11</v>
      </c>
      <c r="D2899" s="10" t="s">
        <v>111</v>
      </c>
      <c r="E2899" s="11" t="s">
        <v>459</v>
      </c>
      <c r="F2899" s="10" t="s">
        <v>15</v>
      </c>
      <c r="G2899" s="11" t="s">
        <v>418</v>
      </c>
      <c r="H2899" s="42">
        <v>162900.5735</v>
      </c>
      <c r="I2899" s="42">
        <v>248.26494383820901</v>
      </c>
      <c r="J2899" s="42">
        <v>0</v>
      </c>
      <c r="K2899" s="42">
        <v>248.26494383820901</v>
      </c>
      <c r="N2899" s="43"/>
    </row>
    <row r="2900" spans="1:14" x14ac:dyDescent="0.3">
      <c r="A2900" s="10" t="s">
        <v>9</v>
      </c>
      <c r="B2900" s="10" t="s">
        <v>110</v>
      </c>
      <c r="C2900" s="10" t="s">
        <v>11</v>
      </c>
      <c r="D2900" s="10" t="s">
        <v>111</v>
      </c>
      <c r="E2900" s="11" t="s">
        <v>459</v>
      </c>
      <c r="F2900" s="10" t="s">
        <v>17</v>
      </c>
      <c r="G2900" s="11" t="s">
        <v>4798</v>
      </c>
      <c r="H2900" s="42">
        <v>0</v>
      </c>
      <c r="I2900" s="42">
        <v>0</v>
      </c>
      <c r="J2900" s="42">
        <v>0</v>
      </c>
      <c r="K2900" s="42">
        <v>0</v>
      </c>
      <c r="N2900" s="43"/>
    </row>
    <row r="2901" spans="1:14" x14ac:dyDescent="0.3">
      <c r="A2901" s="10" t="s">
        <v>9</v>
      </c>
      <c r="B2901" s="10" t="s">
        <v>110</v>
      </c>
      <c r="C2901" s="10" t="s">
        <v>11</v>
      </c>
      <c r="D2901" s="10" t="s">
        <v>111</v>
      </c>
      <c r="E2901" s="11" t="s">
        <v>459</v>
      </c>
      <c r="F2901" s="10" t="s">
        <v>18</v>
      </c>
      <c r="G2901" s="11" t="s">
        <v>4799</v>
      </c>
      <c r="H2901" s="42">
        <v>1282539.4867</v>
      </c>
      <c r="I2901" s="42">
        <v>1954.62536925876</v>
      </c>
      <c r="J2901" s="42">
        <v>19596.635829149898</v>
      </c>
      <c r="K2901" s="42">
        <v>21551.2611984086</v>
      </c>
      <c r="N2901" s="43"/>
    </row>
    <row r="2902" spans="1:14" x14ac:dyDescent="0.3">
      <c r="A2902" s="10" t="s">
        <v>9</v>
      </c>
      <c r="B2902" s="10" t="s">
        <v>110</v>
      </c>
      <c r="C2902" s="10" t="s">
        <v>11</v>
      </c>
      <c r="D2902" s="10" t="s">
        <v>113</v>
      </c>
      <c r="E2902" s="11" t="s">
        <v>508</v>
      </c>
      <c r="F2902" s="10" t="s">
        <v>15</v>
      </c>
      <c r="G2902" s="11" t="s">
        <v>418</v>
      </c>
      <c r="H2902" s="42">
        <v>783560.76809999999</v>
      </c>
      <c r="I2902" s="42">
        <v>1630.1436062479299</v>
      </c>
      <c r="J2902" s="42">
        <v>0</v>
      </c>
      <c r="K2902" s="42">
        <v>1630.1436062479299</v>
      </c>
      <c r="N2902" s="43"/>
    </row>
    <row r="2903" spans="1:14" x14ac:dyDescent="0.3">
      <c r="A2903" s="10" t="s">
        <v>9</v>
      </c>
      <c r="B2903" s="10" t="s">
        <v>110</v>
      </c>
      <c r="C2903" s="10" t="s">
        <v>11</v>
      </c>
      <c r="D2903" s="10" t="s">
        <v>113</v>
      </c>
      <c r="E2903" s="11" t="s">
        <v>508</v>
      </c>
      <c r="F2903" s="10" t="s">
        <v>17</v>
      </c>
      <c r="G2903" s="11" t="s">
        <v>4798</v>
      </c>
      <c r="H2903" s="42">
        <v>0</v>
      </c>
      <c r="I2903" s="42">
        <v>0</v>
      </c>
      <c r="J2903" s="42">
        <v>0</v>
      </c>
      <c r="K2903" s="42">
        <v>0</v>
      </c>
      <c r="N2903" s="43"/>
    </row>
    <row r="2904" spans="1:14" x14ac:dyDescent="0.3">
      <c r="A2904" s="10" t="s">
        <v>9</v>
      </c>
      <c r="B2904" s="10" t="s">
        <v>110</v>
      </c>
      <c r="C2904" s="10" t="s">
        <v>11</v>
      </c>
      <c r="D2904" s="10" t="s">
        <v>113</v>
      </c>
      <c r="E2904" s="11" t="s">
        <v>508</v>
      </c>
      <c r="F2904" s="10" t="s">
        <v>18</v>
      </c>
      <c r="G2904" s="11" t="s">
        <v>4799</v>
      </c>
      <c r="H2904" s="42">
        <v>1057656.0447</v>
      </c>
      <c r="I2904" s="42">
        <v>2200.3797396509099</v>
      </c>
      <c r="J2904" s="42">
        <v>17523.295765096402</v>
      </c>
      <c r="K2904" s="42">
        <v>19723.675504747302</v>
      </c>
      <c r="N2904" s="43"/>
    </row>
    <row r="2905" spans="1:14" x14ac:dyDescent="0.3">
      <c r="A2905" s="10" t="s">
        <v>9</v>
      </c>
      <c r="B2905" s="10" t="s">
        <v>110</v>
      </c>
      <c r="C2905" s="10" t="s">
        <v>11</v>
      </c>
      <c r="D2905" s="10" t="s">
        <v>115</v>
      </c>
      <c r="E2905" s="11" t="s">
        <v>509</v>
      </c>
      <c r="F2905" s="10" t="s">
        <v>25</v>
      </c>
      <c r="G2905" s="11" t="s">
        <v>4887</v>
      </c>
      <c r="H2905" s="42">
        <v>96694.911300000007</v>
      </c>
      <c r="I2905" s="42">
        <v>130.89139009139001</v>
      </c>
      <c r="J2905" s="42">
        <v>0</v>
      </c>
      <c r="K2905" s="42">
        <v>130.89139009139001</v>
      </c>
      <c r="N2905" s="43"/>
    </row>
    <row r="2906" spans="1:14" x14ac:dyDescent="0.3">
      <c r="A2906" s="10" t="s">
        <v>9</v>
      </c>
      <c r="B2906" s="10" t="s">
        <v>110</v>
      </c>
      <c r="C2906" s="10" t="s">
        <v>11</v>
      </c>
      <c r="D2906" s="10" t="s">
        <v>115</v>
      </c>
      <c r="E2906" s="11" t="s">
        <v>509</v>
      </c>
      <c r="F2906" s="10" t="s">
        <v>13</v>
      </c>
      <c r="G2906" s="11" t="s">
        <v>415</v>
      </c>
      <c r="H2906" s="42">
        <v>0</v>
      </c>
      <c r="I2906" s="42">
        <v>0</v>
      </c>
      <c r="J2906" s="42">
        <v>0</v>
      </c>
      <c r="K2906" s="42">
        <v>0</v>
      </c>
      <c r="N2906" s="43"/>
    </row>
    <row r="2907" spans="1:14" x14ac:dyDescent="0.3">
      <c r="A2907" s="10" t="s">
        <v>9</v>
      </c>
      <c r="B2907" s="10" t="s">
        <v>110</v>
      </c>
      <c r="C2907" s="10" t="s">
        <v>11</v>
      </c>
      <c r="D2907" s="10" t="s">
        <v>115</v>
      </c>
      <c r="E2907" s="11" t="s">
        <v>509</v>
      </c>
      <c r="F2907" s="10" t="s">
        <v>15</v>
      </c>
      <c r="G2907" s="11" t="s">
        <v>418</v>
      </c>
      <c r="H2907" s="42">
        <v>100001.6948</v>
      </c>
      <c r="I2907" s="42">
        <v>135.36762866762899</v>
      </c>
      <c r="J2907" s="42">
        <v>0</v>
      </c>
      <c r="K2907" s="42">
        <v>135.36762866762899</v>
      </c>
      <c r="N2907" s="43"/>
    </row>
    <row r="2908" spans="1:14" x14ac:dyDescent="0.3">
      <c r="A2908" s="10" t="s">
        <v>9</v>
      </c>
      <c r="B2908" s="10" t="s">
        <v>110</v>
      </c>
      <c r="C2908" s="10" t="s">
        <v>11</v>
      </c>
      <c r="D2908" s="10" t="s">
        <v>115</v>
      </c>
      <c r="E2908" s="11" t="s">
        <v>509</v>
      </c>
      <c r="F2908" s="10" t="s">
        <v>16</v>
      </c>
      <c r="G2908" s="11" t="s">
        <v>426</v>
      </c>
      <c r="H2908" s="42">
        <v>16533.917600000001</v>
      </c>
      <c r="I2908" s="42">
        <v>22.381192881192899</v>
      </c>
      <c r="J2908" s="42">
        <v>0</v>
      </c>
      <c r="K2908" s="42">
        <v>22.381192881192899</v>
      </c>
      <c r="N2908" s="43"/>
    </row>
    <row r="2909" spans="1:14" x14ac:dyDescent="0.3">
      <c r="A2909" s="10" t="s">
        <v>9</v>
      </c>
      <c r="B2909" s="10" t="s">
        <v>110</v>
      </c>
      <c r="C2909" s="10" t="s">
        <v>11</v>
      </c>
      <c r="D2909" s="10" t="s">
        <v>115</v>
      </c>
      <c r="E2909" s="11" t="s">
        <v>509</v>
      </c>
      <c r="F2909" s="10" t="s">
        <v>17</v>
      </c>
      <c r="G2909" s="11" t="s">
        <v>4798</v>
      </c>
      <c r="H2909" s="42">
        <v>0</v>
      </c>
      <c r="I2909" s="42">
        <v>0</v>
      </c>
      <c r="J2909" s="42">
        <v>0</v>
      </c>
      <c r="K2909" s="42">
        <v>0</v>
      </c>
      <c r="N2909" s="43"/>
    </row>
    <row r="2910" spans="1:14" x14ac:dyDescent="0.3">
      <c r="A2910" s="10" t="s">
        <v>9</v>
      </c>
      <c r="B2910" s="10" t="s">
        <v>110</v>
      </c>
      <c r="C2910" s="10" t="s">
        <v>11</v>
      </c>
      <c r="D2910" s="10" t="s">
        <v>115</v>
      </c>
      <c r="E2910" s="11" t="s">
        <v>509</v>
      </c>
      <c r="F2910" s="10" t="s">
        <v>18</v>
      </c>
      <c r="G2910" s="11" t="s">
        <v>4799</v>
      </c>
      <c r="H2910" s="42">
        <v>142647.79949999999</v>
      </c>
      <c r="I2910" s="42">
        <v>193.09567099567099</v>
      </c>
      <c r="J2910" s="42">
        <v>0</v>
      </c>
      <c r="K2910" s="42">
        <v>193.09567099567099</v>
      </c>
      <c r="N2910" s="43"/>
    </row>
    <row r="2911" spans="1:14" x14ac:dyDescent="0.3">
      <c r="A2911" s="10" t="s">
        <v>9</v>
      </c>
      <c r="B2911" s="10" t="s">
        <v>110</v>
      </c>
      <c r="C2911" s="10" t="s">
        <v>11</v>
      </c>
      <c r="D2911" s="10" t="s">
        <v>117</v>
      </c>
      <c r="E2911" s="11" t="s">
        <v>5579</v>
      </c>
      <c r="F2911" s="10" t="s">
        <v>13</v>
      </c>
      <c r="G2911" s="11" t="s">
        <v>415</v>
      </c>
      <c r="H2911" s="42">
        <v>0</v>
      </c>
      <c r="I2911" s="42">
        <v>0</v>
      </c>
      <c r="J2911" s="42">
        <v>0</v>
      </c>
      <c r="K2911" s="42">
        <v>0</v>
      </c>
      <c r="N2911" s="43"/>
    </row>
    <row r="2912" spans="1:14" x14ac:dyDescent="0.3">
      <c r="A2912" s="10" t="s">
        <v>9</v>
      </c>
      <c r="B2912" s="10" t="s">
        <v>110</v>
      </c>
      <c r="C2912" s="10" t="s">
        <v>11</v>
      </c>
      <c r="D2912" s="10" t="s">
        <v>117</v>
      </c>
      <c r="E2912" s="11" t="s">
        <v>5579</v>
      </c>
      <c r="F2912" s="10" t="s">
        <v>15</v>
      </c>
      <c r="G2912" s="11" t="s">
        <v>418</v>
      </c>
      <c r="H2912" s="42">
        <v>53585.605600000003</v>
      </c>
      <c r="I2912" s="42">
        <v>69.500479999999996</v>
      </c>
      <c r="J2912" s="42">
        <v>0</v>
      </c>
      <c r="K2912" s="42">
        <v>69.500479999999996</v>
      </c>
      <c r="N2912" s="43"/>
    </row>
    <row r="2913" spans="1:14" x14ac:dyDescent="0.3">
      <c r="A2913" s="10" t="s">
        <v>9</v>
      </c>
      <c r="B2913" s="10" t="s">
        <v>110</v>
      </c>
      <c r="C2913" s="10" t="s">
        <v>11</v>
      </c>
      <c r="D2913" s="10" t="s">
        <v>117</v>
      </c>
      <c r="E2913" s="11" t="s">
        <v>5579</v>
      </c>
      <c r="F2913" s="10" t="s">
        <v>16</v>
      </c>
      <c r="G2913" s="11" t="s">
        <v>426</v>
      </c>
      <c r="H2913" s="42">
        <v>11024.4028</v>
      </c>
      <c r="I2913" s="42">
        <v>14.298640000000001</v>
      </c>
      <c r="J2913" s="42">
        <v>0</v>
      </c>
      <c r="K2913" s="42">
        <v>14.298640000000001</v>
      </c>
      <c r="N2913" s="43"/>
    </row>
    <row r="2914" spans="1:14" x14ac:dyDescent="0.3">
      <c r="A2914" s="10" t="s">
        <v>9</v>
      </c>
      <c r="B2914" s="10" t="s">
        <v>110</v>
      </c>
      <c r="C2914" s="10" t="s">
        <v>11</v>
      </c>
      <c r="D2914" s="10" t="s">
        <v>117</v>
      </c>
      <c r="E2914" s="11" t="s">
        <v>5579</v>
      </c>
      <c r="F2914" s="10" t="s">
        <v>17</v>
      </c>
      <c r="G2914" s="11" t="s">
        <v>4798</v>
      </c>
      <c r="H2914" s="42">
        <v>0</v>
      </c>
      <c r="I2914" s="42">
        <v>0</v>
      </c>
      <c r="J2914" s="42">
        <v>0</v>
      </c>
      <c r="K2914" s="42">
        <v>0</v>
      </c>
      <c r="N2914" s="43"/>
    </row>
    <row r="2915" spans="1:14" x14ac:dyDescent="0.3">
      <c r="A2915" s="10" t="s">
        <v>9</v>
      </c>
      <c r="B2915" s="10" t="s">
        <v>110</v>
      </c>
      <c r="C2915" s="10" t="s">
        <v>11</v>
      </c>
      <c r="D2915" s="10" t="s">
        <v>117</v>
      </c>
      <c r="E2915" s="11" t="s">
        <v>5579</v>
      </c>
      <c r="F2915" s="10" t="s">
        <v>18</v>
      </c>
      <c r="G2915" s="11" t="s">
        <v>4799</v>
      </c>
      <c r="H2915" s="42">
        <v>133020.60560000001</v>
      </c>
      <c r="I2915" s="42">
        <v>172.52760000000001</v>
      </c>
      <c r="J2915" s="42">
        <v>0</v>
      </c>
      <c r="K2915" s="42">
        <v>172.52760000000001</v>
      </c>
      <c r="N2915" s="43"/>
    </row>
    <row r="2916" spans="1:14" x14ac:dyDescent="0.3">
      <c r="A2916" s="10" t="s">
        <v>9</v>
      </c>
      <c r="B2916" s="10" t="s">
        <v>110</v>
      </c>
      <c r="C2916" s="10" t="s">
        <v>4800</v>
      </c>
      <c r="D2916" s="10" t="s">
        <v>5580</v>
      </c>
      <c r="E2916" s="11" t="s">
        <v>5581</v>
      </c>
      <c r="F2916" s="10" t="s">
        <v>13</v>
      </c>
      <c r="G2916" s="11" t="s">
        <v>415</v>
      </c>
      <c r="H2916" s="42">
        <v>0</v>
      </c>
      <c r="I2916" s="42">
        <v>0</v>
      </c>
      <c r="J2916" s="42">
        <v>0</v>
      </c>
      <c r="K2916" s="42">
        <v>0</v>
      </c>
      <c r="N2916" s="43"/>
    </row>
    <row r="2917" spans="1:14" x14ac:dyDescent="0.3">
      <c r="A2917" s="10" t="s">
        <v>9</v>
      </c>
      <c r="B2917" s="10" t="s">
        <v>110</v>
      </c>
      <c r="C2917" s="10" t="s">
        <v>4800</v>
      </c>
      <c r="D2917" s="10" t="s">
        <v>5580</v>
      </c>
      <c r="E2917" s="11" t="s">
        <v>5581</v>
      </c>
      <c r="F2917" s="10" t="s">
        <v>416</v>
      </c>
      <c r="G2917" s="11" t="s">
        <v>417</v>
      </c>
      <c r="H2917" s="42">
        <v>154845.36180000001</v>
      </c>
      <c r="I2917" s="42">
        <v>412.07047475574097</v>
      </c>
      <c r="J2917" s="42">
        <v>3695.6994252292102</v>
      </c>
      <c r="K2917" s="42">
        <v>4107.7698999849499</v>
      </c>
      <c r="N2917" s="43"/>
    </row>
    <row r="2918" spans="1:14" x14ac:dyDescent="0.3">
      <c r="A2918" s="10" t="s">
        <v>9</v>
      </c>
      <c r="B2918" s="10" t="s">
        <v>110</v>
      </c>
      <c r="C2918" s="10" t="s">
        <v>4800</v>
      </c>
      <c r="D2918" s="10" t="s">
        <v>5580</v>
      </c>
      <c r="E2918" s="11" t="s">
        <v>5581</v>
      </c>
      <c r="F2918" s="10" t="s">
        <v>15</v>
      </c>
      <c r="G2918" s="11" t="s">
        <v>418</v>
      </c>
      <c r="H2918" s="42">
        <v>96821.5236</v>
      </c>
      <c r="I2918" s="42">
        <v>257.65893625990998</v>
      </c>
      <c r="J2918" s="42">
        <v>0</v>
      </c>
      <c r="K2918" s="42">
        <v>257.65893625990998</v>
      </c>
      <c r="N2918" s="43"/>
    </row>
    <row r="2919" spans="1:14" x14ac:dyDescent="0.3">
      <c r="A2919" s="10" t="s">
        <v>9</v>
      </c>
      <c r="B2919" s="10" t="s">
        <v>110</v>
      </c>
      <c r="C2919" s="10" t="s">
        <v>4800</v>
      </c>
      <c r="D2919" s="10" t="s">
        <v>5582</v>
      </c>
      <c r="E2919" s="11" t="s">
        <v>5583</v>
      </c>
      <c r="F2919" s="10" t="s">
        <v>416</v>
      </c>
      <c r="G2919" s="11" t="s">
        <v>417</v>
      </c>
      <c r="H2919" s="42">
        <v>105966.99340000001</v>
      </c>
      <c r="I2919" s="42">
        <v>110.819715975039</v>
      </c>
      <c r="J2919" s="42">
        <v>4418.6086948217298</v>
      </c>
      <c r="K2919" s="42">
        <v>4529.4284107967696</v>
      </c>
      <c r="N2919" s="43"/>
    </row>
    <row r="2920" spans="1:14" x14ac:dyDescent="0.3">
      <c r="A2920" s="10" t="s">
        <v>9</v>
      </c>
      <c r="B2920" s="10" t="s">
        <v>110</v>
      </c>
      <c r="C2920" s="10" t="s">
        <v>4800</v>
      </c>
      <c r="D2920" s="10" t="s">
        <v>5582</v>
      </c>
      <c r="E2920" s="11" t="s">
        <v>5583</v>
      </c>
      <c r="F2920" s="10" t="s">
        <v>15</v>
      </c>
      <c r="G2920" s="11" t="s">
        <v>418</v>
      </c>
      <c r="H2920" s="42">
        <v>59028.5936</v>
      </c>
      <c r="I2920" s="42">
        <v>61.731788093478201</v>
      </c>
      <c r="J2920" s="42">
        <v>0</v>
      </c>
      <c r="K2920" s="42">
        <v>61.731788093478201</v>
      </c>
      <c r="N2920" s="43"/>
    </row>
    <row r="2921" spans="1:14" x14ac:dyDescent="0.3">
      <c r="A2921" s="10" t="s">
        <v>9</v>
      </c>
      <c r="B2921" s="10" t="s">
        <v>110</v>
      </c>
      <c r="C2921" s="10" t="s">
        <v>4800</v>
      </c>
      <c r="D2921" s="10" t="s">
        <v>5584</v>
      </c>
      <c r="E2921" s="11" t="s">
        <v>5585</v>
      </c>
      <c r="F2921" s="10" t="s">
        <v>416</v>
      </c>
      <c r="G2921" s="11" t="s">
        <v>417</v>
      </c>
      <c r="H2921" s="42">
        <v>1176103.0112999999</v>
      </c>
      <c r="I2921" s="42">
        <v>1387.8843970554101</v>
      </c>
      <c r="J2921" s="42">
        <v>28945.385387155799</v>
      </c>
      <c r="K2921" s="42">
        <v>30333.269784211199</v>
      </c>
      <c r="N2921" s="43"/>
    </row>
    <row r="2922" spans="1:14" x14ac:dyDescent="0.3">
      <c r="A2922" s="10" t="s">
        <v>9</v>
      </c>
      <c r="B2922" s="10" t="s">
        <v>110</v>
      </c>
      <c r="C2922" s="10" t="s">
        <v>4800</v>
      </c>
      <c r="D2922" s="10" t="s">
        <v>5584</v>
      </c>
      <c r="E2922" s="11" t="s">
        <v>5585</v>
      </c>
      <c r="F2922" s="10" t="s">
        <v>15</v>
      </c>
      <c r="G2922" s="11" t="s">
        <v>418</v>
      </c>
      <c r="H2922" s="42">
        <v>219880.12830000001</v>
      </c>
      <c r="I2922" s="42">
        <v>259.47403944949002</v>
      </c>
      <c r="J2922" s="42">
        <v>0</v>
      </c>
      <c r="K2922" s="42">
        <v>259.47403944949002</v>
      </c>
      <c r="N2922" s="43"/>
    </row>
    <row r="2923" spans="1:14" x14ac:dyDescent="0.3">
      <c r="A2923" s="10" t="s">
        <v>9</v>
      </c>
      <c r="B2923" s="10" t="s">
        <v>110</v>
      </c>
      <c r="C2923" s="10" t="s">
        <v>4806</v>
      </c>
      <c r="D2923" s="10" t="s">
        <v>5586</v>
      </c>
      <c r="E2923" s="11" t="s">
        <v>5587</v>
      </c>
      <c r="F2923" s="10" t="s">
        <v>4809</v>
      </c>
      <c r="G2923" s="11" t="s">
        <v>4810</v>
      </c>
      <c r="H2923" s="42">
        <v>0</v>
      </c>
      <c r="I2923" s="42">
        <v>0</v>
      </c>
      <c r="J2923" s="42">
        <v>0</v>
      </c>
      <c r="K2923" s="42">
        <v>0</v>
      </c>
      <c r="N2923" s="43"/>
    </row>
    <row r="2924" spans="1:14" x14ac:dyDescent="0.3">
      <c r="A2924" s="10" t="s">
        <v>9</v>
      </c>
      <c r="B2924" s="10" t="s">
        <v>110</v>
      </c>
      <c r="C2924" s="10" t="s">
        <v>4806</v>
      </c>
      <c r="D2924" s="10" t="s">
        <v>5588</v>
      </c>
      <c r="E2924" s="11" t="s">
        <v>5589</v>
      </c>
      <c r="F2924" s="10" t="s">
        <v>5205</v>
      </c>
      <c r="G2924" s="11" t="s">
        <v>5206</v>
      </c>
      <c r="H2924" s="42">
        <v>291944.5111</v>
      </c>
      <c r="I2924" s="42">
        <v>389.12828633240298</v>
      </c>
      <c r="J2924" s="42">
        <v>5992.3589956298601</v>
      </c>
      <c r="K2924" s="42">
        <v>6381.4872819622697</v>
      </c>
      <c r="N2924" s="43"/>
    </row>
    <row r="2925" spans="1:14" x14ac:dyDescent="0.3">
      <c r="A2925" s="10" t="s">
        <v>9</v>
      </c>
      <c r="B2925" s="10" t="s">
        <v>110</v>
      </c>
      <c r="C2925" s="10" t="s">
        <v>4806</v>
      </c>
      <c r="D2925" s="10" t="s">
        <v>5588</v>
      </c>
      <c r="E2925" s="11" t="s">
        <v>5589</v>
      </c>
      <c r="F2925" s="10" t="s">
        <v>5207</v>
      </c>
      <c r="G2925" s="11" t="s">
        <v>5208</v>
      </c>
      <c r="H2925" s="42">
        <v>30345.487000000001</v>
      </c>
      <c r="I2925" s="42">
        <v>40.447026177920002</v>
      </c>
      <c r="J2925" s="42">
        <v>622.86168771779899</v>
      </c>
      <c r="K2925" s="42">
        <v>663.30871389571905</v>
      </c>
      <c r="N2925" s="43"/>
    </row>
    <row r="2926" spans="1:14" x14ac:dyDescent="0.3">
      <c r="A2926" s="10" t="s">
        <v>9</v>
      </c>
      <c r="B2926" s="10" t="s">
        <v>119</v>
      </c>
      <c r="C2926" s="10" t="s">
        <v>4722</v>
      </c>
      <c r="D2926" s="10" t="s">
        <v>4723</v>
      </c>
      <c r="E2926" s="11" t="s">
        <v>5590</v>
      </c>
      <c r="F2926" s="10" t="s">
        <v>416</v>
      </c>
      <c r="G2926" s="11" t="s">
        <v>417</v>
      </c>
      <c r="H2926" s="42">
        <v>11393829.4352</v>
      </c>
      <c r="I2926" s="42">
        <v>37722.527567216501</v>
      </c>
      <c r="J2926" s="42">
        <v>554698.62671213399</v>
      </c>
      <c r="K2926" s="42">
        <v>592421.154279351</v>
      </c>
      <c r="N2926" s="43"/>
    </row>
    <row r="2927" spans="1:14" x14ac:dyDescent="0.3">
      <c r="A2927" s="10" t="s">
        <v>9</v>
      </c>
      <c r="B2927" s="10" t="s">
        <v>119</v>
      </c>
      <c r="C2927" s="10" t="s">
        <v>4722</v>
      </c>
      <c r="D2927" s="10" t="s">
        <v>4723</v>
      </c>
      <c r="E2927" s="11" t="s">
        <v>5590</v>
      </c>
      <c r="F2927" s="10" t="s">
        <v>4725</v>
      </c>
      <c r="G2927" s="11" t="s">
        <v>4726</v>
      </c>
      <c r="H2927" s="42">
        <v>139347.42670000001</v>
      </c>
      <c r="I2927" s="42">
        <v>461.349467667086</v>
      </c>
      <c r="J2927" s="42">
        <v>6784.0076647385104</v>
      </c>
      <c r="K2927" s="42">
        <v>7245.3571324055902</v>
      </c>
      <c r="N2927" s="43"/>
    </row>
    <row r="2928" spans="1:14" x14ac:dyDescent="0.3">
      <c r="A2928" s="10" t="s">
        <v>9</v>
      </c>
      <c r="B2928" s="10" t="s">
        <v>119</v>
      </c>
      <c r="C2928" s="10" t="s">
        <v>4722</v>
      </c>
      <c r="D2928" s="10" t="s">
        <v>4723</v>
      </c>
      <c r="E2928" s="11" t="s">
        <v>5590</v>
      </c>
      <c r="F2928" s="10" t="s">
        <v>4729</v>
      </c>
      <c r="G2928" s="11" t="s">
        <v>4730</v>
      </c>
      <c r="H2928" s="42">
        <v>0</v>
      </c>
      <c r="I2928" s="42">
        <v>0</v>
      </c>
      <c r="J2928" s="42">
        <v>0</v>
      </c>
      <c r="K2928" s="42">
        <v>0</v>
      </c>
      <c r="N2928" s="43"/>
    </row>
    <row r="2929" spans="1:14" x14ac:dyDescent="0.3">
      <c r="A2929" s="10" t="s">
        <v>9</v>
      </c>
      <c r="B2929" s="10" t="s">
        <v>119</v>
      </c>
      <c r="C2929" s="10" t="s">
        <v>4722</v>
      </c>
      <c r="D2929" s="10" t="s">
        <v>4723</v>
      </c>
      <c r="E2929" s="11" t="s">
        <v>5590</v>
      </c>
      <c r="F2929" s="10" t="s">
        <v>4731</v>
      </c>
      <c r="G2929" s="11" t="s">
        <v>4732</v>
      </c>
      <c r="H2929" s="42">
        <v>0</v>
      </c>
      <c r="I2929" s="42">
        <v>0</v>
      </c>
      <c r="J2929" s="42">
        <v>0</v>
      </c>
      <c r="K2929" s="42">
        <v>0</v>
      </c>
      <c r="N2929" s="43"/>
    </row>
    <row r="2930" spans="1:14" x14ac:dyDescent="0.3">
      <c r="A2930" s="10" t="s">
        <v>9</v>
      </c>
      <c r="B2930" s="10" t="s">
        <v>119</v>
      </c>
      <c r="C2930" s="10" t="s">
        <v>4722</v>
      </c>
      <c r="D2930" s="10" t="s">
        <v>4723</v>
      </c>
      <c r="E2930" s="11" t="s">
        <v>5590</v>
      </c>
      <c r="F2930" s="10" t="s">
        <v>4733</v>
      </c>
      <c r="G2930" s="11" t="s">
        <v>4734</v>
      </c>
      <c r="H2930" s="42">
        <v>1282431.7863</v>
      </c>
      <c r="I2930" s="42">
        <v>4245.8568196236502</v>
      </c>
      <c r="J2930" s="42">
        <v>62434.070539546599</v>
      </c>
      <c r="K2930" s="42">
        <v>66679.927359170193</v>
      </c>
      <c r="N2930" s="43"/>
    </row>
    <row r="2931" spans="1:14" x14ac:dyDescent="0.3">
      <c r="A2931" s="10" t="s">
        <v>9</v>
      </c>
      <c r="B2931" s="10" t="s">
        <v>119</v>
      </c>
      <c r="C2931" s="10" t="s">
        <v>4722</v>
      </c>
      <c r="D2931" s="10" t="s">
        <v>4723</v>
      </c>
      <c r="E2931" s="11" t="s">
        <v>5590</v>
      </c>
      <c r="F2931" s="10" t="s">
        <v>4735</v>
      </c>
      <c r="G2931" s="11" t="s">
        <v>4736</v>
      </c>
      <c r="H2931" s="42">
        <v>302645.19219999999</v>
      </c>
      <c r="I2931" s="42">
        <v>1001.99337508945</v>
      </c>
      <c r="J2931" s="42">
        <v>14734.016646853899</v>
      </c>
      <c r="K2931" s="42">
        <v>15736.010021943401</v>
      </c>
      <c r="N2931" s="43"/>
    </row>
    <row r="2932" spans="1:14" x14ac:dyDescent="0.3">
      <c r="A2932" s="10" t="s">
        <v>9</v>
      </c>
      <c r="B2932" s="10" t="s">
        <v>119</v>
      </c>
      <c r="C2932" s="10" t="s">
        <v>4722</v>
      </c>
      <c r="D2932" s="10" t="s">
        <v>4723</v>
      </c>
      <c r="E2932" s="11" t="s">
        <v>5590</v>
      </c>
      <c r="F2932" s="10" t="s">
        <v>4822</v>
      </c>
      <c r="G2932" s="11" t="s">
        <v>4823</v>
      </c>
      <c r="H2932" s="42">
        <v>309177.10310000001</v>
      </c>
      <c r="I2932" s="42">
        <v>1023.61913138635</v>
      </c>
      <c r="J2932" s="42">
        <v>15052.0170061386</v>
      </c>
      <c r="K2932" s="42">
        <v>16075.6361375249</v>
      </c>
      <c r="N2932" s="43"/>
    </row>
    <row r="2933" spans="1:14" x14ac:dyDescent="0.3">
      <c r="A2933" s="10" t="s">
        <v>9</v>
      </c>
      <c r="B2933" s="10" t="s">
        <v>119</v>
      </c>
      <c r="C2933" s="10" t="s">
        <v>4743</v>
      </c>
      <c r="D2933" s="10" t="s">
        <v>4744</v>
      </c>
      <c r="E2933" s="11" t="s">
        <v>5591</v>
      </c>
      <c r="F2933" s="10" t="s">
        <v>416</v>
      </c>
      <c r="G2933" s="11" t="s">
        <v>417</v>
      </c>
      <c r="H2933" s="42">
        <v>7992.6787999999997</v>
      </c>
      <c r="I2933" s="42">
        <v>23.896320196203099</v>
      </c>
      <c r="J2933" s="42">
        <v>10.949115082998301</v>
      </c>
      <c r="K2933" s="42">
        <v>34.845435279201403</v>
      </c>
      <c r="N2933" s="43"/>
    </row>
    <row r="2934" spans="1:14" x14ac:dyDescent="0.3">
      <c r="A2934" s="10" t="s">
        <v>9</v>
      </c>
      <c r="B2934" s="10" t="s">
        <v>119</v>
      </c>
      <c r="C2934" s="10" t="s">
        <v>4743</v>
      </c>
      <c r="D2934" s="10" t="s">
        <v>4744</v>
      </c>
      <c r="E2934" s="11" t="s">
        <v>5591</v>
      </c>
      <c r="F2934" s="10" t="s">
        <v>4746</v>
      </c>
      <c r="G2934" s="11" t="s">
        <v>4747</v>
      </c>
      <c r="H2934" s="42">
        <v>5029.1012000000001</v>
      </c>
      <c r="I2934" s="42">
        <v>15.035886865026701</v>
      </c>
      <c r="J2934" s="42">
        <v>6.8893308387405003</v>
      </c>
      <c r="K2934" s="42">
        <v>21.925217703767199</v>
      </c>
      <c r="N2934" s="43"/>
    </row>
    <row r="2935" spans="1:14" x14ac:dyDescent="0.3">
      <c r="A2935" s="10" t="s">
        <v>9</v>
      </c>
      <c r="B2935" s="10" t="s">
        <v>119</v>
      </c>
      <c r="C2935" s="10" t="s">
        <v>4743</v>
      </c>
      <c r="D2935" s="10" t="s">
        <v>4744</v>
      </c>
      <c r="E2935" s="11" t="s">
        <v>5591</v>
      </c>
      <c r="F2935" s="10" t="s">
        <v>4754</v>
      </c>
      <c r="G2935" s="11" t="s">
        <v>4755</v>
      </c>
      <c r="H2935" s="42">
        <v>1436.8860999999999</v>
      </c>
      <c r="I2935" s="42">
        <v>4.2959676757219096</v>
      </c>
      <c r="J2935" s="42">
        <v>1.96838023964014</v>
      </c>
      <c r="K2935" s="42">
        <v>6.26434791536205</v>
      </c>
      <c r="N2935" s="43"/>
    </row>
    <row r="2936" spans="1:14" x14ac:dyDescent="0.3">
      <c r="A2936" s="10" t="s">
        <v>9</v>
      </c>
      <c r="B2936" s="10" t="s">
        <v>119</v>
      </c>
      <c r="C2936" s="10" t="s">
        <v>4743</v>
      </c>
      <c r="D2936" s="10" t="s">
        <v>4750</v>
      </c>
      <c r="E2936" s="11" t="s">
        <v>4947</v>
      </c>
      <c r="F2936" s="10" t="s">
        <v>416</v>
      </c>
      <c r="G2936" s="11" t="s">
        <v>417</v>
      </c>
      <c r="H2936" s="42">
        <v>17424.111400000002</v>
      </c>
      <c r="I2936" s="42">
        <v>60.221978654685401</v>
      </c>
      <c r="J2936" s="42">
        <v>94.756218864164694</v>
      </c>
      <c r="K2936" s="42">
        <v>154.97819751885001</v>
      </c>
      <c r="N2936" s="43"/>
    </row>
    <row r="2937" spans="1:14" x14ac:dyDescent="0.3">
      <c r="A2937" s="10" t="s">
        <v>9</v>
      </c>
      <c r="B2937" s="10" t="s">
        <v>119</v>
      </c>
      <c r="C2937" s="10" t="s">
        <v>4743</v>
      </c>
      <c r="D2937" s="10" t="s">
        <v>4750</v>
      </c>
      <c r="E2937" s="11" t="s">
        <v>4947</v>
      </c>
      <c r="F2937" s="10" t="s">
        <v>4746</v>
      </c>
      <c r="G2937" s="11" t="s">
        <v>4747</v>
      </c>
      <c r="H2937" s="42">
        <v>5530.2614999999996</v>
      </c>
      <c r="I2937" s="42">
        <v>19.1139323556175</v>
      </c>
      <c r="J2937" s="42">
        <v>30.074799900365299</v>
      </c>
      <c r="K2937" s="42">
        <v>49.188732255982899</v>
      </c>
      <c r="N2937" s="43"/>
    </row>
    <row r="2938" spans="1:14" x14ac:dyDescent="0.3">
      <c r="A2938" s="10" t="s">
        <v>9</v>
      </c>
      <c r="B2938" s="10" t="s">
        <v>119</v>
      </c>
      <c r="C2938" s="10" t="s">
        <v>4743</v>
      </c>
      <c r="D2938" s="10" t="s">
        <v>4750</v>
      </c>
      <c r="E2938" s="11" t="s">
        <v>4947</v>
      </c>
      <c r="F2938" s="10" t="s">
        <v>4748</v>
      </c>
      <c r="G2938" s="11" t="s">
        <v>4749</v>
      </c>
      <c r="H2938" s="42">
        <v>19468.025900000001</v>
      </c>
      <c r="I2938" s="42">
        <v>55.032223277007802</v>
      </c>
      <c r="J2938" s="42">
        <v>0</v>
      </c>
      <c r="K2938" s="42">
        <v>55.032223277007802</v>
      </c>
      <c r="N2938" s="43"/>
    </row>
    <row r="2939" spans="1:14" x14ac:dyDescent="0.3">
      <c r="A2939" s="10" t="s">
        <v>9</v>
      </c>
      <c r="B2939" s="10" t="s">
        <v>119</v>
      </c>
      <c r="C2939" s="10" t="s">
        <v>4743</v>
      </c>
      <c r="D2939" s="10" t="s">
        <v>4750</v>
      </c>
      <c r="E2939" s="11" t="s">
        <v>4947</v>
      </c>
      <c r="F2939" s="10" t="s">
        <v>4754</v>
      </c>
      <c r="G2939" s="11" t="s">
        <v>4755</v>
      </c>
      <c r="H2939" s="42">
        <v>0</v>
      </c>
      <c r="I2939" s="42">
        <v>0</v>
      </c>
      <c r="J2939" s="42">
        <v>0</v>
      </c>
      <c r="K2939" s="42">
        <v>0</v>
      </c>
      <c r="N2939" s="43"/>
    </row>
    <row r="2940" spans="1:14" x14ac:dyDescent="0.3">
      <c r="A2940" s="10" t="s">
        <v>9</v>
      </c>
      <c r="B2940" s="10" t="s">
        <v>119</v>
      </c>
      <c r="C2940" s="10" t="s">
        <v>4743</v>
      </c>
      <c r="D2940" s="10" t="s">
        <v>4750</v>
      </c>
      <c r="E2940" s="11" t="s">
        <v>4947</v>
      </c>
      <c r="F2940" s="10" t="s">
        <v>4764</v>
      </c>
      <c r="G2940" s="11" t="s">
        <v>4765</v>
      </c>
      <c r="H2940" s="42">
        <v>984.84109999999998</v>
      </c>
      <c r="I2940" s="42">
        <v>3.40385096743874</v>
      </c>
      <c r="J2940" s="42">
        <v>5.3557862836267001</v>
      </c>
      <c r="K2940" s="42">
        <v>8.7596372510654401</v>
      </c>
      <c r="N2940" s="43"/>
    </row>
    <row r="2941" spans="1:14" x14ac:dyDescent="0.3">
      <c r="A2941" s="10" t="s">
        <v>9</v>
      </c>
      <c r="B2941" s="10" t="s">
        <v>119</v>
      </c>
      <c r="C2941" s="10" t="s">
        <v>4743</v>
      </c>
      <c r="D2941" s="10" t="s">
        <v>4752</v>
      </c>
      <c r="E2941" s="11" t="s">
        <v>5400</v>
      </c>
      <c r="F2941" s="10" t="s">
        <v>416</v>
      </c>
      <c r="G2941" s="11" t="s">
        <v>417</v>
      </c>
      <c r="H2941" s="42">
        <v>50658.816400000003</v>
      </c>
      <c r="I2941" s="42">
        <v>480.662789187633</v>
      </c>
      <c r="J2941" s="42">
        <v>3747.5336474012502</v>
      </c>
      <c r="K2941" s="42">
        <v>4228.1964365888798</v>
      </c>
      <c r="N2941" s="43"/>
    </row>
    <row r="2942" spans="1:14" x14ac:dyDescent="0.3">
      <c r="A2942" s="10" t="s">
        <v>9</v>
      </c>
      <c r="B2942" s="10" t="s">
        <v>119</v>
      </c>
      <c r="C2942" s="10" t="s">
        <v>4743</v>
      </c>
      <c r="D2942" s="10" t="s">
        <v>4752</v>
      </c>
      <c r="E2942" s="11" t="s">
        <v>5400</v>
      </c>
      <c r="F2942" s="10" t="s">
        <v>4746</v>
      </c>
      <c r="G2942" s="11" t="s">
        <v>4747</v>
      </c>
      <c r="H2942" s="42">
        <v>20025.3868</v>
      </c>
      <c r="I2942" s="42">
        <v>190.00558974297499</v>
      </c>
      <c r="J2942" s="42">
        <v>1481.3968477975</v>
      </c>
      <c r="K2942" s="42">
        <v>1671.4024375404799</v>
      </c>
      <c r="N2942" s="43"/>
    </row>
    <row r="2943" spans="1:14" x14ac:dyDescent="0.3">
      <c r="A2943" s="10" t="s">
        <v>9</v>
      </c>
      <c r="B2943" s="10" t="s">
        <v>119</v>
      </c>
      <c r="C2943" s="10" t="s">
        <v>4743</v>
      </c>
      <c r="D2943" s="10" t="s">
        <v>4752</v>
      </c>
      <c r="E2943" s="11" t="s">
        <v>5400</v>
      </c>
      <c r="F2943" s="10" t="s">
        <v>4748</v>
      </c>
      <c r="G2943" s="11" t="s">
        <v>4749</v>
      </c>
      <c r="H2943" s="42">
        <v>61793.453399999999</v>
      </c>
      <c r="I2943" s="42">
        <v>597.54514490783504</v>
      </c>
      <c r="J2943" s="42">
        <v>17.4875058452504</v>
      </c>
      <c r="K2943" s="42">
        <v>615.03265075308605</v>
      </c>
      <c r="N2943" s="43"/>
    </row>
    <row r="2944" spans="1:14" x14ac:dyDescent="0.3">
      <c r="A2944" s="10" t="s">
        <v>9</v>
      </c>
      <c r="B2944" s="10" t="s">
        <v>119</v>
      </c>
      <c r="C2944" s="10" t="s">
        <v>4743</v>
      </c>
      <c r="D2944" s="10" t="s">
        <v>4752</v>
      </c>
      <c r="E2944" s="11" t="s">
        <v>5400</v>
      </c>
      <c r="F2944" s="10" t="s">
        <v>4754</v>
      </c>
      <c r="G2944" s="11" t="s">
        <v>4755</v>
      </c>
      <c r="H2944" s="42">
        <v>1948.4160999999999</v>
      </c>
      <c r="I2944" s="42">
        <v>18.4870303533705</v>
      </c>
      <c r="J2944" s="42">
        <v>144.13590951543301</v>
      </c>
      <c r="K2944" s="42">
        <v>162.622939868803</v>
      </c>
      <c r="N2944" s="43"/>
    </row>
    <row r="2945" spans="1:14" x14ac:dyDescent="0.3">
      <c r="A2945" s="10" t="s">
        <v>9</v>
      </c>
      <c r="B2945" s="10" t="s">
        <v>119</v>
      </c>
      <c r="C2945" s="10" t="s">
        <v>4743</v>
      </c>
      <c r="D2945" s="10" t="s">
        <v>4756</v>
      </c>
      <c r="E2945" s="11" t="s">
        <v>5178</v>
      </c>
      <c r="F2945" s="10" t="s">
        <v>416</v>
      </c>
      <c r="G2945" s="11" t="s">
        <v>417</v>
      </c>
      <c r="H2945" s="42">
        <v>16154.7279</v>
      </c>
      <c r="I2945" s="42">
        <v>80.420579719709096</v>
      </c>
      <c r="J2945" s="42">
        <v>290.30671003478199</v>
      </c>
      <c r="K2945" s="42">
        <v>370.72728975449098</v>
      </c>
      <c r="N2945" s="43"/>
    </row>
    <row r="2946" spans="1:14" x14ac:dyDescent="0.3">
      <c r="A2946" s="10" t="s">
        <v>9</v>
      </c>
      <c r="B2946" s="10" t="s">
        <v>119</v>
      </c>
      <c r="C2946" s="10" t="s">
        <v>4743</v>
      </c>
      <c r="D2946" s="10" t="s">
        <v>4756</v>
      </c>
      <c r="E2946" s="11" t="s">
        <v>5178</v>
      </c>
      <c r="F2946" s="10" t="s">
        <v>4746</v>
      </c>
      <c r="G2946" s="11" t="s">
        <v>4747</v>
      </c>
      <c r="H2946" s="42">
        <v>4950.6423999999997</v>
      </c>
      <c r="I2946" s="42">
        <v>24.6450163657173</v>
      </c>
      <c r="J2946" s="42">
        <v>88.964959526787993</v>
      </c>
      <c r="K2946" s="42">
        <v>113.60997589250501</v>
      </c>
      <c r="N2946" s="43"/>
    </row>
    <row r="2947" spans="1:14" x14ac:dyDescent="0.3">
      <c r="A2947" s="10" t="s">
        <v>9</v>
      </c>
      <c r="B2947" s="10" t="s">
        <v>119</v>
      </c>
      <c r="C2947" s="10" t="s">
        <v>4743</v>
      </c>
      <c r="D2947" s="10" t="s">
        <v>4756</v>
      </c>
      <c r="E2947" s="11" t="s">
        <v>5178</v>
      </c>
      <c r="F2947" s="10" t="s">
        <v>4754</v>
      </c>
      <c r="G2947" s="11" t="s">
        <v>4755</v>
      </c>
      <c r="H2947" s="42">
        <v>781.68039999999996</v>
      </c>
      <c r="I2947" s="42">
        <v>3.8913183735343102</v>
      </c>
      <c r="J2947" s="42">
        <v>14.0470988726507</v>
      </c>
      <c r="K2947" s="42">
        <v>17.938417246185001</v>
      </c>
      <c r="N2947" s="43"/>
    </row>
    <row r="2948" spans="1:14" x14ac:dyDescent="0.3">
      <c r="A2948" s="10" t="s">
        <v>9</v>
      </c>
      <c r="B2948" s="10" t="s">
        <v>119</v>
      </c>
      <c r="C2948" s="10" t="s">
        <v>4743</v>
      </c>
      <c r="D2948" s="10" t="s">
        <v>4758</v>
      </c>
      <c r="E2948" s="11" t="s">
        <v>5592</v>
      </c>
      <c r="F2948" s="10" t="s">
        <v>416</v>
      </c>
      <c r="G2948" s="11" t="s">
        <v>417</v>
      </c>
      <c r="H2948" s="42">
        <v>73309.657099999997</v>
      </c>
      <c r="I2948" s="42">
        <v>89.404103793801497</v>
      </c>
      <c r="J2948" s="42">
        <v>778.92228413538999</v>
      </c>
      <c r="K2948" s="42">
        <v>868.32638792919204</v>
      </c>
      <c r="N2948" s="43"/>
    </row>
    <row r="2949" spans="1:14" x14ac:dyDescent="0.3">
      <c r="A2949" s="10" t="s">
        <v>9</v>
      </c>
      <c r="B2949" s="10" t="s">
        <v>119</v>
      </c>
      <c r="C2949" s="10" t="s">
        <v>4743</v>
      </c>
      <c r="D2949" s="10" t="s">
        <v>4758</v>
      </c>
      <c r="E2949" s="11" t="s">
        <v>5592</v>
      </c>
      <c r="F2949" s="10" t="s">
        <v>4746</v>
      </c>
      <c r="G2949" s="11" t="s">
        <v>4747</v>
      </c>
      <c r="H2949" s="42">
        <v>29221.331900000001</v>
      </c>
      <c r="I2949" s="42">
        <v>35.636600812913898</v>
      </c>
      <c r="J2949" s="42">
        <v>310.47951185816299</v>
      </c>
      <c r="K2949" s="42">
        <v>346.116112671076</v>
      </c>
      <c r="N2949" s="43"/>
    </row>
    <row r="2950" spans="1:14" x14ac:dyDescent="0.3">
      <c r="A2950" s="10" t="s">
        <v>9</v>
      </c>
      <c r="B2950" s="10" t="s">
        <v>119</v>
      </c>
      <c r="C2950" s="10" t="s">
        <v>4743</v>
      </c>
      <c r="D2950" s="10" t="s">
        <v>4758</v>
      </c>
      <c r="E2950" s="11" t="s">
        <v>5592</v>
      </c>
      <c r="F2950" s="10" t="s">
        <v>4754</v>
      </c>
      <c r="G2950" s="11" t="s">
        <v>4755</v>
      </c>
      <c r="H2950" s="42">
        <v>5639.2043999999996</v>
      </c>
      <c r="I2950" s="42">
        <v>6.8772387533693502</v>
      </c>
      <c r="J2950" s="42">
        <v>59.9170987796454</v>
      </c>
      <c r="K2950" s="42">
        <v>66.794337533014797</v>
      </c>
      <c r="N2950" s="43"/>
    </row>
    <row r="2951" spans="1:14" x14ac:dyDescent="0.3">
      <c r="A2951" s="10" t="s">
        <v>9</v>
      </c>
      <c r="B2951" s="10" t="s">
        <v>119</v>
      </c>
      <c r="C2951" s="10" t="s">
        <v>4743</v>
      </c>
      <c r="D2951" s="10" t="s">
        <v>4762</v>
      </c>
      <c r="E2951" s="11" t="s">
        <v>5213</v>
      </c>
      <c r="F2951" s="10" t="s">
        <v>13</v>
      </c>
      <c r="G2951" s="11" t="s">
        <v>415</v>
      </c>
      <c r="H2951" s="42">
        <v>0</v>
      </c>
      <c r="I2951" s="42">
        <v>0</v>
      </c>
      <c r="J2951" s="42">
        <v>0</v>
      </c>
      <c r="K2951" s="42">
        <v>0</v>
      </c>
      <c r="N2951" s="43"/>
    </row>
    <row r="2952" spans="1:14" x14ac:dyDescent="0.3">
      <c r="A2952" s="10" t="s">
        <v>9</v>
      </c>
      <c r="B2952" s="10" t="s">
        <v>119</v>
      </c>
      <c r="C2952" s="10" t="s">
        <v>4743</v>
      </c>
      <c r="D2952" s="10" t="s">
        <v>4762</v>
      </c>
      <c r="E2952" s="11" t="s">
        <v>5213</v>
      </c>
      <c r="F2952" s="10" t="s">
        <v>416</v>
      </c>
      <c r="G2952" s="11" t="s">
        <v>417</v>
      </c>
      <c r="H2952" s="42">
        <v>50451.490599999997</v>
      </c>
      <c r="I2952" s="42">
        <v>156.84373318173101</v>
      </c>
      <c r="J2952" s="42">
        <v>5251.28456580282</v>
      </c>
      <c r="K2952" s="42">
        <v>5408.1282989845504</v>
      </c>
      <c r="N2952" s="43"/>
    </row>
    <row r="2953" spans="1:14" x14ac:dyDescent="0.3">
      <c r="A2953" s="10" t="s">
        <v>9</v>
      </c>
      <c r="B2953" s="10" t="s">
        <v>119</v>
      </c>
      <c r="C2953" s="10" t="s">
        <v>4743</v>
      </c>
      <c r="D2953" s="10" t="s">
        <v>4762</v>
      </c>
      <c r="E2953" s="11" t="s">
        <v>5213</v>
      </c>
      <c r="F2953" s="10" t="s">
        <v>4746</v>
      </c>
      <c r="G2953" s="11" t="s">
        <v>4747</v>
      </c>
      <c r="H2953" s="42">
        <v>50451.490599999997</v>
      </c>
      <c r="I2953" s="42">
        <v>156.84373318173101</v>
      </c>
      <c r="J2953" s="42">
        <v>5251.28456580282</v>
      </c>
      <c r="K2953" s="42">
        <v>5408.1282989845504</v>
      </c>
      <c r="N2953" s="43"/>
    </row>
    <row r="2954" spans="1:14" x14ac:dyDescent="0.3">
      <c r="A2954" s="10" t="s">
        <v>9</v>
      </c>
      <c r="B2954" s="10" t="s">
        <v>119</v>
      </c>
      <c r="C2954" s="10" t="s">
        <v>4743</v>
      </c>
      <c r="D2954" s="10" t="s">
        <v>4766</v>
      </c>
      <c r="E2954" s="11" t="s">
        <v>4773</v>
      </c>
      <c r="F2954" s="10" t="s">
        <v>416</v>
      </c>
      <c r="G2954" s="11" t="s">
        <v>417</v>
      </c>
      <c r="H2954" s="42">
        <v>44257.83</v>
      </c>
      <c r="I2954" s="42">
        <v>186.40224110531599</v>
      </c>
      <c r="J2954" s="42">
        <v>547.29548057182205</v>
      </c>
      <c r="K2954" s="42">
        <v>733.69772167713802</v>
      </c>
      <c r="N2954" s="43"/>
    </row>
    <row r="2955" spans="1:14" x14ac:dyDescent="0.3">
      <c r="A2955" s="10" t="s">
        <v>9</v>
      </c>
      <c r="B2955" s="10" t="s">
        <v>119</v>
      </c>
      <c r="C2955" s="10" t="s">
        <v>4743</v>
      </c>
      <c r="D2955" s="10" t="s">
        <v>4766</v>
      </c>
      <c r="E2955" s="11" t="s">
        <v>4773</v>
      </c>
      <c r="F2955" s="10" t="s">
        <v>4746</v>
      </c>
      <c r="G2955" s="11" t="s">
        <v>4747</v>
      </c>
      <c r="H2955" s="42">
        <v>9979.7067999999999</v>
      </c>
      <c r="I2955" s="42">
        <v>42.031877896296599</v>
      </c>
      <c r="J2955" s="42">
        <v>123.40976522698</v>
      </c>
      <c r="K2955" s="42">
        <v>165.44164312327601</v>
      </c>
      <c r="N2955" s="43"/>
    </row>
    <row r="2956" spans="1:14" x14ac:dyDescent="0.3">
      <c r="A2956" s="10" t="s">
        <v>9</v>
      </c>
      <c r="B2956" s="10" t="s">
        <v>119</v>
      </c>
      <c r="C2956" s="10" t="s">
        <v>4743</v>
      </c>
      <c r="D2956" s="10" t="s">
        <v>4766</v>
      </c>
      <c r="E2956" s="11" t="s">
        <v>4773</v>
      </c>
      <c r="F2956" s="10" t="s">
        <v>4748</v>
      </c>
      <c r="G2956" s="11" t="s">
        <v>4749</v>
      </c>
      <c r="H2956" s="42">
        <v>155119.35509999999</v>
      </c>
      <c r="I2956" s="42">
        <v>653.32158034461099</v>
      </c>
      <c r="J2956" s="42">
        <v>1918.2170029845699</v>
      </c>
      <c r="K2956" s="42">
        <v>2571.5385833291798</v>
      </c>
      <c r="N2956" s="43"/>
    </row>
    <row r="2957" spans="1:14" x14ac:dyDescent="0.3">
      <c r="A2957" s="10" t="s">
        <v>9</v>
      </c>
      <c r="B2957" s="10" t="s">
        <v>119</v>
      </c>
      <c r="C2957" s="10" t="s">
        <v>4743</v>
      </c>
      <c r="D2957" s="10" t="s">
        <v>4766</v>
      </c>
      <c r="E2957" s="11" t="s">
        <v>4773</v>
      </c>
      <c r="F2957" s="10" t="s">
        <v>4760</v>
      </c>
      <c r="G2957" s="11" t="s">
        <v>4761</v>
      </c>
      <c r="H2957" s="42">
        <v>72244.399000000005</v>
      </c>
      <c r="I2957" s="42">
        <v>304.27424651014701</v>
      </c>
      <c r="J2957" s="42">
        <v>893.37938740400398</v>
      </c>
      <c r="K2957" s="42">
        <v>1197.6536339141501</v>
      </c>
      <c r="N2957" s="43"/>
    </row>
    <row r="2958" spans="1:14" x14ac:dyDescent="0.3">
      <c r="A2958" s="10" t="s">
        <v>9</v>
      </c>
      <c r="B2958" s="10" t="s">
        <v>119</v>
      </c>
      <c r="C2958" s="10" t="s">
        <v>4743</v>
      </c>
      <c r="D2958" s="10" t="s">
        <v>4766</v>
      </c>
      <c r="E2958" s="11" t="s">
        <v>4773</v>
      </c>
      <c r="F2958" s="10" t="s">
        <v>4754</v>
      </c>
      <c r="G2958" s="11" t="s">
        <v>4755</v>
      </c>
      <c r="H2958" s="42">
        <v>3471.2024000000001</v>
      </c>
      <c r="I2958" s="42">
        <v>14.6197836161032</v>
      </c>
      <c r="J2958" s="42">
        <v>42.925135731123298</v>
      </c>
      <c r="K2958" s="42">
        <v>57.544919347226497</v>
      </c>
      <c r="N2958" s="43"/>
    </row>
    <row r="2959" spans="1:14" x14ac:dyDescent="0.3">
      <c r="A2959" s="10" t="s">
        <v>9</v>
      </c>
      <c r="B2959" s="10" t="s">
        <v>119</v>
      </c>
      <c r="C2959" s="10" t="s">
        <v>4743</v>
      </c>
      <c r="D2959" s="10" t="s">
        <v>4768</v>
      </c>
      <c r="E2959" s="11" t="s">
        <v>4775</v>
      </c>
      <c r="F2959" s="10" t="s">
        <v>416</v>
      </c>
      <c r="G2959" s="11" t="s">
        <v>417</v>
      </c>
      <c r="H2959" s="42">
        <v>28942.7399</v>
      </c>
      <c r="I2959" s="42" t="s">
        <v>414</v>
      </c>
      <c r="J2959" s="42">
        <v>0</v>
      </c>
      <c r="K2959" s="42">
        <v>0</v>
      </c>
      <c r="N2959" s="43"/>
    </row>
    <row r="2960" spans="1:14" x14ac:dyDescent="0.3">
      <c r="A2960" s="10" t="s">
        <v>9</v>
      </c>
      <c r="B2960" s="10" t="s">
        <v>119</v>
      </c>
      <c r="C2960" s="10" t="s">
        <v>4743</v>
      </c>
      <c r="D2960" s="10" t="s">
        <v>4768</v>
      </c>
      <c r="E2960" s="11" t="s">
        <v>4775</v>
      </c>
      <c r="F2960" s="10" t="s">
        <v>4746</v>
      </c>
      <c r="G2960" s="11" t="s">
        <v>4747</v>
      </c>
      <c r="H2960" s="42">
        <v>0</v>
      </c>
      <c r="I2960" s="42" t="s">
        <v>414</v>
      </c>
      <c r="J2960" s="42">
        <v>0</v>
      </c>
      <c r="K2960" s="42">
        <v>0</v>
      </c>
      <c r="N2960" s="43"/>
    </row>
    <row r="2961" spans="1:14" x14ac:dyDescent="0.3">
      <c r="A2961" s="10" t="s">
        <v>9</v>
      </c>
      <c r="B2961" s="10" t="s">
        <v>119</v>
      </c>
      <c r="C2961" s="10" t="s">
        <v>4743</v>
      </c>
      <c r="D2961" s="10" t="s">
        <v>4770</v>
      </c>
      <c r="E2961" s="11" t="s">
        <v>4777</v>
      </c>
      <c r="F2961" s="10" t="s">
        <v>416</v>
      </c>
      <c r="G2961" s="11" t="s">
        <v>417</v>
      </c>
      <c r="H2961" s="42">
        <v>10677.4131</v>
      </c>
      <c r="I2961" s="42">
        <v>31.193404758311999</v>
      </c>
      <c r="J2961" s="42">
        <v>18.531003470650401</v>
      </c>
      <c r="K2961" s="42">
        <v>49.724408228962297</v>
      </c>
      <c r="N2961" s="43"/>
    </row>
    <row r="2962" spans="1:14" x14ac:dyDescent="0.3">
      <c r="A2962" s="10" t="s">
        <v>9</v>
      </c>
      <c r="B2962" s="10" t="s">
        <v>119</v>
      </c>
      <c r="C2962" s="10" t="s">
        <v>4743</v>
      </c>
      <c r="D2962" s="10" t="s">
        <v>4770</v>
      </c>
      <c r="E2962" s="11" t="s">
        <v>4777</v>
      </c>
      <c r="F2962" s="10" t="s">
        <v>4746</v>
      </c>
      <c r="G2962" s="11" t="s">
        <v>4747</v>
      </c>
      <c r="H2962" s="42">
        <v>0</v>
      </c>
      <c r="I2962" s="42">
        <v>0</v>
      </c>
      <c r="J2962" s="42">
        <v>0</v>
      </c>
      <c r="K2962" s="42">
        <v>0</v>
      </c>
      <c r="N2962" s="43"/>
    </row>
    <row r="2963" spans="1:14" x14ac:dyDescent="0.3">
      <c r="A2963" s="10" t="s">
        <v>9</v>
      </c>
      <c r="B2963" s="10" t="s">
        <v>119</v>
      </c>
      <c r="C2963" s="10" t="s">
        <v>4743</v>
      </c>
      <c r="D2963" s="10" t="s">
        <v>4770</v>
      </c>
      <c r="E2963" s="11" t="s">
        <v>4777</v>
      </c>
      <c r="F2963" s="10" t="s">
        <v>4748</v>
      </c>
      <c r="G2963" s="11" t="s">
        <v>4749</v>
      </c>
      <c r="H2963" s="42">
        <v>4298.1112000000003</v>
      </c>
      <c r="I2963" s="42">
        <v>12.5566671696595</v>
      </c>
      <c r="J2963" s="42">
        <v>7.4595141089482402</v>
      </c>
      <c r="K2963" s="42">
        <v>20.0161812786077</v>
      </c>
      <c r="N2963" s="43"/>
    </row>
    <row r="2964" spans="1:14" x14ac:dyDescent="0.3">
      <c r="A2964" s="10" t="s">
        <v>9</v>
      </c>
      <c r="B2964" s="10" t="s">
        <v>119</v>
      </c>
      <c r="C2964" s="10" t="s">
        <v>4743</v>
      </c>
      <c r="D2964" s="10" t="s">
        <v>4770</v>
      </c>
      <c r="E2964" s="11" t="s">
        <v>4777</v>
      </c>
      <c r="F2964" s="10" t="s">
        <v>4754</v>
      </c>
      <c r="G2964" s="11" t="s">
        <v>4755</v>
      </c>
      <c r="H2964" s="42">
        <v>9682.0611000000008</v>
      </c>
      <c r="I2964" s="42">
        <v>28.285544992706601</v>
      </c>
      <c r="J2964" s="42">
        <v>16.8035370454202</v>
      </c>
      <c r="K2964" s="42">
        <v>45.089082038126897</v>
      </c>
      <c r="N2964" s="43"/>
    </row>
    <row r="2965" spans="1:14" x14ac:dyDescent="0.3">
      <c r="A2965" s="10" t="s">
        <v>9</v>
      </c>
      <c r="B2965" s="10" t="s">
        <v>119</v>
      </c>
      <c r="C2965" s="10" t="s">
        <v>4743</v>
      </c>
      <c r="D2965" s="10" t="s">
        <v>4772</v>
      </c>
      <c r="E2965" s="11" t="s">
        <v>5593</v>
      </c>
      <c r="F2965" s="10" t="s">
        <v>416</v>
      </c>
      <c r="G2965" s="11" t="s">
        <v>417</v>
      </c>
      <c r="H2965" s="42">
        <v>33999.9179</v>
      </c>
      <c r="I2965" s="42">
        <v>150.92633462465301</v>
      </c>
      <c r="J2965" s="42">
        <v>2111.8187830176298</v>
      </c>
      <c r="K2965" s="42">
        <v>2262.7451176422801</v>
      </c>
      <c r="N2965" s="43"/>
    </row>
    <row r="2966" spans="1:14" x14ac:dyDescent="0.3">
      <c r="A2966" s="10" t="s">
        <v>9</v>
      </c>
      <c r="B2966" s="10" t="s">
        <v>119</v>
      </c>
      <c r="C2966" s="10" t="s">
        <v>4743</v>
      </c>
      <c r="D2966" s="10" t="s">
        <v>4772</v>
      </c>
      <c r="E2966" s="11" t="s">
        <v>5593</v>
      </c>
      <c r="F2966" s="10" t="s">
        <v>4746</v>
      </c>
      <c r="G2966" s="11" t="s">
        <v>4747</v>
      </c>
      <c r="H2966" s="42">
        <v>4014.3015</v>
      </c>
      <c r="I2966" s="42">
        <v>17.819567236542198</v>
      </c>
      <c r="J2966" s="42">
        <v>249.338174739111</v>
      </c>
      <c r="K2966" s="42">
        <v>267.15774197565401</v>
      </c>
      <c r="N2966" s="43"/>
    </row>
    <row r="2967" spans="1:14" x14ac:dyDescent="0.3">
      <c r="A2967" s="10" t="s">
        <v>9</v>
      </c>
      <c r="B2967" s="10" t="s">
        <v>119</v>
      </c>
      <c r="C2967" s="10" t="s">
        <v>4743</v>
      </c>
      <c r="D2967" s="10" t="s">
        <v>4772</v>
      </c>
      <c r="E2967" s="11" t="s">
        <v>5593</v>
      </c>
      <c r="F2967" s="10" t="s">
        <v>4754</v>
      </c>
      <c r="G2967" s="11" t="s">
        <v>4755</v>
      </c>
      <c r="H2967" s="42">
        <v>973.16399999999999</v>
      </c>
      <c r="I2967" s="42">
        <v>4.3198950876466</v>
      </c>
      <c r="J2967" s="42">
        <v>60.445618118572497</v>
      </c>
      <c r="K2967" s="42">
        <v>64.765513206219097</v>
      </c>
      <c r="N2967" s="43"/>
    </row>
    <row r="2968" spans="1:14" x14ac:dyDescent="0.3">
      <c r="A2968" s="10" t="s">
        <v>9</v>
      </c>
      <c r="B2968" s="10" t="s">
        <v>119</v>
      </c>
      <c r="C2968" s="10" t="s">
        <v>4743</v>
      </c>
      <c r="D2968" s="10" t="s">
        <v>4772</v>
      </c>
      <c r="E2968" s="11" t="s">
        <v>5593</v>
      </c>
      <c r="F2968" s="10" t="s">
        <v>4838</v>
      </c>
      <c r="G2968" s="11" t="s">
        <v>4839</v>
      </c>
      <c r="H2968" s="42">
        <v>101999.7534</v>
      </c>
      <c r="I2968" s="42">
        <v>452.77900387395903</v>
      </c>
      <c r="J2968" s="42">
        <v>6335.4563490528799</v>
      </c>
      <c r="K2968" s="42">
        <v>6788.2353529268403</v>
      </c>
      <c r="N2968" s="43"/>
    </row>
    <row r="2969" spans="1:14" x14ac:dyDescent="0.3">
      <c r="A2969" s="10" t="s">
        <v>9</v>
      </c>
      <c r="B2969" s="10" t="s">
        <v>119</v>
      </c>
      <c r="C2969" s="10" t="s">
        <v>4743</v>
      </c>
      <c r="D2969" s="10" t="s">
        <v>4772</v>
      </c>
      <c r="E2969" s="11" t="s">
        <v>5593</v>
      </c>
      <c r="F2969" s="10" t="s">
        <v>4840</v>
      </c>
      <c r="G2969" s="11" t="s">
        <v>4841</v>
      </c>
      <c r="H2969" s="42">
        <v>20253.975999999999</v>
      </c>
      <c r="I2969" s="42">
        <v>89.907816511644896</v>
      </c>
      <c r="J2969" s="42">
        <v>1258.0244270927899</v>
      </c>
      <c r="K2969" s="42">
        <v>1347.9322436044299</v>
      </c>
      <c r="N2969" s="43"/>
    </row>
    <row r="2970" spans="1:14" x14ac:dyDescent="0.3">
      <c r="A2970" s="10" t="s">
        <v>9</v>
      </c>
      <c r="B2970" s="10" t="s">
        <v>119</v>
      </c>
      <c r="C2970" s="10" t="s">
        <v>4779</v>
      </c>
      <c r="D2970" s="10" t="s">
        <v>5594</v>
      </c>
      <c r="E2970" s="11" t="s">
        <v>5595</v>
      </c>
      <c r="F2970" s="10" t="s">
        <v>416</v>
      </c>
      <c r="G2970" s="11" t="s">
        <v>417</v>
      </c>
      <c r="H2970" s="42">
        <v>1817096.9776999999</v>
      </c>
      <c r="I2970" s="42">
        <v>9265.0945012631291</v>
      </c>
      <c r="J2970" s="42">
        <v>526066.93935593998</v>
      </c>
      <c r="K2970" s="42">
        <v>535332.03385720297</v>
      </c>
      <c r="N2970" s="43"/>
    </row>
    <row r="2971" spans="1:14" x14ac:dyDescent="0.3">
      <c r="A2971" s="10" t="s">
        <v>9</v>
      </c>
      <c r="B2971" s="10" t="s">
        <v>119</v>
      </c>
      <c r="C2971" s="10" t="s">
        <v>4779</v>
      </c>
      <c r="D2971" s="10" t="s">
        <v>5594</v>
      </c>
      <c r="E2971" s="11" t="s">
        <v>5595</v>
      </c>
      <c r="F2971" s="10" t="s">
        <v>15</v>
      </c>
      <c r="G2971" s="11" t="s">
        <v>418</v>
      </c>
      <c r="H2971" s="42">
        <v>100626.3164</v>
      </c>
      <c r="I2971" s="42">
        <v>513.07791623454295</v>
      </c>
      <c r="J2971" s="42">
        <v>0</v>
      </c>
      <c r="K2971" s="42">
        <v>513.07791623454295</v>
      </c>
      <c r="N2971" s="43"/>
    </row>
    <row r="2972" spans="1:14" x14ac:dyDescent="0.3">
      <c r="A2972" s="10" t="s">
        <v>9</v>
      </c>
      <c r="B2972" s="10" t="s">
        <v>119</v>
      </c>
      <c r="C2972" s="10" t="s">
        <v>4779</v>
      </c>
      <c r="D2972" s="10" t="s">
        <v>5594</v>
      </c>
      <c r="E2972" s="11" t="s">
        <v>5595</v>
      </c>
      <c r="F2972" s="10" t="s">
        <v>4782</v>
      </c>
      <c r="G2972" s="11" t="s">
        <v>4783</v>
      </c>
      <c r="H2972" s="42">
        <v>0</v>
      </c>
      <c r="I2972" s="42">
        <v>0</v>
      </c>
      <c r="J2972" s="42">
        <v>0</v>
      </c>
      <c r="K2972" s="42">
        <v>0</v>
      </c>
      <c r="N2972" s="43"/>
    </row>
    <row r="2973" spans="1:14" x14ac:dyDescent="0.3">
      <c r="A2973" s="10" t="s">
        <v>9</v>
      </c>
      <c r="B2973" s="10" t="s">
        <v>119</v>
      </c>
      <c r="C2973" s="10" t="s">
        <v>4779</v>
      </c>
      <c r="D2973" s="10" t="s">
        <v>5594</v>
      </c>
      <c r="E2973" s="11" t="s">
        <v>5595</v>
      </c>
      <c r="F2973" s="10" t="s">
        <v>4784</v>
      </c>
      <c r="G2973" s="11" t="s">
        <v>4785</v>
      </c>
      <c r="H2973" s="42">
        <v>0</v>
      </c>
      <c r="I2973" s="42">
        <v>0</v>
      </c>
      <c r="J2973" s="42">
        <v>0</v>
      </c>
      <c r="K2973" s="42">
        <v>0</v>
      </c>
      <c r="N2973" s="43"/>
    </row>
    <row r="2974" spans="1:14" x14ac:dyDescent="0.3">
      <c r="A2974" s="10" t="s">
        <v>9</v>
      </c>
      <c r="B2974" s="10" t="s">
        <v>119</v>
      </c>
      <c r="C2974" s="10" t="s">
        <v>4779</v>
      </c>
      <c r="D2974" s="10" t="s">
        <v>5594</v>
      </c>
      <c r="E2974" s="11" t="s">
        <v>5595</v>
      </c>
      <c r="F2974" s="10" t="s">
        <v>4731</v>
      </c>
      <c r="G2974" s="11" t="s">
        <v>4732</v>
      </c>
      <c r="H2974" s="42">
        <v>0</v>
      </c>
      <c r="I2974" s="42">
        <v>0</v>
      </c>
      <c r="J2974" s="42">
        <v>0</v>
      </c>
      <c r="K2974" s="42">
        <v>0</v>
      </c>
      <c r="N2974" s="43"/>
    </row>
    <row r="2975" spans="1:14" x14ac:dyDescent="0.3">
      <c r="A2975" s="10" t="s">
        <v>9</v>
      </c>
      <c r="B2975" s="10" t="s">
        <v>119</v>
      </c>
      <c r="C2975" s="10" t="s">
        <v>4779</v>
      </c>
      <c r="D2975" s="10" t="s">
        <v>5594</v>
      </c>
      <c r="E2975" s="11" t="s">
        <v>5595</v>
      </c>
      <c r="F2975" s="10" t="s">
        <v>4786</v>
      </c>
      <c r="G2975" s="11" t="s">
        <v>4787</v>
      </c>
      <c r="H2975" s="42">
        <v>509653.6581</v>
      </c>
      <c r="I2975" s="42">
        <v>2598.6446312990302</v>
      </c>
      <c r="J2975" s="42">
        <v>147549.60432134301</v>
      </c>
      <c r="K2975" s="42">
        <v>150148.248952642</v>
      </c>
      <c r="N2975" s="43"/>
    </row>
    <row r="2976" spans="1:14" x14ac:dyDescent="0.3">
      <c r="A2976" s="10" t="s">
        <v>9</v>
      </c>
      <c r="B2976" s="10" t="s">
        <v>119</v>
      </c>
      <c r="C2976" s="10" t="s">
        <v>4779</v>
      </c>
      <c r="D2976" s="10" t="s">
        <v>5594</v>
      </c>
      <c r="E2976" s="11" t="s">
        <v>5595</v>
      </c>
      <c r="F2976" s="10" t="s">
        <v>4739</v>
      </c>
      <c r="G2976" s="11" t="s">
        <v>4740</v>
      </c>
      <c r="H2976" s="42">
        <v>483798.28519999998</v>
      </c>
      <c r="I2976" s="42">
        <v>2466.8121111554301</v>
      </c>
      <c r="J2976" s="42">
        <v>140064.22677122001</v>
      </c>
      <c r="K2976" s="42">
        <v>142531.038882375</v>
      </c>
      <c r="N2976" s="43"/>
    </row>
    <row r="2977" spans="1:14" x14ac:dyDescent="0.3">
      <c r="A2977" s="10" t="s">
        <v>9</v>
      </c>
      <c r="B2977" s="10" t="s">
        <v>119</v>
      </c>
      <c r="C2977" s="10" t="s">
        <v>4779</v>
      </c>
      <c r="D2977" s="10" t="s">
        <v>5594</v>
      </c>
      <c r="E2977" s="11" t="s">
        <v>5595</v>
      </c>
      <c r="F2977" s="10" t="s">
        <v>5120</v>
      </c>
      <c r="G2977" s="11" t="s">
        <v>5121</v>
      </c>
      <c r="H2977" s="42">
        <v>44722.8073</v>
      </c>
      <c r="I2977" s="42">
        <v>228.03462943757501</v>
      </c>
      <c r="J2977" s="42">
        <v>12947.6800866992</v>
      </c>
      <c r="K2977" s="42">
        <v>13175.714716136799</v>
      </c>
      <c r="N2977" s="43"/>
    </row>
    <row r="2978" spans="1:14" x14ac:dyDescent="0.3">
      <c r="A2978" s="10" t="s">
        <v>9</v>
      </c>
      <c r="B2978" s="10" t="s">
        <v>119</v>
      </c>
      <c r="C2978" s="10" t="s">
        <v>4779</v>
      </c>
      <c r="D2978" s="10" t="s">
        <v>5594</v>
      </c>
      <c r="E2978" s="11" t="s">
        <v>5595</v>
      </c>
      <c r="F2978" s="10" t="s">
        <v>5596</v>
      </c>
      <c r="G2978" s="11" t="s">
        <v>5597</v>
      </c>
      <c r="H2978" s="42">
        <v>59397.4784</v>
      </c>
      <c r="I2978" s="42">
        <v>302.85849222177899</v>
      </c>
      <c r="J2978" s="42">
        <v>17196.1376151474</v>
      </c>
      <c r="K2978" s="42">
        <v>17498.996107369101</v>
      </c>
      <c r="N2978" s="43"/>
    </row>
    <row r="2979" spans="1:14" x14ac:dyDescent="0.3">
      <c r="A2979" s="10" t="s">
        <v>9</v>
      </c>
      <c r="B2979" s="10" t="s">
        <v>119</v>
      </c>
      <c r="C2979" s="10" t="s">
        <v>4779</v>
      </c>
      <c r="D2979" s="10" t="s">
        <v>5594</v>
      </c>
      <c r="E2979" s="11" t="s">
        <v>5595</v>
      </c>
      <c r="F2979" s="10" t="s">
        <v>4788</v>
      </c>
      <c r="G2979" s="11" t="s">
        <v>4789</v>
      </c>
      <c r="H2979" s="42">
        <v>0</v>
      </c>
      <c r="I2979" s="42">
        <v>0</v>
      </c>
      <c r="J2979" s="42">
        <v>0</v>
      </c>
      <c r="K2979" s="42">
        <v>0</v>
      </c>
      <c r="N2979" s="43"/>
    </row>
    <row r="2980" spans="1:14" x14ac:dyDescent="0.3">
      <c r="A2980" s="10" t="s">
        <v>9</v>
      </c>
      <c r="B2980" s="10" t="s">
        <v>119</v>
      </c>
      <c r="C2980" s="10" t="s">
        <v>4779</v>
      </c>
      <c r="D2980" s="10" t="s">
        <v>5594</v>
      </c>
      <c r="E2980" s="11" t="s">
        <v>5595</v>
      </c>
      <c r="F2980" s="10" t="s">
        <v>4741</v>
      </c>
      <c r="G2980" s="11" t="s">
        <v>4742</v>
      </c>
      <c r="H2980" s="42">
        <v>109943.56789999999</v>
      </c>
      <c r="I2980" s="42">
        <v>560.58513070070501</v>
      </c>
      <c r="J2980" s="42">
        <v>31829.713546468902</v>
      </c>
      <c r="K2980" s="42">
        <v>32390.298677169601</v>
      </c>
      <c r="N2980" s="43"/>
    </row>
    <row r="2981" spans="1:14" x14ac:dyDescent="0.3">
      <c r="A2981" s="10" t="s">
        <v>9</v>
      </c>
      <c r="B2981" s="10" t="s">
        <v>119</v>
      </c>
      <c r="C2981" s="10" t="s">
        <v>4779</v>
      </c>
      <c r="D2981" s="10" t="s">
        <v>5594</v>
      </c>
      <c r="E2981" s="11" t="s">
        <v>5595</v>
      </c>
      <c r="F2981" s="10" t="s">
        <v>4838</v>
      </c>
      <c r="G2981" s="11" t="s">
        <v>4839</v>
      </c>
      <c r="H2981" s="42">
        <v>2464361.2702000001</v>
      </c>
      <c r="I2981" s="42">
        <v>7661.21312079993</v>
      </c>
      <c r="J2981" s="42">
        <v>261983.965627375</v>
      </c>
      <c r="K2981" s="42">
        <v>269645.17874817498</v>
      </c>
      <c r="N2981" s="43"/>
    </row>
    <row r="2982" spans="1:14" x14ac:dyDescent="0.3">
      <c r="A2982" s="10" t="s">
        <v>9</v>
      </c>
      <c r="B2982" s="10" t="s">
        <v>119</v>
      </c>
      <c r="C2982" s="10" t="s">
        <v>4779</v>
      </c>
      <c r="D2982" s="10" t="s">
        <v>5594</v>
      </c>
      <c r="E2982" s="11" t="s">
        <v>5595</v>
      </c>
      <c r="F2982" s="10" t="s">
        <v>4840</v>
      </c>
      <c r="G2982" s="11" t="s">
        <v>4841</v>
      </c>
      <c r="H2982" s="42">
        <v>225091.26560000001</v>
      </c>
      <c r="I2982" s="42">
        <v>699.76434804156895</v>
      </c>
      <c r="J2982" s="42">
        <v>23929.244104547601</v>
      </c>
      <c r="K2982" s="42">
        <v>24629.008452589202</v>
      </c>
      <c r="N2982" s="43"/>
    </row>
    <row r="2983" spans="1:14" x14ac:dyDescent="0.3">
      <c r="A2983" s="10" t="s">
        <v>9</v>
      </c>
      <c r="B2983" s="10" t="s">
        <v>119</v>
      </c>
      <c r="C2983" s="10" t="s">
        <v>4779</v>
      </c>
      <c r="D2983" s="10" t="s">
        <v>5598</v>
      </c>
      <c r="E2983" s="11" t="s">
        <v>5599</v>
      </c>
      <c r="F2983" s="10" t="s">
        <v>416</v>
      </c>
      <c r="G2983" s="11" t="s">
        <v>417</v>
      </c>
      <c r="H2983" s="42">
        <v>559857.25139999995</v>
      </c>
      <c r="I2983" s="42">
        <v>5109.6962293201304</v>
      </c>
      <c r="J2983" s="42">
        <v>123441.694116049</v>
      </c>
      <c r="K2983" s="42">
        <v>128551.390345369</v>
      </c>
      <c r="N2983" s="43"/>
    </row>
    <row r="2984" spans="1:14" x14ac:dyDescent="0.3">
      <c r="A2984" s="10" t="s">
        <v>9</v>
      </c>
      <c r="B2984" s="10" t="s">
        <v>119</v>
      </c>
      <c r="C2984" s="10" t="s">
        <v>4779</v>
      </c>
      <c r="D2984" s="10" t="s">
        <v>5598</v>
      </c>
      <c r="E2984" s="11" t="s">
        <v>5599</v>
      </c>
      <c r="F2984" s="10" t="s">
        <v>4731</v>
      </c>
      <c r="G2984" s="11" t="s">
        <v>4732</v>
      </c>
      <c r="H2984" s="42">
        <v>0</v>
      </c>
      <c r="I2984" s="42">
        <v>0</v>
      </c>
      <c r="J2984" s="42">
        <v>0</v>
      </c>
      <c r="K2984" s="42">
        <v>0</v>
      </c>
      <c r="N2984" s="43"/>
    </row>
    <row r="2985" spans="1:14" x14ac:dyDescent="0.3">
      <c r="A2985" s="10" t="s">
        <v>9</v>
      </c>
      <c r="B2985" s="10" t="s">
        <v>119</v>
      </c>
      <c r="C2985" s="10" t="s">
        <v>4779</v>
      </c>
      <c r="D2985" s="10" t="s">
        <v>5598</v>
      </c>
      <c r="E2985" s="11" t="s">
        <v>5599</v>
      </c>
      <c r="F2985" s="10" t="s">
        <v>4786</v>
      </c>
      <c r="G2985" s="11" t="s">
        <v>4787</v>
      </c>
      <c r="H2985" s="42">
        <v>0</v>
      </c>
      <c r="I2985" s="42">
        <v>0</v>
      </c>
      <c r="J2985" s="42">
        <v>0</v>
      </c>
      <c r="K2985" s="42">
        <v>0</v>
      </c>
      <c r="N2985" s="43"/>
    </row>
    <row r="2986" spans="1:14" x14ac:dyDescent="0.3">
      <c r="A2986" s="10" t="s">
        <v>9</v>
      </c>
      <c r="B2986" s="10" t="s">
        <v>119</v>
      </c>
      <c r="C2986" s="10" t="s">
        <v>4779</v>
      </c>
      <c r="D2986" s="10" t="s">
        <v>5598</v>
      </c>
      <c r="E2986" s="11" t="s">
        <v>5599</v>
      </c>
      <c r="F2986" s="10" t="s">
        <v>4739</v>
      </c>
      <c r="G2986" s="11" t="s">
        <v>4740</v>
      </c>
      <c r="H2986" s="42">
        <v>0</v>
      </c>
      <c r="I2986" s="42">
        <v>0</v>
      </c>
      <c r="J2986" s="42">
        <v>0</v>
      </c>
      <c r="K2986" s="42">
        <v>0</v>
      </c>
      <c r="N2986" s="43"/>
    </row>
    <row r="2987" spans="1:14" x14ac:dyDescent="0.3">
      <c r="A2987" s="10" t="s">
        <v>9</v>
      </c>
      <c r="B2987" s="10" t="s">
        <v>119</v>
      </c>
      <c r="C2987" s="10" t="s">
        <v>4779</v>
      </c>
      <c r="D2987" s="10" t="s">
        <v>5598</v>
      </c>
      <c r="E2987" s="11" t="s">
        <v>5599</v>
      </c>
      <c r="F2987" s="10" t="s">
        <v>4788</v>
      </c>
      <c r="G2987" s="11" t="s">
        <v>4789</v>
      </c>
      <c r="H2987" s="42">
        <v>0</v>
      </c>
      <c r="I2987" s="42">
        <v>0</v>
      </c>
      <c r="J2987" s="42">
        <v>0</v>
      </c>
      <c r="K2987" s="42">
        <v>0</v>
      </c>
      <c r="N2987" s="43"/>
    </row>
    <row r="2988" spans="1:14" x14ac:dyDescent="0.3">
      <c r="A2988" s="10" t="s">
        <v>9</v>
      </c>
      <c r="B2988" s="10" t="s">
        <v>119</v>
      </c>
      <c r="C2988" s="10" t="s">
        <v>4779</v>
      </c>
      <c r="D2988" s="10" t="s">
        <v>5598</v>
      </c>
      <c r="E2988" s="11" t="s">
        <v>5599</v>
      </c>
      <c r="F2988" s="10" t="s">
        <v>4741</v>
      </c>
      <c r="G2988" s="11" t="s">
        <v>4742</v>
      </c>
      <c r="H2988" s="42">
        <v>4926.5989</v>
      </c>
      <c r="I2988" s="42">
        <v>44.964004347301</v>
      </c>
      <c r="J2988" s="42">
        <v>1086.25495954595</v>
      </c>
      <c r="K2988" s="42">
        <v>1131.21896389325</v>
      </c>
      <c r="N2988" s="43"/>
    </row>
    <row r="2989" spans="1:14" x14ac:dyDescent="0.3">
      <c r="A2989" s="10" t="s">
        <v>9</v>
      </c>
      <c r="B2989" s="10" t="s">
        <v>119</v>
      </c>
      <c r="C2989" s="10" t="s">
        <v>4779</v>
      </c>
      <c r="D2989" s="10" t="s">
        <v>5600</v>
      </c>
      <c r="E2989" s="11" t="s">
        <v>5601</v>
      </c>
      <c r="F2989" s="10" t="s">
        <v>13</v>
      </c>
      <c r="G2989" s="11" t="s">
        <v>415</v>
      </c>
      <c r="H2989" s="42">
        <v>0</v>
      </c>
      <c r="I2989" s="42">
        <v>0</v>
      </c>
      <c r="J2989" s="42">
        <v>0</v>
      </c>
      <c r="K2989" s="42">
        <v>0</v>
      </c>
      <c r="N2989" s="43"/>
    </row>
    <row r="2990" spans="1:14" x14ac:dyDescent="0.3">
      <c r="A2990" s="10" t="s">
        <v>9</v>
      </c>
      <c r="B2990" s="10" t="s">
        <v>119</v>
      </c>
      <c r="C2990" s="10" t="s">
        <v>4779</v>
      </c>
      <c r="D2990" s="10" t="s">
        <v>5600</v>
      </c>
      <c r="E2990" s="11" t="s">
        <v>5601</v>
      </c>
      <c r="F2990" s="10" t="s">
        <v>416</v>
      </c>
      <c r="G2990" s="11" t="s">
        <v>417</v>
      </c>
      <c r="H2990" s="42">
        <v>299343.32280000002</v>
      </c>
      <c r="I2990" s="42">
        <v>2569.8094084047302</v>
      </c>
      <c r="J2990" s="42">
        <v>10883.7174785802</v>
      </c>
      <c r="K2990" s="42">
        <v>13453.526886984901</v>
      </c>
      <c r="N2990" s="43"/>
    </row>
    <row r="2991" spans="1:14" x14ac:dyDescent="0.3">
      <c r="A2991" s="10" t="s">
        <v>9</v>
      </c>
      <c r="B2991" s="10" t="s">
        <v>119</v>
      </c>
      <c r="C2991" s="10" t="s">
        <v>4779</v>
      </c>
      <c r="D2991" s="10" t="s">
        <v>5600</v>
      </c>
      <c r="E2991" s="11" t="s">
        <v>5601</v>
      </c>
      <c r="F2991" s="10" t="s">
        <v>4731</v>
      </c>
      <c r="G2991" s="11" t="s">
        <v>4732</v>
      </c>
      <c r="H2991" s="42">
        <v>0</v>
      </c>
      <c r="I2991" s="42">
        <v>0</v>
      </c>
      <c r="J2991" s="42">
        <v>0</v>
      </c>
      <c r="K2991" s="42">
        <v>0</v>
      </c>
      <c r="N2991" s="43"/>
    </row>
    <row r="2992" spans="1:14" x14ac:dyDescent="0.3">
      <c r="A2992" s="10" t="s">
        <v>9</v>
      </c>
      <c r="B2992" s="10" t="s">
        <v>119</v>
      </c>
      <c r="C2992" s="10" t="s">
        <v>4779</v>
      </c>
      <c r="D2992" s="10" t="s">
        <v>5600</v>
      </c>
      <c r="E2992" s="11" t="s">
        <v>5601</v>
      </c>
      <c r="F2992" s="10" t="s">
        <v>4786</v>
      </c>
      <c r="G2992" s="11" t="s">
        <v>4787</v>
      </c>
      <c r="H2992" s="42">
        <v>0</v>
      </c>
      <c r="I2992" s="42">
        <v>0</v>
      </c>
      <c r="J2992" s="42">
        <v>0</v>
      </c>
      <c r="K2992" s="42">
        <v>0</v>
      </c>
      <c r="N2992" s="43"/>
    </row>
    <row r="2993" spans="1:14" x14ac:dyDescent="0.3">
      <c r="A2993" s="10" t="s">
        <v>9</v>
      </c>
      <c r="B2993" s="10" t="s">
        <v>119</v>
      </c>
      <c r="C2993" s="10" t="s">
        <v>4779</v>
      </c>
      <c r="D2993" s="10" t="s">
        <v>5600</v>
      </c>
      <c r="E2993" s="11" t="s">
        <v>5601</v>
      </c>
      <c r="F2993" s="10" t="s">
        <v>4859</v>
      </c>
      <c r="G2993" s="11" t="s">
        <v>4860</v>
      </c>
      <c r="H2993" s="42">
        <v>47714.986400000002</v>
      </c>
      <c r="I2993" s="42">
        <v>409.62470737567401</v>
      </c>
      <c r="J2993" s="42">
        <v>1734.85223174215</v>
      </c>
      <c r="K2993" s="42">
        <v>2144.4769391178202</v>
      </c>
      <c r="N2993" s="43"/>
    </row>
    <row r="2994" spans="1:14" x14ac:dyDescent="0.3">
      <c r="A2994" s="10" t="s">
        <v>9</v>
      </c>
      <c r="B2994" s="10" t="s">
        <v>119</v>
      </c>
      <c r="C2994" s="10" t="s">
        <v>4779</v>
      </c>
      <c r="D2994" s="10" t="s">
        <v>5600</v>
      </c>
      <c r="E2994" s="11" t="s">
        <v>5601</v>
      </c>
      <c r="F2994" s="10" t="s">
        <v>4788</v>
      </c>
      <c r="G2994" s="11" t="s">
        <v>4789</v>
      </c>
      <c r="H2994" s="42">
        <v>0</v>
      </c>
      <c r="I2994" s="42">
        <v>0</v>
      </c>
      <c r="J2994" s="42">
        <v>0</v>
      </c>
      <c r="K2994" s="42">
        <v>0</v>
      </c>
      <c r="N2994" s="43"/>
    </row>
    <row r="2995" spans="1:14" x14ac:dyDescent="0.3">
      <c r="A2995" s="10" t="s">
        <v>9</v>
      </c>
      <c r="B2995" s="10" t="s">
        <v>119</v>
      </c>
      <c r="C2995" s="10" t="s">
        <v>4779</v>
      </c>
      <c r="D2995" s="10" t="s">
        <v>5600</v>
      </c>
      <c r="E2995" s="11" t="s">
        <v>5601</v>
      </c>
      <c r="F2995" s="10" t="s">
        <v>4741</v>
      </c>
      <c r="G2995" s="11" t="s">
        <v>4742</v>
      </c>
      <c r="H2995" s="42">
        <v>35915.298900000002</v>
      </c>
      <c r="I2995" s="42">
        <v>308.326479894827</v>
      </c>
      <c r="J2995" s="42">
        <v>1305.8315871073</v>
      </c>
      <c r="K2995" s="42">
        <v>1614.1580670021301</v>
      </c>
      <c r="N2995" s="43"/>
    </row>
    <row r="2996" spans="1:14" x14ac:dyDescent="0.3">
      <c r="A2996" s="10" t="s">
        <v>9</v>
      </c>
      <c r="B2996" s="10" t="s">
        <v>119</v>
      </c>
      <c r="C2996" s="10" t="s">
        <v>4779</v>
      </c>
      <c r="D2996" s="10" t="s">
        <v>5602</v>
      </c>
      <c r="E2996" s="11" t="s">
        <v>5603</v>
      </c>
      <c r="F2996" s="10" t="s">
        <v>13</v>
      </c>
      <c r="G2996" s="11" t="s">
        <v>415</v>
      </c>
      <c r="H2996" s="42">
        <v>0</v>
      </c>
      <c r="I2996" s="42">
        <v>0</v>
      </c>
      <c r="J2996" s="42">
        <v>0</v>
      </c>
      <c r="K2996" s="42">
        <v>0</v>
      </c>
      <c r="N2996" s="43"/>
    </row>
    <row r="2997" spans="1:14" x14ac:dyDescent="0.3">
      <c r="A2997" s="10" t="s">
        <v>9</v>
      </c>
      <c r="B2997" s="10" t="s">
        <v>119</v>
      </c>
      <c r="C2997" s="10" t="s">
        <v>4779</v>
      </c>
      <c r="D2997" s="10" t="s">
        <v>5602</v>
      </c>
      <c r="E2997" s="11" t="s">
        <v>5603</v>
      </c>
      <c r="F2997" s="10" t="s">
        <v>416</v>
      </c>
      <c r="G2997" s="11" t="s">
        <v>417</v>
      </c>
      <c r="H2997" s="42">
        <v>69969.376099999994</v>
      </c>
      <c r="I2997" s="42">
        <v>606.68623380936594</v>
      </c>
      <c r="J2997" s="42">
        <v>3532.7590293922299</v>
      </c>
      <c r="K2997" s="42">
        <v>4139.44526320159</v>
      </c>
      <c r="N2997" s="43"/>
    </row>
    <row r="2998" spans="1:14" x14ac:dyDescent="0.3">
      <c r="A2998" s="10" t="s">
        <v>9</v>
      </c>
      <c r="B2998" s="10" t="s">
        <v>119</v>
      </c>
      <c r="C2998" s="10" t="s">
        <v>4779</v>
      </c>
      <c r="D2998" s="10" t="s">
        <v>5602</v>
      </c>
      <c r="E2998" s="11" t="s">
        <v>5603</v>
      </c>
      <c r="F2998" s="10" t="s">
        <v>4731</v>
      </c>
      <c r="G2998" s="11" t="s">
        <v>4732</v>
      </c>
      <c r="H2998" s="42">
        <v>0</v>
      </c>
      <c r="I2998" s="42">
        <v>0</v>
      </c>
      <c r="J2998" s="42">
        <v>0</v>
      </c>
      <c r="K2998" s="42">
        <v>0</v>
      </c>
      <c r="N2998" s="43"/>
    </row>
    <row r="2999" spans="1:14" x14ac:dyDescent="0.3">
      <c r="A2999" s="10" t="s">
        <v>9</v>
      </c>
      <c r="B2999" s="10" t="s">
        <v>119</v>
      </c>
      <c r="C2999" s="10" t="s">
        <v>4779</v>
      </c>
      <c r="D2999" s="10" t="s">
        <v>5602</v>
      </c>
      <c r="E2999" s="11" t="s">
        <v>5603</v>
      </c>
      <c r="F2999" s="10" t="s">
        <v>4786</v>
      </c>
      <c r="G2999" s="11" t="s">
        <v>4787</v>
      </c>
      <c r="H2999" s="42">
        <v>0</v>
      </c>
      <c r="I2999" s="42">
        <v>0</v>
      </c>
      <c r="J2999" s="42">
        <v>0</v>
      </c>
      <c r="K2999" s="42">
        <v>0</v>
      </c>
      <c r="N2999" s="43"/>
    </row>
    <row r="3000" spans="1:14" x14ac:dyDescent="0.3">
      <c r="A3000" s="10" t="s">
        <v>9</v>
      </c>
      <c r="B3000" s="10" t="s">
        <v>119</v>
      </c>
      <c r="C3000" s="10" t="s">
        <v>4779</v>
      </c>
      <c r="D3000" s="10" t="s">
        <v>5602</v>
      </c>
      <c r="E3000" s="11" t="s">
        <v>5603</v>
      </c>
      <c r="F3000" s="10" t="s">
        <v>4788</v>
      </c>
      <c r="G3000" s="11" t="s">
        <v>4789</v>
      </c>
      <c r="H3000" s="42">
        <v>0</v>
      </c>
      <c r="I3000" s="42">
        <v>0</v>
      </c>
      <c r="J3000" s="42">
        <v>0</v>
      </c>
      <c r="K3000" s="42">
        <v>0</v>
      </c>
      <c r="N3000" s="43"/>
    </row>
    <row r="3001" spans="1:14" x14ac:dyDescent="0.3">
      <c r="A3001" s="10" t="s">
        <v>9</v>
      </c>
      <c r="B3001" s="10" t="s">
        <v>119</v>
      </c>
      <c r="C3001" s="10" t="s">
        <v>4779</v>
      </c>
      <c r="D3001" s="10" t="s">
        <v>5604</v>
      </c>
      <c r="E3001" s="11" t="s">
        <v>5605</v>
      </c>
      <c r="F3001" s="10" t="s">
        <v>416</v>
      </c>
      <c r="G3001" s="11" t="s">
        <v>417</v>
      </c>
      <c r="H3001" s="42">
        <v>325685.6041</v>
      </c>
      <c r="I3001" s="42">
        <v>4106.6563759706496</v>
      </c>
      <c r="J3001" s="42">
        <v>24490.845520095601</v>
      </c>
      <c r="K3001" s="42">
        <v>28597.501896066198</v>
      </c>
      <c r="N3001" s="43"/>
    </row>
    <row r="3002" spans="1:14" x14ac:dyDescent="0.3">
      <c r="A3002" s="10" t="s">
        <v>9</v>
      </c>
      <c r="B3002" s="10" t="s">
        <v>119</v>
      </c>
      <c r="C3002" s="10" t="s">
        <v>4779</v>
      </c>
      <c r="D3002" s="10" t="s">
        <v>5604</v>
      </c>
      <c r="E3002" s="11" t="s">
        <v>5605</v>
      </c>
      <c r="F3002" s="10" t="s">
        <v>4731</v>
      </c>
      <c r="G3002" s="11" t="s">
        <v>4732</v>
      </c>
      <c r="H3002" s="42">
        <v>0</v>
      </c>
      <c r="I3002" s="42">
        <v>0</v>
      </c>
      <c r="J3002" s="42">
        <v>0</v>
      </c>
      <c r="K3002" s="42">
        <v>0</v>
      </c>
      <c r="N3002" s="43"/>
    </row>
    <row r="3003" spans="1:14" x14ac:dyDescent="0.3">
      <c r="A3003" s="10" t="s">
        <v>9</v>
      </c>
      <c r="B3003" s="10" t="s">
        <v>119</v>
      </c>
      <c r="C3003" s="10" t="s">
        <v>4779</v>
      </c>
      <c r="D3003" s="10" t="s">
        <v>5604</v>
      </c>
      <c r="E3003" s="11" t="s">
        <v>5605</v>
      </c>
      <c r="F3003" s="10" t="s">
        <v>4786</v>
      </c>
      <c r="G3003" s="11" t="s">
        <v>4787</v>
      </c>
      <c r="H3003" s="42">
        <v>0</v>
      </c>
      <c r="I3003" s="42">
        <v>0</v>
      </c>
      <c r="J3003" s="42">
        <v>0</v>
      </c>
      <c r="K3003" s="42">
        <v>0</v>
      </c>
      <c r="N3003" s="43"/>
    </row>
    <row r="3004" spans="1:14" x14ac:dyDescent="0.3">
      <c r="A3004" s="10" t="s">
        <v>9</v>
      </c>
      <c r="B3004" s="10" t="s">
        <v>119</v>
      </c>
      <c r="C3004" s="10" t="s">
        <v>4779</v>
      </c>
      <c r="D3004" s="10" t="s">
        <v>5604</v>
      </c>
      <c r="E3004" s="11" t="s">
        <v>5605</v>
      </c>
      <c r="F3004" s="10" t="s">
        <v>4859</v>
      </c>
      <c r="G3004" s="11" t="s">
        <v>4860</v>
      </c>
      <c r="H3004" s="42">
        <v>35436.1774</v>
      </c>
      <c r="I3004" s="42">
        <v>176.40643293355501</v>
      </c>
      <c r="J3004" s="42">
        <v>636.80181556016703</v>
      </c>
      <c r="K3004" s="42">
        <v>813.20824849372195</v>
      </c>
      <c r="N3004" s="43"/>
    </row>
    <row r="3005" spans="1:14" x14ac:dyDescent="0.3">
      <c r="A3005" s="10" t="s">
        <v>9</v>
      </c>
      <c r="B3005" s="10" t="s">
        <v>119</v>
      </c>
      <c r="C3005" s="10" t="s">
        <v>4779</v>
      </c>
      <c r="D3005" s="10" t="s">
        <v>5604</v>
      </c>
      <c r="E3005" s="11" t="s">
        <v>5605</v>
      </c>
      <c r="F3005" s="10" t="s">
        <v>4741</v>
      </c>
      <c r="G3005" s="11" t="s">
        <v>4742</v>
      </c>
      <c r="H3005" s="42">
        <v>28483.367600000001</v>
      </c>
      <c r="I3005" s="42">
        <v>359.15435532042</v>
      </c>
      <c r="J3005" s="42">
        <v>2141.8869826777</v>
      </c>
      <c r="K3005" s="42">
        <v>2501.0413379981201</v>
      </c>
      <c r="N3005" s="43"/>
    </row>
    <row r="3006" spans="1:14" x14ac:dyDescent="0.3">
      <c r="A3006" s="10" t="s">
        <v>9</v>
      </c>
      <c r="B3006" s="10" t="s">
        <v>119</v>
      </c>
      <c r="C3006" s="10" t="s">
        <v>4779</v>
      </c>
      <c r="D3006" s="10" t="s">
        <v>5604</v>
      </c>
      <c r="E3006" s="11" t="s">
        <v>5605</v>
      </c>
      <c r="F3006" s="10" t="s">
        <v>4838</v>
      </c>
      <c r="G3006" s="11" t="s">
        <v>4839</v>
      </c>
      <c r="H3006" s="42">
        <v>372600.98300000001</v>
      </c>
      <c r="I3006" s="42">
        <v>1854.8617580513501</v>
      </c>
      <c r="J3006" s="42">
        <v>6695.7837959635199</v>
      </c>
      <c r="K3006" s="42">
        <v>8550.6455540148709</v>
      </c>
      <c r="N3006" s="43"/>
    </row>
    <row r="3007" spans="1:14" x14ac:dyDescent="0.3">
      <c r="A3007" s="10" t="s">
        <v>9</v>
      </c>
      <c r="B3007" s="10" t="s">
        <v>119</v>
      </c>
      <c r="C3007" s="10" t="s">
        <v>4779</v>
      </c>
      <c r="D3007" s="10" t="s">
        <v>5604</v>
      </c>
      <c r="E3007" s="11" t="s">
        <v>5605</v>
      </c>
      <c r="F3007" s="10" t="s">
        <v>4840</v>
      </c>
      <c r="G3007" s="11" t="s">
        <v>4841</v>
      </c>
      <c r="H3007" s="42">
        <v>72956.835800000001</v>
      </c>
      <c r="I3007" s="42">
        <v>363.18971486320203</v>
      </c>
      <c r="J3007" s="42">
        <v>1311.0625614474</v>
      </c>
      <c r="K3007" s="42">
        <v>1674.2522763106001</v>
      </c>
      <c r="N3007" s="43"/>
    </row>
    <row r="3008" spans="1:14" x14ac:dyDescent="0.3">
      <c r="A3008" s="10" t="s">
        <v>9</v>
      </c>
      <c r="B3008" s="10" t="s">
        <v>119</v>
      </c>
      <c r="C3008" s="10" t="s">
        <v>4779</v>
      </c>
      <c r="D3008" s="10" t="s">
        <v>5606</v>
      </c>
      <c r="E3008" s="11" t="s">
        <v>5607</v>
      </c>
      <c r="F3008" s="10" t="s">
        <v>13</v>
      </c>
      <c r="G3008" s="11" t="s">
        <v>415</v>
      </c>
      <c r="H3008" s="42">
        <v>0</v>
      </c>
      <c r="I3008" s="42">
        <v>0</v>
      </c>
      <c r="J3008" s="42">
        <v>0</v>
      </c>
      <c r="K3008" s="42">
        <v>0</v>
      </c>
      <c r="N3008" s="43"/>
    </row>
    <row r="3009" spans="1:14" x14ac:dyDescent="0.3">
      <c r="A3009" s="10" t="s">
        <v>9</v>
      </c>
      <c r="B3009" s="10" t="s">
        <v>119</v>
      </c>
      <c r="C3009" s="10" t="s">
        <v>4779</v>
      </c>
      <c r="D3009" s="10" t="s">
        <v>5606</v>
      </c>
      <c r="E3009" s="11" t="s">
        <v>5607</v>
      </c>
      <c r="F3009" s="10" t="s">
        <v>416</v>
      </c>
      <c r="G3009" s="11" t="s">
        <v>417</v>
      </c>
      <c r="H3009" s="42">
        <v>20637.713400000001</v>
      </c>
      <c r="I3009" s="42">
        <v>399.28768851684299</v>
      </c>
      <c r="J3009" s="42">
        <v>1673.81922973064</v>
      </c>
      <c r="K3009" s="42">
        <v>2073.1069182474898</v>
      </c>
      <c r="N3009" s="43"/>
    </row>
    <row r="3010" spans="1:14" x14ac:dyDescent="0.3">
      <c r="A3010" s="10" t="s">
        <v>9</v>
      </c>
      <c r="B3010" s="10" t="s">
        <v>119</v>
      </c>
      <c r="C3010" s="10" t="s">
        <v>4779</v>
      </c>
      <c r="D3010" s="10" t="s">
        <v>5606</v>
      </c>
      <c r="E3010" s="11" t="s">
        <v>5607</v>
      </c>
      <c r="F3010" s="10" t="s">
        <v>4731</v>
      </c>
      <c r="G3010" s="11" t="s">
        <v>4732</v>
      </c>
      <c r="H3010" s="42">
        <v>0</v>
      </c>
      <c r="I3010" s="42">
        <v>0</v>
      </c>
      <c r="J3010" s="42">
        <v>0</v>
      </c>
      <c r="K3010" s="42">
        <v>0</v>
      </c>
      <c r="N3010" s="43"/>
    </row>
    <row r="3011" spans="1:14" x14ac:dyDescent="0.3">
      <c r="A3011" s="10" t="s">
        <v>9</v>
      </c>
      <c r="B3011" s="10" t="s">
        <v>119</v>
      </c>
      <c r="C3011" s="10" t="s">
        <v>4779</v>
      </c>
      <c r="D3011" s="10" t="s">
        <v>5606</v>
      </c>
      <c r="E3011" s="11" t="s">
        <v>5607</v>
      </c>
      <c r="F3011" s="10" t="s">
        <v>4786</v>
      </c>
      <c r="G3011" s="11" t="s">
        <v>4787</v>
      </c>
      <c r="H3011" s="42">
        <v>0</v>
      </c>
      <c r="I3011" s="42">
        <v>0</v>
      </c>
      <c r="J3011" s="42">
        <v>0</v>
      </c>
      <c r="K3011" s="42">
        <v>0</v>
      </c>
      <c r="N3011" s="43"/>
    </row>
    <row r="3012" spans="1:14" x14ac:dyDescent="0.3">
      <c r="A3012" s="10" t="s">
        <v>9</v>
      </c>
      <c r="B3012" s="10" t="s">
        <v>119</v>
      </c>
      <c r="C3012" s="10" t="s">
        <v>4779</v>
      </c>
      <c r="D3012" s="10" t="s">
        <v>5606</v>
      </c>
      <c r="E3012" s="11" t="s">
        <v>5607</v>
      </c>
      <c r="F3012" s="10" t="s">
        <v>4788</v>
      </c>
      <c r="G3012" s="11" t="s">
        <v>4789</v>
      </c>
      <c r="H3012" s="42">
        <v>0</v>
      </c>
      <c r="I3012" s="42">
        <v>0</v>
      </c>
      <c r="J3012" s="42">
        <v>0</v>
      </c>
      <c r="K3012" s="42">
        <v>0</v>
      </c>
      <c r="N3012" s="43"/>
    </row>
    <row r="3013" spans="1:14" x14ac:dyDescent="0.3">
      <c r="A3013" s="10" t="s">
        <v>9</v>
      </c>
      <c r="B3013" s="10" t="s">
        <v>119</v>
      </c>
      <c r="C3013" s="10" t="s">
        <v>4779</v>
      </c>
      <c r="D3013" s="10" t="s">
        <v>5608</v>
      </c>
      <c r="E3013" s="11" t="s">
        <v>5609</v>
      </c>
      <c r="F3013" s="10" t="s">
        <v>416</v>
      </c>
      <c r="G3013" s="11" t="s">
        <v>417</v>
      </c>
      <c r="H3013" s="42">
        <v>15488.864299999999</v>
      </c>
      <c r="I3013" s="42">
        <v>128.349957406154</v>
      </c>
      <c r="J3013" s="42">
        <v>1094.6654607698699</v>
      </c>
      <c r="K3013" s="42">
        <v>1223.0154181760299</v>
      </c>
      <c r="N3013" s="43"/>
    </row>
    <row r="3014" spans="1:14" x14ac:dyDescent="0.3">
      <c r="A3014" s="10" t="s">
        <v>9</v>
      </c>
      <c r="B3014" s="10" t="s">
        <v>119</v>
      </c>
      <c r="C3014" s="10" t="s">
        <v>4779</v>
      </c>
      <c r="D3014" s="10" t="s">
        <v>5608</v>
      </c>
      <c r="E3014" s="11" t="s">
        <v>5609</v>
      </c>
      <c r="F3014" s="10" t="s">
        <v>4731</v>
      </c>
      <c r="G3014" s="11" t="s">
        <v>4732</v>
      </c>
      <c r="H3014" s="42">
        <v>0</v>
      </c>
      <c r="I3014" s="42">
        <v>0</v>
      </c>
      <c r="J3014" s="42">
        <v>0</v>
      </c>
      <c r="K3014" s="42">
        <v>0</v>
      </c>
      <c r="N3014" s="43"/>
    </row>
    <row r="3015" spans="1:14" x14ac:dyDescent="0.3">
      <c r="A3015" s="10" t="s">
        <v>9</v>
      </c>
      <c r="B3015" s="10" t="s">
        <v>119</v>
      </c>
      <c r="C3015" s="10" t="s">
        <v>4779</v>
      </c>
      <c r="D3015" s="10" t="s">
        <v>5608</v>
      </c>
      <c r="E3015" s="11" t="s">
        <v>5609</v>
      </c>
      <c r="F3015" s="10" t="s">
        <v>4786</v>
      </c>
      <c r="G3015" s="11" t="s">
        <v>4787</v>
      </c>
      <c r="H3015" s="42">
        <v>0</v>
      </c>
      <c r="I3015" s="42">
        <v>0</v>
      </c>
      <c r="J3015" s="42">
        <v>0</v>
      </c>
      <c r="K3015" s="42">
        <v>0</v>
      </c>
      <c r="N3015" s="43"/>
    </row>
    <row r="3016" spans="1:14" x14ac:dyDescent="0.3">
      <c r="A3016" s="10" t="s">
        <v>9</v>
      </c>
      <c r="B3016" s="10" t="s">
        <v>119</v>
      </c>
      <c r="C3016" s="10" t="s">
        <v>4779</v>
      </c>
      <c r="D3016" s="10" t="s">
        <v>5610</v>
      </c>
      <c r="E3016" s="11" t="s">
        <v>5611</v>
      </c>
      <c r="F3016" s="10" t="s">
        <v>416</v>
      </c>
      <c r="G3016" s="11" t="s">
        <v>417</v>
      </c>
      <c r="H3016" s="42">
        <v>293571.51169999997</v>
      </c>
      <c r="I3016" s="42">
        <v>3641.06215288971</v>
      </c>
      <c r="J3016" s="42">
        <v>72129.292912733101</v>
      </c>
      <c r="K3016" s="42">
        <v>75770.355065622804</v>
      </c>
      <c r="N3016" s="43"/>
    </row>
    <row r="3017" spans="1:14" x14ac:dyDescent="0.3">
      <c r="A3017" s="10" t="s">
        <v>9</v>
      </c>
      <c r="B3017" s="10" t="s">
        <v>119</v>
      </c>
      <c r="C3017" s="10" t="s">
        <v>4779</v>
      </c>
      <c r="D3017" s="10" t="s">
        <v>5610</v>
      </c>
      <c r="E3017" s="11" t="s">
        <v>5611</v>
      </c>
      <c r="F3017" s="10" t="s">
        <v>4731</v>
      </c>
      <c r="G3017" s="11" t="s">
        <v>4732</v>
      </c>
      <c r="H3017" s="42">
        <v>0</v>
      </c>
      <c r="I3017" s="42">
        <v>0</v>
      </c>
      <c r="J3017" s="42">
        <v>0</v>
      </c>
      <c r="K3017" s="42">
        <v>0</v>
      </c>
      <c r="N3017" s="43"/>
    </row>
    <row r="3018" spans="1:14" x14ac:dyDescent="0.3">
      <c r="A3018" s="10" t="s">
        <v>9</v>
      </c>
      <c r="B3018" s="10" t="s">
        <v>119</v>
      </c>
      <c r="C3018" s="10" t="s">
        <v>4779</v>
      </c>
      <c r="D3018" s="10" t="s">
        <v>5610</v>
      </c>
      <c r="E3018" s="11" t="s">
        <v>5611</v>
      </c>
      <c r="F3018" s="10" t="s">
        <v>4786</v>
      </c>
      <c r="G3018" s="11" t="s">
        <v>4787</v>
      </c>
      <c r="H3018" s="42">
        <v>105461.3866</v>
      </c>
      <c r="I3018" s="42">
        <v>1307.99974787014</v>
      </c>
      <c r="J3018" s="42">
        <v>25911.4217177067</v>
      </c>
      <c r="K3018" s="42">
        <v>27219.421465576801</v>
      </c>
      <c r="N3018" s="43"/>
    </row>
    <row r="3019" spans="1:14" x14ac:dyDescent="0.3">
      <c r="A3019" s="10" t="s">
        <v>9</v>
      </c>
      <c r="B3019" s="10" t="s">
        <v>119</v>
      </c>
      <c r="C3019" s="10" t="s">
        <v>4779</v>
      </c>
      <c r="D3019" s="10" t="s">
        <v>5610</v>
      </c>
      <c r="E3019" s="11" t="s">
        <v>5611</v>
      </c>
      <c r="F3019" s="10" t="s">
        <v>4859</v>
      </c>
      <c r="G3019" s="11" t="s">
        <v>4860</v>
      </c>
      <c r="H3019" s="42">
        <v>92277.890100000004</v>
      </c>
      <c r="I3019" s="42">
        <v>112.53663414604399</v>
      </c>
      <c r="J3019" s="42">
        <v>980.46161639419802</v>
      </c>
      <c r="K3019" s="42">
        <v>1092.99825054024</v>
      </c>
      <c r="N3019" s="43"/>
    </row>
    <row r="3020" spans="1:14" x14ac:dyDescent="0.3">
      <c r="A3020" s="10" t="s">
        <v>9</v>
      </c>
      <c r="B3020" s="10" t="s">
        <v>119</v>
      </c>
      <c r="C3020" s="10" t="s">
        <v>4779</v>
      </c>
      <c r="D3020" s="10" t="s">
        <v>5610</v>
      </c>
      <c r="E3020" s="11" t="s">
        <v>5611</v>
      </c>
      <c r="F3020" s="10" t="s">
        <v>4788</v>
      </c>
      <c r="G3020" s="11" t="s">
        <v>4789</v>
      </c>
      <c r="H3020" s="42">
        <v>0</v>
      </c>
      <c r="I3020" s="42">
        <v>0</v>
      </c>
      <c r="J3020" s="42">
        <v>0</v>
      </c>
      <c r="K3020" s="42">
        <v>0</v>
      </c>
      <c r="N3020" s="43"/>
    </row>
    <row r="3021" spans="1:14" x14ac:dyDescent="0.3">
      <c r="A3021" s="10" t="s">
        <v>9</v>
      </c>
      <c r="B3021" s="10" t="s">
        <v>119</v>
      </c>
      <c r="C3021" s="10" t="s">
        <v>4779</v>
      </c>
      <c r="D3021" s="10" t="s">
        <v>5610</v>
      </c>
      <c r="E3021" s="11" t="s">
        <v>5611</v>
      </c>
      <c r="F3021" s="10" t="s">
        <v>4741</v>
      </c>
      <c r="G3021" s="11" t="s">
        <v>4742</v>
      </c>
      <c r="H3021" s="42">
        <v>10597.129000000001</v>
      </c>
      <c r="I3021" s="42">
        <v>131.43239005295899</v>
      </c>
      <c r="J3021" s="42">
        <v>2603.6702924245901</v>
      </c>
      <c r="K3021" s="42">
        <v>2735.1026824775499</v>
      </c>
      <c r="N3021" s="43"/>
    </row>
    <row r="3022" spans="1:14" x14ac:dyDescent="0.3">
      <c r="A3022" s="10" t="s">
        <v>9</v>
      </c>
      <c r="B3022" s="10" t="s">
        <v>119</v>
      </c>
      <c r="C3022" s="10" t="s">
        <v>4779</v>
      </c>
      <c r="D3022" s="10" t="s">
        <v>5612</v>
      </c>
      <c r="E3022" s="11" t="s">
        <v>5613</v>
      </c>
      <c r="F3022" s="10" t="s">
        <v>416</v>
      </c>
      <c r="G3022" s="11" t="s">
        <v>417</v>
      </c>
      <c r="H3022" s="42">
        <v>32604.145100000002</v>
      </c>
      <c r="I3022" s="42">
        <v>291.84648072779498</v>
      </c>
      <c r="J3022" s="42">
        <v>2597.08792195356</v>
      </c>
      <c r="K3022" s="42">
        <v>2888.9344026813501</v>
      </c>
      <c r="N3022" s="43"/>
    </row>
    <row r="3023" spans="1:14" x14ac:dyDescent="0.3">
      <c r="A3023" s="10" t="s">
        <v>9</v>
      </c>
      <c r="B3023" s="10" t="s">
        <v>119</v>
      </c>
      <c r="C3023" s="10" t="s">
        <v>4779</v>
      </c>
      <c r="D3023" s="10" t="s">
        <v>5612</v>
      </c>
      <c r="E3023" s="11" t="s">
        <v>5613</v>
      </c>
      <c r="F3023" s="10" t="s">
        <v>4731</v>
      </c>
      <c r="G3023" s="11" t="s">
        <v>4732</v>
      </c>
      <c r="H3023" s="42">
        <v>0</v>
      </c>
      <c r="I3023" s="42">
        <v>0</v>
      </c>
      <c r="J3023" s="42">
        <v>0</v>
      </c>
      <c r="K3023" s="42">
        <v>0</v>
      </c>
      <c r="N3023" s="43"/>
    </row>
    <row r="3024" spans="1:14" x14ac:dyDescent="0.3">
      <c r="A3024" s="10" t="s">
        <v>9</v>
      </c>
      <c r="B3024" s="10" t="s">
        <v>119</v>
      </c>
      <c r="C3024" s="10" t="s">
        <v>4779</v>
      </c>
      <c r="D3024" s="10" t="s">
        <v>5612</v>
      </c>
      <c r="E3024" s="11" t="s">
        <v>5613</v>
      </c>
      <c r="F3024" s="10" t="s">
        <v>4786</v>
      </c>
      <c r="G3024" s="11" t="s">
        <v>4787</v>
      </c>
      <c r="H3024" s="42">
        <v>0</v>
      </c>
      <c r="I3024" s="42">
        <v>0</v>
      </c>
      <c r="J3024" s="42">
        <v>0</v>
      </c>
      <c r="K3024" s="42">
        <v>0</v>
      </c>
      <c r="N3024" s="43"/>
    </row>
    <row r="3025" spans="1:14" x14ac:dyDescent="0.3">
      <c r="A3025" s="10" t="s">
        <v>9</v>
      </c>
      <c r="B3025" s="10" t="s">
        <v>119</v>
      </c>
      <c r="C3025" s="10" t="s">
        <v>4779</v>
      </c>
      <c r="D3025" s="10" t="s">
        <v>5612</v>
      </c>
      <c r="E3025" s="11" t="s">
        <v>5613</v>
      </c>
      <c r="F3025" s="10" t="s">
        <v>4788</v>
      </c>
      <c r="G3025" s="11" t="s">
        <v>4789</v>
      </c>
      <c r="H3025" s="42">
        <v>0</v>
      </c>
      <c r="I3025" s="42">
        <v>0</v>
      </c>
      <c r="J3025" s="42">
        <v>0</v>
      </c>
      <c r="K3025" s="42">
        <v>0</v>
      </c>
      <c r="N3025" s="43"/>
    </row>
    <row r="3026" spans="1:14" x14ac:dyDescent="0.3">
      <c r="A3026" s="10" t="s">
        <v>9</v>
      </c>
      <c r="B3026" s="10" t="s">
        <v>119</v>
      </c>
      <c r="C3026" s="10" t="s">
        <v>4779</v>
      </c>
      <c r="D3026" s="10" t="s">
        <v>5614</v>
      </c>
      <c r="E3026" s="11" t="s">
        <v>5615</v>
      </c>
      <c r="F3026" s="10" t="s">
        <v>416</v>
      </c>
      <c r="G3026" s="11" t="s">
        <v>417</v>
      </c>
      <c r="H3026" s="42">
        <v>2247.7240999999999</v>
      </c>
      <c r="I3026" s="42">
        <v>43.1673173915623</v>
      </c>
      <c r="J3026" s="42">
        <v>0</v>
      </c>
      <c r="K3026" s="42">
        <v>43.1673173915623</v>
      </c>
      <c r="N3026" s="43"/>
    </row>
    <row r="3027" spans="1:14" x14ac:dyDescent="0.3">
      <c r="A3027" s="10" t="s">
        <v>9</v>
      </c>
      <c r="B3027" s="10" t="s">
        <v>119</v>
      </c>
      <c r="C3027" s="10" t="s">
        <v>4779</v>
      </c>
      <c r="D3027" s="10" t="s">
        <v>5614</v>
      </c>
      <c r="E3027" s="11" t="s">
        <v>5615</v>
      </c>
      <c r="F3027" s="10" t="s">
        <v>4731</v>
      </c>
      <c r="G3027" s="11" t="s">
        <v>4732</v>
      </c>
      <c r="H3027" s="42">
        <v>0</v>
      </c>
      <c r="I3027" s="42">
        <v>0</v>
      </c>
      <c r="J3027" s="42">
        <v>0</v>
      </c>
      <c r="K3027" s="42">
        <v>0</v>
      </c>
      <c r="N3027" s="43"/>
    </row>
    <row r="3028" spans="1:14" x14ac:dyDescent="0.3">
      <c r="A3028" s="10" t="s">
        <v>9</v>
      </c>
      <c r="B3028" s="10" t="s">
        <v>119</v>
      </c>
      <c r="C3028" s="10" t="s">
        <v>4779</v>
      </c>
      <c r="D3028" s="10" t="s">
        <v>5614</v>
      </c>
      <c r="E3028" s="11" t="s">
        <v>5615</v>
      </c>
      <c r="F3028" s="10" t="s">
        <v>4786</v>
      </c>
      <c r="G3028" s="11" t="s">
        <v>4787</v>
      </c>
      <c r="H3028" s="42">
        <v>0</v>
      </c>
      <c r="I3028" s="42">
        <v>0</v>
      </c>
      <c r="J3028" s="42">
        <v>0</v>
      </c>
      <c r="K3028" s="42">
        <v>0</v>
      </c>
      <c r="N3028" s="43"/>
    </row>
    <row r="3029" spans="1:14" x14ac:dyDescent="0.3">
      <c r="A3029" s="10" t="s">
        <v>9</v>
      </c>
      <c r="B3029" s="10" t="s">
        <v>119</v>
      </c>
      <c r="C3029" s="10" t="s">
        <v>4779</v>
      </c>
      <c r="D3029" s="10" t="s">
        <v>5614</v>
      </c>
      <c r="E3029" s="11" t="s">
        <v>5615</v>
      </c>
      <c r="F3029" s="10" t="s">
        <v>4838</v>
      </c>
      <c r="G3029" s="11" t="s">
        <v>4839</v>
      </c>
      <c r="H3029" s="42">
        <v>47776.461600000002</v>
      </c>
      <c r="I3029" s="42">
        <v>142.84092521775301</v>
      </c>
      <c r="J3029" s="42">
        <v>65.448642968034704</v>
      </c>
      <c r="K3029" s="42">
        <v>208.289568185788</v>
      </c>
      <c r="N3029" s="43"/>
    </row>
    <row r="3030" spans="1:14" x14ac:dyDescent="0.3">
      <c r="A3030" s="10" t="s">
        <v>9</v>
      </c>
      <c r="B3030" s="10" t="s">
        <v>119</v>
      </c>
      <c r="C3030" s="10" t="s">
        <v>4779</v>
      </c>
      <c r="D3030" s="10" t="s">
        <v>5614</v>
      </c>
      <c r="E3030" s="11" t="s">
        <v>5615</v>
      </c>
      <c r="F3030" s="10" t="s">
        <v>4840</v>
      </c>
      <c r="G3030" s="11" t="s">
        <v>4841</v>
      </c>
      <c r="H3030" s="42">
        <v>29905.191200000001</v>
      </c>
      <c r="I3030" s="42">
        <v>89.409827250962195</v>
      </c>
      <c r="J3030" s="42">
        <v>40.966913737510502</v>
      </c>
      <c r="K3030" s="42">
        <v>130.37674098847299</v>
      </c>
      <c r="N3030" s="43"/>
    </row>
    <row r="3031" spans="1:14" x14ac:dyDescent="0.3">
      <c r="A3031" s="10" t="s">
        <v>9</v>
      </c>
      <c r="B3031" s="10" t="s">
        <v>119</v>
      </c>
      <c r="C3031" s="10" t="s">
        <v>11</v>
      </c>
      <c r="D3031" s="10" t="s">
        <v>120</v>
      </c>
      <c r="E3031" s="11" t="s">
        <v>511</v>
      </c>
      <c r="F3031" s="10" t="s">
        <v>13</v>
      </c>
      <c r="G3031" s="11" t="s">
        <v>415</v>
      </c>
      <c r="H3031" s="42">
        <v>0</v>
      </c>
      <c r="I3031" s="42">
        <v>0</v>
      </c>
      <c r="J3031" s="42">
        <v>0</v>
      </c>
      <c r="K3031" s="42">
        <v>0</v>
      </c>
      <c r="N3031" s="43"/>
    </row>
    <row r="3032" spans="1:14" x14ac:dyDescent="0.3">
      <c r="A3032" s="10" t="s">
        <v>9</v>
      </c>
      <c r="B3032" s="10" t="s">
        <v>119</v>
      </c>
      <c r="C3032" s="10" t="s">
        <v>11</v>
      </c>
      <c r="D3032" s="10" t="s">
        <v>120</v>
      </c>
      <c r="E3032" s="11" t="s">
        <v>511</v>
      </c>
      <c r="F3032" s="10" t="s">
        <v>15</v>
      </c>
      <c r="G3032" s="11" t="s">
        <v>418</v>
      </c>
      <c r="H3032" s="42">
        <v>265319.67969999998</v>
      </c>
      <c r="I3032" s="42">
        <v>1509.11082413644</v>
      </c>
      <c r="J3032" s="42">
        <v>0</v>
      </c>
      <c r="K3032" s="42">
        <v>1509.11082413644</v>
      </c>
      <c r="N3032" s="43"/>
    </row>
    <row r="3033" spans="1:14" x14ac:dyDescent="0.3">
      <c r="A3033" s="10" t="s">
        <v>9</v>
      </c>
      <c r="B3033" s="10" t="s">
        <v>119</v>
      </c>
      <c r="C3033" s="10" t="s">
        <v>11</v>
      </c>
      <c r="D3033" s="10" t="s">
        <v>120</v>
      </c>
      <c r="E3033" s="11" t="s">
        <v>511</v>
      </c>
      <c r="F3033" s="10" t="s">
        <v>16</v>
      </c>
      <c r="G3033" s="11" t="s">
        <v>426</v>
      </c>
      <c r="H3033" s="42">
        <v>0</v>
      </c>
      <c r="I3033" s="42">
        <v>0</v>
      </c>
      <c r="J3033" s="42">
        <v>0</v>
      </c>
      <c r="K3033" s="42">
        <v>0</v>
      </c>
      <c r="N3033" s="43"/>
    </row>
    <row r="3034" spans="1:14" x14ac:dyDescent="0.3">
      <c r="A3034" s="10" t="s">
        <v>9</v>
      </c>
      <c r="B3034" s="10" t="s">
        <v>119</v>
      </c>
      <c r="C3034" s="10" t="s">
        <v>11</v>
      </c>
      <c r="D3034" s="10" t="s">
        <v>120</v>
      </c>
      <c r="E3034" s="11" t="s">
        <v>511</v>
      </c>
      <c r="F3034" s="10" t="s">
        <v>17</v>
      </c>
      <c r="G3034" s="11" t="s">
        <v>4798</v>
      </c>
      <c r="H3034" s="42">
        <v>0</v>
      </c>
      <c r="I3034" s="42">
        <v>0</v>
      </c>
      <c r="J3034" s="42">
        <v>0</v>
      </c>
      <c r="K3034" s="42">
        <v>0</v>
      </c>
      <c r="N3034" s="43"/>
    </row>
    <row r="3035" spans="1:14" x14ac:dyDescent="0.3">
      <c r="A3035" s="10" t="s">
        <v>9</v>
      </c>
      <c r="B3035" s="10" t="s">
        <v>119</v>
      </c>
      <c r="C3035" s="10" t="s">
        <v>11</v>
      </c>
      <c r="D3035" s="10" t="s">
        <v>120</v>
      </c>
      <c r="E3035" s="11" t="s">
        <v>511</v>
      </c>
      <c r="F3035" s="10" t="s">
        <v>18</v>
      </c>
      <c r="G3035" s="11" t="s">
        <v>4799</v>
      </c>
      <c r="H3035" s="42">
        <v>2021248.5815999999</v>
      </c>
      <c r="I3035" s="42">
        <v>11496.6523258774</v>
      </c>
      <c r="J3035" s="42">
        <v>71338.900637849001</v>
      </c>
      <c r="K3035" s="42">
        <v>82835.552963726397</v>
      </c>
      <c r="N3035" s="43"/>
    </row>
    <row r="3036" spans="1:14" x14ac:dyDescent="0.3">
      <c r="A3036" s="10" t="s">
        <v>9</v>
      </c>
      <c r="B3036" s="10" t="s">
        <v>119</v>
      </c>
      <c r="C3036" s="10" t="s">
        <v>11</v>
      </c>
      <c r="D3036" s="10" t="s">
        <v>121</v>
      </c>
      <c r="E3036" s="11" t="s">
        <v>512</v>
      </c>
      <c r="F3036" s="10" t="s">
        <v>13</v>
      </c>
      <c r="G3036" s="11" t="s">
        <v>415</v>
      </c>
      <c r="H3036" s="42">
        <v>0</v>
      </c>
      <c r="I3036" s="42">
        <v>0</v>
      </c>
      <c r="J3036" s="42">
        <v>0</v>
      </c>
      <c r="K3036" s="42">
        <v>0</v>
      </c>
      <c r="N3036" s="43"/>
    </row>
    <row r="3037" spans="1:14" x14ac:dyDescent="0.3">
      <c r="A3037" s="10" t="s">
        <v>9</v>
      </c>
      <c r="B3037" s="10" t="s">
        <v>119</v>
      </c>
      <c r="C3037" s="10" t="s">
        <v>11</v>
      </c>
      <c r="D3037" s="10" t="s">
        <v>121</v>
      </c>
      <c r="E3037" s="11" t="s">
        <v>512</v>
      </c>
      <c r="F3037" s="10" t="s">
        <v>15</v>
      </c>
      <c r="G3037" s="11" t="s">
        <v>418</v>
      </c>
      <c r="H3037" s="42">
        <v>4533845.7748999996</v>
      </c>
      <c r="I3037" s="42">
        <v>14467.052753018799</v>
      </c>
      <c r="J3037" s="42">
        <v>0</v>
      </c>
      <c r="K3037" s="42">
        <v>14467.052753018799</v>
      </c>
      <c r="N3037" s="43"/>
    </row>
    <row r="3038" spans="1:14" x14ac:dyDescent="0.3">
      <c r="A3038" s="10" t="s">
        <v>9</v>
      </c>
      <c r="B3038" s="10" t="s">
        <v>119</v>
      </c>
      <c r="C3038" s="10" t="s">
        <v>11</v>
      </c>
      <c r="D3038" s="10" t="s">
        <v>121</v>
      </c>
      <c r="E3038" s="11" t="s">
        <v>512</v>
      </c>
      <c r="F3038" s="10" t="s">
        <v>16</v>
      </c>
      <c r="G3038" s="11" t="s">
        <v>426</v>
      </c>
      <c r="H3038" s="42">
        <v>473764.38620000001</v>
      </c>
      <c r="I3038" s="42">
        <v>1511.73522638083</v>
      </c>
      <c r="J3038" s="42">
        <v>0</v>
      </c>
      <c r="K3038" s="42">
        <v>1511.73522638083</v>
      </c>
      <c r="N3038" s="43"/>
    </row>
    <row r="3039" spans="1:14" x14ac:dyDescent="0.3">
      <c r="A3039" s="10" t="s">
        <v>9</v>
      </c>
      <c r="B3039" s="10" t="s">
        <v>119</v>
      </c>
      <c r="C3039" s="10" t="s">
        <v>11</v>
      </c>
      <c r="D3039" s="10" t="s">
        <v>121</v>
      </c>
      <c r="E3039" s="11" t="s">
        <v>512</v>
      </c>
      <c r="F3039" s="10" t="s">
        <v>17</v>
      </c>
      <c r="G3039" s="11" t="s">
        <v>4798</v>
      </c>
      <c r="H3039" s="42">
        <v>0</v>
      </c>
      <c r="I3039" s="42">
        <v>0</v>
      </c>
      <c r="J3039" s="42">
        <v>0</v>
      </c>
      <c r="K3039" s="42">
        <v>0</v>
      </c>
      <c r="N3039" s="43"/>
    </row>
    <row r="3040" spans="1:14" x14ac:dyDescent="0.3">
      <c r="A3040" s="10" t="s">
        <v>9</v>
      </c>
      <c r="B3040" s="10" t="s">
        <v>119</v>
      </c>
      <c r="C3040" s="10" t="s">
        <v>11</v>
      </c>
      <c r="D3040" s="10" t="s">
        <v>121</v>
      </c>
      <c r="E3040" s="11" t="s">
        <v>512</v>
      </c>
      <c r="F3040" s="10" t="s">
        <v>18</v>
      </c>
      <c r="G3040" s="11" t="s">
        <v>4799</v>
      </c>
      <c r="H3040" s="42">
        <v>6011602.4732999997</v>
      </c>
      <c r="I3040" s="42">
        <v>19182.427993592199</v>
      </c>
      <c r="J3040" s="42">
        <v>1057220.61701348</v>
      </c>
      <c r="K3040" s="42">
        <v>1076403.0450070701</v>
      </c>
      <c r="N3040" s="43"/>
    </row>
    <row r="3041" spans="1:14" x14ac:dyDescent="0.3">
      <c r="A3041" s="10" t="s">
        <v>9</v>
      </c>
      <c r="B3041" s="10" t="s">
        <v>119</v>
      </c>
      <c r="C3041" s="10" t="s">
        <v>11</v>
      </c>
      <c r="D3041" s="10" t="s">
        <v>122</v>
      </c>
      <c r="E3041" s="11" t="s">
        <v>513</v>
      </c>
      <c r="F3041" s="10" t="s">
        <v>13</v>
      </c>
      <c r="G3041" s="11" t="s">
        <v>415</v>
      </c>
      <c r="H3041" s="42">
        <v>0</v>
      </c>
      <c r="I3041" s="42">
        <v>0</v>
      </c>
      <c r="J3041" s="42">
        <v>0</v>
      </c>
      <c r="K3041" s="42">
        <v>0</v>
      </c>
      <c r="N3041" s="43"/>
    </row>
    <row r="3042" spans="1:14" x14ac:dyDescent="0.3">
      <c r="A3042" s="10" t="s">
        <v>9</v>
      </c>
      <c r="B3042" s="10" t="s">
        <v>119</v>
      </c>
      <c r="C3042" s="10" t="s">
        <v>11</v>
      </c>
      <c r="D3042" s="10" t="s">
        <v>122</v>
      </c>
      <c r="E3042" s="11" t="s">
        <v>513</v>
      </c>
      <c r="F3042" s="10" t="s">
        <v>15</v>
      </c>
      <c r="G3042" s="11" t="s">
        <v>418</v>
      </c>
      <c r="H3042" s="42">
        <v>2748191.8714000001</v>
      </c>
      <c r="I3042" s="42">
        <v>7631.8001184769901</v>
      </c>
      <c r="J3042" s="42">
        <v>0</v>
      </c>
      <c r="K3042" s="42">
        <v>7631.8001184769901</v>
      </c>
      <c r="N3042" s="43"/>
    </row>
    <row r="3043" spans="1:14" x14ac:dyDescent="0.3">
      <c r="A3043" s="10" t="s">
        <v>9</v>
      </c>
      <c r="B3043" s="10" t="s">
        <v>119</v>
      </c>
      <c r="C3043" s="10" t="s">
        <v>11</v>
      </c>
      <c r="D3043" s="10" t="s">
        <v>122</v>
      </c>
      <c r="E3043" s="11" t="s">
        <v>513</v>
      </c>
      <c r="F3043" s="10" t="s">
        <v>17</v>
      </c>
      <c r="G3043" s="11" t="s">
        <v>4798</v>
      </c>
      <c r="H3043" s="42">
        <v>0</v>
      </c>
      <c r="I3043" s="42">
        <v>0</v>
      </c>
      <c r="J3043" s="42">
        <v>0</v>
      </c>
      <c r="K3043" s="42">
        <v>0</v>
      </c>
      <c r="N3043" s="43"/>
    </row>
    <row r="3044" spans="1:14" x14ac:dyDescent="0.3">
      <c r="A3044" s="10" t="s">
        <v>9</v>
      </c>
      <c r="B3044" s="10" t="s">
        <v>119</v>
      </c>
      <c r="C3044" s="10" t="s">
        <v>11</v>
      </c>
      <c r="D3044" s="10" t="s">
        <v>122</v>
      </c>
      <c r="E3044" s="11" t="s">
        <v>513</v>
      </c>
      <c r="F3044" s="10" t="s">
        <v>18</v>
      </c>
      <c r="G3044" s="11" t="s">
        <v>4799</v>
      </c>
      <c r="H3044" s="42">
        <v>5231879.2112999996</v>
      </c>
      <c r="I3044" s="42">
        <v>14529.0642909541</v>
      </c>
      <c r="J3044" s="42">
        <v>100114.50152912</v>
      </c>
      <c r="K3044" s="42">
        <v>114643.565820074</v>
      </c>
      <c r="N3044" s="43"/>
    </row>
    <row r="3045" spans="1:14" x14ac:dyDescent="0.3">
      <c r="A3045" s="10" t="s">
        <v>9</v>
      </c>
      <c r="B3045" s="10" t="s">
        <v>119</v>
      </c>
      <c r="C3045" s="10" t="s">
        <v>4800</v>
      </c>
      <c r="D3045" s="10" t="s">
        <v>5616</v>
      </c>
      <c r="E3045" s="11" t="s">
        <v>5617</v>
      </c>
      <c r="F3045" s="10" t="s">
        <v>416</v>
      </c>
      <c r="G3045" s="11" t="s">
        <v>417</v>
      </c>
      <c r="H3045" s="42">
        <v>180228.4811</v>
      </c>
      <c r="I3045" s="42">
        <v>1710.0503076867701</v>
      </c>
      <c r="J3045" s="42">
        <v>13332.571630177499</v>
      </c>
      <c r="K3045" s="42">
        <v>15042.6219378643</v>
      </c>
      <c r="N3045" s="43"/>
    </row>
    <row r="3046" spans="1:14" x14ac:dyDescent="0.3">
      <c r="A3046" s="10" t="s">
        <v>9</v>
      </c>
      <c r="B3046" s="10" t="s">
        <v>119</v>
      </c>
      <c r="C3046" s="10" t="s">
        <v>4800</v>
      </c>
      <c r="D3046" s="10" t="s">
        <v>5618</v>
      </c>
      <c r="E3046" s="11" t="s">
        <v>5619</v>
      </c>
      <c r="F3046" s="10" t="s">
        <v>416</v>
      </c>
      <c r="G3046" s="11" t="s">
        <v>417</v>
      </c>
      <c r="H3046" s="42">
        <v>243053.0061</v>
      </c>
      <c r="I3046" s="42">
        <v>279.46597479600899</v>
      </c>
      <c r="J3046" s="42">
        <v>2434.8130140455901</v>
      </c>
      <c r="K3046" s="42">
        <v>2714.2789888416</v>
      </c>
      <c r="N3046" s="43"/>
    </row>
    <row r="3047" spans="1:14" x14ac:dyDescent="0.3">
      <c r="A3047" s="10" t="s">
        <v>9</v>
      </c>
      <c r="B3047" s="10" t="s">
        <v>119</v>
      </c>
      <c r="C3047" s="10" t="s">
        <v>4800</v>
      </c>
      <c r="D3047" s="10" t="s">
        <v>5620</v>
      </c>
      <c r="E3047" s="11" t="s">
        <v>5621</v>
      </c>
      <c r="F3047" s="10" t="s">
        <v>416</v>
      </c>
      <c r="G3047" s="11" t="s">
        <v>417</v>
      </c>
      <c r="H3047" s="42">
        <v>425939.16519999999</v>
      </c>
      <c r="I3047" s="42">
        <v>1972.0715996619499</v>
      </c>
      <c r="J3047" s="42">
        <v>6569.7470484782798</v>
      </c>
      <c r="K3047" s="42">
        <v>8541.8186481402299</v>
      </c>
      <c r="N3047" s="43"/>
    </row>
    <row r="3048" spans="1:14" x14ac:dyDescent="0.3">
      <c r="A3048" s="10" t="s">
        <v>9</v>
      </c>
      <c r="B3048" s="10" t="s">
        <v>119</v>
      </c>
      <c r="C3048" s="10" t="s">
        <v>4800</v>
      </c>
      <c r="D3048" s="10" t="s">
        <v>5622</v>
      </c>
      <c r="E3048" s="11" t="s">
        <v>5623</v>
      </c>
      <c r="F3048" s="10" t="s">
        <v>416</v>
      </c>
      <c r="G3048" s="11" t="s">
        <v>417</v>
      </c>
      <c r="H3048" s="42">
        <v>669064.38269999996</v>
      </c>
      <c r="I3048" s="42">
        <v>2079.9892000407999</v>
      </c>
      <c r="J3048" s="42">
        <v>101551.764603295</v>
      </c>
      <c r="K3048" s="42">
        <v>103631.753803335</v>
      </c>
      <c r="N3048" s="43"/>
    </row>
    <row r="3049" spans="1:14" x14ac:dyDescent="0.3">
      <c r="A3049" s="10" t="s">
        <v>9</v>
      </c>
      <c r="B3049" s="10" t="s">
        <v>119</v>
      </c>
      <c r="C3049" s="10" t="s">
        <v>4800</v>
      </c>
      <c r="D3049" s="10" t="s">
        <v>5622</v>
      </c>
      <c r="E3049" s="11" t="s">
        <v>5623</v>
      </c>
      <c r="F3049" s="10" t="s">
        <v>15</v>
      </c>
      <c r="G3049" s="11" t="s">
        <v>418</v>
      </c>
      <c r="H3049" s="42">
        <v>306589.82740000001</v>
      </c>
      <c r="I3049" s="42">
        <v>953.12730164282596</v>
      </c>
      <c r="J3049" s="42">
        <v>0</v>
      </c>
      <c r="K3049" s="42">
        <v>953.12730164282596</v>
      </c>
      <c r="N3049" s="43"/>
    </row>
    <row r="3050" spans="1:14" x14ac:dyDescent="0.3">
      <c r="A3050" s="10" t="s">
        <v>9</v>
      </c>
      <c r="B3050" s="10" t="s">
        <v>119</v>
      </c>
      <c r="C3050" s="10" t="s">
        <v>4806</v>
      </c>
      <c r="D3050" s="10" t="s">
        <v>5624</v>
      </c>
      <c r="E3050" s="11" t="s">
        <v>5625</v>
      </c>
      <c r="F3050" s="10" t="s">
        <v>416</v>
      </c>
      <c r="G3050" s="11" t="s">
        <v>417</v>
      </c>
      <c r="H3050" s="42">
        <v>438247.69699999999</v>
      </c>
      <c r="I3050" s="42">
        <v>480.78150921282099</v>
      </c>
      <c r="J3050" s="42">
        <v>4188.7499055952103</v>
      </c>
      <c r="K3050" s="42">
        <v>4669.5314148080297</v>
      </c>
      <c r="N3050" s="43"/>
    </row>
    <row r="3051" spans="1:14" x14ac:dyDescent="0.3">
      <c r="A3051" s="10" t="s">
        <v>9</v>
      </c>
      <c r="B3051" s="10" t="s">
        <v>119</v>
      </c>
      <c r="C3051" s="10" t="s">
        <v>4806</v>
      </c>
      <c r="D3051" s="10" t="s">
        <v>5626</v>
      </c>
      <c r="E3051" s="11" t="s">
        <v>5627</v>
      </c>
      <c r="F3051" s="10" t="s">
        <v>4809</v>
      </c>
      <c r="G3051" s="11" t="s">
        <v>4810</v>
      </c>
      <c r="H3051" s="42">
        <v>1478389.105</v>
      </c>
      <c r="I3051" s="42">
        <v>4894.6295085304901</v>
      </c>
      <c r="J3051" s="42">
        <v>71974.081318085096</v>
      </c>
      <c r="K3051" s="42">
        <v>76868.710826615599</v>
      </c>
      <c r="N3051" s="43"/>
    </row>
    <row r="3052" spans="1:14" x14ac:dyDescent="0.3">
      <c r="A3052" s="10" t="s">
        <v>9</v>
      </c>
      <c r="B3052" s="10" t="s">
        <v>123</v>
      </c>
      <c r="C3052" s="10" t="s">
        <v>4722</v>
      </c>
      <c r="D3052" s="10" t="s">
        <v>4723</v>
      </c>
      <c r="E3052" s="11" t="s">
        <v>5628</v>
      </c>
      <c r="F3052" s="10" t="s">
        <v>416</v>
      </c>
      <c r="G3052" s="11" t="s">
        <v>417</v>
      </c>
      <c r="H3052" s="42">
        <v>13614265.526900001</v>
      </c>
      <c r="I3052" s="42">
        <v>52716.023623414098</v>
      </c>
      <c r="J3052" s="42">
        <v>1438823.87628025</v>
      </c>
      <c r="K3052" s="42">
        <v>1491539.8999036599</v>
      </c>
      <c r="N3052" s="43"/>
    </row>
    <row r="3053" spans="1:14" x14ac:dyDescent="0.3">
      <c r="A3053" s="10" t="s">
        <v>9</v>
      </c>
      <c r="B3053" s="10" t="s">
        <v>123</v>
      </c>
      <c r="C3053" s="10" t="s">
        <v>4722</v>
      </c>
      <c r="D3053" s="10" t="s">
        <v>4723</v>
      </c>
      <c r="E3053" s="11" t="s">
        <v>5628</v>
      </c>
      <c r="F3053" s="10" t="s">
        <v>4725</v>
      </c>
      <c r="G3053" s="11" t="s">
        <v>4726</v>
      </c>
      <c r="H3053" s="42">
        <v>469309.641</v>
      </c>
      <c r="I3053" s="42">
        <v>1817.22165489181</v>
      </c>
      <c r="J3053" s="42">
        <v>49598.997151798198</v>
      </c>
      <c r="K3053" s="42">
        <v>51416.218806689998</v>
      </c>
      <c r="N3053" s="43"/>
    </row>
    <row r="3054" spans="1:14" x14ac:dyDescent="0.3">
      <c r="A3054" s="10" t="s">
        <v>9</v>
      </c>
      <c r="B3054" s="10" t="s">
        <v>123</v>
      </c>
      <c r="C3054" s="10" t="s">
        <v>4722</v>
      </c>
      <c r="D3054" s="10" t="s">
        <v>4723</v>
      </c>
      <c r="E3054" s="11" t="s">
        <v>5628</v>
      </c>
      <c r="F3054" s="10" t="s">
        <v>15</v>
      </c>
      <c r="G3054" s="11" t="s">
        <v>418</v>
      </c>
      <c r="H3054" s="42">
        <v>670748.48250000004</v>
      </c>
      <c r="I3054" s="42">
        <v>2597.2163378134201</v>
      </c>
      <c r="J3054" s="42">
        <v>0</v>
      </c>
      <c r="K3054" s="42">
        <v>2597.2163378134201</v>
      </c>
      <c r="N3054" s="43"/>
    </row>
    <row r="3055" spans="1:14" x14ac:dyDescent="0.3">
      <c r="A3055" s="10" t="s">
        <v>9</v>
      </c>
      <c r="B3055" s="10" t="s">
        <v>123</v>
      </c>
      <c r="C3055" s="10" t="s">
        <v>4722</v>
      </c>
      <c r="D3055" s="10" t="s">
        <v>4723</v>
      </c>
      <c r="E3055" s="11" t="s">
        <v>5628</v>
      </c>
      <c r="F3055" s="10" t="s">
        <v>4729</v>
      </c>
      <c r="G3055" s="11" t="s">
        <v>4730</v>
      </c>
      <c r="H3055" s="42">
        <v>0</v>
      </c>
      <c r="I3055" s="42">
        <v>0</v>
      </c>
      <c r="J3055" s="42">
        <v>0</v>
      </c>
      <c r="K3055" s="42">
        <v>0</v>
      </c>
      <c r="N3055" s="43"/>
    </row>
    <row r="3056" spans="1:14" x14ac:dyDescent="0.3">
      <c r="A3056" s="10" t="s">
        <v>9</v>
      </c>
      <c r="B3056" s="10" t="s">
        <v>123</v>
      </c>
      <c r="C3056" s="10" t="s">
        <v>4722</v>
      </c>
      <c r="D3056" s="10" t="s">
        <v>4723</v>
      </c>
      <c r="E3056" s="11" t="s">
        <v>5628</v>
      </c>
      <c r="F3056" s="10" t="s">
        <v>4731</v>
      </c>
      <c r="G3056" s="11" t="s">
        <v>4732</v>
      </c>
      <c r="H3056" s="42">
        <v>0</v>
      </c>
      <c r="I3056" s="42">
        <v>0</v>
      </c>
      <c r="J3056" s="42">
        <v>0</v>
      </c>
      <c r="K3056" s="42">
        <v>0</v>
      </c>
      <c r="N3056" s="43"/>
    </row>
    <row r="3057" spans="1:14" x14ac:dyDescent="0.3">
      <c r="A3057" s="10" t="s">
        <v>9</v>
      </c>
      <c r="B3057" s="10" t="s">
        <v>123</v>
      </c>
      <c r="C3057" s="10" t="s">
        <v>4722</v>
      </c>
      <c r="D3057" s="10" t="s">
        <v>4723</v>
      </c>
      <c r="E3057" s="11" t="s">
        <v>5628</v>
      </c>
      <c r="F3057" s="10" t="s">
        <v>4733</v>
      </c>
      <c r="G3057" s="11" t="s">
        <v>4734</v>
      </c>
      <c r="H3057" s="42">
        <v>1249349.4102</v>
      </c>
      <c r="I3057" s="42">
        <v>4837.6265972690799</v>
      </c>
      <c r="J3057" s="42">
        <v>132037.51296574599</v>
      </c>
      <c r="K3057" s="42">
        <v>136875.13956301499</v>
      </c>
      <c r="N3057" s="43"/>
    </row>
    <row r="3058" spans="1:14" x14ac:dyDescent="0.3">
      <c r="A3058" s="10" t="s">
        <v>9</v>
      </c>
      <c r="B3058" s="10" t="s">
        <v>123</v>
      </c>
      <c r="C3058" s="10" t="s">
        <v>4722</v>
      </c>
      <c r="D3058" s="10" t="s">
        <v>4723</v>
      </c>
      <c r="E3058" s="11" t="s">
        <v>5628</v>
      </c>
      <c r="F3058" s="10" t="s">
        <v>4735</v>
      </c>
      <c r="G3058" s="11" t="s">
        <v>4736</v>
      </c>
      <c r="H3058" s="42">
        <v>405020.64919999999</v>
      </c>
      <c r="I3058" s="42">
        <v>1568.2871816189599</v>
      </c>
      <c r="J3058" s="42">
        <v>42804.613980319002</v>
      </c>
      <c r="K3058" s="42">
        <v>44372.901161938003</v>
      </c>
      <c r="N3058" s="43"/>
    </row>
    <row r="3059" spans="1:14" x14ac:dyDescent="0.3">
      <c r="A3059" s="10" t="s">
        <v>9</v>
      </c>
      <c r="B3059" s="10" t="s">
        <v>123</v>
      </c>
      <c r="C3059" s="10" t="s">
        <v>4722</v>
      </c>
      <c r="D3059" s="10" t="s">
        <v>4723</v>
      </c>
      <c r="E3059" s="11" t="s">
        <v>5628</v>
      </c>
      <c r="F3059" s="10" t="s">
        <v>4741</v>
      </c>
      <c r="G3059" s="11" t="s">
        <v>4742</v>
      </c>
      <c r="H3059" s="42">
        <v>387876.91820000001</v>
      </c>
      <c r="I3059" s="42">
        <v>1501.9046554128699</v>
      </c>
      <c r="J3059" s="42">
        <v>40992.778467924501</v>
      </c>
      <c r="K3059" s="42">
        <v>42494.683123337403</v>
      </c>
      <c r="N3059" s="43"/>
    </row>
    <row r="3060" spans="1:14" x14ac:dyDescent="0.3">
      <c r="A3060" s="10" t="s">
        <v>9</v>
      </c>
      <c r="B3060" s="10" t="s">
        <v>123</v>
      </c>
      <c r="C3060" s="10" t="s">
        <v>4743</v>
      </c>
      <c r="D3060" s="10" t="s">
        <v>4744</v>
      </c>
      <c r="E3060" s="11" t="s">
        <v>4947</v>
      </c>
      <c r="F3060" s="10" t="s">
        <v>13</v>
      </c>
      <c r="G3060" s="11" t="s">
        <v>415</v>
      </c>
      <c r="H3060" s="42">
        <v>0</v>
      </c>
      <c r="I3060" s="42">
        <v>0</v>
      </c>
      <c r="J3060" s="42">
        <v>0</v>
      </c>
      <c r="K3060" s="42">
        <v>0</v>
      </c>
      <c r="N3060" s="43"/>
    </row>
    <row r="3061" spans="1:14" x14ac:dyDescent="0.3">
      <c r="A3061" s="10" t="s">
        <v>9</v>
      </c>
      <c r="B3061" s="10" t="s">
        <v>123</v>
      </c>
      <c r="C3061" s="10" t="s">
        <v>4743</v>
      </c>
      <c r="D3061" s="10" t="s">
        <v>4744</v>
      </c>
      <c r="E3061" s="11" t="s">
        <v>4947</v>
      </c>
      <c r="F3061" s="10" t="s">
        <v>416</v>
      </c>
      <c r="G3061" s="11" t="s">
        <v>417</v>
      </c>
      <c r="H3061" s="42">
        <v>89984.965500000006</v>
      </c>
      <c r="I3061" s="42">
        <v>389.95782885883602</v>
      </c>
      <c r="J3061" s="42">
        <v>16167.3152279437</v>
      </c>
      <c r="K3061" s="42">
        <v>16557.2730568025</v>
      </c>
      <c r="N3061" s="43"/>
    </row>
    <row r="3062" spans="1:14" x14ac:dyDescent="0.3">
      <c r="A3062" s="10" t="s">
        <v>9</v>
      </c>
      <c r="B3062" s="10" t="s">
        <v>123</v>
      </c>
      <c r="C3062" s="10" t="s">
        <v>4743</v>
      </c>
      <c r="D3062" s="10" t="s">
        <v>4744</v>
      </c>
      <c r="E3062" s="11" t="s">
        <v>4947</v>
      </c>
      <c r="F3062" s="10" t="s">
        <v>4746</v>
      </c>
      <c r="G3062" s="11" t="s">
        <v>4747</v>
      </c>
      <c r="H3062" s="42">
        <v>162581.5318</v>
      </c>
      <c r="I3062" s="42">
        <v>704.56148788987798</v>
      </c>
      <c r="J3062" s="42">
        <v>29210.511571260598</v>
      </c>
      <c r="K3062" s="42">
        <v>29915.073059150502</v>
      </c>
      <c r="N3062" s="43"/>
    </row>
    <row r="3063" spans="1:14" x14ac:dyDescent="0.3">
      <c r="A3063" s="10" t="s">
        <v>9</v>
      </c>
      <c r="B3063" s="10" t="s">
        <v>123</v>
      </c>
      <c r="C3063" s="10" t="s">
        <v>4743</v>
      </c>
      <c r="D3063" s="10" t="s">
        <v>4744</v>
      </c>
      <c r="E3063" s="11" t="s">
        <v>4947</v>
      </c>
      <c r="F3063" s="10" t="s">
        <v>4748</v>
      </c>
      <c r="G3063" s="11" t="s">
        <v>4749</v>
      </c>
      <c r="H3063" s="42">
        <v>118088.033</v>
      </c>
      <c r="I3063" s="42">
        <v>940.18785659014702</v>
      </c>
      <c r="J3063" s="42">
        <v>10.1356265153469</v>
      </c>
      <c r="K3063" s="42">
        <v>950.32348310549401</v>
      </c>
      <c r="N3063" s="43"/>
    </row>
    <row r="3064" spans="1:14" x14ac:dyDescent="0.3">
      <c r="A3064" s="10" t="s">
        <v>9</v>
      </c>
      <c r="B3064" s="10" t="s">
        <v>123</v>
      </c>
      <c r="C3064" s="10" t="s">
        <v>4743</v>
      </c>
      <c r="D3064" s="10" t="s">
        <v>4744</v>
      </c>
      <c r="E3064" s="11" t="s">
        <v>4947</v>
      </c>
      <c r="F3064" s="10" t="s">
        <v>4760</v>
      </c>
      <c r="G3064" s="11" t="s">
        <v>4761</v>
      </c>
      <c r="H3064" s="42">
        <v>24547.305199999999</v>
      </c>
      <c r="I3064" s="42">
        <v>195.43960278565899</v>
      </c>
      <c r="J3064" s="42">
        <v>2.1069223626515301</v>
      </c>
      <c r="K3064" s="42">
        <v>197.54652514831099</v>
      </c>
      <c r="N3064" s="43"/>
    </row>
    <row r="3065" spans="1:14" x14ac:dyDescent="0.3">
      <c r="A3065" s="10" t="s">
        <v>9</v>
      </c>
      <c r="B3065" s="10" t="s">
        <v>123</v>
      </c>
      <c r="C3065" s="10" t="s">
        <v>4743</v>
      </c>
      <c r="D3065" s="10" t="s">
        <v>4750</v>
      </c>
      <c r="E3065" s="11" t="s">
        <v>5629</v>
      </c>
      <c r="F3065" s="10" t="s">
        <v>13</v>
      </c>
      <c r="G3065" s="11" t="s">
        <v>415</v>
      </c>
      <c r="H3065" s="42">
        <v>0</v>
      </c>
      <c r="I3065" s="42">
        <v>0</v>
      </c>
      <c r="J3065" s="42">
        <v>0</v>
      </c>
      <c r="K3065" s="42">
        <v>0</v>
      </c>
      <c r="N3065" s="43"/>
    </row>
    <row r="3066" spans="1:14" x14ac:dyDescent="0.3">
      <c r="A3066" s="10" t="s">
        <v>9</v>
      </c>
      <c r="B3066" s="10" t="s">
        <v>123</v>
      </c>
      <c r="C3066" s="10" t="s">
        <v>4743</v>
      </c>
      <c r="D3066" s="10" t="s">
        <v>4750</v>
      </c>
      <c r="E3066" s="11" t="s">
        <v>5629</v>
      </c>
      <c r="F3066" s="10" t="s">
        <v>416</v>
      </c>
      <c r="G3066" s="11" t="s">
        <v>417</v>
      </c>
      <c r="H3066" s="42">
        <v>5714.2483000000002</v>
      </c>
      <c r="I3066" s="42">
        <v>27.429986891421802</v>
      </c>
      <c r="J3066" s="42">
        <v>33.502394140477897</v>
      </c>
      <c r="K3066" s="42">
        <v>60.932381031899702</v>
      </c>
      <c r="N3066" s="43"/>
    </row>
    <row r="3067" spans="1:14" x14ac:dyDescent="0.3">
      <c r="A3067" s="10" t="s">
        <v>9</v>
      </c>
      <c r="B3067" s="10" t="s">
        <v>123</v>
      </c>
      <c r="C3067" s="10" t="s">
        <v>4743</v>
      </c>
      <c r="D3067" s="10" t="s">
        <v>4750</v>
      </c>
      <c r="E3067" s="11" t="s">
        <v>5629</v>
      </c>
      <c r="F3067" s="10" t="s">
        <v>4746</v>
      </c>
      <c r="G3067" s="11" t="s">
        <v>4747</v>
      </c>
      <c r="H3067" s="42">
        <v>19319.601200000001</v>
      </c>
      <c r="I3067" s="42">
        <v>92.739479490045099</v>
      </c>
      <c r="J3067" s="42">
        <v>113.26999923685401</v>
      </c>
      <c r="K3067" s="42">
        <v>206.009478726899</v>
      </c>
      <c r="N3067" s="43"/>
    </row>
    <row r="3068" spans="1:14" x14ac:dyDescent="0.3">
      <c r="A3068" s="10" t="s">
        <v>9</v>
      </c>
      <c r="B3068" s="10" t="s">
        <v>123</v>
      </c>
      <c r="C3068" s="10" t="s">
        <v>4743</v>
      </c>
      <c r="D3068" s="10" t="s">
        <v>4750</v>
      </c>
      <c r="E3068" s="11" t="s">
        <v>5629</v>
      </c>
      <c r="F3068" s="10" t="s">
        <v>4748</v>
      </c>
      <c r="G3068" s="11" t="s">
        <v>4749</v>
      </c>
      <c r="H3068" s="42">
        <v>44423.064899999998</v>
      </c>
      <c r="I3068" s="42">
        <v>168.712777747328</v>
      </c>
      <c r="J3068" s="42">
        <v>0</v>
      </c>
      <c r="K3068" s="42">
        <v>168.712777747328</v>
      </c>
      <c r="N3068" s="43"/>
    </row>
    <row r="3069" spans="1:14" x14ac:dyDescent="0.3">
      <c r="A3069" s="10" t="s">
        <v>9</v>
      </c>
      <c r="B3069" s="10" t="s">
        <v>123</v>
      </c>
      <c r="C3069" s="10" t="s">
        <v>4743</v>
      </c>
      <c r="D3069" s="10" t="s">
        <v>4750</v>
      </c>
      <c r="E3069" s="11" t="s">
        <v>5629</v>
      </c>
      <c r="F3069" s="10" t="s">
        <v>4760</v>
      </c>
      <c r="G3069" s="11" t="s">
        <v>4761</v>
      </c>
      <c r="H3069" s="42">
        <v>22379.5471</v>
      </c>
      <c r="I3069" s="42">
        <v>84.994485612496604</v>
      </c>
      <c r="J3069" s="42">
        <v>0</v>
      </c>
      <c r="K3069" s="42">
        <v>84.994485612496604</v>
      </c>
      <c r="N3069" s="43"/>
    </row>
    <row r="3070" spans="1:14" x14ac:dyDescent="0.3">
      <c r="A3070" s="10" t="s">
        <v>9</v>
      </c>
      <c r="B3070" s="10" t="s">
        <v>123</v>
      </c>
      <c r="C3070" s="10" t="s">
        <v>4743</v>
      </c>
      <c r="D3070" s="10" t="s">
        <v>4752</v>
      </c>
      <c r="E3070" s="11" t="s">
        <v>5323</v>
      </c>
      <c r="F3070" s="10" t="s">
        <v>416</v>
      </c>
      <c r="G3070" s="11" t="s">
        <v>417</v>
      </c>
      <c r="H3070" s="42">
        <v>0</v>
      </c>
      <c r="I3070" s="42">
        <v>0</v>
      </c>
      <c r="J3070" s="42">
        <v>0</v>
      </c>
      <c r="K3070" s="42">
        <v>0</v>
      </c>
      <c r="N3070" s="43"/>
    </row>
    <row r="3071" spans="1:14" x14ac:dyDescent="0.3">
      <c r="A3071" s="10" t="s">
        <v>9</v>
      </c>
      <c r="B3071" s="10" t="s">
        <v>123</v>
      </c>
      <c r="C3071" s="10" t="s">
        <v>4743</v>
      </c>
      <c r="D3071" s="10" t="s">
        <v>4752</v>
      </c>
      <c r="E3071" s="11" t="s">
        <v>5323</v>
      </c>
      <c r="F3071" s="10" t="s">
        <v>4746</v>
      </c>
      <c r="G3071" s="11" t="s">
        <v>4747</v>
      </c>
      <c r="H3071" s="42">
        <v>140145.08730000001</v>
      </c>
      <c r="I3071" s="42">
        <v>135.70700981375001</v>
      </c>
      <c r="J3071" s="42">
        <v>25615.576227664402</v>
      </c>
      <c r="K3071" s="42">
        <v>25751.283237478099</v>
      </c>
      <c r="N3071" s="43"/>
    </row>
    <row r="3072" spans="1:14" x14ac:dyDescent="0.3">
      <c r="A3072" s="10" t="s">
        <v>9</v>
      </c>
      <c r="B3072" s="10" t="s">
        <v>123</v>
      </c>
      <c r="C3072" s="10" t="s">
        <v>4743</v>
      </c>
      <c r="D3072" s="10" t="s">
        <v>4752</v>
      </c>
      <c r="E3072" s="11" t="s">
        <v>5323</v>
      </c>
      <c r="F3072" s="10" t="s">
        <v>4748</v>
      </c>
      <c r="G3072" s="11" t="s">
        <v>4749</v>
      </c>
      <c r="H3072" s="42">
        <v>22348.981400000001</v>
      </c>
      <c r="I3072" s="42">
        <v>43.272902512843402</v>
      </c>
      <c r="J3072" s="42">
        <v>774.38144979582603</v>
      </c>
      <c r="K3072" s="42">
        <v>817.65435230867001</v>
      </c>
      <c r="N3072" s="43"/>
    </row>
    <row r="3073" spans="1:14" x14ac:dyDescent="0.3">
      <c r="A3073" s="10" t="s">
        <v>9</v>
      </c>
      <c r="B3073" s="10" t="s">
        <v>123</v>
      </c>
      <c r="C3073" s="10" t="s">
        <v>4743</v>
      </c>
      <c r="D3073" s="10" t="s">
        <v>4756</v>
      </c>
      <c r="E3073" s="11" t="s">
        <v>5630</v>
      </c>
      <c r="F3073" s="10" t="s">
        <v>13</v>
      </c>
      <c r="G3073" s="11" t="s">
        <v>415</v>
      </c>
      <c r="H3073" s="42">
        <v>0</v>
      </c>
      <c r="I3073" s="42">
        <v>0</v>
      </c>
      <c r="J3073" s="42">
        <v>0</v>
      </c>
      <c r="K3073" s="42">
        <v>0</v>
      </c>
      <c r="N3073" s="43"/>
    </row>
    <row r="3074" spans="1:14" x14ac:dyDescent="0.3">
      <c r="A3074" s="10" t="s">
        <v>9</v>
      </c>
      <c r="B3074" s="10" t="s">
        <v>123</v>
      </c>
      <c r="C3074" s="10" t="s">
        <v>4743</v>
      </c>
      <c r="D3074" s="10" t="s">
        <v>4756</v>
      </c>
      <c r="E3074" s="11" t="s">
        <v>5630</v>
      </c>
      <c r="F3074" s="10" t="s">
        <v>416</v>
      </c>
      <c r="G3074" s="11" t="s">
        <v>417</v>
      </c>
      <c r="H3074" s="42">
        <v>5865.1905999999999</v>
      </c>
      <c r="I3074" s="42">
        <v>20.157615894039701</v>
      </c>
      <c r="J3074" s="42">
        <v>1.6793377483443701</v>
      </c>
      <c r="K3074" s="42">
        <v>21.836953642384099</v>
      </c>
      <c r="N3074" s="43"/>
    </row>
    <row r="3075" spans="1:14" x14ac:dyDescent="0.3">
      <c r="A3075" s="10" t="s">
        <v>9</v>
      </c>
      <c r="B3075" s="10" t="s">
        <v>123</v>
      </c>
      <c r="C3075" s="10" t="s">
        <v>4743</v>
      </c>
      <c r="D3075" s="10" t="s">
        <v>4756</v>
      </c>
      <c r="E3075" s="11" t="s">
        <v>5630</v>
      </c>
      <c r="F3075" s="10" t="s">
        <v>4746</v>
      </c>
      <c r="G3075" s="11" t="s">
        <v>4747</v>
      </c>
      <c r="H3075" s="42">
        <v>1011.2397999999999</v>
      </c>
      <c r="I3075" s="42">
        <v>3.47545101621375</v>
      </c>
      <c r="J3075" s="42">
        <v>0.289540991093857</v>
      </c>
      <c r="K3075" s="42">
        <v>3.7649920073076002</v>
      </c>
      <c r="N3075" s="43"/>
    </row>
    <row r="3076" spans="1:14" x14ac:dyDescent="0.3">
      <c r="A3076" s="10" t="s">
        <v>9</v>
      </c>
      <c r="B3076" s="10" t="s">
        <v>123</v>
      </c>
      <c r="C3076" s="10" t="s">
        <v>4743</v>
      </c>
      <c r="D3076" s="10" t="s">
        <v>4756</v>
      </c>
      <c r="E3076" s="11" t="s">
        <v>5630</v>
      </c>
      <c r="F3076" s="10" t="s">
        <v>4748</v>
      </c>
      <c r="G3076" s="11" t="s">
        <v>4749</v>
      </c>
      <c r="H3076" s="42">
        <v>39337.226699999999</v>
      </c>
      <c r="I3076" s="42">
        <v>135.19504453071499</v>
      </c>
      <c r="J3076" s="42">
        <v>11.263144553550999</v>
      </c>
      <c r="K3076" s="42">
        <v>146.458189084266</v>
      </c>
      <c r="N3076" s="43"/>
    </row>
    <row r="3077" spans="1:14" x14ac:dyDescent="0.3">
      <c r="A3077" s="10" t="s">
        <v>9</v>
      </c>
      <c r="B3077" s="10" t="s">
        <v>123</v>
      </c>
      <c r="C3077" s="10" t="s">
        <v>4743</v>
      </c>
      <c r="D3077" s="10" t="s">
        <v>4756</v>
      </c>
      <c r="E3077" s="11" t="s">
        <v>5630</v>
      </c>
      <c r="F3077" s="10" t="s">
        <v>4760</v>
      </c>
      <c r="G3077" s="11" t="s">
        <v>4761</v>
      </c>
      <c r="H3077" s="42">
        <v>6674.1823999999997</v>
      </c>
      <c r="I3077" s="42">
        <v>22.937976707010701</v>
      </c>
      <c r="J3077" s="42">
        <v>1.91097054121946</v>
      </c>
      <c r="K3077" s="42">
        <v>24.8489472482302</v>
      </c>
      <c r="N3077" s="43"/>
    </row>
    <row r="3078" spans="1:14" x14ac:dyDescent="0.3">
      <c r="A3078" s="10" t="s">
        <v>9</v>
      </c>
      <c r="B3078" s="10" t="s">
        <v>123</v>
      </c>
      <c r="C3078" s="10" t="s">
        <v>4743</v>
      </c>
      <c r="D3078" s="10" t="s">
        <v>4758</v>
      </c>
      <c r="E3078" s="11" t="s">
        <v>4757</v>
      </c>
      <c r="F3078" s="10" t="s">
        <v>416</v>
      </c>
      <c r="G3078" s="11" t="s">
        <v>417</v>
      </c>
      <c r="H3078" s="42">
        <v>36230.1659</v>
      </c>
      <c r="I3078" s="42">
        <v>150.951478984407</v>
      </c>
      <c r="J3078" s="42">
        <v>126.15779146265901</v>
      </c>
      <c r="K3078" s="42">
        <v>277.10927044706602</v>
      </c>
      <c r="N3078" s="43"/>
    </row>
    <row r="3079" spans="1:14" x14ac:dyDescent="0.3">
      <c r="A3079" s="10" t="s">
        <v>9</v>
      </c>
      <c r="B3079" s="10" t="s">
        <v>123</v>
      </c>
      <c r="C3079" s="10" t="s">
        <v>4743</v>
      </c>
      <c r="D3079" s="10" t="s">
        <v>4758</v>
      </c>
      <c r="E3079" s="11" t="s">
        <v>4757</v>
      </c>
      <c r="F3079" s="10" t="s">
        <v>4746</v>
      </c>
      <c r="G3079" s="11" t="s">
        <v>4747</v>
      </c>
      <c r="H3079" s="42">
        <v>0</v>
      </c>
      <c r="I3079" s="42">
        <v>0</v>
      </c>
      <c r="J3079" s="42">
        <v>0</v>
      </c>
      <c r="K3079" s="42">
        <v>0</v>
      </c>
      <c r="N3079" s="43"/>
    </row>
    <row r="3080" spans="1:14" x14ac:dyDescent="0.3">
      <c r="A3080" s="10" t="s">
        <v>9</v>
      </c>
      <c r="B3080" s="10" t="s">
        <v>123</v>
      </c>
      <c r="C3080" s="10" t="s">
        <v>4743</v>
      </c>
      <c r="D3080" s="10" t="s">
        <v>4758</v>
      </c>
      <c r="E3080" s="11" t="s">
        <v>4757</v>
      </c>
      <c r="F3080" s="10" t="s">
        <v>4748</v>
      </c>
      <c r="G3080" s="11" t="s">
        <v>4749</v>
      </c>
      <c r="H3080" s="42">
        <v>50721.986199999999</v>
      </c>
      <c r="I3080" s="42">
        <v>177.38774521184001</v>
      </c>
      <c r="J3080" s="42">
        <v>0</v>
      </c>
      <c r="K3080" s="42">
        <v>177.38774521184001</v>
      </c>
      <c r="N3080" s="43"/>
    </row>
    <row r="3081" spans="1:14" x14ac:dyDescent="0.3">
      <c r="A3081" s="10" t="s">
        <v>9</v>
      </c>
      <c r="B3081" s="10" t="s">
        <v>123</v>
      </c>
      <c r="C3081" s="10" t="s">
        <v>4743</v>
      </c>
      <c r="D3081" s="10" t="s">
        <v>4758</v>
      </c>
      <c r="E3081" s="11" t="s">
        <v>4757</v>
      </c>
      <c r="F3081" s="10" t="s">
        <v>4760</v>
      </c>
      <c r="G3081" s="11" t="s">
        <v>4761</v>
      </c>
      <c r="H3081" s="42">
        <v>24729.753199999999</v>
      </c>
      <c r="I3081" s="42">
        <v>86.4862652350551</v>
      </c>
      <c r="J3081" s="42">
        <v>0</v>
      </c>
      <c r="K3081" s="42">
        <v>86.4862652350551</v>
      </c>
      <c r="N3081" s="43"/>
    </row>
    <row r="3082" spans="1:14" x14ac:dyDescent="0.3">
      <c r="A3082" s="10" t="s">
        <v>9</v>
      </c>
      <c r="B3082" s="10" t="s">
        <v>123</v>
      </c>
      <c r="C3082" s="10" t="s">
        <v>4743</v>
      </c>
      <c r="D3082" s="10" t="s">
        <v>4762</v>
      </c>
      <c r="E3082" s="11" t="s">
        <v>5045</v>
      </c>
      <c r="F3082" s="10" t="s">
        <v>416</v>
      </c>
      <c r="G3082" s="11" t="s">
        <v>417</v>
      </c>
      <c r="H3082" s="42">
        <v>5848.0438000000004</v>
      </c>
      <c r="I3082" s="42">
        <v>7.2493300614948</v>
      </c>
      <c r="J3082" s="42">
        <v>1.26752128666036</v>
      </c>
      <c r="K3082" s="42">
        <v>8.5168513481551607</v>
      </c>
      <c r="N3082" s="43"/>
    </row>
    <row r="3083" spans="1:14" x14ac:dyDescent="0.3">
      <c r="A3083" s="10" t="s">
        <v>9</v>
      </c>
      <c r="B3083" s="10" t="s">
        <v>123</v>
      </c>
      <c r="C3083" s="10" t="s">
        <v>4743</v>
      </c>
      <c r="D3083" s="10" t="s">
        <v>4762</v>
      </c>
      <c r="E3083" s="11" t="s">
        <v>5045</v>
      </c>
      <c r="F3083" s="10" t="s">
        <v>4746</v>
      </c>
      <c r="G3083" s="11" t="s">
        <v>4747</v>
      </c>
      <c r="H3083" s="42">
        <v>5518.5765000000001</v>
      </c>
      <c r="I3083" s="42">
        <v>6.8409171002838196</v>
      </c>
      <c r="J3083" s="42">
        <v>1.1961116367076601</v>
      </c>
      <c r="K3083" s="42">
        <v>8.0370287369914806</v>
      </c>
      <c r="N3083" s="43"/>
    </row>
    <row r="3084" spans="1:14" x14ac:dyDescent="0.3">
      <c r="A3084" s="10" t="s">
        <v>9</v>
      </c>
      <c r="B3084" s="10" t="s">
        <v>123</v>
      </c>
      <c r="C3084" s="10" t="s">
        <v>4743</v>
      </c>
      <c r="D3084" s="10" t="s">
        <v>4762</v>
      </c>
      <c r="E3084" s="11" t="s">
        <v>5045</v>
      </c>
      <c r="F3084" s="10" t="s">
        <v>4748</v>
      </c>
      <c r="G3084" s="11" t="s">
        <v>4749</v>
      </c>
      <c r="H3084" s="42">
        <v>25039.511500000001</v>
      </c>
      <c r="I3084" s="42">
        <v>31.039385052034099</v>
      </c>
      <c r="J3084" s="42">
        <v>5.42713339640492</v>
      </c>
      <c r="K3084" s="42">
        <v>36.466518448438997</v>
      </c>
      <c r="N3084" s="43"/>
    </row>
    <row r="3085" spans="1:14" x14ac:dyDescent="0.3">
      <c r="A3085" s="10" t="s">
        <v>9</v>
      </c>
      <c r="B3085" s="10" t="s">
        <v>123</v>
      </c>
      <c r="C3085" s="10" t="s">
        <v>4743</v>
      </c>
      <c r="D3085" s="10" t="s">
        <v>4766</v>
      </c>
      <c r="E3085" s="11" t="s">
        <v>5631</v>
      </c>
      <c r="F3085" s="10" t="s">
        <v>416</v>
      </c>
      <c r="G3085" s="11" t="s">
        <v>417</v>
      </c>
      <c r="H3085" s="42">
        <v>167285.182</v>
      </c>
      <c r="I3085" s="42">
        <v>1210.6704954495301</v>
      </c>
      <c r="J3085" s="42">
        <v>16083.0695309538</v>
      </c>
      <c r="K3085" s="42">
        <v>17293.740026403299</v>
      </c>
      <c r="N3085" s="43"/>
    </row>
    <row r="3086" spans="1:14" x14ac:dyDescent="0.3">
      <c r="A3086" s="10" t="s">
        <v>9</v>
      </c>
      <c r="B3086" s="10" t="s">
        <v>123</v>
      </c>
      <c r="C3086" s="10" t="s">
        <v>4743</v>
      </c>
      <c r="D3086" s="10" t="s">
        <v>4766</v>
      </c>
      <c r="E3086" s="11" t="s">
        <v>5631</v>
      </c>
      <c r="F3086" s="10" t="s">
        <v>4746</v>
      </c>
      <c r="G3086" s="11" t="s">
        <v>4747</v>
      </c>
      <c r="H3086" s="42">
        <v>0</v>
      </c>
      <c r="I3086" s="42">
        <v>0</v>
      </c>
      <c r="J3086" s="42">
        <v>0</v>
      </c>
      <c r="K3086" s="42">
        <v>0</v>
      </c>
      <c r="N3086" s="43"/>
    </row>
    <row r="3087" spans="1:14" x14ac:dyDescent="0.3">
      <c r="A3087" s="10" t="s">
        <v>9</v>
      </c>
      <c r="B3087" s="10" t="s">
        <v>123</v>
      </c>
      <c r="C3087" s="10" t="s">
        <v>4743</v>
      </c>
      <c r="D3087" s="10" t="s">
        <v>4766</v>
      </c>
      <c r="E3087" s="11" t="s">
        <v>5631</v>
      </c>
      <c r="F3087" s="10" t="s">
        <v>4748</v>
      </c>
      <c r="G3087" s="11" t="s">
        <v>4749</v>
      </c>
      <c r="H3087" s="42">
        <v>59671.103499999997</v>
      </c>
      <c r="I3087" s="42">
        <v>517.62323406350004</v>
      </c>
      <c r="J3087" s="42">
        <v>3885.57272560512</v>
      </c>
      <c r="K3087" s="42">
        <v>4403.1959596686202</v>
      </c>
      <c r="N3087" s="43"/>
    </row>
    <row r="3088" spans="1:14" x14ac:dyDescent="0.3">
      <c r="A3088" s="10" t="s">
        <v>9</v>
      </c>
      <c r="B3088" s="10" t="s">
        <v>123</v>
      </c>
      <c r="C3088" s="10" t="s">
        <v>4743</v>
      </c>
      <c r="D3088" s="10" t="s">
        <v>4766</v>
      </c>
      <c r="E3088" s="11" t="s">
        <v>5631</v>
      </c>
      <c r="F3088" s="10" t="s">
        <v>4817</v>
      </c>
      <c r="G3088" s="11" t="s">
        <v>4818</v>
      </c>
      <c r="H3088" s="42">
        <v>74730.953500000003</v>
      </c>
      <c r="I3088" s="42">
        <v>648.26147885095497</v>
      </c>
      <c r="J3088" s="42">
        <v>0</v>
      </c>
      <c r="K3088" s="42">
        <v>648.26147885095497</v>
      </c>
      <c r="N3088" s="43"/>
    </row>
    <row r="3089" spans="1:14" x14ac:dyDescent="0.3">
      <c r="A3089" s="10" t="s">
        <v>9</v>
      </c>
      <c r="B3089" s="10" t="s">
        <v>123</v>
      </c>
      <c r="C3089" s="10" t="s">
        <v>4743</v>
      </c>
      <c r="D3089" s="10" t="s">
        <v>4766</v>
      </c>
      <c r="E3089" s="11" t="s">
        <v>5631</v>
      </c>
      <c r="F3089" s="10" t="s">
        <v>4760</v>
      </c>
      <c r="G3089" s="11" t="s">
        <v>4761</v>
      </c>
      <c r="H3089" s="42">
        <v>20103.478899999998</v>
      </c>
      <c r="I3089" s="42">
        <v>174.38973242853601</v>
      </c>
      <c r="J3089" s="42">
        <v>1309.0679539836301</v>
      </c>
      <c r="K3089" s="42">
        <v>1483.45768641217</v>
      </c>
      <c r="N3089" s="43"/>
    </row>
    <row r="3090" spans="1:14" x14ac:dyDescent="0.3">
      <c r="A3090" s="10" t="s">
        <v>9</v>
      </c>
      <c r="B3090" s="10" t="s">
        <v>123</v>
      </c>
      <c r="C3090" s="10" t="s">
        <v>4743</v>
      </c>
      <c r="D3090" s="10" t="s">
        <v>4766</v>
      </c>
      <c r="E3090" s="11" t="s">
        <v>5631</v>
      </c>
      <c r="F3090" s="10" t="s">
        <v>4754</v>
      </c>
      <c r="G3090" s="11" t="s">
        <v>4755</v>
      </c>
      <c r="H3090" s="42">
        <v>15186.8253</v>
      </c>
      <c r="I3090" s="42">
        <v>109.909563548375</v>
      </c>
      <c r="J3090" s="42">
        <v>1460.08609221864</v>
      </c>
      <c r="K3090" s="42">
        <v>1569.99565576701</v>
      </c>
      <c r="N3090" s="43"/>
    </row>
    <row r="3091" spans="1:14" x14ac:dyDescent="0.3">
      <c r="A3091" s="10" t="s">
        <v>9</v>
      </c>
      <c r="B3091" s="10" t="s">
        <v>123</v>
      </c>
      <c r="C3091" s="10" t="s">
        <v>4743</v>
      </c>
      <c r="D3091" s="10" t="s">
        <v>4768</v>
      </c>
      <c r="E3091" s="11" t="s">
        <v>4763</v>
      </c>
      <c r="F3091" s="10" t="s">
        <v>416</v>
      </c>
      <c r="G3091" s="11" t="s">
        <v>417</v>
      </c>
      <c r="H3091" s="42">
        <v>16045.2896</v>
      </c>
      <c r="I3091" s="42">
        <v>74.720453839052297</v>
      </c>
      <c r="J3091" s="42">
        <v>379.89766408701701</v>
      </c>
      <c r="K3091" s="42">
        <v>454.61811792606898</v>
      </c>
      <c r="N3091" s="43"/>
    </row>
    <row r="3092" spans="1:14" x14ac:dyDescent="0.3">
      <c r="A3092" s="10" t="s">
        <v>9</v>
      </c>
      <c r="B3092" s="10" t="s">
        <v>123</v>
      </c>
      <c r="C3092" s="10" t="s">
        <v>4743</v>
      </c>
      <c r="D3092" s="10" t="s">
        <v>4768</v>
      </c>
      <c r="E3092" s="11" t="s">
        <v>4763</v>
      </c>
      <c r="F3092" s="10" t="s">
        <v>4746</v>
      </c>
      <c r="G3092" s="11" t="s">
        <v>4747</v>
      </c>
      <c r="H3092" s="42">
        <v>0</v>
      </c>
      <c r="I3092" s="42">
        <v>0</v>
      </c>
      <c r="J3092" s="42">
        <v>0</v>
      </c>
      <c r="K3092" s="42">
        <v>0</v>
      </c>
      <c r="N3092" s="43"/>
    </row>
    <row r="3093" spans="1:14" x14ac:dyDescent="0.3">
      <c r="A3093" s="10" t="s">
        <v>9</v>
      </c>
      <c r="B3093" s="10" t="s">
        <v>123</v>
      </c>
      <c r="C3093" s="10" t="s">
        <v>4743</v>
      </c>
      <c r="D3093" s="10" t="s">
        <v>4768</v>
      </c>
      <c r="E3093" s="11" t="s">
        <v>4763</v>
      </c>
      <c r="F3093" s="10" t="s">
        <v>4748</v>
      </c>
      <c r="G3093" s="11" t="s">
        <v>4749</v>
      </c>
      <c r="H3093" s="42">
        <v>14622.529699999999</v>
      </c>
      <c r="I3093" s="42">
        <v>78.2593541270911</v>
      </c>
      <c r="J3093" s="42">
        <v>0.88406152337765798</v>
      </c>
      <c r="K3093" s="42">
        <v>79.143415650468796</v>
      </c>
      <c r="N3093" s="43"/>
    </row>
    <row r="3094" spans="1:14" x14ac:dyDescent="0.3">
      <c r="A3094" s="10" t="s">
        <v>9</v>
      </c>
      <c r="B3094" s="10" t="s">
        <v>123</v>
      </c>
      <c r="C3094" s="10" t="s">
        <v>4743</v>
      </c>
      <c r="D3094" s="10" t="s">
        <v>4770</v>
      </c>
      <c r="E3094" s="11" t="s">
        <v>4842</v>
      </c>
      <c r="F3094" s="10" t="s">
        <v>13</v>
      </c>
      <c r="G3094" s="11" t="s">
        <v>415</v>
      </c>
      <c r="H3094" s="42">
        <v>0</v>
      </c>
      <c r="I3094" s="42">
        <v>0</v>
      </c>
      <c r="J3094" s="42">
        <v>0</v>
      </c>
      <c r="K3094" s="42">
        <v>0</v>
      </c>
      <c r="N3094" s="43"/>
    </row>
    <row r="3095" spans="1:14" x14ac:dyDescent="0.3">
      <c r="A3095" s="10" t="s">
        <v>9</v>
      </c>
      <c r="B3095" s="10" t="s">
        <v>123</v>
      </c>
      <c r="C3095" s="10" t="s">
        <v>4743</v>
      </c>
      <c r="D3095" s="10" t="s">
        <v>4770</v>
      </c>
      <c r="E3095" s="11" t="s">
        <v>4842</v>
      </c>
      <c r="F3095" s="10" t="s">
        <v>416</v>
      </c>
      <c r="G3095" s="11" t="s">
        <v>417</v>
      </c>
      <c r="H3095" s="42">
        <v>11899.900900000001</v>
      </c>
      <c r="I3095" s="42">
        <v>50.5662851645329</v>
      </c>
      <c r="J3095" s="42">
        <v>1520.2152018071099</v>
      </c>
      <c r="K3095" s="42">
        <v>1570.7814869716401</v>
      </c>
      <c r="N3095" s="43"/>
    </row>
    <row r="3096" spans="1:14" x14ac:dyDescent="0.3">
      <c r="A3096" s="10" t="s">
        <v>9</v>
      </c>
      <c r="B3096" s="10" t="s">
        <v>123</v>
      </c>
      <c r="C3096" s="10" t="s">
        <v>4743</v>
      </c>
      <c r="D3096" s="10" t="s">
        <v>4770</v>
      </c>
      <c r="E3096" s="11" t="s">
        <v>4842</v>
      </c>
      <c r="F3096" s="10" t="s">
        <v>4746</v>
      </c>
      <c r="G3096" s="11" t="s">
        <v>4747</v>
      </c>
      <c r="H3096" s="42">
        <v>31560.6067</v>
      </c>
      <c r="I3096" s="42">
        <v>134.11058239289201</v>
      </c>
      <c r="J3096" s="42">
        <v>4031.87510044495</v>
      </c>
      <c r="K3096" s="42">
        <v>4165.9856828378397</v>
      </c>
      <c r="N3096" s="43"/>
    </row>
    <row r="3097" spans="1:14" x14ac:dyDescent="0.3">
      <c r="A3097" s="10" t="s">
        <v>9</v>
      </c>
      <c r="B3097" s="10" t="s">
        <v>123</v>
      </c>
      <c r="C3097" s="10" t="s">
        <v>4743</v>
      </c>
      <c r="D3097" s="10" t="s">
        <v>4770</v>
      </c>
      <c r="E3097" s="11" t="s">
        <v>4842</v>
      </c>
      <c r="F3097" s="10" t="s">
        <v>4748</v>
      </c>
      <c r="G3097" s="11" t="s">
        <v>4749</v>
      </c>
      <c r="H3097" s="42">
        <v>25668.498500000002</v>
      </c>
      <c r="I3097" s="42">
        <v>135.745904850416</v>
      </c>
      <c r="J3097" s="42">
        <v>536.65438827141804</v>
      </c>
      <c r="K3097" s="42">
        <v>672.40029312183401</v>
      </c>
      <c r="N3097" s="43"/>
    </row>
    <row r="3098" spans="1:14" x14ac:dyDescent="0.3">
      <c r="A3098" s="10" t="s">
        <v>9</v>
      </c>
      <c r="B3098" s="10" t="s">
        <v>123</v>
      </c>
      <c r="C3098" s="10" t="s">
        <v>4743</v>
      </c>
      <c r="D3098" s="10" t="s">
        <v>4772</v>
      </c>
      <c r="E3098" s="11" t="s">
        <v>4954</v>
      </c>
      <c r="F3098" s="10" t="s">
        <v>416</v>
      </c>
      <c r="G3098" s="11" t="s">
        <v>417</v>
      </c>
      <c r="H3098" s="42">
        <v>9082.2703999999994</v>
      </c>
      <c r="I3098" s="42">
        <v>31.7126809642936</v>
      </c>
      <c r="J3098" s="42">
        <v>586.14684701813201</v>
      </c>
      <c r="K3098" s="42">
        <v>617.85952798242602</v>
      </c>
      <c r="N3098" s="43"/>
    </row>
    <row r="3099" spans="1:14" x14ac:dyDescent="0.3">
      <c r="A3099" s="10" t="s">
        <v>9</v>
      </c>
      <c r="B3099" s="10" t="s">
        <v>123</v>
      </c>
      <c r="C3099" s="10" t="s">
        <v>4743</v>
      </c>
      <c r="D3099" s="10" t="s">
        <v>4772</v>
      </c>
      <c r="E3099" s="11" t="s">
        <v>4954</v>
      </c>
      <c r="F3099" s="10" t="s">
        <v>4746</v>
      </c>
      <c r="G3099" s="11" t="s">
        <v>4747</v>
      </c>
      <c r="H3099" s="42">
        <v>12640.273300000001</v>
      </c>
      <c r="I3099" s="42">
        <v>44.1362054657694</v>
      </c>
      <c r="J3099" s="42">
        <v>815.77138502523496</v>
      </c>
      <c r="K3099" s="42">
        <v>859.90759049100495</v>
      </c>
      <c r="N3099" s="43"/>
    </row>
    <row r="3100" spans="1:14" x14ac:dyDescent="0.3">
      <c r="A3100" s="10" t="s">
        <v>9</v>
      </c>
      <c r="B3100" s="10" t="s">
        <v>123</v>
      </c>
      <c r="C3100" s="10" t="s">
        <v>4743</v>
      </c>
      <c r="D3100" s="10" t="s">
        <v>4772</v>
      </c>
      <c r="E3100" s="11" t="s">
        <v>4954</v>
      </c>
      <c r="F3100" s="10" t="s">
        <v>4748</v>
      </c>
      <c r="G3100" s="11" t="s">
        <v>4749</v>
      </c>
      <c r="H3100" s="42">
        <v>14131.1252</v>
      </c>
      <c r="I3100" s="42">
        <v>44.626604864772901</v>
      </c>
      <c r="J3100" s="42">
        <v>824.72962748766804</v>
      </c>
      <c r="K3100" s="42">
        <v>869.356232352441</v>
      </c>
      <c r="N3100" s="43"/>
    </row>
    <row r="3101" spans="1:14" x14ac:dyDescent="0.3">
      <c r="A3101" s="10" t="s">
        <v>9</v>
      </c>
      <c r="B3101" s="10" t="s">
        <v>123</v>
      </c>
      <c r="C3101" s="10" t="s">
        <v>4743</v>
      </c>
      <c r="D3101" s="10" t="s">
        <v>4774</v>
      </c>
      <c r="E3101" s="11" t="s">
        <v>5632</v>
      </c>
      <c r="F3101" s="10" t="s">
        <v>13</v>
      </c>
      <c r="G3101" s="11" t="s">
        <v>415</v>
      </c>
      <c r="H3101" s="42">
        <v>0</v>
      </c>
      <c r="I3101" s="42">
        <v>0</v>
      </c>
      <c r="J3101" s="42">
        <v>0</v>
      </c>
      <c r="K3101" s="42">
        <v>0</v>
      </c>
      <c r="N3101" s="43"/>
    </row>
    <row r="3102" spans="1:14" x14ac:dyDescent="0.3">
      <c r="A3102" s="10" t="s">
        <v>9</v>
      </c>
      <c r="B3102" s="10" t="s">
        <v>123</v>
      </c>
      <c r="C3102" s="10" t="s">
        <v>4743</v>
      </c>
      <c r="D3102" s="10" t="s">
        <v>4774</v>
      </c>
      <c r="E3102" s="11" t="s">
        <v>5632</v>
      </c>
      <c r="F3102" s="10" t="s">
        <v>416</v>
      </c>
      <c r="G3102" s="11" t="s">
        <v>417</v>
      </c>
      <c r="H3102" s="42">
        <v>37204.940999999999</v>
      </c>
      <c r="I3102" s="42">
        <v>166.97578706139399</v>
      </c>
      <c r="J3102" s="42">
        <v>2226.2786132300998</v>
      </c>
      <c r="K3102" s="42">
        <v>2393.2544002914901</v>
      </c>
      <c r="N3102" s="43"/>
    </row>
    <row r="3103" spans="1:14" x14ac:dyDescent="0.3">
      <c r="A3103" s="10" t="s">
        <v>9</v>
      </c>
      <c r="B3103" s="10" t="s">
        <v>123</v>
      </c>
      <c r="C3103" s="10" t="s">
        <v>4743</v>
      </c>
      <c r="D3103" s="10" t="s">
        <v>4774</v>
      </c>
      <c r="E3103" s="11" t="s">
        <v>5632</v>
      </c>
      <c r="F3103" s="10" t="s">
        <v>4746</v>
      </c>
      <c r="G3103" s="11" t="s">
        <v>4747</v>
      </c>
      <c r="H3103" s="42">
        <v>7130.3586999999998</v>
      </c>
      <c r="I3103" s="42">
        <v>32.001052169261499</v>
      </c>
      <c r="J3103" s="42">
        <v>426.66819722246697</v>
      </c>
      <c r="K3103" s="42">
        <v>458.66924939172901</v>
      </c>
      <c r="N3103" s="43"/>
    </row>
    <row r="3104" spans="1:14" x14ac:dyDescent="0.3">
      <c r="A3104" s="10" t="s">
        <v>9</v>
      </c>
      <c r="B3104" s="10" t="s">
        <v>123</v>
      </c>
      <c r="C3104" s="10" t="s">
        <v>4743</v>
      </c>
      <c r="D3104" s="10" t="s">
        <v>4774</v>
      </c>
      <c r="E3104" s="11" t="s">
        <v>5632</v>
      </c>
      <c r="F3104" s="10" t="s">
        <v>4748</v>
      </c>
      <c r="G3104" s="11" t="s">
        <v>4749</v>
      </c>
      <c r="H3104" s="42">
        <v>8924.6167000000005</v>
      </c>
      <c r="I3104" s="42">
        <v>35.199601351901599</v>
      </c>
      <c r="J3104" s="42">
        <v>679.59887531558002</v>
      </c>
      <c r="K3104" s="42">
        <v>714.79847666748105</v>
      </c>
      <c r="N3104" s="43"/>
    </row>
    <row r="3105" spans="1:14" x14ac:dyDescent="0.3">
      <c r="A3105" s="10" t="s">
        <v>9</v>
      </c>
      <c r="B3105" s="10" t="s">
        <v>123</v>
      </c>
      <c r="C3105" s="10" t="s">
        <v>4743</v>
      </c>
      <c r="D3105" s="10" t="s">
        <v>4774</v>
      </c>
      <c r="E3105" s="11" t="s">
        <v>5632</v>
      </c>
      <c r="F3105" s="10" t="s">
        <v>4754</v>
      </c>
      <c r="G3105" s="11" t="s">
        <v>4755</v>
      </c>
      <c r="H3105" s="42">
        <v>5083.0280000000002</v>
      </c>
      <c r="I3105" s="42">
        <v>22.812631249374601</v>
      </c>
      <c r="J3105" s="42">
        <v>304.15950693086802</v>
      </c>
      <c r="K3105" s="42">
        <v>326.97213818024198</v>
      </c>
      <c r="N3105" s="43"/>
    </row>
    <row r="3106" spans="1:14" x14ac:dyDescent="0.3">
      <c r="A3106" s="10" t="s">
        <v>9</v>
      </c>
      <c r="B3106" s="10" t="s">
        <v>123</v>
      </c>
      <c r="C3106" s="10" t="s">
        <v>4743</v>
      </c>
      <c r="D3106" s="10" t="s">
        <v>4776</v>
      </c>
      <c r="E3106" s="11" t="s">
        <v>5028</v>
      </c>
      <c r="F3106" s="10" t="s">
        <v>13</v>
      </c>
      <c r="G3106" s="11" t="s">
        <v>415</v>
      </c>
      <c r="H3106" s="42">
        <v>0</v>
      </c>
      <c r="I3106" s="42">
        <v>0</v>
      </c>
      <c r="J3106" s="42">
        <v>0</v>
      </c>
      <c r="K3106" s="42">
        <v>0</v>
      </c>
      <c r="N3106" s="43"/>
    </row>
    <row r="3107" spans="1:14" x14ac:dyDescent="0.3">
      <c r="A3107" s="10" t="s">
        <v>9</v>
      </c>
      <c r="B3107" s="10" t="s">
        <v>123</v>
      </c>
      <c r="C3107" s="10" t="s">
        <v>4743</v>
      </c>
      <c r="D3107" s="10" t="s">
        <v>4776</v>
      </c>
      <c r="E3107" s="11" t="s">
        <v>5028</v>
      </c>
      <c r="F3107" s="10" t="s">
        <v>416</v>
      </c>
      <c r="G3107" s="11" t="s">
        <v>417</v>
      </c>
      <c r="H3107" s="42">
        <v>9466.9145000000008</v>
      </c>
      <c r="I3107" s="42">
        <v>20.7299523344623</v>
      </c>
      <c r="J3107" s="42">
        <v>0.57303341051935197</v>
      </c>
      <c r="K3107" s="42">
        <v>21.302985744981701</v>
      </c>
      <c r="N3107" s="43"/>
    </row>
    <row r="3108" spans="1:14" x14ac:dyDescent="0.3">
      <c r="A3108" s="10" t="s">
        <v>9</v>
      </c>
      <c r="B3108" s="10" t="s">
        <v>123</v>
      </c>
      <c r="C3108" s="10" t="s">
        <v>4743</v>
      </c>
      <c r="D3108" s="10" t="s">
        <v>4776</v>
      </c>
      <c r="E3108" s="11" t="s">
        <v>5028</v>
      </c>
      <c r="F3108" s="10" t="s">
        <v>4746</v>
      </c>
      <c r="G3108" s="11" t="s">
        <v>4747</v>
      </c>
      <c r="H3108" s="42">
        <v>18933.829000000002</v>
      </c>
      <c r="I3108" s="42">
        <v>41.4599046689247</v>
      </c>
      <c r="J3108" s="42">
        <v>1.1460668210386999</v>
      </c>
      <c r="K3108" s="42">
        <v>42.605971489963402</v>
      </c>
      <c r="N3108" s="43"/>
    </row>
    <row r="3109" spans="1:14" x14ac:dyDescent="0.3">
      <c r="A3109" s="10" t="s">
        <v>9</v>
      </c>
      <c r="B3109" s="10" t="s">
        <v>123</v>
      </c>
      <c r="C3109" s="10" t="s">
        <v>4743</v>
      </c>
      <c r="D3109" s="10" t="s">
        <v>4776</v>
      </c>
      <c r="E3109" s="11" t="s">
        <v>5028</v>
      </c>
      <c r="F3109" s="10" t="s">
        <v>4748</v>
      </c>
      <c r="G3109" s="11" t="s">
        <v>4749</v>
      </c>
      <c r="H3109" s="42">
        <v>20636.258900000001</v>
      </c>
      <c r="I3109" s="42">
        <v>48.434249999999999</v>
      </c>
      <c r="J3109" s="42">
        <v>0</v>
      </c>
      <c r="K3109" s="42">
        <v>48.434249999999999</v>
      </c>
      <c r="N3109" s="43"/>
    </row>
    <row r="3110" spans="1:14" x14ac:dyDescent="0.3">
      <c r="A3110" s="10" t="s">
        <v>9</v>
      </c>
      <c r="B3110" s="10" t="s">
        <v>123</v>
      </c>
      <c r="C3110" s="10" t="s">
        <v>4743</v>
      </c>
      <c r="D3110" s="10" t="s">
        <v>4776</v>
      </c>
      <c r="E3110" s="11" t="s">
        <v>5028</v>
      </c>
      <c r="F3110" s="10" t="s">
        <v>4760</v>
      </c>
      <c r="G3110" s="11" t="s">
        <v>4761</v>
      </c>
      <c r="H3110" s="42">
        <v>8461.4748999999993</v>
      </c>
      <c r="I3110" s="42">
        <v>19.859471238937999</v>
      </c>
      <c r="J3110" s="42">
        <v>0</v>
      </c>
      <c r="K3110" s="42">
        <v>19.859471238937999</v>
      </c>
      <c r="N3110" s="43"/>
    </row>
    <row r="3111" spans="1:14" x14ac:dyDescent="0.3">
      <c r="A3111" s="10" t="s">
        <v>9</v>
      </c>
      <c r="B3111" s="10" t="s">
        <v>123</v>
      </c>
      <c r="C3111" s="10" t="s">
        <v>4743</v>
      </c>
      <c r="D3111" s="10" t="s">
        <v>4835</v>
      </c>
      <c r="E3111" s="11" t="s">
        <v>4777</v>
      </c>
      <c r="F3111" s="10" t="s">
        <v>13</v>
      </c>
      <c r="G3111" s="11" t="s">
        <v>415</v>
      </c>
      <c r="H3111" s="42">
        <v>0</v>
      </c>
      <c r="I3111" s="42">
        <v>0</v>
      </c>
      <c r="J3111" s="42">
        <v>0</v>
      </c>
      <c r="K3111" s="42">
        <v>0</v>
      </c>
      <c r="N3111" s="43"/>
    </row>
    <row r="3112" spans="1:14" x14ac:dyDescent="0.3">
      <c r="A3112" s="10" t="s">
        <v>9</v>
      </c>
      <c r="B3112" s="10" t="s">
        <v>123</v>
      </c>
      <c r="C3112" s="10" t="s">
        <v>4743</v>
      </c>
      <c r="D3112" s="10" t="s">
        <v>4835</v>
      </c>
      <c r="E3112" s="11" t="s">
        <v>4777</v>
      </c>
      <c r="F3112" s="10" t="s">
        <v>416</v>
      </c>
      <c r="G3112" s="11" t="s">
        <v>417</v>
      </c>
      <c r="H3112" s="42">
        <v>25177.0664</v>
      </c>
      <c r="I3112" s="42">
        <v>128.154752789844</v>
      </c>
      <c r="J3112" s="42">
        <v>1053.26631494196</v>
      </c>
      <c r="K3112" s="42">
        <v>1181.4210677318099</v>
      </c>
      <c r="N3112" s="43"/>
    </row>
    <row r="3113" spans="1:14" x14ac:dyDescent="0.3">
      <c r="A3113" s="10" t="s">
        <v>9</v>
      </c>
      <c r="B3113" s="10" t="s">
        <v>123</v>
      </c>
      <c r="C3113" s="10" t="s">
        <v>4743</v>
      </c>
      <c r="D3113" s="10" t="s">
        <v>4835</v>
      </c>
      <c r="E3113" s="11" t="s">
        <v>4777</v>
      </c>
      <c r="F3113" s="10" t="s">
        <v>4746</v>
      </c>
      <c r="G3113" s="11" t="s">
        <v>4747</v>
      </c>
      <c r="H3113" s="42">
        <v>16619.344400000002</v>
      </c>
      <c r="I3113" s="42">
        <v>84.594762925316004</v>
      </c>
      <c r="J3113" s="42">
        <v>695.25953794198597</v>
      </c>
      <c r="K3113" s="42">
        <v>779.85430086730196</v>
      </c>
      <c r="N3113" s="43"/>
    </row>
    <row r="3114" spans="1:14" x14ac:dyDescent="0.3">
      <c r="A3114" s="10" t="s">
        <v>9</v>
      </c>
      <c r="B3114" s="10" t="s">
        <v>123</v>
      </c>
      <c r="C3114" s="10" t="s">
        <v>4743</v>
      </c>
      <c r="D3114" s="10" t="s">
        <v>4835</v>
      </c>
      <c r="E3114" s="11" t="s">
        <v>4777</v>
      </c>
      <c r="F3114" s="10" t="s">
        <v>4748</v>
      </c>
      <c r="G3114" s="11" t="s">
        <v>4749</v>
      </c>
      <c r="H3114" s="42">
        <v>70767.206699999995</v>
      </c>
      <c r="I3114" s="42">
        <v>411.15500077605998</v>
      </c>
      <c r="J3114" s="42">
        <v>0</v>
      </c>
      <c r="K3114" s="42">
        <v>411.15500077605998</v>
      </c>
      <c r="N3114" s="43"/>
    </row>
    <row r="3115" spans="1:14" x14ac:dyDescent="0.3">
      <c r="A3115" s="10" t="s">
        <v>9</v>
      </c>
      <c r="B3115" s="10" t="s">
        <v>123</v>
      </c>
      <c r="C3115" s="10" t="s">
        <v>4779</v>
      </c>
      <c r="D3115" s="10" t="s">
        <v>5633</v>
      </c>
      <c r="E3115" s="11" t="s">
        <v>5634</v>
      </c>
      <c r="F3115" s="10" t="s">
        <v>13</v>
      </c>
      <c r="G3115" s="11" t="s">
        <v>415</v>
      </c>
      <c r="H3115" s="42">
        <v>0</v>
      </c>
      <c r="I3115" s="42">
        <v>0</v>
      </c>
      <c r="J3115" s="42">
        <v>0</v>
      </c>
      <c r="K3115" s="42">
        <v>0</v>
      </c>
      <c r="N3115" s="43"/>
    </row>
    <row r="3116" spans="1:14" x14ac:dyDescent="0.3">
      <c r="A3116" s="10" t="s">
        <v>9</v>
      </c>
      <c r="B3116" s="10" t="s">
        <v>123</v>
      </c>
      <c r="C3116" s="10" t="s">
        <v>4779</v>
      </c>
      <c r="D3116" s="10" t="s">
        <v>5633</v>
      </c>
      <c r="E3116" s="11" t="s">
        <v>5634</v>
      </c>
      <c r="F3116" s="10" t="s">
        <v>416</v>
      </c>
      <c r="G3116" s="11" t="s">
        <v>417</v>
      </c>
      <c r="H3116" s="42">
        <v>16967263.683800001</v>
      </c>
      <c r="I3116" s="42">
        <v>37957.846267571302</v>
      </c>
      <c r="J3116" s="42">
        <v>3988038.8126178598</v>
      </c>
      <c r="K3116" s="42">
        <v>4025996.6588854301</v>
      </c>
      <c r="N3116" s="43"/>
    </row>
    <row r="3117" spans="1:14" x14ac:dyDescent="0.3">
      <c r="A3117" s="10" t="s">
        <v>9</v>
      </c>
      <c r="B3117" s="10" t="s">
        <v>123</v>
      </c>
      <c r="C3117" s="10" t="s">
        <v>4779</v>
      </c>
      <c r="D3117" s="10" t="s">
        <v>5633</v>
      </c>
      <c r="E3117" s="11" t="s">
        <v>5634</v>
      </c>
      <c r="F3117" s="10" t="s">
        <v>15</v>
      </c>
      <c r="G3117" s="11" t="s">
        <v>418</v>
      </c>
      <c r="H3117" s="42">
        <v>225716.09589999999</v>
      </c>
      <c r="I3117" s="42">
        <v>504.95454249810803</v>
      </c>
      <c r="J3117" s="42">
        <v>0</v>
      </c>
      <c r="K3117" s="42">
        <v>504.95454249810803</v>
      </c>
      <c r="N3117" s="43"/>
    </row>
    <row r="3118" spans="1:14" x14ac:dyDescent="0.3">
      <c r="A3118" s="10" t="s">
        <v>9</v>
      </c>
      <c r="B3118" s="10" t="s">
        <v>123</v>
      </c>
      <c r="C3118" s="10" t="s">
        <v>4779</v>
      </c>
      <c r="D3118" s="10" t="s">
        <v>5633</v>
      </c>
      <c r="E3118" s="11" t="s">
        <v>5634</v>
      </c>
      <c r="F3118" s="10" t="s">
        <v>4782</v>
      </c>
      <c r="G3118" s="11" t="s">
        <v>4783</v>
      </c>
      <c r="H3118" s="42">
        <v>0</v>
      </c>
      <c r="I3118" s="42">
        <v>0</v>
      </c>
      <c r="J3118" s="42">
        <v>0</v>
      </c>
      <c r="K3118" s="42">
        <v>0</v>
      </c>
      <c r="N3118" s="43"/>
    </row>
    <row r="3119" spans="1:14" x14ac:dyDescent="0.3">
      <c r="A3119" s="10" t="s">
        <v>9</v>
      </c>
      <c r="B3119" s="10" t="s">
        <v>123</v>
      </c>
      <c r="C3119" s="10" t="s">
        <v>4779</v>
      </c>
      <c r="D3119" s="10" t="s">
        <v>5633</v>
      </c>
      <c r="E3119" s="11" t="s">
        <v>5634</v>
      </c>
      <c r="F3119" s="10" t="s">
        <v>4784</v>
      </c>
      <c r="G3119" s="11" t="s">
        <v>4785</v>
      </c>
      <c r="H3119" s="42">
        <v>0</v>
      </c>
      <c r="I3119" s="42">
        <v>0</v>
      </c>
      <c r="J3119" s="42">
        <v>0</v>
      </c>
      <c r="K3119" s="42">
        <v>0</v>
      </c>
      <c r="N3119" s="43"/>
    </row>
    <row r="3120" spans="1:14" x14ac:dyDescent="0.3">
      <c r="A3120" s="10" t="s">
        <v>9</v>
      </c>
      <c r="B3120" s="10" t="s">
        <v>123</v>
      </c>
      <c r="C3120" s="10" t="s">
        <v>4779</v>
      </c>
      <c r="D3120" s="10" t="s">
        <v>5633</v>
      </c>
      <c r="E3120" s="11" t="s">
        <v>5634</v>
      </c>
      <c r="F3120" s="10" t="s">
        <v>4731</v>
      </c>
      <c r="G3120" s="11" t="s">
        <v>4732</v>
      </c>
      <c r="H3120" s="42">
        <v>0</v>
      </c>
      <c r="I3120" s="42">
        <v>0</v>
      </c>
      <c r="J3120" s="42">
        <v>0</v>
      </c>
      <c r="K3120" s="42">
        <v>0</v>
      </c>
      <c r="N3120" s="43"/>
    </row>
    <row r="3121" spans="1:14" x14ac:dyDescent="0.3">
      <c r="A3121" s="10" t="s">
        <v>9</v>
      </c>
      <c r="B3121" s="10" t="s">
        <v>123</v>
      </c>
      <c r="C3121" s="10" t="s">
        <v>4779</v>
      </c>
      <c r="D3121" s="10" t="s">
        <v>5633</v>
      </c>
      <c r="E3121" s="11" t="s">
        <v>5634</v>
      </c>
      <c r="F3121" s="10" t="s">
        <v>4786</v>
      </c>
      <c r="G3121" s="11" t="s">
        <v>4787</v>
      </c>
      <c r="H3121" s="42">
        <v>1364738.9575</v>
      </c>
      <c r="I3121" s="42">
        <v>3053.0881412963899</v>
      </c>
      <c r="J3121" s="42">
        <v>320772.52012676903</v>
      </c>
      <c r="K3121" s="42">
        <v>323825.60826806503</v>
      </c>
      <c r="N3121" s="43"/>
    </row>
    <row r="3122" spans="1:14" x14ac:dyDescent="0.3">
      <c r="A3122" s="10" t="s">
        <v>9</v>
      </c>
      <c r="B3122" s="10" t="s">
        <v>123</v>
      </c>
      <c r="C3122" s="10" t="s">
        <v>4779</v>
      </c>
      <c r="D3122" s="10" t="s">
        <v>5633</v>
      </c>
      <c r="E3122" s="11" t="s">
        <v>5634</v>
      </c>
      <c r="F3122" s="10" t="s">
        <v>4859</v>
      </c>
      <c r="G3122" s="11" t="s">
        <v>4860</v>
      </c>
      <c r="H3122" s="42">
        <v>779965.58420000004</v>
      </c>
      <c r="I3122" s="42">
        <v>1744.87850806286</v>
      </c>
      <c r="J3122" s="42">
        <v>183325.55446915401</v>
      </c>
      <c r="K3122" s="42">
        <v>185070.43297721699</v>
      </c>
      <c r="N3122" s="43"/>
    </row>
    <row r="3123" spans="1:14" x14ac:dyDescent="0.3">
      <c r="A3123" s="10" t="s">
        <v>9</v>
      </c>
      <c r="B3123" s="10" t="s">
        <v>123</v>
      </c>
      <c r="C3123" s="10" t="s">
        <v>4779</v>
      </c>
      <c r="D3123" s="10" t="s">
        <v>5633</v>
      </c>
      <c r="E3123" s="11" t="s">
        <v>5634</v>
      </c>
      <c r="F3123" s="10" t="s">
        <v>4869</v>
      </c>
      <c r="G3123" s="11" t="s">
        <v>4870</v>
      </c>
      <c r="H3123" s="42">
        <v>235355.21739999999</v>
      </c>
      <c r="I3123" s="42">
        <v>526.51843755140703</v>
      </c>
      <c r="J3123" s="42">
        <v>0</v>
      </c>
      <c r="K3123" s="42">
        <v>526.51843755140703</v>
      </c>
      <c r="N3123" s="43"/>
    </row>
    <row r="3124" spans="1:14" x14ac:dyDescent="0.3">
      <c r="A3124" s="10" t="s">
        <v>9</v>
      </c>
      <c r="B3124" s="10" t="s">
        <v>123</v>
      </c>
      <c r="C3124" s="10" t="s">
        <v>4779</v>
      </c>
      <c r="D3124" s="10" t="s">
        <v>5633</v>
      </c>
      <c r="E3124" s="11" t="s">
        <v>5634</v>
      </c>
      <c r="F3124" s="10" t="s">
        <v>5076</v>
      </c>
      <c r="G3124" s="11" t="s">
        <v>5077</v>
      </c>
      <c r="H3124" s="42">
        <v>389581.16210000002</v>
      </c>
      <c r="I3124" s="42">
        <v>871.54075840420705</v>
      </c>
      <c r="J3124" s="42">
        <v>91568.376846075902</v>
      </c>
      <c r="K3124" s="42">
        <v>92439.917604480099</v>
      </c>
      <c r="N3124" s="43"/>
    </row>
    <row r="3125" spans="1:14" x14ac:dyDescent="0.3">
      <c r="A3125" s="10" t="s">
        <v>9</v>
      </c>
      <c r="B3125" s="10" t="s">
        <v>123</v>
      </c>
      <c r="C3125" s="10" t="s">
        <v>4779</v>
      </c>
      <c r="D3125" s="10" t="s">
        <v>5633</v>
      </c>
      <c r="E3125" s="11" t="s">
        <v>5634</v>
      </c>
      <c r="F3125" s="10" t="s">
        <v>4788</v>
      </c>
      <c r="G3125" s="11" t="s">
        <v>4789</v>
      </c>
      <c r="H3125" s="42">
        <v>0</v>
      </c>
      <c r="I3125" s="42">
        <v>0</v>
      </c>
      <c r="J3125" s="42">
        <v>0</v>
      </c>
      <c r="K3125" s="42">
        <v>0</v>
      </c>
      <c r="N3125" s="43"/>
    </row>
    <row r="3126" spans="1:14" x14ac:dyDescent="0.3">
      <c r="A3126" s="10" t="s">
        <v>9</v>
      </c>
      <c r="B3126" s="10" t="s">
        <v>123</v>
      </c>
      <c r="C3126" s="10" t="s">
        <v>4779</v>
      </c>
      <c r="D3126" s="10" t="s">
        <v>5633</v>
      </c>
      <c r="E3126" s="11" t="s">
        <v>5634</v>
      </c>
      <c r="F3126" s="10" t="s">
        <v>4741</v>
      </c>
      <c r="G3126" s="11" t="s">
        <v>4742</v>
      </c>
      <c r="H3126" s="42">
        <v>265879.10230000003</v>
      </c>
      <c r="I3126" s="42">
        <v>594.80410522019099</v>
      </c>
      <c r="J3126" s="42">
        <v>62493.057187734201</v>
      </c>
      <c r="K3126" s="42">
        <v>63087.861292954403</v>
      </c>
      <c r="N3126" s="43"/>
    </row>
    <row r="3127" spans="1:14" x14ac:dyDescent="0.3">
      <c r="A3127" s="10" t="s">
        <v>9</v>
      </c>
      <c r="B3127" s="10" t="s">
        <v>123</v>
      </c>
      <c r="C3127" s="10" t="s">
        <v>4779</v>
      </c>
      <c r="D3127" s="10" t="s">
        <v>5635</v>
      </c>
      <c r="E3127" s="11" t="s">
        <v>5636</v>
      </c>
      <c r="F3127" s="10" t="s">
        <v>13</v>
      </c>
      <c r="G3127" s="11" t="s">
        <v>415</v>
      </c>
      <c r="H3127" s="42">
        <v>0</v>
      </c>
      <c r="I3127" s="42">
        <v>0</v>
      </c>
      <c r="J3127" s="42">
        <v>0</v>
      </c>
      <c r="K3127" s="42">
        <v>0</v>
      </c>
      <c r="N3127" s="43"/>
    </row>
    <row r="3128" spans="1:14" x14ac:dyDescent="0.3">
      <c r="A3128" s="10" t="s">
        <v>9</v>
      </c>
      <c r="B3128" s="10" t="s">
        <v>123</v>
      </c>
      <c r="C3128" s="10" t="s">
        <v>4779</v>
      </c>
      <c r="D3128" s="10" t="s">
        <v>5635</v>
      </c>
      <c r="E3128" s="11" t="s">
        <v>5636</v>
      </c>
      <c r="F3128" s="10" t="s">
        <v>416</v>
      </c>
      <c r="G3128" s="11" t="s">
        <v>417</v>
      </c>
      <c r="H3128" s="42">
        <v>969856.17960000003</v>
      </c>
      <c r="I3128" s="42">
        <v>5680.5283478355796</v>
      </c>
      <c r="J3128" s="42">
        <v>86505.467904172794</v>
      </c>
      <c r="K3128" s="42">
        <v>92185.996252008394</v>
      </c>
      <c r="N3128" s="43"/>
    </row>
    <row r="3129" spans="1:14" x14ac:dyDescent="0.3">
      <c r="A3129" s="10" t="s">
        <v>9</v>
      </c>
      <c r="B3129" s="10" t="s">
        <v>123</v>
      </c>
      <c r="C3129" s="10" t="s">
        <v>4779</v>
      </c>
      <c r="D3129" s="10" t="s">
        <v>5635</v>
      </c>
      <c r="E3129" s="11" t="s">
        <v>5636</v>
      </c>
      <c r="F3129" s="10" t="s">
        <v>4784</v>
      </c>
      <c r="G3129" s="11" t="s">
        <v>4785</v>
      </c>
      <c r="H3129" s="42">
        <v>0</v>
      </c>
      <c r="I3129" s="42">
        <v>0</v>
      </c>
      <c r="J3129" s="42">
        <v>0</v>
      </c>
      <c r="K3129" s="42">
        <v>0</v>
      </c>
      <c r="N3129" s="43"/>
    </row>
    <row r="3130" spans="1:14" x14ac:dyDescent="0.3">
      <c r="A3130" s="10" t="s">
        <v>9</v>
      </c>
      <c r="B3130" s="10" t="s">
        <v>123</v>
      </c>
      <c r="C3130" s="10" t="s">
        <v>4779</v>
      </c>
      <c r="D3130" s="10" t="s">
        <v>5635</v>
      </c>
      <c r="E3130" s="11" t="s">
        <v>5636</v>
      </c>
      <c r="F3130" s="10" t="s">
        <v>4731</v>
      </c>
      <c r="G3130" s="11" t="s">
        <v>4732</v>
      </c>
      <c r="H3130" s="42">
        <v>0</v>
      </c>
      <c r="I3130" s="42">
        <v>0</v>
      </c>
      <c r="J3130" s="42">
        <v>0</v>
      </c>
      <c r="K3130" s="42">
        <v>0</v>
      </c>
      <c r="N3130" s="43"/>
    </row>
    <row r="3131" spans="1:14" x14ac:dyDescent="0.3">
      <c r="A3131" s="10" t="s">
        <v>9</v>
      </c>
      <c r="B3131" s="10" t="s">
        <v>123</v>
      </c>
      <c r="C3131" s="10" t="s">
        <v>4779</v>
      </c>
      <c r="D3131" s="10" t="s">
        <v>5635</v>
      </c>
      <c r="E3131" s="11" t="s">
        <v>5636</v>
      </c>
      <c r="F3131" s="10" t="s">
        <v>4786</v>
      </c>
      <c r="G3131" s="11" t="s">
        <v>4787</v>
      </c>
      <c r="H3131" s="42">
        <v>245375.277</v>
      </c>
      <c r="I3131" s="42">
        <v>1437.1834156187799</v>
      </c>
      <c r="J3131" s="42">
        <v>21886.0317596321</v>
      </c>
      <c r="K3131" s="42">
        <v>23323.2151752508</v>
      </c>
      <c r="N3131" s="43"/>
    </row>
    <row r="3132" spans="1:14" x14ac:dyDescent="0.3">
      <c r="A3132" s="10" t="s">
        <v>9</v>
      </c>
      <c r="B3132" s="10" t="s">
        <v>123</v>
      </c>
      <c r="C3132" s="10" t="s">
        <v>4779</v>
      </c>
      <c r="D3132" s="10" t="s">
        <v>5635</v>
      </c>
      <c r="E3132" s="11" t="s">
        <v>5636</v>
      </c>
      <c r="F3132" s="10" t="s">
        <v>4859</v>
      </c>
      <c r="G3132" s="11" t="s">
        <v>4860</v>
      </c>
      <c r="H3132" s="42">
        <v>130173.66379999999</v>
      </c>
      <c r="I3132" s="42">
        <v>762.43798150623297</v>
      </c>
      <c r="J3132" s="42">
        <v>11610.7253233302</v>
      </c>
      <c r="K3132" s="42">
        <v>12373.1633048365</v>
      </c>
      <c r="N3132" s="43"/>
    </row>
    <row r="3133" spans="1:14" x14ac:dyDescent="0.3">
      <c r="A3133" s="10" t="s">
        <v>9</v>
      </c>
      <c r="B3133" s="10" t="s">
        <v>123</v>
      </c>
      <c r="C3133" s="10" t="s">
        <v>4779</v>
      </c>
      <c r="D3133" s="10" t="s">
        <v>5635</v>
      </c>
      <c r="E3133" s="11" t="s">
        <v>5636</v>
      </c>
      <c r="F3133" s="10" t="s">
        <v>4754</v>
      </c>
      <c r="G3133" s="11" t="s">
        <v>4755</v>
      </c>
      <c r="H3133" s="42">
        <v>34380.2647</v>
      </c>
      <c r="I3133" s="42">
        <v>201.36807179291301</v>
      </c>
      <c r="J3133" s="42">
        <v>3066.51744428743</v>
      </c>
      <c r="K3133" s="42">
        <v>3267.88551608034</v>
      </c>
      <c r="N3133" s="43"/>
    </row>
    <row r="3134" spans="1:14" x14ac:dyDescent="0.3">
      <c r="A3134" s="10" t="s">
        <v>9</v>
      </c>
      <c r="B3134" s="10" t="s">
        <v>123</v>
      </c>
      <c r="C3134" s="10" t="s">
        <v>4779</v>
      </c>
      <c r="D3134" s="10" t="s">
        <v>5635</v>
      </c>
      <c r="E3134" s="11" t="s">
        <v>5636</v>
      </c>
      <c r="F3134" s="10" t="s">
        <v>4788</v>
      </c>
      <c r="G3134" s="11" t="s">
        <v>4789</v>
      </c>
      <c r="H3134" s="42">
        <v>0</v>
      </c>
      <c r="I3134" s="42">
        <v>0</v>
      </c>
      <c r="J3134" s="42">
        <v>0</v>
      </c>
      <c r="K3134" s="42">
        <v>0</v>
      </c>
      <c r="N3134" s="43"/>
    </row>
    <row r="3135" spans="1:14" x14ac:dyDescent="0.3">
      <c r="A3135" s="10" t="s">
        <v>9</v>
      </c>
      <c r="B3135" s="10" t="s">
        <v>123</v>
      </c>
      <c r="C3135" s="10" t="s">
        <v>4779</v>
      </c>
      <c r="D3135" s="10" t="s">
        <v>5635</v>
      </c>
      <c r="E3135" s="11" t="s">
        <v>5636</v>
      </c>
      <c r="F3135" s="10" t="s">
        <v>4741</v>
      </c>
      <c r="G3135" s="11" t="s">
        <v>4742</v>
      </c>
      <c r="H3135" s="42">
        <v>61274.504200000003</v>
      </c>
      <c r="I3135" s="42">
        <v>358.88986988898301</v>
      </c>
      <c r="J3135" s="42">
        <v>5465.3254450606601</v>
      </c>
      <c r="K3135" s="42">
        <v>5824.2153149496398</v>
      </c>
      <c r="N3135" s="43"/>
    </row>
    <row r="3136" spans="1:14" x14ac:dyDescent="0.3">
      <c r="A3136" s="10" t="s">
        <v>9</v>
      </c>
      <c r="B3136" s="10" t="s">
        <v>123</v>
      </c>
      <c r="C3136" s="10" t="s">
        <v>4779</v>
      </c>
      <c r="D3136" s="10" t="s">
        <v>5637</v>
      </c>
      <c r="E3136" s="11" t="s">
        <v>5638</v>
      </c>
      <c r="F3136" s="10" t="s">
        <v>13</v>
      </c>
      <c r="G3136" s="11" t="s">
        <v>415</v>
      </c>
      <c r="H3136" s="42">
        <v>0</v>
      </c>
      <c r="I3136" s="42">
        <v>0</v>
      </c>
      <c r="J3136" s="42">
        <v>0</v>
      </c>
      <c r="K3136" s="42">
        <v>0</v>
      </c>
      <c r="N3136" s="43"/>
    </row>
    <row r="3137" spans="1:14" x14ac:dyDescent="0.3">
      <c r="A3137" s="10" t="s">
        <v>9</v>
      </c>
      <c r="B3137" s="10" t="s">
        <v>123</v>
      </c>
      <c r="C3137" s="10" t="s">
        <v>4779</v>
      </c>
      <c r="D3137" s="10" t="s">
        <v>5637</v>
      </c>
      <c r="E3137" s="11" t="s">
        <v>5638</v>
      </c>
      <c r="F3137" s="10" t="s">
        <v>416</v>
      </c>
      <c r="G3137" s="11" t="s">
        <v>417</v>
      </c>
      <c r="H3137" s="42">
        <v>573895.9436</v>
      </c>
      <c r="I3137" s="42">
        <v>3407.3227910035898</v>
      </c>
      <c r="J3137" s="42">
        <v>7713.1420311952897</v>
      </c>
      <c r="K3137" s="42">
        <v>11120.464822198899</v>
      </c>
      <c r="N3137" s="43"/>
    </row>
    <row r="3138" spans="1:14" x14ac:dyDescent="0.3">
      <c r="A3138" s="10" t="s">
        <v>9</v>
      </c>
      <c r="B3138" s="10" t="s">
        <v>123</v>
      </c>
      <c r="C3138" s="10" t="s">
        <v>4779</v>
      </c>
      <c r="D3138" s="10" t="s">
        <v>5637</v>
      </c>
      <c r="E3138" s="11" t="s">
        <v>5638</v>
      </c>
      <c r="F3138" s="10" t="s">
        <v>15</v>
      </c>
      <c r="G3138" s="11" t="s">
        <v>418</v>
      </c>
      <c r="H3138" s="42">
        <v>97909.625</v>
      </c>
      <c r="I3138" s="42">
        <v>581.30694301847996</v>
      </c>
      <c r="J3138" s="42">
        <v>0</v>
      </c>
      <c r="K3138" s="42">
        <v>581.30694301847996</v>
      </c>
      <c r="N3138" s="43"/>
    </row>
    <row r="3139" spans="1:14" x14ac:dyDescent="0.3">
      <c r="A3139" s="10" t="s">
        <v>9</v>
      </c>
      <c r="B3139" s="10" t="s">
        <v>123</v>
      </c>
      <c r="C3139" s="10" t="s">
        <v>4779</v>
      </c>
      <c r="D3139" s="10" t="s">
        <v>5637</v>
      </c>
      <c r="E3139" s="11" t="s">
        <v>5638</v>
      </c>
      <c r="F3139" s="10" t="s">
        <v>4731</v>
      </c>
      <c r="G3139" s="11" t="s">
        <v>4732</v>
      </c>
      <c r="H3139" s="42">
        <v>0</v>
      </c>
      <c r="I3139" s="42">
        <v>0</v>
      </c>
      <c r="J3139" s="42">
        <v>0</v>
      </c>
      <c r="K3139" s="42">
        <v>0</v>
      </c>
      <c r="N3139" s="43"/>
    </row>
    <row r="3140" spans="1:14" x14ac:dyDescent="0.3">
      <c r="A3140" s="10" t="s">
        <v>9</v>
      </c>
      <c r="B3140" s="10" t="s">
        <v>123</v>
      </c>
      <c r="C3140" s="10" t="s">
        <v>4779</v>
      </c>
      <c r="D3140" s="10" t="s">
        <v>5637</v>
      </c>
      <c r="E3140" s="11" t="s">
        <v>5638</v>
      </c>
      <c r="F3140" s="10" t="s">
        <v>4786</v>
      </c>
      <c r="G3140" s="11" t="s">
        <v>4787</v>
      </c>
      <c r="H3140" s="42">
        <v>137073.4749</v>
      </c>
      <c r="I3140" s="42">
        <v>813.82972022587296</v>
      </c>
      <c r="J3140" s="42">
        <v>1842.26285747973</v>
      </c>
      <c r="K3140" s="42">
        <v>2656.0925777056</v>
      </c>
      <c r="N3140" s="43"/>
    </row>
    <row r="3141" spans="1:14" x14ac:dyDescent="0.3">
      <c r="A3141" s="10" t="s">
        <v>9</v>
      </c>
      <c r="B3141" s="10" t="s">
        <v>123</v>
      </c>
      <c r="C3141" s="10" t="s">
        <v>4779</v>
      </c>
      <c r="D3141" s="10" t="s">
        <v>5637</v>
      </c>
      <c r="E3141" s="11" t="s">
        <v>5638</v>
      </c>
      <c r="F3141" s="10" t="s">
        <v>4794</v>
      </c>
      <c r="G3141" s="11" t="s">
        <v>4795</v>
      </c>
      <c r="H3141" s="42">
        <v>20441.941999999999</v>
      </c>
      <c r="I3141" s="42">
        <v>121.367463103183</v>
      </c>
      <c r="J3141" s="42">
        <v>274.73900722067401</v>
      </c>
      <c r="K3141" s="42">
        <v>396.106470323856</v>
      </c>
      <c r="N3141" s="43"/>
    </row>
    <row r="3142" spans="1:14" x14ac:dyDescent="0.3">
      <c r="A3142" s="10" t="s">
        <v>9</v>
      </c>
      <c r="B3142" s="10" t="s">
        <v>123</v>
      </c>
      <c r="C3142" s="10" t="s">
        <v>4779</v>
      </c>
      <c r="D3142" s="10" t="s">
        <v>5637</v>
      </c>
      <c r="E3142" s="11" t="s">
        <v>5638</v>
      </c>
      <c r="F3142" s="10" t="s">
        <v>4859</v>
      </c>
      <c r="G3142" s="11" t="s">
        <v>4860</v>
      </c>
      <c r="H3142" s="42">
        <v>91360.264899999995</v>
      </c>
      <c r="I3142" s="42">
        <v>542.42222183008198</v>
      </c>
      <c r="J3142" s="42">
        <v>1227.8788639862501</v>
      </c>
      <c r="K3142" s="42">
        <v>1770.30108581633</v>
      </c>
      <c r="N3142" s="43"/>
    </row>
    <row r="3143" spans="1:14" x14ac:dyDescent="0.3">
      <c r="A3143" s="10" t="s">
        <v>9</v>
      </c>
      <c r="B3143" s="10" t="s">
        <v>123</v>
      </c>
      <c r="C3143" s="10" t="s">
        <v>4779</v>
      </c>
      <c r="D3143" s="10" t="s">
        <v>5637</v>
      </c>
      <c r="E3143" s="11" t="s">
        <v>5638</v>
      </c>
      <c r="F3143" s="10" t="s">
        <v>4788</v>
      </c>
      <c r="G3143" s="11" t="s">
        <v>4789</v>
      </c>
      <c r="H3143" s="42">
        <v>0</v>
      </c>
      <c r="I3143" s="42">
        <v>0</v>
      </c>
      <c r="J3143" s="42">
        <v>0</v>
      </c>
      <c r="K3143" s="42">
        <v>0</v>
      </c>
      <c r="N3143" s="43"/>
    </row>
    <row r="3144" spans="1:14" x14ac:dyDescent="0.3">
      <c r="A3144" s="10" t="s">
        <v>9</v>
      </c>
      <c r="B3144" s="10" t="s">
        <v>123</v>
      </c>
      <c r="C3144" s="10" t="s">
        <v>4779</v>
      </c>
      <c r="D3144" s="10" t="s">
        <v>5639</v>
      </c>
      <c r="E3144" s="11" t="s">
        <v>5640</v>
      </c>
      <c r="F3144" s="10" t="s">
        <v>416</v>
      </c>
      <c r="G3144" s="11" t="s">
        <v>417</v>
      </c>
      <c r="H3144" s="42">
        <v>32568.8429</v>
      </c>
      <c r="I3144" s="42">
        <v>61.463029270453497</v>
      </c>
      <c r="J3144" s="42">
        <v>37.577684942242797</v>
      </c>
      <c r="K3144" s="42">
        <v>99.0407142126964</v>
      </c>
      <c r="N3144" s="43"/>
    </row>
    <row r="3145" spans="1:14" x14ac:dyDescent="0.3">
      <c r="A3145" s="10" t="s">
        <v>9</v>
      </c>
      <c r="B3145" s="10" t="s">
        <v>123</v>
      </c>
      <c r="C3145" s="10" t="s">
        <v>4779</v>
      </c>
      <c r="D3145" s="10" t="s">
        <v>5639</v>
      </c>
      <c r="E3145" s="11" t="s">
        <v>5640</v>
      </c>
      <c r="F3145" s="10" t="s">
        <v>4731</v>
      </c>
      <c r="G3145" s="11" t="s">
        <v>4732</v>
      </c>
      <c r="H3145" s="42">
        <v>0</v>
      </c>
      <c r="I3145" s="42">
        <v>0</v>
      </c>
      <c r="J3145" s="42">
        <v>0</v>
      </c>
      <c r="K3145" s="42">
        <v>0</v>
      </c>
      <c r="N3145" s="43"/>
    </row>
    <row r="3146" spans="1:14" x14ac:dyDescent="0.3">
      <c r="A3146" s="10" t="s">
        <v>9</v>
      </c>
      <c r="B3146" s="10" t="s">
        <v>123</v>
      </c>
      <c r="C3146" s="10" t="s">
        <v>4779</v>
      </c>
      <c r="D3146" s="10" t="s">
        <v>5639</v>
      </c>
      <c r="E3146" s="11" t="s">
        <v>5640</v>
      </c>
      <c r="F3146" s="10" t="s">
        <v>4786</v>
      </c>
      <c r="G3146" s="11" t="s">
        <v>4787</v>
      </c>
      <c r="H3146" s="42">
        <v>0</v>
      </c>
      <c r="I3146" s="42">
        <v>0</v>
      </c>
      <c r="J3146" s="42">
        <v>0</v>
      </c>
      <c r="K3146" s="42">
        <v>0</v>
      </c>
      <c r="N3146" s="43"/>
    </row>
    <row r="3147" spans="1:14" x14ac:dyDescent="0.3">
      <c r="A3147" s="10" t="s">
        <v>9</v>
      </c>
      <c r="B3147" s="10" t="s">
        <v>123</v>
      </c>
      <c r="C3147" s="10" t="s">
        <v>4779</v>
      </c>
      <c r="D3147" s="10" t="s">
        <v>5641</v>
      </c>
      <c r="E3147" s="11" t="s">
        <v>5642</v>
      </c>
      <c r="F3147" s="10" t="s">
        <v>416</v>
      </c>
      <c r="G3147" s="11" t="s">
        <v>417</v>
      </c>
      <c r="H3147" s="42">
        <v>305336.59649999999</v>
      </c>
      <c r="I3147" s="42">
        <v>3070.8148501680398</v>
      </c>
      <c r="J3147" s="42">
        <v>40582.6391770911</v>
      </c>
      <c r="K3147" s="42">
        <v>43653.454027259097</v>
      </c>
      <c r="N3147" s="43"/>
    </row>
    <row r="3148" spans="1:14" x14ac:dyDescent="0.3">
      <c r="A3148" s="10" t="s">
        <v>9</v>
      </c>
      <c r="B3148" s="10" t="s">
        <v>123</v>
      </c>
      <c r="C3148" s="10" t="s">
        <v>4779</v>
      </c>
      <c r="D3148" s="10" t="s">
        <v>5641</v>
      </c>
      <c r="E3148" s="11" t="s">
        <v>5642</v>
      </c>
      <c r="F3148" s="10" t="s">
        <v>4731</v>
      </c>
      <c r="G3148" s="11" t="s">
        <v>4732</v>
      </c>
      <c r="H3148" s="42">
        <v>0</v>
      </c>
      <c r="I3148" s="42">
        <v>0</v>
      </c>
      <c r="J3148" s="42">
        <v>0</v>
      </c>
      <c r="K3148" s="42">
        <v>0</v>
      </c>
      <c r="N3148" s="43"/>
    </row>
    <row r="3149" spans="1:14" x14ac:dyDescent="0.3">
      <c r="A3149" s="10" t="s">
        <v>9</v>
      </c>
      <c r="B3149" s="10" t="s">
        <v>123</v>
      </c>
      <c r="C3149" s="10" t="s">
        <v>4779</v>
      </c>
      <c r="D3149" s="10" t="s">
        <v>5641</v>
      </c>
      <c r="E3149" s="11" t="s">
        <v>5642</v>
      </c>
      <c r="F3149" s="10" t="s">
        <v>4786</v>
      </c>
      <c r="G3149" s="11" t="s">
        <v>4787</v>
      </c>
      <c r="H3149" s="42">
        <v>71601.207899999994</v>
      </c>
      <c r="I3149" s="42">
        <v>720.10382981702799</v>
      </c>
      <c r="J3149" s="42">
        <v>9516.5991182785692</v>
      </c>
      <c r="K3149" s="42">
        <v>10236.702948095601</v>
      </c>
      <c r="N3149" s="43"/>
    </row>
    <row r="3150" spans="1:14" x14ac:dyDescent="0.3">
      <c r="A3150" s="10" t="s">
        <v>9</v>
      </c>
      <c r="B3150" s="10" t="s">
        <v>123</v>
      </c>
      <c r="C3150" s="10" t="s">
        <v>4779</v>
      </c>
      <c r="D3150" s="10" t="s">
        <v>5641</v>
      </c>
      <c r="E3150" s="11" t="s">
        <v>5642</v>
      </c>
      <c r="F3150" s="10" t="s">
        <v>4788</v>
      </c>
      <c r="G3150" s="11" t="s">
        <v>4789</v>
      </c>
      <c r="H3150" s="42">
        <v>0</v>
      </c>
      <c r="I3150" s="42">
        <v>0</v>
      </c>
      <c r="J3150" s="42">
        <v>0</v>
      </c>
      <c r="K3150" s="42">
        <v>0</v>
      </c>
      <c r="N3150" s="43"/>
    </row>
    <row r="3151" spans="1:14" x14ac:dyDescent="0.3">
      <c r="A3151" s="10" t="s">
        <v>9</v>
      </c>
      <c r="B3151" s="10" t="s">
        <v>123</v>
      </c>
      <c r="C3151" s="10" t="s">
        <v>4779</v>
      </c>
      <c r="D3151" s="10" t="s">
        <v>5641</v>
      </c>
      <c r="E3151" s="11" t="s">
        <v>5642</v>
      </c>
      <c r="F3151" s="10" t="s">
        <v>4741</v>
      </c>
      <c r="G3151" s="11" t="s">
        <v>4742</v>
      </c>
      <c r="H3151" s="42">
        <v>11788.147499999999</v>
      </c>
      <c r="I3151" s="42">
        <v>118.555125093353</v>
      </c>
      <c r="J3151" s="42">
        <v>1566.7762789395099</v>
      </c>
      <c r="K3151" s="42">
        <v>1685.3314040328601</v>
      </c>
      <c r="N3151" s="43"/>
    </row>
    <row r="3152" spans="1:14" x14ac:dyDescent="0.3">
      <c r="A3152" s="10" t="s">
        <v>9</v>
      </c>
      <c r="B3152" s="10" t="s">
        <v>123</v>
      </c>
      <c r="C3152" s="10" t="s">
        <v>4779</v>
      </c>
      <c r="D3152" s="10" t="s">
        <v>5643</v>
      </c>
      <c r="E3152" s="11" t="s">
        <v>5644</v>
      </c>
      <c r="F3152" s="10" t="s">
        <v>416</v>
      </c>
      <c r="G3152" s="11" t="s">
        <v>417</v>
      </c>
      <c r="H3152" s="42">
        <v>135018.29670000001</v>
      </c>
      <c r="I3152" s="42">
        <v>688.90674180051303</v>
      </c>
      <c r="J3152" s="42">
        <v>224.386645633689</v>
      </c>
      <c r="K3152" s="42">
        <v>913.29338743420203</v>
      </c>
      <c r="N3152" s="43"/>
    </row>
    <row r="3153" spans="1:14" x14ac:dyDescent="0.3">
      <c r="A3153" s="10" t="s">
        <v>9</v>
      </c>
      <c r="B3153" s="10" t="s">
        <v>123</v>
      </c>
      <c r="C3153" s="10" t="s">
        <v>4779</v>
      </c>
      <c r="D3153" s="10" t="s">
        <v>5643</v>
      </c>
      <c r="E3153" s="11" t="s">
        <v>5644</v>
      </c>
      <c r="F3153" s="10" t="s">
        <v>4731</v>
      </c>
      <c r="G3153" s="11" t="s">
        <v>4732</v>
      </c>
      <c r="H3153" s="42">
        <v>0</v>
      </c>
      <c r="I3153" s="42">
        <v>0</v>
      </c>
      <c r="J3153" s="42">
        <v>0</v>
      </c>
      <c r="K3153" s="42">
        <v>0</v>
      </c>
      <c r="N3153" s="43"/>
    </row>
    <row r="3154" spans="1:14" x14ac:dyDescent="0.3">
      <c r="A3154" s="10" t="s">
        <v>9</v>
      </c>
      <c r="B3154" s="10" t="s">
        <v>123</v>
      </c>
      <c r="C3154" s="10" t="s">
        <v>4779</v>
      </c>
      <c r="D3154" s="10" t="s">
        <v>5643</v>
      </c>
      <c r="E3154" s="11" t="s">
        <v>5644</v>
      </c>
      <c r="F3154" s="10" t="s">
        <v>4786</v>
      </c>
      <c r="G3154" s="11" t="s">
        <v>4787</v>
      </c>
      <c r="H3154" s="42">
        <v>0</v>
      </c>
      <c r="I3154" s="42">
        <v>0</v>
      </c>
      <c r="J3154" s="42">
        <v>0</v>
      </c>
      <c r="K3154" s="42">
        <v>0</v>
      </c>
      <c r="N3154" s="43"/>
    </row>
    <row r="3155" spans="1:14" x14ac:dyDescent="0.3">
      <c r="A3155" s="10" t="s">
        <v>9</v>
      </c>
      <c r="B3155" s="10" t="s">
        <v>123</v>
      </c>
      <c r="C3155" s="10" t="s">
        <v>4779</v>
      </c>
      <c r="D3155" s="10" t="s">
        <v>5643</v>
      </c>
      <c r="E3155" s="11" t="s">
        <v>5644</v>
      </c>
      <c r="F3155" s="10" t="s">
        <v>4788</v>
      </c>
      <c r="G3155" s="11" t="s">
        <v>4789</v>
      </c>
      <c r="H3155" s="42">
        <v>0</v>
      </c>
      <c r="I3155" s="42">
        <v>0</v>
      </c>
      <c r="J3155" s="42">
        <v>0</v>
      </c>
      <c r="K3155" s="42">
        <v>0</v>
      </c>
      <c r="N3155" s="43"/>
    </row>
    <row r="3156" spans="1:14" x14ac:dyDescent="0.3">
      <c r="A3156" s="10" t="s">
        <v>9</v>
      </c>
      <c r="B3156" s="10" t="s">
        <v>123</v>
      </c>
      <c r="C3156" s="10" t="s">
        <v>4779</v>
      </c>
      <c r="D3156" s="10" t="s">
        <v>5643</v>
      </c>
      <c r="E3156" s="11" t="s">
        <v>5644</v>
      </c>
      <c r="F3156" s="10" t="s">
        <v>4741</v>
      </c>
      <c r="G3156" s="11" t="s">
        <v>4742</v>
      </c>
      <c r="H3156" s="42">
        <v>0</v>
      </c>
      <c r="I3156" s="42">
        <v>0</v>
      </c>
      <c r="J3156" s="42">
        <v>0</v>
      </c>
      <c r="K3156" s="42">
        <v>0</v>
      </c>
      <c r="N3156" s="43"/>
    </row>
    <row r="3157" spans="1:14" x14ac:dyDescent="0.3">
      <c r="A3157" s="10" t="s">
        <v>9</v>
      </c>
      <c r="B3157" s="10" t="s">
        <v>123</v>
      </c>
      <c r="C3157" s="10" t="s">
        <v>4779</v>
      </c>
      <c r="D3157" s="10" t="s">
        <v>338</v>
      </c>
      <c r="E3157" s="11" t="s">
        <v>5645</v>
      </c>
      <c r="F3157" s="10" t="s">
        <v>13</v>
      </c>
      <c r="G3157" s="11" t="s">
        <v>415</v>
      </c>
      <c r="H3157" s="42">
        <v>0</v>
      </c>
      <c r="I3157" s="42">
        <v>0</v>
      </c>
      <c r="J3157" s="42">
        <v>0</v>
      </c>
      <c r="K3157" s="42">
        <v>0</v>
      </c>
      <c r="N3157" s="43"/>
    </row>
    <row r="3158" spans="1:14" x14ac:dyDescent="0.3">
      <c r="A3158" s="10" t="s">
        <v>9</v>
      </c>
      <c r="B3158" s="10" t="s">
        <v>123</v>
      </c>
      <c r="C3158" s="10" t="s">
        <v>4779</v>
      </c>
      <c r="D3158" s="10" t="s">
        <v>338</v>
      </c>
      <c r="E3158" s="11" t="s">
        <v>5645</v>
      </c>
      <c r="F3158" s="10" t="s">
        <v>416</v>
      </c>
      <c r="G3158" s="11" t="s">
        <v>417</v>
      </c>
      <c r="H3158" s="42">
        <v>176712.06969999999</v>
      </c>
      <c r="I3158" s="42">
        <v>993.63265789392995</v>
      </c>
      <c r="J3158" s="42">
        <v>4560.03208429189</v>
      </c>
      <c r="K3158" s="42">
        <v>5553.6647421858197</v>
      </c>
      <c r="N3158" s="43"/>
    </row>
    <row r="3159" spans="1:14" x14ac:dyDescent="0.3">
      <c r="A3159" s="10" t="s">
        <v>9</v>
      </c>
      <c r="B3159" s="10" t="s">
        <v>123</v>
      </c>
      <c r="C3159" s="10" t="s">
        <v>4779</v>
      </c>
      <c r="D3159" s="10" t="s">
        <v>338</v>
      </c>
      <c r="E3159" s="11" t="s">
        <v>5645</v>
      </c>
      <c r="F3159" s="10" t="s">
        <v>4731</v>
      </c>
      <c r="G3159" s="11" t="s">
        <v>4732</v>
      </c>
      <c r="H3159" s="42">
        <v>0</v>
      </c>
      <c r="I3159" s="42">
        <v>0</v>
      </c>
      <c r="J3159" s="42">
        <v>0</v>
      </c>
      <c r="K3159" s="42">
        <v>0</v>
      </c>
      <c r="N3159" s="43"/>
    </row>
    <row r="3160" spans="1:14" x14ac:dyDescent="0.3">
      <c r="A3160" s="10" t="s">
        <v>9</v>
      </c>
      <c r="B3160" s="10" t="s">
        <v>123</v>
      </c>
      <c r="C3160" s="10" t="s">
        <v>4779</v>
      </c>
      <c r="D3160" s="10" t="s">
        <v>338</v>
      </c>
      <c r="E3160" s="11" t="s">
        <v>5645</v>
      </c>
      <c r="F3160" s="10" t="s">
        <v>4786</v>
      </c>
      <c r="G3160" s="11" t="s">
        <v>4787</v>
      </c>
      <c r="H3160" s="42">
        <v>0</v>
      </c>
      <c r="I3160" s="42">
        <v>0</v>
      </c>
      <c r="J3160" s="42">
        <v>0</v>
      </c>
      <c r="K3160" s="42">
        <v>0</v>
      </c>
      <c r="N3160" s="43"/>
    </row>
    <row r="3161" spans="1:14" x14ac:dyDescent="0.3">
      <c r="A3161" s="10" t="s">
        <v>9</v>
      </c>
      <c r="B3161" s="10" t="s">
        <v>123</v>
      </c>
      <c r="C3161" s="10" t="s">
        <v>4779</v>
      </c>
      <c r="D3161" s="10" t="s">
        <v>338</v>
      </c>
      <c r="E3161" s="11" t="s">
        <v>5645</v>
      </c>
      <c r="F3161" s="10" t="s">
        <v>4859</v>
      </c>
      <c r="G3161" s="11" t="s">
        <v>4860</v>
      </c>
      <c r="H3161" s="42">
        <v>11527.6836</v>
      </c>
      <c r="I3161" s="42">
        <v>64.818904941566203</v>
      </c>
      <c r="J3161" s="42">
        <v>297.47038189012602</v>
      </c>
      <c r="K3161" s="42">
        <v>362.28928683169198</v>
      </c>
      <c r="N3161" s="43"/>
    </row>
    <row r="3162" spans="1:14" x14ac:dyDescent="0.3">
      <c r="A3162" s="10" t="s">
        <v>9</v>
      </c>
      <c r="B3162" s="10" t="s">
        <v>123</v>
      </c>
      <c r="C3162" s="10" t="s">
        <v>4779</v>
      </c>
      <c r="D3162" s="10" t="s">
        <v>338</v>
      </c>
      <c r="E3162" s="11" t="s">
        <v>5645</v>
      </c>
      <c r="F3162" s="10" t="s">
        <v>4788</v>
      </c>
      <c r="G3162" s="11" t="s">
        <v>4789</v>
      </c>
      <c r="H3162" s="42">
        <v>0</v>
      </c>
      <c r="I3162" s="42">
        <v>0</v>
      </c>
      <c r="J3162" s="42">
        <v>0</v>
      </c>
      <c r="K3162" s="42">
        <v>0</v>
      </c>
      <c r="N3162" s="43"/>
    </row>
    <row r="3163" spans="1:14" x14ac:dyDescent="0.3">
      <c r="A3163" s="10" t="s">
        <v>9</v>
      </c>
      <c r="B3163" s="10" t="s">
        <v>123</v>
      </c>
      <c r="C3163" s="10" t="s">
        <v>4779</v>
      </c>
      <c r="D3163" s="10" t="s">
        <v>5646</v>
      </c>
      <c r="E3163" s="11" t="s">
        <v>5647</v>
      </c>
      <c r="F3163" s="10" t="s">
        <v>416</v>
      </c>
      <c r="G3163" s="11" t="s">
        <v>417</v>
      </c>
      <c r="H3163" s="42">
        <v>61151.8868</v>
      </c>
      <c r="I3163" s="42">
        <v>375.18148094466801</v>
      </c>
      <c r="J3163" s="42">
        <v>2348.7054197280499</v>
      </c>
      <c r="K3163" s="42">
        <v>2723.88690067272</v>
      </c>
      <c r="N3163" s="43"/>
    </row>
    <row r="3164" spans="1:14" x14ac:dyDescent="0.3">
      <c r="A3164" s="10" t="s">
        <v>9</v>
      </c>
      <c r="B3164" s="10" t="s">
        <v>123</v>
      </c>
      <c r="C3164" s="10" t="s">
        <v>4779</v>
      </c>
      <c r="D3164" s="10" t="s">
        <v>5646</v>
      </c>
      <c r="E3164" s="11" t="s">
        <v>5647</v>
      </c>
      <c r="F3164" s="10" t="s">
        <v>4731</v>
      </c>
      <c r="G3164" s="11" t="s">
        <v>4732</v>
      </c>
      <c r="H3164" s="42">
        <v>0</v>
      </c>
      <c r="I3164" s="42">
        <v>0</v>
      </c>
      <c r="J3164" s="42">
        <v>0</v>
      </c>
      <c r="K3164" s="42">
        <v>0</v>
      </c>
      <c r="N3164" s="43"/>
    </row>
    <row r="3165" spans="1:14" x14ac:dyDescent="0.3">
      <c r="A3165" s="10" t="s">
        <v>9</v>
      </c>
      <c r="B3165" s="10" t="s">
        <v>123</v>
      </c>
      <c r="C3165" s="10" t="s">
        <v>4779</v>
      </c>
      <c r="D3165" s="10" t="s">
        <v>5646</v>
      </c>
      <c r="E3165" s="11" t="s">
        <v>5647</v>
      </c>
      <c r="F3165" s="10" t="s">
        <v>4786</v>
      </c>
      <c r="G3165" s="11" t="s">
        <v>4787</v>
      </c>
      <c r="H3165" s="42">
        <v>55832.895100000002</v>
      </c>
      <c r="I3165" s="42">
        <v>342.548191678276</v>
      </c>
      <c r="J3165" s="42">
        <v>2144.4149969424102</v>
      </c>
      <c r="K3165" s="42">
        <v>2486.9631886206898</v>
      </c>
      <c r="N3165" s="43"/>
    </row>
    <row r="3166" spans="1:14" x14ac:dyDescent="0.3">
      <c r="A3166" s="10" t="s">
        <v>9</v>
      </c>
      <c r="B3166" s="10" t="s">
        <v>123</v>
      </c>
      <c r="C3166" s="10" t="s">
        <v>4779</v>
      </c>
      <c r="D3166" s="10" t="s">
        <v>5646</v>
      </c>
      <c r="E3166" s="11" t="s">
        <v>5647</v>
      </c>
      <c r="F3166" s="10" t="s">
        <v>4739</v>
      </c>
      <c r="G3166" s="11" t="s">
        <v>4740</v>
      </c>
      <c r="H3166" s="42">
        <v>17509.724399999999</v>
      </c>
      <c r="I3166" s="42">
        <v>107.42635597011</v>
      </c>
      <c r="J3166" s="42">
        <v>672.50884519495696</v>
      </c>
      <c r="K3166" s="42">
        <v>779.93520116506795</v>
      </c>
      <c r="N3166" s="43"/>
    </row>
    <row r="3167" spans="1:14" x14ac:dyDescent="0.3">
      <c r="A3167" s="10" t="s">
        <v>9</v>
      </c>
      <c r="B3167" s="10" t="s">
        <v>123</v>
      </c>
      <c r="C3167" s="10" t="s">
        <v>4779</v>
      </c>
      <c r="D3167" s="10" t="s">
        <v>5646</v>
      </c>
      <c r="E3167" s="11" t="s">
        <v>5647</v>
      </c>
      <c r="F3167" s="10" t="s">
        <v>4788</v>
      </c>
      <c r="G3167" s="11" t="s">
        <v>4789</v>
      </c>
      <c r="H3167" s="42">
        <v>0</v>
      </c>
      <c r="I3167" s="42">
        <v>0</v>
      </c>
      <c r="J3167" s="42">
        <v>0</v>
      </c>
      <c r="K3167" s="42">
        <v>0</v>
      </c>
      <c r="N3167" s="43"/>
    </row>
    <row r="3168" spans="1:14" x14ac:dyDescent="0.3">
      <c r="A3168" s="10" t="s">
        <v>9</v>
      </c>
      <c r="B3168" s="10" t="s">
        <v>123</v>
      </c>
      <c r="C3168" s="10" t="s">
        <v>4779</v>
      </c>
      <c r="D3168" s="10" t="s">
        <v>5646</v>
      </c>
      <c r="E3168" s="11" t="s">
        <v>5647</v>
      </c>
      <c r="F3168" s="10" t="s">
        <v>4741</v>
      </c>
      <c r="G3168" s="11" t="s">
        <v>4742</v>
      </c>
      <c r="H3168" s="42">
        <v>15197.1194</v>
      </c>
      <c r="I3168" s="42">
        <v>93.237969332548403</v>
      </c>
      <c r="J3168" s="42">
        <v>583.68692224467998</v>
      </c>
      <c r="K3168" s="42">
        <v>676.924891577229</v>
      </c>
      <c r="N3168" s="43"/>
    </row>
    <row r="3169" spans="1:14" x14ac:dyDescent="0.3">
      <c r="A3169" s="10" t="s">
        <v>9</v>
      </c>
      <c r="B3169" s="10" t="s">
        <v>123</v>
      </c>
      <c r="C3169" s="10" t="s">
        <v>4779</v>
      </c>
      <c r="D3169" s="10" t="s">
        <v>5648</v>
      </c>
      <c r="E3169" s="11" t="s">
        <v>5649</v>
      </c>
      <c r="F3169" s="10" t="s">
        <v>13</v>
      </c>
      <c r="G3169" s="11" t="s">
        <v>415</v>
      </c>
      <c r="H3169" s="42">
        <v>0</v>
      </c>
      <c r="I3169" s="42">
        <v>0</v>
      </c>
      <c r="J3169" s="42">
        <v>0</v>
      </c>
      <c r="K3169" s="42">
        <v>0</v>
      </c>
      <c r="N3169" s="43"/>
    </row>
    <row r="3170" spans="1:14" x14ac:dyDescent="0.3">
      <c r="A3170" s="10" t="s">
        <v>9</v>
      </c>
      <c r="B3170" s="10" t="s">
        <v>123</v>
      </c>
      <c r="C3170" s="10" t="s">
        <v>4779</v>
      </c>
      <c r="D3170" s="10" t="s">
        <v>5648</v>
      </c>
      <c r="E3170" s="11" t="s">
        <v>5649</v>
      </c>
      <c r="F3170" s="10" t="s">
        <v>416</v>
      </c>
      <c r="G3170" s="11" t="s">
        <v>417</v>
      </c>
      <c r="H3170" s="42">
        <v>450663.15590000001</v>
      </c>
      <c r="I3170" s="42">
        <v>2209.95241416828</v>
      </c>
      <c r="J3170" s="42">
        <v>3605.93621856867</v>
      </c>
      <c r="K3170" s="42">
        <v>5815.8886327369401</v>
      </c>
      <c r="N3170" s="43"/>
    </row>
    <row r="3171" spans="1:14" x14ac:dyDescent="0.3">
      <c r="A3171" s="10" t="s">
        <v>9</v>
      </c>
      <c r="B3171" s="10" t="s">
        <v>123</v>
      </c>
      <c r="C3171" s="10" t="s">
        <v>4779</v>
      </c>
      <c r="D3171" s="10" t="s">
        <v>5648</v>
      </c>
      <c r="E3171" s="11" t="s">
        <v>5649</v>
      </c>
      <c r="F3171" s="10" t="s">
        <v>4731</v>
      </c>
      <c r="G3171" s="11" t="s">
        <v>4732</v>
      </c>
      <c r="H3171" s="42">
        <v>0</v>
      </c>
      <c r="I3171" s="42">
        <v>0</v>
      </c>
      <c r="J3171" s="42">
        <v>0</v>
      </c>
      <c r="K3171" s="42">
        <v>0</v>
      </c>
      <c r="N3171" s="43"/>
    </row>
    <row r="3172" spans="1:14" x14ac:dyDescent="0.3">
      <c r="A3172" s="10" t="s">
        <v>9</v>
      </c>
      <c r="B3172" s="10" t="s">
        <v>123</v>
      </c>
      <c r="C3172" s="10" t="s">
        <v>4779</v>
      </c>
      <c r="D3172" s="10" t="s">
        <v>5648</v>
      </c>
      <c r="E3172" s="11" t="s">
        <v>5649</v>
      </c>
      <c r="F3172" s="10" t="s">
        <v>4786</v>
      </c>
      <c r="G3172" s="11" t="s">
        <v>4787</v>
      </c>
      <c r="H3172" s="42">
        <v>0</v>
      </c>
      <c r="I3172" s="42">
        <v>0</v>
      </c>
      <c r="J3172" s="42">
        <v>0</v>
      </c>
      <c r="K3172" s="42">
        <v>0</v>
      </c>
      <c r="N3172" s="43"/>
    </row>
    <row r="3173" spans="1:14" x14ac:dyDescent="0.3">
      <c r="A3173" s="10" t="s">
        <v>9</v>
      </c>
      <c r="B3173" s="10" t="s">
        <v>123</v>
      </c>
      <c r="C3173" s="10" t="s">
        <v>4779</v>
      </c>
      <c r="D3173" s="10" t="s">
        <v>5648</v>
      </c>
      <c r="E3173" s="11" t="s">
        <v>5649</v>
      </c>
      <c r="F3173" s="10" t="s">
        <v>4788</v>
      </c>
      <c r="G3173" s="11" t="s">
        <v>4789</v>
      </c>
      <c r="H3173" s="42">
        <v>0</v>
      </c>
      <c r="I3173" s="42">
        <v>0</v>
      </c>
      <c r="J3173" s="42">
        <v>0</v>
      </c>
      <c r="K3173" s="42">
        <v>0</v>
      </c>
      <c r="N3173" s="43"/>
    </row>
    <row r="3174" spans="1:14" x14ac:dyDescent="0.3">
      <c r="A3174" s="10" t="s">
        <v>9</v>
      </c>
      <c r="B3174" s="10" t="s">
        <v>123</v>
      </c>
      <c r="C3174" s="10" t="s">
        <v>4779</v>
      </c>
      <c r="D3174" s="10" t="s">
        <v>5648</v>
      </c>
      <c r="E3174" s="11" t="s">
        <v>5649</v>
      </c>
      <c r="F3174" s="10" t="s">
        <v>4741</v>
      </c>
      <c r="G3174" s="11" t="s">
        <v>4742</v>
      </c>
      <c r="H3174" s="42">
        <v>24416.261999999999</v>
      </c>
      <c r="I3174" s="42">
        <v>119.731947130883</v>
      </c>
      <c r="J3174" s="42">
        <v>195.36428110896199</v>
      </c>
      <c r="K3174" s="42">
        <v>315.096228239845</v>
      </c>
      <c r="N3174" s="43"/>
    </row>
    <row r="3175" spans="1:14" x14ac:dyDescent="0.3">
      <c r="A3175" s="10" t="s">
        <v>9</v>
      </c>
      <c r="B3175" s="10" t="s">
        <v>123</v>
      </c>
      <c r="C3175" s="10" t="s">
        <v>4779</v>
      </c>
      <c r="D3175" s="10" t="s">
        <v>5650</v>
      </c>
      <c r="E3175" s="11" t="s">
        <v>5651</v>
      </c>
      <c r="F3175" s="10" t="s">
        <v>13</v>
      </c>
      <c r="G3175" s="11" t="s">
        <v>415</v>
      </c>
      <c r="H3175" s="42">
        <v>0</v>
      </c>
      <c r="I3175" s="42">
        <v>0</v>
      </c>
      <c r="J3175" s="42">
        <v>0</v>
      </c>
      <c r="K3175" s="42">
        <v>0</v>
      </c>
      <c r="N3175" s="43"/>
    </row>
    <row r="3176" spans="1:14" x14ac:dyDescent="0.3">
      <c r="A3176" s="10" t="s">
        <v>9</v>
      </c>
      <c r="B3176" s="10" t="s">
        <v>123</v>
      </c>
      <c r="C3176" s="10" t="s">
        <v>4779</v>
      </c>
      <c r="D3176" s="10" t="s">
        <v>5650</v>
      </c>
      <c r="E3176" s="11" t="s">
        <v>5651</v>
      </c>
      <c r="F3176" s="10" t="s">
        <v>416</v>
      </c>
      <c r="G3176" s="11" t="s">
        <v>417</v>
      </c>
      <c r="H3176" s="42">
        <v>305567.01899999997</v>
      </c>
      <c r="I3176" s="42">
        <v>552.93362851472</v>
      </c>
      <c r="J3176" s="42">
        <v>63.195166391002303</v>
      </c>
      <c r="K3176" s="42">
        <v>616.128794905723</v>
      </c>
      <c r="N3176" s="43"/>
    </row>
    <row r="3177" spans="1:14" x14ac:dyDescent="0.3">
      <c r="A3177" s="10" t="s">
        <v>9</v>
      </c>
      <c r="B3177" s="10" t="s">
        <v>123</v>
      </c>
      <c r="C3177" s="10" t="s">
        <v>4779</v>
      </c>
      <c r="D3177" s="10" t="s">
        <v>5650</v>
      </c>
      <c r="E3177" s="11" t="s">
        <v>5651</v>
      </c>
      <c r="F3177" s="10" t="s">
        <v>4731</v>
      </c>
      <c r="G3177" s="11" t="s">
        <v>4732</v>
      </c>
      <c r="H3177" s="42">
        <v>0</v>
      </c>
      <c r="I3177" s="42">
        <v>0</v>
      </c>
      <c r="J3177" s="42">
        <v>0</v>
      </c>
      <c r="K3177" s="42">
        <v>0</v>
      </c>
      <c r="N3177" s="43"/>
    </row>
    <row r="3178" spans="1:14" x14ac:dyDescent="0.3">
      <c r="A3178" s="10" t="s">
        <v>9</v>
      </c>
      <c r="B3178" s="10" t="s">
        <v>123</v>
      </c>
      <c r="C3178" s="10" t="s">
        <v>4779</v>
      </c>
      <c r="D3178" s="10" t="s">
        <v>5650</v>
      </c>
      <c r="E3178" s="11" t="s">
        <v>5651</v>
      </c>
      <c r="F3178" s="10" t="s">
        <v>4786</v>
      </c>
      <c r="G3178" s="11" t="s">
        <v>4787</v>
      </c>
      <c r="H3178" s="42">
        <v>0</v>
      </c>
      <c r="I3178" s="42">
        <v>0</v>
      </c>
      <c r="J3178" s="42">
        <v>0</v>
      </c>
      <c r="K3178" s="42">
        <v>0</v>
      </c>
      <c r="N3178" s="43"/>
    </row>
    <row r="3179" spans="1:14" x14ac:dyDescent="0.3">
      <c r="A3179" s="10" t="s">
        <v>9</v>
      </c>
      <c r="B3179" s="10" t="s">
        <v>123</v>
      </c>
      <c r="C3179" s="10" t="s">
        <v>4779</v>
      </c>
      <c r="D3179" s="10" t="s">
        <v>5650</v>
      </c>
      <c r="E3179" s="11" t="s">
        <v>5651</v>
      </c>
      <c r="F3179" s="10" t="s">
        <v>4788</v>
      </c>
      <c r="G3179" s="11" t="s">
        <v>4789</v>
      </c>
      <c r="H3179" s="42">
        <v>0</v>
      </c>
      <c r="I3179" s="42">
        <v>0</v>
      </c>
      <c r="J3179" s="42">
        <v>0</v>
      </c>
      <c r="K3179" s="42">
        <v>0</v>
      </c>
      <c r="N3179" s="43"/>
    </row>
    <row r="3180" spans="1:14" x14ac:dyDescent="0.3">
      <c r="A3180" s="10" t="s">
        <v>9</v>
      </c>
      <c r="B3180" s="10" t="s">
        <v>123</v>
      </c>
      <c r="C3180" s="10" t="s">
        <v>4779</v>
      </c>
      <c r="D3180" s="10" t="s">
        <v>5650</v>
      </c>
      <c r="E3180" s="11" t="s">
        <v>5651</v>
      </c>
      <c r="F3180" s="10" t="s">
        <v>4741</v>
      </c>
      <c r="G3180" s="11" t="s">
        <v>4742</v>
      </c>
      <c r="H3180" s="42">
        <v>12518.902700000001</v>
      </c>
      <c r="I3180" s="42">
        <v>22.653368508104499</v>
      </c>
      <c r="J3180" s="42">
        <v>2.58906913661925</v>
      </c>
      <c r="K3180" s="42">
        <v>25.2424376447238</v>
      </c>
      <c r="N3180" s="43"/>
    </row>
    <row r="3181" spans="1:14" x14ac:dyDescent="0.3">
      <c r="A3181" s="10" t="s">
        <v>9</v>
      </c>
      <c r="B3181" s="10" t="s">
        <v>123</v>
      </c>
      <c r="C3181" s="10" t="s">
        <v>4779</v>
      </c>
      <c r="D3181" s="10" t="s">
        <v>5652</v>
      </c>
      <c r="E3181" s="11" t="s">
        <v>5653</v>
      </c>
      <c r="F3181" s="10" t="s">
        <v>13</v>
      </c>
      <c r="G3181" s="11" t="s">
        <v>415</v>
      </c>
      <c r="H3181" s="42">
        <v>0</v>
      </c>
      <c r="I3181" s="42">
        <v>0</v>
      </c>
      <c r="J3181" s="42">
        <v>0</v>
      </c>
      <c r="K3181" s="42">
        <v>0</v>
      </c>
      <c r="N3181" s="43"/>
    </row>
    <row r="3182" spans="1:14" x14ac:dyDescent="0.3">
      <c r="A3182" s="10" t="s">
        <v>9</v>
      </c>
      <c r="B3182" s="10" t="s">
        <v>123</v>
      </c>
      <c r="C3182" s="10" t="s">
        <v>4779</v>
      </c>
      <c r="D3182" s="10" t="s">
        <v>5652</v>
      </c>
      <c r="E3182" s="11" t="s">
        <v>5653</v>
      </c>
      <c r="F3182" s="10" t="s">
        <v>416</v>
      </c>
      <c r="G3182" s="11" t="s">
        <v>417</v>
      </c>
      <c r="H3182" s="42">
        <v>47615.288399999998</v>
      </c>
      <c r="I3182" s="42">
        <v>382.72278814441898</v>
      </c>
      <c r="J3182" s="42">
        <v>7078.7401783544501</v>
      </c>
      <c r="K3182" s="42">
        <v>7461.4629664988697</v>
      </c>
      <c r="N3182" s="43"/>
    </row>
    <row r="3183" spans="1:14" x14ac:dyDescent="0.3">
      <c r="A3183" s="10" t="s">
        <v>9</v>
      </c>
      <c r="B3183" s="10" t="s">
        <v>123</v>
      </c>
      <c r="C3183" s="10" t="s">
        <v>4779</v>
      </c>
      <c r="D3183" s="10" t="s">
        <v>5652</v>
      </c>
      <c r="E3183" s="11" t="s">
        <v>5653</v>
      </c>
      <c r="F3183" s="10" t="s">
        <v>4731</v>
      </c>
      <c r="G3183" s="11" t="s">
        <v>4732</v>
      </c>
      <c r="H3183" s="42">
        <v>0</v>
      </c>
      <c r="I3183" s="42">
        <v>0</v>
      </c>
      <c r="J3183" s="42">
        <v>0</v>
      </c>
      <c r="K3183" s="42">
        <v>0</v>
      </c>
      <c r="N3183" s="43"/>
    </row>
    <row r="3184" spans="1:14" x14ac:dyDescent="0.3">
      <c r="A3184" s="10" t="s">
        <v>9</v>
      </c>
      <c r="B3184" s="10" t="s">
        <v>123</v>
      </c>
      <c r="C3184" s="10" t="s">
        <v>4779</v>
      </c>
      <c r="D3184" s="10" t="s">
        <v>5652</v>
      </c>
      <c r="E3184" s="11" t="s">
        <v>5653</v>
      </c>
      <c r="F3184" s="10" t="s">
        <v>4786</v>
      </c>
      <c r="G3184" s="11" t="s">
        <v>4787</v>
      </c>
      <c r="H3184" s="42">
        <v>14069.463</v>
      </c>
      <c r="I3184" s="42">
        <v>113.08771372157599</v>
      </c>
      <c r="J3184" s="42">
        <v>2091.6406537493499</v>
      </c>
      <c r="K3184" s="42">
        <v>2204.7283674709302</v>
      </c>
      <c r="N3184" s="43"/>
    </row>
    <row r="3185" spans="1:14" x14ac:dyDescent="0.3">
      <c r="A3185" s="10" t="s">
        <v>9</v>
      </c>
      <c r="B3185" s="10" t="s">
        <v>123</v>
      </c>
      <c r="C3185" s="10" t="s">
        <v>4779</v>
      </c>
      <c r="D3185" s="10" t="s">
        <v>5652</v>
      </c>
      <c r="E3185" s="11" t="s">
        <v>5653</v>
      </c>
      <c r="F3185" s="10" t="s">
        <v>4859</v>
      </c>
      <c r="G3185" s="11" t="s">
        <v>4860</v>
      </c>
      <c r="H3185" s="42">
        <v>6600.9630999999999</v>
      </c>
      <c r="I3185" s="42">
        <v>53.0573073251172</v>
      </c>
      <c r="J3185" s="42">
        <v>981.33402230515503</v>
      </c>
      <c r="K3185" s="42">
        <v>1034.3913296302701</v>
      </c>
      <c r="N3185" s="43"/>
    </row>
    <row r="3186" spans="1:14" x14ac:dyDescent="0.3">
      <c r="A3186" s="10" t="s">
        <v>9</v>
      </c>
      <c r="B3186" s="10" t="s">
        <v>123</v>
      </c>
      <c r="C3186" s="10" t="s">
        <v>4779</v>
      </c>
      <c r="D3186" s="10" t="s">
        <v>5652</v>
      </c>
      <c r="E3186" s="11" t="s">
        <v>5653</v>
      </c>
      <c r="F3186" s="10" t="s">
        <v>5076</v>
      </c>
      <c r="G3186" s="11" t="s">
        <v>5077</v>
      </c>
      <c r="H3186" s="42">
        <v>0</v>
      </c>
      <c r="I3186" s="42">
        <v>0</v>
      </c>
      <c r="J3186" s="42">
        <v>0</v>
      </c>
      <c r="K3186" s="42">
        <v>0</v>
      </c>
      <c r="N3186" s="43"/>
    </row>
    <row r="3187" spans="1:14" x14ac:dyDescent="0.3">
      <c r="A3187" s="10" t="s">
        <v>9</v>
      </c>
      <c r="B3187" s="10" t="s">
        <v>123</v>
      </c>
      <c r="C3187" s="10" t="s">
        <v>4779</v>
      </c>
      <c r="D3187" s="10" t="s">
        <v>5652</v>
      </c>
      <c r="E3187" s="11" t="s">
        <v>5653</v>
      </c>
      <c r="F3187" s="10" t="s">
        <v>4788</v>
      </c>
      <c r="G3187" s="11" t="s">
        <v>4789</v>
      </c>
      <c r="H3187" s="42">
        <v>0</v>
      </c>
      <c r="I3187" s="42">
        <v>0</v>
      </c>
      <c r="J3187" s="42">
        <v>0</v>
      </c>
      <c r="K3187" s="42">
        <v>0</v>
      </c>
      <c r="N3187" s="43"/>
    </row>
    <row r="3188" spans="1:14" x14ac:dyDescent="0.3">
      <c r="A3188" s="10" t="s">
        <v>9</v>
      </c>
      <c r="B3188" s="10" t="s">
        <v>123</v>
      </c>
      <c r="C3188" s="10" t="s">
        <v>4779</v>
      </c>
      <c r="D3188" s="10" t="s">
        <v>5652</v>
      </c>
      <c r="E3188" s="11" t="s">
        <v>5653</v>
      </c>
      <c r="F3188" s="10" t="s">
        <v>4741</v>
      </c>
      <c r="G3188" s="11" t="s">
        <v>4742</v>
      </c>
      <c r="H3188" s="42">
        <v>480.18650000000002</v>
      </c>
      <c r="I3188" s="42">
        <v>3.859648932477</v>
      </c>
      <c r="J3188" s="42">
        <v>71.387053028988007</v>
      </c>
      <c r="K3188" s="42">
        <v>75.246701961465007</v>
      </c>
      <c r="N3188" s="43"/>
    </row>
    <row r="3189" spans="1:14" x14ac:dyDescent="0.3">
      <c r="A3189" s="10" t="s">
        <v>9</v>
      </c>
      <c r="B3189" s="10" t="s">
        <v>123</v>
      </c>
      <c r="C3189" s="10" t="s">
        <v>11</v>
      </c>
      <c r="D3189" s="10" t="s">
        <v>124</v>
      </c>
      <c r="E3189" s="11" t="s">
        <v>514</v>
      </c>
      <c r="F3189" s="10" t="s">
        <v>13</v>
      </c>
      <c r="G3189" s="11" t="s">
        <v>415</v>
      </c>
      <c r="H3189" s="42">
        <v>0</v>
      </c>
      <c r="I3189" s="42">
        <v>0</v>
      </c>
      <c r="J3189" s="42">
        <v>0</v>
      </c>
      <c r="K3189" s="42">
        <v>0</v>
      </c>
      <c r="N3189" s="43"/>
    </row>
    <row r="3190" spans="1:14" x14ac:dyDescent="0.3">
      <c r="A3190" s="10" t="s">
        <v>9</v>
      </c>
      <c r="B3190" s="10" t="s">
        <v>123</v>
      </c>
      <c r="C3190" s="10" t="s">
        <v>11</v>
      </c>
      <c r="D3190" s="10" t="s">
        <v>124</v>
      </c>
      <c r="E3190" s="11" t="s">
        <v>514</v>
      </c>
      <c r="F3190" s="10" t="s">
        <v>15</v>
      </c>
      <c r="G3190" s="11" t="s">
        <v>418</v>
      </c>
      <c r="H3190" s="42">
        <v>893430.67850000004</v>
      </c>
      <c r="I3190" s="42">
        <v>3548.8076967531401</v>
      </c>
      <c r="J3190" s="42">
        <v>0</v>
      </c>
      <c r="K3190" s="42">
        <v>3548.8076967531401</v>
      </c>
      <c r="N3190" s="43"/>
    </row>
    <row r="3191" spans="1:14" x14ac:dyDescent="0.3">
      <c r="A3191" s="10" t="s">
        <v>9</v>
      </c>
      <c r="B3191" s="10" t="s">
        <v>123</v>
      </c>
      <c r="C3191" s="10" t="s">
        <v>11</v>
      </c>
      <c r="D3191" s="10" t="s">
        <v>124</v>
      </c>
      <c r="E3191" s="11" t="s">
        <v>514</v>
      </c>
      <c r="F3191" s="10" t="s">
        <v>17</v>
      </c>
      <c r="G3191" s="11" t="s">
        <v>4798</v>
      </c>
      <c r="H3191" s="42">
        <v>0</v>
      </c>
      <c r="I3191" s="42">
        <v>0</v>
      </c>
      <c r="J3191" s="42">
        <v>0</v>
      </c>
      <c r="K3191" s="42">
        <v>0</v>
      </c>
      <c r="N3191" s="43"/>
    </row>
    <row r="3192" spans="1:14" x14ac:dyDescent="0.3">
      <c r="A3192" s="10" t="s">
        <v>9</v>
      </c>
      <c r="B3192" s="10" t="s">
        <v>123</v>
      </c>
      <c r="C3192" s="10" t="s">
        <v>11</v>
      </c>
      <c r="D3192" s="10" t="s">
        <v>124</v>
      </c>
      <c r="E3192" s="11" t="s">
        <v>514</v>
      </c>
      <c r="F3192" s="10" t="s">
        <v>18</v>
      </c>
      <c r="G3192" s="11" t="s">
        <v>4799</v>
      </c>
      <c r="H3192" s="42">
        <v>2152269.5773</v>
      </c>
      <c r="I3192" s="42">
        <v>8549.0581680799205</v>
      </c>
      <c r="J3192" s="42">
        <v>22013.246135060599</v>
      </c>
      <c r="K3192" s="42">
        <v>30562.3043031405</v>
      </c>
      <c r="N3192" s="43"/>
    </row>
    <row r="3193" spans="1:14" x14ac:dyDescent="0.3">
      <c r="A3193" s="10" t="s">
        <v>9</v>
      </c>
      <c r="B3193" s="10" t="s">
        <v>123</v>
      </c>
      <c r="C3193" s="10" t="s">
        <v>11</v>
      </c>
      <c r="D3193" s="10" t="s">
        <v>125</v>
      </c>
      <c r="E3193" s="11" t="s">
        <v>515</v>
      </c>
      <c r="F3193" s="10" t="s">
        <v>13</v>
      </c>
      <c r="G3193" s="11" t="s">
        <v>415</v>
      </c>
      <c r="H3193" s="42">
        <v>0</v>
      </c>
      <c r="I3193" s="42">
        <v>0</v>
      </c>
      <c r="J3193" s="42">
        <v>0</v>
      </c>
      <c r="K3193" s="42">
        <v>0</v>
      </c>
      <c r="N3193" s="43"/>
    </row>
    <row r="3194" spans="1:14" x14ac:dyDescent="0.3">
      <c r="A3194" s="10" t="s">
        <v>9</v>
      </c>
      <c r="B3194" s="10" t="s">
        <v>123</v>
      </c>
      <c r="C3194" s="10" t="s">
        <v>11</v>
      </c>
      <c r="D3194" s="10" t="s">
        <v>125</v>
      </c>
      <c r="E3194" s="11" t="s">
        <v>515</v>
      </c>
      <c r="F3194" s="10" t="s">
        <v>15</v>
      </c>
      <c r="G3194" s="11" t="s">
        <v>418</v>
      </c>
      <c r="H3194" s="42">
        <v>652820.11739999999</v>
      </c>
      <c r="I3194" s="42">
        <v>2254.6119304008898</v>
      </c>
      <c r="J3194" s="42">
        <v>0</v>
      </c>
      <c r="K3194" s="42">
        <v>2254.6119304008898</v>
      </c>
      <c r="N3194" s="43"/>
    </row>
    <row r="3195" spans="1:14" x14ac:dyDescent="0.3">
      <c r="A3195" s="10" t="s">
        <v>9</v>
      </c>
      <c r="B3195" s="10" t="s">
        <v>123</v>
      </c>
      <c r="C3195" s="10" t="s">
        <v>11</v>
      </c>
      <c r="D3195" s="10" t="s">
        <v>125</v>
      </c>
      <c r="E3195" s="11" t="s">
        <v>515</v>
      </c>
      <c r="F3195" s="10" t="s">
        <v>16</v>
      </c>
      <c r="G3195" s="11" t="s">
        <v>426</v>
      </c>
      <c r="H3195" s="42">
        <v>194205.24290000001</v>
      </c>
      <c r="I3195" s="42">
        <v>670.71685774595801</v>
      </c>
      <c r="J3195" s="42">
        <v>0</v>
      </c>
      <c r="K3195" s="42">
        <v>670.71685774595801</v>
      </c>
      <c r="N3195" s="43"/>
    </row>
    <row r="3196" spans="1:14" x14ac:dyDescent="0.3">
      <c r="A3196" s="10" t="s">
        <v>9</v>
      </c>
      <c r="B3196" s="10" t="s">
        <v>123</v>
      </c>
      <c r="C3196" s="10" t="s">
        <v>11</v>
      </c>
      <c r="D3196" s="10" t="s">
        <v>125</v>
      </c>
      <c r="E3196" s="11" t="s">
        <v>515</v>
      </c>
      <c r="F3196" s="10" t="s">
        <v>17</v>
      </c>
      <c r="G3196" s="11" t="s">
        <v>4798</v>
      </c>
      <c r="H3196" s="42">
        <v>0</v>
      </c>
      <c r="I3196" s="42">
        <v>0</v>
      </c>
      <c r="J3196" s="42">
        <v>0</v>
      </c>
      <c r="K3196" s="42">
        <v>0</v>
      </c>
      <c r="N3196" s="43"/>
    </row>
    <row r="3197" spans="1:14" x14ac:dyDescent="0.3">
      <c r="A3197" s="10" t="s">
        <v>9</v>
      </c>
      <c r="B3197" s="10" t="s">
        <v>123</v>
      </c>
      <c r="C3197" s="10" t="s">
        <v>11</v>
      </c>
      <c r="D3197" s="10" t="s">
        <v>125</v>
      </c>
      <c r="E3197" s="11" t="s">
        <v>515</v>
      </c>
      <c r="F3197" s="10" t="s">
        <v>18</v>
      </c>
      <c r="G3197" s="11" t="s">
        <v>4799</v>
      </c>
      <c r="H3197" s="42">
        <v>1449276.7993000001</v>
      </c>
      <c r="I3197" s="42">
        <v>5005.2942237329898</v>
      </c>
      <c r="J3197" s="42">
        <v>7085.7570645375699</v>
      </c>
      <c r="K3197" s="42">
        <v>12091.051288270601</v>
      </c>
      <c r="N3197" s="43"/>
    </row>
    <row r="3198" spans="1:14" x14ac:dyDescent="0.3">
      <c r="A3198" s="10" t="s">
        <v>9</v>
      </c>
      <c r="B3198" s="10" t="s">
        <v>123</v>
      </c>
      <c r="C3198" s="10" t="s">
        <v>11</v>
      </c>
      <c r="D3198" s="10" t="s">
        <v>126</v>
      </c>
      <c r="E3198" s="11" t="s">
        <v>2998</v>
      </c>
      <c r="F3198" s="10" t="s">
        <v>15</v>
      </c>
      <c r="G3198" s="11" t="s">
        <v>418</v>
      </c>
      <c r="H3198" s="42">
        <v>1423649.8223999999</v>
      </c>
      <c r="I3198" s="42">
        <v>10303.1889344515</v>
      </c>
      <c r="J3198" s="42">
        <v>0</v>
      </c>
      <c r="K3198" s="42">
        <v>10303.1889344515</v>
      </c>
      <c r="N3198" s="43"/>
    </row>
    <row r="3199" spans="1:14" x14ac:dyDescent="0.3">
      <c r="A3199" s="10" t="s">
        <v>9</v>
      </c>
      <c r="B3199" s="10" t="s">
        <v>123</v>
      </c>
      <c r="C3199" s="10" t="s">
        <v>11</v>
      </c>
      <c r="D3199" s="10" t="s">
        <v>126</v>
      </c>
      <c r="E3199" s="11" t="s">
        <v>2998</v>
      </c>
      <c r="F3199" s="10" t="s">
        <v>17</v>
      </c>
      <c r="G3199" s="11" t="s">
        <v>4798</v>
      </c>
      <c r="H3199" s="42">
        <v>0</v>
      </c>
      <c r="I3199" s="42">
        <v>0</v>
      </c>
      <c r="J3199" s="42">
        <v>0</v>
      </c>
      <c r="K3199" s="42">
        <v>0</v>
      </c>
      <c r="N3199" s="43"/>
    </row>
    <row r="3200" spans="1:14" x14ac:dyDescent="0.3">
      <c r="A3200" s="10" t="s">
        <v>9</v>
      </c>
      <c r="B3200" s="10" t="s">
        <v>123</v>
      </c>
      <c r="C3200" s="10" t="s">
        <v>11</v>
      </c>
      <c r="D3200" s="10" t="s">
        <v>126</v>
      </c>
      <c r="E3200" s="11" t="s">
        <v>2998</v>
      </c>
      <c r="F3200" s="10" t="s">
        <v>18</v>
      </c>
      <c r="G3200" s="11" t="s">
        <v>4799</v>
      </c>
      <c r="H3200" s="42">
        <v>2083126.2069999999</v>
      </c>
      <c r="I3200" s="42">
        <v>15075.9284667188</v>
      </c>
      <c r="J3200" s="42">
        <v>312160.241420014</v>
      </c>
      <c r="K3200" s="42">
        <v>327236.169886733</v>
      </c>
      <c r="N3200" s="43"/>
    </row>
    <row r="3201" spans="1:14" x14ac:dyDescent="0.3">
      <c r="A3201" s="10" t="s">
        <v>9</v>
      </c>
      <c r="B3201" s="10" t="s">
        <v>123</v>
      </c>
      <c r="C3201" s="10" t="s">
        <v>11</v>
      </c>
      <c r="D3201" s="10" t="s">
        <v>127</v>
      </c>
      <c r="E3201" s="11" t="s">
        <v>517</v>
      </c>
      <c r="F3201" s="10" t="s">
        <v>15</v>
      </c>
      <c r="G3201" s="11" t="s">
        <v>418</v>
      </c>
      <c r="H3201" s="42">
        <v>1580338.5072999999</v>
      </c>
      <c r="I3201" s="42">
        <v>4918.3216713253696</v>
      </c>
      <c r="J3201" s="42">
        <v>0</v>
      </c>
      <c r="K3201" s="42">
        <v>4918.3216713253696</v>
      </c>
      <c r="N3201" s="43"/>
    </row>
    <row r="3202" spans="1:14" x14ac:dyDescent="0.3">
      <c r="A3202" s="10" t="s">
        <v>9</v>
      </c>
      <c r="B3202" s="10" t="s">
        <v>123</v>
      </c>
      <c r="C3202" s="10" t="s">
        <v>11</v>
      </c>
      <c r="D3202" s="10" t="s">
        <v>127</v>
      </c>
      <c r="E3202" s="11" t="s">
        <v>517</v>
      </c>
      <c r="F3202" s="10" t="s">
        <v>16</v>
      </c>
      <c r="G3202" s="11" t="s">
        <v>426</v>
      </c>
      <c r="H3202" s="42">
        <v>1202300.6791000001</v>
      </c>
      <c r="I3202" s="42">
        <v>3741.7942156847198</v>
      </c>
      <c r="J3202" s="42">
        <v>0</v>
      </c>
      <c r="K3202" s="42">
        <v>3741.7942156847198</v>
      </c>
      <c r="N3202" s="43"/>
    </row>
    <row r="3203" spans="1:14" x14ac:dyDescent="0.3">
      <c r="A3203" s="10" t="s">
        <v>9</v>
      </c>
      <c r="B3203" s="10" t="s">
        <v>123</v>
      </c>
      <c r="C3203" s="10" t="s">
        <v>11</v>
      </c>
      <c r="D3203" s="10" t="s">
        <v>127</v>
      </c>
      <c r="E3203" s="11" t="s">
        <v>517</v>
      </c>
      <c r="F3203" s="10" t="s">
        <v>17</v>
      </c>
      <c r="G3203" s="11" t="s">
        <v>4798</v>
      </c>
      <c r="H3203" s="42">
        <v>0</v>
      </c>
      <c r="I3203" s="42">
        <v>0</v>
      </c>
      <c r="J3203" s="42">
        <v>0</v>
      </c>
      <c r="K3203" s="42">
        <v>0</v>
      </c>
      <c r="N3203" s="43"/>
    </row>
    <row r="3204" spans="1:14" x14ac:dyDescent="0.3">
      <c r="A3204" s="10" t="s">
        <v>9</v>
      </c>
      <c r="B3204" s="10" t="s">
        <v>123</v>
      </c>
      <c r="C3204" s="10" t="s">
        <v>11</v>
      </c>
      <c r="D3204" s="10" t="s">
        <v>127</v>
      </c>
      <c r="E3204" s="11" t="s">
        <v>517</v>
      </c>
      <c r="F3204" s="10" t="s">
        <v>18</v>
      </c>
      <c r="G3204" s="11" t="s">
        <v>4799</v>
      </c>
      <c r="H3204" s="42">
        <v>6364472.4023000002</v>
      </c>
      <c r="I3204" s="42">
        <v>19807.479472019098</v>
      </c>
      <c r="J3204" s="42">
        <v>1639571.8077144099</v>
      </c>
      <c r="K3204" s="42">
        <v>1659379.2871864301</v>
      </c>
      <c r="N3204" s="43"/>
    </row>
    <row r="3205" spans="1:14" x14ac:dyDescent="0.3">
      <c r="A3205" s="10" t="s">
        <v>9</v>
      </c>
      <c r="B3205" s="10" t="s">
        <v>123</v>
      </c>
      <c r="C3205" s="10" t="s">
        <v>11</v>
      </c>
      <c r="D3205" s="10" t="s">
        <v>128</v>
      </c>
      <c r="E3205" s="11" t="s">
        <v>518</v>
      </c>
      <c r="F3205" s="10" t="s">
        <v>15</v>
      </c>
      <c r="G3205" s="11" t="s">
        <v>418</v>
      </c>
      <c r="H3205" s="42">
        <v>2189100.9730000002</v>
      </c>
      <c r="I3205" s="42">
        <v>8997.3514870256695</v>
      </c>
      <c r="J3205" s="42">
        <v>0</v>
      </c>
      <c r="K3205" s="42">
        <v>8997.3514870256695</v>
      </c>
      <c r="N3205" s="43"/>
    </row>
    <row r="3206" spans="1:14" x14ac:dyDescent="0.3">
      <c r="A3206" s="10" t="s">
        <v>9</v>
      </c>
      <c r="B3206" s="10" t="s">
        <v>123</v>
      </c>
      <c r="C3206" s="10" t="s">
        <v>11</v>
      </c>
      <c r="D3206" s="10" t="s">
        <v>128</v>
      </c>
      <c r="E3206" s="11" t="s">
        <v>518</v>
      </c>
      <c r="F3206" s="10" t="s">
        <v>17</v>
      </c>
      <c r="G3206" s="11" t="s">
        <v>4798</v>
      </c>
      <c r="H3206" s="42">
        <v>0</v>
      </c>
      <c r="I3206" s="42">
        <v>0</v>
      </c>
      <c r="J3206" s="42">
        <v>0</v>
      </c>
      <c r="K3206" s="42">
        <v>0</v>
      </c>
      <c r="N3206" s="43"/>
    </row>
    <row r="3207" spans="1:14" x14ac:dyDescent="0.3">
      <c r="A3207" s="10" t="s">
        <v>9</v>
      </c>
      <c r="B3207" s="10" t="s">
        <v>123</v>
      </c>
      <c r="C3207" s="10" t="s">
        <v>11</v>
      </c>
      <c r="D3207" s="10" t="s">
        <v>128</v>
      </c>
      <c r="E3207" s="11" t="s">
        <v>518</v>
      </c>
      <c r="F3207" s="10" t="s">
        <v>18</v>
      </c>
      <c r="G3207" s="11" t="s">
        <v>4799</v>
      </c>
      <c r="H3207" s="42">
        <v>1688278.2793000001</v>
      </c>
      <c r="I3207" s="42">
        <v>6938.9367029114501</v>
      </c>
      <c r="J3207" s="42">
        <v>201869.81518358999</v>
      </c>
      <c r="K3207" s="42">
        <v>208808.75188650101</v>
      </c>
      <c r="N3207" s="43"/>
    </row>
    <row r="3208" spans="1:14" x14ac:dyDescent="0.3">
      <c r="A3208" s="10" t="s">
        <v>9</v>
      </c>
      <c r="B3208" s="10" t="s">
        <v>123</v>
      </c>
      <c r="C3208" s="10" t="s">
        <v>4800</v>
      </c>
      <c r="D3208" s="10" t="s">
        <v>5654</v>
      </c>
      <c r="E3208" s="11" t="s">
        <v>5655</v>
      </c>
      <c r="F3208" s="10" t="s">
        <v>13</v>
      </c>
      <c r="G3208" s="11" t="s">
        <v>415</v>
      </c>
      <c r="H3208" s="42">
        <v>0</v>
      </c>
      <c r="I3208" s="42">
        <v>0</v>
      </c>
      <c r="J3208" s="42">
        <v>0</v>
      </c>
      <c r="K3208" s="42">
        <v>0</v>
      </c>
      <c r="N3208" s="43"/>
    </row>
    <row r="3209" spans="1:14" x14ac:dyDescent="0.3">
      <c r="A3209" s="10" t="s">
        <v>9</v>
      </c>
      <c r="B3209" s="10" t="s">
        <v>123</v>
      </c>
      <c r="C3209" s="10" t="s">
        <v>4800</v>
      </c>
      <c r="D3209" s="10" t="s">
        <v>5654</v>
      </c>
      <c r="E3209" s="11" t="s">
        <v>5655</v>
      </c>
      <c r="F3209" s="10" t="s">
        <v>416</v>
      </c>
      <c r="G3209" s="11" t="s">
        <v>417</v>
      </c>
      <c r="H3209" s="42">
        <v>81223.9568</v>
      </c>
      <c r="I3209" s="42">
        <v>389.89767081378102</v>
      </c>
      <c r="J3209" s="42">
        <v>476.21260242536499</v>
      </c>
      <c r="K3209" s="42">
        <v>866.11027323914595</v>
      </c>
      <c r="N3209" s="43"/>
    </row>
    <row r="3210" spans="1:14" x14ac:dyDescent="0.3">
      <c r="A3210" s="10" t="s">
        <v>9</v>
      </c>
      <c r="B3210" s="10" t="s">
        <v>123</v>
      </c>
      <c r="C3210" s="10" t="s">
        <v>4800</v>
      </c>
      <c r="D3210" s="10" t="s">
        <v>5654</v>
      </c>
      <c r="E3210" s="11" t="s">
        <v>5655</v>
      </c>
      <c r="F3210" s="10" t="s">
        <v>4802</v>
      </c>
      <c r="G3210" s="11" t="s">
        <v>4803</v>
      </c>
      <c r="H3210" s="42">
        <v>0</v>
      </c>
      <c r="I3210" s="42">
        <v>0</v>
      </c>
      <c r="J3210" s="42">
        <v>0</v>
      </c>
      <c r="K3210" s="42">
        <v>0</v>
      </c>
      <c r="N3210" s="43"/>
    </row>
    <row r="3211" spans="1:14" x14ac:dyDescent="0.3">
      <c r="A3211" s="10" t="s">
        <v>9</v>
      </c>
      <c r="B3211" s="10" t="s">
        <v>123</v>
      </c>
      <c r="C3211" s="10" t="s">
        <v>4800</v>
      </c>
      <c r="D3211" s="10" t="s">
        <v>5656</v>
      </c>
      <c r="E3211" s="11" t="s">
        <v>5657</v>
      </c>
      <c r="F3211" s="10" t="s">
        <v>416</v>
      </c>
      <c r="G3211" s="11" t="s">
        <v>417</v>
      </c>
      <c r="H3211" s="42">
        <v>492482.02140000003</v>
      </c>
      <c r="I3211" s="42">
        <v>3284.82818458971</v>
      </c>
      <c r="J3211" s="42">
        <v>39961.203383489403</v>
      </c>
      <c r="K3211" s="42">
        <v>43246.031568079103</v>
      </c>
      <c r="N3211" s="43"/>
    </row>
    <row r="3212" spans="1:14" x14ac:dyDescent="0.3">
      <c r="A3212" s="10" t="s">
        <v>9</v>
      </c>
      <c r="B3212" s="10" t="s">
        <v>123</v>
      </c>
      <c r="C3212" s="10" t="s">
        <v>4800</v>
      </c>
      <c r="D3212" s="10" t="s">
        <v>5658</v>
      </c>
      <c r="E3212" s="11" t="s">
        <v>5659</v>
      </c>
      <c r="F3212" s="10" t="s">
        <v>416</v>
      </c>
      <c r="G3212" s="11" t="s">
        <v>417</v>
      </c>
      <c r="H3212" s="42">
        <v>56441.650199999996</v>
      </c>
      <c r="I3212" s="42">
        <v>567.64193894697496</v>
      </c>
      <c r="J3212" s="42">
        <v>7501.7248235623601</v>
      </c>
      <c r="K3212" s="42">
        <v>8069.3667625093403</v>
      </c>
      <c r="N3212" s="43"/>
    </row>
    <row r="3213" spans="1:14" x14ac:dyDescent="0.3">
      <c r="A3213" s="10" t="s">
        <v>9</v>
      </c>
      <c r="B3213" s="10" t="s">
        <v>123</v>
      </c>
      <c r="C3213" s="10" t="s">
        <v>4800</v>
      </c>
      <c r="D3213" s="10" t="s">
        <v>5660</v>
      </c>
      <c r="E3213" s="11" t="s">
        <v>5661</v>
      </c>
      <c r="F3213" s="10" t="s">
        <v>13</v>
      </c>
      <c r="G3213" s="11" t="s">
        <v>415</v>
      </c>
      <c r="H3213" s="42">
        <v>0</v>
      </c>
      <c r="I3213" s="42">
        <v>0</v>
      </c>
      <c r="J3213" s="42">
        <v>0</v>
      </c>
      <c r="K3213" s="42">
        <v>0</v>
      </c>
      <c r="N3213" s="43"/>
    </row>
    <row r="3214" spans="1:14" x14ac:dyDescent="0.3">
      <c r="A3214" s="10" t="s">
        <v>9</v>
      </c>
      <c r="B3214" s="10" t="s">
        <v>123</v>
      </c>
      <c r="C3214" s="10" t="s">
        <v>4800</v>
      </c>
      <c r="D3214" s="10" t="s">
        <v>5660</v>
      </c>
      <c r="E3214" s="11" t="s">
        <v>5661</v>
      </c>
      <c r="F3214" s="10" t="s">
        <v>416</v>
      </c>
      <c r="G3214" s="11" t="s">
        <v>417</v>
      </c>
      <c r="H3214" s="42">
        <v>1707844.3160999999</v>
      </c>
      <c r="I3214" s="42">
        <v>3841.9673019962802</v>
      </c>
      <c r="J3214" s="42">
        <v>390129.59582045098</v>
      </c>
      <c r="K3214" s="42">
        <v>393971.563122447</v>
      </c>
      <c r="N3214" s="43"/>
    </row>
    <row r="3215" spans="1:14" x14ac:dyDescent="0.3">
      <c r="A3215" s="10" t="s">
        <v>9</v>
      </c>
      <c r="B3215" s="10" t="s">
        <v>123</v>
      </c>
      <c r="C3215" s="10" t="s">
        <v>4800</v>
      </c>
      <c r="D3215" s="10" t="s">
        <v>5660</v>
      </c>
      <c r="E3215" s="11" t="s">
        <v>5661</v>
      </c>
      <c r="F3215" s="10" t="s">
        <v>4802</v>
      </c>
      <c r="G3215" s="11" t="s">
        <v>4803</v>
      </c>
      <c r="H3215" s="42">
        <v>0</v>
      </c>
      <c r="I3215" s="42">
        <v>0</v>
      </c>
      <c r="J3215" s="42">
        <v>0</v>
      </c>
      <c r="K3215" s="42">
        <v>0</v>
      </c>
      <c r="N3215" s="43"/>
    </row>
    <row r="3216" spans="1:14" x14ac:dyDescent="0.3">
      <c r="A3216" s="10" t="s">
        <v>9</v>
      </c>
      <c r="B3216" s="10" t="s">
        <v>123</v>
      </c>
      <c r="C3216" s="10" t="s">
        <v>4800</v>
      </c>
      <c r="D3216" s="10" t="s">
        <v>5662</v>
      </c>
      <c r="E3216" s="11" t="s">
        <v>5663</v>
      </c>
      <c r="F3216" s="10" t="s">
        <v>416</v>
      </c>
      <c r="G3216" s="11" t="s">
        <v>417</v>
      </c>
      <c r="H3216" s="42">
        <v>8546.2741999999998</v>
      </c>
      <c r="I3216" s="42">
        <v>43.605837494938598</v>
      </c>
      <c r="J3216" s="42">
        <v>14.203036509650399</v>
      </c>
      <c r="K3216" s="42">
        <v>57.808874004589001</v>
      </c>
      <c r="N3216" s="43"/>
    </row>
    <row r="3217" spans="1:14" x14ac:dyDescent="0.3">
      <c r="A3217" s="10" t="s">
        <v>9</v>
      </c>
      <c r="B3217" s="10" t="s">
        <v>123</v>
      </c>
      <c r="C3217" s="10" t="s">
        <v>4800</v>
      </c>
      <c r="D3217" s="10" t="s">
        <v>5664</v>
      </c>
      <c r="E3217" s="11" t="s">
        <v>5665</v>
      </c>
      <c r="F3217" s="10" t="s">
        <v>416</v>
      </c>
      <c r="G3217" s="11" t="s">
        <v>417</v>
      </c>
      <c r="H3217" s="42">
        <v>66573.547200000001</v>
      </c>
      <c r="I3217" s="42">
        <v>298.78210094667003</v>
      </c>
      <c r="J3217" s="42">
        <v>3983.6446532751102</v>
      </c>
      <c r="K3217" s="42">
        <v>4282.4267542217804</v>
      </c>
      <c r="N3217" s="43"/>
    </row>
    <row r="3218" spans="1:14" x14ac:dyDescent="0.3">
      <c r="A3218" s="10" t="s">
        <v>9</v>
      </c>
      <c r="B3218" s="10" t="s">
        <v>123</v>
      </c>
      <c r="C3218" s="10" t="s">
        <v>4800</v>
      </c>
      <c r="D3218" s="10" t="s">
        <v>5666</v>
      </c>
      <c r="E3218" s="11" t="s">
        <v>5667</v>
      </c>
      <c r="F3218" s="10" t="s">
        <v>416</v>
      </c>
      <c r="G3218" s="11" t="s">
        <v>417</v>
      </c>
      <c r="H3218" s="42">
        <v>49992.296399999999</v>
      </c>
      <c r="I3218" s="42">
        <v>245.15116175048399</v>
      </c>
      <c r="J3218" s="42">
        <v>400.00836557060001</v>
      </c>
      <c r="K3218" s="42">
        <v>645.15952732108303</v>
      </c>
      <c r="N3218" s="43"/>
    </row>
    <row r="3219" spans="1:14" x14ac:dyDescent="0.3">
      <c r="A3219" s="10" t="s">
        <v>9</v>
      </c>
      <c r="B3219" s="10" t="s">
        <v>123</v>
      </c>
      <c r="C3219" s="10" t="s">
        <v>4800</v>
      </c>
      <c r="D3219" s="10" t="s">
        <v>5668</v>
      </c>
      <c r="E3219" s="11" t="s">
        <v>5669</v>
      </c>
      <c r="F3219" s="10" t="s">
        <v>416</v>
      </c>
      <c r="G3219" s="11" t="s">
        <v>417</v>
      </c>
      <c r="H3219" s="42">
        <v>112225.9682</v>
      </c>
      <c r="I3219" s="42">
        <v>245.74416221944401</v>
      </c>
      <c r="J3219" s="42">
        <v>6.7930506119748602</v>
      </c>
      <c r="K3219" s="42">
        <v>252.537212831419</v>
      </c>
      <c r="N3219" s="43"/>
    </row>
    <row r="3220" spans="1:14" x14ac:dyDescent="0.3">
      <c r="A3220" s="10" t="s">
        <v>9</v>
      </c>
      <c r="B3220" s="10" t="s">
        <v>123</v>
      </c>
      <c r="C3220" s="10" t="s">
        <v>4800</v>
      </c>
      <c r="D3220" s="10" t="s">
        <v>5668</v>
      </c>
      <c r="E3220" s="11" t="s">
        <v>5669</v>
      </c>
      <c r="F3220" s="10" t="s">
        <v>4802</v>
      </c>
      <c r="G3220" s="11" t="s">
        <v>4803</v>
      </c>
      <c r="H3220" s="42">
        <v>0</v>
      </c>
      <c r="I3220" s="42">
        <v>0</v>
      </c>
      <c r="J3220" s="42">
        <v>0</v>
      </c>
      <c r="K3220" s="42">
        <v>0</v>
      </c>
      <c r="N3220" s="43"/>
    </row>
    <row r="3221" spans="1:14" x14ac:dyDescent="0.3">
      <c r="A3221" s="10" t="s">
        <v>9</v>
      </c>
      <c r="B3221" s="10" t="s">
        <v>123</v>
      </c>
      <c r="C3221" s="10" t="s">
        <v>4800</v>
      </c>
      <c r="D3221" s="10" t="s">
        <v>5670</v>
      </c>
      <c r="E3221" s="11" t="s">
        <v>5671</v>
      </c>
      <c r="F3221" s="10" t="s">
        <v>416</v>
      </c>
      <c r="G3221" s="11" t="s">
        <v>417</v>
      </c>
      <c r="H3221" s="42">
        <v>4529.7587999999996</v>
      </c>
      <c r="I3221" s="42">
        <v>36.409354929699703</v>
      </c>
      <c r="J3221" s="42">
        <v>673.41786690678703</v>
      </c>
      <c r="K3221" s="42">
        <v>709.82722183648696</v>
      </c>
      <c r="N3221" s="43"/>
    </row>
    <row r="3222" spans="1:14" x14ac:dyDescent="0.3">
      <c r="A3222" s="10" t="s">
        <v>9</v>
      </c>
      <c r="B3222" s="10" t="s">
        <v>123</v>
      </c>
      <c r="C3222" s="10" t="s">
        <v>4806</v>
      </c>
      <c r="D3222" s="10" t="s">
        <v>5396</v>
      </c>
      <c r="E3222" s="11" t="s">
        <v>5397</v>
      </c>
      <c r="F3222" s="10" t="s">
        <v>4809</v>
      </c>
      <c r="G3222" s="11" t="s">
        <v>4810</v>
      </c>
      <c r="H3222" s="42">
        <v>203581.80809999999</v>
      </c>
      <c r="I3222" s="42">
        <v>788.29249869736304</v>
      </c>
      <c r="J3222" s="42">
        <v>20656.352257000901</v>
      </c>
      <c r="K3222" s="42">
        <v>21444.6447556983</v>
      </c>
      <c r="N3222" s="43"/>
    </row>
    <row r="3223" spans="1:14" x14ac:dyDescent="0.3">
      <c r="A3223" s="10" t="s">
        <v>9</v>
      </c>
      <c r="B3223" s="10" t="s">
        <v>129</v>
      </c>
      <c r="C3223" s="10" t="s">
        <v>4722</v>
      </c>
      <c r="D3223" s="10" t="s">
        <v>4723</v>
      </c>
      <c r="E3223" s="11" t="s">
        <v>5672</v>
      </c>
      <c r="F3223" s="10" t="s">
        <v>416</v>
      </c>
      <c r="G3223" s="11" t="s">
        <v>417</v>
      </c>
      <c r="H3223" s="42">
        <v>5794284.2087000003</v>
      </c>
      <c r="I3223" s="42">
        <v>45400.212042319297</v>
      </c>
      <c r="J3223" s="42">
        <v>483920.18074472301</v>
      </c>
      <c r="K3223" s="42">
        <v>529320.39278704196</v>
      </c>
      <c r="N3223" s="43"/>
    </row>
    <row r="3224" spans="1:14" x14ac:dyDescent="0.3">
      <c r="A3224" s="10" t="s">
        <v>9</v>
      </c>
      <c r="B3224" s="10" t="s">
        <v>129</v>
      </c>
      <c r="C3224" s="10" t="s">
        <v>4722</v>
      </c>
      <c r="D3224" s="10" t="s">
        <v>4723</v>
      </c>
      <c r="E3224" s="11" t="s">
        <v>5672</v>
      </c>
      <c r="F3224" s="10" t="s">
        <v>4725</v>
      </c>
      <c r="G3224" s="11" t="s">
        <v>4726</v>
      </c>
      <c r="H3224" s="42">
        <v>348129.09220000001</v>
      </c>
      <c r="I3224" s="42">
        <v>2727.7113141515701</v>
      </c>
      <c r="J3224" s="42">
        <v>29074.6340773306</v>
      </c>
      <c r="K3224" s="42">
        <v>31802.345391482198</v>
      </c>
      <c r="N3224" s="43"/>
    </row>
    <row r="3225" spans="1:14" x14ac:dyDescent="0.3">
      <c r="A3225" s="10" t="s">
        <v>9</v>
      </c>
      <c r="B3225" s="10" t="s">
        <v>129</v>
      </c>
      <c r="C3225" s="10" t="s">
        <v>4722</v>
      </c>
      <c r="D3225" s="10" t="s">
        <v>4723</v>
      </c>
      <c r="E3225" s="11" t="s">
        <v>5672</v>
      </c>
      <c r="F3225" s="10" t="s">
        <v>4729</v>
      </c>
      <c r="G3225" s="11" t="s">
        <v>4730</v>
      </c>
      <c r="H3225" s="42">
        <v>0</v>
      </c>
      <c r="I3225" s="42">
        <v>0</v>
      </c>
      <c r="J3225" s="42">
        <v>0</v>
      </c>
      <c r="K3225" s="42">
        <v>0</v>
      </c>
      <c r="N3225" s="43"/>
    </row>
    <row r="3226" spans="1:14" x14ac:dyDescent="0.3">
      <c r="A3226" s="10" t="s">
        <v>9</v>
      </c>
      <c r="B3226" s="10" t="s">
        <v>129</v>
      </c>
      <c r="C3226" s="10" t="s">
        <v>4722</v>
      </c>
      <c r="D3226" s="10" t="s">
        <v>4723</v>
      </c>
      <c r="E3226" s="11" t="s">
        <v>5672</v>
      </c>
      <c r="F3226" s="10" t="s">
        <v>4731</v>
      </c>
      <c r="G3226" s="11" t="s">
        <v>4732</v>
      </c>
      <c r="H3226" s="42">
        <v>0</v>
      </c>
      <c r="I3226" s="42">
        <v>0</v>
      </c>
      <c r="J3226" s="42">
        <v>0</v>
      </c>
      <c r="K3226" s="42">
        <v>0</v>
      </c>
      <c r="N3226" s="43"/>
    </row>
    <row r="3227" spans="1:14" x14ac:dyDescent="0.3">
      <c r="A3227" s="10" t="s">
        <v>9</v>
      </c>
      <c r="B3227" s="10" t="s">
        <v>129</v>
      </c>
      <c r="C3227" s="10" t="s">
        <v>4722</v>
      </c>
      <c r="D3227" s="10" t="s">
        <v>4723</v>
      </c>
      <c r="E3227" s="11" t="s">
        <v>5672</v>
      </c>
      <c r="F3227" s="10" t="s">
        <v>4733</v>
      </c>
      <c r="G3227" s="11" t="s">
        <v>4734</v>
      </c>
      <c r="H3227" s="42">
        <v>339278.35230000003</v>
      </c>
      <c r="I3227" s="42">
        <v>2658.3627214189</v>
      </c>
      <c r="J3227" s="42">
        <v>28335.448465195099</v>
      </c>
      <c r="K3227" s="42">
        <v>30993.811186613999</v>
      </c>
      <c r="N3227" s="43"/>
    </row>
    <row r="3228" spans="1:14" x14ac:dyDescent="0.3">
      <c r="A3228" s="10" t="s">
        <v>9</v>
      </c>
      <c r="B3228" s="10" t="s">
        <v>129</v>
      </c>
      <c r="C3228" s="10" t="s">
        <v>4722</v>
      </c>
      <c r="D3228" s="10" t="s">
        <v>4723</v>
      </c>
      <c r="E3228" s="11" t="s">
        <v>5672</v>
      </c>
      <c r="F3228" s="10" t="s">
        <v>4735</v>
      </c>
      <c r="G3228" s="11" t="s">
        <v>4736</v>
      </c>
      <c r="H3228" s="42">
        <v>179965.03890000001</v>
      </c>
      <c r="I3228" s="42">
        <v>1410.0880522309001</v>
      </c>
      <c r="J3228" s="42">
        <v>15030.107446755601</v>
      </c>
      <c r="K3228" s="42">
        <v>16440.195498986501</v>
      </c>
      <c r="N3228" s="43"/>
    </row>
    <row r="3229" spans="1:14" x14ac:dyDescent="0.3">
      <c r="A3229" s="10" t="s">
        <v>9</v>
      </c>
      <c r="B3229" s="10" t="s">
        <v>129</v>
      </c>
      <c r="C3229" s="10" t="s">
        <v>4722</v>
      </c>
      <c r="D3229" s="10" t="s">
        <v>4723</v>
      </c>
      <c r="E3229" s="11" t="s">
        <v>5672</v>
      </c>
      <c r="F3229" s="10" t="s">
        <v>4815</v>
      </c>
      <c r="G3229" s="11" t="s">
        <v>4816</v>
      </c>
      <c r="H3229" s="42">
        <v>0</v>
      </c>
      <c r="I3229" s="42">
        <v>0</v>
      </c>
      <c r="J3229" s="42">
        <v>0</v>
      </c>
      <c r="K3229" s="42">
        <v>0</v>
      </c>
      <c r="N3229" s="43"/>
    </row>
    <row r="3230" spans="1:14" x14ac:dyDescent="0.3">
      <c r="A3230" s="10" t="s">
        <v>9</v>
      </c>
      <c r="B3230" s="10" t="s">
        <v>129</v>
      </c>
      <c r="C3230" s="10" t="s">
        <v>4722</v>
      </c>
      <c r="D3230" s="10" t="s">
        <v>4723</v>
      </c>
      <c r="E3230" s="11" t="s">
        <v>5672</v>
      </c>
      <c r="F3230" s="10" t="s">
        <v>4741</v>
      </c>
      <c r="G3230" s="11" t="s">
        <v>4742</v>
      </c>
      <c r="H3230" s="42">
        <v>321576.87310000003</v>
      </c>
      <c r="I3230" s="42">
        <v>2519.6655359535698</v>
      </c>
      <c r="J3230" s="42">
        <v>26857.077240924002</v>
      </c>
      <c r="K3230" s="42">
        <v>29376.7427768776</v>
      </c>
      <c r="N3230" s="43"/>
    </row>
    <row r="3231" spans="1:14" x14ac:dyDescent="0.3">
      <c r="A3231" s="10" t="s">
        <v>9</v>
      </c>
      <c r="B3231" s="10" t="s">
        <v>129</v>
      </c>
      <c r="C3231" s="10" t="s">
        <v>4743</v>
      </c>
      <c r="D3231" s="10" t="s">
        <v>4744</v>
      </c>
      <c r="E3231" s="11" t="s">
        <v>5673</v>
      </c>
      <c r="F3231" s="10" t="s">
        <v>13</v>
      </c>
      <c r="G3231" s="11" t="s">
        <v>415</v>
      </c>
      <c r="H3231" s="42">
        <v>0</v>
      </c>
      <c r="I3231" s="42">
        <v>0</v>
      </c>
      <c r="J3231" s="42">
        <v>0</v>
      </c>
      <c r="K3231" s="42">
        <v>0</v>
      </c>
      <c r="N3231" s="43"/>
    </row>
    <row r="3232" spans="1:14" x14ac:dyDescent="0.3">
      <c r="A3232" s="10" t="s">
        <v>9</v>
      </c>
      <c r="B3232" s="10" t="s">
        <v>129</v>
      </c>
      <c r="C3232" s="10" t="s">
        <v>4743</v>
      </c>
      <c r="D3232" s="10" t="s">
        <v>4744</v>
      </c>
      <c r="E3232" s="11" t="s">
        <v>5673</v>
      </c>
      <c r="F3232" s="10" t="s">
        <v>416</v>
      </c>
      <c r="G3232" s="11" t="s">
        <v>417</v>
      </c>
      <c r="H3232" s="42">
        <v>0</v>
      </c>
      <c r="I3232" s="42">
        <v>0</v>
      </c>
      <c r="J3232" s="42">
        <v>0</v>
      </c>
      <c r="K3232" s="42">
        <v>0</v>
      </c>
      <c r="N3232" s="43"/>
    </row>
    <row r="3233" spans="1:14" x14ac:dyDescent="0.3">
      <c r="A3233" s="10" t="s">
        <v>9</v>
      </c>
      <c r="B3233" s="10" t="s">
        <v>129</v>
      </c>
      <c r="C3233" s="10" t="s">
        <v>4743</v>
      </c>
      <c r="D3233" s="10" t="s">
        <v>4744</v>
      </c>
      <c r="E3233" s="11" t="s">
        <v>5673</v>
      </c>
      <c r="F3233" s="10" t="s">
        <v>4746</v>
      </c>
      <c r="G3233" s="11" t="s">
        <v>4747</v>
      </c>
      <c r="H3233" s="42">
        <v>0</v>
      </c>
      <c r="I3233" s="42">
        <v>0</v>
      </c>
      <c r="J3233" s="42">
        <v>0</v>
      </c>
      <c r="K3233" s="42">
        <v>0</v>
      </c>
      <c r="N3233" s="43"/>
    </row>
    <row r="3234" spans="1:14" x14ac:dyDescent="0.3">
      <c r="A3234" s="10" t="s">
        <v>9</v>
      </c>
      <c r="B3234" s="10" t="s">
        <v>129</v>
      </c>
      <c r="C3234" s="10" t="s">
        <v>4743</v>
      </c>
      <c r="D3234" s="10" t="s">
        <v>4744</v>
      </c>
      <c r="E3234" s="11" t="s">
        <v>5673</v>
      </c>
      <c r="F3234" s="10" t="s">
        <v>4748</v>
      </c>
      <c r="G3234" s="11" t="s">
        <v>4749</v>
      </c>
      <c r="H3234" s="42">
        <v>126304.10279999999</v>
      </c>
      <c r="I3234" s="42">
        <v>1443.3828487574301</v>
      </c>
      <c r="J3234" s="42">
        <v>15515.462478274099</v>
      </c>
      <c r="K3234" s="42">
        <v>16958.845327031599</v>
      </c>
      <c r="N3234" s="43"/>
    </row>
    <row r="3235" spans="1:14" x14ac:dyDescent="0.3">
      <c r="A3235" s="10" t="s">
        <v>9</v>
      </c>
      <c r="B3235" s="10" t="s">
        <v>129</v>
      </c>
      <c r="C3235" s="10" t="s">
        <v>4743</v>
      </c>
      <c r="D3235" s="10" t="s">
        <v>4744</v>
      </c>
      <c r="E3235" s="11" t="s">
        <v>5673</v>
      </c>
      <c r="F3235" s="10" t="s">
        <v>4760</v>
      </c>
      <c r="G3235" s="11" t="s">
        <v>4761</v>
      </c>
      <c r="H3235" s="42">
        <v>13115.4071</v>
      </c>
      <c r="I3235" s="42">
        <v>149.88075011434699</v>
      </c>
      <c r="J3235" s="42">
        <v>1611.12428114042</v>
      </c>
      <c r="K3235" s="42">
        <v>1761.0050312547601</v>
      </c>
      <c r="N3235" s="43"/>
    </row>
    <row r="3236" spans="1:14" x14ac:dyDescent="0.3">
      <c r="A3236" s="10" t="s">
        <v>9</v>
      </c>
      <c r="B3236" s="10" t="s">
        <v>129</v>
      </c>
      <c r="C3236" s="10" t="s">
        <v>4743</v>
      </c>
      <c r="D3236" s="10" t="s">
        <v>4750</v>
      </c>
      <c r="E3236" s="11" t="s">
        <v>5147</v>
      </c>
      <c r="F3236" s="10" t="s">
        <v>416</v>
      </c>
      <c r="G3236" s="11" t="s">
        <v>417</v>
      </c>
      <c r="H3236" s="42">
        <v>16359.5568</v>
      </c>
      <c r="I3236" s="42">
        <v>52.425403554514197</v>
      </c>
      <c r="J3236" s="42">
        <v>127.011538141523</v>
      </c>
      <c r="K3236" s="42">
        <v>179.436941696037</v>
      </c>
      <c r="N3236" s="43"/>
    </row>
    <row r="3237" spans="1:14" x14ac:dyDescent="0.3">
      <c r="A3237" s="10" t="s">
        <v>9</v>
      </c>
      <c r="B3237" s="10" t="s">
        <v>129</v>
      </c>
      <c r="C3237" s="10" t="s">
        <v>4743</v>
      </c>
      <c r="D3237" s="10" t="s">
        <v>4750</v>
      </c>
      <c r="E3237" s="11" t="s">
        <v>5147</v>
      </c>
      <c r="F3237" s="10" t="s">
        <v>4746</v>
      </c>
      <c r="G3237" s="11" t="s">
        <v>4747</v>
      </c>
      <c r="H3237" s="42">
        <v>1987.8232</v>
      </c>
      <c r="I3237" s="42">
        <v>6.3701258508976801</v>
      </c>
      <c r="J3237" s="42">
        <v>15.4329662266934</v>
      </c>
      <c r="K3237" s="42">
        <v>21.803092077591099</v>
      </c>
      <c r="N3237" s="43"/>
    </row>
    <row r="3238" spans="1:14" x14ac:dyDescent="0.3">
      <c r="A3238" s="10" t="s">
        <v>9</v>
      </c>
      <c r="B3238" s="10" t="s">
        <v>129</v>
      </c>
      <c r="C3238" s="10" t="s">
        <v>4743</v>
      </c>
      <c r="D3238" s="10" t="s">
        <v>4750</v>
      </c>
      <c r="E3238" s="11" t="s">
        <v>5147</v>
      </c>
      <c r="F3238" s="10" t="s">
        <v>4748</v>
      </c>
      <c r="G3238" s="11" t="s">
        <v>4749</v>
      </c>
      <c r="H3238" s="42">
        <v>10121.904500000001</v>
      </c>
      <c r="I3238" s="42">
        <v>32.436387953421502</v>
      </c>
      <c r="J3238" s="42">
        <v>78.583954464657197</v>
      </c>
      <c r="K3238" s="42">
        <v>111.020342418079</v>
      </c>
      <c r="N3238" s="43"/>
    </row>
    <row r="3239" spans="1:14" x14ac:dyDescent="0.3">
      <c r="A3239" s="10" t="s">
        <v>9</v>
      </c>
      <c r="B3239" s="10" t="s">
        <v>129</v>
      </c>
      <c r="C3239" s="10" t="s">
        <v>4743</v>
      </c>
      <c r="D3239" s="10" t="s">
        <v>4750</v>
      </c>
      <c r="E3239" s="11" t="s">
        <v>5147</v>
      </c>
      <c r="F3239" s="10" t="s">
        <v>4754</v>
      </c>
      <c r="G3239" s="11" t="s">
        <v>4755</v>
      </c>
      <c r="H3239" s="42">
        <v>1987.8232</v>
      </c>
      <c r="I3239" s="42">
        <v>6.3701258508976801</v>
      </c>
      <c r="J3239" s="42">
        <v>15.4329662266934</v>
      </c>
      <c r="K3239" s="42">
        <v>21.803092077591099</v>
      </c>
      <c r="N3239" s="43"/>
    </row>
    <row r="3240" spans="1:14" x14ac:dyDescent="0.3">
      <c r="A3240" s="10" t="s">
        <v>9</v>
      </c>
      <c r="B3240" s="10" t="s">
        <v>129</v>
      </c>
      <c r="C3240" s="10" t="s">
        <v>4743</v>
      </c>
      <c r="D3240" s="10" t="s">
        <v>4752</v>
      </c>
      <c r="E3240" s="11" t="s">
        <v>4947</v>
      </c>
      <c r="F3240" s="10" t="s">
        <v>416</v>
      </c>
      <c r="G3240" s="11" t="s">
        <v>417</v>
      </c>
      <c r="H3240" s="42">
        <v>4081.6448</v>
      </c>
      <c r="I3240" s="42">
        <v>56.1138789441748</v>
      </c>
      <c r="J3240" s="42">
        <v>512.72981456967204</v>
      </c>
      <c r="K3240" s="42">
        <v>568.84369351384703</v>
      </c>
      <c r="N3240" s="43"/>
    </row>
    <row r="3241" spans="1:14" x14ac:dyDescent="0.3">
      <c r="A3241" s="10" t="s">
        <v>9</v>
      </c>
      <c r="B3241" s="10" t="s">
        <v>129</v>
      </c>
      <c r="C3241" s="10" t="s">
        <v>4743</v>
      </c>
      <c r="D3241" s="10" t="s">
        <v>4752</v>
      </c>
      <c r="E3241" s="11" t="s">
        <v>4947</v>
      </c>
      <c r="F3241" s="10" t="s">
        <v>4746</v>
      </c>
      <c r="G3241" s="11" t="s">
        <v>4747</v>
      </c>
      <c r="H3241" s="42">
        <v>4081.6448</v>
      </c>
      <c r="I3241" s="42">
        <v>56.1138789441748</v>
      </c>
      <c r="J3241" s="42">
        <v>512.72981456967204</v>
      </c>
      <c r="K3241" s="42">
        <v>568.84369351384703</v>
      </c>
      <c r="N3241" s="43"/>
    </row>
    <row r="3242" spans="1:14" x14ac:dyDescent="0.3">
      <c r="A3242" s="10" t="s">
        <v>9</v>
      </c>
      <c r="B3242" s="10" t="s">
        <v>129</v>
      </c>
      <c r="C3242" s="10" t="s">
        <v>4743</v>
      </c>
      <c r="D3242" s="10" t="s">
        <v>4752</v>
      </c>
      <c r="E3242" s="11" t="s">
        <v>4947</v>
      </c>
      <c r="F3242" s="10" t="s">
        <v>4817</v>
      </c>
      <c r="G3242" s="11" t="s">
        <v>4818</v>
      </c>
      <c r="H3242" s="42">
        <v>12939.6824</v>
      </c>
      <c r="I3242" s="42">
        <v>177.89293537621401</v>
      </c>
      <c r="J3242" s="42">
        <v>0</v>
      </c>
      <c r="K3242" s="42">
        <v>177.89293537621401</v>
      </c>
      <c r="N3242" s="43"/>
    </row>
    <row r="3243" spans="1:14" x14ac:dyDescent="0.3">
      <c r="A3243" s="10" t="s">
        <v>9</v>
      </c>
      <c r="B3243" s="10" t="s">
        <v>129</v>
      </c>
      <c r="C3243" s="10" t="s">
        <v>4743</v>
      </c>
      <c r="D3243" s="10" t="s">
        <v>4752</v>
      </c>
      <c r="E3243" s="11" t="s">
        <v>4947</v>
      </c>
      <c r="F3243" s="10" t="s">
        <v>4838</v>
      </c>
      <c r="G3243" s="11" t="s">
        <v>4839</v>
      </c>
      <c r="H3243" s="42">
        <v>215219.4559</v>
      </c>
      <c r="I3243" s="42">
        <v>2506.76268387857</v>
      </c>
      <c r="J3243" s="42">
        <v>26966.053328966402</v>
      </c>
      <c r="K3243" s="42">
        <v>29472.816012845</v>
      </c>
      <c r="N3243" s="43"/>
    </row>
    <row r="3244" spans="1:14" x14ac:dyDescent="0.3">
      <c r="A3244" s="10" t="s">
        <v>9</v>
      </c>
      <c r="B3244" s="10" t="s">
        <v>129</v>
      </c>
      <c r="C3244" s="10" t="s">
        <v>4743</v>
      </c>
      <c r="D3244" s="10" t="s">
        <v>4752</v>
      </c>
      <c r="E3244" s="11" t="s">
        <v>4947</v>
      </c>
      <c r="F3244" s="10" t="s">
        <v>4840</v>
      </c>
      <c r="G3244" s="11" t="s">
        <v>4841</v>
      </c>
      <c r="H3244" s="42">
        <v>40867.8128</v>
      </c>
      <c r="I3244" s="42">
        <v>476.00672418902599</v>
      </c>
      <c r="J3244" s="42">
        <v>5120.5575988419596</v>
      </c>
      <c r="K3244" s="42">
        <v>5596.5643230309897</v>
      </c>
      <c r="N3244" s="43"/>
    </row>
    <row r="3245" spans="1:14" x14ac:dyDescent="0.3">
      <c r="A3245" s="10" t="s">
        <v>9</v>
      </c>
      <c r="B3245" s="10" t="s">
        <v>129</v>
      </c>
      <c r="C3245" s="10" t="s">
        <v>4743</v>
      </c>
      <c r="D3245" s="10" t="s">
        <v>4756</v>
      </c>
      <c r="E3245" s="11" t="s">
        <v>5674</v>
      </c>
      <c r="F3245" s="10" t="s">
        <v>416</v>
      </c>
      <c r="G3245" s="11" t="s">
        <v>417</v>
      </c>
      <c r="H3245" s="42">
        <v>8526.0462000000007</v>
      </c>
      <c r="I3245" s="42">
        <v>27.708564977182299</v>
      </c>
      <c r="J3245" s="42">
        <v>2.1363969837022601</v>
      </c>
      <c r="K3245" s="42">
        <v>29.8449619608845</v>
      </c>
      <c r="N3245" s="43"/>
    </row>
    <row r="3246" spans="1:14" x14ac:dyDescent="0.3">
      <c r="A3246" s="10" t="s">
        <v>9</v>
      </c>
      <c r="B3246" s="10" t="s">
        <v>129</v>
      </c>
      <c r="C3246" s="10" t="s">
        <v>4743</v>
      </c>
      <c r="D3246" s="10" t="s">
        <v>4756</v>
      </c>
      <c r="E3246" s="11" t="s">
        <v>5674</v>
      </c>
      <c r="F3246" s="10" t="s">
        <v>4746</v>
      </c>
      <c r="G3246" s="11" t="s">
        <v>4747</v>
      </c>
      <c r="H3246" s="42">
        <v>2824.8948</v>
      </c>
      <c r="I3246" s="42">
        <v>9.1805486370182301</v>
      </c>
      <c r="J3246" s="42">
        <v>0.70784237411821904</v>
      </c>
      <c r="K3246" s="42">
        <v>9.8883910111364504</v>
      </c>
      <c r="N3246" s="43"/>
    </row>
    <row r="3247" spans="1:14" x14ac:dyDescent="0.3">
      <c r="A3247" s="10" t="s">
        <v>9</v>
      </c>
      <c r="B3247" s="10" t="s">
        <v>129</v>
      </c>
      <c r="C3247" s="10" t="s">
        <v>4743</v>
      </c>
      <c r="D3247" s="10" t="s">
        <v>4756</v>
      </c>
      <c r="E3247" s="11" t="s">
        <v>5674</v>
      </c>
      <c r="F3247" s="10" t="s">
        <v>4754</v>
      </c>
      <c r="G3247" s="11" t="s">
        <v>4755</v>
      </c>
      <c r="H3247" s="42">
        <v>462.25549999999998</v>
      </c>
      <c r="I3247" s="42">
        <v>1.50227159514844</v>
      </c>
      <c r="J3247" s="42">
        <v>0.115828752128436</v>
      </c>
      <c r="K3247" s="42">
        <v>1.61810034727687</v>
      </c>
      <c r="N3247" s="43"/>
    </row>
    <row r="3248" spans="1:14" x14ac:dyDescent="0.3">
      <c r="A3248" s="10" t="s">
        <v>9</v>
      </c>
      <c r="B3248" s="10" t="s">
        <v>129</v>
      </c>
      <c r="C3248" s="10" t="s">
        <v>4743</v>
      </c>
      <c r="D3248" s="10" t="s">
        <v>4758</v>
      </c>
      <c r="E3248" s="11" t="s">
        <v>4949</v>
      </c>
      <c r="F3248" s="10" t="s">
        <v>416</v>
      </c>
      <c r="G3248" s="11" t="s">
        <v>417</v>
      </c>
      <c r="H3248" s="42">
        <v>5934.1185999999998</v>
      </c>
      <c r="I3248" s="42">
        <v>31.348058301771001</v>
      </c>
      <c r="J3248" s="42">
        <v>2.47473628129995</v>
      </c>
      <c r="K3248" s="42">
        <v>33.822794583071001</v>
      </c>
      <c r="N3248" s="43"/>
    </row>
    <row r="3249" spans="1:14" x14ac:dyDescent="0.3">
      <c r="A3249" s="10" t="s">
        <v>9</v>
      </c>
      <c r="B3249" s="10" t="s">
        <v>129</v>
      </c>
      <c r="C3249" s="10" t="s">
        <v>4743</v>
      </c>
      <c r="D3249" s="10" t="s">
        <v>4758</v>
      </c>
      <c r="E3249" s="11" t="s">
        <v>4949</v>
      </c>
      <c r="F3249" s="10" t="s">
        <v>4746</v>
      </c>
      <c r="G3249" s="11" t="s">
        <v>4747</v>
      </c>
      <c r="H3249" s="42">
        <v>7912.1583000000001</v>
      </c>
      <c r="I3249" s="42">
        <v>41.797411069028001</v>
      </c>
      <c r="J3249" s="42">
        <v>3.2996483750665901</v>
      </c>
      <c r="K3249" s="42">
        <v>45.097059444094597</v>
      </c>
      <c r="N3249" s="43"/>
    </row>
    <row r="3250" spans="1:14" x14ac:dyDescent="0.3">
      <c r="A3250" s="10" t="s">
        <v>9</v>
      </c>
      <c r="B3250" s="10" t="s">
        <v>129</v>
      </c>
      <c r="C3250" s="10" t="s">
        <v>4743</v>
      </c>
      <c r="D3250" s="10" t="s">
        <v>4762</v>
      </c>
      <c r="E3250" s="11" t="s">
        <v>5543</v>
      </c>
      <c r="F3250" s="10" t="s">
        <v>416</v>
      </c>
      <c r="G3250" s="11" t="s">
        <v>417</v>
      </c>
      <c r="H3250" s="42">
        <v>8932.5607</v>
      </c>
      <c r="I3250" s="42">
        <v>53.642714498944898</v>
      </c>
      <c r="J3250" s="42">
        <v>18.653451026815599</v>
      </c>
      <c r="K3250" s="42">
        <v>72.296165525760401</v>
      </c>
      <c r="N3250" s="43"/>
    </row>
    <row r="3251" spans="1:14" x14ac:dyDescent="0.3">
      <c r="A3251" s="10" t="s">
        <v>9</v>
      </c>
      <c r="B3251" s="10" t="s">
        <v>129</v>
      </c>
      <c r="C3251" s="10" t="s">
        <v>4743</v>
      </c>
      <c r="D3251" s="10" t="s">
        <v>4762</v>
      </c>
      <c r="E3251" s="11" t="s">
        <v>5543</v>
      </c>
      <c r="F3251" s="10" t="s">
        <v>4746</v>
      </c>
      <c r="G3251" s="11" t="s">
        <v>4747</v>
      </c>
      <c r="H3251" s="42">
        <v>8932.5607</v>
      </c>
      <c r="I3251" s="42">
        <v>53.642714498944898</v>
      </c>
      <c r="J3251" s="42">
        <v>18.653451026815599</v>
      </c>
      <c r="K3251" s="42">
        <v>72.296165525760401</v>
      </c>
      <c r="N3251" s="43"/>
    </row>
    <row r="3252" spans="1:14" x14ac:dyDescent="0.3">
      <c r="A3252" s="10" t="s">
        <v>9</v>
      </c>
      <c r="B3252" s="10" t="s">
        <v>129</v>
      </c>
      <c r="C3252" s="10" t="s">
        <v>4743</v>
      </c>
      <c r="D3252" s="10" t="s">
        <v>4762</v>
      </c>
      <c r="E3252" s="11" t="s">
        <v>5543</v>
      </c>
      <c r="F3252" s="10" t="s">
        <v>4748</v>
      </c>
      <c r="G3252" s="11" t="s">
        <v>4749</v>
      </c>
      <c r="H3252" s="42">
        <v>21987.841799999998</v>
      </c>
      <c r="I3252" s="42">
        <v>132.04360492047999</v>
      </c>
      <c r="J3252" s="42">
        <v>45.916187142930703</v>
      </c>
      <c r="K3252" s="42">
        <v>177.95979206340999</v>
      </c>
      <c r="N3252" s="43"/>
    </row>
    <row r="3253" spans="1:14" x14ac:dyDescent="0.3">
      <c r="A3253" s="10" t="s">
        <v>9</v>
      </c>
      <c r="B3253" s="10" t="s">
        <v>129</v>
      </c>
      <c r="C3253" s="10" t="s">
        <v>4743</v>
      </c>
      <c r="D3253" s="10" t="s">
        <v>4762</v>
      </c>
      <c r="E3253" s="11" t="s">
        <v>5543</v>
      </c>
      <c r="F3253" s="10" t="s">
        <v>4760</v>
      </c>
      <c r="G3253" s="11" t="s">
        <v>4761</v>
      </c>
      <c r="H3253" s="42">
        <v>3435.6003000000001</v>
      </c>
      <c r="I3253" s="42">
        <v>20.631813268824899</v>
      </c>
      <c r="J3253" s="42">
        <v>7.1744042410829199</v>
      </c>
      <c r="K3253" s="42">
        <v>27.806217509907899</v>
      </c>
      <c r="N3253" s="43"/>
    </row>
    <row r="3254" spans="1:14" x14ac:dyDescent="0.3">
      <c r="A3254" s="10" t="s">
        <v>9</v>
      </c>
      <c r="B3254" s="10" t="s">
        <v>129</v>
      </c>
      <c r="C3254" s="10" t="s">
        <v>4743</v>
      </c>
      <c r="D3254" s="10" t="s">
        <v>4766</v>
      </c>
      <c r="E3254" s="11" t="s">
        <v>4826</v>
      </c>
      <c r="F3254" s="10" t="s">
        <v>416</v>
      </c>
      <c r="G3254" s="11" t="s">
        <v>417</v>
      </c>
      <c r="H3254" s="42">
        <v>5822.2130999999999</v>
      </c>
      <c r="I3254" s="42">
        <v>44.648635528043499</v>
      </c>
      <c r="J3254" s="42">
        <v>725.93733633464603</v>
      </c>
      <c r="K3254" s="42">
        <v>770.58597186269003</v>
      </c>
      <c r="N3254" s="43"/>
    </row>
    <row r="3255" spans="1:14" x14ac:dyDescent="0.3">
      <c r="A3255" s="10" t="s">
        <v>9</v>
      </c>
      <c r="B3255" s="10" t="s">
        <v>129</v>
      </c>
      <c r="C3255" s="10" t="s">
        <v>4743</v>
      </c>
      <c r="D3255" s="10" t="s">
        <v>4766</v>
      </c>
      <c r="E3255" s="11" t="s">
        <v>4826</v>
      </c>
      <c r="F3255" s="10" t="s">
        <v>4746</v>
      </c>
      <c r="G3255" s="11" t="s">
        <v>4747</v>
      </c>
      <c r="H3255" s="42">
        <v>8481.1766000000007</v>
      </c>
      <c r="I3255" s="42">
        <v>65.039350966047607</v>
      </c>
      <c r="J3255" s="42">
        <v>1057.4677734008601</v>
      </c>
      <c r="K3255" s="42">
        <v>1122.5071243669099</v>
      </c>
      <c r="N3255" s="43"/>
    </row>
    <row r="3256" spans="1:14" x14ac:dyDescent="0.3">
      <c r="A3256" s="10" t="s">
        <v>9</v>
      </c>
      <c r="B3256" s="10" t="s">
        <v>129</v>
      </c>
      <c r="C3256" s="10" t="s">
        <v>4743</v>
      </c>
      <c r="D3256" s="10" t="s">
        <v>4766</v>
      </c>
      <c r="E3256" s="11" t="s">
        <v>4826</v>
      </c>
      <c r="F3256" s="10" t="s">
        <v>4754</v>
      </c>
      <c r="G3256" s="11" t="s">
        <v>4755</v>
      </c>
      <c r="H3256" s="42">
        <v>9994.0352000000003</v>
      </c>
      <c r="I3256" s="42">
        <v>76.640964922153401</v>
      </c>
      <c r="J3256" s="42">
        <v>1246.0971600075</v>
      </c>
      <c r="K3256" s="42">
        <v>1322.73812492966</v>
      </c>
      <c r="N3256" s="43"/>
    </row>
    <row r="3257" spans="1:14" x14ac:dyDescent="0.3">
      <c r="A3257" s="10" t="s">
        <v>9</v>
      </c>
      <c r="B3257" s="10" t="s">
        <v>129</v>
      </c>
      <c r="C3257" s="10" t="s">
        <v>4743</v>
      </c>
      <c r="D3257" s="10" t="s">
        <v>4768</v>
      </c>
      <c r="E3257" s="11" t="s">
        <v>4757</v>
      </c>
      <c r="F3257" s="10" t="s">
        <v>416</v>
      </c>
      <c r="G3257" s="11" t="s">
        <v>417</v>
      </c>
      <c r="H3257" s="42">
        <v>25772.945599999999</v>
      </c>
      <c r="I3257" s="42">
        <v>206.885787679109</v>
      </c>
      <c r="J3257" s="42">
        <v>461.61411002988302</v>
      </c>
      <c r="K3257" s="42">
        <v>668.49989770899197</v>
      </c>
      <c r="N3257" s="43"/>
    </row>
    <row r="3258" spans="1:14" x14ac:dyDescent="0.3">
      <c r="A3258" s="10" t="s">
        <v>9</v>
      </c>
      <c r="B3258" s="10" t="s">
        <v>129</v>
      </c>
      <c r="C3258" s="10" t="s">
        <v>4743</v>
      </c>
      <c r="D3258" s="10" t="s">
        <v>4768</v>
      </c>
      <c r="E3258" s="11" t="s">
        <v>4757</v>
      </c>
      <c r="F3258" s="10" t="s">
        <v>4746</v>
      </c>
      <c r="G3258" s="11" t="s">
        <v>4747</v>
      </c>
      <c r="H3258" s="42">
        <v>22807.2916</v>
      </c>
      <c r="I3258" s="42">
        <v>183.07975183658201</v>
      </c>
      <c r="J3258" s="42">
        <v>408.49686997165003</v>
      </c>
      <c r="K3258" s="42">
        <v>591.57662180823104</v>
      </c>
      <c r="N3258" s="43"/>
    </row>
    <row r="3259" spans="1:14" x14ac:dyDescent="0.3">
      <c r="A3259" s="10" t="s">
        <v>9</v>
      </c>
      <c r="B3259" s="10" t="s">
        <v>129</v>
      </c>
      <c r="C3259" s="10" t="s">
        <v>4743</v>
      </c>
      <c r="D3259" s="10" t="s">
        <v>4768</v>
      </c>
      <c r="E3259" s="11" t="s">
        <v>4757</v>
      </c>
      <c r="F3259" s="10" t="s">
        <v>4754</v>
      </c>
      <c r="G3259" s="11" t="s">
        <v>4755</v>
      </c>
      <c r="H3259" s="42">
        <v>1553.4378999999999</v>
      </c>
      <c r="I3259" s="42">
        <v>12.469828298466901</v>
      </c>
      <c r="J3259" s="42">
        <v>27.823316220979201</v>
      </c>
      <c r="K3259" s="42">
        <v>40.293144519446102</v>
      </c>
      <c r="N3259" s="43"/>
    </row>
    <row r="3260" spans="1:14" x14ac:dyDescent="0.3">
      <c r="A3260" s="10" t="s">
        <v>9</v>
      </c>
      <c r="B3260" s="10" t="s">
        <v>129</v>
      </c>
      <c r="C3260" s="10" t="s">
        <v>4743</v>
      </c>
      <c r="D3260" s="10" t="s">
        <v>4770</v>
      </c>
      <c r="E3260" s="11" t="s">
        <v>4954</v>
      </c>
      <c r="F3260" s="10" t="s">
        <v>13</v>
      </c>
      <c r="G3260" s="11" t="s">
        <v>415</v>
      </c>
      <c r="H3260" s="42">
        <v>0</v>
      </c>
      <c r="I3260" s="42">
        <v>0</v>
      </c>
      <c r="J3260" s="42">
        <v>0</v>
      </c>
      <c r="K3260" s="42">
        <v>0</v>
      </c>
      <c r="N3260" s="43"/>
    </row>
    <row r="3261" spans="1:14" x14ac:dyDescent="0.3">
      <c r="A3261" s="10" t="s">
        <v>9</v>
      </c>
      <c r="B3261" s="10" t="s">
        <v>129</v>
      </c>
      <c r="C3261" s="10" t="s">
        <v>4743</v>
      </c>
      <c r="D3261" s="10" t="s">
        <v>4770</v>
      </c>
      <c r="E3261" s="11" t="s">
        <v>4954</v>
      </c>
      <c r="F3261" s="10" t="s">
        <v>416</v>
      </c>
      <c r="G3261" s="11" t="s">
        <v>417</v>
      </c>
      <c r="H3261" s="42">
        <v>36731.588499999998</v>
      </c>
      <c r="I3261" s="42">
        <v>275.85218303788702</v>
      </c>
      <c r="J3261" s="42">
        <v>888.54142066362704</v>
      </c>
      <c r="K3261" s="42">
        <v>1164.3936037015101</v>
      </c>
      <c r="N3261" s="43"/>
    </row>
    <row r="3262" spans="1:14" x14ac:dyDescent="0.3">
      <c r="A3262" s="10" t="s">
        <v>9</v>
      </c>
      <c r="B3262" s="10" t="s">
        <v>129</v>
      </c>
      <c r="C3262" s="10" t="s">
        <v>4743</v>
      </c>
      <c r="D3262" s="10" t="s">
        <v>4770</v>
      </c>
      <c r="E3262" s="11" t="s">
        <v>4954</v>
      </c>
      <c r="F3262" s="10" t="s">
        <v>4746</v>
      </c>
      <c r="G3262" s="11" t="s">
        <v>4747</v>
      </c>
      <c r="H3262" s="42">
        <v>0</v>
      </c>
      <c r="I3262" s="42">
        <v>0</v>
      </c>
      <c r="J3262" s="42">
        <v>0</v>
      </c>
      <c r="K3262" s="42">
        <v>0</v>
      </c>
      <c r="N3262" s="43"/>
    </row>
    <row r="3263" spans="1:14" x14ac:dyDescent="0.3">
      <c r="A3263" s="10" t="s">
        <v>9</v>
      </c>
      <c r="B3263" s="10" t="s">
        <v>129</v>
      </c>
      <c r="C3263" s="10" t="s">
        <v>4743</v>
      </c>
      <c r="D3263" s="10" t="s">
        <v>4770</v>
      </c>
      <c r="E3263" s="11" t="s">
        <v>4954</v>
      </c>
      <c r="F3263" s="10" t="s">
        <v>4748</v>
      </c>
      <c r="G3263" s="11" t="s">
        <v>4749</v>
      </c>
      <c r="H3263" s="42">
        <v>35349.316500000001</v>
      </c>
      <c r="I3263" s="42">
        <v>342.67191813422198</v>
      </c>
      <c r="J3263" s="42">
        <v>28.832206885609999</v>
      </c>
      <c r="K3263" s="42">
        <v>371.50412501983197</v>
      </c>
      <c r="N3263" s="43"/>
    </row>
    <row r="3264" spans="1:14" x14ac:dyDescent="0.3">
      <c r="A3264" s="10" t="s">
        <v>9</v>
      </c>
      <c r="B3264" s="10" t="s">
        <v>129</v>
      </c>
      <c r="C3264" s="10" t="s">
        <v>4743</v>
      </c>
      <c r="D3264" s="10" t="s">
        <v>4770</v>
      </c>
      <c r="E3264" s="11" t="s">
        <v>4954</v>
      </c>
      <c r="F3264" s="10" t="s">
        <v>4760</v>
      </c>
      <c r="G3264" s="11" t="s">
        <v>4761</v>
      </c>
      <c r="H3264" s="42">
        <v>9807.4950000000008</v>
      </c>
      <c r="I3264" s="42">
        <v>95.072647945422801</v>
      </c>
      <c r="J3264" s="42">
        <v>7.9993548045904097</v>
      </c>
      <c r="K3264" s="42">
        <v>103.072002750013</v>
      </c>
      <c r="N3264" s="43"/>
    </row>
    <row r="3265" spans="1:14" x14ac:dyDescent="0.3">
      <c r="A3265" s="10" t="s">
        <v>9</v>
      </c>
      <c r="B3265" s="10" t="s">
        <v>129</v>
      </c>
      <c r="C3265" s="10" t="s">
        <v>4743</v>
      </c>
      <c r="D3265" s="10" t="s">
        <v>4770</v>
      </c>
      <c r="E3265" s="11" t="s">
        <v>4954</v>
      </c>
      <c r="F3265" s="10" t="s">
        <v>4754</v>
      </c>
      <c r="G3265" s="11" t="s">
        <v>4755</v>
      </c>
      <c r="H3265" s="42">
        <v>0</v>
      </c>
      <c r="I3265" s="42">
        <v>0</v>
      </c>
      <c r="J3265" s="42">
        <v>0</v>
      </c>
      <c r="K3265" s="42">
        <v>0</v>
      </c>
      <c r="N3265" s="43"/>
    </row>
    <row r="3266" spans="1:14" x14ac:dyDescent="0.3">
      <c r="A3266" s="10" t="s">
        <v>9</v>
      </c>
      <c r="B3266" s="10" t="s">
        <v>129</v>
      </c>
      <c r="C3266" s="10" t="s">
        <v>4743</v>
      </c>
      <c r="D3266" s="10" t="s">
        <v>4772</v>
      </c>
      <c r="E3266" s="11" t="s">
        <v>5675</v>
      </c>
      <c r="F3266" s="10" t="s">
        <v>416</v>
      </c>
      <c r="G3266" s="11" t="s">
        <v>417</v>
      </c>
      <c r="H3266" s="42">
        <v>3481.5407</v>
      </c>
      <c r="I3266" s="42">
        <v>13.0712602343875</v>
      </c>
      <c r="J3266" s="42">
        <v>0</v>
      </c>
      <c r="K3266" s="42">
        <v>13.0712602343875</v>
      </c>
      <c r="N3266" s="43"/>
    </row>
    <row r="3267" spans="1:14" x14ac:dyDescent="0.3">
      <c r="A3267" s="10" t="s">
        <v>9</v>
      </c>
      <c r="B3267" s="10" t="s">
        <v>129</v>
      </c>
      <c r="C3267" s="10" t="s">
        <v>4743</v>
      </c>
      <c r="D3267" s="10" t="s">
        <v>4772</v>
      </c>
      <c r="E3267" s="11" t="s">
        <v>5675</v>
      </c>
      <c r="F3267" s="10" t="s">
        <v>4746</v>
      </c>
      <c r="G3267" s="11" t="s">
        <v>4747</v>
      </c>
      <c r="H3267" s="42">
        <v>0</v>
      </c>
      <c r="I3267" s="42">
        <v>0</v>
      </c>
      <c r="J3267" s="42">
        <v>0</v>
      </c>
      <c r="K3267" s="42">
        <v>0</v>
      </c>
      <c r="N3267" s="43"/>
    </row>
    <row r="3268" spans="1:14" x14ac:dyDescent="0.3">
      <c r="A3268" s="10" t="s">
        <v>9</v>
      </c>
      <c r="B3268" s="10" t="s">
        <v>129</v>
      </c>
      <c r="C3268" s="10" t="s">
        <v>4743</v>
      </c>
      <c r="D3268" s="10" t="s">
        <v>4774</v>
      </c>
      <c r="E3268" s="11" t="s">
        <v>5328</v>
      </c>
      <c r="F3268" s="10" t="s">
        <v>416</v>
      </c>
      <c r="G3268" s="11" t="s">
        <v>417</v>
      </c>
      <c r="H3268" s="42">
        <v>5586.951</v>
      </c>
      <c r="I3268" s="42">
        <v>17.758676631027701</v>
      </c>
      <c r="J3268" s="42">
        <v>0</v>
      </c>
      <c r="K3268" s="42">
        <v>17.758676631027701</v>
      </c>
      <c r="N3268" s="43"/>
    </row>
    <row r="3269" spans="1:14" x14ac:dyDescent="0.3">
      <c r="A3269" s="10" t="s">
        <v>9</v>
      </c>
      <c r="B3269" s="10" t="s">
        <v>129</v>
      </c>
      <c r="C3269" s="10" t="s">
        <v>4743</v>
      </c>
      <c r="D3269" s="10" t="s">
        <v>4774</v>
      </c>
      <c r="E3269" s="11" t="s">
        <v>5328</v>
      </c>
      <c r="F3269" s="10" t="s">
        <v>4746</v>
      </c>
      <c r="G3269" s="11" t="s">
        <v>4747</v>
      </c>
      <c r="H3269" s="42">
        <v>1992.7978000000001</v>
      </c>
      <c r="I3269" s="42">
        <v>6.3343050403665702</v>
      </c>
      <c r="J3269" s="42">
        <v>0</v>
      </c>
      <c r="K3269" s="42">
        <v>6.3343050403665702</v>
      </c>
      <c r="N3269" s="43"/>
    </row>
    <row r="3270" spans="1:14" x14ac:dyDescent="0.3">
      <c r="A3270" s="10" t="s">
        <v>9</v>
      </c>
      <c r="B3270" s="10" t="s">
        <v>129</v>
      </c>
      <c r="C3270" s="10" t="s">
        <v>4743</v>
      </c>
      <c r="D3270" s="10" t="s">
        <v>4774</v>
      </c>
      <c r="E3270" s="11" t="s">
        <v>5328</v>
      </c>
      <c r="F3270" s="10" t="s">
        <v>4748</v>
      </c>
      <c r="G3270" s="11" t="s">
        <v>4749</v>
      </c>
      <c r="H3270" s="42">
        <v>7544.1630999999998</v>
      </c>
      <c r="I3270" s="42">
        <v>23.979869081387701</v>
      </c>
      <c r="J3270" s="42">
        <v>0</v>
      </c>
      <c r="K3270" s="42">
        <v>23.979869081387701</v>
      </c>
      <c r="N3270" s="43"/>
    </row>
    <row r="3271" spans="1:14" x14ac:dyDescent="0.3">
      <c r="A3271" s="10" t="s">
        <v>9</v>
      </c>
      <c r="B3271" s="10" t="s">
        <v>129</v>
      </c>
      <c r="C3271" s="10" t="s">
        <v>4743</v>
      </c>
      <c r="D3271" s="10" t="s">
        <v>4776</v>
      </c>
      <c r="E3271" s="11" t="s">
        <v>5676</v>
      </c>
      <c r="F3271" s="10" t="s">
        <v>416</v>
      </c>
      <c r="G3271" s="11" t="s">
        <v>417</v>
      </c>
      <c r="H3271" s="42">
        <v>33635.830999999998</v>
      </c>
      <c r="I3271" s="42">
        <v>328.89218141048002</v>
      </c>
      <c r="J3271" s="42">
        <v>7827.81481486954</v>
      </c>
      <c r="K3271" s="42">
        <v>8156.7069962800197</v>
      </c>
      <c r="N3271" s="43"/>
    </row>
    <row r="3272" spans="1:14" x14ac:dyDescent="0.3">
      <c r="A3272" s="10" t="s">
        <v>9</v>
      </c>
      <c r="B3272" s="10" t="s">
        <v>129</v>
      </c>
      <c r="C3272" s="10" t="s">
        <v>4743</v>
      </c>
      <c r="D3272" s="10" t="s">
        <v>4776</v>
      </c>
      <c r="E3272" s="11" t="s">
        <v>5676</v>
      </c>
      <c r="F3272" s="10" t="s">
        <v>4746</v>
      </c>
      <c r="G3272" s="11" t="s">
        <v>4747</v>
      </c>
      <c r="H3272" s="42">
        <v>53511.549299999999</v>
      </c>
      <c r="I3272" s="42">
        <v>523.23756133485404</v>
      </c>
      <c r="J3272" s="42">
        <v>12453.341750928799</v>
      </c>
      <c r="K3272" s="42">
        <v>12976.579312263701</v>
      </c>
      <c r="N3272" s="43"/>
    </row>
    <row r="3273" spans="1:14" x14ac:dyDescent="0.3">
      <c r="A3273" s="10" t="s">
        <v>9</v>
      </c>
      <c r="B3273" s="10" t="s">
        <v>129</v>
      </c>
      <c r="C3273" s="10" t="s">
        <v>4743</v>
      </c>
      <c r="D3273" s="10" t="s">
        <v>4776</v>
      </c>
      <c r="E3273" s="11" t="s">
        <v>5676</v>
      </c>
      <c r="F3273" s="10" t="s">
        <v>4748</v>
      </c>
      <c r="G3273" s="11" t="s">
        <v>4749</v>
      </c>
      <c r="H3273" s="42">
        <v>77620.502999999997</v>
      </c>
      <c r="I3273" s="42">
        <v>903.16245289113795</v>
      </c>
      <c r="J3273" s="42">
        <v>10803.9888015506</v>
      </c>
      <c r="K3273" s="42">
        <v>11707.1512544417</v>
      </c>
      <c r="N3273" s="43"/>
    </row>
    <row r="3274" spans="1:14" x14ac:dyDescent="0.3">
      <c r="A3274" s="10" t="s">
        <v>9</v>
      </c>
      <c r="B3274" s="10" t="s">
        <v>129</v>
      </c>
      <c r="C3274" s="10" t="s">
        <v>4743</v>
      </c>
      <c r="D3274" s="10" t="s">
        <v>4776</v>
      </c>
      <c r="E3274" s="11" t="s">
        <v>5676</v>
      </c>
      <c r="F3274" s="10" t="s">
        <v>4760</v>
      </c>
      <c r="G3274" s="11" t="s">
        <v>4761</v>
      </c>
      <c r="H3274" s="42">
        <v>12074.300499999999</v>
      </c>
      <c r="I3274" s="42">
        <v>140.49193711639899</v>
      </c>
      <c r="J3274" s="42">
        <v>1680.6204802412001</v>
      </c>
      <c r="K3274" s="42">
        <v>1821.1124173576</v>
      </c>
      <c r="N3274" s="43"/>
    </row>
    <row r="3275" spans="1:14" x14ac:dyDescent="0.3">
      <c r="A3275" s="10" t="s">
        <v>9</v>
      </c>
      <c r="B3275" s="10" t="s">
        <v>129</v>
      </c>
      <c r="C3275" s="10" t="s">
        <v>4743</v>
      </c>
      <c r="D3275" s="10" t="s">
        <v>4776</v>
      </c>
      <c r="E3275" s="11" t="s">
        <v>5676</v>
      </c>
      <c r="F3275" s="10" t="s">
        <v>4754</v>
      </c>
      <c r="G3275" s="11" t="s">
        <v>4755</v>
      </c>
      <c r="H3275" s="42">
        <v>21786.845099999999</v>
      </c>
      <c r="I3275" s="42">
        <v>213.032435686333</v>
      </c>
      <c r="J3275" s="42">
        <v>5070.2891414495898</v>
      </c>
      <c r="K3275" s="42">
        <v>5283.3215771359201</v>
      </c>
      <c r="N3275" s="43"/>
    </row>
    <row r="3276" spans="1:14" x14ac:dyDescent="0.3">
      <c r="A3276" s="10" t="s">
        <v>9</v>
      </c>
      <c r="B3276" s="10" t="s">
        <v>129</v>
      </c>
      <c r="C3276" s="10" t="s">
        <v>4743</v>
      </c>
      <c r="D3276" s="10" t="s">
        <v>4835</v>
      </c>
      <c r="E3276" s="11" t="s">
        <v>5677</v>
      </c>
      <c r="F3276" s="10" t="s">
        <v>13</v>
      </c>
      <c r="G3276" s="11" t="s">
        <v>415</v>
      </c>
      <c r="H3276" s="42">
        <v>0</v>
      </c>
      <c r="I3276" s="42">
        <v>0</v>
      </c>
      <c r="J3276" s="42">
        <v>0</v>
      </c>
      <c r="K3276" s="42">
        <v>0</v>
      </c>
      <c r="N3276" s="43"/>
    </row>
    <row r="3277" spans="1:14" x14ac:dyDescent="0.3">
      <c r="A3277" s="10" t="s">
        <v>9</v>
      </c>
      <c r="B3277" s="10" t="s">
        <v>129</v>
      </c>
      <c r="C3277" s="10" t="s">
        <v>4743</v>
      </c>
      <c r="D3277" s="10" t="s">
        <v>4835</v>
      </c>
      <c r="E3277" s="11" t="s">
        <v>5677</v>
      </c>
      <c r="F3277" s="10" t="s">
        <v>416</v>
      </c>
      <c r="G3277" s="11" t="s">
        <v>417</v>
      </c>
      <c r="H3277" s="42">
        <v>26980.484499999999</v>
      </c>
      <c r="I3277" s="42">
        <v>208.74487105456299</v>
      </c>
      <c r="J3277" s="42">
        <v>585.12674305342898</v>
      </c>
      <c r="K3277" s="42">
        <v>793.87161410799195</v>
      </c>
      <c r="N3277" s="43"/>
    </row>
    <row r="3278" spans="1:14" x14ac:dyDescent="0.3">
      <c r="A3278" s="10" t="s">
        <v>9</v>
      </c>
      <c r="B3278" s="10" t="s">
        <v>129</v>
      </c>
      <c r="C3278" s="10" t="s">
        <v>4743</v>
      </c>
      <c r="D3278" s="10" t="s">
        <v>4835</v>
      </c>
      <c r="E3278" s="11" t="s">
        <v>5677</v>
      </c>
      <c r="F3278" s="10" t="s">
        <v>4867</v>
      </c>
      <c r="G3278" s="11" t="s">
        <v>4868</v>
      </c>
      <c r="H3278" s="42">
        <v>41147.494700000003</v>
      </c>
      <c r="I3278" s="42">
        <v>318.35338194274499</v>
      </c>
      <c r="J3278" s="42">
        <v>0</v>
      </c>
      <c r="K3278" s="42">
        <v>318.35338194274499</v>
      </c>
      <c r="N3278" s="43"/>
    </row>
    <row r="3279" spans="1:14" x14ac:dyDescent="0.3">
      <c r="A3279" s="10" t="s">
        <v>9</v>
      </c>
      <c r="B3279" s="10" t="s">
        <v>129</v>
      </c>
      <c r="C3279" s="10" t="s">
        <v>4743</v>
      </c>
      <c r="D3279" s="10" t="s">
        <v>4835</v>
      </c>
      <c r="E3279" s="11" t="s">
        <v>5677</v>
      </c>
      <c r="F3279" s="10" t="s">
        <v>4746</v>
      </c>
      <c r="G3279" s="11" t="s">
        <v>4747</v>
      </c>
      <c r="H3279" s="42">
        <v>1985.1860999999999</v>
      </c>
      <c r="I3279" s="42">
        <v>15.359154391974601</v>
      </c>
      <c r="J3279" s="42">
        <v>43.052803836707199</v>
      </c>
      <c r="K3279" s="42">
        <v>58.411958228681698</v>
      </c>
      <c r="N3279" s="43"/>
    </row>
    <row r="3280" spans="1:14" x14ac:dyDescent="0.3">
      <c r="A3280" s="10" t="s">
        <v>9</v>
      </c>
      <c r="B3280" s="10" t="s">
        <v>129</v>
      </c>
      <c r="C3280" s="10" t="s">
        <v>4743</v>
      </c>
      <c r="D3280" s="10" t="s">
        <v>4835</v>
      </c>
      <c r="E3280" s="11" t="s">
        <v>5677</v>
      </c>
      <c r="F3280" s="10" t="s">
        <v>4748</v>
      </c>
      <c r="G3280" s="11" t="s">
        <v>4749</v>
      </c>
      <c r="H3280" s="42">
        <v>33973.753900000003</v>
      </c>
      <c r="I3280" s="42">
        <v>262.850983117201</v>
      </c>
      <c r="J3280" s="42">
        <v>736.790029296375</v>
      </c>
      <c r="K3280" s="42">
        <v>999.64101241357605</v>
      </c>
      <c r="N3280" s="43"/>
    </row>
    <row r="3281" spans="1:14" x14ac:dyDescent="0.3">
      <c r="A3281" s="10" t="s">
        <v>9</v>
      </c>
      <c r="B3281" s="10" t="s">
        <v>129</v>
      </c>
      <c r="C3281" s="10" t="s">
        <v>4743</v>
      </c>
      <c r="D3281" s="10" t="s">
        <v>4835</v>
      </c>
      <c r="E3281" s="11" t="s">
        <v>5677</v>
      </c>
      <c r="F3281" s="10" t="s">
        <v>4760</v>
      </c>
      <c r="G3281" s="11" t="s">
        <v>4761</v>
      </c>
      <c r="H3281" s="42">
        <v>6677.4443000000001</v>
      </c>
      <c r="I3281" s="42">
        <v>51.6626102275508</v>
      </c>
      <c r="J3281" s="42">
        <v>144.81397654165099</v>
      </c>
      <c r="K3281" s="42">
        <v>196.47658676920199</v>
      </c>
      <c r="N3281" s="43"/>
    </row>
    <row r="3282" spans="1:14" x14ac:dyDescent="0.3">
      <c r="A3282" s="10" t="s">
        <v>9</v>
      </c>
      <c r="B3282" s="10" t="s">
        <v>129</v>
      </c>
      <c r="C3282" s="10" t="s">
        <v>4743</v>
      </c>
      <c r="D3282" s="10" t="s">
        <v>4835</v>
      </c>
      <c r="E3282" s="11" t="s">
        <v>5677</v>
      </c>
      <c r="F3282" s="10" t="s">
        <v>4754</v>
      </c>
      <c r="G3282" s="11" t="s">
        <v>4755</v>
      </c>
      <c r="H3282" s="42">
        <v>0</v>
      </c>
      <c r="I3282" s="42">
        <v>0</v>
      </c>
      <c r="J3282" s="42">
        <v>0</v>
      </c>
      <c r="K3282" s="42">
        <v>0</v>
      </c>
      <c r="N3282" s="43"/>
    </row>
    <row r="3283" spans="1:14" x14ac:dyDescent="0.3">
      <c r="A3283" s="10" t="s">
        <v>9</v>
      </c>
      <c r="B3283" s="10" t="s">
        <v>129</v>
      </c>
      <c r="C3283" s="10" t="s">
        <v>4743</v>
      </c>
      <c r="D3283" s="10" t="s">
        <v>4836</v>
      </c>
      <c r="E3283" s="11" t="s">
        <v>4777</v>
      </c>
      <c r="F3283" s="10" t="s">
        <v>13</v>
      </c>
      <c r="G3283" s="11" t="s">
        <v>415</v>
      </c>
      <c r="H3283" s="42">
        <v>0</v>
      </c>
      <c r="I3283" s="42">
        <v>0</v>
      </c>
      <c r="J3283" s="42">
        <v>0</v>
      </c>
      <c r="K3283" s="42">
        <v>0</v>
      </c>
      <c r="N3283" s="43"/>
    </row>
    <row r="3284" spans="1:14" x14ac:dyDescent="0.3">
      <c r="A3284" s="10" t="s">
        <v>9</v>
      </c>
      <c r="B3284" s="10" t="s">
        <v>129</v>
      </c>
      <c r="C3284" s="10" t="s">
        <v>4743</v>
      </c>
      <c r="D3284" s="10" t="s">
        <v>4836</v>
      </c>
      <c r="E3284" s="11" t="s">
        <v>4777</v>
      </c>
      <c r="F3284" s="10" t="s">
        <v>416</v>
      </c>
      <c r="G3284" s="11" t="s">
        <v>417</v>
      </c>
      <c r="H3284" s="42">
        <v>23201.987300000001</v>
      </c>
      <c r="I3284" s="42">
        <v>58.3540562320578</v>
      </c>
      <c r="J3284" s="42">
        <v>340.51379052635298</v>
      </c>
      <c r="K3284" s="42">
        <v>398.86784675841102</v>
      </c>
      <c r="N3284" s="43"/>
    </row>
    <row r="3285" spans="1:14" x14ac:dyDescent="0.3">
      <c r="A3285" s="10" t="s">
        <v>9</v>
      </c>
      <c r="B3285" s="10" t="s">
        <v>129</v>
      </c>
      <c r="C3285" s="10" t="s">
        <v>4743</v>
      </c>
      <c r="D3285" s="10" t="s">
        <v>4836</v>
      </c>
      <c r="E3285" s="11" t="s">
        <v>4777</v>
      </c>
      <c r="F3285" s="10" t="s">
        <v>4746</v>
      </c>
      <c r="G3285" s="11" t="s">
        <v>4747</v>
      </c>
      <c r="H3285" s="42">
        <v>2980.6079</v>
      </c>
      <c r="I3285" s="42">
        <v>7.49636490638526</v>
      </c>
      <c r="J3285" s="42">
        <v>43.743585180967301</v>
      </c>
      <c r="K3285" s="42">
        <v>51.239950087352597</v>
      </c>
      <c r="N3285" s="43"/>
    </row>
    <row r="3286" spans="1:14" x14ac:dyDescent="0.3">
      <c r="A3286" s="10" t="s">
        <v>9</v>
      </c>
      <c r="B3286" s="10" t="s">
        <v>129</v>
      </c>
      <c r="C3286" s="10" t="s">
        <v>4743</v>
      </c>
      <c r="D3286" s="10" t="s">
        <v>4836</v>
      </c>
      <c r="E3286" s="11" t="s">
        <v>4777</v>
      </c>
      <c r="F3286" s="10" t="s">
        <v>4748</v>
      </c>
      <c r="G3286" s="11" t="s">
        <v>4749</v>
      </c>
      <c r="H3286" s="42">
        <v>5707.0290999999997</v>
      </c>
      <c r="I3286" s="42">
        <v>7.7080680659187299</v>
      </c>
      <c r="J3286" s="42">
        <v>0</v>
      </c>
      <c r="K3286" s="42">
        <v>7.7080680659187299</v>
      </c>
      <c r="N3286" s="43"/>
    </row>
    <row r="3287" spans="1:14" x14ac:dyDescent="0.3">
      <c r="A3287" s="10" t="s">
        <v>9</v>
      </c>
      <c r="B3287" s="10" t="s">
        <v>129</v>
      </c>
      <c r="C3287" s="10" t="s">
        <v>4743</v>
      </c>
      <c r="D3287" s="10" t="s">
        <v>4836</v>
      </c>
      <c r="E3287" s="11" t="s">
        <v>4777</v>
      </c>
      <c r="F3287" s="10" t="s">
        <v>4760</v>
      </c>
      <c r="G3287" s="11" t="s">
        <v>4761</v>
      </c>
      <c r="H3287" s="42">
        <v>6203.2924999999996</v>
      </c>
      <c r="I3287" s="42">
        <v>8.3783348542594904</v>
      </c>
      <c r="J3287" s="42">
        <v>0</v>
      </c>
      <c r="K3287" s="42">
        <v>8.3783348542594904</v>
      </c>
      <c r="N3287" s="43"/>
    </row>
    <row r="3288" spans="1:14" x14ac:dyDescent="0.3">
      <c r="A3288" s="10" t="s">
        <v>9</v>
      </c>
      <c r="B3288" s="10" t="s">
        <v>129</v>
      </c>
      <c r="C3288" s="10" t="s">
        <v>4743</v>
      </c>
      <c r="D3288" s="10" t="s">
        <v>4836</v>
      </c>
      <c r="E3288" s="11" t="s">
        <v>4777</v>
      </c>
      <c r="F3288" s="10" t="s">
        <v>4754</v>
      </c>
      <c r="G3288" s="11" t="s">
        <v>4755</v>
      </c>
      <c r="H3288" s="42">
        <v>1987.0719999999999</v>
      </c>
      <c r="I3288" s="42">
        <v>4.9975766042568397</v>
      </c>
      <c r="J3288" s="42">
        <v>29.162390120644901</v>
      </c>
      <c r="K3288" s="42">
        <v>34.1599667249017</v>
      </c>
      <c r="N3288" s="43"/>
    </row>
    <row r="3289" spans="1:14" x14ac:dyDescent="0.3">
      <c r="A3289" s="10" t="s">
        <v>9</v>
      </c>
      <c r="B3289" s="10" t="s">
        <v>129</v>
      </c>
      <c r="C3289" s="10" t="s">
        <v>4743</v>
      </c>
      <c r="D3289" s="10" t="s">
        <v>35</v>
      </c>
      <c r="E3289" s="11" t="s">
        <v>5678</v>
      </c>
      <c r="F3289" s="10" t="s">
        <v>13</v>
      </c>
      <c r="G3289" s="11" t="s">
        <v>415</v>
      </c>
      <c r="H3289" s="42">
        <v>0</v>
      </c>
      <c r="I3289" s="42">
        <v>0</v>
      </c>
      <c r="J3289" s="42">
        <v>0</v>
      </c>
      <c r="K3289" s="42">
        <v>0</v>
      </c>
      <c r="N3289" s="43"/>
    </row>
    <row r="3290" spans="1:14" x14ac:dyDescent="0.3">
      <c r="A3290" s="10" t="s">
        <v>9</v>
      </c>
      <c r="B3290" s="10" t="s">
        <v>129</v>
      </c>
      <c r="C3290" s="10" t="s">
        <v>4743</v>
      </c>
      <c r="D3290" s="10" t="s">
        <v>35</v>
      </c>
      <c r="E3290" s="11" t="s">
        <v>5678</v>
      </c>
      <c r="F3290" s="10" t="s">
        <v>416</v>
      </c>
      <c r="G3290" s="11" t="s">
        <v>417</v>
      </c>
      <c r="H3290" s="42">
        <v>17831.466899999999</v>
      </c>
      <c r="I3290" s="42">
        <v>151.175041494814</v>
      </c>
      <c r="J3290" s="42">
        <v>1862.6648599811001</v>
      </c>
      <c r="K3290" s="42">
        <v>2013.83990147591</v>
      </c>
      <c r="N3290" s="43"/>
    </row>
    <row r="3291" spans="1:14" x14ac:dyDescent="0.3">
      <c r="A3291" s="10" t="s">
        <v>9</v>
      </c>
      <c r="B3291" s="10" t="s">
        <v>129</v>
      </c>
      <c r="C3291" s="10" t="s">
        <v>4743</v>
      </c>
      <c r="D3291" s="10" t="s">
        <v>35</v>
      </c>
      <c r="E3291" s="11" t="s">
        <v>5678</v>
      </c>
      <c r="F3291" s="10" t="s">
        <v>4746</v>
      </c>
      <c r="G3291" s="11" t="s">
        <v>4747</v>
      </c>
      <c r="H3291" s="42">
        <v>14824.5921</v>
      </c>
      <c r="I3291" s="42">
        <v>125.682779595689</v>
      </c>
      <c r="J3291" s="42">
        <v>1548.56843261173</v>
      </c>
      <c r="K3291" s="42">
        <v>1674.2512122074199</v>
      </c>
      <c r="N3291" s="43"/>
    </row>
    <row r="3292" spans="1:14" x14ac:dyDescent="0.3">
      <c r="A3292" s="10" t="s">
        <v>9</v>
      </c>
      <c r="B3292" s="10" t="s">
        <v>129</v>
      </c>
      <c r="C3292" s="10" t="s">
        <v>4743</v>
      </c>
      <c r="D3292" s="10" t="s">
        <v>35</v>
      </c>
      <c r="E3292" s="11" t="s">
        <v>5678</v>
      </c>
      <c r="F3292" s="10" t="s">
        <v>4748</v>
      </c>
      <c r="G3292" s="11" t="s">
        <v>4749</v>
      </c>
      <c r="H3292" s="42">
        <v>38705.126300000004</v>
      </c>
      <c r="I3292" s="42">
        <v>339.34284945700898</v>
      </c>
      <c r="J3292" s="42">
        <v>127.33393444256301</v>
      </c>
      <c r="K3292" s="42">
        <v>466.676783899572</v>
      </c>
      <c r="N3292" s="43"/>
    </row>
    <row r="3293" spans="1:14" x14ac:dyDescent="0.3">
      <c r="A3293" s="10" t="s">
        <v>9</v>
      </c>
      <c r="B3293" s="10" t="s">
        <v>129</v>
      </c>
      <c r="C3293" s="10" t="s">
        <v>4743</v>
      </c>
      <c r="D3293" s="10" t="s">
        <v>35</v>
      </c>
      <c r="E3293" s="11" t="s">
        <v>5678</v>
      </c>
      <c r="F3293" s="10" t="s">
        <v>4760</v>
      </c>
      <c r="G3293" s="11" t="s">
        <v>4761</v>
      </c>
      <c r="H3293" s="42">
        <v>8297.3230999999996</v>
      </c>
      <c r="I3293" s="42">
        <v>72.745848361064105</v>
      </c>
      <c r="J3293" s="42">
        <v>27.2969213908538</v>
      </c>
      <c r="K3293" s="42">
        <v>100.042769751918</v>
      </c>
      <c r="N3293" s="43"/>
    </row>
    <row r="3294" spans="1:14" x14ac:dyDescent="0.3">
      <c r="A3294" s="10" t="s">
        <v>9</v>
      </c>
      <c r="B3294" s="10" t="s">
        <v>129</v>
      </c>
      <c r="C3294" s="10" t="s">
        <v>4743</v>
      </c>
      <c r="D3294" s="10" t="s">
        <v>35</v>
      </c>
      <c r="E3294" s="11" t="s">
        <v>5678</v>
      </c>
      <c r="F3294" s="10" t="s">
        <v>4754</v>
      </c>
      <c r="G3294" s="11" t="s">
        <v>4755</v>
      </c>
      <c r="H3294" s="42">
        <v>1957.9649999999999</v>
      </c>
      <c r="I3294" s="42">
        <v>16.599612399430601</v>
      </c>
      <c r="J3294" s="42">
        <v>204.52790619400301</v>
      </c>
      <c r="K3294" s="42">
        <v>221.127518593433</v>
      </c>
      <c r="N3294" s="43"/>
    </row>
    <row r="3295" spans="1:14" x14ac:dyDescent="0.3">
      <c r="A3295" s="10" t="s">
        <v>9</v>
      </c>
      <c r="B3295" s="10" t="s">
        <v>129</v>
      </c>
      <c r="C3295" s="10" t="s">
        <v>4779</v>
      </c>
      <c r="D3295" s="10" t="s">
        <v>5679</v>
      </c>
      <c r="E3295" s="11" t="s">
        <v>5680</v>
      </c>
      <c r="F3295" s="10" t="s">
        <v>416</v>
      </c>
      <c r="G3295" s="11" t="s">
        <v>417</v>
      </c>
      <c r="H3295" s="42">
        <v>1011611.8823000001</v>
      </c>
      <c r="I3295" s="42">
        <v>8191.1793627934503</v>
      </c>
      <c r="J3295" s="42">
        <v>360819.99028268002</v>
      </c>
      <c r="K3295" s="42">
        <v>369011.16964547301</v>
      </c>
      <c r="N3295" s="43"/>
    </row>
    <row r="3296" spans="1:14" x14ac:dyDescent="0.3">
      <c r="A3296" s="10" t="s">
        <v>9</v>
      </c>
      <c r="B3296" s="10" t="s">
        <v>129</v>
      </c>
      <c r="C3296" s="10" t="s">
        <v>4779</v>
      </c>
      <c r="D3296" s="10" t="s">
        <v>5679</v>
      </c>
      <c r="E3296" s="11" t="s">
        <v>5680</v>
      </c>
      <c r="F3296" s="10" t="s">
        <v>4782</v>
      </c>
      <c r="G3296" s="11" t="s">
        <v>4783</v>
      </c>
      <c r="H3296" s="42">
        <v>0</v>
      </c>
      <c r="I3296" s="42">
        <v>0</v>
      </c>
      <c r="J3296" s="42">
        <v>0</v>
      </c>
      <c r="K3296" s="42">
        <v>0</v>
      </c>
      <c r="N3296" s="43"/>
    </row>
    <row r="3297" spans="1:14" x14ac:dyDescent="0.3">
      <c r="A3297" s="10" t="s">
        <v>9</v>
      </c>
      <c r="B3297" s="10" t="s">
        <v>129</v>
      </c>
      <c r="C3297" s="10" t="s">
        <v>4779</v>
      </c>
      <c r="D3297" s="10" t="s">
        <v>5679</v>
      </c>
      <c r="E3297" s="11" t="s">
        <v>5680</v>
      </c>
      <c r="F3297" s="10" t="s">
        <v>4784</v>
      </c>
      <c r="G3297" s="11" t="s">
        <v>4785</v>
      </c>
      <c r="H3297" s="42">
        <v>0</v>
      </c>
      <c r="I3297" s="42">
        <v>0</v>
      </c>
      <c r="J3297" s="42">
        <v>0</v>
      </c>
      <c r="K3297" s="42">
        <v>0</v>
      </c>
      <c r="N3297" s="43"/>
    </row>
    <row r="3298" spans="1:14" x14ac:dyDescent="0.3">
      <c r="A3298" s="10" t="s">
        <v>9</v>
      </c>
      <c r="B3298" s="10" t="s">
        <v>129</v>
      </c>
      <c r="C3298" s="10" t="s">
        <v>4779</v>
      </c>
      <c r="D3298" s="10" t="s">
        <v>5679</v>
      </c>
      <c r="E3298" s="11" t="s">
        <v>5680</v>
      </c>
      <c r="F3298" s="10" t="s">
        <v>4731</v>
      </c>
      <c r="G3298" s="11" t="s">
        <v>4732</v>
      </c>
      <c r="H3298" s="42">
        <v>0</v>
      </c>
      <c r="I3298" s="42">
        <v>0</v>
      </c>
      <c r="J3298" s="42">
        <v>0</v>
      </c>
      <c r="K3298" s="42">
        <v>0</v>
      </c>
      <c r="N3298" s="43"/>
    </row>
    <row r="3299" spans="1:14" x14ac:dyDescent="0.3">
      <c r="A3299" s="10" t="s">
        <v>9</v>
      </c>
      <c r="B3299" s="10" t="s">
        <v>129</v>
      </c>
      <c r="C3299" s="10" t="s">
        <v>4779</v>
      </c>
      <c r="D3299" s="10" t="s">
        <v>5679</v>
      </c>
      <c r="E3299" s="11" t="s">
        <v>5680</v>
      </c>
      <c r="F3299" s="10" t="s">
        <v>4786</v>
      </c>
      <c r="G3299" s="11" t="s">
        <v>4787</v>
      </c>
      <c r="H3299" s="42">
        <v>124005.97900000001</v>
      </c>
      <c r="I3299" s="42">
        <v>1004.09577431446</v>
      </c>
      <c r="J3299" s="42">
        <v>44230.2398085284</v>
      </c>
      <c r="K3299" s="42">
        <v>45234.335582842898</v>
      </c>
      <c r="N3299" s="43"/>
    </row>
    <row r="3300" spans="1:14" x14ac:dyDescent="0.3">
      <c r="A3300" s="10" t="s">
        <v>9</v>
      </c>
      <c r="B3300" s="10" t="s">
        <v>129</v>
      </c>
      <c r="C3300" s="10" t="s">
        <v>4779</v>
      </c>
      <c r="D3300" s="10" t="s">
        <v>5679</v>
      </c>
      <c r="E3300" s="11" t="s">
        <v>5680</v>
      </c>
      <c r="F3300" s="10" t="s">
        <v>4833</v>
      </c>
      <c r="G3300" s="11" t="s">
        <v>4834</v>
      </c>
      <c r="H3300" s="42">
        <v>151295.32070000001</v>
      </c>
      <c r="I3300" s="42">
        <v>1225.0618346813999</v>
      </c>
      <c r="J3300" s="42">
        <v>0</v>
      </c>
      <c r="K3300" s="42">
        <v>1225.0618346813999</v>
      </c>
      <c r="N3300" s="43"/>
    </row>
    <row r="3301" spans="1:14" x14ac:dyDescent="0.3">
      <c r="A3301" s="10" t="s">
        <v>9</v>
      </c>
      <c r="B3301" s="10" t="s">
        <v>129</v>
      </c>
      <c r="C3301" s="10" t="s">
        <v>4779</v>
      </c>
      <c r="D3301" s="10" t="s">
        <v>5679</v>
      </c>
      <c r="E3301" s="11" t="s">
        <v>5680</v>
      </c>
      <c r="F3301" s="10" t="s">
        <v>4739</v>
      </c>
      <c r="G3301" s="11" t="s">
        <v>4740</v>
      </c>
      <c r="H3301" s="42">
        <v>0</v>
      </c>
      <c r="I3301" s="42">
        <v>0</v>
      </c>
      <c r="J3301" s="42">
        <v>0</v>
      </c>
      <c r="K3301" s="42">
        <v>0</v>
      </c>
      <c r="N3301" s="43"/>
    </row>
    <row r="3302" spans="1:14" x14ac:dyDescent="0.3">
      <c r="A3302" s="10" t="s">
        <v>9</v>
      </c>
      <c r="B3302" s="10" t="s">
        <v>129</v>
      </c>
      <c r="C3302" s="10" t="s">
        <v>4779</v>
      </c>
      <c r="D3302" s="10" t="s">
        <v>5679</v>
      </c>
      <c r="E3302" s="11" t="s">
        <v>5680</v>
      </c>
      <c r="F3302" s="10" t="s">
        <v>4859</v>
      </c>
      <c r="G3302" s="11" t="s">
        <v>4860</v>
      </c>
      <c r="H3302" s="42">
        <v>36720.217100000002</v>
      </c>
      <c r="I3302" s="42">
        <v>297.32933122903898</v>
      </c>
      <c r="J3302" s="42">
        <v>13097.304020972</v>
      </c>
      <c r="K3302" s="42">
        <v>13394.633352201099</v>
      </c>
      <c r="N3302" s="43"/>
    </row>
    <row r="3303" spans="1:14" x14ac:dyDescent="0.3">
      <c r="A3303" s="10" t="s">
        <v>9</v>
      </c>
      <c r="B3303" s="10" t="s">
        <v>129</v>
      </c>
      <c r="C3303" s="10" t="s">
        <v>4779</v>
      </c>
      <c r="D3303" s="10" t="s">
        <v>5679</v>
      </c>
      <c r="E3303" s="11" t="s">
        <v>5680</v>
      </c>
      <c r="F3303" s="10" t="s">
        <v>5526</v>
      </c>
      <c r="G3303" s="11" t="s">
        <v>5527</v>
      </c>
      <c r="H3303" s="42">
        <v>0</v>
      </c>
      <c r="I3303" s="42">
        <v>0</v>
      </c>
      <c r="J3303" s="42">
        <v>0</v>
      </c>
      <c r="K3303" s="42">
        <v>0</v>
      </c>
      <c r="N3303" s="43"/>
    </row>
    <row r="3304" spans="1:14" x14ac:dyDescent="0.3">
      <c r="A3304" s="10" t="s">
        <v>9</v>
      </c>
      <c r="B3304" s="10" t="s">
        <v>129</v>
      </c>
      <c r="C3304" s="10" t="s">
        <v>4779</v>
      </c>
      <c r="D3304" s="10" t="s">
        <v>5679</v>
      </c>
      <c r="E3304" s="11" t="s">
        <v>5680</v>
      </c>
      <c r="F3304" s="10" t="s">
        <v>4788</v>
      </c>
      <c r="G3304" s="11" t="s">
        <v>4789</v>
      </c>
      <c r="H3304" s="42">
        <v>0</v>
      </c>
      <c r="I3304" s="42">
        <v>0</v>
      </c>
      <c r="J3304" s="42">
        <v>0</v>
      </c>
      <c r="K3304" s="42">
        <v>0</v>
      </c>
      <c r="N3304" s="43"/>
    </row>
    <row r="3305" spans="1:14" x14ac:dyDescent="0.3">
      <c r="A3305" s="10" t="s">
        <v>9</v>
      </c>
      <c r="B3305" s="10" t="s">
        <v>129</v>
      </c>
      <c r="C3305" s="10" t="s">
        <v>4779</v>
      </c>
      <c r="D3305" s="10" t="s">
        <v>5679</v>
      </c>
      <c r="E3305" s="11" t="s">
        <v>5680</v>
      </c>
      <c r="F3305" s="10" t="s">
        <v>4741</v>
      </c>
      <c r="G3305" s="11" t="s">
        <v>4742</v>
      </c>
      <c r="H3305" s="42">
        <v>48759.6325</v>
      </c>
      <c r="I3305" s="42">
        <v>394.81435786151098</v>
      </c>
      <c r="J3305" s="42">
        <v>17391.502060635001</v>
      </c>
      <c r="K3305" s="42">
        <v>17786.316418496499</v>
      </c>
      <c r="N3305" s="43"/>
    </row>
    <row r="3306" spans="1:14" x14ac:dyDescent="0.3">
      <c r="A3306" s="10" t="s">
        <v>9</v>
      </c>
      <c r="B3306" s="10" t="s">
        <v>129</v>
      </c>
      <c r="C3306" s="10" t="s">
        <v>4779</v>
      </c>
      <c r="D3306" s="10" t="s">
        <v>5681</v>
      </c>
      <c r="E3306" s="11" t="s">
        <v>5682</v>
      </c>
      <c r="F3306" s="10" t="s">
        <v>416</v>
      </c>
      <c r="G3306" s="11" t="s">
        <v>417</v>
      </c>
      <c r="H3306" s="42">
        <v>332615.44059999997</v>
      </c>
      <c r="I3306" s="42">
        <v>2620.7338805896102</v>
      </c>
      <c r="J3306" s="42">
        <v>104375.140765795</v>
      </c>
      <c r="K3306" s="42">
        <v>106995.87464638401</v>
      </c>
      <c r="N3306" s="43"/>
    </row>
    <row r="3307" spans="1:14" x14ac:dyDescent="0.3">
      <c r="A3307" s="10" t="s">
        <v>9</v>
      </c>
      <c r="B3307" s="10" t="s">
        <v>129</v>
      </c>
      <c r="C3307" s="10" t="s">
        <v>4779</v>
      </c>
      <c r="D3307" s="10" t="s">
        <v>5681</v>
      </c>
      <c r="E3307" s="11" t="s">
        <v>5682</v>
      </c>
      <c r="F3307" s="10" t="s">
        <v>4731</v>
      </c>
      <c r="G3307" s="11" t="s">
        <v>4732</v>
      </c>
      <c r="H3307" s="42">
        <v>0</v>
      </c>
      <c r="I3307" s="42">
        <v>0</v>
      </c>
      <c r="J3307" s="42">
        <v>0</v>
      </c>
      <c r="K3307" s="42">
        <v>0</v>
      </c>
      <c r="N3307" s="43"/>
    </row>
    <row r="3308" spans="1:14" x14ac:dyDescent="0.3">
      <c r="A3308" s="10" t="s">
        <v>9</v>
      </c>
      <c r="B3308" s="10" t="s">
        <v>129</v>
      </c>
      <c r="C3308" s="10" t="s">
        <v>4779</v>
      </c>
      <c r="D3308" s="10" t="s">
        <v>5681</v>
      </c>
      <c r="E3308" s="11" t="s">
        <v>5682</v>
      </c>
      <c r="F3308" s="10" t="s">
        <v>4786</v>
      </c>
      <c r="G3308" s="11" t="s">
        <v>4787</v>
      </c>
      <c r="H3308" s="42">
        <v>89880.670800000007</v>
      </c>
      <c r="I3308" s="42">
        <v>708.18516055387397</v>
      </c>
      <c r="J3308" s="42">
        <v>28204.6667799891</v>
      </c>
      <c r="K3308" s="42">
        <v>28912.851940543002</v>
      </c>
      <c r="N3308" s="43"/>
    </row>
    <row r="3309" spans="1:14" x14ac:dyDescent="0.3">
      <c r="A3309" s="10" t="s">
        <v>9</v>
      </c>
      <c r="B3309" s="10" t="s">
        <v>129</v>
      </c>
      <c r="C3309" s="10" t="s">
        <v>4779</v>
      </c>
      <c r="D3309" s="10" t="s">
        <v>5681</v>
      </c>
      <c r="E3309" s="11" t="s">
        <v>5682</v>
      </c>
      <c r="F3309" s="10" t="s">
        <v>4739</v>
      </c>
      <c r="G3309" s="11" t="s">
        <v>4740</v>
      </c>
      <c r="H3309" s="42">
        <v>7883.0702000000001</v>
      </c>
      <c r="I3309" s="42">
        <v>62.112057174053298</v>
      </c>
      <c r="J3309" s="42">
        <v>2473.7172891954901</v>
      </c>
      <c r="K3309" s="42">
        <v>2535.82934636955</v>
      </c>
      <c r="N3309" s="43"/>
    </row>
    <row r="3310" spans="1:14" x14ac:dyDescent="0.3">
      <c r="A3310" s="10" t="s">
        <v>9</v>
      </c>
      <c r="B3310" s="10" t="s">
        <v>129</v>
      </c>
      <c r="C3310" s="10" t="s">
        <v>4779</v>
      </c>
      <c r="D3310" s="10" t="s">
        <v>5681</v>
      </c>
      <c r="E3310" s="11" t="s">
        <v>5682</v>
      </c>
      <c r="F3310" s="10" t="s">
        <v>4788</v>
      </c>
      <c r="G3310" s="11" t="s">
        <v>4789</v>
      </c>
      <c r="H3310" s="42">
        <v>0</v>
      </c>
      <c r="I3310" s="42">
        <v>0</v>
      </c>
      <c r="J3310" s="42">
        <v>0</v>
      </c>
      <c r="K3310" s="42">
        <v>0</v>
      </c>
      <c r="N3310" s="43"/>
    </row>
    <row r="3311" spans="1:14" x14ac:dyDescent="0.3">
      <c r="A3311" s="10" t="s">
        <v>9</v>
      </c>
      <c r="B3311" s="10" t="s">
        <v>129</v>
      </c>
      <c r="C3311" s="10" t="s">
        <v>4779</v>
      </c>
      <c r="D3311" s="10" t="s">
        <v>5681</v>
      </c>
      <c r="E3311" s="11" t="s">
        <v>5682</v>
      </c>
      <c r="F3311" s="10" t="s">
        <v>4741</v>
      </c>
      <c r="G3311" s="11" t="s">
        <v>4742</v>
      </c>
      <c r="H3311" s="42">
        <v>10115.847400000001</v>
      </c>
      <c r="I3311" s="42">
        <v>79.704489552831404</v>
      </c>
      <c r="J3311" s="42">
        <v>3174.3655387364101</v>
      </c>
      <c r="K3311" s="42">
        <v>3254.0700282892399</v>
      </c>
      <c r="N3311" s="43"/>
    </row>
    <row r="3312" spans="1:14" x14ac:dyDescent="0.3">
      <c r="A3312" s="10" t="s">
        <v>9</v>
      </c>
      <c r="B3312" s="10" t="s">
        <v>129</v>
      </c>
      <c r="C3312" s="10" t="s">
        <v>4779</v>
      </c>
      <c r="D3312" s="10" t="s">
        <v>5683</v>
      </c>
      <c r="E3312" s="11" t="s">
        <v>5684</v>
      </c>
      <c r="F3312" s="10" t="s">
        <v>13</v>
      </c>
      <c r="G3312" s="11" t="s">
        <v>415</v>
      </c>
      <c r="H3312" s="42">
        <v>0</v>
      </c>
      <c r="I3312" s="42">
        <v>0</v>
      </c>
      <c r="J3312" s="42">
        <v>0</v>
      </c>
      <c r="K3312" s="42">
        <v>0</v>
      </c>
      <c r="N3312" s="43"/>
    </row>
    <row r="3313" spans="1:14" x14ac:dyDescent="0.3">
      <c r="A3313" s="10" t="s">
        <v>9</v>
      </c>
      <c r="B3313" s="10" t="s">
        <v>129</v>
      </c>
      <c r="C3313" s="10" t="s">
        <v>4779</v>
      </c>
      <c r="D3313" s="10" t="s">
        <v>5683</v>
      </c>
      <c r="E3313" s="11" t="s">
        <v>5684</v>
      </c>
      <c r="F3313" s="10" t="s">
        <v>416</v>
      </c>
      <c r="G3313" s="11" t="s">
        <v>417</v>
      </c>
      <c r="H3313" s="42">
        <v>351009.03600000002</v>
      </c>
      <c r="I3313" s="42">
        <v>1679.44986231188</v>
      </c>
      <c r="J3313" s="42">
        <v>18729.464438040301</v>
      </c>
      <c r="K3313" s="42">
        <v>20408.9143003522</v>
      </c>
      <c r="N3313" s="43"/>
    </row>
    <row r="3314" spans="1:14" x14ac:dyDescent="0.3">
      <c r="A3314" s="10" t="s">
        <v>9</v>
      </c>
      <c r="B3314" s="10" t="s">
        <v>129</v>
      </c>
      <c r="C3314" s="10" t="s">
        <v>4779</v>
      </c>
      <c r="D3314" s="10" t="s">
        <v>5683</v>
      </c>
      <c r="E3314" s="11" t="s">
        <v>5684</v>
      </c>
      <c r="F3314" s="10" t="s">
        <v>4731</v>
      </c>
      <c r="G3314" s="11" t="s">
        <v>4732</v>
      </c>
      <c r="H3314" s="42">
        <v>0</v>
      </c>
      <c r="I3314" s="42">
        <v>0</v>
      </c>
      <c r="J3314" s="42">
        <v>0</v>
      </c>
      <c r="K3314" s="42">
        <v>0</v>
      </c>
      <c r="N3314" s="43"/>
    </row>
    <row r="3315" spans="1:14" x14ac:dyDescent="0.3">
      <c r="A3315" s="10" t="s">
        <v>9</v>
      </c>
      <c r="B3315" s="10" t="s">
        <v>129</v>
      </c>
      <c r="C3315" s="10" t="s">
        <v>4779</v>
      </c>
      <c r="D3315" s="10" t="s">
        <v>5683</v>
      </c>
      <c r="E3315" s="11" t="s">
        <v>5684</v>
      </c>
      <c r="F3315" s="10" t="s">
        <v>4786</v>
      </c>
      <c r="G3315" s="11" t="s">
        <v>4787</v>
      </c>
      <c r="H3315" s="42">
        <v>0</v>
      </c>
      <c r="I3315" s="42">
        <v>0</v>
      </c>
      <c r="J3315" s="42">
        <v>0</v>
      </c>
      <c r="K3315" s="42">
        <v>0</v>
      </c>
      <c r="N3315" s="43"/>
    </row>
    <row r="3316" spans="1:14" x14ac:dyDescent="0.3">
      <c r="A3316" s="10" t="s">
        <v>9</v>
      </c>
      <c r="B3316" s="10" t="s">
        <v>129</v>
      </c>
      <c r="C3316" s="10" t="s">
        <v>4779</v>
      </c>
      <c r="D3316" s="10" t="s">
        <v>5683</v>
      </c>
      <c r="E3316" s="11" t="s">
        <v>5684</v>
      </c>
      <c r="F3316" s="10" t="s">
        <v>4859</v>
      </c>
      <c r="G3316" s="11" t="s">
        <v>4860</v>
      </c>
      <c r="H3316" s="42">
        <v>13965.7268</v>
      </c>
      <c r="I3316" s="42">
        <v>66.820894972782597</v>
      </c>
      <c r="J3316" s="42">
        <v>745.19615273775196</v>
      </c>
      <c r="K3316" s="42">
        <v>812.01704771053505</v>
      </c>
      <c r="N3316" s="43"/>
    </row>
    <row r="3317" spans="1:14" x14ac:dyDescent="0.3">
      <c r="A3317" s="10" t="s">
        <v>9</v>
      </c>
      <c r="B3317" s="10" t="s">
        <v>129</v>
      </c>
      <c r="C3317" s="10" t="s">
        <v>4779</v>
      </c>
      <c r="D3317" s="10" t="s">
        <v>5683</v>
      </c>
      <c r="E3317" s="11" t="s">
        <v>5684</v>
      </c>
      <c r="F3317" s="10" t="s">
        <v>4788</v>
      </c>
      <c r="G3317" s="11" t="s">
        <v>4789</v>
      </c>
      <c r="H3317" s="42">
        <v>0</v>
      </c>
      <c r="I3317" s="42">
        <v>0</v>
      </c>
      <c r="J3317" s="42">
        <v>0</v>
      </c>
      <c r="K3317" s="42">
        <v>0</v>
      </c>
      <c r="N3317" s="43"/>
    </row>
    <row r="3318" spans="1:14" x14ac:dyDescent="0.3">
      <c r="A3318" s="10" t="s">
        <v>9</v>
      </c>
      <c r="B3318" s="10" t="s">
        <v>129</v>
      </c>
      <c r="C3318" s="10" t="s">
        <v>4779</v>
      </c>
      <c r="D3318" s="10" t="s">
        <v>5683</v>
      </c>
      <c r="E3318" s="11" t="s">
        <v>5684</v>
      </c>
      <c r="F3318" s="10" t="s">
        <v>4741</v>
      </c>
      <c r="G3318" s="11" t="s">
        <v>4742</v>
      </c>
      <c r="H3318" s="42">
        <v>14700.764999999999</v>
      </c>
      <c r="I3318" s="42">
        <v>70.337784181876401</v>
      </c>
      <c r="J3318" s="42">
        <v>784.41700288184404</v>
      </c>
      <c r="K3318" s="42">
        <v>854.75478706372098</v>
      </c>
      <c r="N3318" s="43"/>
    </row>
    <row r="3319" spans="1:14" x14ac:dyDescent="0.3">
      <c r="A3319" s="10" t="s">
        <v>9</v>
      </c>
      <c r="B3319" s="10" t="s">
        <v>129</v>
      </c>
      <c r="C3319" s="10" t="s">
        <v>4779</v>
      </c>
      <c r="D3319" s="10" t="s">
        <v>5685</v>
      </c>
      <c r="E3319" s="11" t="s">
        <v>5686</v>
      </c>
      <c r="F3319" s="10" t="s">
        <v>416</v>
      </c>
      <c r="G3319" s="11" t="s">
        <v>417</v>
      </c>
      <c r="H3319" s="42">
        <v>104040.0454</v>
      </c>
      <c r="I3319" s="42">
        <v>943.538246529395</v>
      </c>
      <c r="J3319" s="42">
        <v>10121.0648065767</v>
      </c>
      <c r="K3319" s="42">
        <v>11064.603053106101</v>
      </c>
      <c r="N3319" s="43"/>
    </row>
    <row r="3320" spans="1:14" x14ac:dyDescent="0.3">
      <c r="A3320" s="10" t="s">
        <v>9</v>
      </c>
      <c r="B3320" s="10" t="s">
        <v>129</v>
      </c>
      <c r="C3320" s="10" t="s">
        <v>4779</v>
      </c>
      <c r="D3320" s="10" t="s">
        <v>5685</v>
      </c>
      <c r="E3320" s="11" t="s">
        <v>5686</v>
      </c>
      <c r="F3320" s="10" t="s">
        <v>4731</v>
      </c>
      <c r="G3320" s="11" t="s">
        <v>4732</v>
      </c>
      <c r="H3320" s="42">
        <v>0</v>
      </c>
      <c r="I3320" s="42">
        <v>0</v>
      </c>
      <c r="J3320" s="42">
        <v>0</v>
      </c>
      <c r="K3320" s="42">
        <v>0</v>
      </c>
      <c r="N3320" s="43"/>
    </row>
    <row r="3321" spans="1:14" x14ac:dyDescent="0.3">
      <c r="A3321" s="10" t="s">
        <v>9</v>
      </c>
      <c r="B3321" s="10" t="s">
        <v>129</v>
      </c>
      <c r="C3321" s="10" t="s">
        <v>4779</v>
      </c>
      <c r="D3321" s="10" t="s">
        <v>5685</v>
      </c>
      <c r="E3321" s="11" t="s">
        <v>5686</v>
      </c>
      <c r="F3321" s="10" t="s">
        <v>4786</v>
      </c>
      <c r="G3321" s="11" t="s">
        <v>4787</v>
      </c>
      <c r="H3321" s="42">
        <v>0</v>
      </c>
      <c r="I3321" s="42">
        <v>0</v>
      </c>
      <c r="J3321" s="42">
        <v>0</v>
      </c>
      <c r="K3321" s="42">
        <v>0</v>
      </c>
      <c r="N3321" s="43"/>
    </row>
    <row r="3322" spans="1:14" x14ac:dyDescent="0.3">
      <c r="A3322" s="10" t="s">
        <v>9</v>
      </c>
      <c r="B3322" s="10" t="s">
        <v>129</v>
      </c>
      <c r="C3322" s="10" t="s">
        <v>4779</v>
      </c>
      <c r="D3322" s="10" t="s">
        <v>5685</v>
      </c>
      <c r="E3322" s="11" t="s">
        <v>5686</v>
      </c>
      <c r="F3322" s="10" t="s">
        <v>4859</v>
      </c>
      <c r="G3322" s="11" t="s">
        <v>4860</v>
      </c>
      <c r="H3322" s="42">
        <v>17722.075499999999</v>
      </c>
      <c r="I3322" s="42">
        <v>160.72134538339699</v>
      </c>
      <c r="J3322" s="42">
        <v>1724.0118865440099</v>
      </c>
      <c r="K3322" s="42">
        <v>1884.7332319274001</v>
      </c>
      <c r="N3322" s="43"/>
    </row>
    <row r="3323" spans="1:14" x14ac:dyDescent="0.3">
      <c r="A3323" s="10" t="s">
        <v>9</v>
      </c>
      <c r="B3323" s="10" t="s">
        <v>129</v>
      </c>
      <c r="C3323" s="10" t="s">
        <v>4779</v>
      </c>
      <c r="D3323" s="10" t="s">
        <v>5685</v>
      </c>
      <c r="E3323" s="11" t="s">
        <v>5686</v>
      </c>
      <c r="F3323" s="10" t="s">
        <v>4788</v>
      </c>
      <c r="G3323" s="11" t="s">
        <v>4789</v>
      </c>
      <c r="H3323" s="42">
        <v>0</v>
      </c>
      <c r="I3323" s="42">
        <v>0</v>
      </c>
      <c r="J3323" s="42">
        <v>0</v>
      </c>
      <c r="K3323" s="42">
        <v>0</v>
      </c>
      <c r="N3323" s="43"/>
    </row>
    <row r="3324" spans="1:14" x14ac:dyDescent="0.3">
      <c r="A3324" s="10" t="s">
        <v>9</v>
      </c>
      <c r="B3324" s="10" t="s">
        <v>129</v>
      </c>
      <c r="C3324" s="10" t="s">
        <v>4779</v>
      </c>
      <c r="D3324" s="10" t="s">
        <v>5687</v>
      </c>
      <c r="E3324" s="11" t="s">
        <v>5688</v>
      </c>
      <c r="F3324" s="10" t="s">
        <v>13</v>
      </c>
      <c r="G3324" s="11" t="s">
        <v>415</v>
      </c>
      <c r="H3324" s="42">
        <v>0</v>
      </c>
      <c r="I3324" s="42">
        <v>0</v>
      </c>
      <c r="J3324" s="42">
        <v>0</v>
      </c>
      <c r="K3324" s="42">
        <v>0</v>
      </c>
      <c r="N3324" s="43"/>
    </row>
    <row r="3325" spans="1:14" x14ac:dyDescent="0.3">
      <c r="A3325" s="10" t="s">
        <v>9</v>
      </c>
      <c r="B3325" s="10" t="s">
        <v>129</v>
      </c>
      <c r="C3325" s="10" t="s">
        <v>4779</v>
      </c>
      <c r="D3325" s="10" t="s">
        <v>5687</v>
      </c>
      <c r="E3325" s="11" t="s">
        <v>5688</v>
      </c>
      <c r="F3325" s="10" t="s">
        <v>416</v>
      </c>
      <c r="G3325" s="11" t="s">
        <v>417</v>
      </c>
      <c r="H3325" s="42">
        <v>25851.9905</v>
      </c>
      <c r="I3325" s="42">
        <v>409.69817622212798</v>
      </c>
      <c r="J3325" s="42">
        <v>1988.9013486630599</v>
      </c>
      <c r="K3325" s="42">
        <v>2398.59952488519</v>
      </c>
      <c r="N3325" s="43"/>
    </row>
    <row r="3326" spans="1:14" x14ac:dyDescent="0.3">
      <c r="A3326" s="10" t="s">
        <v>9</v>
      </c>
      <c r="B3326" s="10" t="s">
        <v>129</v>
      </c>
      <c r="C3326" s="10" t="s">
        <v>4779</v>
      </c>
      <c r="D3326" s="10" t="s">
        <v>5687</v>
      </c>
      <c r="E3326" s="11" t="s">
        <v>5688</v>
      </c>
      <c r="F3326" s="10" t="s">
        <v>4731</v>
      </c>
      <c r="G3326" s="11" t="s">
        <v>4732</v>
      </c>
      <c r="H3326" s="42">
        <v>0</v>
      </c>
      <c r="I3326" s="42">
        <v>0</v>
      </c>
      <c r="J3326" s="42">
        <v>0</v>
      </c>
      <c r="K3326" s="42">
        <v>0</v>
      </c>
      <c r="N3326" s="43"/>
    </row>
    <row r="3327" spans="1:14" x14ac:dyDescent="0.3">
      <c r="A3327" s="10" t="s">
        <v>9</v>
      </c>
      <c r="B3327" s="10" t="s">
        <v>129</v>
      </c>
      <c r="C3327" s="10" t="s">
        <v>4779</v>
      </c>
      <c r="D3327" s="10" t="s">
        <v>5687</v>
      </c>
      <c r="E3327" s="11" t="s">
        <v>5688</v>
      </c>
      <c r="F3327" s="10" t="s">
        <v>4786</v>
      </c>
      <c r="G3327" s="11" t="s">
        <v>4787</v>
      </c>
      <c r="H3327" s="42">
        <v>0</v>
      </c>
      <c r="I3327" s="42">
        <v>0</v>
      </c>
      <c r="J3327" s="42">
        <v>0</v>
      </c>
      <c r="K3327" s="42">
        <v>0</v>
      </c>
      <c r="N3327" s="43"/>
    </row>
    <row r="3328" spans="1:14" x14ac:dyDescent="0.3">
      <c r="A3328" s="10" t="s">
        <v>9</v>
      </c>
      <c r="B3328" s="10" t="s">
        <v>129</v>
      </c>
      <c r="C3328" s="10" t="s">
        <v>4779</v>
      </c>
      <c r="D3328" s="10" t="s">
        <v>5687</v>
      </c>
      <c r="E3328" s="11" t="s">
        <v>5688</v>
      </c>
      <c r="F3328" s="10" t="s">
        <v>4788</v>
      </c>
      <c r="G3328" s="11" t="s">
        <v>4789</v>
      </c>
      <c r="H3328" s="42">
        <v>0</v>
      </c>
      <c r="I3328" s="42">
        <v>0</v>
      </c>
      <c r="J3328" s="42">
        <v>0</v>
      </c>
      <c r="K3328" s="42">
        <v>0</v>
      </c>
      <c r="N3328" s="43"/>
    </row>
    <row r="3329" spans="1:14" x14ac:dyDescent="0.3">
      <c r="A3329" s="10" t="s">
        <v>9</v>
      </c>
      <c r="B3329" s="10" t="s">
        <v>129</v>
      </c>
      <c r="C3329" s="10" t="s">
        <v>4779</v>
      </c>
      <c r="D3329" s="10" t="s">
        <v>5687</v>
      </c>
      <c r="E3329" s="11" t="s">
        <v>5688</v>
      </c>
      <c r="F3329" s="10" t="s">
        <v>4741</v>
      </c>
      <c r="G3329" s="11" t="s">
        <v>4742</v>
      </c>
      <c r="H3329" s="42">
        <v>205.21109999999999</v>
      </c>
      <c r="I3329" s="42">
        <v>3.2521528437182798</v>
      </c>
      <c r="J3329" s="42">
        <v>15.787747059490901</v>
      </c>
      <c r="K3329" s="42">
        <v>19.0398999032092</v>
      </c>
      <c r="N3329" s="43"/>
    </row>
    <row r="3330" spans="1:14" x14ac:dyDescent="0.3">
      <c r="A3330" s="10" t="s">
        <v>9</v>
      </c>
      <c r="B3330" s="10" t="s">
        <v>129</v>
      </c>
      <c r="C3330" s="10" t="s">
        <v>4779</v>
      </c>
      <c r="D3330" s="10" t="s">
        <v>5689</v>
      </c>
      <c r="E3330" s="11" t="s">
        <v>5690</v>
      </c>
      <c r="F3330" s="10" t="s">
        <v>13</v>
      </c>
      <c r="G3330" s="11" t="s">
        <v>415</v>
      </c>
      <c r="H3330" s="42">
        <v>0</v>
      </c>
      <c r="I3330" s="42">
        <v>0</v>
      </c>
      <c r="J3330" s="42">
        <v>0</v>
      </c>
      <c r="K3330" s="42">
        <v>0</v>
      </c>
      <c r="N3330" s="43"/>
    </row>
    <row r="3331" spans="1:14" x14ac:dyDescent="0.3">
      <c r="A3331" s="10" t="s">
        <v>9</v>
      </c>
      <c r="B3331" s="10" t="s">
        <v>129</v>
      </c>
      <c r="C3331" s="10" t="s">
        <v>4779</v>
      </c>
      <c r="D3331" s="10" t="s">
        <v>5689</v>
      </c>
      <c r="E3331" s="11" t="s">
        <v>5690</v>
      </c>
      <c r="F3331" s="10" t="s">
        <v>416</v>
      </c>
      <c r="G3331" s="11" t="s">
        <v>417</v>
      </c>
      <c r="H3331" s="42">
        <v>23086.9771</v>
      </c>
      <c r="I3331" s="42">
        <v>311.55806833742298</v>
      </c>
      <c r="J3331" s="42">
        <v>182.013349008799</v>
      </c>
      <c r="K3331" s="42">
        <v>493.57141734622297</v>
      </c>
      <c r="N3331" s="43"/>
    </row>
    <row r="3332" spans="1:14" x14ac:dyDescent="0.3">
      <c r="A3332" s="10" t="s">
        <v>9</v>
      </c>
      <c r="B3332" s="10" t="s">
        <v>129</v>
      </c>
      <c r="C3332" s="10" t="s">
        <v>4779</v>
      </c>
      <c r="D3332" s="10" t="s">
        <v>5689</v>
      </c>
      <c r="E3332" s="11" t="s">
        <v>5690</v>
      </c>
      <c r="F3332" s="10" t="s">
        <v>4731</v>
      </c>
      <c r="G3332" s="11" t="s">
        <v>4732</v>
      </c>
      <c r="H3332" s="42">
        <v>0</v>
      </c>
      <c r="I3332" s="42">
        <v>0</v>
      </c>
      <c r="J3332" s="42">
        <v>0</v>
      </c>
      <c r="K3332" s="42">
        <v>0</v>
      </c>
      <c r="N3332" s="43"/>
    </row>
    <row r="3333" spans="1:14" x14ac:dyDescent="0.3">
      <c r="A3333" s="10" t="s">
        <v>9</v>
      </c>
      <c r="B3333" s="10" t="s">
        <v>129</v>
      </c>
      <c r="C3333" s="10" t="s">
        <v>4779</v>
      </c>
      <c r="D3333" s="10" t="s">
        <v>5689</v>
      </c>
      <c r="E3333" s="11" t="s">
        <v>5690</v>
      </c>
      <c r="F3333" s="10" t="s">
        <v>4786</v>
      </c>
      <c r="G3333" s="11" t="s">
        <v>4787</v>
      </c>
      <c r="H3333" s="42">
        <v>0</v>
      </c>
      <c r="I3333" s="42">
        <v>0</v>
      </c>
      <c r="J3333" s="42">
        <v>0</v>
      </c>
      <c r="K3333" s="42">
        <v>0</v>
      </c>
      <c r="N3333" s="43"/>
    </row>
    <row r="3334" spans="1:14" x14ac:dyDescent="0.3">
      <c r="A3334" s="10" t="s">
        <v>9</v>
      </c>
      <c r="B3334" s="10" t="s">
        <v>129</v>
      </c>
      <c r="C3334" s="10" t="s">
        <v>4779</v>
      </c>
      <c r="D3334" s="10" t="s">
        <v>5689</v>
      </c>
      <c r="E3334" s="11" t="s">
        <v>5690</v>
      </c>
      <c r="F3334" s="10" t="s">
        <v>4788</v>
      </c>
      <c r="G3334" s="11" t="s">
        <v>4789</v>
      </c>
      <c r="H3334" s="42">
        <v>0</v>
      </c>
      <c r="I3334" s="42">
        <v>0</v>
      </c>
      <c r="J3334" s="42">
        <v>0</v>
      </c>
      <c r="K3334" s="42">
        <v>0</v>
      </c>
      <c r="N3334" s="43"/>
    </row>
    <row r="3335" spans="1:14" x14ac:dyDescent="0.3">
      <c r="A3335" s="10" t="s">
        <v>9</v>
      </c>
      <c r="B3335" s="10" t="s">
        <v>129</v>
      </c>
      <c r="C3335" s="10" t="s">
        <v>4779</v>
      </c>
      <c r="D3335" s="10" t="s">
        <v>5689</v>
      </c>
      <c r="E3335" s="11" t="s">
        <v>5690</v>
      </c>
      <c r="F3335" s="10" t="s">
        <v>4838</v>
      </c>
      <c r="G3335" s="11" t="s">
        <v>4839</v>
      </c>
      <c r="H3335" s="42">
        <v>31611.465700000001</v>
      </c>
      <c r="I3335" s="42">
        <v>132.01643447951</v>
      </c>
      <c r="J3335" s="42">
        <v>10.318915538661001</v>
      </c>
      <c r="K3335" s="42">
        <v>142.335350018171</v>
      </c>
      <c r="N3335" s="43"/>
    </row>
    <row r="3336" spans="1:14" x14ac:dyDescent="0.3">
      <c r="A3336" s="10" t="s">
        <v>9</v>
      </c>
      <c r="B3336" s="10" t="s">
        <v>129</v>
      </c>
      <c r="C3336" s="10" t="s">
        <v>4779</v>
      </c>
      <c r="D3336" s="10" t="s">
        <v>5689</v>
      </c>
      <c r="E3336" s="11" t="s">
        <v>5690</v>
      </c>
      <c r="F3336" s="10" t="s">
        <v>4840</v>
      </c>
      <c r="G3336" s="11" t="s">
        <v>4841</v>
      </c>
      <c r="H3336" s="42">
        <v>25855.348099999999</v>
      </c>
      <c r="I3336" s="42">
        <v>107.97762103697301</v>
      </c>
      <c r="J3336" s="42">
        <v>8.4399488286361404</v>
      </c>
      <c r="K3336" s="42">
        <v>116.417569865609</v>
      </c>
      <c r="N3336" s="43"/>
    </row>
    <row r="3337" spans="1:14" x14ac:dyDescent="0.3">
      <c r="A3337" s="10" t="s">
        <v>9</v>
      </c>
      <c r="B3337" s="10" t="s">
        <v>129</v>
      </c>
      <c r="C3337" s="10" t="s">
        <v>4779</v>
      </c>
      <c r="D3337" s="10" t="s">
        <v>5691</v>
      </c>
      <c r="E3337" s="11" t="s">
        <v>5692</v>
      </c>
      <c r="F3337" s="10" t="s">
        <v>416</v>
      </c>
      <c r="G3337" s="11" t="s">
        <v>417</v>
      </c>
      <c r="H3337" s="42">
        <v>177242.1808</v>
      </c>
      <c r="I3337" s="42">
        <v>2005.8732024369201</v>
      </c>
      <c r="J3337" s="42">
        <v>9759.6605126043996</v>
      </c>
      <c r="K3337" s="42">
        <v>11765.5337150413</v>
      </c>
      <c r="N3337" s="43"/>
    </row>
    <row r="3338" spans="1:14" x14ac:dyDescent="0.3">
      <c r="A3338" s="10" t="s">
        <v>9</v>
      </c>
      <c r="B3338" s="10" t="s">
        <v>129</v>
      </c>
      <c r="C3338" s="10" t="s">
        <v>4779</v>
      </c>
      <c r="D3338" s="10" t="s">
        <v>5691</v>
      </c>
      <c r="E3338" s="11" t="s">
        <v>5692</v>
      </c>
      <c r="F3338" s="10" t="s">
        <v>4731</v>
      </c>
      <c r="G3338" s="11" t="s">
        <v>4732</v>
      </c>
      <c r="H3338" s="42">
        <v>0</v>
      </c>
      <c r="I3338" s="42">
        <v>0</v>
      </c>
      <c r="J3338" s="42">
        <v>0</v>
      </c>
      <c r="K3338" s="42">
        <v>0</v>
      </c>
      <c r="N3338" s="43"/>
    </row>
    <row r="3339" spans="1:14" x14ac:dyDescent="0.3">
      <c r="A3339" s="10" t="s">
        <v>9</v>
      </c>
      <c r="B3339" s="10" t="s">
        <v>129</v>
      </c>
      <c r="C3339" s="10" t="s">
        <v>4779</v>
      </c>
      <c r="D3339" s="10" t="s">
        <v>5691</v>
      </c>
      <c r="E3339" s="11" t="s">
        <v>5692</v>
      </c>
      <c r="F3339" s="10" t="s">
        <v>4786</v>
      </c>
      <c r="G3339" s="11" t="s">
        <v>4787</v>
      </c>
      <c r="H3339" s="42">
        <v>14906.0743</v>
      </c>
      <c r="I3339" s="42">
        <v>168.69401430368799</v>
      </c>
      <c r="J3339" s="42">
        <v>820.78782851888695</v>
      </c>
      <c r="K3339" s="42">
        <v>989.48184282257603</v>
      </c>
      <c r="N3339" s="43"/>
    </row>
    <row r="3340" spans="1:14" x14ac:dyDescent="0.3">
      <c r="A3340" s="10" t="s">
        <v>9</v>
      </c>
      <c r="B3340" s="10" t="s">
        <v>129</v>
      </c>
      <c r="C3340" s="10" t="s">
        <v>4779</v>
      </c>
      <c r="D3340" s="10" t="s">
        <v>5691</v>
      </c>
      <c r="E3340" s="11" t="s">
        <v>5692</v>
      </c>
      <c r="F3340" s="10" t="s">
        <v>4859</v>
      </c>
      <c r="G3340" s="11" t="s">
        <v>4860</v>
      </c>
      <c r="H3340" s="42">
        <v>24828.1453</v>
      </c>
      <c r="I3340" s="42">
        <v>280.98340441030399</v>
      </c>
      <c r="J3340" s="42">
        <v>1367.1365834035701</v>
      </c>
      <c r="K3340" s="42">
        <v>1648.11998781387</v>
      </c>
      <c r="N3340" s="43"/>
    </row>
    <row r="3341" spans="1:14" x14ac:dyDescent="0.3">
      <c r="A3341" s="10" t="s">
        <v>9</v>
      </c>
      <c r="B3341" s="10" t="s">
        <v>129</v>
      </c>
      <c r="C3341" s="10" t="s">
        <v>4779</v>
      </c>
      <c r="D3341" s="10" t="s">
        <v>5691</v>
      </c>
      <c r="E3341" s="11" t="s">
        <v>5692</v>
      </c>
      <c r="F3341" s="10" t="s">
        <v>4788</v>
      </c>
      <c r="G3341" s="11" t="s">
        <v>4789</v>
      </c>
      <c r="H3341" s="42">
        <v>0</v>
      </c>
      <c r="I3341" s="42">
        <v>0</v>
      </c>
      <c r="J3341" s="42">
        <v>0</v>
      </c>
      <c r="K3341" s="42">
        <v>0</v>
      </c>
      <c r="N3341" s="43"/>
    </row>
    <row r="3342" spans="1:14" x14ac:dyDescent="0.3">
      <c r="A3342" s="10" t="s">
        <v>9</v>
      </c>
      <c r="B3342" s="10" t="s">
        <v>129</v>
      </c>
      <c r="C3342" s="10" t="s">
        <v>4779</v>
      </c>
      <c r="D3342" s="10" t="s">
        <v>5691</v>
      </c>
      <c r="E3342" s="11" t="s">
        <v>5692</v>
      </c>
      <c r="F3342" s="10" t="s">
        <v>4838</v>
      </c>
      <c r="G3342" s="11" t="s">
        <v>4839</v>
      </c>
      <c r="H3342" s="42">
        <v>48404.935899999997</v>
      </c>
      <c r="I3342" s="42">
        <v>316.89798000852699</v>
      </c>
      <c r="J3342" s="42">
        <v>566.58389395448603</v>
      </c>
      <c r="K3342" s="42">
        <v>883.48187396301398</v>
      </c>
      <c r="N3342" s="43"/>
    </row>
    <row r="3343" spans="1:14" x14ac:dyDescent="0.3">
      <c r="A3343" s="10" t="s">
        <v>9</v>
      </c>
      <c r="B3343" s="10" t="s">
        <v>129</v>
      </c>
      <c r="C3343" s="10" t="s">
        <v>4779</v>
      </c>
      <c r="D3343" s="10" t="s">
        <v>5691</v>
      </c>
      <c r="E3343" s="11" t="s">
        <v>5692</v>
      </c>
      <c r="F3343" s="10" t="s">
        <v>4840</v>
      </c>
      <c r="G3343" s="11" t="s">
        <v>4841</v>
      </c>
      <c r="H3343" s="42">
        <v>25823.169000000002</v>
      </c>
      <c r="I3343" s="42">
        <v>169.05941344204899</v>
      </c>
      <c r="J3343" s="42">
        <v>302.26238985518398</v>
      </c>
      <c r="K3343" s="42">
        <v>471.32180329723298</v>
      </c>
      <c r="N3343" s="43"/>
    </row>
    <row r="3344" spans="1:14" x14ac:dyDescent="0.3">
      <c r="A3344" s="10" t="s">
        <v>9</v>
      </c>
      <c r="B3344" s="10" t="s">
        <v>129</v>
      </c>
      <c r="C3344" s="10" t="s">
        <v>11</v>
      </c>
      <c r="D3344" s="10" t="s">
        <v>133</v>
      </c>
      <c r="E3344" s="11" t="s">
        <v>519</v>
      </c>
      <c r="F3344" s="10" t="s">
        <v>15</v>
      </c>
      <c r="G3344" s="11" t="s">
        <v>418</v>
      </c>
      <c r="H3344" s="42">
        <v>561208.30099999998</v>
      </c>
      <c r="I3344" s="42">
        <v>4118.2481961274098</v>
      </c>
      <c r="J3344" s="42">
        <v>0</v>
      </c>
      <c r="K3344" s="42">
        <v>4118.2481961274098</v>
      </c>
      <c r="N3344" s="43"/>
    </row>
    <row r="3345" spans="1:14" x14ac:dyDescent="0.3">
      <c r="A3345" s="10" t="s">
        <v>9</v>
      </c>
      <c r="B3345" s="10" t="s">
        <v>129</v>
      </c>
      <c r="C3345" s="10" t="s">
        <v>11</v>
      </c>
      <c r="D3345" s="10" t="s">
        <v>133</v>
      </c>
      <c r="E3345" s="11" t="s">
        <v>519</v>
      </c>
      <c r="F3345" s="10" t="s">
        <v>16</v>
      </c>
      <c r="G3345" s="11" t="s">
        <v>426</v>
      </c>
      <c r="H3345" s="42">
        <v>0</v>
      </c>
      <c r="I3345" s="42">
        <v>0</v>
      </c>
      <c r="J3345" s="42">
        <v>0</v>
      </c>
      <c r="K3345" s="42">
        <v>0</v>
      </c>
      <c r="N3345" s="43"/>
    </row>
    <row r="3346" spans="1:14" x14ac:dyDescent="0.3">
      <c r="A3346" s="10" t="s">
        <v>9</v>
      </c>
      <c r="B3346" s="10" t="s">
        <v>129</v>
      </c>
      <c r="C3346" s="10" t="s">
        <v>11</v>
      </c>
      <c r="D3346" s="10" t="s">
        <v>133</v>
      </c>
      <c r="E3346" s="11" t="s">
        <v>519</v>
      </c>
      <c r="F3346" s="10" t="s">
        <v>17</v>
      </c>
      <c r="G3346" s="11" t="s">
        <v>4798</v>
      </c>
      <c r="H3346" s="42">
        <v>0</v>
      </c>
      <c r="I3346" s="42">
        <v>0</v>
      </c>
      <c r="J3346" s="42">
        <v>0</v>
      </c>
      <c r="K3346" s="42">
        <v>0</v>
      </c>
      <c r="N3346" s="43"/>
    </row>
    <row r="3347" spans="1:14" x14ac:dyDescent="0.3">
      <c r="A3347" s="10" t="s">
        <v>9</v>
      </c>
      <c r="B3347" s="10" t="s">
        <v>129</v>
      </c>
      <c r="C3347" s="10" t="s">
        <v>11</v>
      </c>
      <c r="D3347" s="10" t="s">
        <v>133</v>
      </c>
      <c r="E3347" s="11" t="s">
        <v>519</v>
      </c>
      <c r="F3347" s="10" t="s">
        <v>18</v>
      </c>
      <c r="G3347" s="11" t="s">
        <v>4799</v>
      </c>
      <c r="H3347" s="42">
        <v>1473449.666</v>
      </c>
      <c r="I3347" s="42">
        <v>10812.440618640599</v>
      </c>
      <c r="J3347" s="42">
        <v>37774.199965956403</v>
      </c>
      <c r="K3347" s="42">
        <v>48586.640584597</v>
      </c>
      <c r="N3347" s="43"/>
    </row>
    <row r="3348" spans="1:14" x14ac:dyDescent="0.3">
      <c r="A3348" s="10" t="s">
        <v>9</v>
      </c>
      <c r="B3348" s="10" t="s">
        <v>129</v>
      </c>
      <c r="C3348" s="10" t="s">
        <v>11</v>
      </c>
      <c r="D3348" s="10" t="s">
        <v>130</v>
      </c>
      <c r="E3348" s="11" t="s">
        <v>520</v>
      </c>
      <c r="F3348" s="10" t="s">
        <v>13</v>
      </c>
      <c r="G3348" s="11" t="s">
        <v>415</v>
      </c>
      <c r="H3348" s="42">
        <v>0</v>
      </c>
      <c r="I3348" s="42">
        <v>0</v>
      </c>
      <c r="J3348" s="42">
        <v>0</v>
      </c>
      <c r="K3348" s="42">
        <v>0</v>
      </c>
      <c r="N3348" s="43"/>
    </row>
    <row r="3349" spans="1:14" x14ac:dyDescent="0.3">
      <c r="A3349" s="10" t="s">
        <v>9</v>
      </c>
      <c r="B3349" s="10" t="s">
        <v>129</v>
      </c>
      <c r="C3349" s="10" t="s">
        <v>11</v>
      </c>
      <c r="D3349" s="10" t="s">
        <v>130</v>
      </c>
      <c r="E3349" s="11" t="s">
        <v>520</v>
      </c>
      <c r="F3349" s="10" t="s">
        <v>15</v>
      </c>
      <c r="G3349" s="11" t="s">
        <v>418</v>
      </c>
      <c r="H3349" s="42">
        <v>1341253.7551</v>
      </c>
      <c r="I3349" s="42">
        <v>15522.100560683501</v>
      </c>
      <c r="J3349" s="42">
        <v>0</v>
      </c>
      <c r="K3349" s="42">
        <v>15522.100560683501</v>
      </c>
      <c r="N3349" s="43"/>
    </row>
    <row r="3350" spans="1:14" x14ac:dyDescent="0.3">
      <c r="A3350" s="10" t="s">
        <v>9</v>
      </c>
      <c r="B3350" s="10" t="s">
        <v>129</v>
      </c>
      <c r="C3350" s="10" t="s">
        <v>11</v>
      </c>
      <c r="D3350" s="10" t="s">
        <v>130</v>
      </c>
      <c r="E3350" s="11" t="s">
        <v>520</v>
      </c>
      <c r="F3350" s="10" t="s">
        <v>17</v>
      </c>
      <c r="G3350" s="11" t="s">
        <v>4798</v>
      </c>
      <c r="H3350" s="42">
        <v>0</v>
      </c>
      <c r="I3350" s="42">
        <v>0</v>
      </c>
      <c r="J3350" s="42">
        <v>0</v>
      </c>
      <c r="K3350" s="42">
        <v>0</v>
      </c>
      <c r="N3350" s="43"/>
    </row>
    <row r="3351" spans="1:14" x14ac:dyDescent="0.3">
      <c r="A3351" s="10" t="s">
        <v>9</v>
      </c>
      <c r="B3351" s="10" t="s">
        <v>129</v>
      </c>
      <c r="C3351" s="10" t="s">
        <v>11</v>
      </c>
      <c r="D3351" s="10" t="s">
        <v>130</v>
      </c>
      <c r="E3351" s="11" t="s">
        <v>520</v>
      </c>
      <c r="F3351" s="10" t="s">
        <v>18</v>
      </c>
      <c r="G3351" s="11" t="s">
        <v>4799</v>
      </c>
      <c r="H3351" s="42">
        <v>1931582.2848</v>
      </c>
      <c r="I3351" s="42">
        <v>22353.8717800343</v>
      </c>
      <c r="J3351" s="42">
        <v>395162.88375695201</v>
      </c>
      <c r="K3351" s="42">
        <v>417516.75553698599</v>
      </c>
      <c r="N3351" s="43"/>
    </row>
    <row r="3352" spans="1:14" x14ac:dyDescent="0.3">
      <c r="A3352" s="10" t="s">
        <v>9</v>
      </c>
      <c r="B3352" s="10" t="s">
        <v>129</v>
      </c>
      <c r="C3352" s="10" t="s">
        <v>11</v>
      </c>
      <c r="D3352" s="10" t="s">
        <v>131</v>
      </c>
      <c r="E3352" s="11" t="s">
        <v>521</v>
      </c>
      <c r="F3352" s="10" t="s">
        <v>13</v>
      </c>
      <c r="G3352" s="11" t="s">
        <v>415</v>
      </c>
      <c r="H3352" s="42">
        <v>0</v>
      </c>
      <c r="I3352" s="42">
        <v>0</v>
      </c>
      <c r="J3352" s="42">
        <v>0</v>
      </c>
      <c r="K3352" s="42">
        <v>0</v>
      </c>
      <c r="N3352" s="43"/>
    </row>
    <row r="3353" spans="1:14" x14ac:dyDescent="0.3">
      <c r="A3353" s="10" t="s">
        <v>9</v>
      </c>
      <c r="B3353" s="10" t="s">
        <v>129</v>
      </c>
      <c r="C3353" s="10" t="s">
        <v>11</v>
      </c>
      <c r="D3353" s="10" t="s">
        <v>131</v>
      </c>
      <c r="E3353" s="11" t="s">
        <v>521</v>
      </c>
      <c r="F3353" s="10" t="s">
        <v>15</v>
      </c>
      <c r="G3353" s="11" t="s">
        <v>418</v>
      </c>
      <c r="H3353" s="42">
        <v>1865068.6051</v>
      </c>
      <c r="I3353" s="42">
        <v>18236.6977180959</v>
      </c>
      <c r="J3353" s="42">
        <v>0</v>
      </c>
      <c r="K3353" s="42">
        <v>18236.6977180959</v>
      </c>
      <c r="N3353" s="43"/>
    </row>
    <row r="3354" spans="1:14" x14ac:dyDescent="0.3">
      <c r="A3354" s="10" t="s">
        <v>9</v>
      </c>
      <c r="B3354" s="10" t="s">
        <v>129</v>
      </c>
      <c r="C3354" s="10" t="s">
        <v>11</v>
      </c>
      <c r="D3354" s="10" t="s">
        <v>131</v>
      </c>
      <c r="E3354" s="11" t="s">
        <v>521</v>
      </c>
      <c r="F3354" s="10" t="s">
        <v>16</v>
      </c>
      <c r="G3354" s="11" t="s">
        <v>426</v>
      </c>
      <c r="H3354" s="42">
        <v>46822.605600000003</v>
      </c>
      <c r="I3354" s="42">
        <v>457.832866167997</v>
      </c>
      <c r="J3354" s="42">
        <v>0</v>
      </c>
      <c r="K3354" s="42">
        <v>457.832866167997</v>
      </c>
      <c r="N3354" s="43"/>
    </row>
    <row r="3355" spans="1:14" x14ac:dyDescent="0.3">
      <c r="A3355" s="10" t="s">
        <v>9</v>
      </c>
      <c r="B3355" s="10" t="s">
        <v>129</v>
      </c>
      <c r="C3355" s="10" t="s">
        <v>11</v>
      </c>
      <c r="D3355" s="10" t="s">
        <v>131</v>
      </c>
      <c r="E3355" s="11" t="s">
        <v>521</v>
      </c>
      <c r="F3355" s="10" t="s">
        <v>17</v>
      </c>
      <c r="G3355" s="11" t="s">
        <v>4798</v>
      </c>
      <c r="H3355" s="42">
        <v>0</v>
      </c>
      <c r="I3355" s="42">
        <v>0</v>
      </c>
      <c r="J3355" s="42">
        <v>0</v>
      </c>
      <c r="K3355" s="42">
        <v>0</v>
      </c>
      <c r="N3355" s="43"/>
    </row>
    <row r="3356" spans="1:14" x14ac:dyDescent="0.3">
      <c r="A3356" s="10" t="s">
        <v>9</v>
      </c>
      <c r="B3356" s="10" t="s">
        <v>129</v>
      </c>
      <c r="C3356" s="10" t="s">
        <v>11</v>
      </c>
      <c r="D3356" s="10" t="s">
        <v>131</v>
      </c>
      <c r="E3356" s="11" t="s">
        <v>521</v>
      </c>
      <c r="F3356" s="10" t="s">
        <v>18</v>
      </c>
      <c r="G3356" s="11" t="s">
        <v>4799</v>
      </c>
      <c r="H3356" s="42">
        <v>1409455.9856</v>
      </c>
      <c r="I3356" s="42">
        <v>13781.703624444801</v>
      </c>
      <c r="J3356" s="42">
        <v>772952.23674782796</v>
      </c>
      <c r="K3356" s="42">
        <v>786733.94037227298</v>
      </c>
      <c r="N3356" s="43"/>
    </row>
    <row r="3357" spans="1:14" x14ac:dyDescent="0.3">
      <c r="A3357" s="10" t="s">
        <v>9</v>
      </c>
      <c r="B3357" s="10" t="s">
        <v>129</v>
      </c>
      <c r="C3357" s="10" t="s">
        <v>11</v>
      </c>
      <c r="D3357" s="10" t="s">
        <v>137</v>
      </c>
      <c r="E3357" s="11" t="s">
        <v>464</v>
      </c>
      <c r="F3357" s="10" t="s">
        <v>15</v>
      </c>
      <c r="G3357" s="11" t="s">
        <v>418</v>
      </c>
      <c r="H3357" s="42">
        <v>283695.14130000002</v>
      </c>
      <c r="I3357" s="42">
        <v>2405.1652680174898</v>
      </c>
      <c r="J3357" s="42">
        <v>0</v>
      </c>
      <c r="K3357" s="42">
        <v>2405.1652680174898</v>
      </c>
      <c r="N3357" s="43"/>
    </row>
    <row r="3358" spans="1:14" x14ac:dyDescent="0.3">
      <c r="A3358" s="10" t="s">
        <v>9</v>
      </c>
      <c r="B3358" s="10" t="s">
        <v>129</v>
      </c>
      <c r="C3358" s="10" t="s">
        <v>11</v>
      </c>
      <c r="D3358" s="10" t="s">
        <v>137</v>
      </c>
      <c r="E3358" s="11" t="s">
        <v>464</v>
      </c>
      <c r="F3358" s="10" t="s">
        <v>16</v>
      </c>
      <c r="G3358" s="11" t="s">
        <v>426</v>
      </c>
      <c r="H3358" s="42">
        <v>81954.820200000002</v>
      </c>
      <c r="I3358" s="42">
        <v>694.81234757616505</v>
      </c>
      <c r="J3358" s="42">
        <v>0</v>
      </c>
      <c r="K3358" s="42">
        <v>694.81234757616505</v>
      </c>
      <c r="N3358" s="43"/>
    </row>
    <row r="3359" spans="1:14" x14ac:dyDescent="0.3">
      <c r="A3359" s="10" t="s">
        <v>9</v>
      </c>
      <c r="B3359" s="10" t="s">
        <v>129</v>
      </c>
      <c r="C3359" s="10" t="s">
        <v>11</v>
      </c>
      <c r="D3359" s="10" t="s">
        <v>137</v>
      </c>
      <c r="E3359" s="11" t="s">
        <v>464</v>
      </c>
      <c r="F3359" s="10" t="s">
        <v>17</v>
      </c>
      <c r="G3359" s="11" t="s">
        <v>4798</v>
      </c>
      <c r="H3359" s="42">
        <v>0</v>
      </c>
      <c r="I3359" s="42">
        <v>0</v>
      </c>
      <c r="J3359" s="42">
        <v>0</v>
      </c>
      <c r="K3359" s="42">
        <v>0</v>
      </c>
      <c r="N3359" s="43"/>
    </row>
    <row r="3360" spans="1:14" x14ac:dyDescent="0.3">
      <c r="A3360" s="10" t="s">
        <v>9</v>
      </c>
      <c r="B3360" s="10" t="s">
        <v>129</v>
      </c>
      <c r="C3360" s="10" t="s">
        <v>11</v>
      </c>
      <c r="D3360" s="10" t="s">
        <v>137</v>
      </c>
      <c r="E3360" s="11" t="s">
        <v>464</v>
      </c>
      <c r="F3360" s="10" t="s">
        <v>18</v>
      </c>
      <c r="G3360" s="11" t="s">
        <v>4799</v>
      </c>
      <c r="H3360" s="42">
        <v>437185.61090000003</v>
      </c>
      <c r="I3360" s="42">
        <v>3706.4563114728498</v>
      </c>
      <c r="J3360" s="42">
        <v>83863.746107619401</v>
      </c>
      <c r="K3360" s="42">
        <v>87570.202419092297</v>
      </c>
      <c r="N3360" s="43"/>
    </row>
    <row r="3361" spans="1:14" x14ac:dyDescent="0.3">
      <c r="A3361" s="10" t="s">
        <v>9</v>
      </c>
      <c r="B3361" s="10" t="s">
        <v>129</v>
      </c>
      <c r="C3361" s="10" t="s">
        <v>11</v>
      </c>
      <c r="D3361" s="10" t="s">
        <v>132</v>
      </c>
      <c r="E3361" s="11" t="s">
        <v>2999</v>
      </c>
      <c r="F3361" s="10" t="s">
        <v>25</v>
      </c>
      <c r="G3361" s="11" t="s">
        <v>4887</v>
      </c>
      <c r="H3361" s="42">
        <v>1438423.9387000001</v>
      </c>
      <c r="I3361" s="42">
        <v>5882.5178284782496</v>
      </c>
      <c r="J3361" s="42">
        <v>0</v>
      </c>
      <c r="K3361" s="42">
        <v>5882.5178284782496</v>
      </c>
      <c r="N3361" s="43"/>
    </row>
    <row r="3362" spans="1:14" x14ac:dyDescent="0.3">
      <c r="A3362" s="10" t="s">
        <v>9</v>
      </c>
      <c r="B3362" s="10" t="s">
        <v>129</v>
      </c>
      <c r="C3362" s="10" t="s">
        <v>11</v>
      </c>
      <c r="D3362" s="10" t="s">
        <v>132</v>
      </c>
      <c r="E3362" s="11" t="s">
        <v>2999</v>
      </c>
      <c r="F3362" s="10" t="s">
        <v>13</v>
      </c>
      <c r="G3362" s="11" t="s">
        <v>415</v>
      </c>
      <c r="H3362" s="42">
        <v>0</v>
      </c>
      <c r="I3362" s="42">
        <v>0</v>
      </c>
      <c r="J3362" s="42">
        <v>0</v>
      </c>
      <c r="K3362" s="42">
        <v>0</v>
      </c>
      <c r="N3362" s="43"/>
    </row>
    <row r="3363" spans="1:14" x14ac:dyDescent="0.3">
      <c r="A3363" s="10" t="s">
        <v>9</v>
      </c>
      <c r="B3363" s="10" t="s">
        <v>129</v>
      </c>
      <c r="C3363" s="10" t="s">
        <v>11</v>
      </c>
      <c r="D3363" s="10" t="s">
        <v>132</v>
      </c>
      <c r="E3363" s="11" t="s">
        <v>2999</v>
      </c>
      <c r="F3363" s="10" t="s">
        <v>15</v>
      </c>
      <c r="G3363" s="11" t="s">
        <v>418</v>
      </c>
      <c r="H3363" s="42">
        <v>53001.613299999997</v>
      </c>
      <c r="I3363" s="42">
        <v>238.170234031071</v>
      </c>
      <c r="J3363" s="42">
        <v>0</v>
      </c>
      <c r="K3363" s="42">
        <v>238.170234031071</v>
      </c>
      <c r="N3363" s="43"/>
    </row>
    <row r="3364" spans="1:14" x14ac:dyDescent="0.3">
      <c r="A3364" s="10" t="s">
        <v>9</v>
      </c>
      <c r="B3364" s="10" t="s">
        <v>129</v>
      </c>
      <c r="C3364" s="10" t="s">
        <v>11</v>
      </c>
      <c r="D3364" s="10" t="s">
        <v>132</v>
      </c>
      <c r="E3364" s="11" t="s">
        <v>2999</v>
      </c>
      <c r="F3364" s="10" t="s">
        <v>16</v>
      </c>
      <c r="G3364" s="11" t="s">
        <v>426</v>
      </c>
      <c r="H3364" s="42">
        <v>245212.2831</v>
      </c>
      <c r="I3364" s="42">
        <v>1101.8960225051901</v>
      </c>
      <c r="J3364" s="42">
        <v>0</v>
      </c>
      <c r="K3364" s="42">
        <v>1101.8960225051901</v>
      </c>
      <c r="N3364" s="43"/>
    </row>
    <row r="3365" spans="1:14" x14ac:dyDescent="0.3">
      <c r="A3365" s="10" t="s">
        <v>9</v>
      </c>
      <c r="B3365" s="10" t="s">
        <v>129</v>
      </c>
      <c r="C3365" s="10" t="s">
        <v>11</v>
      </c>
      <c r="D3365" s="10" t="s">
        <v>132</v>
      </c>
      <c r="E3365" s="11" t="s">
        <v>2999</v>
      </c>
      <c r="F3365" s="10" t="s">
        <v>17</v>
      </c>
      <c r="G3365" s="11" t="s">
        <v>4798</v>
      </c>
      <c r="H3365" s="42">
        <v>0</v>
      </c>
      <c r="I3365" s="42">
        <v>0</v>
      </c>
      <c r="J3365" s="42">
        <v>0</v>
      </c>
      <c r="K3365" s="42">
        <v>0</v>
      </c>
      <c r="N3365" s="43"/>
    </row>
    <row r="3366" spans="1:14" x14ac:dyDescent="0.3">
      <c r="A3366" s="10" t="s">
        <v>9</v>
      </c>
      <c r="B3366" s="10" t="s">
        <v>129</v>
      </c>
      <c r="C3366" s="10" t="s">
        <v>11</v>
      </c>
      <c r="D3366" s="10" t="s">
        <v>132</v>
      </c>
      <c r="E3366" s="11" t="s">
        <v>2999</v>
      </c>
      <c r="F3366" s="10" t="s">
        <v>18</v>
      </c>
      <c r="G3366" s="11" t="s">
        <v>4799</v>
      </c>
      <c r="H3366" s="42">
        <v>1842923.5654</v>
      </c>
      <c r="I3366" s="42">
        <v>8281.4372941406109</v>
      </c>
      <c r="J3366" s="42">
        <v>15629.0485147913</v>
      </c>
      <c r="K3366" s="42">
        <v>23910.485808931899</v>
      </c>
      <c r="N3366" s="43"/>
    </row>
    <row r="3367" spans="1:14" x14ac:dyDescent="0.3">
      <c r="A3367" s="10" t="s">
        <v>9</v>
      </c>
      <c r="B3367" s="10" t="s">
        <v>129</v>
      </c>
      <c r="C3367" s="10" t="s">
        <v>4800</v>
      </c>
      <c r="D3367" s="10" t="s">
        <v>5693</v>
      </c>
      <c r="E3367" s="11" t="s">
        <v>5694</v>
      </c>
      <c r="F3367" s="10" t="s">
        <v>416</v>
      </c>
      <c r="G3367" s="11" t="s">
        <v>417</v>
      </c>
      <c r="H3367" s="42">
        <v>42992.351300000002</v>
      </c>
      <c r="I3367" s="42">
        <v>338.74408059953402</v>
      </c>
      <c r="J3367" s="42">
        <v>13491.0535396298</v>
      </c>
      <c r="K3367" s="42">
        <v>13829.797620229299</v>
      </c>
      <c r="N3367" s="43"/>
    </row>
    <row r="3368" spans="1:14" x14ac:dyDescent="0.3">
      <c r="A3368" s="10" t="s">
        <v>9</v>
      </c>
      <c r="B3368" s="10" t="s">
        <v>129</v>
      </c>
      <c r="C3368" s="10" t="s">
        <v>4800</v>
      </c>
      <c r="D3368" s="10" t="s">
        <v>5695</v>
      </c>
      <c r="E3368" s="11" t="s">
        <v>5696</v>
      </c>
      <c r="F3368" s="10" t="s">
        <v>416</v>
      </c>
      <c r="G3368" s="11" t="s">
        <v>417</v>
      </c>
      <c r="H3368" s="42">
        <v>198948.29569999999</v>
      </c>
      <c r="I3368" s="42">
        <v>1945.3225048199399</v>
      </c>
      <c r="J3368" s="42">
        <v>81080.150042654393</v>
      </c>
      <c r="K3368" s="42">
        <v>83025.472547474303</v>
      </c>
      <c r="N3368" s="43"/>
    </row>
    <row r="3369" spans="1:14" x14ac:dyDescent="0.3">
      <c r="A3369" s="10" t="s">
        <v>9</v>
      </c>
      <c r="B3369" s="10" t="s">
        <v>129</v>
      </c>
      <c r="C3369" s="10" t="s">
        <v>4800</v>
      </c>
      <c r="D3369" s="10" t="s">
        <v>5695</v>
      </c>
      <c r="E3369" s="11" t="s">
        <v>5696</v>
      </c>
      <c r="F3369" s="10" t="s">
        <v>15</v>
      </c>
      <c r="G3369" s="11" t="s">
        <v>418</v>
      </c>
      <c r="H3369" s="42">
        <v>149450.11259999999</v>
      </c>
      <c r="I3369" s="42">
        <v>1461.3277605851999</v>
      </c>
      <c r="J3369" s="42">
        <v>0</v>
      </c>
      <c r="K3369" s="42">
        <v>1461.3277605851999</v>
      </c>
      <c r="N3369" s="43"/>
    </row>
    <row r="3370" spans="1:14" x14ac:dyDescent="0.3">
      <c r="A3370" s="10" t="s">
        <v>9</v>
      </c>
      <c r="B3370" s="10" t="s">
        <v>129</v>
      </c>
      <c r="C3370" s="10" t="s">
        <v>4800</v>
      </c>
      <c r="D3370" s="10" t="s">
        <v>5697</v>
      </c>
      <c r="E3370" s="11" t="s">
        <v>5698</v>
      </c>
      <c r="F3370" s="10" t="s">
        <v>416</v>
      </c>
      <c r="G3370" s="11" t="s">
        <v>417</v>
      </c>
      <c r="H3370" s="42">
        <v>102456.2853</v>
      </c>
      <c r="I3370" s="42">
        <v>822.44185732160997</v>
      </c>
      <c r="J3370" s="42">
        <v>1835.0741743927699</v>
      </c>
      <c r="K3370" s="42">
        <v>2657.51603171438</v>
      </c>
      <c r="N3370" s="43"/>
    </row>
    <row r="3371" spans="1:14" x14ac:dyDescent="0.3">
      <c r="A3371" s="10" t="s">
        <v>9</v>
      </c>
      <c r="B3371" s="10" t="s">
        <v>129</v>
      </c>
      <c r="C3371" s="10" t="s">
        <v>4800</v>
      </c>
      <c r="D3371" s="10" t="s">
        <v>5699</v>
      </c>
      <c r="E3371" s="11" t="s">
        <v>5700</v>
      </c>
      <c r="F3371" s="10" t="s">
        <v>13</v>
      </c>
      <c r="G3371" s="11" t="s">
        <v>415</v>
      </c>
      <c r="H3371" s="42">
        <v>0</v>
      </c>
      <c r="I3371" s="42">
        <v>0</v>
      </c>
      <c r="J3371" s="42">
        <v>0</v>
      </c>
      <c r="K3371" s="42">
        <v>0</v>
      </c>
      <c r="N3371" s="43"/>
    </row>
    <row r="3372" spans="1:14" x14ac:dyDescent="0.3">
      <c r="A3372" s="10" t="s">
        <v>9</v>
      </c>
      <c r="B3372" s="10" t="s">
        <v>129</v>
      </c>
      <c r="C3372" s="10" t="s">
        <v>4800</v>
      </c>
      <c r="D3372" s="10" t="s">
        <v>5699</v>
      </c>
      <c r="E3372" s="11" t="s">
        <v>5700</v>
      </c>
      <c r="F3372" s="10" t="s">
        <v>416</v>
      </c>
      <c r="G3372" s="11" t="s">
        <v>417</v>
      </c>
      <c r="H3372" s="42">
        <v>326904.92749999999</v>
      </c>
      <c r="I3372" s="42">
        <v>3089.1718848722498</v>
      </c>
      <c r="J3372" s="42">
        <v>22724.495226340099</v>
      </c>
      <c r="K3372" s="42">
        <v>25813.6671112123</v>
      </c>
      <c r="N3372" s="43"/>
    </row>
    <row r="3373" spans="1:14" x14ac:dyDescent="0.3">
      <c r="A3373" s="10" t="s">
        <v>9</v>
      </c>
      <c r="B3373" s="10" t="s">
        <v>129</v>
      </c>
      <c r="C3373" s="10" t="s">
        <v>4806</v>
      </c>
      <c r="D3373" s="10" t="s">
        <v>5626</v>
      </c>
      <c r="E3373" s="11" t="s">
        <v>5701</v>
      </c>
      <c r="F3373" s="10" t="s">
        <v>4809</v>
      </c>
      <c r="G3373" s="11" t="s">
        <v>4810</v>
      </c>
      <c r="H3373" s="42">
        <v>0</v>
      </c>
      <c r="I3373" s="42">
        <v>0</v>
      </c>
      <c r="J3373" s="42">
        <v>0</v>
      </c>
      <c r="K3373" s="42">
        <v>0</v>
      </c>
      <c r="N3373" s="43"/>
    </row>
    <row r="3374" spans="1:14" x14ac:dyDescent="0.3">
      <c r="A3374" s="10" t="s">
        <v>9</v>
      </c>
      <c r="B3374" s="10" t="s">
        <v>340</v>
      </c>
      <c r="C3374" s="10" t="s">
        <v>4722</v>
      </c>
      <c r="D3374" s="10" t="s">
        <v>4723</v>
      </c>
      <c r="E3374" s="11" t="s">
        <v>5702</v>
      </c>
      <c r="F3374" s="10" t="s">
        <v>416</v>
      </c>
      <c r="G3374" s="11" t="s">
        <v>417</v>
      </c>
      <c r="H3374" s="42">
        <v>37898374.005400002</v>
      </c>
      <c r="I3374" s="42">
        <v>15093.465892247699</v>
      </c>
      <c r="J3374" s="42">
        <v>3156262.9191837902</v>
      </c>
      <c r="K3374" s="42">
        <v>3171356.3850760302</v>
      </c>
      <c r="N3374" s="43"/>
    </row>
    <row r="3375" spans="1:14" x14ac:dyDescent="0.3">
      <c r="A3375" s="10" t="s">
        <v>9</v>
      </c>
      <c r="B3375" s="10" t="s">
        <v>340</v>
      </c>
      <c r="C3375" s="10" t="s">
        <v>4722</v>
      </c>
      <c r="D3375" s="10" t="s">
        <v>4723</v>
      </c>
      <c r="E3375" s="11" t="s">
        <v>5702</v>
      </c>
      <c r="F3375" s="10" t="s">
        <v>4725</v>
      </c>
      <c r="G3375" s="11" t="s">
        <v>4726</v>
      </c>
      <c r="H3375" s="42">
        <v>491275.21870000003</v>
      </c>
      <c r="I3375" s="42">
        <v>195.65603934395099</v>
      </c>
      <c r="J3375" s="42">
        <v>40914.5193227528</v>
      </c>
      <c r="K3375" s="42">
        <v>41110.175362096699</v>
      </c>
      <c r="N3375" s="43"/>
    </row>
    <row r="3376" spans="1:14" x14ac:dyDescent="0.3">
      <c r="A3376" s="10" t="s">
        <v>9</v>
      </c>
      <c r="B3376" s="10" t="s">
        <v>340</v>
      </c>
      <c r="C3376" s="10" t="s">
        <v>4722</v>
      </c>
      <c r="D3376" s="10" t="s">
        <v>4723</v>
      </c>
      <c r="E3376" s="11" t="s">
        <v>5702</v>
      </c>
      <c r="F3376" s="10" t="s">
        <v>15</v>
      </c>
      <c r="G3376" s="11" t="s">
        <v>418</v>
      </c>
      <c r="H3376" s="42">
        <v>2479770.1512000002</v>
      </c>
      <c r="I3376" s="42">
        <v>987.59715097422998</v>
      </c>
      <c r="J3376" s="42">
        <v>0</v>
      </c>
      <c r="K3376" s="42">
        <v>987.59715097422998</v>
      </c>
      <c r="N3376" s="43"/>
    </row>
    <row r="3377" spans="1:14" x14ac:dyDescent="0.3">
      <c r="A3377" s="10" t="s">
        <v>9</v>
      </c>
      <c r="B3377" s="10" t="s">
        <v>340</v>
      </c>
      <c r="C3377" s="10" t="s">
        <v>4722</v>
      </c>
      <c r="D3377" s="10" t="s">
        <v>4723</v>
      </c>
      <c r="E3377" s="11" t="s">
        <v>5702</v>
      </c>
      <c r="F3377" s="10" t="s">
        <v>243</v>
      </c>
      <c r="G3377" s="11" t="s">
        <v>655</v>
      </c>
      <c r="H3377" s="42">
        <v>2760498.8473999999</v>
      </c>
      <c r="I3377" s="42">
        <v>1099.4006020279201</v>
      </c>
      <c r="J3377" s="42">
        <v>0</v>
      </c>
      <c r="K3377" s="42">
        <v>1099.4006020279201</v>
      </c>
      <c r="N3377" s="43"/>
    </row>
    <row r="3378" spans="1:14" x14ac:dyDescent="0.3">
      <c r="A3378" s="10" t="s">
        <v>9</v>
      </c>
      <c r="B3378" s="10" t="s">
        <v>340</v>
      </c>
      <c r="C3378" s="10" t="s">
        <v>4722</v>
      </c>
      <c r="D3378" s="10" t="s">
        <v>4723</v>
      </c>
      <c r="E3378" s="11" t="s">
        <v>5702</v>
      </c>
      <c r="F3378" s="10" t="s">
        <v>244</v>
      </c>
      <c r="G3378" s="11" t="s">
        <v>656</v>
      </c>
      <c r="H3378" s="42">
        <v>187152.46410000001</v>
      </c>
      <c r="I3378" s="42">
        <v>74.535634035790906</v>
      </c>
      <c r="J3378" s="42">
        <v>0</v>
      </c>
      <c r="K3378" s="42">
        <v>74.535634035790906</v>
      </c>
      <c r="N3378" s="43"/>
    </row>
    <row r="3379" spans="1:14" x14ac:dyDescent="0.3">
      <c r="A3379" s="10" t="s">
        <v>9</v>
      </c>
      <c r="B3379" s="10" t="s">
        <v>340</v>
      </c>
      <c r="C3379" s="10" t="s">
        <v>4722</v>
      </c>
      <c r="D3379" s="10" t="s">
        <v>4723</v>
      </c>
      <c r="E3379" s="11" t="s">
        <v>5702</v>
      </c>
      <c r="F3379" s="10" t="s">
        <v>4727</v>
      </c>
      <c r="G3379" s="11" t="s">
        <v>4728</v>
      </c>
      <c r="H3379" s="42">
        <v>678427.6827</v>
      </c>
      <c r="I3379" s="42">
        <v>270.19167337974199</v>
      </c>
      <c r="J3379" s="42">
        <v>56501.002874277699</v>
      </c>
      <c r="K3379" s="42">
        <v>56771.194547657396</v>
      </c>
      <c r="N3379" s="43"/>
    </row>
    <row r="3380" spans="1:14" x14ac:dyDescent="0.3">
      <c r="A3380" s="10" t="s">
        <v>9</v>
      </c>
      <c r="B3380" s="10" t="s">
        <v>340</v>
      </c>
      <c r="C3380" s="10" t="s">
        <v>4722</v>
      </c>
      <c r="D3380" s="10" t="s">
        <v>4723</v>
      </c>
      <c r="E3380" s="11" t="s">
        <v>5702</v>
      </c>
      <c r="F3380" s="10" t="s">
        <v>4729</v>
      </c>
      <c r="G3380" s="11" t="s">
        <v>4730</v>
      </c>
      <c r="H3380" s="42">
        <v>0</v>
      </c>
      <c r="I3380" s="42">
        <v>0</v>
      </c>
      <c r="J3380" s="42">
        <v>0</v>
      </c>
      <c r="K3380" s="42">
        <v>0</v>
      </c>
      <c r="N3380" s="43"/>
    </row>
    <row r="3381" spans="1:14" x14ac:dyDescent="0.3">
      <c r="A3381" s="10" t="s">
        <v>9</v>
      </c>
      <c r="B3381" s="10" t="s">
        <v>340</v>
      </c>
      <c r="C3381" s="10" t="s">
        <v>4722</v>
      </c>
      <c r="D3381" s="10" t="s">
        <v>4723</v>
      </c>
      <c r="E3381" s="11" t="s">
        <v>5702</v>
      </c>
      <c r="F3381" s="10" t="s">
        <v>4938</v>
      </c>
      <c r="G3381" s="11" t="s">
        <v>5703</v>
      </c>
      <c r="H3381" s="42">
        <v>0</v>
      </c>
      <c r="I3381" s="42">
        <v>0</v>
      </c>
      <c r="J3381" s="42">
        <v>0</v>
      </c>
      <c r="K3381" s="42">
        <v>0</v>
      </c>
      <c r="N3381" s="43"/>
    </row>
    <row r="3382" spans="1:14" x14ac:dyDescent="0.3">
      <c r="A3382" s="10" t="s">
        <v>9</v>
      </c>
      <c r="B3382" s="10" t="s">
        <v>340</v>
      </c>
      <c r="C3382" s="10" t="s">
        <v>4722</v>
      </c>
      <c r="D3382" s="10" t="s">
        <v>4723</v>
      </c>
      <c r="E3382" s="11" t="s">
        <v>5702</v>
      </c>
      <c r="F3382" s="10" t="s">
        <v>4731</v>
      </c>
      <c r="G3382" s="11" t="s">
        <v>4732</v>
      </c>
      <c r="H3382" s="42">
        <v>0</v>
      </c>
      <c r="I3382" s="42">
        <v>0</v>
      </c>
      <c r="J3382" s="42">
        <v>0</v>
      </c>
      <c r="K3382" s="42">
        <v>0</v>
      </c>
      <c r="N3382" s="43"/>
    </row>
    <row r="3383" spans="1:14" x14ac:dyDescent="0.3">
      <c r="A3383" s="10" t="s">
        <v>9</v>
      </c>
      <c r="B3383" s="10" t="s">
        <v>340</v>
      </c>
      <c r="C3383" s="10" t="s">
        <v>4722</v>
      </c>
      <c r="D3383" s="10" t="s">
        <v>4723</v>
      </c>
      <c r="E3383" s="11" t="s">
        <v>5702</v>
      </c>
      <c r="F3383" s="10" t="s">
        <v>4812</v>
      </c>
      <c r="G3383" s="11" t="s">
        <v>4813</v>
      </c>
      <c r="H3383" s="42">
        <v>3298562.182</v>
      </c>
      <c r="I3383" s="42">
        <v>1313.6905498808101</v>
      </c>
      <c r="J3383" s="42">
        <v>274711.77259562601</v>
      </c>
      <c r="K3383" s="42">
        <v>276025.46314550698</v>
      </c>
      <c r="N3383" s="43"/>
    </row>
    <row r="3384" spans="1:14" x14ac:dyDescent="0.3">
      <c r="A3384" s="10" t="s">
        <v>9</v>
      </c>
      <c r="B3384" s="10" t="s">
        <v>340</v>
      </c>
      <c r="C3384" s="10" t="s">
        <v>4722</v>
      </c>
      <c r="D3384" s="10" t="s">
        <v>4723</v>
      </c>
      <c r="E3384" s="11" t="s">
        <v>5702</v>
      </c>
      <c r="F3384" s="10" t="s">
        <v>4735</v>
      </c>
      <c r="G3384" s="11" t="s">
        <v>4736</v>
      </c>
      <c r="H3384" s="42">
        <v>1777948.41</v>
      </c>
      <c r="I3384" s="42">
        <v>708.08852334001404</v>
      </c>
      <c r="J3384" s="42">
        <v>148071.59373948601</v>
      </c>
      <c r="K3384" s="42">
        <v>148779.68226282601</v>
      </c>
      <c r="N3384" s="43"/>
    </row>
    <row r="3385" spans="1:14" x14ac:dyDescent="0.3">
      <c r="A3385" s="10" t="s">
        <v>9</v>
      </c>
      <c r="B3385" s="10" t="s">
        <v>340</v>
      </c>
      <c r="C3385" s="10" t="s">
        <v>4722</v>
      </c>
      <c r="D3385" s="10" t="s">
        <v>4723</v>
      </c>
      <c r="E3385" s="11" t="s">
        <v>5702</v>
      </c>
      <c r="F3385" s="10" t="s">
        <v>5102</v>
      </c>
      <c r="G3385" s="11" t="s">
        <v>5103</v>
      </c>
      <c r="H3385" s="42">
        <v>2035283.0482999999</v>
      </c>
      <c r="I3385" s="42">
        <v>810.57502013922601</v>
      </c>
      <c r="J3385" s="42">
        <v>0</v>
      </c>
      <c r="K3385" s="42">
        <v>810.57502013922601</v>
      </c>
      <c r="N3385" s="43"/>
    </row>
    <row r="3386" spans="1:14" x14ac:dyDescent="0.3">
      <c r="A3386" s="10" t="s">
        <v>9</v>
      </c>
      <c r="B3386" s="10" t="s">
        <v>340</v>
      </c>
      <c r="C3386" s="10" t="s">
        <v>4722</v>
      </c>
      <c r="D3386" s="10" t="s">
        <v>4723</v>
      </c>
      <c r="E3386" s="11" t="s">
        <v>5702</v>
      </c>
      <c r="F3386" s="10" t="s">
        <v>4739</v>
      </c>
      <c r="G3386" s="11" t="s">
        <v>4740</v>
      </c>
      <c r="H3386" s="42">
        <v>4795781.8958999999</v>
      </c>
      <c r="I3386" s="42">
        <v>1909.97562216714</v>
      </c>
      <c r="J3386" s="42">
        <v>399403.64100782498</v>
      </c>
      <c r="K3386" s="42">
        <v>401313.61662999197</v>
      </c>
      <c r="N3386" s="43"/>
    </row>
    <row r="3387" spans="1:14" x14ac:dyDescent="0.3">
      <c r="A3387" s="10" t="s">
        <v>9</v>
      </c>
      <c r="B3387" s="10" t="s">
        <v>340</v>
      </c>
      <c r="C3387" s="10" t="s">
        <v>4722</v>
      </c>
      <c r="D3387" s="10" t="s">
        <v>4723</v>
      </c>
      <c r="E3387" s="11" t="s">
        <v>5702</v>
      </c>
      <c r="F3387" s="10" t="s">
        <v>4869</v>
      </c>
      <c r="G3387" s="11" t="s">
        <v>4870</v>
      </c>
      <c r="H3387" s="42">
        <v>350910.87060000002</v>
      </c>
      <c r="I3387" s="42">
        <v>139.754313817108</v>
      </c>
      <c r="J3387" s="42">
        <v>0</v>
      </c>
      <c r="K3387" s="42">
        <v>139.754313817108</v>
      </c>
      <c r="N3387" s="43"/>
    </row>
    <row r="3388" spans="1:14" x14ac:dyDescent="0.3">
      <c r="A3388" s="10" t="s">
        <v>9</v>
      </c>
      <c r="B3388" s="10" t="s">
        <v>340</v>
      </c>
      <c r="C3388" s="10" t="s">
        <v>4722</v>
      </c>
      <c r="D3388" s="10" t="s">
        <v>4723</v>
      </c>
      <c r="E3388" s="11" t="s">
        <v>5702</v>
      </c>
      <c r="F3388" s="10" t="s">
        <v>4741</v>
      </c>
      <c r="G3388" s="11" t="s">
        <v>4742</v>
      </c>
      <c r="H3388" s="42">
        <v>7673251.0329999998</v>
      </c>
      <c r="I3388" s="42">
        <v>3055.9609954674302</v>
      </c>
      <c r="J3388" s="42">
        <v>639045.82561251998</v>
      </c>
      <c r="K3388" s="42">
        <v>642101.78660798701</v>
      </c>
      <c r="N3388" s="43"/>
    </row>
    <row r="3389" spans="1:14" x14ac:dyDescent="0.3">
      <c r="A3389" s="10" t="s">
        <v>9</v>
      </c>
      <c r="B3389" s="10" t="s">
        <v>340</v>
      </c>
      <c r="C3389" s="10" t="s">
        <v>4743</v>
      </c>
      <c r="D3389" s="10" t="s">
        <v>4744</v>
      </c>
      <c r="E3389" s="11" t="s">
        <v>4819</v>
      </c>
      <c r="F3389" s="10" t="s">
        <v>13</v>
      </c>
      <c r="G3389" s="11" t="s">
        <v>415</v>
      </c>
      <c r="H3389" s="42">
        <v>0</v>
      </c>
      <c r="I3389" s="42">
        <v>0</v>
      </c>
      <c r="J3389" s="42">
        <v>0</v>
      </c>
      <c r="K3389" s="42">
        <v>0</v>
      </c>
      <c r="N3389" s="43"/>
    </row>
    <row r="3390" spans="1:14" x14ac:dyDescent="0.3">
      <c r="A3390" s="10" t="s">
        <v>9</v>
      </c>
      <c r="B3390" s="10" t="s">
        <v>340</v>
      </c>
      <c r="C3390" s="10" t="s">
        <v>4743</v>
      </c>
      <c r="D3390" s="10" t="s">
        <v>4744</v>
      </c>
      <c r="E3390" s="11" t="s">
        <v>4819</v>
      </c>
      <c r="F3390" s="10" t="s">
        <v>416</v>
      </c>
      <c r="G3390" s="11" t="s">
        <v>417</v>
      </c>
      <c r="H3390" s="42">
        <v>63799.918599999997</v>
      </c>
      <c r="I3390" s="42">
        <v>103.305320256413</v>
      </c>
      <c r="J3390" s="42">
        <v>3796.4144904145601</v>
      </c>
      <c r="K3390" s="42">
        <v>3899.7198106709702</v>
      </c>
      <c r="N3390" s="43"/>
    </row>
    <row r="3391" spans="1:14" x14ac:dyDescent="0.3">
      <c r="A3391" s="10" t="s">
        <v>9</v>
      </c>
      <c r="B3391" s="10" t="s">
        <v>340</v>
      </c>
      <c r="C3391" s="10" t="s">
        <v>4743</v>
      </c>
      <c r="D3391" s="10" t="s">
        <v>4744</v>
      </c>
      <c r="E3391" s="11" t="s">
        <v>4819</v>
      </c>
      <c r="F3391" s="10" t="s">
        <v>4746</v>
      </c>
      <c r="G3391" s="11" t="s">
        <v>4747</v>
      </c>
      <c r="H3391" s="42">
        <v>34514.71</v>
      </c>
      <c r="I3391" s="42">
        <v>55.886484728878997</v>
      </c>
      <c r="J3391" s="42">
        <v>2053.7980030111498</v>
      </c>
      <c r="K3391" s="42">
        <v>2109.6844877400299</v>
      </c>
      <c r="N3391" s="43"/>
    </row>
    <row r="3392" spans="1:14" x14ac:dyDescent="0.3">
      <c r="A3392" s="10" t="s">
        <v>9</v>
      </c>
      <c r="B3392" s="10" t="s">
        <v>340</v>
      </c>
      <c r="C3392" s="10" t="s">
        <v>4743</v>
      </c>
      <c r="D3392" s="10" t="s">
        <v>4744</v>
      </c>
      <c r="E3392" s="11" t="s">
        <v>4819</v>
      </c>
      <c r="F3392" s="10" t="s">
        <v>4748</v>
      </c>
      <c r="G3392" s="11" t="s">
        <v>4749</v>
      </c>
      <c r="H3392" s="42">
        <v>217250.35399999999</v>
      </c>
      <c r="I3392" s="42">
        <v>160.366235644407</v>
      </c>
      <c r="J3392" s="42">
        <v>85.974044640667202</v>
      </c>
      <c r="K3392" s="42">
        <v>246.34028028507399</v>
      </c>
      <c r="N3392" s="43"/>
    </row>
    <row r="3393" spans="1:14" x14ac:dyDescent="0.3">
      <c r="A3393" s="10" t="s">
        <v>9</v>
      </c>
      <c r="B3393" s="10" t="s">
        <v>340</v>
      </c>
      <c r="C3393" s="10" t="s">
        <v>4743</v>
      </c>
      <c r="D3393" s="10" t="s">
        <v>4744</v>
      </c>
      <c r="E3393" s="11" t="s">
        <v>4819</v>
      </c>
      <c r="F3393" s="10" t="s">
        <v>4760</v>
      </c>
      <c r="G3393" s="11" t="s">
        <v>4761</v>
      </c>
      <c r="H3393" s="42">
        <v>23772.602599999998</v>
      </c>
      <c r="I3393" s="42">
        <v>17.548062526584399</v>
      </c>
      <c r="J3393" s="42">
        <v>9.4077029678685307</v>
      </c>
      <c r="K3393" s="42">
        <v>26.955765494453001</v>
      </c>
      <c r="N3393" s="43"/>
    </row>
    <row r="3394" spans="1:14" x14ac:dyDescent="0.3">
      <c r="A3394" s="10" t="s">
        <v>9</v>
      </c>
      <c r="B3394" s="10" t="s">
        <v>340</v>
      </c>
      <c r="C3394" s="10" t="s">
        <v>4743</v>
      </c>
      <c r="D3394" s="10" t="s">
        <v>4750</v>
      </c>
      <c r="E3394" s="11" t="s">
        <v>4914</v>
      </c>
      <c r="F3394" s="10" t="s">
        <v>13</v>
      </c>
      <c r="G3394" s="11" t="s">
        <v>415</v>
      </c>
      <c r="H3394" s="42">
        <v>0</v>
      </c>
      <c r="I3394" s="42">
        <v>0</v>
      </c>
      <c r="J3394" s="42">
        <v>0</v>
      </c>
      <c r="K3394" s="42">
        <v>0</v>
      </c>
      <c r="N3394" s="43"/>
    </row>
    <row r="3395" spans="1:14" x14ac:dyDescent="0.3">
      <c r="A3395" s="10" t="s">
        <v>9</v>
      </c>
      <c r="B3395" s="10" t="s">
        <v>340</v>
      </c>
      <c r="C3395" s="10" t="s">
        <v>4743</v>
      </c>
      <c r="D3395" s="10" t="s">
        <v>4750</v>
      </c>
      <c r="E3395" s="11" t="s">
        <v>4914</v>
      </c>
      <c r="F3395" s="10" t="s">
        <v>416</v>
      </c>
      <c r="G3395" s="11" t="s">
        <v>417</v>
      </c>
      <c r="H3395" s="42">
        <v>232411.06529999999</v>
      </c>
      <c r="I3395" s="42">
        <v>53.465562314467903</v>
      </c>
      <c r="J3395" s="42">
        <v>117405.836401026</v>
      </c>
      <c r="K3395" s="42">
        <v>117459.301963341</v>
      </c>
      <c r="N3395" s="43"/>
    </row>
    <row r="3396" spans="1:14" x14ac:dyDescent="0.3">
      <c r="A3396" s="10" t="s">
        <v>9</v>
      </c>
      <c r="B3396" s="10" t="s">
        <v>340</v>
      </c>
      <c r="C3396" s="10" t="s">
        <v>4743</v>
      </c>
      <c r="D3396" s="10" t="s">
        <v>4750</v>
      </c>
      <c r="E3396" s="11" t="s">
        <v>4914</v>
      </c>
      <c r="F3396" s="10" t="s">
        <v>15</v>
      </c>
      <c r="G3396" s="11" t="s">
        <v>418</v>
      </c>
      <c r="H3396" s="42">
        <v>3991058.9841999998</v>
      </c>
      <c r="I3396" s="42">
        <v>918.13275974500004</v>
      </c>
      <c r="J3396" s="42">
        <v>0</v>
      </c>
      <c r="K3396" s="42">
        <v>918.13275974500004</v>
      </c>
      <c r="N3396" s="43"/>
    </row>
    <row r="3397" spans="1:14" x14ac:dyDescent="0.3">
      <c r="A3397" s="10" t="s">
        <v>9</v>
      </c>
      <c r="B3397" s="10" t="s">
        <v>340</v>
      </c>
      <c r="C3397" s="10" t="s">
        <v>4743</v>
      </c>
      <c r="D3397" s="10" t="s">
        <v>4750</v>
      </c>
      <c r="E3397" s="11" t="s">
        <v>4914</v>
      </c>
      <c r="F3397" s="10" t="s">
        <v>4746</v>
      </c>
      <c r="G3397" s="11" t="s">
        <v>4747</v>
      </c>
      <c r="H3397" s="42">
        <v>104184.27069999999</v>
      </c>
      <c r="I3397" s="42">
        <v>23.967321037520101</v>
      </c>
      <c r="J3397" s="42">
        <v>52630.202524597997</v>
      </c>
      <c r="K3397" s="42">
        <v>52654.169845635501</v>
      </c>
      <c r="N3397" s="43"/>
    </row>
    <row r="3398" spans="1:14" x14ac:dyDescent="0.3">
      <c r="A3398" s="10" t="s">
        <v>9</v>
      </c>
      <c r="B3398" s="10" t="s">
        <v>340</v>
      </c>
      <c r="C3398" s="10" t="s">
        <v>4743</v>
      </c>
      <c r="D3398" s="10" t="s">
        <v>4750</v>
      </c>
      <c r="E3398" s="11" t="s">
        <v>4914</v>
      </c>
      <c r="F3398" s="10" t="s">
        <v>4748</v>
      </c>
      <c r="G3398" s="11" t="s">
        <v>4749</v>
      </c>
      <c r="H3398" s="42">
        <v>0</v>
      </c>
      <c r="I3398" s="42">
        <v>0</v>
      </c>
      <c r="J3398" s="42">
        <v>0</v>
      </c>
      <c r="K3398" s="42">
        <v>0</v>
      </c>
      <c r="N3398" s="43"/>
    </row>
    <row r="3399" spans="1:14" x14ac:dyDescent="0.3">
      <c r="A3399" s="10" t="s">
        <v>9</v>
      </c>
      <c r="B3399" s="10" t="s">
        <v>340</v>
      </c>
      <c r="C3399" s="10" t="s">
        <v>4743</v>
      </c>
      <c r="D3399" s="10" t="s">
        <v>4750</v>
      </c>
      <c r="E3399" s="11" t="s">
        <v>4914</v>
      </c>
      <c r="F3399" s="10" t="s">
        <v>4833</v>
      </c>
      <c r="G3399" s="11" t="s">
        <v>4834</v>
      </c>
      <c r="H3399" s="42">
        <v>200354.36670000001</v>
      </c>
      <c r="I3399" s="42">
        <v>46.091001995230897</v>
      </c>
      <c r="J3399" s="42">
        <v>0</v>
      </c>
      <c r="K3399" s="42">
        <v>46.091001995230897</v>
      </c>
      <c r="N3399" s="43"/>
    </row>
    <row r="3400" spans="1:14" x14ac:dyDescent="0.3">
      <c r="A3400" s="10" t="s">
        <v>9</v>
      </c>
      <c r="B3400" s="10" t="s">
        <v>340</v>
      </c>
      <c r="C3400" s="10" t="s">
        <v>4743</v>
      </c>
      <c r="D3400" s="10" t="s">
        <v>4750</v>
      </c>
      <c r="E3400" s="11" t="s">
        <v>4914</v>
      </c>
      <c r="F3400" s="10" t="s">
        <v>5704</v>
      </c>
      <c r="G3400" s="11" t="s">
        <v>5705</v>
      </c>
      <c r="H3400" s="42">
        <v>0</v>
      </c>
      <c r="I3400" s="42">
        <v>0</v>
      </c>
      <c r="J3400" s="42">
        <v>0</v>
      </c>
      <c r="K3400" s="42">
        <v>0</v>
      </c>
      <c r="N3400" s="43"/>
    </row>
    <row r="3401" spans="1:14" x14ac:dyDescent="0.3">
      <c r="A3401" s="10" t="s">
        <v>9</v>
      </c>
      <c r="B3401" s="10" t="s">
        <v>340</v>
      </c>
      <c r="C3401" s="10" t="s">
        <v>4743</v>
      </c>
      <c r="D3401" s="10" t="s">
        <v>4750</v>
      </c>
      <c r="E3401" s="11" t="s">
        <v>4914</v>
      </c>
      <c r="F3401" s="10" t="s">
        <v>4754</v>
      </c>
      <c r="G3401" s="11" t="s">
        <v>4755</v>
      </c>
      <c r="H3401" s="42">
        <v>0</v>
      </c>
      <c r="I3401" s="42">
        <v>0</v>
      </c>
      <c r="J3401" s="42">
        <v>0</v>
      </c>
      <c r="K3401" s="42">
        <v>0</v>
      </c>
      <c r="N3401" s="43"/>
    </row>
    <row r="3402" spans="1:14" x14ac:dyDescent="0.3">
      <c r="A3402" s="10" t="s">
        <v>9</v>
      </c>
      <c r="B3402" s="10" t="s">
        <v>340</v>
      </c>
      <c r="C3402" s="10" t="s">
        <v>4743</v>
      </c>
      <c r="D3402" s="10" t="s">
        <v>4752</v>
      </c>
      <c r="E3402" s="11" t="s">
        <v>5363</v>
      </c>
      <c r="F3402" s="10" t="s">
        <v>13</v>
      </c>
      <c r="G3402" s="11" t="s">
        <v>415</v>
      </c>
      <c r="H3402" s="42">
        <v>0</v>
      </c>
      <c r="I3402" s="42">
        <v>0</v>
      </c>
      <c r="J3402" s="42">
        <v>0</v>
      </c>
      <c r="K3402" s="42">
        <v>0</v>
      </c>
      <c r="N3402" s="43"/>
    </row>
    <row r="3403" spans="1:14" x14ac:dyDescent="0.3">
      <c r="A3403" s="10" t="s">
        <v>9</v>
      </c>
      <c r="B3403" s="10" t="s">
        <v>340</v>
      </c>
      <c r="C3403" s="10" t="s">
        <v>4743</v>
      </c>
      <c r="D3403" s="10" t="s">
        <v>4752</v>
      </c>
      <c r="E3403" s="11" t="s">
        <v>5363</v>
      </c>
      <c r="F3403" s="10" t="s">
        <v>416</v>
      </c>
      <c r="G3403" s="11" t="s">
        <v>417</v>
      </c>
      <c r="H3403" s="42">
        <v>130871.2812</v>
      </c>
      <c r="I3403" s="42">
        <v>77.687986699560398</v>
      </c>
      <c r="J3403" s="42">
        <v>3112.4520830972101</v>
      </c>
      <c r="K3403" s="42">
        <v>3190.1400697967701</v>
      </c>
      <c r="N3403" s="43"/>
    </row>
    <row r="3404" spans="1:14" x14ac:dyDescent="0.3">
      <c r="A3404" s="10" t="s">
        <v>9</v>
      </c>
      <c r="B3404" s="10" t="s">
        <v>340</v>
      </c>
      <c r="C3404" s="10" t="s">
        <v>4743</v>
      </c>
      <c r="D3404" s="10" t="s">
        <v>4752</v>
      </c>
      <c r="E3404" s="11" t="s">
        <v>5363</v>
      </c>
      <c r="F3404" s="10" t="s">
        <v>15</v>
      </c>
      <c r="G3404" s="11" t="s">
        <v>418</v>
      </c>
      <c r="H3404" s="42">
        <v>261742.56229999999</v>
      </c>
      <c r="I3404" s="42">
        <v>155.37597339912099</v>
      </c>
      <c r="J3404" s="42">
        <v>0</v>
      </c>
      <c r="K3404" s="42">
        <v>155.37597339912099</v>
      </c>
      <c r="N3404" s="43"/>
    </row>
    <row r="3405" spans="1:14" x14ac:dyDescent="0.3">
      <c r="A3405" s="10" t="s">
        <v>9</v>
      </c>
      <c r="B3405" s="10" t="s">
        <v>340</v>
      </c>
      <c r="C3405" s="10" t="s">
        <v>4743</v>
      </c>
      <c r="D3405" s="10" t="s">
        <v>4752</v>
      </c>
      <c r="E3405" s="11" t="s">
        <v>5363</v>
      </c>
      <c r="F3405" s="10" t="s">
        <v>4746</v>
      </c>
      <c r="G3405" s="11" t="s">
        <v>4747</v>
      </c>
      <c r="H3405" s="42">
        <v>206373.94339999999</v>
      </c>
      <c r="I3405" s="42">
        <v>122.50797902623</v>
      </c>
      <c r="J3405" s="42">
        <v>4908.0975156532904</v>
      </c>
      <c r="K3405" s="42">
        <v>5030.6054946795202</v>
      </c>
      <c r="N3405" s="43"/>
    </row>
    <row r="3406" spans="1:14" x14ac:dyDescent="0.3">
      <c r="A3406" s="10" t="s">
        <v>9</v>
      </c>
      <c r="B3406" s="10" t="s">
        <v>340</v>
      </c>
      <c r="C3406" s="10" t="s">
        <v>4743</v>
      </c>
      <c r="D3406" s="10" t="s">
        <v>4752</v>
      </c>
      <c r="E3406" s="11" t="s">
        <v>5363</v>
      </c>
      <c r="F3406" s="10" t="s">
        <v>4748</v>
      </c>
      <c r="G3406" s="11" t="s">
        <v>4749</v>
      </c>
      <c r="H3406" s="42">
        <v>296940.96419999999</v>
      </c>
      <c r="I3406" s="42">
        <v>644.53615092748703</v>
      </c>
      <c r="J3406" s="42">
        <v>438.229509691511</v>
      </c>
      <c r="K3406" s="42">
        <v>1082.7656606190001</v>
      </c>
      <c r="N3406" s="43"/>
    </row>
    <row r="3407" spans="1:14" x14ac:dyDescent="0.3">
      <c r="A3407" s="10" t="s">
        <v>9</v>
      </c>
      <c r="B3407" s="10" t="s">
        <v>340</v>
      </c>
      <c r="C3407" s="10" t="s">
        <v>4743</v>
      </c>
      <c r="D3407" s="10" t="s">
        <v>4756</v>
      </c>
      <c r="E3407" s="11" t="s">
        <v>5706</v>
      </c>
      <c r="F3407" s="10" t="s">
        <v>416</v>
      </c>
      <c r="G3407" s="11" t="s">
        <v>417</v>
      </c>
      <c r="H3407" s="42">
        <v>82852.954199999993</v>
      </c>
      <c r="I3407" s="42">
        <v>9.7880965458743194</v>
      </c>
      <c r="J3407" s="42">
        <v>5469.0363223896302</v>
      </c>
      <c r="K3407" s="42">
        <v>5478.8244189355</v>
      </c>
      <c r="N3407" s="43"/>
    </row>
    <row r="3408" spans="1:14" x14ac:dyDescent="0.3">
      <c r="A3408" s="10" t="s">
        <v>9</v>
      </c>
      <c r="B3408" s="10" t="s">
        <v>340</v>
      </c>
      <c r="C3408" s="10" t="s">
        <v>4743</v>
      </c>
      <c r="D3408" s="10" t="s">
        <v>4756</v>
      </c>
      <c r="E3408" s="11" t="s">
        <v>5706</v>
      </c>
      <c r="F3408" s="10" t="s">
        <v>4746</v>
      </c>
      <c r="G3408" s="11" t="s">
        <v>4747</v>
      </c>
      <c r="H3408" s="42">
        <v>82852.954199999993</v>
      </c>
      <c r="I3408" s="42">
        <v>9.7880965458743194</v>
      </c>
      <c r="J3408" s="42">
        <v>5469.0363223896302</v>
      </c>
      <c r="K3408" s="42">
        <v>5478.8244189355</v>
      </c>
      <c r="N3408" s="43"/>
    </row>
    <row r="3409" spans="1:14" x14ac:dyDescent="0.3">
      <c r="A3409" s="10" t="s">
        <v>9</v>
      </c>
      <c r="B3409" s="10" t="s">
        <v>340</v>
      </c>
      <c r="C3409" s="10" t="s">
        <v>4743</v>
      </c>
      <c r="D3409" s="10" t="s">
        <v>4756</v>
      </c>
      <c r="E3409" s="11" t="s">
        <v>5706</v>
      </c>
      <c r="F3409" s="10" t="s">
        <v>4748</v>
      </c>
      <c r="G3409" s="11" t="s">
        <v>4749</v>
      </c>
      <c r="H3409" s="42">
        <v>528084.99950000003</v>
      </c>
      <c r="I3409" s="42">
        <v>262.35852605953301</v>
      </c>
      <c r="J3409" s="42">
        <v>434.16129032258101</v>
      </c>
      <c r="K3409" s="42">
        <v>696.51981638211396</v>
      </c>
      <c r="N3409" s="43"/>
    </row>
    <row r="3410" spans="1:14" x14ac:dyDescent="0.3">
      <c r="A3410" s="10" t="s">
        <v>9</v>
      </c>
      <c r="B3410" s="10" t="s">
        <v>340</v>
      </c>
      <c r="C3410" s="10" t="s">
        <v>4743</v>
      </c>
      <c r="D3410" s="10" t="s">
        <v>4758</v>
      </c>
      <c r="E3410" s="11" t="s">
        <v>4826</v>
      </c>
      <c r="F3410" s="10" t="s">
        <v>416</v>
      </c>
      <c r="G3410" s="11" t="s">
        <v>417</v>
      </c>
      <c r="H3410" s="42">
        <v>75599.967199999999</v>
      </c>
      <c r="I3410" s="42">
        <v>93.343598869009</v>
      </c>
      <c r="J3410" s="42">
        <v>2461.2027714563301</v>
      </c>
      <c r="K3410" s="42">
        <v>2554.5463703253399</v>
      </c>
      <c r="N3410" s="43"/>
    </row>
    <row r="3411" spans="1:14" x14ac:dyDescent="0.3">
      <c r="A3411" s="10" t="s">
        <v>9</v>
      </c>
      <c r="B3411" s="10" t="s">
        <v>340</v>
      </c>
      <c r="C3411" s="10" t="s">
        <v>4743</v>
      </c>
      <c r="D3411" s="10" t="s">
        <v>4758</v>
      </c>
      <c r="E3411" s="11" t="s">
        <v>4826</v>
      </c>
      <c r="F3411" s="10" t="s">
        <v>4746</v>
      </c>
      <c r="G3411" s="11" t="s">
        <v>4747</v>
      </c>
      <c r="H3411" s="42">
        <v>17298.297699999999</v>
      </c>
      <c r="I3411" s="42">
        <v>21.358281097146101</v>
      </c>
      <c r="J3411" s="42">
        <v>563.15656635017604</v>
      </c>
      <c r="K3411" s="42">
        <v>584.51484744732295</v>
      </c>
      <c r="N3411" s="43"/>
    </row>
    <row r="3412" spans="1:14" x14ac:dyDescent="0.3">
      <c r="A3412" s="10" t="s">
        <v>9</v>
      </c>
      <c r="B3412" s="10" t="s">
        <v>340</v>
      </c>
      <c r="C3412" s="10" t="s">
        <v>4743</v>
      </c>
      <c r="D3412" s="10" t="s">
        <v>4758</v>
      </c>
      <c r="E3412" s="11" t="s">
        <v>4826</v>
      </c>
      <c r="F3412" s="10" t="s">
        <v>4748</v>
      </c>
      <c r="G3412" s="11" t="s">
        <v>4749</v>
      </c>
      <c r="H3412" s="42">
        <v>645953.9068</v>
      </c>
      <c r="I3412" s="42">
        <v>402.34168944406701</v>
      </c>
      <c r="J3412" s="42">
        <v>923.31315935934697</v>
      </c>
      <c r="K3412" s="42">
        <v>1325.65484880341</v>
      </c>
      <c r="N3412" s="43"/>
    </row>
    <row r="3413" spans="1:14" x14ac:dyDescent="0.3">
      <c r="A3413" s="10" t="s">
        <v>9</v>
      </c>
      <c r="B3413" s="10" t="s">
        <v>340</v>
      </c>
      <c r="C3413" s="10" t="s">
        <v>4743</v>
      </c>
      <c r="D3413" s="10" t="s">
        <v>4758</v>
      </c>
      <c r="E3413" s="11" t="s">
        <v>4826</v>
      </c>
      <c r="F3413" s="10" t="s">
        <v>4760</v>
      </c>
      <c r="G3413" s="11" t="s">
        <v>4761</v>
      </c>
      <c r="H3413" s="42">
        <v>108802.5549</v>
      </c>
      <c r="I3413" s="42">
        <v>67.769237523962701</v>
      </c>
      <c r="J3413" s="42">
        <v>155.52012244140701</v>
      </c>
      <c r="K3413" s="42">
        <v>223.28935996537001</v>
      </c>
      <c r="N3413" s="43"/>
    </row>
    <row r="3414" spans="1:14" x14ac:dyDescent="0.3">
      <c r="A3414" s="10" t="s">
        <v>9</v>
      </c>
      <c r="B3414" s="10" t="s">
        <v>340</v>
      </c>
      <c r="C3414" s="10" t="s">
        <v>4743</v>
      </c>
      <c r="D3414" s="10" t="s">
        <v>4762</v>
      </c>
      <c r="E3414" s="11" t="s">
        <v>5707</v>
      </c>
      <c r="F3414" s="10" t="s">
        <v>13</v>
      </c>
      <c r="G3414" s="11" t="s">
        <v>415</v>
      </c>
      <c r="H3414" s="42">
        <v>0</v>
      </c>
      <c r="I3414" s="42">
        <v>0</v>
      </c>
      <c r="J3414" s="42">
        <v>0</v>
      </c>
      <c r="K3414" s="42">
        <v>0</v>
      </c>
      <c r="N3414" s="43"/>
    </row>
    <row r="3415" spans="1:14" x14ac:dyDescent="0.3">
      <c r="A3415" s="10" t="s">
        <v>9</v>
      </c>
      <c r="B3415" s="10" t="s">
        <v>340</v>
      </c>
      <c r="C3415" s="10" t="s">
        <v>4743</v>
      </c>
      <c r="D3415" s="10" t="s">
        <v>4762</v>
      </c>
      <c r="E3415" s="11" t="s">
        <v>5707</v>
      </c>
      <c r="F3415" s="10" t="s">
        <v>416</v>
      </c>
      <c r="G3415" s="11" t="s">
        <v>417</v>
      </c>
      <c r="H3415" s="42">
        <v>0</v>
      </c>
      <c r="I3415" s="42">
        <v>0</v>
      </c>
      <c r="J3415" s="42">
        <v>0</v>
      </c>
      <c r="K3415" s="42">
        <v>0</v>
      </c>
      <c r="N3415" s="43"/>
    </row>
    <row r="3416" spans="1:14" x14ac:dyDescent="0.3">
      <c r="A3416" s="10" t="s">
        <v>9</v>
      </c>
      <c r="B3416" s="10" t="s">
        <v>340</v>
      </c>
      <c r="C3416" s="10" t="s">
        <v>4743</v>
      </c>
      <c r="D3416" s="10" t="s">
        <v>4762</v>
      </c>
      <c r="E3416" s="11" t="s">
        <v>5707</v>
      </c>
      <c r="F3416" s="10" t="s">
        <v>4746</v>
      </c>
      <c r="G3416" s="11" t="s">
        <v>4747</v>
      </c>
      <c r="H3416" s="42">
        <v>138631.92249999999</v>
      </c>
      <c r="I3416" s="42">
        <v>116.669102359918</v>
      </c>
      <c r="J3416" s="42">
        <v>18113.862183302499</v>
      </c>
      <c r="K3416" s="42">
        <v>18230.5312856624</v>
      </c>
      <c r="N3416" s="43"/>
    </row>
    <row r="3417" spans="1:14" x14ac:dyDescent="0.3">
      <c r="A3417" s="10" t="s">
        <v>9</v>
      </c>
      <c r="B3417" s="10" t="s">
        <v>340</v>
      </c>
      <c r="C3417" s="10" t="s">
        <v>4743</v>
      </c>
      <c r="D3417" s="10" t="s">
        <v>4762</v>
      </c>
      <c r="E3417" s="11" t="s">
        <v>5707</v>
      </c>
      <c r="F3417" s="10" t="s">
        <v>4748</v>
      </c>
      <c r="G3417" s="11" t="s">
        <v>4749</v>
      </c>
      <c r="H3417" s="42">
        <v>995325.34809999994</v>
      </c>
      <c r="I3417" s="42">
        <v>1296.6257334493901</v>
      </c>
      <c r="J3417" s="42">
        <v>83.566421684309901</v>
      </c>
      <c r="K3417" s="42">
        <v>1380.1921551337</v>
      </c>
      <c r="N3417" s="43"/>
    </row>
    <row r="3418" spans="1:14" x14ac:dyDescent="0.3">
      <c r="A3418" s="10" t="s">
        <v>9</v>
      </c>
      <c r="B3418" s="10" t="s">
        <v>340</v>
      </c>
      <c r="C3418" s="10" t="s">
        <v>4743</v>
      </c>
      <c r="D3418" s="10" t="s">
        <v>4762</v>
      </c>
      <c r="E3418" s="11" t="s">
        <v>5707</v>
      </c>
      <c r="F3418" s="10" t="s">
        <v>4754</v>
      </c>
      <c r="G3418" s="11" t="s">
        <v>4755</v>
      </c>
      <c r="H3418" s="42">
        <v>101437.9921</v>
      </c>
      <c r="I3418" s="42">
        <v>85.367635873110501</v>
      </c>
      <c r="J3418" s="42">
        <v>13254.045499977399</v>
      </c>
      <c r="K3418" s="42">
        <v>13339.4131358506</v>
      </c>
      <c r="N3418" s="43"/>
    </row>
    <row r="3419" spans="1:14" x14ac:dyDescent="0.3">
      <c r="A3419" s="10" t="s">
        <v>9</v>
      </c>
      <c r="B3419" s="10" t="s">
        <v>340</v>
      </c>
      <c r="C3419" s="10" t="s">
        <v>4743</v>
      </c>
      <c r="D3419" s="10" t="s">
        <v>4766</v>
      </c>
      <c r="E3419" s="11" t="s">
        <v>4777</v>
      </c>
      <c r="F3419" s="10" t="s">
        <v>416</v>
      </c>
      <c r="G3419" s="11" t="s">
        <v>417</v>
      </c>
      <c r="H3419" s="42">
        <v>0</v>
      </c>
      <c r="I3419" s="42">
        <v>0</v>
      </c>
      <c r="J3419" s="42">
        <v>0</v>
      </c>
      <c r="K3419" s="42">
        <v>0</v>
      </c>
      <c r="N3419" s="43"/>
    </row>
    <row r="3420" spans="1:14" x14ac:dyDescent="0.3">
      <c r="A3420" s="10" t="s">
        <v>9</v>
      </c>
      <c r="B3420" s="10" t="s">
        <v>340</v>
      </c>
      <c r="C3420" s="10" t="s">
        <v>4743</v>
      </c>
      <c r="D3420" s="10" t="s">
        <v>4766</v>
      </c>
      <c r="E3420" s="11" t="s">
        <v>4777</v>
      </c>
      <c r="F3420" s="10" t="s">
        <v>4746</v>
      </c>
      <c r="G3420" s="11" t="s">
        <v>4747</v>
      </c>
      <c r="H3420" s="42">
        <v>195818.6348</v>
      </c>
      <c r="I3420" s="42">
        <v>50.097842291533503</v>
      </c>
      <c r="J3420" s="42">
        <v>32889.518628100297</v>
      </c>
      <c r="K3420" s="42">
        <v>32939.616470391797</v>
      </c>
      <c r="N3420" s="43"/>
    </row>
    <row r="3421" spans="1:14" x14ac:dyDescent="0.3">
      <c r="A3421" s="10" t="s">
        <v>9</v>
      </c>
      <c r="B3421" s="10" t="s">
        <v>340</v>
      </c>
      <c r="C3421" s="10" t="s">
        <v>4743</v>
      </c>
      <c r="D3421" s="10" t="s">
        <v>4766</v>
      </c>
      <c r="E3421" s="11" t="s">
        <v>4777</v>
      </c>
      <c r="F3421" s="10" t="s">
        <v>4748</v>
      </c>
      <c r="G3421" s="11" t="s">
        <v>4749</v>
      </c>
      <c r="H3421" s="42">
        <v>665723.18530000001</v>
      </c>
      <c r="I3421" s="42">
        <v>299.59419512195097</v>
      </c>
      <c r="J3421" s="42">
        <v>18991.2866380247</v>
      </c>
      <c r="K3421" s="42">
        <v>19290.880833146701</v>
      </c>
      <c r="N3421" s="43"/>
    </row>
    <row r="3422" spans="1:14" x14ac:dyDescent="0.3">
      <c r="A3422" s="10" t="s">
        <v>9</v>
      </c>
      <c r="B3422" s="10" t="s">
        <v>340</v>
      </c>
      <c r="C3422" s="10" t="s">
        <v>4743</v>
      </c>
      <c r="D3422" s="10" t="s">
        <v>4766</v>
      </c>
      <c r="E3422" s="11" t="s">
        <v>4777</v>
      </c>
      <c r="F3422" s="10" t="s">
        <v>4760</v>
      </c>
      <c r="G3422" s="11" t="s">
        <v>4761</v>
      </c>
      <c r="H3422" s="42">
        <v>46042.079700000002</v>
      </c>
      <c r="I3422" s="42">
        <v>20.720233449477401</v>
      </c>
      <c r="J3422" s="42">
        <v>1313.4563321082901</v>
      </c>
      <c r="K3422" s="42">
        <v>1334.1765655577601</v>
      </c>
      <c r="N3422" s="43"/>
    </row>
    <row r="3423" spans="1:14" x14ac:dyDescent="0.3">
      <c r="A3423" s="10" t="s">
        <v>9</v>
      </c>
      <c r="B3423" s="10" t="s">
        <v>340</v>
      </c>
      <c r="C3423" s="10" t="s">
        <v>4743</v>
      </c>
      <c r="D3423" s="10" t="s">
        <v>4766</v>
      </c>
      <c r="E3423" s="11" t="s">
        <v>4777</v>
      </c>
      <c r="F3423" s="10" t="s">
        <v>4754</v>
      </c>
      <c r="G3423" s="11" t="s">
        <v>4755</v>
      </c>
      <c r="H3423" s="42">
        <v>0</v>
      </c>
      <c r="I3423" s="42">
        <v>0</v>
      </c>
      <c r="J3423" s="42">
        <v>0</v>
      </c>
      <c r="K3423" s="42">
        <v>0</v>
      </c>
      <c r="N3423" s="43"/>
    </row>
    <row r="3424" spans="1:14" x14ac:dyDescent="0.3">
      <c r="A3424" s="10" t="s">
        <v>9</v>
      </c>
      <c r="B3424" s="10" t="s">
        <v>340</v>
      </c>
      <c r="C3424" s="10" t="s">
        <v>4743</v>
      </c>
      <c r="D3424" s="10" t="s">
        <v>4766</v>
      </c>
      <c r="E3424" s="11" t="s">
        <v>4777</v>
      </c>
      <c r="F3424" s="10" t="s">
        <v>5118</v>
      </c>
      <c r="G3424" s="11" t="s">
        <v>5119</v>
      </c>
      <c r="H3424" s="42">
        <v>79655.037899999996</v>
      </c>
      <c r="I3424" s="42">
        <v>20.378783305030598</v>
      </c>
      <c r="J3424" s="42">
        <v>13378.787238549299</v>
      </c>
      <c r="K3424" s="42">
        <v>13399.1660218543</v>
      </c>
      <c r="N3424" s="43"/>
    </row>
    <row r="3425" spans="1:14" x14ac:dyDescent="0.3">
      <c r="A3425" s="10" t="s">
        <v>9</v>
      </c>
      <c r="B3425" s="10" t="s">
        <v>340</v>
      </c>
      <c r="C3425" s="10" t="s">
        <v>4743</v>
      </c>
      <c r="D3425" s="10" t="s">
        <v>4768</v>
      </c>
      <c r="E3425" s="11" t="s">
        <v>4854</v>
      </c>
      <c r="F3425" s="10" t="s">
        <v>13</v>
      </c>
      <c r="G3425" s="11" t="s">
        <v>415</v>
      </c>
      <c r="H3425" s="42">
        <v>0</v>
      </c>
      <c r="I3425" s="42">
        <v>0</v>
      </c>
      <c r="J3425" s="42">
        <v>0</v>
      </c>
      <c r="K3425" s="42">
        <v>0</v>
      </c>
      <c r="N3425" s="43"/>
    </row>
    <row r="3426" spans="1:14" x14ac:dyDescent="0.3">
      <c r="A3426" s="10" t="s">
        <v>9</v>
      </c>
      <c r="B3426" s="10" t="s">
        <v>340</v>
      </c>
      <c r="C3426" s="10" t="s">
        <v>4743</v>
      </c>
      <c r="D3426" s="10" t="s">
        <v>4768</v>
      </c>
      <c r="E3426" s="11" t="s">
        <v>4854</v>
      </c>
      <c r="F3426" s="10" t="s">
        <v>416</v>
      </c>
      <c r="G3426" s="11" t="s">
        <v>417</v>
      </c>
      <c r="H3426" s="42">
        <v>56485.7503</v>
      </c>
      <c r="I3426" s="42">
        <v>43.599247451318099</v>
      </c>
      <c r="J3426" s="42">
        <v>13696.3620546494</v>
      </c>
      <c r="K3426" s="42">
        <v>13739.961302100701</v>
      </c>
      <c r="N3426" s="43"/>
    </row>
    <row r="3427" spans="1:14" x14ac:dyDescent="0.3">
      <c r="A3427" s="10" t="s">
        <v>9</v>
      </c>
      <c r="B3427" s="10" t="s">
        <v>340</v>
      </c>
      <c r="C3427" s="10" t="s">
        <v>4743</v>
      </c>
      <c r="D3427" s="10" t="s">
        <v>4768</v>
      </c>
      <c r="E3427" s="11" t="s">
        <v>4854</v>
      </c>
      <c r="F3427" s="10" t="s">
        <v>15</v>
      </c>
      <c r="G3427" s="11" t="s">
        <v>418</v>
      </c>
      <c r="H3427" s="42">
        <v>111582.5067</v>
      </c>
      <c r="I3427" s="42">
        <v>86.126382260390699</v>
      </c>
      <c r="J3427" s="42">
        <v>0</v>
      </c>
      <c r="K3427" s="42">
        <v>86.126382260390699</v>
      </c>
      <c r="N3427" s="43"/>
    </row>
    <row r="3428" spans="1:14" x14ac:dyDescent="0.3">
      <c r="A3428" s="10" t="s">
        <v>9</v>
      </c>
      <c r="B3428" s="10" t="s">
        <v>340</v>
      </c>
      <c r="C3428" s="10" t="s">
        <v>4743</v>
      </c>
      <c r="D3428" s="10" t="s">
        <v>4768</v>
      </c>
      <c r="E3428" s="11" t="s">
        <v>4854</v>
      </c>
      <c r="F3428" s="10" t="s">
        <v>4746</v>
      </c>
      <c r="G3428" s="11" t="s">
        <v>4747</v>
      </c>
      <c r="H3428" s="42">
        <v>0</v>
      </c>
      <c r="I3428" s="42">
        <v>0</v>
      </c>
      <c r="J3428" s="42">
        <v>0</v>
      </c>
      <c r="K3428" s="42">
        <v>0</v>
      </c>
      <c r="N3428" s="43"/>
    </row>
    <row r="3429" spans="1:14" x14ac:dyDescent="0.3">
      <c r="A3429" s="10" t="s">
        <v>9</v>
      </c>
      <c r="B3429" s="10" t="s">
        <v>340</v>
      </c>
      <c r="C3429" s="10" t="s">
        <v>4743</v>
      </c>
      <c r="D3429" s="10" t="s">
        <v>4768</v>
      </c>
      <c r="E3429" s="11" t="s">
        <v>4854</v>
      </c>
      <c r="F3429" s="10" t="s">
        <v>4748</v>
      </c>
      <c r="G3429" s="11" t="s">
        <v>4749</v>
      </c>
      <c r="H3429" s="42">
        <v>243982.65210000001</v>
      </c>
      <c r="I3429" s="42">
        <v>129.49450641351601</v>
      </c>
      <c r="J3429" s="42">
        <v>122.699893961938</v>
      </c>
      <c r="K3429" s="42">
        <v>252.19440037545499</v>
      </c>
      <c r="N3429" s="43"/>
    </row>
    <row r="3430" spans="1:14" x14ac:dyDescent="0.3">
      <c r="A3430" s="10" t="s">
        <v>9</v>
      </c>
      <c r="B3430" s="10" t="s">
        <v>340</v>
      </c>
      <c r="C3430" s="10" t="s">
        <v>4743</v>
      </c>
      <c r="D3430" s="10" t="s">
        <v>4768</v>
      </c>
      <c r="E3430" s="11" t="s">
        <v>4854</v>
      </c>
      <c r="F3430" s="10" t="s">
        <v>4817</v>
      </c>
      <c r="G3430" s="11" t="s">
        <v>4818</v>
      </c>
      <c r="H3430" s="42">
        <v>0</v>
      </c>
      <c r="I3430" s="42">
        <v>0</v>
      </c>
      <c r="J3430" s="42">
        <v>0</v>
      </c>
      <c r="K3430" s="42">
        <v>0</v>
      </c>
      <c r="N3430" s="43"/>
    </row>
    <row r="3431" spans="1:14" x14ac:dyDescent="0.3">
      <c r="A3431" s="10" t="s">
        <v>9</v>
      </c>
      <c r="B3431" s="10" t="s">
        <v>340</v>
      </c>
      <c r="C3431" s="10" t="s">
        <v>4743</v>
      </c>
      <c r="D3431" s="10" t="s">
        <v>4768</v>
      </c>
      <c r="E3431" s="11" t="s">
        <v>4854</v>
      </c>
      <c r="F3431" s="10" t="s">
        <v>4760</v>
      </c>
      <c r="G3431" s="11" t="s">
        <v>4761</v>
      </c>
      <c r="H3431" s="42">
        <v>26776.300299999999</v>
      </c>
      <c r="I3431" s="42">
        <v>14.2115997061649</v>
      </c>
      <c r="J3431" s="42">
        <v>13.465913151617199</v>
      </c>
      <c r="K3431" s="42">
        <v>27.677512857782101</v>
      </c>
      <c r="N3431" s="43"/>
    </row>
    <row r="3432" spans="1:14" x14ac:dyDescent="0.3">
      <c r="A3432" s="10" t="s">
        <v>9</v>
      </c>
      <c r="B3432" s="10" t="s">
        <v>340</v>
      </c>
      <c r="C3432" s="10" t="s">
        <v>4743</v>
      </c>
      <c r="D3432" s="10" t="s">
        <v>4770</v>
      </c>
      <c r="E3432" s="11" t="s">
        <v>5593</v>
      </c>
      <c r="F3432" s="10" t="s">
        <v>13</v>
      </c>
      <c r="G3432" s="11" t="s">
        <v>415</v>
      </c>
      <c r="H3432" s="42">
        <v>0</v>
      </c>
      <c r="I3432" s="42">
        <v>0</v>
      </c>
      <c r="J3432" s="42">
        <v>0</v>
      </c>
      <c r="K3432" s="42">
        <v>0</v>
      </c>
      <c r="N3432" s="43"/>
    </row>
    <row r="3433" spans="1:14" x14ac:dyDescent="0.3">
      <c r="A3433" s="10" t="s">
        <v>9</v>
      </c>
      <c r="B3433" s="10" t="s">
        <v>340</v>
      </c>
      <c r="C3433" s="10" t="s">
        <v>4743</v>
      </c>
      <c r="D3433" s="10" t="s">
        <v>4770</v>
      </c>
      <c r="E3433" s="11" t="s">
        <v>5593</v>
      </c>
      <c r="F3433" s="10" t="s">
        <v>416</v>
      </c>
      <c r="G3433" s="11" t="s">
        <v>417</v>
      </c>
      <c r="H3433" s="42">
        <v>7987.17</v>
      </c>
      <c r="I3433" s="42">
        <v>6.9300933333333301</v>
      </c>
      <c r="J3433" s="42">
        <v>1.5716443800539099</v>
      </c>
      <c r="K3433" s="42">
        <v>8.5017377133872394</v>
      </c>
      <c r="N3433" s="43"/>
    </row>
    <row r="3434" spans="1:14" x14ac:dyDescent="0.3">
      <c r="A3434" s="10" t="s">
        <v>9</v>
      </c>
      <c r="B3434" s="10" t="s">
        <v>340</v>
      </c>
      <c r="C3434" s="10" t="s">
        <v>4743</v>
      </c>
      <c r="D3434" s="10" t="s">
        <v>4770</v>
      </c>
      <c r="E3434" s="11" t="s">
        <v>5593</v>
      </c>
      <c r="F3434" s="10" t="s">
        <v>4746</v>
      </c>
      <c r="G3434" s="11" t="s">
        <v>4747</v>
      </c>
      <c r="H3434" s="42">
        <v>11298.923500000001</v>
      </c>
      <c r="I3434" s="42">
        <v>9.8035466666666693</v>
      </c>
      <c r="J3434" s="42">
        <v>2.2233018059299199</v>
      </c>
      <c r="K3434" s="42">
        <v>12.026848472596599</v>
      </c>
      <c r="N3434" s="43"/>
    </row>
    <row r="3435" spans="1:14" x14ac:dyDescent="0.3">
      <c r="A3435" s="10" t="s">
        <v>9</v>
      </c>
      <c r="B3435" s="10" t="s">
        <v>340</v>
      </c>
      <c r="C3435" s="10" t="s">
        <v>4743</v>
      </c>
      <c r="D3435" s="10" t="s">
        <v>4770</v>
      </c>
      <c r="E3435" s="11" t="s">
        <v>5593</v>
      </c>
      <c r="F3435" s="10" t="s">
        <v>4748</v>
      </c>
      <c r="G3435" s="11" t="s">
        <v>4749</v>
      </c>
      <c r="H3435" s="42">
        <v>246238.60759999999</v>
      </c>
      <c r="I3435" s="42">
        <v>213.64970666666699</v>
      </c>
      <c r="J3435" s="42">
        <v>48.452646253369302</v>
      </c>
      <c r="K3435" s="42">
        <v>262.10235292003603</v>
      </c>
      <c r="N3435" s="43"/>
    </row>
    <row r="3436" spans="1:14" x14ac:dyDescent="0.3">
      <c r="A3436" s="10" t="s">
        <v>9</v>
      </c>
      <c r="B3436" s="10" t="s">
        <v>340</v>
      </c>
      <c r="C3436" s="10" t="s">
        <v>4743</v>
      </c>
      <c r="D3436" s="10" t="s">
        <v>4770</v>
      </c>
      <c r="E3436" s="11" t="s">
        <v>5593</v>
      </c>
      <c r="F3436" s="10" t="s">
        <v>4833</v>
      </c>
      <c r="G3436" s="11" t="s">
        <v>4834</v>
      </c>
      <c r="H3436" s="42">
        <v>101495.50199999999</v>
      </c>
      <c r="I3436" s="42">
        <v>88.062893333333307</v>
      </c>
      <c r="J3436" s="42">
        <v>0</v>
      </c>
      <c r="K3436" s="42">
        <v>88.062893333333307</v>
      </c>
      <c r="N3436" s="43"/>
    </row>
    <row r="3437" spans="1:14" x14ac:dyDescent="0.3">
      <c r="A3437" s="10" t="s">
        <v>9</v>
      </c>
      <c r="B3437" s="10" t="s">
        <v>340</v>
      </c>
      <c r="C3437" s="10" t="s">
        <v>4743</v>
      </c>
      <c r="D3437" s="10" t="s">
        <v>4770</v>
      </c>
      <c r="E3437" s="11" t="s">
        <v>5593</v>
      </c>
      <c r="F3437" s="10" t="s">
        <v>4760</v>
      </c>
      <c r="G3437" s="11" t="s">
        <v>4761</v>
      </c>
      <c r="H3437" s="42">
        <v>23571.892</v>
      </c>
      <c r="I3437" s="42">
        <v>20.4522266666667</v>
      </c>
      <c r="J3437" s="42">
        <v>4.6382675606469004</v>
      </c>
      <c r="K3437" s="42">
        <v>25.090494227313599</v>
      </c>
      <c r="N3437" s="43"/>
    </row>
    <row r="3438" spans="1:14" x14ac:dyDescent="0.3">
      <c r="A3438" s="10" t="s">
        <v>9</v>
      </c>
      <c r="B3438" s="10" t="s">
        <v>340</v>
      </c>
      <c r="C3438" s="10" t="s">
        <v>4779</v>
      </c>
      <c r="D3438" s="10" t="s">
        <v>5708</v>
      </c>
      <c r="E3438" s="11" t="s">
        <v>5709</v>
      </c>
      <c r="F3438" s="10" t="s">
        <v>416</v>
      </c>
      <c r="G3438" s="11" t="s">
        <v>417</v>
      </c>
      <c r="H3438" s="42">
        <v>45325830.707500003</v>
      </c>
      <c r="I3438" s="42">
        <v>10381.5372894058</v>
      </c>
      <c r="J3438" s="42">
        <v>1834714.6267835901</v>
      </c>
      <c r="K3438" s="42">
        <v>1845096.164073</v>
      </c>
      <c r="N3438" s="43"/>
    </row>
    <row r="3439" spans="1:14" x14ac:dyDescent="0.3">
      <c r="A3439" s="10" t="s">
        <v>9</v>
      </c>
      <c r="B3439" s="10" t="s">
        <v>340</v>
      </c>
      <c r="C3439" s="10" t="s">
        <v>4779</v>
      </c>
      <c r="D3439" s="10" t="s">
        <v>5708</v>
      </c>
      <c r="E3439" s="11" t="s">
        <v>5709</v>
      </c>
      <c r="F3439" s="10" t="s">
        <v>15</v>
      </c>
      <c r="G3439" s="11" t="s">
        <v>418</v>
      </c>
      <c r="H3439" s="42">
        <v>1473029.1279</v>
      </c>
      <c r="I3439" s="42">
        <v>337.38613460508998</v>
      </c>
      <c r="J3439" s="42">
        <v>0</v>
      </c>
      <c r="K3439" s="42">
        <v>337.38613460508998</v>
      </c>
      <c r="N3439" s="43"/>
    </row>
    <row r="3440" spans="1:14" x14ac:dyDescent="0.3">
      <c r="A3440" s="10" t="s">
        <v>9</v>
      </c>
      <c r="B3440" s="10" t="s">
        <v>340</v>
      </c>
      <c r="C3440" s="10" t="s">
        <v>4779</v>
      </c>
      <c r="D3440" s="10" t="s">
        <v>5708</v>
      </c>
      <c r="E3440" s="11" t="s">
        <v>5709</v>
      </c>
      <c r="F3440" s="10" t="s">
        <v>4782</v>
      </c>
      <c r="G3440" s="11" t="s">
        <v>4783</v>
      </c>
      <c r="H3440" s="42">
        <v>0</v>
      </c>
      <c r="I3440" s="42">
        <v>0</v>
      </c>
      <c r="J3440" s="42">
        <v>0</v>
      </c>
      <c r="K3440" s="42">
        <v>0</v>
      </c>
      <c r="N3440" s="43"/>
    </row>
    <row r="3441" spans="1:14" x14ac:dyDescent="0.3">
      <c r="A3441" s="10" t="s">
        <v>9</v>
      </c>
      <c r="B3441" s="10" t="s">
        <v>340</v>
      </c>
      <c r="C3441" s="10" t="s">
        <v>4779</v>
      </c>
      <c r="D3441" s="10" t="s">
        <v>5708</v>
      </c>
      <c r="E3441" s="11" t="s">
        <v>5709</v>
      </c>
      <c r="F3441" s="10" t="s">
        <v>4784</v>
      </c>
      <c r="G3441" s="11" t="s">
        <v>4785</v>
      </c>
      <c r="H3441" s="42">
        <v>0</v>
      </c>
      <c r="I3441" s="42">
        <v>0</v>
      </c>
      <c r="J3441" s="42">
        <v>0</v>
      </c>
      <c r="K3441" s="42">
        <v>0</v>
      </c>
      <c r="N3441" s="43"/>
    </row>
    <row r="3442" spans="1:14" x14ac:dyDescent="0.3">
      <c r="A3442" s="10" t="s">
        <v>9</v>
      </c>
      <c r="B3442" s="10" t="s">
        <v>340</v>
      </c>
      <c r="C3442" s="10" t="s">
        <v>4779</v>
      </c>
      <c r="D3442" s="10" t="s">
        <v>5708</v>
      </c>
      <c r="E3442" s="11" t="s">
        <v>5709</v>
      </c>
      <c r="F3442" s="10" t="s">
        <v>4731</v>
      </c>
      <c r="G3442" s="11" t="s">
        <v>4732</v>
      </c>
      <c r="H3442" s="42">
        <v>0</v>
      </c>
      <c r="I3442" s="42">
        <v>0</v>
      </c>
      <c r="J3442" s="42">
        <v>0</v>
      </c>
      <c r="K3442" s="42">
        <v>0</v>
      </c>
      <c r="N3442" s="43"/>
    </row>
    <row r="3443" spans="1:14" x14ac:dyDescent="0.3">
      <c r="A3443" s="10" t="s">
        <v>9</v>
      </c>
      <c r="B3443" s="10" t="s">
        <v>340</v>
      </c>
      <c r="C3443" s="10" t="s">
        <v>4779</v>
      </c>
      <c r="D3443" s="10" t="s">
        <v>5708</v>
      </c>
      <c r="E3443" s="11" t="s">
        <v>5709</v>
      </c>
      <c r="F3443" s="10" t="s">
        <v>4786</v>
      </c>
      <c r="G3443" s="11" t="s">
        <v>4787</v>
      </c>
      <c r="H3443" s="42">
        <v>10206562.4822</v>
      </c>
      <c r="I3443" s="42">
        <v>2337.73562119811</v>
      </c>
      <c r="J3443" s="42">
        <v>413144.76056856598</v>
      </c>
      <c r="K3443" s="42">
        <v>415482.496189764</v>
      </c>
      <c r="N3443" s="43"/>
    </row>
    <row r="3444" spans="1:14" x14ac:dyDescent="0.3">
      <c r="A3444" s="10" t="s">
        <v>9</v>
      </c>
      <c r="B3444" s="10" t="s">
        <v>340</v>
      </c>
      <c r="C3444" s="10" t="s">
        <v>4779</v>
      </c>
      <c r="D3444" s="10" t="s">
        <v>5708</v>
      </c>
      <c r="E3444" s="11" t="s">
        <v>5709</v>
      </c>
      <c r="F3444" s="10" t="s">
        <v>4788</v>
      </c>
      <c r="G3444" s="11" t="s">
        <v>4789</v>
      </c>
      <c r="H3444" s="42">
        <v>0</v>
      </c>
      <c r="I3444" s="42">
        <v>0</v>
      </c>
      <c r="J3444" s="42">
        <v>0</v>
      </c>
      <c r="K3444" s="42">
        <v>0</v>
      </c>
      <c r="N3444" s="43"/>
    </row>
    <row r="3445" spans="1:14" x14ac:dyDescent="0.3">
      <c r="A3445" s="10" t="s">
        <v>9</v>
      </c>
      <c r="B3445" s="10" t="s">
        <v>340</v>
      </c>
      <c r="C3445" s="10" t="s">
        <v>4779</v>
      </c>
      <c r="D3445" s="10" t="s">
        <v>5708</v>
      </c>
      <c r="E3445" s="11" t="s">
        <v>5709</v>
      </c>
      <c r="F3445" s="10" t="s">
        <v>4741</v>
      </c>
      <c r="G3445" s="11" t="s">
        <v>4742</v>
      </c>
      <c r="H3445" s="42">
        <v>4024669.7485000002</v>
      </c>
      <c r="I3445" s="42">
        <v>921.82003990461806</v>
      </c>
      <c r="J3445" s="42">
        <v>162911.97183303101</v>
      </c>
      <c r="K3445" s="42">
        <v>163833.79187293499</v>
      </c>
      <c r="N3445" s="43"/>
    </row>
    <row r="3446" spans="1:14" x14ac:dyDescent="0.3">
      <c r="A3446" s="10" t="s">
        <v>9</v>
      </c>
      <c r="B3446" s="10" t="s">
        <v>340</v>
      </c>
      <c r="C3446" s="10" t="s">
        <v>4779</v>
      </c>
      <c r="D3446" s="10" t="s">
        <v>5708</v>
      </c>
      <c r="E3446" s="11" t="s">
        <v>5709</v>
      </c>
      <c r="F3446" s="10" t="s">
        <v>5710</v>
      </c>
      <c r="G3446" s="11" t="s">
        <v>5711</v>
      </c>
      <c r="H3446" s="42">
        <v>2374555.1516999998</v>
      </c>
      <c r="I3446" s="42">
        <v>543.87382354372505</v>
      </c>
      <c r="J3446" s="42">
        <v>0</v>
      </c>
      <c r="K3446" s="42">
        <v>543.87382354372505</v>
      </c>
      <c r="N3446" s="43"/>
    </row>
    <row r="3447" spans="1:14" x14ac:dyDescent="0.3">
      <c r="A3447" s="10" t="s">
        <v>9</v>
      </c>
      <c r="B3447" s="10" t="s">
        <v>340</v>
      </c>
      <c r="C3447" s="10" t="s">
        <v>4779</v>
      </c>
      <c r="D3447" s="10" t="s">
        <v>5712</v>
      </c>
      <c r="E3447" s="11" t="s">
        <v>5713</v>
      </c>
      <c r="F3447" s="10" t="s">
        <v>416</v>
      </c>
      <c r="G3447" s="11" t="s">
        <v>417</v>
      </c>
      <c r="H3447" s="42">
        <v>15018799.1527</v>
      </c>
      <c r="I3447" s="42">
        <v>11694.671319352001</v>
      </c>
      <c r="J3447" s="42">
        <v>2749803.0105162999</v>
      </c>
      <c r="K3447" s="42">
        <v>2761497.68183565</v>
      </c>
      <c r="N3447" s="43"/>
    </row>
    <row r="3448" spans="1:14" x14ac:dyDescent="0.3">
      <c r="A3448" s="10" t="s">
        <v>9</v>
      </c>
      <c r="B3448" s="10" t="s">
        <v>340</v>
      </c>
      <c r="C3448" s="10" t="s">
        <v>4779</v>
      </c>
      <c r="D3448" s="10" t="s">
        <v>5712</v>
      </c>
      <c r="E3448" s="11" t="s">
        <v>5713</v>
      </c>
      <c r="F3448" s="10" t="s">
        <v>243</v>
      </c>
      <c r="G3448" s="11" t="s">
        <v>655</v>
      </c>
      <c r="H3448" s="42">
        <v>625504.5527</v>
      </c>
      <c r="I3448" s="42">
        <v>487.06092131822498</v>
      </c>
      <c r="J3448" s="42">
        <v>0</v>
      </c>
      <c r="K3448" s="42">
        <v>487.06092131822498</v>
      </c>
      <c r="N3448" s="43"/>
    </row>
    <row r="3449" spans="1:14" x14ac:dyDescent="0.3">
      <c r="A3449" s="10" t="s">
        <v>9</v>
      </c>
      <c r="B3449" s="10" t="s">
        <v>340</v>
      </c>
      <c r="C3449" s="10" t="s">
        <v>4779</v>
      </c>
      <c r="D3449" s="10" t="s">
        <v>5712</v>
      </c>
      <c r="E3449" s="11" t="s">
        <v>5713</v>
      </c>
      <c r="F3449" s="10" t="s">
        <v>244</v>
      </c>
      <c r="G3449" s="11" t="s">
        <v>656</v>
      </c>
      <c r="H3449" s="42">
        <v>1334632.7087000001</v>
      </c>
      <c r="I3449" s="42">
        <v>1039.23693906937</v>
      </c>
      <c r="J3449" s="42">
        <v>0</v>
      </c>
      <c r="K3449" s="42">
        <v>1039.23693906937</v>
      </c>
      <c r="N3449" s="43"/>
    </row>
    <row r="3450" spans="1:14" x14ac:dyDescent="0.3">
      <c r="A3450" s="10" t="s">
        <v>9</v>
      </c>
      <c r="B3450" s="10" t="s">
        <v>340</v>
      </c>
      <c r="C3450" s="10" t="s">
        <v>4779</v>
      </c>
      <c r="D3450" s="10" t="s">
        <v>5712</v>
      </c>
      <c r="E3450" s="11" t="s">
        <v>5713</v>
      </c>
      <c r="F3450" s="10" t="s">
        <v>4865</v>
      </c>
      <c r="G3450" s="11" t="s">
        <v>4866</v>
      </c>
      <c r="H3450" s="42">
        <v>2819787.9032999999</v>
      </c>
      <c r="I3450" s="42">
        <v>2195.6810517179902</v>
      </c>
      <c r="J3450" s="42">
        <v>0</v>
      </c>
      <c r="K3450" s="42">
        <v>2195.6810517179902</v>
      </c>
      <c r="N3450" s="43"/>
    </row>
    <row r="3451" spans="1:14" x14ac:dyDescent="0.3">
      <c r="A3451" s="10" t="s">
        <v>9</v>
      </c>
      <c r="B3451" s="10" t="s">
        <v>340</v>
      </c>
      <c r="C3451" s="10" t="s">
        <v>4779</v>
      </c>
      <c r="D3451" s="10" t="s">
        <v>5712</v>
      </c>
      <c r="E3451" s="11" t="s">
        <v>5713</v>
      </c>
      <c r="F3451" s="10" t="s">
        <v>4867</v>
      </c>
      <c r="G3451" s="11" t="s">
        <v>4868</v>
      </c>
      <c r="H3451" s="42">
        <v>1354702.3735</v>
      </c>
      <c r="I3451" s="42">
        <v>1054.8645622132699</v>
      </c>
      <c r="J3451" s="42">
        <v>0</v>
      </c>
      <c r="K3451" s="42">
        <v>1054.8645622132699</v>
      </c>
      <c r="N3451" s="43"/>
    </row>
    <row r="3452" spans="1:14" x14ac:dyDescent="0.3">
      <c r="A3452" s="10" t="s">
        <v>9</v>
      </c>
      <c r="B3452" s="10" t="s">
        <v>340</v>
      </c>
      <c r="C3452" s="10" t="s">
        <v>4779</v>
      </c>
      <c r="D3452" s="10" t="s">
        <v>5712</v>
      </c>
      <c r="E3452" s="11" t="s">
        <v>5713</v>
      </c>
      <c r="F3452" s="10" t="s">
        <v>4782</v>
      </c>
      <c r="G3452" s="11" t="s">
        <v>4783</v>
      </c>
      <c r="H3452" s="42">
        <v>0</v>
      </c>
      <c r="I3452" s="42">
        <v>0</v>
      </c>
      <c r="J3452" s="42">
        <v>0</v>
      </c>
      <c r="K3452" s="42">
        <v>0</v>
      </c>
      <c r="N3452" s="43"/>
    </row>
    <row r="3453" spans="1:14" x14ac:dyDescent="0.3">
      <c r="A3453" s="10" t="s">
        <v>9</v>
      </c>
      <c r="B3453" s="10" t="s">
        <v>340</v>
      </c>
      <c r="C3453" s="10" t="s">
        <v>4779</v>
      </c>
      <c r="D3453" s="10" t="s">
        <v>5712</v>
      </c>
      <c r="E3453" s="11" t="s">
        <v>5713</v>
      </c>
      <c r="F3453" s="10" t="s">
        <v>4784</v>
      </c>
      <c r="G3453" s="11" t="s">
        <v>4785</v>
      </c>
      <c r="H3453" s="42">
        <v>0</v>
      </c>
      <c r="I3453" s="42">
        <v>0</v>
      </c>
      <c r="J3453" s="42">
        <v>0</v>
      </c>
      <c r="K3453" s="42">
        <v>0</v>
      </c>
      <c r="N3453" s="43"/>
    </row>
    <row r="3454" spans="1:14" x14ac:dyDescent="0.3">
      <c r="A3454" s="10" t="s">
        <v>9</v>
      </c>
      <c r="B3454" s="10" t="s">
        <v>340</v>
      </c>
      <c r="C3454" s="10" t="s">
        <v>4779</v>
      </c>
      <c r="D3454" s="10" t="s">
        <v>5712</v>
      </c>
      <c r="E3454" s="11" t="s">
        <v>5713</v>
      </c>
      <c r="F3454" s="10" t="s">
        <v>4731</v>
      </c>
      <c r="G3454" s="11" t="s">
        <v>4732</v>
      </c>
      <c r="H3454" s="42">
        <v>0</v>
      </c>
      <c r="I3454" s="42">
        <v>0</v>
      </c>
      <c r="J3454" s="42">
        <v>0</v>
      </c>
      <c r="K3454" s="42">
        <v>0</v>
      </c>
      <c r="N3454" s="43"/>
    </row>
    <row r="3455" spans="1:14" x14ac:dyDescent="0.3">
      <c r="A3455" s="10" t="s">
        <v>9</v>
      </c>
      <c r="B3455" s="10" t="s">
        <v>340</v>
      </c>
      <c r="C3455" s="10" t="s">
        <v>4779</v>
      </c>
      <c r="D3455" s="10" t="s">
        <v>5712</v>
      </c>
      <c r="E3455" s="11" t="s">
        <v>5713</v>
      </c>
      <c r="F3455" s="10" t="s">
        <v>4786</v>
      </c>
      <c r="G3455" s="11" t="s">
        <v>4787</v>
      </c>
      <c r="H3455" s="42">
        <v>8529607.5365999993</v>
      </c>
      <c r="I3455" s="42">
        <v>6641.7398361576097</v>
      </c>
      <c r="J3455" s="42">
        <v>1561692.1329212899</v>
      </c>
      <c r="K3455" s="42">
        <v>1568333.87275744</v>
      </c>
      <c r="N3455" s="43"/>
    </row>
    <row r="3456" spans="1:14" x14ac:dyDescent="0.3">
      <c r="A3456" s="10" t="s">
        <v>9</v>
      </c>
      <c r="B3456" s="10" t="s">
        <v>340</v>
      </c>
      <c r="C3456" s="10" t="s">
        <v>4779</v>
      </c>
      <c r="D3456" s="10" t="s">
        <v>5712</v>
      </c>
      <c r="E3456" s="11" t="s">
        <v>5713</v>
      </c>
      <c r="F3456" s="10" t="s">
        <v>5714</v>
      </c>
      <c r="G3456" s="11" t="s">
        <v>5715</v>
      </c>
      <c r="H3456" s="42">
        <v>485016.89909999998</v>
      </c>
      <c r="I3456" s="42">
        <v>377.66755931092302</v>
      </c>
      <c r="J3456" s="42">
        <v>0</v>
      </c>
      <c r="K3456" s="42">
        <v>377.66755931092302</v>
      </c>
      <c r="N3456" s="43"/>
    </row>
    <row r="3457" spans="1:14" x14ac:dyDescent="0.3">
      <c r="A3457" s="10" t="s">
        <v>9</v>
      </c>
      <c r="B3457" s="10" t="s">
        <v>340</v>
      </c>
      <c r="C3457" s="10" t="s">
        <v>4779</v>
      </c>
      <c r="D3457" s="10" t="s">
        <v>5712</v>
      </c>
      <c r="E3457" s="11" t="s">
        <v>5713</v>
      </c>
      <c r="F3457" s="10" t="s">
        <v>4833</v>
      </c>
      <c r="G3457" s="11" t="s">
        <v>4834</v>
      </c>
      <c r="H3457" s="42">
        <v>521811.28470000002</v>
      </c>
      <c r="I3457" s="42">
        <v>406.31820174140699</v>
      </c>
      <c r="J3457" s="42">
        <v>0</v>
      </c>
      <c r="K3457" s="42">
        <v>406.31820174140699</v>
      </c>
      <c r="N3457" s="43"/>
    </row>
    <row r="3458" spans="1:14" x14ac:dyDescent="0.3">
      <c r="A3458" s="10" t="s">
        <v>9</v>
      </c>
      <c r="B3458" s="10" t="s">
        <v>340</v>
      </c>
      <c r="C3458" s="10" t="s">
        <v>4779</v>
      </c>
      <c r="D3458" s="10" t="s">
        <v>5712</v>
      </c>
      <c r="E3458" s="11" t="s">
        <v>5713</v>
      </c>
      <c r="F3458" s="10" t="s">
        <v>4794</v>
      </c>
      <c r="G3458" s="11" t="s">
        <v>4795</v>
      </c>
      <c r="H3458" s="42">
        <v>548570.83770000003</v>
      </c>
      <c r="I3458" s="42">
        <v>427.15503259994</v>
      </c>
      <c r="J3458" s="42">
        <v>100438.239136898</v>
      </c>
      <c r="K3458" s="42">
        <v>100865.394169498</v>
      </c>
      <c r="N3458" s="43"/>
    </row>
    <row r="3459" spans="1:14" x14ac:dyDescent="0.3">
      <c r="A3459" s="10" t="s">
        <v>9</v>
      </c>
      <c r="B3459" s="10" t="s">
        <v>340</v>
      </c>
      <c r="C3459" s="10" t="s">
        <v>4779</v>
      </c>
      <c r="D3459" s="10" t="s">
        <v>5712</v>
      </c>
      <c r="E3459" s="11" t="s">
        <v>5713</v>
      </c>
      <c r="F3459" s="10" t="s">
        <v>4859</v>
      </c>
      <c r="G3459" s="11" t="s">
        <v>4860</v>
      </c>
      <c r="H3459" s="42">
        <v>3468707.0649000001</v>
      </c>
      <c r="I3459" s="42">
        <v>2700.9742000374299</v>
      </c>
      <c r="J3459" s="42">
        <v>635088.13405465602</v>
      </c>
      <c r="K3459" s="42">
        <v>637789.10825469403</v>
      </c>
      <c r="N3459" s="43"/>
    </row>
    <row r="3460" spans="1:14" x14ac:dyDescent="0.3">
      <c r="A3460" s="10" t="s">
        <v>9</v>
      </c>
      <c r="B3460" s="10" t="s">
        <v>340</v>
      </c>
      <c r="C3460" s="10" t="s">
        <v>4779</v>
      </c>
      <c r="D3460" s="10" t="s">
        <v>5712</v>
      </c>
      <c r="E3460" s="11" t="s">
        <v>5713</v>
      </c>
      <c r="F3460" s="10" t="s">
        <v>4869</v>
      </c>
      <c r="G3460" s="11" t="s">
        <v>4870</v>
      </c>
      <c r="H3460" s="42">
        <v>491706.78749999998</v>
      </c>
      <c r="I3460" s="42">
        <v>382.87676702555598</v>
      </c>
      <c r="J3460" s="42">
        <v>0</v>
      </c>
      <c r="K3460" s="42">
        <v>382.87676702555598</v>
      </c>
      <c r="N3460" s="43"/>
    </row>
    <row r="3461" spans="1:14" x14ac:dyDescent="0.3">
      <c r="A3461" s="10" t="s">
        <v>9</v>
      </c>
      <c r="B3461" s="10" t="s">
        <v>340</v>
      </c>
      <c r="C3461" s="10" t="s">
        <v>4779</v>
      </c>
      <c r="D3461" s="10" t="s">
        <v>5712</v>
      </c>
      <c r="E3461" s="11" t="s">
        <v>5713</v>
      </c>
      <c r="F3461" s="10" t="s">
        <v>4788</v>
      </c>
      <c r="G3461" s="11" t="s">
        <v>4789</v>
      </c>
      <c r="H3461" s="42">
        <v>0</v>
      </c>
      <c r="I3461" s="42">
        <v>0</v>
      </c>
      <c r="J3461" s="42">
        <v>0</v>
      </c>
      <c r="K3461" s="42">
        <v>0</v>
      </c>
      <c r="N3461" s="43"/>
    </row>
    <row r="3462" spans="1:14" x14ac:dyDescent="0.3">
      <c r="A3462" s="10" t="s">
        <v>9</v>
      </c>
      <c r="B3462" s="10" t="s">
        <v>340</v>
      </c>
      <c r="C3462" s="10" t="s">
        <v>4779</v>
      </c>
      <c r="D3462" s="10" t="s">
        <v>5712</v>
      </c>
      <c r="E3462" s="11" t="s">
        <v>5713</v>
      </c>
      <c r="F3462" s="10" t="s">
        <v>4741</v>
      </c>
      <c r="G3462" s="11" t="s">
        <v>4742</v>
      </c>
      <c r="H3462" s="42">
        <v>1595538.3509</v>
      </c>
      <c r="I3462" s="42">
        <v>1242.3960399400701</v>
      </c>
      <c r="J3462" s="42">
        <v>292128.29309939302</v>
      </c>
      <c r="K3462" s="42">
        <v>293370.68913933402</v>
      </c>
      <c r="N3462" s="43"/>
    </row>
    <row r="3463" spans="1:14" x14ac:dyDescent="0.3">
      <c r="A3463" s="10" t="s">
        <v>9</v>
      </c>
      <c r="B3463" s="10" t="s">
        <v>340</v>
      </c>
      <c r="C3463" s="10" t="s">
        <v>4779</v>
      </c>
      <c r="D3463" s="10" t="s">
        <v>5716</v>
      </c>
      <c r="E3463" s="11" t="s">
        <v>5717</v>
      </c>
      <c r="F3463" s="10" t="s">
        <v>416</v>
      </c>
      <c r="G3463" s="11" t="s">
        <v>417</v>
      </c>
      <c r="H3463" s="42">
        <v>203746.32130000001</v>
      </c>
      <c r="I3463" s="42">
        <v>1194.3786772178901</v>
      </c>
      <c r="J3463" s="42">
        <v>19697.623259241998</v>
      </c>
      <c r="K3463" s="42">
        <v>20892.001936459899</v>
      </c>
      <c r="N3463" s="43"/>
    </row>
    <row r="3464" spans="1:14" x14ac:dyDescent="0.3">
      <c r="A3464" s="10" t="s">
        <v>9</v>
      </c>
      <c r="B3464" s="10" t="s">
        <v>340</v>
      </c>
      <c r="C3464" s="10" t="s">
        <v>4779</v>
      </c>
      <c r="D3464" s="10" t="s">
        <v>5716</v>
      </c>
      <c r="E3464" s="11" t="s">
        <v>5717</v>
      </c>
      <c r="F3464" s="10" t="s">
        <v>4731</v>
      </c>
      <c r="G3464" s="11" t="s">
        <v>4732</v>
      </c>
      <c r="H3464" s="42">
        <v>0</v>
      </c>
      <c r="I3464" s="42">
        <v>0</v>
      </c>
      <c r="J3464" s="42">
        <v>0</v>
      </c>
      <c r="K3464" s="42">
        <v>0</v>
      </c>
      <c r="N3464" s="43"/>
    </row>
    <row r="3465" spans="1:14" x14ac:dyDescent="0.3">
      <c r="A3465" s="10" t="s">
        <v>9</v>
      </c>
      <c r="B3465" s="10" t="s">
        <v>340</v>
      </c>
      <c r="C3465" s="10" t="s">
        <v>4779</v>
      </c>
      <c r="D3465" s="10" t="s">
        <v>5716</v>
      </c>
      <c r="E3465" s="11" t="s">
        <v>5717</v>
      </c>
      <c r="F3465" s="10" t="s">
        <v>4786</v>
      </c>
      <c r="G3465" s="11" t="s">
        <v>4787</v>
      </c>
      <c r="H3465" s="42">
        <v>196877.62890000001</v>
      </c>
      <c r="I3465" s="42">
        <v>1154.11380425928</v>
      </c>
      <c r="J3465" s="42">
        <v>19033.5773303852</v>
      </c>
      <c r="K3465" s="42">
        <v>20187.691134644501</v>
      </c>
      <c r="N3465" s="43"/>
    </row>
    <row r="3466" spans="1:14" x14ac:dyDescent="0.3">
      <c r="A3466" s="10" t="s">
        <v>9</v>
      </c>
      <c r="B3466" s="10" t="s">
        <v>340</v>
      </c>
      <c r="C3466" s="10" t="s">
        <v>4779</v>
      </c>
      <c r="D3466" s="10" t="s">
        <v>5716</v>
      </c>
      <c r="E3466" s="11" t="s">
        <v>5717</v>
      </c>
      <c r="F3466" s="10" t="s">
        <v>4741</v>
      </c>
      <c r="G3466" s="11" t="s">
        <v>4742</v>
      </c>
      <c r="H3466" s="42">
        <v>5823.4566000000004</v>
      </c>
      <c r="I3466" s="42">
        <v>34.137609682299498</v>
      </c>
      <c r="J3466" s="42">
        <v>562.99546142208806</v>
      </c>
      <c r="K3466" s="42">
        <v>597.133071104387</v>
      </c>
      <c r="N3466" s="43"/>
    </row>
    <row r="3467" spans="1:14" x14ac:dyDescent="0.3">
      <c r="A3467" s="10" t="s">
        <v>9</v>
      </c>
      <c r="B3467" s="10" t="s">
        <v>340</v>
      </c>
      <c r="C3467" s="10" t="s">
        <v>4779</v>
      </c>
      <c r="D3467" s="10" t="s">
        <v>5716</v>
      </c>
      <c r="E3467" s="11" t="s">
        <v>5717</v>
      </c>
      <c r="F3467" s="10" t="s">
        <v>5054</v>
      </c>
      <c r="G3467" s="11" t="s">
        <v>5055</v>
      </c>
      <c r="H3467" s="42">
        <v>38449.745499999997</v>
      </c>
      <c r="I3467" s="42">
        <v>225.39575623569601</v>
      </c>
      <c r="J3467" s="42">
        <v>3717.2136234919899</v>
      </c>
      <c r="K3467" s="42">
        <v>3942.6093797276799</v>
      </c>
      <c r="N3467" s="43"/>
    </row>
    <row r="3468" spans="1:14" x14ac:dyDescent="0.3">
      <c r="A3468" s="10" t="s">
        <v>9</v>
      </c>
      <c r="B3468" s="10" t="s">
        <v>340</v>
      </c>
      <c r="C3468" s="10" t="s">
        <v>4779</v>
      </c>
      <c r="D3468" s="10" t="s">
        <v>5718</v>
      </c>
      <c r="E3468" s="11" t="s">
        <v>5719</v>
      </c>
      <c r="F3468" s="10" t="s">
        <v>13</v>
      </c>
      <c r="G3468" s="11" t="s">
        <v>415</v>
      </c>
      <c r="H3468" s="42">
        <v>0</v>
      </c>
      <c r="I3468" s="42">
        <v>0</v>
      </c>
      <c r="J3468" s="42">
        <v>0</v>
      </c>
      <c r="K3468" s="42">
        <v>0</v>
      </c>
      <c r="N3468" s="43"/>
    </row>
    <row r="3469" spans="1:14" x14ac:dyDescent="0.3">
      <c r="A3469" s="10" t="s">
        <v>9</v>
      </c>
      <c r="B3469" s="10" t="s">
        <v>340</v>
      </c>
      <c r="C3469" s="10" t="s">
        <v>4779</v>
      </c>
      <c r="D3469" s="10" t="s">
        <v>5718</v>
      </c>
      <c r="E3469" s="11" t="s">
        <v>5719</v>
      </c>
      <c r="F3469" s="10" t="s">
        <v>416</v>
      </c>
      <c r="G3469" s="11" t="s">
        <v>417</v>
      </c>
      <c r="H3469" s="42">
        <v>136521.7084</v>
      </c>
      <c r="I3469" s="42">
        <v>576.07470154373902</v>
      </c>
      <c r="J3469" s="42">
        <v>6885.8304982847303</v>
      </c>
      <c r="K3469" s="42">
        <v>7461.9051998284704</v>
      </c>
      <c r="N3469" s="43"/>
    </row>
    <row r="3470" spans="1:14" x14ac:dyDescent="0.3">
      <c r="A3470" s="10" t="s">
        <v>9</v>
      </c>
      <c r="B3470" s="10" t="s">
        <v>340</v>
      </c>
      <c r="C3470" s="10" t="s">
        <v>4779</v>
      </c>
      <c r="D3470" s="10" t="s">
        <v>5718</v>
      </c>
      <c r="E3470" s="11" t="s">
        <v>5719</v>
      </c>
      <c r="F3470" s="10" t="s">
        <v>4731</v>
      </c>
      <c r="G3470" s="11" t="s">
        <v>4732</v>
      </c>
      <c r="H3470" s="42">
        <v>0</v>
      </c>
      <c r="I3470" s="42">
        <v>0</v>
      </c>
      <c r="J3470" s="42">
        <v>0</v>
      </c>
      <c r="K3470" s="42">
        <v>0</v>
      </c>
      <c r="N3470" s="43"/>
    </row>
    <row r="3471" spans="1:14" x14ac:dyDescent="0.3">
      <c r="A3471" s="10" t="s">
        <v>9</v>
      </c>
      <c r="B3471" s="10" t="s">
        <v>340</v>
      </c>
      <c r="C3471" s="10" t="s">
        <v>4779</v>
      </c>
      <c r="D3471" s="10" t="s">
        <v>5718</v>
      </c>
      <c r="E3471" s="11" t="s">
        <v>5719</v>
      </c>
      <c r="F3471" s="10" t="s">
        <v>4786</v>
      </c>
      <c r="G3471" s="11" t="s">
        <v>4787</v>
      </c>
      <c r="H3471" s="42">
        <v>434.36750000000001</v>
      </c>
      <c r="I3471" s="42">
        <v>1.83288164665523</v>
      </c>
      <c r="J3471" s="42">
        <v>21.908464837049699</v>
      </c>
      <c r="K3471" s="42">
        <v>23.741346483705001</v>
      </c>
      <c r="N3471" s="43"/>
    </row>
    <row r="3472" spans="1:14" x14ac:dyDescent="0.3">
      <c r="A3472" s="10" t="s">
        <v>9</v>
      </c>
      <c r="B3472" s="10" t="s">
        <v>340</v>
      </c>
      <c r="C3472" s="10" t="s">
        <v>4779</v>
      </c>
      <c r="D3472" s="10" t="s">
        <v>5720</v>
      </c>
      <c r="E3472" s="11" t="s">
        <v>5721</v>
      </c>
      <c r="F3472" s="10" t="s">
        <v>13</v>
      </c>
      <c r="G3472" s="11" t="s">
        <v>415</v>
      </c>
      <c r="H3472" s="42">
        <v>0</v>
      </c>
      <c r="I3472" s="42">
        <v>0</v>
      </c>
      <c r="J3472" s="42">
        <v>0</v>
      </c>
      <c r="K3472" s="42">
        <v>0</v>
      </c>
      <c r="N3472" s="43"/>
    </row>
    <row r="3473" spans="1:14" x14ac:dyDescent="0.3">
      <c r="A3473" s="10" t="s">
        <v>9</v>
      </c>
      <c r="B3473" s="10" t="s">
        <v>340</v>
      </c>
      <c r="C3473" s="10" t="s">
        <v>4779</v>
      </c>
      <c r="D3473" s="10" t="s">
        <v>5720</v>
      </c>
      <c r="E3473" s="11" t="s">
        <v>5721</v>
      </c>
      <c r="F3473" s="10" t="s">
        <v>416</v>
      </c>
      <c r="G3473" s="11" t="s">
        <v>417</v>
      </c>
      <c r="H3473" s="42">
        <v>1261391.3199</v>
      </c>
      <c r="I3473" s="42">
        <v>1480.2161347517699</v>
      </c>
      <c r="J3473" s="42">
        <v>80435.253966910299</v>
      </c>
      <c r="K3473" s="42">
        <v>81915.470101662097</v>
      </c>
      <c r="N3473" s="43"/>
    </row>
    <row r="3474" spans="1:14" x14ac:dyDescent="0.3">
      <c r="A3474" s="10" t="s">
        <v>9</v>
      </c>
      <c r="B3474" s="10" t="s">
        <v>340</v>
      </c>
      <c r="C3474" s="10" t="s">
        <v>4779</v>
      </c>
      <c r="D3474" s="10" t="s">
        <v>5720</v>
      </c>
      <c r="E3474" s="11" t="s">
        <v>5721</v>
      </c>
      <c r="F3474" s="10" t="s">
        <v>4867</v>
      </c>
      <c r="G3474" s="11" t="s">
        <v>4868</v>
      </c>
      <c r="H3474" s="42">
        <v>67106.437600000005</v>
      </c>
      <c r="I3474" s="42">
        <v>78.747990543735199</v>
      </c>
      <c r="J3474" s="42">
        <v>0</v>
      </c>
      <c r="K3474" s="42">
        <v>78.747990543735199</v>
      </c>
      <c r="N3474" s="43"/>
    </row>
    <row r="3475" spans="1:14" x14ac:dyDescent="0.3">
      <c r="A3475" s="10" t="s">
        <v>9</v>
      </c>
      <c r="B3475" s="10" t="s">
        <v>340</v>
      </c>
      <c r="C3475" s="10" t="s">
        <v>4779</v>
      </c>
      <c r="D3475" s="10" t="s">
        <v>5720</v>
      </c>
      <c r="E3475" s="11" t="s">
        <v>5721</v>
      </c>
      <c r="F3475" s="10" t="s">
        <v>4731</v>
      </c>
      <c r="G3475" s="11" t="s">
        <v>4732</v>
      </c>
      <c r="H3475" s="42">
        <v>0</v>
      </c>
      <c r="I3475" s="42">
        <v>0</v>
      </c>
      <c r="J3475" s="42">
        <v>0</v>
      </c>
      <c r="K3475" s="42">
        <v>0</v>
      </c>
      <c r="N3475" s="43"/>
    </row>
    <row r="3476" spans="1:14" x14ac:dyDescent="0.3">
      <c r="A3476" s="10" t="s">
        <v>9</v>
      </c>
      <c r="B3476" s="10" t="s">
        <v>340</v>
      </c>
      <c r="C3476" s="10" t="s">
        <v>4779</v>
      </c>
      <c r="D3476" s="10" t="s">
        <v>5720</v>
      </c>
      <c r="E3476" s="11" t="s">
        <v>5721</v>
      </c>
      <c r="F3476" s="10" t="s">
        <v>4786</v>
      </c>
      <c r="G3476" s="11" t="s">
        <v>4787</v>
      </c>
      <c r="H3476" s="42">
        <v>0</v>
      </c>
      <c r="I3476" s="42">
        <v>0</v>
      </c>
      <c r="J3476" s="42">
        <v>0</v>
      </c>
      <c r="K3476" s="42">
        <v>0</v>
      </c>
      <c r="N3476" s="43"/>
    </row>
    <row r="3477" spans="1:14" x14ac:dyDescent="0.3">
      <c r="A3477" s="10" t="s">
        <v>9</v>
      </c>
      <c r="B3477" s="10" t="s">
        <v>340</v>
      </c>
      <c r="C3477" s="10" t="s">
        <v>4779</v>
      </c>
      <c r="D3477" s="10" t="s">
        <v>5720</v>
      </c>
      <c r="E3477" s="11" t="s">
        <v>5721</v>
      </c>
      <c r="F3477" s="10" t="s">
        <v>4739</v>
      </c>
      <c r="G3477" s="11" t="s">
        <v>4740</v>
      </c>
      <c r="H3477" s="42">
        <v>229367.70680000001</v>
      </c>
      <c r="I3477" s="42">
        <v>269.15817080378201</v>
      </c>
      <c r="J3477" s="42">
        <v>14626.111226318901</v>
      </c>
      <c r="K3477" s="42">
        <v>14895.2693971227</v>
      </c>
      <c r="N3477" s="43"/>
    </row>
    <row r="3478" spans="1:14" x14ac:dyDescent="0.3">
      <c r="A3478" s="10" t="s">
        <v>9</v>
      </c>
      <c r="B3478" s="10" t="s">
        <v>340</v>
      </c>
      <c r="C3478" s="10" t="s">
        <v>4779</v>
      </c>
      <c r="D3478" s="10" t="s">
        <v>5720</v>
      </c>
      <c r="E3478" s="11" t="s">
        <v>5721</v>
      </c>
      <c r="F3478" s="10" t="s">
        <v>4788</v>
      </c>
      <c r="G3478" s="11" t="s">
        <v>4789</v>
      </c>
      <c r="H3478" s="42">
        <v>0</v>
      </c>
      <c r="I3478" s="42">
        <v>0</v>
      </c>
      <c r="J3478" s="42">
        <v>0</v>
      </c>
      <c r="K3478" s="42">
        <v>0</v>
      </c>
      <c r="N3478" s="43"/>
    </row>
    <row r="3479" spans="1:14" x14ac:dyDescent="0.3">
      <c r="A3479" s="10" t="s">
        <v>9</v>
      </c>
      <c r="B3479" s="10" t="s">
        <v>340</v>
      </c>
      <c r="C3479" s="10" t="s">
        <v>4779</v>
      </c>
      <c r="D3479" s="10" t="s">
        <v>5720</v>
      </c>
      <c r="E3479" s="11" t="s">
        <v>5721</v>
      </c>
      <c r="F3479" s="10" t="s">
        <v>4741</v>
      </c>
      <c r="G3479" s="11" t="s">
        <v>4742</v>
      </c>
      <c r="H3479" s="42">
        <v>131067.261</v>
      </c>
      <c r="I3479" s="42">
        <v>153.80466903073301</v>
      </c>
      <c r="J3479" s="42">
        <v>8357.7778436108001</v>
      </c>
      <c r="K3479" s="42">
        <v>8511.5825126415293</v>
      </c>
      <c r="N3479" s="43"/>
    </row>
    <row r="3480" spans="1:14" x14ac:dyDescent="0.3">
      <c r="A3480" s="10" t="s">
        <v>9</v>
      </c>
      <c r="B3480" s="10" t="s">
        <v>340</v>
      </c>
      <c r="C3480" s="10" t="s">
        <v>4779</v>
      </c>
      <c r="D3480" s="10" t="s">
        <v>5722</v>
      </c>
      <c r="E3480" s="11" t="s">
        <v>5723</v>
      </c>
      <c r="F3480" s="10" t="s">
        <v>13</v>
      </c>
      <c r="G3480" s="11" t="s">
        <v>415</v>
      </c>
      <c r="H3480" s="42">
        <v>0</v>
      </c>
      <c r="I3480" s="42">
        <v>0</v>
      </c>
      <c r="J3480" s="42">
        <v>0</v>
      </c>
      <c r="K3480" s="42">
        <v>0</v>
      </c>
      <c r="N3480" s="43"/>
    </row>
    <row r="3481" spans="1:14" x14ac:dyDescent="0.3">
      <c r="A3481" s="10" t="s">
        <v>9</v>
      </c>
      <c r="B3481" s="10" t="s">
        <v>340</v>
      </c>
      <c r="C3481" s="10" t="s">
        <v>4779</v>
      </c>
      <c r="D3481" s="10" t="s">
        <v>5722</v>
      </c>
      <c r="E3481" s="11" t="s">
        <v>5723</v>
      </c>
      <c r="F3481" s="10" t="s">
        <v>416</v>
      </c>
      <c r="G3481" s="11" t="s">
        <v>417</v>
      </c>
      <c r="H3481" s="42">
        <v>26705638.841699999</v>
      </c>
      <c r="I3481" s="42">
        <v>6549.552961462</v>
      </c>
      <c r="J3481" s="42">
        <v>2096260.55404151</v>
      </c>
      <c r="K3481" s="42">
        <v>2102810.1070029801</v>
      </c>
      <c r="N3481" s="43"/>
    </row>
    <row r="3482" spans="1:14" x14ac:dyDescent="0.3">
      <c r="A3482" s="10" t="s">
        <v>9</v>
      </c>
      <c r="B3482" s="10" t="s">
        <v>340</v>
      </c>
      <c r="C3482" s="10" t="s">
        <v>4779</v>
      </c>
      <c r="D3482" s="10" t="s">
        <v>5722</v>
      </c>
      <c r="E3482" s="11" t="s">
        <v>5723</v>
      </c>
      <c r="F3482" s="10" t="s">
        <v>243</v>
      </c>
      <c r="G3482" s="11" t="s">
        <v>655</v>
      </c>
      <c r="H3482" s="42">
        <v>5929410.4678999996</v>
      </c>
      <c r="I3482" s="42">
        <v>1454.18681501686</v>
      </c>
      <c r="J3482" s="42">
        <v>0</v>
      </c>
      <c r="K3482" s="42">
        <v>1454.18681501686</v>
      </c>
      <c r="N3482" s="43"/>
    </row>
    <row r="3483" spans="1:14" x14ac:dyDescent="0.3">
      <c r="A3483" s="10" t="s">
        <v>9</v>
      </c>
      <c r="B3483" s="10" t="s">
        <v>340</v>
      </c>
      <c r="C3483" s="10" t="s">
        <v>4779</v>
      </c>
      <c r="D3483" s="10" t="s">
        <v>5722</v>
      </c>
      <c r="E3483" s="11" t="s">
        <v>5723</v>
      </c>
      <c r="F3483" s="10" t="s">
        <v>244</v>
      </c>
      <c r="G3483" s="11" t="s">
        <v>656</v>
      </c>
      <c r="H3483" s="42">
        <v>1730243.2342000001</v>
      </c>
      <c r="I3483" s="42">
        <v>424.34183154251701</v>
      </c>
      <c r="J3483" s="42">
        <v>0</v>
      </c>
      <c r="K3483" s="42">
        <v>424.34183154251701</v>
      </c>
      <c r="N3483" s="43"/>
    </row>
    <row r="3484" spans="1:14" x14ac:dyDescent="0.3">
      <c r="A3484" s="10" t="s">
        <v>9</v>
      </c>
      <c r="B3484" s="10" t="s">
        <v>340</v>
      </c>
      <c r="C3484" s="10" t="s">
        <v>4779</v>
      </c>
      <c r="D3484" s="10" t="s">
        <v>5722</v>
      </c>
      <c r="E3484" s="11" t="s">
        <v>5723</v>
      </c>
      <c r="F3484" s="10" t="s">
        <v>4865</v>
      </c>
      <c r="G3484" s="11" t="s">
        <v>4866</v>
      </c>
      <c r="H3484" s="42">
        <v>0</v>
      </c>
      <c r="I3484" s="42">
        <v>0</v>
      </c>
      <c r="J3484" s="42">
        <v>0</v>
      </c>
      <c r="K3484" s="42">
        <v>0</v>
      </c>
      <c r="N3484" s="43"/>
    </row>
    <row r="3485" spans="1:14" x14ac:dyDescent="0.3">
      <c r="A3485" s="10" t="s">
        <v>9</v>
      </c>
      <c r="B3485" s="10" t="s">
        <v>340</v>
      </c>
      <c r="C3485" s="10" t="s">
        <v>4779</v>
      </c>
      <c r="D3485" s="10" t="s">
        <v>5722</v>
      </c>
      <c r="E3485" s="11" t="s">
        <v>5723</v>
      </c>
      <c r="F3485" s="10" t="s">
        <v>5724</v>
      </c>
      <c r="G3485" s="11" t="s">
        <v>5725</v>
      </c>
      <c r="H3485" s="42">
        <v>9396551.7180000003</v>
      </c>
      <c r="I3485" s="42">
        <v>2304.50256206936</v>
      </c>
      <c r="J3485" s="42">
        <v>0</v>
      </c>
      <c r="K3485" s="42">
        <v>2304.50256206936</v>
      </c>
      <c r="N3485" s="43"/>
    </row>
    <row r="3486" spans="1:14" x14ac:dyDescent="0.3">
      <c r="A3486" s="10" t="s">
        <v>9</v>
      </c>
      <c r="B3486" s="10" t="s">
        <v>340</v>
      </c>
      <c r="C3486" s="10" t="s">
        <v>4779</v>
      </c>
      <c r="D3486" s="10" t="s">
        <v>5722</v>
      </c>
      <c r="E3486" s="11" t="s">
        <v>5723</v>
      </c>
      <c r="F3486" s="10" t="s">
        <v>5726</v>
      </c>
      <c r="G3486" s="11" t="s">
        <v>5727</v>
      </c>
      <c r="H3486" s="42">
        <v>259536.4852</v>
      </c>
      <c r="I3486" s="42">
        <v>63.651274731377598</v>
      </c>
      <c r="J3486" s="42">
        <v>0</v>
      </c>
      <c r="K3486" s="42">
        <v>63.651274731377598</v>
      </c>
      <c r="N3486" s="43"/>
    </row>
    <row r="3487" spans="1:14" x14ac:dyDescent="0.3">
      <c r="A3487" s="10" t="s">
        <v>9</v>
      </c>
      <c r="B3487" s="10" t="s">
        <v>340</v>
      </c>
      <c r="C3487" s="10" t="s">
        <v>4779</v>
      </c>
      <c r="D3487" s="10" t="s">
        <v>5722</v>
      </c>
      <c r="E3487" s="11" t="s">
        <v>5723</v>
      </c>
      <c r="F3487" s="10" t="s">
        <v>4731</v>
      </c>
      <c r="G3487" s="11" t="s">
        <v>4732</v>
      </c>
      <c r="H3487" s="42">
        <v>0</v>
      </c>
      <c r="I3487" s="42">
        <v>0</v>
      </c>
      <c r="J3487" s="42">
        <v>0</v>
      </c>
      <c r="K3487" s="42">
        <v>0</v>
      </c>
      <c r="N3487" s="43"/>
    </row>
    <row r="3488" spans="1:14" x14ac:dyDescent="0.3">
      <c r="A3488" s="10" t="s">
        <v>9</v>
      </c>
      <c r="B3488" s="10" t="s">
        <v>340</v>
      </c>
      <c r="C3488" s="10" t="s">
        <v>4779</v>
      </c>
      <c r="D3488" s="10" t="s">
        <v>5722</v>
      </c>
      <c r="E3488" s="11" t="s">
        <v>5723</v>
      </c>
      <c r="F3488" s="10" t="s">
        <v>4786</v>
      </c>
      <c r="G3488" s="11" t="s">
        <v>4787</v>
      </c>
      <c r="H3488" s="42">
        <v>0</v>
      </c>
      <c r="I3488" s="42">
        <v>0</v>
      </c>
      <c r="J3488" s="42">
        <v>0</v>
      </c>
      <c r="K3488" s="42">
        <v>0</v>
      </c>
      <c r="N3488" s="43"/>
    </row>
    <row r="3489" spans="1:14" x14ac:dyDescent="0.3">
      <c r="A3489" s="10" t="s">
        <v>9</v>
      </c>
      <c r="B3489" s="10" t="s">
        <v>340</v>
      </c>
      <c r="C3489" s="10" t="s">
        <v>4779</v>
      </c>
      <c r="D3489" s="10" t="s">
        <v>5722</v>
      </c>
      <c r="E3489" s="11" t="s">
        <v>5723</v>
      </c>
      <c r="F3489" s="10" t="s">
        <v>4788</v>
      </c>
      <c r="G3489" s="11" t="s">
        <v>4789</v>
      </c>
      <c r="H3489" s="42">
        <v>0</v>
      </c>
      <c r="I3489" s="42">
        <v>0</v>
      </c>
      <c r="J3489" s="42">
        <v>0</v>
      </c>
      <c r="K3489" s="42">
        <v>0</v>
      </c>
      <c r="N3489" s="43"/>
    </row>
    <row r="3490" spans="1:14" x14ac:dyDescent="0.3">
      <c r="A3490" s="10" t="s">
        <v>9</v>
      </c>
      <c r="B3490" s="10" t="s">
        <v>340</v>
      </c>
      <c r="C3490" s="10" t="s">
        <v>4779</v>
      </c>
      <c r="D3490" s="10" t="s">
        <v>5722</v>
      </c>
      <c r="E3490" s="11" t="s">
        <v>5723</v>
      </c>
      <c r="F3490" s="10" t="s">
        <v>4741</v>
      </c>
      <c r="G3490" s="11" t="s">
        <v>4742</v>
      </c>
      <c r="H3490" s="42">
        <v>3327390.835</v>
      </c>
      <c r="I3490" s="42">
        <v>816.04198373560996</v>
      </c>
      <c r="J3490" s="42">
        <v>261183.72215817499</v>
      </c>
      <c r="K3490" s="42">
        <v>261999.764141911</v>
      </c>
      <c r="N3490" s="43"/>
    </row>
    <row r="3491" spans="1:14" x14ac:dyDescent="0.3">
      <c r="A3491" s="10" t="s">
        <v>9</v>
      </c>
      <c r="B3491" s="10" t="s">
        <v>340</v>
      </c>
      <c r="C3491" s="10" t="s">
        <v>4779</v>
      </c>
      <c r="D3491" s="10" t="s">
        <v>5728</v>
      </c>
      <c r="E3491" s="11" t="s">
        <v>5729</v>
      </c>
      <c r="F3491" s="10" t="s">
        <v>13</v>
      </c>
      <c r="G3491" s="11" t="s">
        <v>415</v>
      </c>
      <c r="H3491" s="42">
        <v>0</v>
      </c>
      <c r="I3491" s="42">
        <v>0</v>
      </c>
      <c r="J3491" s="42">
        <v>0</v>
      </c>
      <c r="K3491" s="42">
        <v>0</v>
      </c>
      <c r="N3491" s="43"/>
    </row>
    <row r="3492" spans="1:14" x14ac:dyDescent="0.3">
      <c r="A3492" s="10" t="s">
        <v>9</v>
      </c>
      <c r="B3492" s="10" t="s">
        <v>340</v>
      </c>
      <c r="C3492" s="10" t="s">
        <v>4779</v>
      </c>
      <c r="D3492" s="10" t="s">
        <v>5728</v>
      </c>
      <c r="E3492" s="11" t="s">
        <v>5729</v>
      </c>
      <c r="F3492" s="10" t="s">
        <v>416</v>
      </c>
      <c r="G3492" s="11" t="s">
        <v>417</v>
      </c>
      <c r="H3492" s="42">
        <v>823498.59270000004</v>
      </c>
      <c r="I3492" s="42">
        <v>2764.8415835630199</v>
      </c>
      <c r="J3492" s="42">
        <v>154322.170833799</v>
      </c>
      <c r="K3492" s="42">
        <v>157087.01241736201</v>
      </c>
      <c r="N3492" s="43"/>
    </row>
    <row r="3493" spans="1:14" x14ac:dyDescent="0.3">
      <c r="A3493" s="10" t="s">
        <v>9</v>
      </c>
      <c r="B3493" s="10" t="s">
        <v>340</v>
      </c>
      <c r="C3493" s="10" t="s">
        <v>4779</v>
      </c>
      <c r="D3493" s="10" t="s">
        <v>5728</v>
      </c>
      <c r="E3493" s="11" t="s">
        <v>5729</v>
      </c>
      <c r="F3493" s="10" t="s">
        <v>4867</v>
      </c>
      <c r="G3493" s="11" t="s">
        <v>4868</v>
      </c>
      <c r="H3493" s="42">
        <v>39138.830900000001</v>
      </c>
      <c r="I3493" s="42">
        <v>131.406013530443</v>
      </c>
      <c r="J3493" s="42">
        <v>0</v>
      </c>
      <c r="K3493" s="42">
        <v>131.406013530443</v>
      </c>
      <c r="N3493" s="43"/>
    </row>
    <row r="3494" spans="1:14" x14ac:dyDescent="0.3">
      <c r="A3494" s="10" t="s">
        <v>9</v>
      </c>
      <c r="B3494" s="10" t="s">
        <v>340</v>
      </c>
      <c r="C3494" s="10" t="s">
        <v>4779</v>
      </c>
      <c r="D3494" s="10" t="s">
        <v>5728</v>
      </c>
      <c r="E3494" s="11" t="s">
        <v>5729</v>
      </c>
      <c r="F3494" s="10" t="s">
        <v>4731</v>
      </c>
      <c r="G3494" s="11" t="s">
        <v>4732</v>
      </c>
      <c r="H3494" s="42">
        <v>0</v>
      </c>
      <c r="I3494" s="42">
        <v>0</v>
      </c>
      <c r="J3494" s="42">
        <v>0</v>
      </c>
      <c r="K3494" s="42">
        <v>0</v>
      </c>
      <c r="N3494" s="43"/>
    </row>
    <row r="3495" spans="1:14" x14ac:dyDescent="0.3">
      <c r="A3495" s="10" t="s">
        <v>9</v>
      </c>
      <c r="B3495" s="10" t="s">
        <v>340</v>
      </c>
      <c r="C3495" s="10" t="s">
        <v>4779</v>
      </c>
      <c r="D3495" s="10" t="s">
        <v>5728</v>
      </c>
      <c r="E3495" s="11" t="s">
        <v>5729</v>
      </c>
      <c r="F3495" s="10" t="s">
        <v>4786</v>
      </c>
      <c r="G3495" s="11" t="s">
        <v>4787</v>
      </c>
      <c r="H3495" s="42">
        <v>222871.45509999999</v>
      </c>
      <c r="I3495" s="42">
        <v>748.27604109245794</v>
      </c>
      <c r="J3495" s="42">
        <v>41765.7140759209</v>
      </c>
      <c r="K3495" s="42">
        <v>42513.990117013404</v>
      </c>
      <c r="N3495" s="43"/>
    </row>
    <row r="3496" spans="1:14" x14ac:dyDescent="0.3">
      <c r="A3496" s="10" t="s">
        <v>9</v>
      </c>
      <c r="B3496" s="10" t="s">
        <v>340</v>
      </c>
      <c r="C3496" s="10" t="s">
        <v>4779</v>
      </c>
      <c r="D3496" s="10" t="s">
        <v>5728</v>
      </c>
      <c r="E3496" s="11" t="s">
        <v>5729</v>
      </c>
      <c r="F3496" s="10" t="s">
        <v>5730</v>
      </c>
      <c r="G3496" s="11" t="s">
        <v>5731</v>
      </c>
      <c r="H3496" s="42">
        <v>37643.639600000002</v>
      </c>
      <c r="I3496" s="42">
        <v>126.386008519168</v>
      </c>
      <c r="J3496" s="42">
        <v>0</v>
      </c>
      <c r="K3496" s="42">
        <v>126.386008519168</v>
      </c>
      <c r="N3496" s="43"/>
    </row>
    <row r="3497" spans="1:14" x14ac:dyDescent="0.3">
      <c r="A3497" s="10" t="s">
        <v>9</v>
      </c>
      <c r="B3497" s="10" t="s">
        <v>340</v>
      </c>
      <c r="C3497" s="10" t="s">
        <v>4779</v>
      </c>
      <c r="D3497" s="10" t="s">
        <v>5728</v>
      </c>
      <c r="E3497" s="11" t="s">
        <v>5729</v>
      </c>
      <c r="F3497" s="10" t="s">
        <v>4859</v>
      </c>
      <c r="G3497" s="11" t="s">
        <v>4860</v>
      </c>
      <c r="H3497" s="42">
        <v>108973.0595</v>
      </c>
      <c r="I3497" s="42">
        <v>365.86977699824598</v>
      </c>
      <c r="J3497" s="42">
        <v>20421.357434911599</v>
      </c>
      <c r="K3497" s="42">
        <v>20787.2272119099</v>
      </c>
      <c r="N3497" s="43"/>
    </row>
    <row r="3498" spans="1:14" x14ac:dyDescent="0.3">
      <c r="A3498" s="10" t="s">
        <v>9</v>
      </c>
      <c r="B3498" s="10" t="s">
        <v>340</v>
      </c>
      <c r="C3498" s="10" t="s">
        <v>4779</v>
      </c>
      <c r="D3498" s="10" t="s">
        <v>5728</v>
      </c>
      <c r="E3498" s="11" t="s">
        <v>5729</v>
      </c>
      <c r="F3498" s="10" t="s">
        <v>4788</v>
      </c>
      <c r="G3498" s="11" t="s">
        <v>4789</v>
      </c>
      <c r="H3498" s="42">
        <v>0</v>
      </c>
      <c r="I3498" s="42">
        <v>0</v>
      </c>
      <c r="J3498" s="42">
        <v>0</v>
      </c>
      <c r="K3498" s="42">
        <v>0</v>
      </c>
      <c r="N3498" s="43"/>
    </row>
    <row r="3499" spans="1:14" x14ac:dyDescent="0.3">
      <c r="A3499" s="10" t="s">
        <v>9</v>
      </c>
      <c r="B3499" s="10" t="s">
        <v>340</v>
      </c>
      <c r="C3499" s="10" t="s">
        <v>4779</v>
      </c>
      <c r="D3499" s="10" t="s">
        <v>5728</v>
      </c>
      <c r="E3499" s="11" t="s">
        <v>5729</v>
      </c>
      <c r="F3499" s="10" t="s">
        <v>4741</v>
      </c>
      <c r="G3499" s="11" t="s">
        <v>4742</v>
      </c>
      <c r="H3499" s="42">
        <v>43976.214500000002</v>
      </c>
      <c r="I3499" s="42">
        <v>147.64720621398101</v>
      </c>
      <c r="J3499" s="42">
        <v>8241.0643401580401</v>
      </c>
      <c r="K3499" s="42">
        <v>8388.7115463720202</v>
      </c>
      <c r="N3499" s="43"/>
    </row>
    <row r="3500" spans="1:14" x14ac:dyDescent="0.3">
      <c r="A3500" s="10" t="s">
        <v>9</v>
      </c>
      <c r="B3500" s="10" t="s">
        <v>340</v>
      </c>
      <c r="C3500" s="10" t="s">
        <v>4779</v>
      </c>
      <c r="D3500" s="10" t="s">
        <v>5732</v>
      </c>
      <c r="E3500" s="11" t="s">
        <v>5733</v>
      </c>
      <c r="F3500" s="10" t="s">
        <v>13</v>
      </c>
      <c r="G3500" s="11" t="s">
        <v>415</v>
      </c>
      <c r="H3500" s="42">
        <v>0</v>
      </c>
      <c r="I3500" s="42">
        <v>0</v>
      </c>
      <c r="J3500" s="42">
        <v>0</v>
      </c>
      <c r="K3500" s="42">
        <v>0</v>
      </c>
      <c r="N3500" s="43"/>
    </row>
    <row r="3501" spans="1:14" x14ac:dyDescent="0.3">
      <c r="A3501" s="10" t="s">
        <v>9</v>
      </c>
      <c r="B3501" s="10" t="s">
        <v>340</v>
      </c>
      <c r="C3501" s="10" t="s">
        <v>4779</v>
      </c>
      <c r="D3501" s="10" t="s">
        <v>5732</v>
      </c>
      <c r="E3501" s="11" t="s">
        <v>5733</v>
      </c>
      <c r="F3501" s="10" t="s">
        <v>416</v>
      </c>
      <c r="G3501" s="11" t="s">
        <v>417</v>
      </c>
      <c r="H3501" s="42">
        <v>11890990.6051</v>
      </c>
      <c r="I3501" s="42">
        <v>2954.3855304631602</v>
      </c>
      <c r="J3501" s="42">
        <v>2402276.82439894</v>
      </c>
      <c r="K3501" s="42">
        <v>2405231.2099294099</v>
      </c>
      <c r="N3501" s="43"/>
    </row>
    <row r="3502" spans="1:14" x14ac:dyDescent="0.3">
      <c r="A3502" s="10" t="s">
        <v>9</v>
      </c>
      <c r="B3502" s="10" t="s">
        <v>340</v>
      </c>
      <c r="C3502" s="10" t="s">
        <v>4779</v>
      </c>
      <c r="D3502" s="10" t="s">
        <v>5732</v>
      </c>
      <c r="E3502" s="11" t="s">
        <v>5733</v>
      </c>
      <c r="F3502" s="10" t="s">
        <v>15</v>
      </c>
      <c r="G3502" s="11" t="s">
        <v>418</v>
      </c>
      <c r="H3502" s="42">
        <v>279896.57140000002</v>
      </c>
      <c r="I3502" s="42">
        <v>69.541925316127106</v>
      </c>
      <c r="J3502" s="42">
        <v>0</v>
      </c>
      <c r="K3502" s="42">
        <v>69.541925316127106</v>
      </c>
      <c r="N3502" s="43"/>
    </row>
    <row r="3503" spans="1:14" x14ac:dyDescent="0.3">
      <c r="A3503" s="10" t="s">
        <v>9</v>
      </c>
      <c r="B3503" s="10" t="s">
        <v>340</v>
      </c>
      <c r="C3503" s="10" t="s">
        <v>4779</v>
      </c>
      <c r="D3503" s="10" t="s">
        <v>5732</v>
      </c>
      <c r="E3503" s="11" t="s">
        <v>5733</v>
      </c>
      <c r="F3503" s="10" t="s">
        <v>243</v>
      </c>
      <c r="G3503" s="11" t="s">
        <v>655</v>
      </c>
      <c r="H3503" s="42">
        <v>412155.3909</v>
      </c>
      <c r="I3503" s="42">
        <v>102.40239552045099</v>
      </c>
      <c r="J3503" s="42">
        <v>0</v>
      </c>
      <c r="K3503" s="42">
        <v>102.40239552045099</v>
      </c>
      <c r="N3503" s="43"/>
    </row>
    <row r="3504" spans="1:14" x14ac:dyDescent="0.3">
      <c r="A3504" s="10" t="s">
        <v>9</v>
      </c>
      <c r="B3504" s="10" t="s">
        <v>340</v>
      </c>
      <c r="C3504" s="10" t="s">
        <v>4779</v>
      </c>
      <c r="D3504" s="10" t="s">
        <v>5732</v>
      </c>
      <c r="E3504" s="11" t="s">
        <v>5733</v>
      </c>
      <c r="F3504" s="10" t="s">
        <v>244</v>
      </c>
      <c r="G3504" s="11" t="s">
        <v>656</v>
      </c>
      <c r="H3504" s="42">
        <v>981175.89320000005</v>
      </c>
      <c r="I3504" s="42">
        <v>243.77883709719299</v>
      </c>
      <c r="J3504" s="42">
        <v>0</v>
      </c>
      <c r="K3504" s="42">
        <v>243.77883709719299</v>
      </c>
      <c r="N3504" s="43"/>
    </row>
    <row r="3505" spans="1:14" x14ac:dyDescent="0.3">
      <c r="A3505" s="10" t="s">
        <v>9</v>
      </c>
      <c r="B3505" s="10" t="s">
        <v>340</v>
      </c>
      <c r="C3505" s="10" t="s">
        <v>4779</v>
      </c>
      <c r="D3505" s="10" t="s">
        <v>5732</v>
      </c>
      <c r="E3505" s="11" t="s">
        <v>5733</v>
      </c>
      <c r="F3505" s="10" t="s">
        <v>4865</v>
      </c>
      <c r="G3505" s="11" t="s">
        <v>4866</v>
      </c>
      <c r="H3505" s="42">
        <v>738188.7598</v>
      </c>
      <c r="I3505" s="42">
        <v>183.40727555901699</v>
      </c>
      <c r="J3505" s="42">
        <v>0</v>
      </c>
      <c r="K3505" s="42">
        <v>183.40727555901699</v>
      </c>
      <c r="N3505" s="43"/>
    </row>
    <row r="3506" spans="1:14" x14ac:dyDescent="0.3">
      <c r="A3506" s="10" t="s">
        <v>9</v>
      </c>
      <c r="B3506" s="10" t="s">
        <v>340</v>
      </c>
      <c r="C3506" s="10" t="s">
        <v>4779</v>
      </c>
      <c r="D3506" s="10" t="s">
        <v>5732</v>
      </c>
      <c r="E3506" s="11" t="s">
        <v>5733</v>
      </c>
      <c r="F3506" s="10" t="s">
        <v>5726</v>
      </c>
      <c r="G3506" s="11" t="s">
        <v>5727</v>
      </c>
      <c r="H3506" s="42">
        <v>455216.4019</v>
      </c>
      <c r="I3506" s="42">
        <v>113.101153261394</v>
      </c>
      <c r="J3506" s="42">
        <v>0</v>
      </c>
      <c r="K3506" s="42">
        <v>113.101153261394</v>
      </c>
      <c r="N3506" s="43"/>
    </row>
    <row r="3507" spans="1:14" x14ac:dyDescent="0.3">
      <c r="A3507" s="10" t="s">
        <v>9</v>
      </c>
      <c r="B3507" s="10" t="s">
        <v>340</v>
      </c>
      <c r="C3507" s="10" t="s">
        <v>4779</v>
      </c>
      <c r="D3507" s="10" t="s">
        <v>5732</v>
      </c>
      <c r="E3507" s="11" t="s">
        <v>5733</v>
      </c>
      <c r="F3507" s="10" t="s">
        <v>4731</v>
      </c>
      <c r="G3507" s="11" t="s">
        <v>4732</v>
      </c>
      <c r="H3507" s="42">
        <v>0</v>
      </c>
      <c r="I3507" s="42">
        <v>0</v>
      </c>
      <c r="J3507" s="42">
        <v>0</v>
      </c>
      <c r="K3507" s="42">
        <v>0</v>
      </c>
      <c r="N3507" s="43"/>
    </row>
    <row r="3508" spans="1:14" x14ac:dyDescent="0.3">
      <c r="A3508" s="10" t="s">
        <v>9</v>
      </c>
      <c r="B3508" s="10" t="s">
        <v>340</v>
      </c>
      <c r="C3508" s="10" t="s">
        <v>4779</v>
      </c>
      <c r="D3508" s="10" t="s">
        <v>5732</v>
      </c>
      <c r="E3508" s="11" t="s">
        <v>5733</v>
      </c>
      <c r="F3508" s="10" t="s">
        <v>4786</v>
      </c>
      <c r="G3508" s="11" t="s">
        <v>4787</v>
      </c>
      <c r="H3508" s="42">
        <v>768946.62479999999</v>
      </c>
      <c r="I3508" s="42">
        <v>191.04924537397599</v>
      </c>
      <c r="J3508" s="42">
        <v>155346.406130299</v>
      </c>
      <c r="K3508" s="42">
        <v>155537.45537567299</v>
      </c>
      <c r="N3508" s="43"/>
    </row>
    <row r="3509" spans="1:14" x14ac:dyDescent="0.3">
      <c r="A3509" s="10" t="s">
        <v>9</v>
      </c>
      <c r="B3509" s="10" t="s">
        <v>340</v>
      </c>
      <c r="C3509" s="10" t="s">
        <v>4779</v>
      </c>
      <c r="D3509" s="10" t="s">
        <v>5732</v>
      </c>
      <c r="E3509" s="11" t="s">
        <v>5733</v>
      </c>
      <c r="F3509" s="10" t="s">
        <v>4748</v>
      </c>
      <c r="G3509" s="11" t="s">
        <v>4749</v>
      </c>
      <c r="H3509" s="42">
        <v>6862079.6793</v>
      </c>
      <c r="I3509" s="42">
        <v>1704.9234657173599</v>
      </c>
      <c r="J3509" s="42">
        <v>1386311.32830679</v>
      </c>
      <c r="K3509" s="42">
        <v>1388016.2517725099</v>
      </c>
      <c r="N3509" s="43"/>
    </row>
    <row r="3510" spans="1:14" x14ac:dyDescent="0.3">
      <c r="A3510" s="10" t="s">
        <v>9</v>
      </c>
      <c r="B3510" s="10" t="s">
        <v>340</v>
      </c>
      <c r="C3510" s="10" t="s">
        <v>4779</v>
      </c>
      <c r="D3510" s="10" t="s">
        <v>5732</v>
      </c>
      <c r="E3510" s="11" t="s">
        <v>5733</v>
      </c>
      <c r="F3510" s="10" t="s">
        <v>4788</v>
      </c>
      <c r="G3510" s="11" t="s">
        <v>4789</v>
      </c>
      <c r="H3510" s="42">
        <v>0</v>
      </c>
      <c r="I3510" s="42">
        <v>0</v>
      </c>
      <c r="J3510" s="42">
        <v>0</v>
      </c>
      <c r="K3510" s="42">
        <v>0</v>
      </c>
      <c r="N3510" s="43"/>
    </row>
    <row r="3511" spans="1:14" x14ac:dyDescent="0.3">
      <c r="A3511" s="10" t="s">
        <v>9</v>
      </c>
      <c r="B3511" s="10" t="s">
        <v>340</v>
      </c>
      <c r="C3511" s="10" t="s">
        <v>4779</v>
      </c>
      <c r="D3511" s="10" t="s">
        <v>5732</v>
      </c>
      <c r="E3511" s="11" t="s">
        <v>5733</v>
      </c>
      <c r="F3511" s="10" t="s">
        <v>4741</v>
      </c>
      <c r="G3511" s="11" t="s">
        <v>4742</v>
      </c>
      <c r="H3511" s="42">
        <v>1537893.2494999999</v>
      </c>
      <c r="I3511" s="42">
        <v>382.09849074795102</v>
      </c>
      <c r="J3511" s="42">
        <v>310692.812260598</v>
      </c>
      <c r="K3511" s="42">
        <v>311074.91075134597</v>
      </c>
      <c r="N3511" s="43"/>
    </row>
    <row r="3512" spans="1:14" x14ac:dyDescent="0.3">
      <c r="A3512" s="10" t="s">
        <v>9</v>
      </c>
      <c r="B3512" s="10" t="s">
        <v>340</v>
      </c>
      <c r="C3512" s="10" t="s">
        <v>11</v>
      </c>
      <c r="D3512" s="10" t="s">
        <v>386</v>
      </c>
      <c r="E3512" s="11" t="s">
        <v>523</v>
      </c>
      <c r="F3512" s="10" t="s">
        <v>25</v>
      </c>
      <c r="G3512" s="11" t="s">
        <v>4887</v>
      </c>
      <c r="H3512" s="42">
        <v>19508310.321800001</v>
      </c>
      <c r="I3512" s="42">
        <v>5448.9748185788503</v>
      </c>
      <c r="J3512" s="42">
        <v>0</v>
      </c>
      <c r="K3512" s="42">
        <v>5448.9748185788503</v>
      </c>
      <c r="N3512" s="43"/>
    </row>
    <row r="3513" spans="1:14" x14ac:dyDescent="0.3">
      <c r="A3513" s="10" t="s">
        <v>9</v>
      </c>
      <c r="B3513" s="10" t="s">
        <v>340</v>
      </c>
      <c r="C3513" s="10" t="s">
        <v>11</v>
      </c>
      <c r="D3513" s="10" t="s">
        <v>386</v>
      </c>
      <c r="E3513" s="11" t="s">
        <v>523</v>
      </c>
      <c r="F3513" s="10" t="s">
        <v>13</v>
      </c>
      <c r="G3513" s="11" t="s">
        <v>415</v>
      </c>
      <c r="H3513" s="42">
        <v>0</v>
      </c>
      <c r="I3513" s="42">
        <v>0</v>
      </c>
      <c r="J3513" s="42">
        <v>0</v>
      </c>
      <c r="K3513" s="42">
        <v>0</v>
      </c>
      <c r="N3513" s="43"/>
    </row>
    <row r="3514" spans="1:14" x14ac:dyDescent="0.3">
      <c r="A3514" s="10" t="s">
        <v>9</v>
      </c>
      <c r="B3514" s="10" t="s">
        <v>340</v>
      </c>
      <c r="C3514" s="10" t="s">
        <v>11</v>
      </c>
      <c r="D3514" s="10" t="s">
        <v>386</v>
      </c>
      <c r="E3514" s="11" t="s">
        <v>523</v>
      </c>
      <c r="F3514" s="10" t="s">
        <v>15</v>
      </c>
      <c r="G3514" s="11" t="s">
        <v>418</v>
      </c>
      <c r="H3514" s="42">
        <v>34463349.943099998</v>
      </c>
      <c r="I3514" s="42">
        <v>10885.9738683257</v>
      </c>
      <c r="J3514" s="42">
        <v>0</v>
      </c>
      <c r="K3514" s="42">
        <v>10885.9738683257</v>
      </c>
      <c r="N3514" s="43"/>
    </row>
    <row r="3515" spans="1:14" x14ac:dyDescent="0.3">
      <c r="A3515" s="10" t="s">
        <v>9</v>
      </c>
      <c r="B3515" s="10" t="s">
        <v>340</v>
      </c>
      <c r="C3515" s="10" t="s">
        <v>11</v>
      </c>
      <c r="D3515" s="10" t="s">
        <v>386</v>
      </c>
      <c r="E3515" s="11" t="s">
        <v>523</v>
      </c>
      <c r="F3515" s="10" t="s">
        <v>16</v>
      </c>
      <c r="G3515" s="11" t="s">
        <v>426</v>
      </c>
      <c r="H3515" s="42">
        <v>371552.06760000001</v>
      </c>
      <c r="I3515" s="42">
        <v>117.362534554006</v>
      </c>
      <c r="J3515" s="42">
        <v>0</v>
      </c>
      <c r="K3515" s="42">
        <v>117.362534554006</v>
      </c>
      <c r="N3515" s="43"/>
    </row>
    <row r="3516" spans="1:14" x14ac:dyDescent="0.3">
      <c r="A3516" s="10" t="s">
        <v>9</v>
      </c>
      <c r="B3516" s="10" t="s">
        <v>340</v>
      </c>
      <c r="C3516" s="10" t="s">
        <v>11</v>
      </c>
      <c r="D3516" s="10" t="s">
        <v>386</v>
      </c>
      <c r="E3516" s="11" t="s">
        <v>523</v>
      </c>
      <c r="F3516" s="10" t="s">
        <v>30</v>
      </c>
      <c r="G3516" s="11" t="s">
        <v>4888</v>
      </c>
      <c r="H3516" s="42">
        <v>11602085.215299999</v>
      </c>
      <c r="I3516" s="42">
        <v>3240.6430459504099</v>
      </c>
      <c r="J3516" s="42">
        <v>0</v>
      </c>
      <c r="K3516" s="42">
        <v>3240.6430459504099</v>
      </c>
      <c r="N3516" s="43"/>
    </row>
    <row r="3517" spans="1:14" x14ac:dyDescent="0.3">
      <c r="A3517" s="10" t="s">
        <v>9</v>
      </c>
      <c r="B3517" s="10" t="s">
        <v>340</v>
      </c>
      <c r="C3517" s="10" t="s">
        <v>11</v>
      </c>
      <c r="D3517" s="10" t="s">
        <v>386</v>
      </c>
      <c r="E3517" s="11" t="s">
        <v>523</v>
      </c>
      <c r="F3517" s="10" t="s">
        <v>17</v>
      </c>
      <c r="G3517" s="11" t="s">
        <v>4798</v>
      </c>
      <c r="H3517" s="42">
        <v>0</v>
      </c>
      <c r="I3517" s="42">
        <v>0</v>
      </c>
      <c r="J3517" s="42">
        <v>0</v>
      </c>
      <c r="K3517" s="42">
        <v>0</v>
      </c>
      <c r="N3517" s="43"/>
    </row>
    <row r="3518" spans="1:14" x14ac:dyDescent="0.3">
      <c r="A3518" s="10" t="s">
        <v>9</v>
      </c>
      <c r="B3518" s="10" t="s">
        <v>340</v>
      </c>
      <c r="C3518" s="10" t="s">
        <v>11</v>
      </c>
      <c r="D3518" s="10" t="s">
        <v>386</v>
      </c>
      <c r="E3518" s="11" t="s">
        <v>523</v>
      </c>
      <c r="F3518" s="10" t="s">
        <v>18</v>
      </c>
      <c r="G3518" s="11" t="s">
        <v>4799</v>
      </c>
      <c r="H3518" s="42">
        <v>32598006.9098</v>
      </c>
      <c r="I3518" s="42">
        <v>10296.7660417892</v>
      </c>
      <c r="J3518" s="42">
        <v>3338237.8936834298</v>
      </c>
      <c r="K3518" s="42">
        <v>3348534.6597252199</v>
      </c>
      <c r="N3518" s="43"/>
    </row>
    <row r="3519" spans="1:14" x14ac:dyDescent="0.3">
      <c r="A3519" s="10" t="s">
        <v>9</v>
      </c>
      <c r="B3519" s="10" t="s">
        <v>340</v>
      </c>
      <c r="C3519" s="10" t="s">
        <v>11</v>
      </c>
      <c r="D3519" s="10" t="s">
        <v>387</v>
      </c>
      <c r="E3519" s="11" t="s">
        <v>524</v>
      </c>
      <c r="F3519" s="10" t="s">
        <v>13</v>
      </c>
      <c r="G3519" s="11" t="s">
        <v>415</v>
      </c>
      <c r="H3519" s="42">
        <v>0</v>
      </c>
      <c r="I3519" s="42">
        <v>0</v>
      </c>
      <c r="J3519" s="42">
        <v>0</v>
      </c>
      <c r="K3519" s="42">
        <v>0</v>
      </c>
      <c r="N3519" s="43"/>
    </row>
    <row r="3520" spans="1:14" x14ac:dyDescent="0.3">
      <c r="A3520" s="10" t="s">
        <v>9</v>
      </c>
      <c r="B3520" s="10" t="s">
        <v>340</v>
      </c>
      <c r="C3520" s="10" t="s">
        <v>11</v>
      </c>
      <c r="D3520" s="10" t="s">
        <v>387</v>
      </c>
      <c r="E3520" s="11" t="s">
        <v>524</v>
      </c>
      <c r="F3520" s="10" t="s">
        <v>15</v>
      </c>
      <c r="G3520" s="11" t="s">
        <v>418</v>
      </c>
      <c r="H3520" s="42">
        <v>4664522.3186999997</v>
      </c>
      <c r="I3520" s="42">
        <v>5360.0937824209896</v>
      </c>
      <c r="J3520" s="42">
        <v>0</v>
      </c>
      <c r="K3520" s="42">
        <v>5360.0937824209896</v>
      </c>
      <c r="N3520" s="43"/>
    </row>
    <row r="3521" spans="1:14" x14ac:dyDescent="0.3">
      <c r="A3521" s="10" t="s">
        <v>9</v>
      </c>
      <c r="B3521" s="10" t="s">
        <v>340</v>
      </c>
      <c r="C3521" s="10" t="s">
        <v>11</v>
      </c>
      <c r="D3521" s="10" t="s">
        <v>387</v>
      </c>
      <c r="E3521" s="11" t="s">
        <v>524</v>
      </c>
      <c r="F3521" s="10" t="s">
        <v>17</v>
      </c>
      <c r="G3521" s="11" t="s">
        <v>4798</v>
      </c>
      <c r="H3521" s="42">
        <v>0</v>
      </c>
      <c r="I3521" s="42">
        <v>0</v>
      </c>
      <c r="J3521" s="42">
        <v>0</v>
      </c>
      <c r="K3521" s="42">
        <v>0</v>
      </c>
      <c r="N3521" s="43"/>
    </row>
    <row r="3522" spans="1:14" x14ac:dyDescent="0.3">
      <c r="A3522" s="10" t="s">
        <v>9</v>
      </c>
      <c r="B3522" s="10" t="s">
        <v>340</v>
      </c>
      <c r="C3522" s="10" t="s">
        <v>11</v>
      </c>
      <c r="D3522" s="10" t="s">
        <v>387</v>
      </c>
      <c r="E3522" s="11" t="s">
        <v>524</v>
      </c>
      <c r="F3522" s="10" t="s">
        <v>18</v>
      </c>
      <c r="G3522" s="11" t="s">
        <v>4799</v>
      </c>
      <c r="H3522" s="42">
        <v>3866632.5077999998</v>
      </c>
      <c r="I3522" s="42">
        <v>4443.2230028737904</v>
      </c>
      <c r="J3522" s="42">
        <v>213267.176825395</v>
      </c>
      <c r="K3522" s="42">
        <v>217710.39982826801</v>
      </c>
      <c r="N3522" s="43"/>
    </row>
    <row r="3523" spans="1:14" x14ac:dyDescent="0.3">
      <c r="A3523" s="10" t="s">
        <v>9</v>
      </c>
      <c r="B3523" s="10" t="s">
        <v>340</v>
      </c>
      <c r="C3523" s="10" t="s">
        <v>11</v>
      </c>
      <c r="D3523" s="10" t="s">
        <v>388</v>
      </c>
      <c r="E3523" s="11" t="s">
        <v>525</v>
      </c>
      <c r="F3523" s="10" t="s">
        <v>25</v>
      </c>
      <c r="G3523" s="11" t="s">
        <v>4887</v>
      </c>
      <c r="H3523" s="42">
        <v>7344513.3499999996</v>
      </c>
      <c r="I3523" s="42">
        <v>1698.2319420858801</v>
      </c>
      <c r="J3523" s="42">
        <v>0</v>
      </c>
      <c r="K3523" s="42">
        <v>1698.2319420858801</v>
      </c>
      <c r="N3523" s="43"/>
    </row>
    <row r="3524" spans="1:14" x14ac:dyDescent="0.3">
      <c r="A3524" s="10" t="s">
        <v>9</v>
      </c>
      <c r="B3524" s="10" t="s">
        <v>340</v>
      </c>
      <c r="C3524" s="10" t="s">
        <v>11</v>
      </c>
      <c r="D3524" s="10" t="s">
        <v>388</v>
      </c>
      <c r="E3524" s="11" t="s">
        <v>525</v>
      </c>
      <c r="F3524" s="10" t="s">
        <v>15</v>
      </c>
      <c r="G3524" s="11" t="s">
        <v>418</v>
      </c>
      <c r="H3524" s="42">
        <v>24782673.662799999</v>
      </c>
      <c r="I3524" s="42">
        <v>6340.3489557776402</v>
      </c>
      <c r="J3524" s="42">
        <v>0</v>
      </c>
      <c r="K3524" s="42">
        <v>6340.3489557776402</v>
      </c>
      <c r="N3524" s="43"/>
    </row>
    <row r="3525" spans="1:14" x14ac:dyDescent="0.3">
      <c r="A3525" s="10" t="s">
        <v>9</v>
      </c>
      <c r="B3525" s="10" t="s">
        <v>340</v>
      </c>
      <c r="C3525" s="10" t="s">
        <v>11</v>
      </c>
      <c r="D3525" s="10" t="s">
        <v>388</v>
      </c>
      <c r="E3525" s="11" t="s">
        <v>525</v>
      </c>
      <c r="F3525" s="10" t="s">
        <v>30</v>
      </c>
      <c r="G3525" s="11" t="s">
        <v>4888</v>
      </c>
      <c r="H3525" s="42">
        <v>6026173.2035999997</v>
      </c>
      <c r="I3525" s="42">
        <v>1393.3993084814699</v>
      </c>
      <c r="J3525" s="42">
        <v>0</v>
      </c>
      <c r="K3525" s="42">
        <v>1393.3993084814699</v>
      </c>
      <c r="N3525" s="43"/>
    </row>
    <row r="3526" spans="1:14" x14ac:dyDescent="0.3">
      <c r="A3526" s="10" t="s">
        <v>9</v>
      </c>
      <c r="B3526" s="10" t="s">
        <v>340</v>
      </c>
      <c r="C3526" s="10" t="s">
        <v>11</v>
      </c>
      <c r="D3526" s="10" t="s">
        <v>388</v>
      </c>
      <c r="E3526" s="11" t="s">
        <v>525</v>
      </c>
      <c r="F3526" s="10" t="s">
        <v>17</v>
      </c>
      <c r="G3526" s="11" t="s">
        <v>4798</v>
      </c>
      <c r="H3526" s="42">
        <v>0</v>
      </c>
      <c r="I3526" s="42">
        <v>0</v>
      </c>
      <c r="J3526" s="42">
        <v>0</v>
      </c>
      <c r="K3526" s="42">
        <v>0</v>
      </c>
      <c r="N3526" s="43"/>
    </row>
    <row r="3527" spans="1:14" x14ac:dyDescent="0.3">
      <c r="A3527" s="10" t="s">
        <v>9</v>
      </c>
      <c r="B3527" s="10" t="s">
        <v>340</v>
      </c>
      <c r="C3527" s="10" t="s">
        <v>11</v>
      </c>
      <c r="D3527" s="10" t="s">
        <v>388</v>
      </c>
      <c r="E3527" s="11" t="s">
        <v>525</v>
      </c>
      <c r="F3527" s="10" t="s">
        <v>18</v>
      </c>
      <c r="G3527" s="11" t="s">
        <v>4799</v>
      </c>
      <c r="H3527" s="42">
        <v>16229713.969699999</v>
      </c>
      <c r="I3527" s="42">
        <v>4152.1770983999804</v>
      </c>
      <c r="J3527" s="42">
        <v>6888403.0794480601</v>
      </c>
      <c r="K3527" s="42">
        <v>6892555.2565464601</v>
      </c>
      <c r="N3527" s="43"/>
    </row>
    <row r="3528" spans="1:14" x14ac:dyDescent="0.3">
      <c r="A3528" s="10" t="s">
        <v>9</v>
      </c>
      <c r="B3528" s="10" t="s">
        <v>340</v>
      </c>
      <c r="C3528" s="10" t="s">
        <v>11</v>
      </c>
      <c r="D3528" s="10" t="s">
        <v>339</v>
      </c>
      <c r="E3528" s="11" t="s">
        <v>450</v>
      </c>
      <c r="F3528" s="10" t="s">
        <v>25</v>
      </c>
      <c r="G3528" s="11" t="s">
        <v>4887</v>
      </c>
      <c r="H3528" s="42">
        <v>706956.33</v>
      </c>
      <c r="I3528" s="42">
        <v>1058.4561501681601</v>
      </c>
      <c r="J3528" s="42">
        <v>0</v>
      </c>
      <c r="K3528" s="42">
        <v>1058.4561501681601</v>
      </c>
      <c r="N3528" s="43"/>
    </row>
    <row r="3529" spans="1:14" x14ac:dyDescent="0.3">
      <c r="A3529" s="10" t="s">
        <v>9</v>
      </c>
      <c r="B3529" s="10" t="s">
        <v>340</v>
      </c>
      <c r="C3529" s="10" t="s">
        <v>11</v>
      </c>
      <c r="D3529" s="10" t="s">
        <v>339</v>
      </c>
      <c r="E3529" s="11" t="s">
        <v>450</v>
      </c>
      <c r="F3529" s="10" t="s">
        <v>13</v>
      </c>
      <c r="G3529" s="11" t="s">
        <v>415</v>
      </c>
      <c r="H3529" s="42">
        <v>0</v>
      </c>
      <c r="I3529" s="42">
        <v>0</v>
      </c>
      <c r="J3529" s="42">
        <v>0</v>
      </c>
      <c r="K3529" s="42">
        <v>0</v>
      </c>
      <c r="N3529" s="43"/>
    </row>
    <row r="3530" spans="1:14" x14ac:dyDescent="0.3">
      <c r="A3530" s="10" t="s">
        <v>9</v>
      </c>
      <c r="B3530" s="10" t="s">
        <v>340</v>
      </c>
      <c r="C3530" s="10" t="s">
        <v>11</v>
      </c>
      <c r="D3530" s="10" t="s">
        <v>339</v>
      </c>
      <c r="E3530" s="11" t="s">
        <v>450</v>
      </c>
      <c r="F3530" s="10" t="s">
        <v>15</v>
      </c>
      <c r="G3530" s="11" t="s">
        <v>418</v>
      </c>
      <c r="H3530" s="42">
        <v>1505573.4876000001</v>
      </c>
      <c r="I3530" s="42">
        <v>2437.8362050673099</v>
      </c>
      <c r="J3530" s="42">
        <v>0</v>
      </c>
      <c r="K3530" s="42">
        <v>2437.8362050673099</v>
      </c>
      <c r="N3530" s="43"/>
    </row>
    <row r="3531" spans="1:14" x14ac:dyDescent="0.3">
      <c r="A3531" s="10" t="s">
        <v>9</v>
      </c>
      <c r="B3531" s="10" t="s">
        <v>340</v>
      </c>
      <c r="C3531" s="10" t="s">
        <v>11</v>
      </c>
      <c r="D3531" s="10" t="s">
        <v>339</v>
      </c>
      <c r="E3531" s="11" t="s">
        <v>450</v>
      </c>
      <c r="F3531" s="10" t="s">
        <v>16</v>
      </c>
      <c r="G3531" s="11" t="s">
        <v>426</v>
      </c>
      <c r="H3531" s="42">
        <v>24055.706999999999</v>
      </c>
      <c r="I3531" s="42">
        <v>38.951186326188399</v>
      </c>
      <c r="J3531" s="42">
        <v>0</v>
      </c>
      <c r="K3531" s="42">
        <v>38.951186326188399</v>
      </c>
      <c r="N3531" s="43"/>
    </row>
    <row r="3532" spans="1:14" x14ac:dyDescent="0.3">
      <c r="A3532" s="10" t="s">
        <v>9</v>
      </c>
      <c r="B3532" s="10" t="s">
        <v>340</v>
      </c>
      <c r="C3532" s="10" t="s">
        <v>11</v>
      </c>
      <c r="D3532" s="10" t="s">
        <v>339</v>
      </c>
      <c r="E3532" s="11" t="s">
        <v>450</v>
      </c>
      <c r="F3532" s="10" t="s">
        <v>17</v>
      </c>
      <c r="G3532" s="11" t="s">
        <v>4798</v>
      </c>
      <c r="H3532" s="42">
        <v>0</v>
      </c>
      <c r="I3532" s="42">
        <v>0</v>
      </c>
      <c r="J3532" s="42">
        <v>0</v>
      </c>
      <c r="K3532" s="42">
        <v>0</v>
      </c>
      <c r="N3532" s="43"/>
    </row>
    <row r="3533" spans="1:14" x14ac:dyDescent="0.3">
      <c r="A3533" s="10" t="s">
        <v>9</v>
      </c>
      <c r="B3533" s="10" t="s">
        <v>340</v>
      </c>
      <c r="C3533" s="10" t="s">
        <v>11</v>
      </c>
      <c r="D3533" s="10" t="s">
        <v>339</v>
      </c>
      <c r="E3533" s="11" t="s">
        <v>450</v>
      </c>
      <c r="F3533" s="10" t="s">
        <v>18</v>
      </c>
      <c r="G3533" s="11" t="s">
        <v>4799</v>
      </c>
      <c r="H3533" s="42">
        <v>1305283.5793999999</v>
      </c>
      <c r="I3533" s="42">
        <v>2113.5252406557902</v>
      </c>
      <c r="J3533" s="42">
        <v>168691.499610962</v>
      </c>
      <c r="K3533" s="42">
        <v>170805.024851617</v>
      </c>
      <c r="N3533" s="43"/>
    </row>
    <row r="3534" spans="1:14" x14ac:dyDescent="0.3">
      <c r="A3534" s="10" t="s">
        <v>9</v>
      </c>
      <c r="B3534" s="10" t="s">
        <v>340</v>
      </c>
      <c r="C3534" s="10" t="s">
        <v>11</v>
      </c>
      <c r="D3534" s="10" t="s">
        <v>341</v>
      </c>
      <c r="E3534" s="11" t="s">
        <v>526</v>
      </c>
      <c r="F3534" s="10" t="s">
        <v>25</v>
      </c>
      <c r="G3534" s="11" t="s">
        <v>4887</v>
      </c>
      <c r="H3534" s="42">
        <v>19317495.508099999</v>
      </c>
      <c r="I3534" s="42">
        <v>3502.9161516375498</v>
      </c>
      <c r="J3534" s="42">
        <v>0</v>
      </c>
      <c r="K3534" s="42">
        <v>3502.9161516375498</v>
      </c>
      <c r="N3534" s="43"/>
    </row>
    <row r="3535" spans="1:14" x14ac:dyDescent="0.3">
      <c r="A3535" s="10" t="s">
        <v>9</v>
      </c>
      <c r="B3535" s="10" t="s">
        <v>340</v>
      </c>
      <c r="C3535" s="10" t="s">
        <v>11</v>
      </c>
      <c r="D3535" s="10" t="s">
        <v>341</v>
      </c>
      <c r="E3535" s="11" t="s">
        <v>526</v>
      </c>
      <c r="F3535" s="10" t="s">
        <v>36</v>
      </c>
      <c r="G3535" s="11" t="s">
        <v>5734</v>
      </c>
      <c r="H3535" s="42">
        <v>3558486.0147000002</v>
      </c>
      <c r="I3535" s="42">
        <v>645.27402793323301</v>
      </c>
      <c r="J3535" s="42">
        <v>0</v>
      </c>
      <c r="K3535" s="42">
        <v>645.27402793323301</v>
      </c>
      <c r="N3535" s="43"/>
    </row>
    <row r="3536" spans="1:14" x14ac:dyDescent="0.3">
      <c r="A3536" s="10" t="s">
        <v>9</v>
      </c>
      <c r="B3536" s="10" t="s">
        <v>340</v>
      </c>
      <c r="C3536" s="10" t="s">
        <v>11</v>
      </c>
      <c r="D3536" s="10" t="s">
        <v>341</v>
      </c>
      <c r="E3536" s="11" t="s">
        <v>526</v>
      </c>
      <c r="F3536" s="10" t="s">
        <v>15</v>
      </c>
      <c r="G3536" s="11" t="s">
        <v>418</v>
      </c>
      <c r="H3536" s="42">
        <v>23593730.219599999</v>
      </c>
      <c r="I3536" s="42">
        <v>5427.6763949583901</v>
      </c>
      <c r="J3536" s="42">
        <v>0</v>
      </c>
      <c r="K3536" s="42">
        <v>5427.6763949583901</v>
      </c>
      <c r="N3536" s="43"/>
    </row>
    <row r="3537" spans="1:14" x14ac:dyDescent="0.3">
      <c r="A3537" s="10" t="s">
        <v>9</v>
      </c>
      <c r="B3537" s="10" t="s">
        <v>340</v>
      </c>
      <c r="C3537" s="10" t="s">
        <v>11</v>
      </c>
      <c r="D3537" s="10" t="s">
        <v>341</v>
      </c>
      <c r="E3537" s="11" t="s">
        <v>526</v>
      </c>
      <c r="F3537" s="10" t="s">
        <v>17</v>
      </c>
      <c r="G3537" s="11" t="s">
        <v>4798</v>
      </c>
      <c r="H3537" s="42">
        <v>0</v>
      </c>
      <c r="I3537" s="42">
        <v>0</v>
      </c>
      <c r="J3537" s="42">
        <v>0</v>
      </c>
      <c r="K3537" s="42">
        <v>0</v>
      </c>
      <c r="N3537" s="43"/>
    </row>
    <row r="3538" spans="1:14" x14ac:dyDescent="0.3">
      <c r="A3538" s="10" t="s">
        <v>9</v>
      </c>
      <c r="B3538" s="10" t="s">
        <v>340</v>
      </c>
      <c r="C3538" s="10" t="s">
        <v>11</v>
      </c>
      <c r="D3538" s="10" t="s">
        <v>341</v>
      </c>
      <c r="E3538" s="11" t="s">
        <v>526</v>
      </c>
      <c r="F3538" s="10" t="s">
        <v>18</v>
      </c>
      <c r="G3538" s="11" t="s">
        <v>4799</v>
      </c>
      <c r="H3538" s="42">
        <v>27071882.0251</v>
      </c>
      <c r="I3538" s="42">
        <v>6227.8161895956</v>
      </c>
      <c r="J3538" s="42">
        <v>1902597.94351822</v>
      </c>
      <c r="K3538" s="42">
        <v>1908825.7597078199</v>
      </c>
      <c r="N3538" s="43"/>
    </row>
    <row r="3539" spans="1:14" x14ac:dyDescent="0.3">
      <c r="A3539" s="10" t="s">
        <v>9</v>
      </c>
      <c r="B3539" s="10" t="s">
        <v>340</v>
      </c>
      <c r="C3539" s="10" t="s">
        <v>11</v>
      </c>
      <c r="D3539" s="10" t="s">
        <v>342</v>
      </c>
      <c r="E3539" s="11" t="s">
        <v>527</v>
      </c>
      <c r="F3539" s="10" t="s">
        <v>25</v>
      </c>
      <c r="G3539" s="11" t="s">
        <v>4887</v>
      </c>
      <c r="H3539" s="42">
        <v>14410940.7709</v>
      </c>
      <c r="I3539" s="42">
        <v>10528.675091016999</v>
      </c>
      <c r="J3539" s="42">
        <v>0</v>
      </c>
      <c r="K3539" s="42">
        <v>10528.675091016999</v>
      </c>
      <c r="N3539" s="43"/>
    </row>
    <row r="3540" spans="1:14" x14ac:dyDescent="0.3">
      <c r="A3540" s="10" t="s">
        <v>9</v>
      </c>
      <c r="B3540" s="10" t="s">
        <v>340</v>
      </c>
      <c r="C3540" s="10" t="s">
        <v>11</v>
      </c>
      <c r="D3540" s="10" t="s">
        <v>342</v>
      </c>
      <c r="E3540" s="11" t="s">
        <v>527</v>
      </c>
      <c r="F3540" s="10" t="s">
        <v>15</v>
      </c>
      <c r="G3540" s="11" t="s">
        <v>418</v>
      </c>
      <c r="H3540" s="42">
        <v>16135403.2751</v>
      </c>
      <c r="I3540" s="42">
        <v>13579.145279549501</v>
      </c>
      <c r="J3540" s="42">
        <v>0</v>
      </c>
      <c r="K3540" s="42">
        <v>13579.145279549501</v>
      </c>
      <c r="N3540" s="43"/>
    </row>
    <row r="3541" spans="1:14" x14ac:dyDescent="0.3">
      <c r="A3541" s="10" t="s">
        <v>9</v>
      </c>
      <c r="B3541" s="10" t="s">
        <v>340</v>
      </c>
      <c r="C3541" s="10" t="s">
        <v>11</v>
      </c>
      <c r="D3541" s="10" t="s">
        <v>342</v>
      </c>
      <c r="E3541" s="11" t="s">
        <v>527</v>
      </c>
      <c r="F3541" s="10" t="s">
        <v>30</v>
      </c>
      <c r="G3541" s="11" t="s">
        <v>4888</v>
      </c>
      <c r="H3541" s="42">
        <v>3894848.8569999998</v>
      </c>
      <c r="I3541" s="42">
        <v>2845.5878624370198</v>
      </c>
      <c r="J3541" s="42">
        <v>0</v>
      </c>
      <c r="K3541" s="42">
        <v>2845.5878624370198</v>
      </c>
      <c r="N3541" s="43"/>
    </row>
    <row r="3542" spans="1:14" x14ac:dyDescent="0.3">
      <c r="A3542" s="10" t="s">
        <v>9</v>
      </c>
      <c r="B3542" s="10" t="s">
        <v>340</v>
      </c>
      <c r="C3542" s="10" t="s">
        <v>11</v>
      </c>
      <c r="D3542" s="10" t="s">
        <v>342</v>
      </c>
      <c r="E3542" s="11" t="s">
        <v>527</v>
      </c>
      <c r="F3542" s="10" t="s">
        <v>17</v>
      </c>
      <c r="G3542" s="11" t="s">
        <v>4798</v>
      </c>
      <c r="H3542" s="42">
        <v>0</v>
      </c>
      <c r="I3542" s="42">
        <v>0</v>
      </c>
      <c r="J3542" s="42">
        <v>0</v>
      </c>
      <c r="K3542" s="42">
        <v>0</v>
      </c>
      <c r="N3542" s="43"/>
    </row>
    <row r="3543" spans="1:14" x14ac:dyDescent="0.3">
      <c r="A3543" s="10" t="s">
        <v>9</v>
      </c>
      <c r="B3543" s="10" t="s">
        <v>340</v>
      </c>
      <c r="C3543" s="10" t="s">
        <v>11</v>
      </c>
      <c r="D3543" s="10" t="s">
        <v>342</v>
      </c>
      <c r="E3543" s="11" t="s">
        <v>527</v>
      </c>
      <c r="F3543" s="10" t="s">
        <v>18</v>
      </c>
      <c r="G3543" s="11" t="s">
        <v>4799</v>
      </c>
      <c r="H3543" s="42">
        <v>14509014.135299999</v>
      </c>
      <c r="I3543" s="42">
        <v>12210.4175177172</v>
      </c>
      <c r="J3543" s="42">
        <v>4004047.1455431902</v>
      </c>
      <c r="K3543" s="42">
        <v>4016257.5630609002</v>
      </c>
      <c r="N3543" s="43"/>
    </row>
    <row r="3544" spans="1:14" x14ac:dyDescent="0.3">
      <c r="A3544" s="10" t="s">
        <v>9</v>
      </c>
      <c r="B3544" s="10" t="s">
        <v>340</v>
      </c>
      <c r="C3544" s="10" t="s">
        <v>4800</v>
      </c>
      <c r="D3544" s="10" t="s">
        <v>5735</v>
      </c>
      <c r="E3544" s="11" t="s">
        <v>5736</v>
      </c>
      <c r="F3544" s="10" t="s">
        <v>13</v>
      </c>
      <c r="G3544" s="11" t="s">
        <v>415</v>
      </c>
      <c r="H3544" s="42">
        <v>0</v>
      </c>
      <c r="I3544" s="42">
        <v>0</v>
      </c>
      <c r="J3544" s="42">
        <v>0</v>
      </c>
      <c r="K3544" s="42">
        <v>0</v>
      </c>
      <c r="N3544" s="43"/>
    </row>
    <row r="3545" spans="1:14" x14ac:dyDescent="0.3">
      <c r="A3545" s="10" t="s">
        <v>9</v>
      </c>
      <c r="B3545" s="10" t="s">
        <v>340</v>
      </c>
      <c r="C3545" s="10" t="s">
        <v>4800</v>
      </c>
      <c r="D3545" s="10" t="s">
        <v>5735</v>
      </c>
      <c r="E3545" s="11" t="s">
        <v>5736</v>
      </c>
      <c r="F3545" s="10" t="s">
        <v>416</v>
      </c>
      <c r="G3545" s="11" t="s">
        <v>417</v>
      </c>
      <c r="H3545" s="42">
        <v>217189.73639999999</v>
      </c>
      <c r="I3545" s="42">
        <v>268.16508488638999</v>
      </c>
      <c r="J3545" s="42">
        <v>15038.3660866103</v>
      </c>
      <c r="K3545" s="42">
        <v>15306.531171496699</v>
      </c>
      <c r="N3545" s="43"/>
    </row>
    <row r="3546" spans="1:14" x14ac:dyDescent="0.3">
      <c r="A3546" s="10" t="s">
        <v>9</v>
      </c>
      <c r="B3546" s="10" t="s">
        <v>340</v>
      </c>
      <c r="C3546" s="10" t="s">
        <v>4800</v>
      </c>
      <c r="D3546" s="10" t="s">
        <v>5735</v>
      </c>
      <c r="E3546" s="11" t="s">
        <v>5736</v>
      </c>
      <c r="F3546" s="10" t="s">
        <v>15</v>
      </c>
      <c r="G3546" s="11" t="s">
        <v>418</v>
      </c>
      <c r="H3546" s="42">
        <v>122369.4384</v>
      </c>
      <c r="I3546" s="42">
        <v>151.09006257610801</v>
      </c>
      <c r="J3546" s="42">
        <v>0</v>
      </c>
      <c r="K3546" s="42">
        <v>151.09006257610801</v>
      </c>
      <c r="N3546" s="43"/>
    </row>
    <row r="3547" spans="1:14" x14ac:dyDescent="0.3">
      <c r="A3547" s="10" t="s">
        <v>9</v>
      </c>
      <c r="B3547" s="10" t="s">
        <v>340</v>
      </c>
      <c r="C3547" s="10" t="s">
        <v>4800</v>
      </c>
      <c r="D3547" s="10" t="s">
        <v>5735</v>
      </c>
      <c r="E3547" s="11" t="s">
        <v>5736</v>
      </c>
      <c r="F3547" s="10" t="s">
        <v>244</v>
      </c>
      <c r="G3547" s="11" t="s">
        <v>656</v>
      </c>
      <c r="H3547" s="42">
        <v>122369.4384</v>
      </c>
      <c r="I3547" s="42">
        <v>151.09006257610801</v>
      </c>
      <c r="J3547" s="42">
        <v>0</v>
      </c>
      <c r="K3547" s="42">
        <v>151.09006257610801</v>
      </c>
      <c r="N3547" s="43"/>
    </row>
    <row r="3548" spans="1:14" x14ac:dyDescent="0.3">
      <c r="A3548" s="10" t="s">
        <v>9</v>
      </c>
      <c r="B3548" s="10" t="s">
        <v>340</v>
      </c>
      <c r="C3548" s="10" t="s">
        <v>4800</v>
      </c>
      <c r="D3548" s="10" t="s">
        <v>5735</v>
      </c>
      <c r="E3548" s="11" t="s">
        <v>5736</v>
      </c>
      <c r="F3548" s="10" t="s">
        <v>4802</v>
      </c>
      <c r="G3548" s="11" t="s">
        <v>4803</v>
      </c>
      <c r="H3548" s="42">
        <v>0</v>
      </c>
      <c r="I3548" s="42">
        <v>0</v>
      </c>
      <c r="J3548" s="42">
        <v>0</v>
      </c>
      <c r="K3548" s="42">
        <v>0</v>
      </c>
      <c r="N3548" s="43"/>
    </row>
    <row r="3549" spans="1:14" x14ac:dyDescent="0.3">
      <c r="A3549" s="10" t="s">
        <v>9</v>
      </c>
      <c r="B3549" s="10" t="s">
        <v>340</v>
      </c>
      <c r="C3549" s="10" t="s">
        <v>4800</v>
      </c>
      <c r="D3549" s="10" t="s">
        <v>5737</v>
      </c>
      <c r="E3549" s="11" t="s">
        <v>5738</v>
      </c>
      <c r="F3549" s="10" t="s">
        <v>13</v>
      </c>
      <c r="G3549" s="11" t="s">
        <v>415</v>
      </c>
      <c r="H3549" s="42">
        <v>0</v>
      </c>
      <c r="I3549" s="42">
        <v>0</v>
      </c>
      <c r="J3549" s="42">
        <v>0</v>
      </c>
      <c r="K3549" s="42">
        <v>0</v>
      </c>
      <c r="N3549" s="43"/>
    </row>
    <row r="3550" spans="1:14" x14ac:dyDescent="0.3">
      <c r="A3550" s="10" t="s">
        <v>9</v>
      </c>
      <c r="B3550" s="10" t="s">
        <v>340</v>
      </c>
      <c r="C3550" s="10" t="s">
        <v>4800</v>
      </c>
      <c r="D3550" s="10" t="s">
        <v>5737</v>
      </c>
      <c r="E3550" s="11" t="s">
        <v>5738</v>
      </c>
      <c r="F3550" s="10" t="s">
        <v>416</v>
      </c>
      <c r="G3550" s="11" t="s">
        <v>417</v>
      </c>
      <c r="H3550" s="42">
        <v>4055172.3815000001</v>
      </c>
      <c r="I3550" s="42">
        <v>932.88188038347403</v>
      </c>
      <c r="J3550" s="42">
        <v>226012.50483742301</v>
      </c>
      <c r="K3550" s="42">
        <v>226945.38671780599</v>
      </c>
      <c r="N3550" s="43"/>
    </row>
    <row r="3551" spans="1:14" x14ac:dyDescent="0.3">
      <c r="A3551" s="10" t="s">
        <v>9</v>
      </c>
      <c r="B3551" s="10" t="s">
        <v>340</v>
      </c>
      <c r="C3551" s="10" t="s">
        <v>4800</v>
      </c>
      <c r="D3551" s="10" t="s">
        <v>5737</v>
      </c>
      <c r="E3551" s="11" t="s">
        <v>5738</v>
      </c>
      <c r="F3551" s="10" t="s">
        <v>4867</v>
      </c>
      <c r="G3551" s="11" t="s">
        <v>4868</v>
      </c>
      <c r="H3551" s="42">
        <v>1963472.7934000001</v>
      </c>
      <c r="I3551" s="42">
        <v>451.69181955326297</v>
      </c>
      <c r="J3551" s="42">
        <v>0</v>
      </c>
      <c r="K3551" s="42">
        <v>451.69181955326297</v>
      </c>
      <c r="N3551" s="43"/>
    </row>
    <row r="3552" spans="1:14" x14ac:dyDescent="0.3">
      <c r="A3552" s="10" t="s">
        <v>9</v>
      </c>
      <c r="B3552" s="10" t="s">
        <v>340</v>
      </c>
      <c r="C3552" s="10" t="s">
        <v>4800</v>
      </c>
      <c r="D3552" s="10" t="s">
        <v>5737</v>
      </c>
      <c r="E3552" s="11" t="s">
        <v>5738</v>
      </c>
      <c r="F3552" s="10" t="s">
        <v>4802</v>
      </c>
      <c r="G3552" s="11" t="s">
        <v>4803</v>
      </c>
      <c r="H3552" s="42">
        <v>0</v>
      </c>
      <c r="I3552" s="42">
        <v>0</v>
      </c>
      <c r="J3552" s="42">
        <v>0</v>
      </c>
      <c r="K3552" s="42">
        <v>0</v>
      </c>
      <c r="N3552" s="43"/>
    </row>
    <row r="3553" spans="1:14" x14ac:dyDescent="0.3">
      <c r="A3553" s="10" t="s">
        <v>9</v>
      </c>
      <c r="B3553" s="10" t="s">
        <v>340</v>
      </c>
      <c r="C3553" s="10" t="s">
        <v>4800</v>
      </c>
      <c r="D3553" s="10" t="s">
        <v>5739</v>
      </c>
      <c r="E3553" s="11" t="s">
        <v>5740</v>
      </c>
      <c r="F3553" s="10" t="s">
        <v>13</v>
      </c>
      <c r="G3553" s="11" t="s">
        <v>415</v>
      </c>
      <c r="H3553" s="42">
        <v>0</v>
      </c>
      <c r="I3553" s="42">
        <v>0</v>
      </c>
      <c r="J3553" s="42">
        <v>0</v>
      </c>
      <c r="K3553" s="42">
        <v>0</v>
      </c>
      <c r="N3553" s="43"/>
    </row>
    <row r="3554" spans="1:14" x14ac:dyDescent="0.3">
      <c r="A3554" s="10" t="s">
        <v>9</v>
      </c>
      <c r="B3554" s="10" t="s">
        <v>340</v>
      </c>
      <c r="C3554" s="10" t="s">
        <v>4800</v>
      </c>
      <c r="D3554" s="10" t="s">
        <v>5739</v>
      </c>
      <c r="E3554" s="11" t="s">
        <v>5740</v>
      </c>
      <c r="F3554" s="10" t="s">
        <v>416</v>
      </c>
      <c r="G3554" s="11" t="s">
        <v>417</v>
      </c>
      <c r="H3554" s="42">
        <v>4111485.6227000002</v>
      </c>
      <c r="I3554" s="42">
        <v>1965.27811081699</v>
      </c>
      <c r="J3554" s="42">
        <v>476415.746042096</v>
      </c>
      <c r="K3554" s="42">
        <v>478381.02415291301</v>
      </c>
      <c r="N3554" s="43"/>
    </row>
    <row r="3555" spans="1:14" x14ac:dyDescent="0.3">
      <c r="A3555" s="10" t="s">
        <v>9</v>
      </c>
      <c r="B3555" s="10" t="s">
        <v>340</v>
      </c>
      <c r="C3555" s="10" t="s">
        <v>4800</v>
      </c>
      <c r="D3555" s="10" t="s">
        <v>5739</v>
      </c>
      <c r="E3555" s="11" t="s">
        <v>5740</v>
      </c>
      <c r="F3555" s="10" t="s">
        <v>4867</v>
      </c>
      <c r="G3555" s="11" t="s">
        <v>4868</v>
      </c>
      <c r="H3555" s="42">
        <v>2280504.0251000002</v>
      </c>
      <c r="I3555" s="42">
        <v>1090.07425879982</v>
      </c>
      <c r="J3555" s="42">
        <v>0</v>
      </c>
      <c r="K3555" s="42">
        <v>1090.07425879982</v>
      </c>
      <c r="N3555" s="43"/>
    </row>
    <row r="3556" spans="1:14" x14ac:dyDescent="0.3">
      <c r="A3556" s="10" t="s">
        <v>9</v>
      </c>
      <c r="B3556" s="10" t="s">
        <v>340</v>
      </c>
      <c r="C3556" s="10" t="s">
        <v>4800</v>
      </c>
      <c r="D3556" s="10" t="s">
        <v>5739</v>
      </c>
      <c r="E3556" s="11" t="s">
        <v>5740</v>
      </c>
      <c r="F3556" s="10" t="s">
        <v>4802</v>
      </c>
      <c r="G3556" s="11" t="s">
        <v>4803</v>
      </c>
      <c r="H3556" s="42">
        <v>0</v>
      </c>
      <c r="I3556" s="42">
        <v>0</v>
      </c>
      <c r="J3556" s="42">
        <v>0</v>
      </c>
      <c r="K3556" s="42">
        <v>0</v>
      </c>
      <c r="N3556" s="43"/>
    </row>
    <row r="3557" spans="1:14" x14ac:dyDescent="0.3">
      <c r="A3557" s="10" t="s">
        <v>9</v>
      </c>
      <c r="B3557" s="10" t="s">
        <v>340</v>
      </c>
      <c r="C3557" s="10" t="s">
        <v>4800</v>
      </c>
      <c r="D3557" s="10" t="s">
        <v>5741</v>
      </c>
      <c r="E3557" s="11" t="s">
        <v>5742</v>
      </c>
      <c r="F3557" s="10" t="s">
        <v>13</v>
      </c>
      <c r="G3557" s="11" t="s">
        <v>415</v>
      </c>
      <c r="H3557" s="42">
        <v>0</v>
      </c>
      <c r="I3557" s="42">
        <v>0</v>
      </c>
      <c r="J3557" s="42">
        <v>0</v>
      </c>
      <c r="K3557" s="42">
        <v>0</v>
      </c>
      <c r="N3557" s="43"/>
    </row>
    <row r="3558" spans="1:14" x14ac:dyDescent="0.3">
      <c r="A3558" s="10" t="s">
        <v>9</v>
      </c>
      <c r="B3558" s="10" t="s">
        <v>340</v>
      </c>
      <c r="C3558" s="10" t="s">
        <v>4800</v>
      </c>
      <c r="D3558" s="10" t="s">
        <v>5741</v>
      </c>
      <c r="E3558" s="11" t="s">
        <v>5742</v>
      </c>
      <c r="F3558" s="10" t="s">
        <v>416</v>
      </c>
      <c r="G3558" s="11" t="s">
        <v>417</v>
      </c>
      <c r="H3558" s="42">
        <v>106420.3559</v>
      </c>
      <c r="I3558" s="42">
        <v>172.316661247377</v>
      </c>
      <c r="J3558" s="42">
        <v>14267.6724906154</v>
      </c>
      <c r="K3558" s="42">
        <v>14439.989151862699</v>
      </c>
      <c r="N3558" s="43"/>
    </row>
    <row r="3559" spans="1:14" x14ac:dyDescent="0.3">
      <c r="A3559" s="10" t="s">
        <v>9</v>
      </c>
      <c r="B3559" s="10" t="s">
        <v>340</v>
      </c>
      <c r="C3559" s="10" t="s">
        <v>4800</v>
      </c>
      <c r="D3559" s="10" t="s">
        <v>5741</v>
      </c>
      <c r="E3559" s="11" t="s">
        <v>5742</v>
      </c>
      <c r="F3559" s="10" t="s">
        <v>4867</v>
      </c>
      <c r="G3559" s="11" t="s">
        <v>4868</v>
      </c>
      <c r="H3559" s="42">
        <v>133352.28880000001</v>
      </c>
      <c r="I3559" s="42">
        <v>215.92505463430501</v>
      </c>
      <c r="J3559" s="42">
        <v>0</v>
      </c>
      <c r="K3559" s="42">
        <v>215.92505463430501</v>
      </c>
      <c r="N3559" s="43"/>
    </row>
    <row r="3560" spans="1:14" x14ac:dyDescent="0.3">
      <c r="A3560" s="10" t="s">
        <v>9</v>
      </c>
      <c r="B3560" s="10" t="s">
        <v>340</v>
      </c>
      <c r="C3560" s="10" t="s">
        <v>4800</v>
      </c>
      <c r="D3560" s="10" t="s">
        <v>5741</v>
      </c>
      <c r="E3560" s="11" t="s">
        <v>5742</v>
      </c>
      <c r="F3560" s="10" t="s">
        <v>4802</v>
      </c>
      <c r="G3560" s="11" t="s">
        <v>4803</v>
      </c>
      <c r="H3560" s="42">
        <v>0</v>
      </c>
      <c r="I3560" s="42">
        <v>0</v>
      </c>
      <c r="J3560" s="42">
        <v>0</v>
      </c>
      <c r="K3560" s="42">
        <v>0</v>
      </c>
      <c r="N3560" s="43"/>
    </row>
    <row r="3561" spans="1:14" x14ac:dyDescent="0.3">
      <c r="A3561" s="10" t="s">
        <v>9</v>
      </c>
      <c r="B3561" s="10" t="s">
        <v>340</v>
      </c>
      <c r="C3561" s="10" t="s">
        <v>4800</v>
      </c>
      <c r="D3561" s="10" t="s">
        <v>5743</v>
      </c>
      <c r="E3561" s="11" t="s">
        <v>5744</v>
      </c>
      <c r="F3561" s="10" t="s">
        <v>13</v>
      </c>
      <c r="G3561" s="11" t="s">
        <v>415</v>
      </c>
      <c r="H3561" s="42">
        <v>0</v>
      </c>
      <c r="I3561" s="42">
        <v>0</v>
      </c>
      <c r="J3561" s="42">
        <v>0</v>
      </c>
      <c r="K3561" s="42">
        <v>0</v>
      </c>
      <c r="N3561" s="43"/>
    </row>
    <row r="3562" spans="1:14" x14ac:dyDescent="0.3">
      <c r="A3562" s="10" t="s">
        <v>9</v>
      </c>
      <c r="B3562" s="10" t="s">
        <v>340</v>
      </c>
      <c r="C3562" s="10" t="s">
        <v>4800</v>
      </c>
      <c r="D3562" s="10" t="s">
        <v>5743</v>
      </c>
      <c r="E3562" s="11" t="s">
        <v>5744</v>
      </c>
      <c r="F3562" s="10" t="s">
        <v>416</v>
      </c>
      <c r="G3562" s="11" t="s">
        <v>417</v>
      </c>
      <c r="H3562" s="42">
        <v>756722.85990000004</v>
      </c>
      <c r="I3562" s="42">
        <v>193.59844139779</v>
      </c>
      <c r="J3562" s="42">
        <v>180056.17825214201</v>
      </c>
      <c r="K3562" s="42">
        <v>180249.77669354001</v>
      </c>
      <c r="N3562" s="43"/>
    </row>
    <row r="3563" spans="1:14" x14ac:dyDescent="0.3">
      <c r="A3563" s="10" t="s">
        <v>9</v>
      </c>
      <c r="B3563" s="10" t="s">
        <v>340</v>
      </c>
      <c r="C3563" s="10" t="s">
        <v>4800</v>
      </c>
      <c r="D3563" s="10" t="s">
        <v>5743</v>
      </c>
      <c r="E3563" s="11" t="s">
        <v>5744</v>
      </c>
      <c r="F3563" s="10" t="s">
        <v>15</v>
      </c>
      <c r="G3563" s="11" t="s">
        <v>418</v>
      </c>
      <c r="H3563" s="42">
        <v>315301.19170000002</v>
      </c>
      <c r="I3563" s="42">
        <v>80.666017249079403</v>
      </c>
      <c r="J3563" s="42">
        <v>0</v>
      </c>
      <c r="K3563" s="42">
        <v>80.666017249079403</v>
      </c>
      <c r="N3563" s="43"/>
    </row>
    <row r="3564" spans="1:14" x14ac:dyDescent="0.3">
      <c r="A3564" s="10" t="s">
        <v>9</v>
      </c>
      <c r="B3564" s="10" t="s">
        <v>340</v>
      </c>
      <c r="C3564" s="10" t="s">
        <v>4806</v>
      </c>
      <c r="D3564" s="10" t="s">
        <v>5745</v>
      </c>
      <c r="E3564" s="11" t="s">
        <v>5746</v>
      </c>
      <c r="F3564" s="10" t="s">
        <v>5205</v>
      </c>
      <c r="G3564" s="11" t="s">
        <v>5206</v>
      </c>
      <c r="H3564" s="42">
        <v>0</v>
      </c>
      <c r="I3564" s="42">
        <v>0</v>
      </c>
      <c r="J3564" s="42">
        <v>0</v>
      </c>
      <c r="K3564" s="42">
        <v>0</v>
      </c>
      <c r="N3564" s="43"/>
    </row>
    <row r="3565" spans="1:14" x14ac:dyDescent="0.3">
      <c r="A3565" s="10" t="s">
        <v>9</v>
      </c>
      <c r="B3565" s="10" t="s">
        <v>340</v>
      </c>
      <c r="C3565" s="10" t="s">
        <v>4806</v>
      </c>
      <c r="D3565" s="10" t="s">
        <v>5747</v>
      </c>
      <c r="E3565" s="11" t="s">
        <v>5748</v>
      </c>
      <c r="F3565" s="10" t="s">
        <v>416</v>
      </c>
      <c r="G3565" s="11" t="s">
        <v>417</v>
      </c>
      <c r="H3565" s="42">
        <v>701821.74100000004</v>
      </c>
      <c r="I3565" s="42">
        <v>279.508627634216</v>
      </c>
      <c r="J3565" s="42">
        <v>51360.689262922402</v>
      </c>
      <c r="K3565" s="42">
        <v>51640.197890556599</v>
      </c>
      <c r="N3565" s="43"/>
    </row>
    <row r="3566" spans="1:14" x14ac:dyDescent="0.3">
      <c r="A3566" s="10" t="s">
        <v>9</v>
      </c>
      <c r="B3566" s="10" t="s">
        <v>345</v>
      </c>
      <c r="C3566" s="10" t="s">
        <v>4722</v>
      </c>
      <c r="D3566" s="10" t="s">
        <v>4723</v>
      </c>
      <c r="E3566" s="11" t="s">
        <v>5749</v>
      </c>
      <c r="F3566" s="10" t="s">
        <v>13</v>
      </c>
      <c r="G3566" s="11" t="s">
        <v>415</v>
      </c>
      <c r="H3566" s="42">
        <v>0</v>
      </c>
      <c r="I3566" s="42">
        <v>0</v>
      </c>
      <c r="J3566" s="42">
        <v>0</v>
      </c>
      <c r="K3566" s="42">
        <v>0</v>
      </c>
      <c r="N3566" s="43"/>
    </row>
    <row r="3567" spans="1:14" x14ac:dyDescent="0.3">
      <c r="A3567" s="10" t="s">
        <v>9</v>
      </c>
      <c r="B3567" s="10" t="s">
        <v>345</v>
      </c>
      <c r="C3567" s="10" t="s">
        <v>4722</v>
      </c>
      <c r="D3567" s="10" t="s">
        <v>4723</v>
      </c>
      <c r="E3567" s="11" t="s">
        <v>5749</v>
      </c>
      <c r="F3567" s="10" t="s">
        <v>416</v>
      </c>
      <c r="G3567" s="11" t="s">
        <v>417</v>
      </c>
      <c r="H3567" s="42">
        <v>8343214.8395999996</v>
      </c>
      <c r="I3567" s="42">
        <v>10052.6162492032</v>
      </c>
      <c r="J3567" s="42">
        <v>394006.11062064301</v>
      </c>
      <c r="K3567" s="42">
        <v>404058.726869846</v>
      </c>
      <c r="N3567" s="43"/>
    </row>
    <row r="3568" spans="1:14" x14ac:dyDescent="0.3">
      <c r="A3568" s="10" t="s">
        <v>9</v>
      </c>
      <c r="B3568" s="10" t="s">
        <v>345</v>
      </c>
      <c r="C3568" s="10" t="s">
        <v>4722</v>
      </c>
      <c r="D3568" s="10" t="s">
        <v>4723</v>
      </c>
      <c r="E3568" s="11" t="s">
        <v>5749</v>
      </c>
      <c r="F3568" s="10" t="s">
        <v>4725</v>
      </c>
      <c r="G3568" s="11" t="s">
        <v>4726</v>
      </c>
      <c r="H3568" s="42">
        <v>276984.25219999999</v>
      </c>
      <c r="I3568" s="42">
        <v>333.73423169180501</v>
      </c>
      <c r="J3568" s="42">
        <v>13080.507934467299</v>
      </c>
      <c r="K3568" s="42">
        <v>13414.2421661591</v>
      </c>
      <c r="N3568" s="43"/>
    </row>
    <row r="3569" spans="1:14" x14ac:dyDescent="0.3">
      <c r="A3569" s="10" t="s">
        <v>9</v>
      </c>
      <c r="B3569" s="10" t="s">
        <v>345</v>
      </c>
      <c r="C3569" s="10" t="s">
        <v>4722</v>
      </c>
      <c r="D3569" s="10" t="s">
        <v>4723</v>
      </c>
      <c r="E3569" s="11" t="s">
        <v>5749</v>
      </c>
      <c r="F3569" s="10" t="s">
        <v>15</v>
      </c>
      <c r="G3569" s="11" t="s">
        <v>418</v>
      </c>
      <c r="H3569" s="42">
        <v>0</v>
      </c>
      <c r="I3569" s="42">
        <v>0</v>
      </c>
      <c r="J3569" s="42">
        <v>0</v>
      </c>
      <c r="K3569" s="42">
        <v>0</v>
      </c>
      <c r="N3569" s="43"/>
    </row>
    <row r="3570" spans="1:14" x14ac:dyDescent="0.3">
      <c r="A3570" s="10" t="s">
        <v>9</v>
      </c>
      <c r="B3570" s="10" t="s">
        <v>345</v>
      </c>
      <c r="C3570" s="10" t="s">
        <v>4722</v>
      </c>
      <c r="D3570" s="10" t="s">
        <v>4723</v>
      </c>
      <c r="E3570" s="11" t="s">
        <v>5749</v>
      </c>
      <c r="F3570" s="10" t="s">
        <v>243</v>
      </c>
      <c r="G3570" s="11" t="s">
        <v>655</v>
      </c>
      <c r="H3570" s="42">
        <v>411733.348</v>
      </c>
      <c r="I3570" s="42">
        <v>496.09142548781801</v>
      </c>
      <c r="J3570" s="42">
        <v>0</v>
      </c>
      <c r="K3570" s="42">
        <v>496.09142548781801</v>
      </c>
      <c r="N3570" s="43"/>
    </row>
    <row r="3571" spans="1:14" x14ac:dyDescent="0.3">
      <c r="A3571" s="10" t="s">
        <v>9</v>
      </c>
      <c r="B3571" s="10" t="s">
        <v>345</v>
      </c>
      <c r="C3571" s="10" t="s">
        <v>4722</v>
      </c>
      <c r="D3571" s="10" t="s">
        <v>4723</v>
      </c>
      <c r="E3571" s="11" t="s">
        <v>5749</v>
      </c>
      <c r="F3571" s="10" t="s">
        <v>4865</v>
      </c>
      <c r="G3571" s="11" t="s">
        <v>4866</v>
      </c>
      <c r="H3571" s="42">
        <v>348101.83059999999</v>
      </c>
      <c r="I3571" s="42">
        <v>419.42275063970101</v>
      </c>
      <c r="J3571" s="42">
        <v>0</v>
      </c>
      <c r="K3571" s="42">
        <v>419.42275063970101</v>
      </c>
      <c r="N3571" s="43"/>
    </row>
    <row r="3572" spans="1:14" x14ac:dyDescent="0.3">
      <c r="A3572" s="10" t="s">
        <v>9</v>
      </c>
      <c r="B3572" s="10" t="s">
        <v>345</v>
      </c>
      <c r="C3572" s="10" t="s">
        <v>4722</v>
      </c>
      <c r="D3572" s="10" t="s">
        <v>4723</v>
      </c>
      <c r="E3572" s="11" t="s">
        <v>5749</v>
      </c>
      <c r="F3572" s="10" t="s">
        <v>4729</v>
      </c>
      <c r="G3572" s="11" t="s">
        <v>4730</v>
      </c>
      <c r="H3572" s="42">
        <v>0</v>
      </c>
      <c r="I3572" s="42">
        <v>0</v>
      </c>
      <c r="J3572" s="42">
        <v>0</v>
      </c>
      <c r="K3572" s="42">
        <v>0</v>
      </c>
      <c r="N3572" s="43"/>
    </row>
    <row r="3573" spans="1:14" x14ac:dyDescent="0.3">
      <c r="A3573" s="10" t="s">
        <v>9</v>
      </c>
      <c r="B3573" s="10" t="s">
        <v>345</v>
      </c>
      <c r="C3573" s="10" t="s">
        <v>4722</v>
      </c>
      <c r="D3573" s="10" t="s">
        <v>4723</v>
      </c>
      <c r="E3573" s="11" t="s">
        <v>5749</v>
      </c>
      <c r="F3573" s="10" t="s">
        <v>4731</v>
      </c>
      <c r="G3573" s="11" t="s">
        <v>4732</v>
      </c>
      <c r="H3573" s="42">
        <v>0</v>
      </c>
      <c r="I3573" s="42">
        <v>0</v>
      </c>
      <c r="J3573" s="42">
        <v>0</v>
      </c>
      <c r="K3573" s="42">
        <v>0</v>
      </c>
      <c r="N3573" s="43"/>
    </row>
    <row r="3574" spans="1:14" x14ac:dyDescent="0.3">
      <c r="A3574" s="10" t="s">
        <v>9</v>
      </c>
      <c r="B3574" s="10" t="s">
        <v>345</v>
      </c>
      <c r="C3574" s="10" t="s">
        <v>4722</v>
      </c>
      <c r="D3574" s="10" t="s">
        <v>4723</v>
      </c>
      <c r="E3574" s="11" t="s">
        <v>5749</v>
      </c>
      <c r="F3574" s="10" t="s">
        <v>4733</v>
      </c>
      <c r="G3574" s="11" t="s">
        <v>4734</v>
      </c>
      <c r="H3574" s="42">
        <v>1871515.2175</v>
      </c>
      <c r="I3574" s="42">
        <v>2254.96102494463</v>
      </c>
      <c r="J3574" s="42">
        <v>88381.810368022198</v>
      </c>
      <c r="K3574" s="42">
        <v>90636.771392966795</v>
      </c>
      <c r="N3574" s="43"/>
    </row>
    <row r="3575" spans="1:14" x14ac:dyDescent="0.3">
      <c r="A3575" s="10" t="s">
        <v>9</v>
      </c>
      <c r="B3575" s="10" t="s">
        <v>345</v>
      </c>
      <c r="C3575" s="10" t="s">
        <v>4722</v>
      </c>
      <c r="D3575" s="10" t="s">
        <v>4723</v>
      </c>
      <c r="E3575" s="11" t="s">
        <v>5749</v>
      </c>
      <c r="F3575" s="10" t="s">
        <v>4735</v>
      </c>
      <c r="G3575" s="11" t="s">
        <v>4736</v>
      </c>
      <c r="H3575" s="42">
        <v>228324.85639999999</v>
      </c>
      <c r="I3575" s="42">
        <v>275.10524504324502</v>
      </c>
      <c r="J3575" s="42">
        <v>10782.5808648987</v>
      </c>
      <c r="K3575" s="42">
        <v>11057.6861099419</v>
      </c>
      <c r="N3575" s="43"/>
    </row>
    <row r="3576" spans="1:14" x14ac:dyDescent="0.3">
      <c r="A3576" s="10" t="s">
        <v>9</v>
      </c>
      <c r="B3576" s="10" t="s">
        <v>345</v>
      </c>
      <c r="C3576" s="10" t="s">
        <v>4722</v>
      </c>
      <c r="D3576" s="10" t="s">
        <v>4723</v>
      </c>
      <c r="E3576" s="11" t="s">
        <v>5749</v>
      </c>
      <c r="F3576" s="10" t="s">
        <v>5750</v>
      </c>
      <c r="G3576" s="11" t="s">
        <v>5751</v>
      </c>
      <c r="H3576" s="42">
        <v>116033.9433</v>
      </c>
      <c r="I3576" s="42">
        <v>139.807583546567</v>
      </c>
      <c r="J3576" s="42">
        <v>0</v>
      </c>
      <c r="K3576" s="42">
        <v>139.807583546567</v>
      </c>
      <c r="N3576" s="43"/>
    </row>
    <row r="3577" spans="1:14" x14ac:dyDescent="0.3">
      <c r="A3577" s="10" t="s">
        <v>9</v>
      </c>
      <c r="B3577" s="10" t="s">
        <v>345</v>
      </c>
      <c r="C3577" s="10" t="s">
        <v>4722</v>
      </c>
      <c r="D3577" s="10" t="s">
        <v>4723</v>
      </c>
      <c r="E3577" s="11" t="s">
        <v>5749</v>
      </c>
      <c r="F3577" s="10" t="s">
        <v>4741</v>
      </c>
      <c r="G3577" s="11" t="s">
        <v>4742</v>
      </c>
      <c r="H3577" s="42">
        <v>1246429.1348999999</v>
      </c>
      <c r="I3577" s="42">
        <v>1501.8040426131199</v>
      </c>
      <c r="J3577" s="42">
        <v>58862.285705102797</v>
      </c>
      <c r="K3577" s="42">
        <v>60364.089747715901</v>
      </c>
      <c r="N3577" s="43"/>
    </row>
    <row r="3578" spans="1:14" x14ac:dyDescent="0.3">
      <c r="A3578" s="10" t="s">
        <v>9</v>
      </c>
      <c r="B3578" s="10" t="s">
        <v>345</v>
      </c>
      <c r="C3578" s="10" t="s">
        <v>4743</v>
      </c>
      <c r="D3578" s="10" t="s">
        <v>4744</v>
      </c>
      <c r="E3578" s="11" t="s">
        <v>5752</v>
      </c>
      <c r="F3578" s="10" t="s">
        <v>416</v>
      </c>
      <c r="G3578" s="11" t="s">
        <v>417</v>
      </c>
      <c r="H3578" s="42">
        <v>21583.214499999998</v>
      </c>
      <c r="I3578" s="42">
        <v>43.717631021704598</v>
      </c>
      <c r="J3578" s="42">
        <v>1.6000734515616699</v>
      </c>
      <c r="K3578" s="42">
        <v>45.317704473266303</v>
      </c>
      <c r="N3578" s="43"/>
    </row>
    <row r="3579" spans="1:14" x14ac:dyDescent="0.3">
      <c r="A3579" s="10" t="s">
        <v>9</v>
      </c>
      <c r="B3579" s="10" t="s">
        <v>345</v>
      </c>
      <c r="C3579" s="10" t="s">
        <v>4743</v>
      </c>
      <c r="D3579" s="10" t="s">
        <v>4744</v>
      </c>
      <c r="E3579" s="11" t="s">
        <v>5752</v>
      </c>
      <c r="F3579" s="10" t="s">
        <v>4746</v>
      </c>
      <c r="G3579" s="11" t="s">
        <v>4747</v>
      </c>
      <c r="H3579" s="42">
        <v>0</v>
      </c>
      <c r="I3579" s="42">
        <v>0</v>
      </c>
      <c r="J3579" s="42">
        <v>0</v>
      </c>
      <c r="K3579" s="42">
        <v>0</v>
      </c>
      <c r="N3579" s="43"/>
    </row>
    <row r="3580" spans="1:14" x14ac:dyDescent="0.3">
      <c r="A3580" s="10" t="s">
        <v>9</v>
      </c>
      <c r="B3580" s="10" t="s">
        <v>345</v>
      </c>
      <c r="C3580" s="10" t="s">
        <v>4743</v>
      </c>
      <c r="D3580" s="10" t="s">
        <v>4744</v>
      </c>
      <c r="E3580" s="11" t="s">
        <v>5752</v>
      </c>
      <c r="F3580" s="10" t="s">
        <v>4748</v>
      </c>
      <c r="G3580" s="11" t="s">
        <v>4749</v>
      </c>
      <c r="H3580" s="42">
        <v>26655.767199999998</v>
      </c>
      <c r="I3580" s="42">
        <v>53.9922816304923</v>
      </c>
      <c r="J3580" s="42">
        <v>1.9761275807305501</v>
      </c>
      <c r="K3580" s="42">
        <v>55.968409211222898</v>
      </c>
      <c r="N3580" s="43"/>
    </row>
    <row r="3581" spans="1:14" x14ac:dyDescent="0.3">
      <c r="A3581" s="10" t="s">
        <v>9</v>
      </c>
      <c r="B3581" s="10" t="s">
        <v>345</v>
      </c>
      <c r="C3581" s="10" t="s">
        <v>4743</v>
      </c>
      <c r="D3581" s="10" t="s">
        <v>4744</v>
      </c>
      <c r="E3581" s="11" t="s">
        <v>5752</v>
      </c>
      <c r="F3581" s="10" t="s">
        <v>4760</v>
      </c>
      <c r="G3581" s="11" t="s">
        <v>4761</v>
      </c>
      <c r="H3581" s="42">
        <v>33120.785400000001</v>
      </c>
      <c r="I3581" s="42">
        <v>67.087424563260996</v>
      </c>
      <c r="J3581" s="42">
        <v>2.4554122551614599</v>
      </c>
      <c r="K3581" s="42">
        <v>69.542836818422501</v>
      </c>
      <c r="N3581" s="43"/>
    </row>
    <row r="3582" spans="1:14" x14ac:dyDescent="0.3">
      <c r="A3582" s="10" t="s">
        <v>9</v>
      </c>
      <c r="B3582" s="10" t="s">
        <v>345</v>
      </c>
      <c r="C3582" s="10" t="s">
        <v>4743</v>
      </c>
      <c r="D3582" s="10" t="s">
        <v>4750</v>
      </c>
      <c r="E3582" s="11" t="s">
        <v>5753</v>
      </c>
      <c r="F3582" s="10" t="s">
        <v>13</v>
      </c>
      <c r="G3582" s="11" t="s">
        <v>415</v>
      </c>
      <c r="H3582" s="42">
        <v>0</v>
      </c>
      <c r="I3582" s="42">
        <v>0</v>
      </c>
      <c r="J3582" s="42">
        <v>0</v>
      </c>
      <c r="K3582" s="42">
        <v>0</v>
      </c>
      <c r="N3582" s="43"/>
    </row>
    <row r="3583" spans="1:14" x14ac:dyDescent="0.3">
      <c r="A3583" s="10" t="s">
        <v>9</v>
      </c>
      <c r="B3583" s="10" t="s">
        <v>345</v>
      </c>
      <c r="C3583" s="10" t="s">
        <v>4743</v>
      </c>
      <c r="D3583" s="10" t="s">
        <v>4750</v>
      </c>
      <c r="E3583" s="11" t="s">
        <v>5753</v>
      </c>
      <c r="F3583" s="10" t="s">
        <v>416</v>
      </c>
      <c r="G3583" s="11" t="s">
        <v>417</v>
      </c>
      <c r="H3583" s="42">
        <v>11380.996499999999</v>
      </c>
      <c r="I3583" s="42">
        <v>17.942916119347</v>
      </c>
      <c r="J3583" s="42">
        <v>1.97118581455486</v>
      </c>
      <c r="K3583" s="42">
        <v>19.914101933901801</v>
      </c>
      <c r="N3583" s="43"/>
    </row>
    <row r="3584" spans="1:14" x14ac:dyDescent="0.3">
      <c r="A3584" s="10" t="s">
        <v>9</v>
      </c>
      <c r="B3584" s="10" t="s">
        <v>345</v>
      </c>
      <c r="C3584" s="10" t="s">
        <v>4743</v>
      </c>
      <c r="D3584" s="10" t="s">
        <v>4750</v>
      </c>
      <c r="E3584" s="11" t="s">
        <v>5753</v>
      </c>
      <c r="F3584" s="10" t="s">
        <v>4746</v>
      </c>
      <c r="G3584" s="11" t="s">
        <v>4747</v>
      </c>
      <c r="H3584" s="42">
        <v>11380.996499999999</v>
      </c>
      <c r="I3584" s="42">
        <v>17.942916119347</v>
      </c>
      <c r="J3584" s="42">
        <v>1.97118581455486</v>
      </c>
      <c r="K3584" s="42">
        <v>19.914101933901801</v>
      </c>
      <c r="N3584" s="43"/>
    </row>
    <row r="3585" spans="1:14" x14ac:dyDescent="0.3">
      <c r="A3585" s="10" t="s">
        <v>9</v>
      </c>
      <c r="B3585" s="10" t="s">
        <v>345</v>
      </c>
      <c r="C3585" s="10" t="s">
        <v>4743</v>
      </c>
      <c r="D3585" s="10" t="s">
        <v>4750</v>
      </c>
      <c r="E3585" s="11" t="s">
        <v>5753</v>
      </c>
      <c r="F3585" s="10" t="s">
        <v>4748</v>
      </c>
      <c r="G3585" s="11" t="s">
        <v>4749</v>
      </c>
      <c r="H3585" s="42">
        <v>39036.562400000003</v>
      </c>
      <c r="I3585" s="42">
        <v>61.604012009757902</v>
      </c>
      <c r="J3585" s="42">
        <v>0</v>
      </c>
      <c r="K3585" s="42">
        <v>61.604012009757902</v>
      </c>
      <c r="N3585" s="43"/>
    </row>
    <row r="3586" spans="1:14" x14ac:dyDescent="0.3">
      <c r="A3586" s="10" t="s">
        <v>9</v>
      </c>
      <c r="B3586" s="10" t="s">
        <v>345</v>
      </c>
      <c r="C3586" s="10" t="s">
        <v>4743</v>
      </c>
      <c r="D3586" s="10" t="s">
        <v>4750</v>
      </c>
      <c r="E3586" s="11" t="s">
        <v>5753</v>
      </c>
      <c r="F3586" s="10" t="s">
        <v>4817</v>
      </c>
      <c r="G3586" s="11" t="s">
        <v>4818</v>
      </c>
      <c r="H3586" s="42">
        <v>50280.103000000003</v>
      </c>
      <c r="I3586" s="42">
        <v>79.347562394445504</v>
      </c>
      <c r="J3586" s="42">
        <v>0</v>
      </c>
      <c r="K3586" s="42">
        <v>79.347562394445504</v>
      </c>
      <c r="N3586" s="43"/>
    </row>
    <row r="3587" spans="1:14" x14ac:dyDescent="0.3">
      <c r="A3587" s="10" t="s">
        <v>9</v>
      </c>
      <c r="B3587" s="10" t="s">
        <v>345</v>
      </c>
      <c r="C3587" s="10" t="s">
        <v>4743</v>
      </c>
      <c r="D3587" s="10" t="s">
        <v>4750</v>
      </c>
      <c r="E3587" s="11" t="s">
        <v>5753</v>
      </c>
      <c r="F3587" s="10" t="s">
        <v>4754</v>
      </c>
      <c r="G3587" s="11" t="s">
        <v>4755</v>
      </c>
      <c r="H3587" s="42">
        <v>0</v>
      </c>
      <c r="I3587" s="42">
        <v>0</v>
      </c>
      <c r="J3587" s="42">
        <v>0</v>
      </c>
      <c r="K3587" s="42">
        <v>0</v>
      </c>
      <c r="N3587" s="43"/>
    </row>
    <row r="3588" spans="1:14" x14ac:dyDescent="0.3">
      <c r="A3588" s="10" t="s">
        <v>9</v>
      </c>
      <c r="B3588" s="10" t="s">
        <v>345</v>
      </c>
      <c r="C3588" s="10" t="s">
        <v>4743</v>
      </c>
      <c r="D3588" s="10" t="s">
        <v>4752</v>
      </c>
      <c r="E3588" s="11" t="s">
        <v>5754</v>
      </c>
      <c r="F3588" s="10" t="s">
        <v>13</v>
      </c>
      <c r="G3588" s="11" t="s">
        <v>415</v>
      </c>
      <c r="H3588" s="42">
        <v>0</v>
      </c>
      <c r="I3588" s="42">
        <v>0</v>
      </c>
      <c r="J3588" s="42">
        <v>0</v>
      </c>
      <c r="K3588" s="42">
        <v>0</v>
      </c>
      <c r="N3588" s="43"/>
    </row>
    <row r="3589" spans="1:14" x14ac:dyDescent="0.3">
      <c r="A3589" s="10" t="s">
        <v>9</v>
      </c>
      <c r="B3589" s="10" t="s">
        <v>345</v>
      </c>
      <c r="C3589" s="10" t="s">
        <v>4743</v>
      </c>
      <c r="D3589" s="10" t="s">
        <v>4752</v>
      </c>
      <c r="E3589" s="11" t="s">
        <v>5754</v>
      </c>
      <c r="F3589" s="10" t="s">
        <v>416</v>
      </c>
      <c r="G3589" s="11" t="s">
        <v>417</v>
      </c>
      <c r="H3589" s="42">
        <v>41271.474199999997</v>
      </c>
      <c r="I3589" s="42">
        <v>100.76635914366</v>
      </c>
      <c r="J3589" s="42">
        <v>1109.3521854809301</v>
      </c>
      <c r="K3589" s="42">
        <v>1210.11854462459</v>
      </c>
      <c r="N3589" s="43"/>
    </row>
    <row r="3590" spans="1:14" x14ac:dyDescent="0.3">
      <c r="A3590" s="10" t="s">
        <v>9</v>
      </c>
      <c r="B3590" s="10" t="s">
        <v>345</v>
      </c>
      <c r="C3590" s="10" t="s">
        <v>4743</v>
      </c>
      <c r="D3590" s="10" t="s">
        <v>4752</v>
      </c>
      <c r="E3590" s="11" t="s">
        <v>5754</v>
      </c>
      <c r="F3590" s="10" t="s">
        <v>4746</v>
      </c>
      <c r="G3590" s="11" t="s">
        <v>4747</v>
      </c>
      <c r="H3590" s="42">
        <v>0</v>
      </c>
      <c r="I3590" s="42">
        <v>0</v>
      </c>
      <c r="J3590" s="42">
        <v>0</v>
      </c>
      <c r="K3590" s="42">
        <v>0</v>
      </c>
      <c r="N3590" s="43"/>
    </row>
    <row r="3591" spans="1:14" x14ac:dyDescent="0.3">
      <c r="A3591" s="10" t="s">
        <v>9</v>
      </c>
      <c r="B3591" s="10" t="s">
        <v>345</v>
      </c>
      <c r="C3591" s="10" t="s">
        <v>4743</v>
      </c>
      <c r="D3591" s="10" t="s">
        <v>4752</v>
      </c>
      <c r="E3591" s="11" t="s">
        <v>5754</v>
      </c>
      <c r="F3591" s="10" t="s">
        <v>4748</v>
      </c>
      <c r="G3591" s="11" t="s">
        <v>4749</v>
      </c>
      <c r="H3591" s="42">
        <v>22153.639200000001</v>
      </c>
      <c r="I3591" s="42">
        <v>38.760762211486799</v>
      </c>
      <c r="J3591" s="42">
        <v>0</v>
      </c>
      <c r="K3591" s="42">
        <v>38.760762211486799</v>
      </c>
      <c r="N3591" s="43"/>
    </row>
    <row r="3592" spans="1:14" x14ac:dyDescent="0.3">
      <c r="A3592" s="10" t="s">
        <v>9</v>
      </c>
      <c r="B3592" s="10" t="s">
        <v>345</v>
      </c>
      <c r="C3592" s="10" t="s">
        <v>4743</v>
      </c>
      <c r="D3592" s="10" t="s">
        <v>4756</v>
      </c>
      <c r="E3592" s="11" t="s">
        <v>5755</v>
      </c>
      <c r="F3592" s="10" t="s">
        <v>13</v>
      </c>
      <c r="G3592" s="11" t="s">
        <v>415</v>
      </c>
      <c r="H3592" s="42">
        <v>0</v>
      </c>
      <c r="I3592" s="42">
        <v>0</v>
      </c>
      <c r="J3592" s="42">
        <v>0</v>
      </c>
      <c r="K3592" s="42">
        <v>0</v>
      </c>
      <c r="N3592" s="43"/>
    </row>
    <row r="3593" spans="1:14" x14ac:dyDescent="0.3">
      <c r="A3593" s="10" t="s">
        <v>9</v>
      </c>
      <c r="B3593" s="10" t="s">
        <v>345</v>
      </c>
      <c r="C3593" s="10" t="s">
        <v>4743</v>
      </c>
      <c r="D3593" s="10" t="s">
        <v>4756</v>
      </c>
      <c r="E3593" s="11" t="s">
        <v>5755</v>
      </c>
      <c r="F3593" s="10" t="s">
        <v>416</v>
      </c>
      <c r="G3593" s="11" t="s">
        <v>417</v>
      </c>
      <c r="H3593" s="42">
        <v>0</v>
      </c>
      <c r="I3593" s="42">
        <v>0</v>
      </c>
      <c r="J3593" s="42">
        <v>0</v>
      </c>
      <c r="K3593" s="42">
        <v>0</v>
      </c>
      <c r="N3593" s="43"/>
    </row>
    <row r="3594" spans="1:14" x14ac:dyDescent="0.3">
      <c r="A3594" s="10" t="s">
        <v>9</v>
      </c>
      <c r="B3594" s="10" t="s">
        <v>345</v>
      </c>
      <c r="C3594" s="10" t="s">
        <v>4743</v>
      </c>
      <c r="D3594" s="10" t="s">
        <v>4756</v>
      </c>
      <c r="E3594" s="11" t="s">
        <v>5755</v>
      </c>
      <c r="F3594" s="10" t="s">
        <v>4746</v>
      </c>
      <c r="G3594" s="11" t="s">
        <v>4747</v>
      </c>
      <c r="H3594" s="42">
        <v>9934.3181999999997</v>
      </c>
      <c r="I3594" s="42">
        <v>6.4474563741290698</v>
      </c>
      <c r="J3594" s="42">
        <v>984.78136721013504</v>
      </c>
      <c r="K3594" s="42">
        <v>991.22882358426398</v>
      </c>
      <c r="N3594" s="43"/>
    </row>
    <row r="3595" spans="1:14" x14ac:dyDescent="0.3">
      <c r="A3595" s="10" t="s">
        <v>9</v>
      </c>
      <c r="B3595" s="10" t="s">
        <v>345</v>
      </c>
      <c r="C3595" s="10" t="s">
        <v>4743</v>
      </c>
      <c r="D3595" s="10" t="s">
        <v>4756</v>
      </c>
      <c r="E3595" s="11" t="s">
        <v>5755</v>
      </c>
      <c r="F3595" s="10" t="s">
        <v>4748</v>
      </c>
      <c r="G3595" s="11" t="s">
        <v>4749</v>
      </c>
      <c r="H3595" s="42">
        <v>1774269.2342000001</v>
      </c>
      <c r="I3595" s="42">
        <v>1151.51570841945</v>
      </c>
      <c r="J3595" s="42">
        <v>175881.95218373</v>
      </c>
      <c r="K3595" s="42">
        <v>177033.46789214999</v>
      </c>
      <c r="N3595" s="43"/>
    </row>
    <row r="3596" spans="1:14" x14ac:dyDescent="0.3">
      <c r="A3596" s="10" t="s">
        <v>9</v>
      </c>
      <c r="B3596" s="10" t="s">
        <v>345</v>
      </c>
      <c r="C3596" s="10" t="s">
        <v>4743</v>
      </c>
      <c r="D3596" s="10" t="s">
        <v>4756</v>
      </c>
      <c r="E3596" s="11" t="s">
        <v>5755</v>
      </c>
      <c r="F3596" s="10" t="s">
        <v>4833</v>
      </c>
      <c r="G3596" s="11" t="s">
        <v>4834</v>
      </c>
      <c r="H3596" s="42">
        <v>242894.08050000001</v>
      </c>
      <c r="I3596" s="42">
        <v>157.640308347456</v>
      </c>
      <c r="J3596" s="42">
        <v>0</v>
      </c>
      <c r="K3596" s="42">
        <v>157.640308347456</v>
      </c>
      <c r="N3596" s="43"/>
    </row>
    <row r="3597" spans="1:14" x14ac:dyDescent="0.3">
      <c r="A3597" s="10" t="s">
        <v>9</v>
      </c>
      <c r="B3597" s="10" t="s">
        <v>345</v>
      </c>
      <c r="C3597" s="10" t="s">
        <v>4743</v>
      </c>
      <c r="D3597" s="10" t="s">
        <v>4756</v>
      </c>
      <c r="E3597" s="11" t="s">
        <v>5755</v>
      </c>
      <c r="F3597" s="10" t="s">
        <v>4760</v>
      </c>
      <c r="G3597" s="11" t="s">
        <v>4761</v>
      </c>
      <c r="H3597" s="42">
        <v>165406.39840000001</v>
      </c>
      <c r="I3597" s="42">
        <v>107.35014862924901</v>
      </c>
      <c r="J3597" s="42">
        <v>16396.609764048801</v>
      </c>
      <c r="K3597" s="42">
        <v>16503.959912678001</v>
      </c>
      <c r="N3597" s="43"/>
    </row>
    <row r="3598" spans="1:14" x14ac:dyDescent="0.3">
      <c r="A3598" s="10" t="s">
        <v>9</v>
      </c>
      <c r="B3598" s="10" t="s">
        <v>345</v>
      </c>
      <c r="C3598" s="10" t="s">
        <v>4743</v>
      </c>
      <c r="D3598" s="10" t="s">
        <v>4756</v>
      </c>
      <c r="E3598" s="11" t="s">
        <v>5755</v>
      </c>
      <c r="F3598" s="10" t="s">
        <v>4754</v>
      </c>
      <c r="G3598" s="11" t="s">
        <v>4755</v>
      </c>
      <c r="H3598" s="42">
        <v>26822.659199999998</v>
      </c>
      <c r="I3598" s="42">
        <v>17.408132210148501</v>
      </c>
      <c r="J3598" s="42">
        <v>2658.9096914673701</v>
      </c>
      <c r="K3598" s="42">
        <v>2676.3178236775102</v>
      </c>
      <c r="N3598" s="43"/>
    </row>
    <row r="3599" spans="1:14" x14ac:dyDescent="0.3">
      <c r="A3599" s="10" t="s">
        <v>9</v>
      </c>
      <c r="B3599" s="10" t="s">
        <v>345</v>
      </c>
      <c r="C3599" s="10" t="s">
        <v>4743</v>
      </c>
      <c r="D3599" s="10" t="s">
        <v>4758</v>
      </c>
      <c r="E3599" s="11" t="s">
        <v>4947</v>
      </c>
      <c r="F3599" s="10" t="s">
        <v>416</v>
      </c>
      <c r="G3599" s="11" t="s">
        <v>417</v>
      </c>
      <c r="H3599" s="42">
        <v>0</v>
      </c>
      <c r="I3599" s="42">
        <v>0</v>
      </c>
      <c r="J3599" s="42">
        <v>0</v>
      </c>
      <c r="K3599" s="42">
        <v>0</v>
      </c>
      <c r="N3599" s="43"/>
    </row>
    <row r="3600" spans="1:14" x14ac:dyDescent="0.3">
      <c r="A3600" s="10" t="s">
        <v>9</v>
      </c>
      <c r="B3600" s="10" t="s">
        <v>345</v>
      </c>
      <c r="C3600" s="10" t="s">
        <v>4743</v>
      </c>
      <c r="D3600" s="10" t="s">
        <v>4758</v>
      </c>
      <c r="E3600" s="11" t="s">
        <v>4947</v>
      </c>
      <c r="F3600" s="10" t="s">
        <v>4746</v>
      </c>
      <c r="G3600" s="11" t="s">
        <v>4747</v>
      </c>
      <c r="H3600" s="42">
        <v>75468.660499999998</v>
      </c>
      <c r="I3600" s="42">
        <v>99.180197103545296</v>
      </c>
      <c r="J3600" s="42">
        <v>1709.3532913398999</v>
      </c>
      <c r="K3600" s="42">
        <v>1808.5334884434401</v>
      </c>
      <c r="N3600" s="43"/>
    </row>
    <row r="3601" spans="1:14" x14ac:dyDescent="0.3">
      <c r="A3601" s="10" t="s">
        <v>9</v>
      </c>
      <c r="B3601" s="10" t="s">
        <v>345</v>
      </c>
      <c r="C3601" s="10" t="s">
        <v>4743</v>
      </c>
      <c r="D3601" s="10" t="s">
        <v>4758</v>
      </c>
      <c r="E3601" s="11" t="s">
        <v>4947</v>
      </c>
      <c r="F3601" s="10" t="s">
        <v>4754</v>
      </c>
      <c r="G3601" s="11" t="s">
        <v>4755</v>
      </c>
      <c r="H3601" s="42">
        <v>0</v>
      </c>
      <c r="I3601" s="42">
        <v>0</v>
      </c>
      <c r="J3601" s="42">
        <v>0</v>
      </c>
      <c r="K3601" s="42">
        <v>0</v>
      </c>
      <c r="N3601" s="43"/>
    </row>
    <row r="3602" spans="1:14" x14ac:dyDescent="0.3">
      <c r="A3602" s="10" t="s">
        <v>9</v>
      </c>
      <c r="B3602" s="10" t="s">
        <v>345</v>
      </c>
      <c r="C3602" s="10" t="s">
        <v>4743</v>
      </c>
      <c r="D3602" s="10" t="s">
        <v>4762</v>
      </c>
      <c r="E3602" s="11" t="s">
        <v>5630</v>
      </c>
      <c r="F3602" s="10" t="s">
        <v>13</v>
      </c>
      <c r="G3602" s="11" t="s">
        <v>415</v>
      </c>
      <c r="H3602" s="42">
        <v>0</v>
      </c>
      <c r="I3602" s="42">
        <v>0</v>
      </c>
      <c r="J3602" s="42">
        <v>0</v>
      </c>
      <c r="K3602" s="42">
        <v>0</v>
      </c>
      <c r="N3602" s="43"/>
    </row>
    <row r="3603" spans="1:14" x14ac:dyDescent="0.3">
      <c r="A3603" s="10" t="s">
        <v>9</v>
      </c>
      <c r="B3603" s="10" t="s">
        <v>345</v>
      </c>
      <c r="C3603" s="10" t="s">
        <v>4743</v>
      </c>
      <c r="D3603" s="10" t="s">
        <v>4762</v>
      </c>
      <c r="E3603" s="11" t="s">
        <v>5630</v>
      </c>
      <c r="F3603" s="10" t="s">
        <v>416</v>
      </c>
      <c r="G3603" s="11" t="s">
        <v>417</v>
      </c>
      <c r="H3603" s="42">
        <v>0</v>
      </c>
      <c r="I3603" s="42">
        <v>0</v>
      </c>
      <c r="J3603" s="42">
        <v>0</v>
      </c>
      <c r="K3603" s="42">
        <v>0</v>
      </c>
      <c r="N3603" s="43"/>
    </row>
    <row r="3604" spans="1:14" x14ac:dyDescent="0.3">
      <c r="A3604" s="10" t="s">
        <v>9</v>
      </c>
      <c r="B3604" s="10" t="s">
        <v>345</v>
      </c>
      <c r="C3604" s="10" t="s">
        <v>4743</v>
      </c>
      <c r="D3604" s="10" t="s">
        <v>4762</v>
      </c>
      <c r="E3604" s="11" t="s">
        <v>5630</v>
      </c>
      <c r="F3604" s="10" t="s">
        <v>4746</v>
      </c>
      <c r="G3604" s="11" t="s">
        <v>4747</v>
      </c>
      <c r="H3604" s="42">
        <v>10875.7528</v>
      </c>
      <c r="I3604" s="42">
        <v>16.877712069801301</v>
      </c>
      <c r="J3604" s="42">
        <v>0</v>
      </c>
      <c r="K3604" s="42">
        <v>16.877712069801301</v>
      </c>
      <c r="N3604" s="43"/>
    </row>
    <row r="3605" spans="1:14" x14ac:dyDescent="0.3">
      <c r="A3605" s="10" t="s">
        <v>9</v>
      </c>
      <c r="B3605" s="10" t="s">
        <v>345</v>
      </c>
      <c r="C3605" s="10" t="s">
        <v>4743</v>
      </c>
      <c r="D3605" s="10" t="s">
        <v>4762</v>
      </c>
      <c r="E3605" s="11" t="s">
        <v>5630</v>
      </c>
      <c r="F3605" s="10" t="s">
        <v>4815</v>
      </c>
      <c r="G3605" s="11" t="s">
        <v>4816</v>
      </c>
      <c r="H3605" s="42">
        <v>0</v>
      </c>
      <c r="I3605" s="42">
        <v>0</v>
      </c>
      <c r="J3605" s="42">
        <v>0</v>
      </c>
      <c r="K3605" s="42">
        <v>0</v>
      </c>
      <c r="N3605" s="43"/>
    </row>
    <row r="3606" spans="1:14" x14ac:dyDescent="0.3">
      <c r="A3606" s="10" t="s">
        <v>9</v>
      </c>
      <c r="B3606" s="10" t="s">
        <v>345</v>
      </c>
      <c r="C3606" s="10" t="s">
        <v>4743</v>
      </c>
      <c r="D3606" s="10" t="s">
        <v>4762</v>
      </c>
      <c r="E3606" s="11" t="s">
        <v>5630</v>
      </c>
      <c r="F3606" s="10" t="s">
        <v>4748</v>
      </c>
      <c r="G3606" s="11" t="s">
        <v>4749</v>
      </c>
      <c r="H3606" s="42">
        <v>30388.132699999998</v>
      </c>
      <c r="I3606" s="42">
        <v>47.158313136209401</v>
      </c>
      <c r="J3606" s="42">
        <v>0</v>
      </c>
      <c r="K3606" s="42">
        <v>47.158313136209401</v>
      </c>
      <c r="N3606" s="43"/>
    </row>
    <row r="3607" spans="1:14" x14ac:dyDescent="0.3">
      <c r="A3607" s="10" t="s">
        <v>9</v>
      </c>
      <c r="B3607" s="10" t="s">
        <v>345</v>
      </c>
      <c r="C3607" s="10" t="s">
        <v>4743</v>
      </c>
      <c r="D3607" s="10" t="s">
        <v>4762</v>
      </c>
      <c r="E3607" s="11" t="s">
        <v>5630</v>
      </c>
      <c r="F3607" s="10" t="s">
        <v>4817</v>
      </c>
      <c r="G3607" s="11" t="s">
        <v>4818</v>
      </c>
      <c r="H3607" s="42">
        <v>25483.3815</v>
      </c>
      <c r="I3607" s="42">
        <v>39.546795928259797</v>
      </c>
      <c r="J3607" s="42">
        <v>0</v>
      </c>
      <c r="K3607" s="42">
        <v>39.546795928259797</v>
      </c>
      <c r="N3607" s="43"/>
    </row>
    <row r="3608" spans="1:14" x14ac:dyDescent="0.3">
      <c r="A3608" s="10" t="s">
        <v>9</v>
      </c>
      <c r="B3608" s="10" t="s">
        <v>345</v>
      </c>
      <c r="C3608" s="10" t="s">
        <v>4743</v>
      </c>
      <c r="D3608" s="10" t="s">
        <v>4762</v>
      </c>
      <c r="E3608" s="11" t="s">
        <v>5630</v>
      </c>
      <c r="F3608" s="10" t="s">
        <v>4760</v>
      </c>
      <c r="G3608" s="11" t="s">
        <v>4761</v>
      </c>
      <c r="H3608" s="42">
        <v>14394.3786</v>
      </c>
      <c r="I3608" s="42">
        <v>22.338148327678098</v>
      </c>
      <c r="J3608" s="42">
        <v>0</v>
      </c>
      <c r="K3608" s="42">
        <v>22.338148327678098</v>
      </c>
      <c r="N3608" s="43"/>
    </row>
    <row r="3609" spans="1:14" x14ac:dyDescent="0.3">
      <c r="A3609" s="10" t="s">
        <v>9</v>
      </c>
      <c r="B3609" s="10" t="s">
        <v>345</v>
      </c>
      <c r="C3609" s="10" t="s">
        <v>4743</v>
      </c>
      <c r="D3609" s="10" t="s">
        <v>4762</v>
      </c>
      <c r="E3609" s="11" t="s">
        <v>5630</v>
      </c>
      <c r="F3609" s="10" t="s">
        <v>5436</v>
      </c>
      <c r="G3609" s="11" t="s">
        <v>5437</v>
      </c>
      <c r="H3609" s="42">
        <v>20365.3802</v>
      </c>
      <c r="I3609" s="42">
        <v>31.6043431895298</v>
      </c>
      <c r="J3609" s="42">
        <v>0</v>
      </c>
      <c r="K3609" s="42">
        <v>31.6043431895298</v>
      </c>
      <c r="N3609" s="43"/>
    </row>
    <row r="3610" spans="1:14" x14ac:dyDescent="0.3">
      <c r="A3610" s="10" t="s">
        <v>9</v>
      </c>
      <c r="B3610" s="10" t="s">
        <v>345</v>
      </c>
      <c r="C3610" s="10" t="s">
        <v>4743</v>
      </c>
      <c r="D3610" s="10" t="s">
        <v>4766</v>
      </c>
      <c r="E3610" s="11" t="s">
        <v>4826</v>
      </c>
      <c r="F3610" s="10" t="s">
        <v>416</v>
      </c>
      <c r="G3610" s="11" t="s">
        <v>417</v>
      </c>
      <c r="H3610" s="42">
        <v>47101.950499999999</v>
      </c>
      <c r="I3610" s="42">
        <v>84.471121760973006</v>
      </c>
      <c r="J3610" s="42">
        <v>0</v>
      </c>
      <c r="K3610" s="42">
        <v>84.471121760973006</v>
      </c>
      <c r="N3610" s="43"/>
    </row>
    <row r="3611" spans="1:14" x14ac:dyDescent="0.3">
      <c r="A3611" s="10" t="s">
        <v>9</v>
      </c>
      <c r="B3611" s="10" t="s">
        <v>345</v>
      </c>
      <c r="C3611" s="10" t="s">
        <v>4743</v>
      </c>
      <c r="D3611" s="10" t="s">
        <v>4766</v>
      </c>
      <c r="E3611" s="11" t="s">
        <v>4826</v>
      </c>
      <c r="F3611" s="10" t="s">
        <v>4746</v>
      </c>
      <c r="G3611" s="11" t="s">
        <v>4747</v>
      </c>
      <c r="H3611" s="42">
        <v>0</v>
      </c>
      <c r="I3611" s="42">
        <v>0</v>
      </c>
      <c r="J3611" s="42">
        <v>0</v>
      </c>
      <c r="K3611" s="42">
        <v>0</v>
      </c>
      <c r="N3611" s="43"/>
    </row>
    <row r="3612" spans="1:14" x14ac:dyDescent="0.3">
      <c r="A3612" s="10" t="s">
        <v>9</v>
      </c>
      <c r="B3612" s="10" t="s">
        <v>345</v>
      </c>
      <c r="C3612" s="10" t="s">
        <v>4743</v>
      </c>
      <c r="D3612" s="10" t="s">
        <v>4766</v>
      </c>
      <c r="E3612" s="11" t="s">
        <v>4826</v>
      </c>
      <c r="F3612" s="10" t="s">
        <v>4748</v>
      </c>
      <c r="G3612" s="11" t="s">
        <v>4749</v>
      </c>
      <c r="H3612" s="42">
        <v>23392.915000000001</v>
      </c>
      <c r="I3612" s="42">
        <v>41.952100740349003</v>
      </c>
      <c r="J3612" s="42">
        <v>0</v>
      </c>
      <c r="K3612" s="42">
        <v>41.952100740349003</v>
      </c>
      <c r="N3612" s="43"/>
    </row>
    <row r="3613" spans="1:14" x14ac:dyDescent="0.3">
      <c r="A3613" s="10" t="s">
        <v>9</v>
      </c>
      <c r="B3613" s="10" t="s">
        <v>345</v>
      </c>
      <c r="C3613" s="10" t="s">
        <v>4743</v>
      </c>
      <c r="D3613" s="10" t="s">
        <v>4766</v>
      </c>
      <c r="E3613" s="11" t="s">
        <v>4826</v>
      </c>
      <c r="F3613" s="10" t="s">
        <v>4760</v>
      </c>
      <c r="G3613" s="11" t="s">
        <v>4761</v>
      </c>
      <c r="H3613" s="42">
        <v>17386.626</v>
      </c>
      <c r="I3613" s="42">
        <v>31.180615415124301</v>
      </c>
      <c r="J3613" s="42">
        <v>0</v>
      </c>
      <c r="K3613" s="42">
        <v>31.180615415124301</v>
      </c>
      <c r="N3613" s="43"/>
    </row>
    <row r="3614" spans="1:14" x14ac:dyDescent="0.3">
      <c r="A3614" s="10" t="s">
        <v>9</v>
      </c>
      <c r="B3614" s="10" t="s">
        <v>345</v>
      </c>
      <c r="C3614" s="10" t="s">
        <v>4743</v>
      </c>
      <c r="D3614" s="10" t="s">
        <v>4768</v>
      </c>
      <c r="E3614" s="11" t="s">
        <v>4995</v>
      </c>
      <c r="F3614" s="10" t="s">
        <v>13</v>
      </c>
      <c r="G3614" s="11" t="s">
        <v>415</v>
      </c>
      <c r="H3614" s="42">
        <v>0</v>
      </c>
      <c r="I3614" s="42">
        <v>0</v>
      </c>
      <c r="J3614" s="42">
        <v>0</v>
      </c>
      <c r="K3614" s="42">
        <v>0</v>
      </c>
      <c r="N3614" s="43"/>
    </row>
    <row r="3615" spans="1:14" x14ac:dyDescent="0.3">
      <c r="A3615" s="10" t="s">
        <v>9</v>
      </c>
      <c r="B3615" s="10" t="s">
        <v>345</v>
      </c>
      <c r="C3615" s="10" t="s">
        <v>4743</v>
      </c>
      <c r="D3615" s="10" t="s">
        <v>4768</v>
      </c>
      <c r="E3615" s="11" t="s">
        <v>4995</v>
      </c>
      <c r="F3615" s="10" t="s">
        <v>416</v>
      </c>
      <c r="G3615" s="11" t="s">
        <v>417</v>
      </c>
      <c r="H3615" s="42">
        <v>0</v>
      </c>
      <c r="I3615" s="42">
        <v>0</v>
      </c>
      <c r="J3615" s="42">
        <v>0</v>
      </c>
      <c r="K3615" s="42">
        <v>0</v>
      </c>
      <c r="N3615" s="43"/>
    </row>
    <row r="3616" spans="1:14" x14ac:dyDescent="0.3">
      <c r="A3616" s="10" t="s">
        <v>9</v>
      </c>
      <c r="B3616" s="10" t="s">
        <v>345</v>
      </c>
      <c r="C3616" s="10" t="s">
        <v>4743</v>
      </c>
      <c r="D3616" s="10" t="s">
        <v>4768</v>
      </c>
      <c r="E3616" s="11" t="s">
        <v>4995</v>
      </c>
      <c r="F3616" s="10" t="s">
        <v>4746</v>
      </c>
      <c r="G3616" s="11" t="s">
        <v>4747</v>
      </c>
      <c r="H3616" s="42">
        <v>0</v>
      </c>
      <c r="I3616" s="42">
        <v>0</v>
      </c>
      <c r="J3616" s="42">
        <v>0</v>
      </c>
      <c r="K3616" s="42">
        <v>0</v>
      </c>
      <c r="N3616" s="43"/>
    </row>
    <row r="3617" spans="1:14" x14ac:dyDescent="0.3">
      <c r="A3617" s="10" t="s">
        <v>9</v>
      </c>
      <c r="B3617" s="10" t="s">
        <v>345</v>
      </c>
      <c r="C3617" s="10" t="s">
        <v>4743</v>
      </c>
      <c r="D3617" s="10" t="s">
        <v>4768</v>
      </c>
      <c r="E3617" s="11" t="s">
        <v>4995</v>
      </c>
      <c r="F3617" s="10" t="s">
        <v>4748</v>
      </c>
      <c r="G3617" s="11" t="s">
        <v>4749</v>
      </c>
      <c r="H3617" s="42">
        <v>3446157.1619000002</v>
      </c>
      <c r="I3617" s="42">
        <v>4364.7883969607301</v>
      </c>
      <c r="J3617" s="42">
        <v>98251.916485935697</v>
      </c>
      <c r="K3617" s="42">
        <v>102616.704882896</v>
      </c>
      <c r="N3617" s="43"/>
    </row>
    <row r="3618" spans="1:14" x14ac:dyDescent="0.3">
      <c r="A3618" s="10" t="s">
        <v>9</v>
      </c>
      <c r="B3618" s="10" t="s">
        <v>345</v>
      </c>
      <c r="C3618" s="10" t="s">
        <v>4743</v>
      </c>
      <c r="D3618" s="10" t="s">
        <v>4768</v>
      </c>
      <c r="E3618" s="11" t="s">
        <v>4995</v>
      </c>
      <c r="F3618" s="10" t="s">
        <v>4760</v>
      </c>
      <c r="G3618" s="11" t="s">
        <v>4761</v>
      </c>
      <c r="H3618" s="42">
        <v>210407.73</v>
      </c>
      <c r="I3618" s="42">
        <v>266.49545438301698</v>
      </c>
      <c r="J3618" s="42">
        <v>5998.8450175852204</v>
      </c>
      <c r="K3618" s="42">
        <v>6265.3404719682403</v>
      </c>
      <c r="N3618" s="43"/>
    </row>
    <row r="3619" spans="1:14" x14ac:dyDescent="0.3">
      <c r="A3619" s="10" t="s">
        <v>9</v>
      </c>
      <c r="B3619" s="10" t="s">
        <v>345</v>
      </c>
      <c r="C3619" s="10" t="s">
        <v>4743</v>
      </c>
      <c r="D3619" s="10" t="s">
        <v>4768</v>
      </c>
      <c r="E3619" s="11" t="s">
        <v>4995</v>
      </c>
      <c r="F3619" s="10" t="s">
        <v>4754</v>
      </c>
      <c r="G3619" s="11" t="s">
        <v>4755</v>
      </c>
      <c r="H3619" s="42">
        <v>0</v>
      </c>
      <c r="I3619" s="42">
        <v>0</v>
      </c>
      <c r="J3619" s="42">
        <v>0</v>
      </c>
      <c r="K3619" s="42">
        <v>0</v>
      </c>
      <c r="N3619" s="43"/>
    </row>
    <row r="3620" spans="1:14" x14ac:dyDescent="0.3">
      <c r="A3620" s="10" t="s">
        <v>9</v>
      </c>
      <c r="B3620" s="10" t="s">
        <v>345</v>
      </c>
      <c r="C3620" s="10" t="s">
        <v>4743</v>
      </c>
      <c r="D3620" s="10" t="s">
        <v>4768</v>
      </c>
      <c r="E3620" s="11" t="s">
        <v>4995</v>
      </c>
      <c r="F3620" s="10" t="s">
        <v>4869</v>
      </c>
      <c r="G3620" s="11" t="s">
        <v>4870</v>
      </c>
      <c r="H3620" s="42">
        <v>257533.4903</v>
      </c>
      <c r="I3620" s="42">
        <v>332.45085458384898</v>
      </c>
      <c r="J3620" s="42">
        <v>25.377092531273</v>
      </c>
      <c r="K3620" s="42">
        <v>357.82794711512202</v>
      </c>
      <c r="N3620" s="43"/>
    </row>
    <row r="3621" spans="1:14" x14ac:dyDescent="0.3">
      <c r="A3621" s="10" t="s">
        <v>9</v>
      </c>
      <c r="B3621" s="10" t="s">
        <v>345</v>
      </c>
      <c r="C3621" s="10" t="s">
        <v>4743</v>
      </c>
      <c r="D3621" s="10" t="s">
        <v>4770</v>
      </c>
      <c r="E3621" s="11" t="s">
        <v>5756</v>
      </c>
      <c r="F3621" s="10" t="s">
        <v>13</v>
      </c>
      <c r="G3621" s="11" t="s">
        <v>415</v>
      </c>
      <c r="H3621" s="42">
        <v>0</v>
      </c>
      <c r="I3621" s="42">
        <v>0</v>
      </c>
      <c r="J3621" s="42">
        <v>0</v>
      </c>
      <c r="K3621" s="42">
        <v>0</v>
      </c>
      <c r="N3621" s="43"/>
    </row>
    <row r="3622" spans="1:14" x14ac:dyDescent="0.3">
      <c r="A3622" s="10" t="s">
        <v>9</v>
      </c>
      <c r="B3622" s="10" t="s">
        <v>345</v>
      </c>
      <c r="C3622" s="10" t="s">
        <v>4743</v>
      </c>
      <c r="D3622" s="10" t="s">
        <v>4770</v>
      </c>
      <c r="E3622" s="11" t="s">
        <v>5756</v>
      </c>
      <c r="F3622" s="10" t="s">
        <v>416</v>
      </c>
      <c r="G3622" s="11" t="s">
        <v>417</v>
      </c>
      <c r="H3622" s="42">
        <v>107308.1753</v>
      </c>
      <c r="I3622" s="42">
        <v>80.903968862309</v>
      </c>
      <c r="J3622" s="42">
        <v>17268.7582717076</v>
      </c>
      <c r="K3622" s="42">
        <v>17349.662240569902</v>
      </c>
      <c r="N3622" s="43"/>
    </row>
    <row r="3623" spans="1:14" x14ac:dyDescent="0.3">
      <c r="A3623" s="10" t="s">
        <v>9</v>
      </c>
      <c r="B3623" s="10" t="s">
        <v>345</v>
      </c>
      <c r="C3623" s="10" t="s">
        <v>4743</v>
      </c>
      <c r="D3623" s="10" t="s">
        <v>4770</v>
      </c>
      <c r="E3623" s="11" t="s">
        <v>5756</v>
      </c>
      <c r="F3623" s="10" t="s">
        <v>4746</v>
      </c>
      <c r="G3623" s="11" t="s">
        <v>4747</v>
      </c>
      <c r="H3623" s="42">
        <v>63199.906999999999</v>
      </c>
      <c r="I3623" s="42">
        <v>47.648963256329203</v>
      </c>
      <c r="J3623" s="42">
        <v>10170.557018919801</v>
      </c>
      <c r="K3623" s="42">
        <v>10218.205982176099</v>
      </c>
      <c r="N3623" s="43"/>
    </row>
    <row r="3624" spans="1:14" x14ac:dyDescent="0.3">
      <c r="A3624" s="10" t="s">
        <v>9</v>
      </c>
      <c r="B3624" s="10" t="s">
        <v>345</v>
      </c>
      <c r="C3624" s="10" t="s">
        <v>4743</v>
      </c>
      <c r="D3624" s="10" t="s">
        <v>4770</v>
      </c>
      <c r="E3624" s="11" t="s">
        <v>5756</v>
      </c>
      <c r="F3624" s="10" t="s">
        <v>4815</v>
      </c>
      <c r="G3624" s="11" t="s">
        <v>4816</v>
      </c>
      <c r="H3624" s="42">
        <v>372616.11800000002</v>
      </c>
      <c r="I3624" s="42">
        <v>280.93034586544098</v>
      </c>
      <c r="J3624" s="42">
        <v>59963.909090714602</v>
      </c>
      <c r="K3624" s="42">
        <v>60244.839436579998</v>
      </c>
      <c r="N3624" s="43"/>
    </row>
    <row r="3625" spans="1:14" x14ac:dyDescent="0.3">
      <c r="A3625" s="10" t="s">
        <v>9</v>
      </c>
      <c r="B3625" s="10" t="s">
        <v>345</v>
      </c>
      <c r="C3625" s="10" t="s">
        <v>4743</v>
      </c>
      <c r="D3625" s="10" t="s">
        <v>4770</v>
      </c>
      <c r="E3625" s="11" t="s">
        <v>5756</v>
      </c>
      <c r="F3625" s="10" t="s">
        <v>4748</v>
      </c>
      <c r="G3625" s="11" t="s">
        <v>4749</v>
      </c>
      <c r="H3625" s="42">
        <v>129691.4757</v>
      </c>
      <c r="I3625" s="42">
        <v>97.779643348925603</v>
      </c>
      <c r="J3625" s="42">
        <v>20870.830549241698</v>
      </c>
      <c r="K3625" s="42">
        <v>20968.6101925906</v>
      </c>
      <c r="N3625" s="43"/>
    </row>
    <row r="3626" spans="1:14" x14ac:dyDescent="0.3">
      <c r="A3626" s="10" t="s">
        <v>9</v>
      </c>
      <c r="B3626" s="10" t="s">
        <v>345</v>
      </c>
      <c r="C3626" s="10" t="s">
        <v>4743</v>
      </c>
      <c r="D3626" s="10" t="s">
        <v>4770</v>
      </c>
      <c r="E3626" s="11" t="s">
        <v>5756</v>
      </c>
      <c r="F3626" s="10" t="s">
        <v>4833</v>
      </c>
      <c r="G3626" s="11" t="s">
        <v>4834</v>
      </c>
      <c r="H3626" s="42">
        <v>484532.61979999999</v>
      </c>
      <c r="I3626" s="42">
        <v>365.30871829852401</v>
      </c>
      <c r="J3626" s="42">
        <v>0</v>
      </c>
      <c r="K3626" s="42">
        <v>365.30871829852401</v>
      </c>
      <c r="N3626" s="43"/>
    </row>
    <row r="3627" spans="1:14" x14ac:dyDescent="0.3">
      <c r="A3627" s="10" t="s">
        <v>9</v>
      </c>
      <c r="B3627" s="10" t="s">
        <v>345</v>
      </c>
      <c r="C3627" s="10" t="s">
        <v>4743</v>
      </c>
      <c r="D3627" s="10" t="s">
        <v>4770</v>
      </c>
      <c r="E3627" s="11" t="s">
        <v>5756</v>
      </c>
      <c r="F3627" s="10" t="s">
        <v>4760</v>
      </c>
      <c r="G3627" s="11" t="s">
        <v>4761</v>
      </c>
      <c r="H3627" s="42">
        <v>186308.05900000001</v>
      </c>
      <c r="I3627" s="42">
        <v>140.465172932721</v>
      </c>
      <c r="J3627" s="42">
        <v>29981.954545357301</v>
      </c>
      <c r="K3627" s="42">
        <v>30122.419718289999</v>
      </c>
      <c r="N3627" s="43"/>
    </row>
    <row r="3628" spans="1:14" x14ac:dyDescent="0.3">
      <c r="A3628" s="10" t="s">
        <v>9</v>
      </c>
      <c r="B3628" s="10" t="s">
        <v>345</v>
      </c>
      <c r="C3628" s="10" t="s">
        <v>4743</v>
      </c>
      <c r="D3628" s="10" t="s">
        <v>4770</v>
      </c>
      <c r="E3628" s="11" t="s">
        <v>5756</v>
      </c>
      <c r="F3628" s="10" t="s">
        <v>4754</v>
      </c>
      <c r="G3628" s="11" t="s">
        <v>4755</v>
      </c>
      <c r="H3628" s="42">
        <v>37524.9447</v>
      </c>
      <c r="I3628" s="42">
        <v>28.2915719334455</v>
      </c>
      <c r="J3628" s="42">
        <v>6038.7682299836297</v>
      </c>
      <c r="K3628" s="42">
        <v>6067.0598019170702</v>
      </c>
      <c r="N3628" s="43"/>
    </row>
    <row r="3629" spans="1:14" x14ac:dyDescent="0.3">
      <c r="A3629" s="10" t="s">
        <v>9</v>
      </c>
      <c r="B3629" s="10" t="s">
        <v>345</v>
      </c>
      <c r="C3629" s="10" t="s">
        <v>4779</v>
      </c>
      <c r="D3629" s="10" t="s">
        <v>5757</v>
      </c>
      <c r="E3629" s="11" t="s">
        <v>5758</v>
      </c>
      <c r="F3629" s="10" t="s">
        <v>416</v>
      </c>
      <c r="G3629" s="11" t="s">
        <v>417</v>
      </c>
      <c r="H3629" s="42">
        <v>4546888.1178000001</v>
      </c>
      <c r="I3629" s="42">
        <v>6085.12993150685</v>
      </c>
      <c r="J3629" s="42">
        <v>142114.35714704599</v>
      </c>
      <c r="K3629" s="42">
        <v>148199.48707855301</v>
      </c>
      <c r="N3629" s="43"/>
    </row>
    <row r="3630" spans="1:14" x14ac:dyDescent="0.3">
      <c r="A3630" s="10" t="s">
        <v>9</v>
      </c>
      <c r="B3630" s="10" t="s">
        <v>345</v>
      </c>
      <c r="C3630" s="10" t="s">
        <v>4779</v>
      </c>
      <c r="D3630" s="10" t="s">
        <v>5757</v>
      </c>
      <c r="E3630" s="11" t="s">
        <v>5758</v>
      </c>
      <c r="F3630" s="10" t="s">
        <v>4782</v>
      </c>
      <c r="G3630" s="11" t="s">
        <v>4783</v>
      </c>
      <c r="H3630" s="42">
        <v>0</v>
      </c>
      <c r="I3630" s="42">
        <v>0</v>
      </c>
      <c r="J3630" s="42">
        <v>0</v>
      </c>
      <c r="K3630" s="42">
        <v>0</v>
      </c>
      <c r="N3630" s="43"/>
    </row>
    <row r="3631" spans="1:14" x14ac:dyDescent="0.3">
      <c r="A3631" s="10" t="s">
        <v>9</v>
      </c>
      <c r="B3631" s="10" t="s">
        <v>345</v>
      </c>
      <c r="C3631" s="10" t="s">
        <v>4779</v>
      </c>
      <c r="D3631" s="10" t="s">
        <v>5757</v>
      </c>
      <c r="E3631" s="11" t="s">
        <v>5758</v>
      </c>
      <c r="F3631" s="10" t="s">
        <v>4784</v>
      </c>
      <c r="G3631" s="11" t="s">
        <v>4785</v>
      </c>
      <c r="H3631" s="42">
        <v>0</v>
      </c>
      <c r="I3631" s="42">
        <v>0</v>
      </c>
      <c r="J3631" s="42">
        <v>0</v>
      </c>
      <c r="K3631" s="42">
        <v>0</v>
      </c>
      <c r="N3631" s="43"/>
    </row>
    <row r="3632" spans="1:14" x14ac:dyDescent="0.3">
      <c r="A3632" s="10" t="s">
        <v>9</v>
      </c>
      <c r="B3632" s="10" t="s">
        <v>345</v>
      </c>
      <c r="C3632" s="10" t="s">
        <v>4779</v>
      </c>
      <c r="D3632" s="10" t="s">
        <v>5757</v>
      </c>
      <c r="E3632" s="11" t="s">
        <v>5758</v>
      </c>
      <c r="F3632" s="10" t="s">
        <v>4731</v>
      </c>
      <c r="G3632" s="11" t="s">
        <v>4732</v>
      </c>
      <c r="H3632" s="42">
        <v>0</v>
      </c>
      <c r="I3632" s="42">
        <v>0</v>
      </c>
      <c r="J3632" s="42">
        <v>0</v>
      </c>
      <c r="K3632" s="42">
        <v>0</v>
      </c>
      <c r="N3632" s="43"/>
    </row>
    <row r="3633" spans="1:14" x14ac:dyDescent="0.3">
      <c r="A3633" s="10" t="s">
        <v>9</v>
      </c>
      <c r="B3633" s="10" t="s">
        <v>345</v>
      </c>
      <c r="C3633" s="10" t="s">
        <v>4779</v>
      </c>
      <c r="D3633" s="10" t="s">
        <v>5757</v>
      </c>
      <c r="E3633" s="11" t="s">
        <v>5758</v>
      </c>
      <c r="F3633" s="10" t="s">
        <v>4786</v>
      </c>
      <c r="G3633" s="11" t="s">
        <v>4787</v>
      </c>
      <c r="H3633" s="42">
        <v>0</v>
      </c>
      <c r="I3633" s="42">
        <v>0</v>
      </c>
      <c r="J3633" s="42">
        <v>0</v>
      </c>
      <c r="K3633" s="42">
        <v>0</v>
      </c>
      <c r="N3633" s="43"/>
    </row>
    <row r="3634" spans="1:14" x14ac:dyDescent="0.3">
      <c r="A3634" s="10" t="s">
        <v>9</v>
      </c>
      <c r="B3634" s="10" t="s">
        <v>345</v>
      </c>
      <c r="C3634" s="10" t="s">
        <v>4779</v>
      </c>
      <c r="D3634" s="10" t="s">
        <v>5757</v>
      </c>
      <c r="E3634" s="11" t="s">
        <v>5758</v>
      </c>
      <c r="F3634" s="10" t="s">
        <v>4833</v>
      </c>
      <c r="G3634" s="11" t="s">
        <v>4834</v>
      </c>
      <c r="H3634" s="42">
        <v>282065.75160000002</v>
      </c>
      <c r="I3634" s="42">
        <v>377.48944984533802</v>
      </c>
      <c r="J3634" s="42">
        <v>0</v>
      </c>
      <c r="K3634" s="42">
        <v>377.48944984533802</v>
      </c>
      <c r="N3634" s="43"/>
    </row>
    <row r="3635" spans="1:14" x14ac:dyDescent="0.3">
      <c r="A3635" s="10" t="s">
        <v>9</v>
      </c>
      <c r="B3635" s="10" t="s">
        <v>345</v>
      </c>
      <c r="C3635" s="10" t="s">
        <v>4779</v>
      </c>
      <c r="D3635" s="10" t="s">
        <v>5757</v>
      </c>
      <c r="E3635" s="11" t="s">
        <v>5758</v>
      </c>
      <c r="F3635" s="10" t="s">
        <v>4739</v>
      </c>
      <c r="G3635" s="11" t="s">
        <v>4740</v>
      </c>
      <c r="H3635" s="42">
        <v>1262634.7719000001</v>
      </c>
      <c r="I3635" s="42">
        <v>1689.78004639859</v>
      </c>
      <c r="J3635" s="42">
        <v>39463.745117288199</v>
      </c>
      <c r="K3635" s="42">
        <v>41153.525163686798</v>
      </c>
      <c r="N3635" s="43"/>
    </row>
    <row r="3636" spans="1:14" x14ac:dyDescent="0.3">
      <c r="A3636" s="10" t="s">
        <v>9</v>
      </c>
      <c r="B3636" s="10" t="s">
        <v>345</v>
      </c>
      <c r="C3636" s="10" t="s">
        <v>4779</v>
      </c>
      <c r="D3636" s="10" t="s">
        <v>5757</v>
      </c>
      <c r="E3636" s="11" t="s">
        <v>5758</v>
      </c>
      <c r="F3636" s="10" t="s">
        <v>4869</v>
      </c>
      <c r="G3636" s="11" t="s">
        <v>4870</v>
      </c>
      <c r="H3636" s="42">
        <v>187690.13930000001</v>
      </c>
      <c r="I3636" s="42">
        <v>251.202070260716</v>
      </c>
      <c r="J3636" s="42">
        <v>0</v>
      </c>
      <c r="K3636" s="42">
        <v>251.202070260716</v>
      </c>
      <c r="N3636" s="43"/>
    </row>
    <row r="3637" spans="1:14" x14ac:dyDescent="0.3">
      <c r="A3637" s="10" t="s">
        <v>9</v>
      </c>
      <c r="B3637" s="10" t="s">
        <v>345</v>
      </c>
      <c r="C3637" s="10" t="s">
        <v>4779</v>
      </c>
      <c r="D3637" s="10" t="s">
        <v>5757</v>
      </c>
      <c r="E3637" s="11" t="s">
        <v>5758</v>
      </c>
      <c r="F3637" s="10" t="s">
        <v>4871</v>
      </c>
      <c r="G3637" s="11" t="s">
        <v>4872</v>
      </c>
      <c r="H3637" s="42">
        <v>275905.6911</v>
      </c>
      <c r="I3637" s="42">
        <v>369.25331639416697</v>
      </c>
      <c r="J3637" s="42">
        <v>0</v>
      </c>
      <c r="K3637" s="42">
        <v>369.25331639416697</v>
      </c>
      <c r="N3637" s="43"/>
    </row>
    <row r="3638" spans="1:14" x14ac:dyDescent="0.3">
      <c r="A3638" s="10" t="s">
        <v>9</v>
      </c>
      <c r="B3638" s="10" t="s">
        <v>345</v>
      </c>
      <c r="C3638" s="10" t="s">
        <v>4779</v>
      </c>
      <c r="D3638" s="10" t="s">
        <v>5757</v>
      </c>
      <c r="E3638" s="11" t="s">
        <v>5758</v>
      </c>
      <c r="F3638" s="10" t="s">
        <v>4788</v>
      </c>
      <c r="G3638" s="11" t="s">
        <v>4789</v>
      </c>
      <c r="H3638" s="42">
        <v>0</v>
      </c>
      <c r="I3638" s="42">
        <v>0</v>
      </c>
      <c r="J3638" s="42">
        <v>0</v>
      </c>
      <c r="K3638" s="42">
        <v>0</v>
      </c>
      <c r="N3638" s="43"/>
    </row>
    <row r="3639" spans="1:14" x14ac:dyDescent="0.3">
      <c r="A3639" s="10" t="s">
        <v>9</v>
      </c>
      <c r="B3639" s="10" t="s">
        <v>345</v>
      </c>
      <c r="C3639" s="10" t="s">
        <v>4779</v>
      </c>
      <c r="D3639" s="10" t="s">
        <v>5757</v>
      </c>
      <c r="E3639" s="11" t="s">
        <v>5758</v>
      </c>
      <c r="F3639" s="10" t="s">
        <v>4838</v>
      </c>
      <c r="G3639" s="11" t="s">
        <v>4839</v>
      </c>
      <c r="H3639" s="42">
        <v>3152376.071</v>
      </c>
      <c r="I3639" s="42">
        <v>4143.3382341705201</v>
      </c>
      <c r="J3639" s="42">
        <v>77680.1867055615</v>
      </c>
      <c r="K3639" s="42">
        <v>81823.524939732</v>
      </c>
      <c r="N3639" s="43"/>
    </row>
    <row r="3640" spans="1:14" x14ac:dyDescent="0.3">
      <c r="A3640" s="10" t="s">
        <v>9</v>
      </c>
      <c r="B3640" s="10" t="s">
        <v>345</v>
      </c>
      <c r="C3640" s="10" t="s">
        <v>4779</v>
      </c>
      <c r="D3640" s="10" t="s">
        <v>5757</v>
      </c>
      <c r="E3640" s="11" t="s">
        <v>5758</v>
      </c>
      <c r="F3640" s="10" t="s">
        <v>4840</v>
      </c>
      <c r="G3640" s="11" t="s">
        <v>4841</v>
      </c>
      <c r="H3640" s="42">
        <v>349974.89189999999</v>
      </c>
      <c r="I3640" s="42">
        <v>459.99091415265002</v>
      </c>
      <c r="J3640" s="42">
        <v>8624.0075211704698</v>
      </c>
      <c r="K3640" s="42">
        <v>9083.9984353231193</v>
      </c>
      <c r="N3640" s="43"/>
    </row>
    <row r="3641" spans="1:14" x14ac:dyDescent="0.3">
      <c r="A3641" s="10" t="s">
        <v>9</v>
      </c>
      <c r="B3641" s="10" t="s">
        <v>345</v>
      </c>
      <c r="C3641" s="10" t="s">
        <v>4779</v>
      </c>
      <c r="D3641" s="10" t="s">
        <v>5759</v>
      </c>
      <c r="E3641" s="11" t="s">
        <v>5760</v>
      </c>
      <c r="F3641" s="10" t="s">
        <v>416</v>
      </c>
      <c r="G3641" s="11" t="s">
        <v>417</v>
      </c>
      <c r="H3641" s="42">
        <v>786005.72129999998</v>
      </c>
      <c r="I3641" s="42">
        <v>1399.5607309760501</v>
      </c>
      <c r="J3641" s="42">
        <v>134405.43066917601</v>
      </c>
      <c r="K3641" s="42">
        <v>135804.99140015201</v>
      </c>
      <c r="N3641" s="43"/>
    </row>
    <row r="3642" spans="1:14" x14ac:dyDescent="0.3">
      <c r="A3642" s="10" t="s">
        <v>9</v>
      </c>
      <c r="B3642" s="10" t="s">
        <v>345</v>
      </c>
      <c r="C3642" s="10" t="s">
        <v>4779</v>
      </c>
      <c r="D3642" s="10" t="s">
        <v>5759</v>
      </c>
      <c r="E3642" s="11" t="s">
        <v>5760</v>
      </c>
      <c r="F3642" s="10" t="s">
        <v>244</v>
      </c>
      <c r="G3642" s="11" t="s">
        <v>656</v>
      </c>
      <c r="H3642" s="42">
        <v>57020.6486</v>
      </c>
      <c r="I3642" s="42">
        <v>101.530890337298</v>
      </c>
      <c r="J3642" s="42">
        <v>0</v>
      </c>
      <c r="K3642" s="42">
        <v>101.530890337298</v>
      </c>
      <c r="N3642" s="43"/>
    </row>
    <row r="3643" spans="1:14" x14ac:dyDescent="0.3">
      <c r="A3643" s="10" t="s">
        <v>9</v>
      </c>
      <c r="B3643" s="10" t="s">
        <v>345</v>
      </c>
      <c r="C3643" s="10" t="s">
        <v>4779</v>
      </c>
      <c r="D3643" s="10" t="s">
        <v>5759</v>
      </c>
      <c r="E3643" s="11" t="s">
        <v>5760</v>
      </c>
      <c r="F3643" s="10" t="s">
        <v>4731</v>
      </c>
      <c r="G3643" s="11" t="s">
        <v>4732</v>
      </c>
      <c r="H3643" s="42">
        <v>0</v>
      </c>
      <c r="I3643" s="42">
        <v>0</v>
      </c>
      <c r="J3643" s="42">
        <v>0</v>
      </c>
      <c r="K3643" s="42">
        <v>0</v>
      </c>
      <c r="N3643" s="43"/>
    </row>
    <row r="3644" spans="1:14" x14ac:dyDescent="0.3">
      <c r="A3644" s="10" t="s">
        <v>9</v>
      </c>
      <c r="B3644" s="10" t="s">
        <v>345</v>
      </c>
      <c r="C3644" s="10" t="s">
        <v>4779</v>
      </c>
      <c r="D3644" s="10" t="s">
        <v>5759</v>
      </c>
      <c r="E3644" s="11" t="s">
        <v>5760</v>
      </c>
      <c r="F3644" s="10" t="s">
        <v>4786</v>
      </c>
      <c r="G3644" s="11" t="s">
        <v>4787</v>
      </c>
      <c r="H3644" s="42">
        <v>50943.6181</v>
      </c>
      <c r="I3644" s="42">
        <v>90.710137852370806</v>
      </c>
      <c r="J3644" s="42">
        <v>8711.2583786239793</v>
      </c>
      <c r="K3644" s="42">
        <v>8801.9685164763596</v>
      </c>
      <c r="N3644" s="43"/>
    </row>
    <row r="3645" spans="1:14" x14ac:dyDescent="0.3">
      <c r="A3645" s="10" t="s">
        <v>9</v>
      </c>
      <c r="B3645" s="10" t="s">
        <v>345</v>
      </c>
      <c r="C3645" s="10" t="s">
        <v>4779</v>
      </c>
      <c r="D3645" s="10" t="s">
        <v>5759</v>
      </c>
      <c r="E3645" s="11" t="s">
        <v>5760</v>
      </c>
      <c r="F3645" s="10" t="s">
        <v>4859</v>
      </c>
      <c r="G3645" s="11" t="s">
        <v>4860</v>
      </c>
      <c r="H3645" s="42">
        <v>305791.00689999998</v>
      </c>
      <c r="I3645" s="42">
        <v>544.49105589049998</v>
      </c>
      <c r="J3645" s="42">
        <v>52289.660064583099</v>
      </c>
      <c r="K3645" s="42">
        <v>52834.151120473602</v>
      </c>
      <c r="N3645" s="43"/>
    </row>
    <row r="3646" spans="1:14" x14ac:dyDescent="0.3">
      <c r="A3646" s="10" t="s">
        <v>9</v>
      </c>
      <c r="B3646" s="10" t="s">
        <v>345</v>
      </c>
      <c r="C3646" s="10" t="s">
        <v>4779</v>
      </c>
      <c r="D3646" s="10" t="s">
        <v>5759</v>
      </c>
      <c r="E3646" s="11" t="s">
        <v>5760</v>
      </c>
      <c r="F3646" s="10" t="s">
        <v>4788</v>
      </c>
      <c r="G3646" s="11" t="s">
        <v>4789</v>
      </c>
      <c r="H3646" s="42">
        <v>0</v>
      </c>
      <c r="I3646" s="42">
        <v>0</v>
      </c>
      <c r="J3646" s="42">
        <v>0</v>
      </c>
      <c r="K3646" s="42">
        <v>0</v>
      </c>
      <c r="N3646" s="43"/>
    </row>
    <row r="3647" spans="1:14" x14ac:dyDescent="0.3">
      <c r="A3647" s="10" t="s">
        <v>9</v>
      </c>
      <c r="B3647" s="10" t="s">
        <v>345</v>
      </c>
      <c r="C3647" s="10" t="s">
        <v>4779</v>
      </c>
      <c r="D3647" s="10" t="s">
        <v>5759</v>
      </c>
      <c r="E3647" s="11" t="s">
        <v>5760</v>
      </c>
      <c r="F3647" s="10" t="s">
        <v>4741</v>
      </c>
      <c r="G3647" s="11" t="s">
        <v>4742</v>
      </c>
      <c r="H3647" s="42">
        <v>60770.305800000002</v>
      </c>
      <c r="I3647" s="42">
        <v>108.207524849275</v>
      </c>
      <c r="J3647" s="42">
        <v>10391.6026343992</v>
      </c>
      <c r="K3647" s="42">
        <v>10499.8101592484</v>
      </c>
      <c r="N3647" s="43"/>
    </row>
    <row r="3648" spans="1:14" x14ac:dyDescent="0.3">
      <c r="A3648" s="10" t="s">
        <v>9</v>
      </c>
      <c r="B3648" s="10" t="s">
        <v>345</v>
      </c>
      <c r="C3648" s="10" t="s">
        <v>4779</v>
      </c>
      <c r="D3648" s="10" t="s">
        <v>5759</v>
      </c>
      <c r="E3648" s="11" t="s">
        <v>5760</v>
      </c>
      <c r="F3648" s="10" t="s">
        <v>5710</v>
      </c>
      <c r="G3648" s="11" t="s">
        <v>5711</v>
      </c>
      <c r="H3648" s="42">
        <v>12412.6582</v>
      </c>
      <c r="I3648" s="42">
        <v>22.101962522405099</v>
      </c>
      <c r="J3648" s="42">
        <v>0</v>
      </c>
      <c r="K3648" s="42">
        <v>22.101962522405099</v>
      </c>
      <c r="N3648" s="43"/>
    </row>
    <row r="3649" spans="1:14" x14ac:dyDescent="0.3">
      <c r="A3649" s="10" t="s">
        <v>9</v>
      </c>
      <c r="B3649" s="10" t="s">
        <v>345</v>
      </c>
      <c r="C3649" s="10" t="s">
        <v>4779</v>
      </c>
      <c r="D3649" s="10" t="s">
        <v>5761</v>
      </c>
      <c r="E3649" s="11" t="s">
        <v>5762</v>
      </c>
      <c r="F3649" s="10" t="s">
        <v>13</v>
      </c>
      <c r="G3649" s="11" t="s">
        <v>415</v>
      </c>
      <c r="H3649" s="42">
        <v>0</v>
      </c>
      <c r="I3649" s="42">
        <v>0</v>
      </c>
      <c r="J3649" s="42">
        <v>0</v>
      </c>
      <c r="K3649" s="42">
        <v>0</v>
      </c>
      <c r="N3649" s="43"/>
    </row>
    <row r="3650" spans="1:14" x14ac:dyDescent="0.3">
      <c r="A3650" s="10" t="s">
        <v>9</v>
      </c>
      <c r="B3650" s="10" t="s">
        <v>345</v>
      </c>
      <c r="C3650" s="10" t="s">
        <v>4779</v>
      </c>
      <c r="D3650" s="10" t="s">
        <v>5761</v>
      </c>
      <c r="E3650" s="11" t="s">
        <v>5762</v>
      </c>
      <c r="F3650" s="10" t="s">
        <v>416</v>
      </c>
      <c r="G3650" s="11" t="s">
        <v>417</v>
      </c>
      <c r="H3650" s="42">
        <v>499942.99579999998</v>
      </c>
      <c r="I3650" s="42">
        <v>802.212921997688</v>
      </c>
      <c r="J3650" s="42">
        <v>35524.1472669297</v>
      </c>
      <c r="K3650" s="42">
        <v>36326.3601889274</v>
      </c>
      <c r="N3650" s="43"/>
    </row>
    <row r="3651" spans="1:14" x14ac:dyDescent="0.3">
      <c r="A3651" s="10" t="s">
        <v>9</v>
      </c>
      <c r="B3651" s="10" t="s">
        <v>345</v>
      </c>
      <c r="C3651" s="10" t="s">
        <v>4779</v>
      </c>
      <c r="D3651" s="10" t="s">
        <v>5761</v>
      </c>
      <c r="E3651" s="11" t="s">
        <v>5762</v>
      </c>
      <c r="F3651" s="10" t="s">
        <v>4731</v>
      </c>
      <c r="G3651" s="11" t="s">
        <v>4732</v>
      </c>
      <c r="H3651" s="42">
        <v>0</v>
      </c>
      <c r="I3651" s="42">
        <v>0</v>
      </c>
      <c r="J3651" s="42">
        <v>0</v>
      </c>
      <c r="K3651" s="42">
        <v>0</v>
      </c>
      <c r="N3651" s="43"/>
    </row>
    <row r="3652" spans="1:14" x14ac:dyDescent="0.3">
      <c r="A3652" s="10" t="s">
        <v>9</v>
      </c>
      <c r="B3652" s="10" t="s">
        <v>345</v>
      </c>
      <c r="C3652" s="10" t="s">
        <v>4779</v>
      </c>
      <c r="D3652" s="10" t="s">
        <v>5761</v>
      </c>
      <c r="E3652" s="11" t="s">
        <v>5762</v>
      </c>
      <c r="F3652" s="10" t="s">
        <v>4786</v>
      </c>
      <c r="G3652" s="11" t="s">
        <v>4787</v>
      </c>
      <c r="H3652" s="42">
        <v>33193.874799999998</v>
      </c>
      <c r="I3652" s="42">
        <v>53.263183068276902</v>
      </c>
      <c r="J3652" s="42">
        <v>2358.6370991271101</v>
      </c>
      <c r="K3652" s="42">
        <v>2411.90028219538</v>
      </c>
      <c r="N3652" s="43"/>
    </row>
    <row r="3653" spans="1:14" x14ac:dyDescent="0.3">
      <c r="A3653" s="10" t="s">
        <v>9</v>
      </c>
      <c r="B3653" s="10" t="s">
        <v>345</v>
      </c>
      <c r="C3653" s="10" t="s">
        <v>4779</v>
      </c>
      <c r="D3653" s="10" t="s">
        <v>5761</v>
      </c>
      <c r="E3653" s="11" t="s">
        <v>5762</v>
      </c>
      <c r="F3653" s="10" t="s">
        <v>4788</v>
      </c>
      <c r="G3653" s="11" t="s">
        <v>4789</v>
      </c>
      <c r="H3653" s="42">
        <v>0</v>
      </c>
      <c r="I3653" s="42">
        <v>0</v>
      </c>
      <c r="J3653" s="42">
        <v>0</v>
      </c>
      <c r="K3653" s="42">
        <v>0</v>
      </c>
      <c r="N3653" s="43"/>
    </row>
    <row r="3654" spans="1:14" x14ac:dyDescent="0.3">
      <c r="A3654" s="10" t="s">
        <v>9</v>
      </c>
      <c r="B3654" s="10" t="s">
        <v>345</v>
      </c>
      <c r="C3654" s="10" t="s">
        <v>4779</v>
      </c>
      <c r="D3654" s="10" t="s">
        <v>5761</v>
      </c>
      <c r="E3654" s="11" t="s">
        <v>5762</v>
      </c>
      <c r="F3654" s="10" t="s">
        <v>4741</v>
      </c>
      <c r="G3654" s="11" t="s">
        <v>4742</v>
      </c>
      <c r="H3654" s="42">
        <v>56213.3819</v>
      </c>
      <c r="I3654" s="42">
        <v>90.200486268882798</v>
      </c>
      <c r="J3654" s="42">
        <v>3994.3202981386298</v>
      </c>
      <c r="K3654" s="42">
        <v>4084.5207844075098</v>
      </c>
      <c r="N3654" s="43"/>
    </row>
    <row r="3655" spans="1:14" x14ac:dyDescent="0.3">
      <c r="A3655" s="10" t="s">
        <v>9</v>
      </c>
      <c r="B3655" s="10" t="s">
        <v>345</v>
      </c>
      <c r="C3655" s="10" t="s">
        <v>4779</v>
      </c>
      <c r="D3655" s="10" t="s">
        <v>5763</v>
      </c>
      <c r="E3655" s="11" t="s">
        <v>5764</v>
      </c>
      <c r="F3655" s="10" t="s">
        <v>416</v>
      </c>
      <c r="G3655" s="11" t="s">
        <v>417</v>
      </c>
      <c r="H3655" s="42">
        <v>244497.99110000001</v>
      </c>
      <c r="I3655" s="42">
        <v>1246.8073988487299</v>
      </c>
      <c r="J3655" s="42">
        <v>51925.423889688398</v>
      </c>
      <c r="K3655" s="42">
        <v>53172.231288537099</v>
      </c>
      <c r="N3655" s="43"/>
    </row>
    <row r="3656" spans="1:14" x14ac:dyDescent="0.3">
      <c r="A3656" s="10" t="s">
        <v>9</v>
      </c>
      <c r="B3656" s="10" t="s">
        <v>345</v>
      </c>
      <c r="C3656" s="10" t="s">
        <v>4779</v>
      </c>
      <c r="D3656" s="10" t="s">
        <v>5763</v>
      </c>
      <c r="E3656" s="11" t="s">
        <v>5764</v>
      </c>
      <c r="F3656" s="10" t="s">
        <v>4731</v>
      </c>
      <c r="G3656" s="11" t="s">
        <v>4732</v>
      </c>
      <c r="H3656" s="42">
        <v>0</v>
      </c>
      <c r="I3656" s="42">
        <v>0</v>
      </c>
      <c r="J3656" s="42">
        <v>0</v>
      </c>
      <c r="K3656" s="42">
        <v>0</v>
      </c>
      <c r="N3656" s="43"/>
    </row>
    <row r="3657" spans="1:14" x14ac:dyDescent="0.3">
      <c r="A3657" s="10" t="s">
        <v>9</v>
      </c>
      <c r="B3657" s="10" t="s">
        <v>345</v>
      </c>
      <c r="C3657" s="10" t="s">
        <v>4779</v>
      </c>
      <c r="D3657" s="10" t="s">
        <v>5763</v>
      </c>
      <c r="E3657" s="11" t="s">
        <v>5764</v>
      </c>
      <c r="F3657" s="10" t="s">
        <v>4786</v>
      </c>
      <c r="G3657" s="11" t="s">
        <v>4787</v>
      </c>
      <c r="H3657" s="42">
        <v>0</v>
      </c>
      <c r="I3657" s="42">
        <v>0</v>
      </c>
      <c r="J3657" s="42">
        <v>0</v>
      </c>
      <c r="K3657" s="42">
        <v>0</v>
      </c>
      <c r="N3657" s="43"/>
    </row>
    <row r="3658" spans="1:14" x14ac:dyDescent="0.3">
      <c r="A3658" s="10" t="s">
        <v>9</v>
      </c>
      <c r="B3658" s="10" t="s">
        <v>345</v>
      </c>
      <c r="C3658" s="10" t="s">
        <v>4779</v>
      </c>
      <c r="D3658" s="10" t="s">
        <v>5763</v>
      </c>
      <c r="E3658" s="11" t="s">
        <v>5764</v>
      </c>
      <c r="F3658" s="10" t="s">
        <v>4788</v>
      </c>
      <c r="G3658" s="11" t="s">
        <v>4789</v>
      </c>
      <c r="H3658" s="42">
        <v>0</v>
      </c>
      <c r="I3658" s="42">
        <v>0</v>
      </c>
      <c r="J3658" s="42">
        <v>0</v>
      </c>
      <c r="K3658" s="42">
        <v>0</v>
      </c>
      <c r="N3658" s="43"/>
    </row>
    <row r="3659" spans="1:14" x14ac:dyDescent="0.3">
      <c r="A3659" s="10" t="s">
        <v>9</v>
      </c>
      <c r="B3659" s="10" t="s">
        <v>345</v>
      </c>
      <c r="C3659" s="10" t="s">
        <v>4779</v>
      </c>
      <c r="D3659" s="10" t="s">
        <v>5763</v>
      </c>
      <c r="E3659" s="11" t="s">
        <v>5764</v>
      </c>
      <c r="F3659" s="10" t="s">
        <v>4741</v>
      </c>
      <c r="G3659" s="11" t="s">
        <v>4742</v>
      </c>
      <c r="H3659" s="42">
        <v>1650.5419999999999</v>
      </c>
      <c r="I3659" s="42">
        <v>8.4168705374439607</v>
      </c>
      <c r="J3659" s="42">
        <v>350.53495101566398</v>
      </c>
      <c r="K3659" s="42">
        <v>358.951821553108</v>
      </c>
      <c r="N3659" s="43"/>
    </row>
    <row r="3660" spans="1:14" x14ac:dyDescent="0.3">
      <c r="A3660" s="10" t="s">
        <v>9</v>
      </c>
      <c r="B3660" s="10" t="s">
        <v>345</v>
      </c>
      <c r="C3660" s="10" t="s">
        <v>4779</v>
      </c>
      <c r="D3660" s="10" t="s">
        <v>5765</v>
      </c>
      <c r="E3660" s="11" t="s">
        <v>5766</v>
      </c>
      <c r="F3660" s="10" t="s">
        <v>13</v>
      </c>
      <c r="G3660" s="11" t="s">
        <v>415</v>
      </c>
      <c r="H3660" s="42">
        <v>0</v>
      </c>
      <c r="I3660" s="42">
        <v>0</v>
      </c>
      <c r="J3660" s="42">
        <v>0</v>
      </c>
      <c r="K3660" s="42">
        <v>0</v>
      </c>
      <c r="N3660" s="43"/>
    </row>
    <row r="3661" spans="1:14" x14ac:dyDescent="0.3">
      <c r="A3661" s="10" t="s">
        <v>9</v>
      </c>
      <c r="B3661" s="10" t="s">
        <v>345</v>
      </c>
      <c r="C3661" s="10" t="s">
        <v>4779</v>
      </c>
      <c r="D3661" s="10" t="s">
        <v>5765</v>
      </c>
      <c r="E3661" s="11" t="s">
        <v>5766</v>
      </c>
      <c r="F3661" s="10" t="s">
        <v>416</v>
      </c>
      <c r="G3661" s="11" t="s">
        <v>417</v>
      </c>
      <c r="H3661" s="42">
        <v>32902.363299999997</v>
      </c>
      <c r="I3661" s="42">
        <v>154.38014900662299</v>
      </c>
      <c r="J3661" s="42">
        <v>456.35262969094902</v>
      </c>
      <c r="K3661" s="42">
        <v>610.73277869757203</v>
      </c>
      <c r="N3661" s="43"/>
    </row>
    <row r="3662" spans="1:14" x14ac:dyDescent="0.3">
      <c r="A3662" s="10" t="s">
        <v>9</v>
      </c>
      <c r="B3662" s="10" t="s">
        <v>345</v>
      </c>
      <c r="C3662" s="10" t="s">
        <v>4779</v>
      </c>
      <c r="D3662" s="10" t="s">
        <v>5765</v>
      </c>
      <c r="E3662" s="11" t="s">
        <v>5766</v>
      </c>
      <c r="F3662" s="10" t="s">
        <v>4731</v>
      </c>
      <c r="G3662" s="11" t="s">
        <v>4732</v>
      </c>
      <c r="H3662" s="42">
        <v>0</v>
      </c>
      <c r="I3662" s="42">
        <v>0</v>
      </c>
      <c r="J3662" s="42">
        <v>0</v>
      </c>
      <c r="K3662" s="42">
        <v>0</v>
      </c>
      <c r="N3662" s="43"/>
    </row>
    <row r="3663" spans="1:14" x14ac:dyDescent="0.3">
      <c r="A3663" s="10" t="s">
        <v>9</v>
      </c>
      <c r="B3663" s="10" t="s">
        <v>345</v>
      </c>
      <c r="C3663" s="10" t="s">
        <v>4779</v>
      </c>
      <c r="D3663" s="10" t="s">
        <v>5765</v>
      </c>
      <c r="E3663" s="11" t="s">
        <v>5766</v>
      </c>
      <c r="F3663" s="10" t="s">
        <v>4786</v>
      </c>
      <c r="G3663" s="11" t="s">
        <v>4787</v>
      </c>
      <c r="H3663" s="42">
        <v>0</v>
      </c>
      <c r="I3663" s="42">
        <v>0</v>
      </c>
      <c r="J3663" s="42">
        <v>0</v>
      </c>
      <c r="K3663" s="42">
        <v>0</v>
      </c>
      <c r="N3663" s="43"/>
    </row>
    <row r="3664" spans="1:14" x14ac:dyDescent="0.3">
      <c r="A3664" s="10" t="s">
        <v>9</v>
      </c>
      <c r="B3664" s="10" t="s">
        <v>345</v>
      </c>
      <c r="C3664" s="10" t="s">
        <v>4779</v>
      </c>
      <c r="D3664" s="10" t="s">
        <v>5765</v>
      </c>
      <c r="E3664" s="11" t="s">
        <v>5766</v>
      </c>
      <c r="F3664" s="10" t="s">
        <v>4788</v>
      </c>
      <c r="G3664" s="11" t="s">
        <v>4789</v>
      </c>
      <c r="H3664" s="42">
        <v>0</v>
      </c>
      <c r="I3664" s="42">
        <v>0</v>
      </c>
      <c r="J3664" s="42">
        <v>0</v>
      </c>
      <c r="K3664" s="42">
        <v>0</v>
      </c>
      <c r="N3664" s="43"/>
    </row>
    <row r="3665" spans="1:14" x14ac:dyDescent="0.3">
      <c r="A3665" s="10" t="s">
        <v>9</v>
      </c>
      <c r="B3665" s="10" t="s">
        <v>345</v>
      </c>
      <c r="C3665" s="10" t="s">
        <v>4779</v>
      </c>
      <c r="D3665" s="10" t="s">
        <v>5765</v>
      </c>
      <c r="E3665" s="11" t="s">
        <v>5766</v>
      </c>
      <c r="F3665" s="10" t="s">
        <v>4741</v>
      </c>
      <c r="G3665" s="11" t="s">
        <v>4742</v>
      </c>
      <c r="H3665" s="42">
        <v>0</v>
      </c>
      <c r="I3665" s="42">
        <v>0</v>
      </c>
      <c r="J3665" s="42">
        <v>0</v>
      </c>
      <c r="K3665" s="42">
        <v>0</v>
      </c>
      <c r="N3665" s="43"/>
    </row>
    <row r="3666" spans="1:14" x14ac:dyDescent="0.3">
      <c r="A3666" s="10" t="s">
        <v>9</v>
      </c>
      <c r="B3666" s="10" t="s">
        <v>345</v>
      </c>
      <c r="C3666" s="10" t="s">
        <v>4779</v>
      </c>
      <c r="D3666" s="10" t="s">
        <v>5767</v>
      </c>
      <c r="E3666" s="11" t="s">
        <v>5768</v>
      </c>
      <c r="F3666" s="10" t="s">
        <v>13</v>
      </c>
      <c r="G3666" s="11" t="s">
        <v>415</v>
      </c>
      <c r="H3666" s="42">
        <v>0</v>
      </c>
      <c r="I3666" s="42">
        <v>0</v>
      </c>
      <c r="J3666" s="42">
        <v>0</v>
      </c>
      <c r="K3666" s="42">
        <v>0</v>
      </c>
      <c r="N3666" s="43"/>
    </row>
    <row r="3667" spans="1:14" x14ac:dyDescent="0.3">
      <c r="A3667" s="10" t="s">
        <v>9</v>
      </c>
      <c r="B3667" s="10" t="s">
        <v>345</v>
      </c>
      <c r="C3667" s="10" t="s">
        <v>4779</v>
      </c>
      <c r="D3667" s="10" t="s">
        <v>5767</v>
      </c>
      <c r="E3667" s="11" t="s">
        <v>5768</v>
      </c>
      <c r="F3667" s="10" t="s">
        <v>416</v>
      </c>
      <c r="G3667" s="11" t="s">
        <v>417</v>
      </c>
      <c r="H3667" s="42">
        <v>109256.3242</v>
      </c>
      <c r="I3667" s="42">
        <v>580.24234186284502</v>
      </c>
      <c r="J3667" s="42">
        <v>5908.9237977482098</v>
      </c>
      <c r="K3667" s="42">
        <v>6489.1661396110503</v>
      </c>
      <c r="N3667" s="43"/>
    </row>
    <row r="3668" spans="1:14" x14ac:dyDescent="0.3">
      <c r="A3668" s="10" t="s">
        <v>9</v>
      </c>
      <c r="B3668" s="10" t="s">
        <v>345</v>
      </c>
      <c r="C3668" s="10" t="s">
        <v>4779</v>
      </c>
      <c r="D3668" s="10" t="s">
        <v>5767</v>
      </c>
      <c r="E3668" s="11" t="s">
        <v>5768</v>
      </c>
      <c r="F3668" s="10" t="s">
        <v>4731</v>
      </c>
      <c r="G3668" s="11" t="s">
        <v>4732</v>
      </c>
      <c r="H3668" s="42">
        <v>0</v>
      </c>
      <c r="I3668" s="42">
        <v>0</v>
      </c>
      <c r="J3668" s="42">
        <v>0</v>
      </c>
      <c r="K3668" s="42">
        <v>0</v>
      </c>
      <c r="N3668" s="43"/>
    </row>
    <row r="3669" spans="1:14" x14ac:dyDescent="0.3">
      <c r="A3669" s="10" t="s">
        <v>9</v>
      </c>
      <c r="B3669" s="10" t="s">
        <v>345</v>
      </c>
      <c r="C3669" s="10" t="s">
        <v>4779</v>
      </c>
      <c r="D3669" s="10" t="s">
        <v>5767</v>
      </c>
      <c r="E3669" s="11" t="s">
        <v>5768</v>
      </c>
      <c r="F3669" s="10" t="s">
        <v>4786</v>
      </c>
      <c r="G3669" s="11" t="s">
        <v>4787</v>
      </c>
      <c r="H3669" s="42">
        <v>0</v>
      </c>
      <c r="I3669" s="42">
        <v>0</v>
      </c>
      <c r="J3669" s="42">
        <v>0</v>
      </c>
      <c r="K3669" s="42">
        <v>0</v>
      </c>
      <c r="N3669" s="43"/>
    </row>
    <row r="3670" spans="1:14" x14ac:dyDescent="0.3">
      <c r="A3670" s="10" t="s">
        <v>9</v>
      </c>
      <c r="B3670" s="10" t="s">
        <v>345</v>
      </c>
      <c r="C3670" s="10" t="s">
        <v>4779</v>
      </c>
      <c r="D3670" s="10" t="s">
        <v>5767</v>
      </c>
      <c r="E3670" s="11" t="s">
        <v>5768</v>
      </c>
      <c r="F3670" s="10" t="s">
        <v>4788</v>
      </c>
      <c r="G3670" s="11" t="s">
        <v>4789</v>
      </c>
      <c r="H3670" s="42">
        <v>0</v>
      </c>
      <c r="I3670" s="42">
        <v>0</v>
      </c>
      <c r="J3670" s="42">
        <v>0</v>
      </c>
      <c r="K3670" s="42">
        <v>0</v>
      </c>
      <c r="N3670" s="43"/>
    </row>
    <row r="3671" spans="1:14" x14ac:dyDescent="0.3">
      <c r="A3671" s="10" t="s">
        <v>9</v>
      </c>
      <c r="B3671" s="10" t="s">
        <v>345</v>
      </c>
      <c r="C3671" s="10" t="s">
        <v>4779</v>
      </c>
      <c r="D3671" s="10" t="s">
        <v>5769</v>
      </c>
      <c r="E3671" s="11" t="s">
        <v>5770</v>
      </c>
      <c r="F3671" s="10" t="s">
        <v>13</v>
      </c>
      <c r="G3671" s="11" t="s">
        <v>415</v>
      </c>
      <c r="H3671" s="42">
        <v>0</v>
      </c>
      <c r="I3671" s="42">
        <v>0</v>
      </c>
      <c r="J3671" s="42">
        <v>0</v>
      </c>
      <c r="K3671" s="42">
        <v>0</v>
      </c>
      <c r="N3671" s="43"/>
    </row>
    <row r="3672" spans="1:14" x14ac:dyDescent="0.3">
      <c r="A3672" s="10" t="s">
        <v>9</v>
      </c>
      <c r="B3672" s="10" t="s">
        <v>345</v>
      </c>
      <c r="C3672" s="10" t="s">
        <v>4779</v>
      </c>
      <c r="D3672" s="10" t="s">
        <v>5769</v>
      </c>
      <c r="E3672" s="11" t="s">
        <v>5770</v>
      </c>
      <c r="F3672" s="10" t="s">
        <v>416</v>
      </c>
      <c r="G3672" s="11" t="s">
        <v>417</v>
      </c>
      <c r="H3672" s="42">
        <v>1365043.5244</v>
      </c>
      <c r="I3672" s="42">
        <v>1038.5001684707499</v>
      </c>
      <c r="J3672" s="42">
        <v>422428.51632766199</v>
      </c>
      <c r="K3672" s="42">
        <v>423467.016496133</v>
      </c>
      <c r="N3672" s="43"/>
    </row>
    <row r="3673" spans="1:14" x14ac:dyDescent="0.3">
      <c r="A3673" s="10" t="s">
        <v>9</v>
      </c>
      <c r="B3673" s="10" t="s">
        <v>345</v>
      </c>
      <c r="C3673" s="10" t="s">
        <v>4779</v>
      </c>
      <c r="D3673" s="10" t="s">
        <v>5769</v>
      </c>
      <c r="E3673" s="11" t="s">
        <v>5770</v>
      </c>
      <c r="F3673" s="10" t="s">
        <v>15</v>
      </c>
      <c r="G3673" s="11" t="s">
        <v>418</v>
      </c>
      <c r="H3673" s="42">
        <v>101654.9256</v>
      </c>
      <c r="I3673" s="42">
        <v>77.337209745124895</v>
      </c>
      <c r="J3673" s="42">
        <v>0</v>
      </c>
      <c r="K3673" s="42">
        <v>77.337209745124895</v>
      </c>
      <c r="N3673" s="43"/>
    </row>
    <row r="3674" spans="1:14" x14ac:dyDescent="0.3">
      <c r="A3674" s="10" t="s">
        <v>9</v>
      </c>
      <c r="B3674" s="10" t="s">
        <v>345</v>
      </c>
      <c r="C3674" s="10" t="s">
        <v>4779</v>
      </c>
      <c r="D3674" s="10" t="s">
        <v>5769</v>
      </c>
      <c r="E3674" s="11" t="s">
        <v>5770</v>
      </c>
      <c r="F3674" s="10" t="s">
        <v>4731</v>
      </c>
      <c r="G3674" s="11" t="s">
        <v>4732</v>
      </c>
      <c r="H3674" s="42">
        <v>0</v>
      </c>
      <c r="I3674" s="42">
        <v>0</v>
      </c>
      <c r="J3674" s="42">
        <v>0</v>
      </c>
      <c r="K3674" s="42">
        <v>0</v>
      </c>
      <c r="N3674" s="43"/>
    </row>
    <row r="3675" spans="1:14" x14ac:dyDescent="0.3">
      <c r="A3675" s="10" t="s">
        <v>9</v>
      </c>
      <c r="B3675" s="10" t="s">
        <v>345</v>
      </c>
      <c r="C3675" s="10" t="s">
        <v>4779</v>
      </c>
      <c r="D3675" s="10" t="s">
        <v>5769</v>
      </c>
      <c r="E3675" s="11" t="s">
        <v>5770</v>
      </c>
      <c r="F3675" s="10" t="s">
        <v>4786</v>
      </c>
      <c r="G3675" s="11" t="s">
        <v>4787</v>
      </c>
      <c r="H3675" s="42">
        <v>112117.5037</v>
      </c>
      <c r="I3675" s="42">
        <v>85.296947978104697</v>
      </c>
      <c r="J3675" s="42">
        <v>34696.0590624916</v>
      </c>
      <c r="K3675" s="42">
        <v>34781.356010469703</v>
      </c>
      <c r="N3675" s="43"/>
    </row>
    <row r="3676" spans="1:14" x14ac:dyDescent="0.3">
      <c r="A3676" s="10" t="s">
        <v>9</v>
      </c>
      <c r="B3676" s="10" t="s">
        <v>345</v>
      </c>
      <c r="C3676" s="10" t="s">
        <v>4779</v>
      </c>
      <c r="D3676" s="10" t="s">
        <v>5769</v>
      </c>
      <c r="E3676" s="11" t="s">
        <v>5770</v>
      </c>
      <c r="F3676" s="10" t="s">
        <v>4739</v>
      </c>
      <c r="G3676" s="11" t="s">
        <v>4740</v>
      </c>
      <c r="H3676" s="42">
        <v>221651.65479999999</v>
      </c>
      <c r="I3676" s="42">
        <v>168.628528491276</v>
      </c>
      <c r="J3676" s="42">
        <v>68592.669759487893</v>
      </c>
      <c r="K3676" s="42">
        <v>68761.298287979196</v>
      </c>
      <c r="N3676" s="43"/>
    </row>
    <row r="3677" spans="1:14" x14ac:dyDescent="0.3">
      <c r="A3677" s="10" t="s">
        <v>9</v>
      </c>
      <c r="B3677" s="10" t="s">
        <v>345</v>
      </c>
      <c r="C3677" s="10" t="s">
        <v>4779</v>
      </c>
      <c r="D3677" s="10" t="s">
        <v>5769</v>
      </c>
      <c r="E3677" s="11" t="s">
        <v>5770</v>
      </c>
      <c r="F3677" s="10" t="s">
        <v>4741</v>
      </c>
      <c r="G3677" s="11" t="s">
        <v>4742</v>
      </c>
      <c r="H3677" s="42">
        <v>34100.2546</v>
      </c>
      <c r="I3677" s="42">
        <v>25.942850537119401</v>
      </c>
      <c r="J3677" s="42">
        <v>10552.718424536601</v>
      </c>
      <c r="K3677" s="42">
        <v>10578.6612750737</v>
      </c>
      <c r="N3677" s="43"/>
    </row>
    <row r="3678" spans="1:14" x14ac:dyDescent="0.3">
      <c r="A3678" s="10" t="s">
        <v>9</v>
      </c>
      <c r="B3678" s="10" t="s">
        <v>345</v>
      </c>
      <c r="C3678" s="10" t="s">
        <v>4779</v>
      </c>
      <c r="D3678" s="10" t="s">
        <v>5230</v>
      </c>
      <c r="E3678" s="11" t="s">
        <v>5771</v>
      </c>
      <c r="F3678" s="10" t="s">
        <v>13</v>
      </c>
      <c r="G3678" s="11" t="s">
        <v>415</v>
      </c>
      <c r="H3678" s="42">
        <v>0</v>
      </c>
      <c r="I3678" s="42">
        <v>0</v>
      </c>
      <c r="J3678" s="42">
        <v>0</v>
      </c>
      <c r="K3678" s="42">
        <v>0</v>
      </c>
      <c r="N3678" s="43"/>
    </row>
    <row r="3679" spans="1:14" x14ac:dyDescent="0.3">
      <c r="A3679" s="10" t="s">
        <v>9</v>
      </c>
      <c r="B3679" s="10" t="s">
        <v>345</v>
      </c>
      <c r="C3679" s="10" t="s">
        <v>4779</v>
      </c>
      <c r="D3679" s="10" t="s">
        <v>5230</v>
      </c>
      <c r="E3679" s="11" t="s">
        <v>5771</v>
      </c>
      <c r="F3679" s="10" t="s">
        <v>416</v>
      </c>
      <c r="G3679" s="11" t="s">
        <v>417</v>
      </c>
      <c r="H3679" s="42">
        <v>794203.01199999999</v>
      </c>
      <c r="I3679" s="42">
        <v>120.429111402258</v>
      </c>
      <c r="J3679" s="42">
        <v>92279.797998023205</v>
      </c>
      <c r="K3679" s="42">
        <v>92400.227109425396</v>
      </c>
      <c r="N3679" s="43"/>
    </row>
    <row r="3680" spans="1:14" x14ac:dyDescent="0.3">
      <c r="A3680" s="10" t="s">
        <v>9</v>
      </c>
      <c r="B3680" s="10" t="s">
        <v>345</v>
      </c>
      <c r="C3680" s="10" t="s">
        <v>4779</v>
      </c>
      <c r="D3680" s="10" t="s">
        <v>5230</v>
      </c>
      <c r="E3680" s="11" t="s">
        <v>5771</v>
      </c>
      <c r="F3680" s="10" t="s">
        <v>4731</v>
      </c>
      <c r="G3680" s="11" t="s">
        <v>4732</v>
      </c>
      <c r="H3680" s="42">
        <v>0</v>
      </c>
      <c r="I3680" s="42">
        <v>0</v>
      </c>
      <c r="J3680" s="42">
        <v>0</v>
      </c>
      <c r="K3680" s="42">
        <v>0</v>
      </c>
      <c r="N3680" s="43"/>
    </row>
    <row r="3681" spans="1:14" x14ac:dyDescent="0.3">
      <c r="A3681" s="10" t="s">
        <v>9</v>
      </c>
      <c r="B3681" s="10" t="s">
        <v>345</v>
      </c>
      <c r="C3681" s="10" t="s">
        <v>4779</v>
      </c>
      <c r="D3681" s="10" t="s">
        <v>5230</v>
      </c>
      <c r="E3681" s="11" t="s">
        <v>5771</v>
      </c>
      <c r="F3681" s="10" t="s">
        <v>4786</v>
      </c>
      <c r="G3681" s="11" t="s">
        <v>4787</v>
      </c>
      <c r="H3681" s="42">
        <v>1267336.6499000001</v>
      </c>
      <c r="I3681" s="42">
        <v>192.172812608377</v>
      </c>
      <c r="J3681" s="42">
        <v>147253.99964946101</v>
      </c>
      <c r="K3681" s="42">
        <v>147446.17246206899</v>
      </c>
      <c r="N3681" s="43"/>
    </row>
    <row r="3682" spans="1:14" x14ac:dyDescent="0.3">
      <c r="A3682" s="10" t="s">
        <v>9</v>
      </c>
      <c r="B3682" s="10" t="s">
        <v>345</v>
      </c>
      <c r="C3682" s="10" t="s">
        <v>4779</v>
      </c>
      <c r="D3682" s="10" t="s">
        <v>5230</v>
      </c>
      <c r="E3682" s="11" t="s">
        <v>5771</v>
      </c>
      <c r="F3682" s="10" t="s">
        <v>4788</v>
      </c>
      <c r="G3682" s="11" t="s">
        <v>4789</v>
      </c>
      <c r="H3682" s="42">
        <v>0</v>
      </c>
      <c r="I3682" s="42">
        <v>0</v>
      </c>
      <c r="J3682" s="42">
        <v>0</v>
      </c>
      <c r="K3682" s="42">
        <v>0</v>
      </c>
      <c r="N3682" s="43"/>
    </row>
    <row r="3683" spans="1:14" x14ac:dyDescent="0.3">
      <c r="A3683" s="10" t="s">
        <v>9</v>
      </c>
      <c r="B3683" s="10" t="s">
        <v>345</v>
      </c>
      <c r="C3683" s="10" t="s">
        <v>11</v>
      </c>
      <c r="D3683" s="10" t="s">
        <v>346</v>
      </c>
      <c r="E3683" s="11" t="s">
        <v>3000</v>
      </c>
      <c r="F3683" s="10" t="s">
        <v>13</v>
      </c>
      <c r="G3683" s="11" t="s">
        <v>415</v>
      </c>
      <c r="H3683" s="42">
        <v>0</v>
      </c>
      <c r="I3683" s="42">
        <v>0</v>
      </c>
      <c r="J3683" s="42">
        <v>0</v>
      </c>
      <c r="K3683" s="42">
        <v>0</v>
      </c>
      <c r="N3683" s="43"/>
    </row>
    <row r="3684" spans="1:14" x14ac:dyDescent="0.3">
      <c r="A3684" s="10" t="s">
        <v>9</v>
      </c>
      <c r="B3684" s="10" t="s">
        <v>345</v>
      </c>
      <c r="C3684" s="10" t="s">
        <v>11</v>
      </c>
      <c r="D3684" s="10" t="s">
        <v>346</v>
      </c>
      <c r="E3684" s="11" t="s">
        <v>3000</v>
      </c>
      <c r="F3684" s="10" t="s">
        <v>15</v>
      </c>
      <c r="G3684" s="11" t="s">
        <v>418</v>
      </c>
      <c r="H3684" s="42">
        <v>5186526.9164000005</v>
      </c>
      <c r="I3684" s="42">
        <v>6912.5902948959301</v>
      </c>
      <c r="J3684" s="42">
        <v>0</v>
      </c>
      <c r="K3684" s="42">
        <v>6912.5902948959301</v>
      </c>
      <c r="N3684" s="43"/>
    </row>
    <row r="3685" spans="1:14" x14ac:dyDescent="0.3">
      <c r="A3685" s="10" t="s">
        <v>9</v>
      </c>
      <c r="B3685" s="10" t="s">
        <v>345</v>
      </c>
      <c r="C3685" s="10" t="s">
        <v>11</v>
      </c>
      <c r="D3685" s="10" t="s">
        <v>346</v>
      </c>
      <c r="E3685" s="11" t="s">
        <v>3000</v>
      </c>
      <c r="F3685" s="10" t="s">
        <v>17</v>
      </c>
      <c r="G3685" s="11" t="s">
        <v>4798</v>
      </c>
      <c r="H3685" s="42">
        <v>0</v>
      </c>
      <c r="I3685" s="42">
        <v>0</v>
      </c>
      <c r="J3685" s="42">
        <v>0</v>
      </c>
      <c r="K3685" s="42">
        <v>0</v>
      </c>
      <c r="N3685" s="43"/>
    </row>
    <row r="3686" spans="1:14" x14ac:dyDescent="0.3">
      <c r="A3686" s="10" t="s">
        <v>9</v>
      </c>
      <c r="B3686" s="10" t="s">
        <v>345</v>
      </c>
      <c r="C3686" s="10" t="s">
        <v>11</v>
      </c>
      <c r="D3686" s="10" t="s">
        <v>346</v>
      </c>
      <c r="E3686" s="11" t="s">
        <v>3000</v>
      </c>
      <c r="F3686" s="10" t="s">
        <v>18</v>
      </c>
      <c r="G3686" s="11" t="s">
        <v>4799</v>
      </c>
      <c r="H3686" s="42">
        <v>4875249.0747999996</v>
      </c>
      <c r="I3686" s="42">
        <v>6497.7199546702604</v>
      </c>
      <c r="J3686" s="42">
        <v>228272.914680894</v>
      </c>
      <c r="K3686" s="42">
        <v>234770.63463556499</v>
      </c>
      <c r="N3686" s="43"/>
    </row>
    <row r="3687" spans="1:14" x14ac:dyDescent="0.3">
      <c r="A3687" s="10" t="s">
        <v>9</v>
      </c>
      <c r="B3687" s="10" t="s">
        <v>345</v>
      </c>
      <c r="C3687" s="10" t="s">
        <v>11</v>
      </c>
      <c r="D3687" s="10" t="s">
        <v>349</v>
      </c>
      <c r="E3687" s="11" t="s">
        <v>3001</v>
      </c>
      <c r="F3687" s="10" t="s">
        <v>13</v>
      </c>
      <c r="G3687" s="11" t="s">
        <v>415</v>
      </c>
      <c r="H3687" s="42">
        <v>0</v>
      </c>
      <c r="I3687" s="42">
        <v>0</v>
      </c>
      <c r="J3687" s="42">
        <v>0</v>
      </c>
      <c r="K3687" s="42">
        <v>0</v>
      </c>
      <c r="N3687" s="43"/>
    </row>
    <row r="3688" spans="1:14" x14ac:dyDescent="0.3">
      <c r="A3688" s="10" t="s">
        <v>9</v>
      </c>
      <c r="B3688" s="10" t="s">
        <v>345</v>
      </c>
      <c r="C3688" s="10" t="s">
        <v>11</v>
      </c>
      <c r="D3688" s="10" t="s">
        <v>349</v>
      </c>
      <c r="E3688" s="11" t="s">
        <v>3001</v>
      </c>
      <c r="F3688" s="10" t="s">
        <v>15</v>
      </c>
      <c r="G3688" s="11" t="s">
        <v>418</v>
      </c>
      <c r="H3688" s="42">
        <v>7485319.5491000004</v>
      </c>
      <c r="I3688" s="42">
        <v>9971.8801775374995</v>
      </c>
      <c r="J3688" s="42">
        <v>0</v>
      </c>
      <c r="K3688" s="42">
        <v>9971.8801775374995</v>
      </c>
      <c r="N3688" s="43"/>
    </row>
    <row r="3689" spans="1:14" x14ac:dyDescent="0.3">
      <c r="A3689" s="10" t="s">
        <v>9</v>
      </c>
      <c r="B3689" s="10" t="s">
        <v>345</v>
      </c>
      <c r="C3689" s="10" t="s">
        <v>11</v>
      </c>
      <c r="D3689" s="10" t="s">
        <v>349</v>
      </c>
      <c r="E3689" s="11" t="s">
        <v>3001</v>
      </c>
      <c r="F3689" s="10" t="s">
        <v>17</v>
      </c>
      <c r="G3689" s="11" t="s">
        <v>4798</v>
      </c>
      <c r="H3689" s="42">
        <v>0</v>
      </c>
      <c r="I3689" s="42">
        <v>0</v>
      </c>
      <c r="J3689" s="42">
        <v>0</v>
      </c>
      <c r="K3689" s="42">
        <v>0</v>
      </c>
      <c r="N3689" s="43"/>
    </row>
    <row r="3690" spans="1:14" x14ac:dyDescent="0.3">
      <c r="A3690" s="10" t="s">
        <v>9</v>
      </c>
      <c r="B3690" s="10" t="s">
        <v>345</v>
      </c>
      <c r="C3690" s="10" t="s">
        <v>11</v>
      </c>
      <c r="D3690" s="10" t="s">
        <v>349</v>
      </c>
      <c r="E3690" s="11" t="s">
        <v>3001</v>
      </c>
      <c r="F3690" s="10" t="s">
        <v>18</v>
      </c>
      <c r="G3690" s="11" t="s">
        <v>4799</v>
      </c>
      <c r="H3690" s="42">
        <v>6674421.6629999997</v>
      </c>
      <c r="I3690" s="42">
        <v>8891.6087872306398</v>
      </c>
      <c r="J3690" s="42">
        <v>296425.43800511502</v>
      </c>
      <c r="K3690" s="42">
        <v>305317.04679234599</v>
      </c>
      <c r="N3690" s="43"/>
    </row>
    <row r="3691" spans="1:14" x14ac:dyDescent="0.3">
      <c r="A3691" s="10" t="s">
        <v>9</v>
      </c>
      <c r="B3691" s="10" t="s">
        <v>345</v>
      </c>
      <c r="C3691" s="10" t="s">
        <v>11</v>
      </c>
      <c r="D3691" s="10" t="s">
        <v>347</v>
      </c>
      <c r="E3691" s="11" t="s">
        <v>530</v>
      </c>
      <c r="F3691" s="10" t="s">
        <v>13</v>
      </c>
      <c r="G3691" s="11" t="s">
        <v>415</v>
      </c>
      <c r="H3691" s="42">
        <v>0</v>
      </c>
      <c r="I3691" s="42">
        <v>0</v>
      </c>
      <c r="J3691" s="42">
        <v>0</v>
      </c>
      <c r="K3691" s="42">
        <v>0</v>
      </c>
      <c r="N3691" s="43"/>
    </row>
    <row r="3692" spans="1:14" x14ac:dyDescent="0.3">
      <c r="A3692" s="10" t="s">
        <v>9</v>
      </c>
      <c r="B3692" s="10" t="s">
        <v>345</v>
      </c>
      <c r="C3692" s="10" t="s">
        <v>11</v>
      </c>
      <c r="D3692" s="10" t="s">
        <v>347</v>
      </c>
      <c r="E3692" s="11" t="s">
        <v>530</v>
      </c>
      <c r="F3692" s="10" t="s">
        <v>15</v>
      </c>
      <c r="G3692" s="11" t="s">
        <v>418</v>
      </c>
      <c r="H3692" s="42">
        <v>12639693.273399999</v>
      </c>
      <c r="I3692" s="42">
        <v>8959.2112229590002</v>
      </c>
      <c r="J3692" s="42">
        <v>56682.743046394498</v>
      </c>
      <c r="K3692" s="42">
        <v>65641.954269353504</v>
      </c>
      <c r="N3692" s="43"/>
    </row>
    <row r="3693" spans="1:14" x14ac:dyDescent="0.3">
      <c r="A3693" s="10" t="s">
        <v>9</v>
      </c>
      <c r="B3693" s="10" t="s">
        <v>345</v>
      </c>
      <c r="C3693" s="10" t="s">
        <v>11</v>
      </c>
      <c r="D3693" s="10" t="s">
        <v>347</v>
      </c>
      <c r="E3693" s="11" t="s">
        <v>530</v>
      </c>
      <c r="F3693" s="10" t="s">
        <v>16</v>
      </c>
      <c r="G3693" s="11" t="s">
        <v>426</v>
      </c>
      <c r="H3693" s="42">
        <v>257575.7654</v>
      </c>
      <c r="I3693" s="42">
        <v>182.57370946905399</v>
      </c>
      <c r="J3693" s="42">
        <v>1155.0993054323301</v>
      </c>
      <c r="K3693" s="42">
        <v>1337.6730149013799</v>
      </c>
      <c r="N3693" s="43"/>
    </row>
    <row r="3694" spans="1:14" x14ac:dyDescent="0.3">
      <c r="A3694" s="10" t="s">
        <v>9</v>
      </c>
      <c r="B3694" s="10" t="s">
        <v>345</v>
      </c>
      <c r="C3694" s="10" t="s">
        <v>11</v>
      </c>
      <c r="D3694" s="10" t="s">
        <v>347</v>
      </c>
      <c r="E3694" s="11" t="s">
        <v>530</v>
      </c>
      <c r="F3694" s="10" t="s">
        <v>17</v>
      </c>
      <c r="G3694" s="11" t="s">
        <v>4798</v>
      </c>
      <c r="H3694" s="42">
        <v>0</v>
      </c>
      <c r="I3694" s="42">
        <v>0</v>
      </c>
      <c r="J3694" s="42">
        <v>0</v>
      </c>
      <c r="K3694" s="42">
        <v>0</v>
      </c>
      <c r="N3694" s="43"/>
    </row>
    <row r="3695" spans="1:14" x14ac:dyDescent="0.3">
      <c r="A3695" s="10" t="s">
        <v>9</v>
      </c>
      <c r="B3695" s="10" t="s">
        <v>345</v>
      </c>
      <c r="C3695" s="10" t="s">
        <v>11</v>
      </c>
      <c r="D3695" s="10" t="s">
        <v>347</v>
      </c>
      <c r="E3695" s="11" t="s">
        <v>530</v>
      </c>
      <c r="F3695" s="10" t="s">
        <v>18</v>
      </c>
      <c r="G3695" s="11" t="s">
        <v>4799</v>
      </c>
      <c r="H3695" s="42">
        <v>4787675.0998999998</v>
      </c>
      <c r="I3695" s="42">
        <v>3393.5785908037101</v>
      </c>
      <c r="J3695" s="42">
        <v>1666600.3171449499</v>
      </c>
      <c r="K3695" s="42">
        <v>1669993.89573575</v>
      </c>
      <c r="N3695" s="43"/>
    </row>
    <row r="3696" spans="1:14" x14ac:dyDescent="0.3">
      <c r="A3696" s="10" t="s">
        <v>9</v>
      </c>
      <c r="B3696" s="10" t="s">
        <v>345</v>
      </c>
      <c r="C3696" s="10" t="s">
        <v>11</v>
      </c>
      <c r="D3696" s="10" t="s">
        <v>348</v>
      </c>
      <c r="E3696" s="11" t="s">
        <v>531</v>
      </c>
      <c r="F3696" s="10" t="s">
        <v>13</v>
      </c>
      <c r="G3696" s="11" t="s">
        <v>415</v>
      </c>
      <c r="H3696" s="42">
        <v>0</v>
      </c>
      <c r="I3696" s="42">
        <v>0</v>
      </c>
      <c r="J3696" s="42">
        <v>0</v>
      </c>
      <c r="K3696" s="42">
        <v>0</v>
      </c>
      <c r="N3696" s="43"/>
    </row>
    <row r="3697" spans="1:14" x14ac:dyDescent="0.3">
      <c r="A3697" s="10" t="s">
        <v>9</v>
      </c>
      <c r="B3697" s="10" t="s">
        <v>345</v>
      </c>
      <c r="C3697" s="10" t="s">
        <v>11</v>
      </c>
      <c r="D3697" s="10" t="s">
        <v>348</v>
      </c>
      <c r="E3697" s="11" t="s">
        <v>531</v>
      </c>
      <c r="F3697" s="10" t="s">
        <v>15</v>
      </c>
      <c r="G3697" s="11" t="s">
        <v>418</v>
      </c>
      <c r="H3697" s="42">
        <v>1379084.2143000001</v>
      </c>
      <c r="I3697" s="42">
        <v>2891.3176948538498</v>
      </c>
      <c r="J3697" s="42">
        <v>0</v>
      </c>
      <c r="K3697" s="42">
        <v>2891.3176948538498</v>
      </c>
      <c r="N3697" s="43"/>
    </row>
    <row r="3698" spans="1:14" x14ac:dyDescent="0.3">
      <c r="A3698" s="10" t="s">
        <v>9</v>
      </c>
      <c r="B3698" s="10" t="s">
        <v>345</v>
      </c>
      <c r="C3698" s="10" t="s">
        <v>11</v>
      </c>
      <c r="D3698" s="10" t="s">
        <v>348</v>
      </c>
      <c r="E3698" s="11" t="s">
        <v>531</v>
      </c>
      <c r="F3698" s="10" t="s">
        <v>17</v>
      </c>
      <c r="G3698" s="11" t="s">
        <v>4798</v>
      </c>
      <c r="H3698" s="42">
        <v>0</v>
      </c>
      <c r="I3698" s="42">
        <v>0</v>
      </c>
      <c r="J3698" s="42">
        <v>0</v>
      </c>
      <c r="K3698" s="42">
        <v>0</v>
      </c>
      <c r="N3698" s="43"/>
    </row>
    <row r="3699" spans="1:14" x14ac:dyDescent="0.3">
      <c r="A3699" s="10" t="s">
        <v>9</v>
      </c>
      <c r="B3699" s="10" t="s">
        <v>345</v>
      </c>
      <c r="C3699" s="10" t="s">
        <v>11</v>
      </c>
      <c r="D3699" s="10" t="s">
        <v>348</v>
      </c>
      <c r="E3699" s="11" t="s">
        <v>531</v>
      </c>
      <c r="F3699" s="10" t="s">
        <v>18</v>
      </c>
      <c r="G3699" s="11" t="s">
        <v>4799</v>
      </c>
      <c r="H3699" s="42">
        <v>2074348.6625999999</v>
      </c>
      <c r="I3699" s="42">
        <v>4348.9737111390896</v>
      </c>
      <c r="J3699" s="42">
        <v>33096.244162059098</v>
      </c>
      <c r="K3699" s="42">
        <v>37445.217873198097</v>
      </c>
      <c r="N3699" s="43"/>
    </row>
    <row r="3700" spans="1:14" x14ac:dyDescent="0.3">
      <c r="A3700" s="10" t="s">
        <v>9</v>
      </c>
      <c r="B3700" s="10" t="s">
        <v>345</v>
      </c>
      <c r="C3700" s="10" t="s">
        <v>4800</v>
      </c>
      <c r="D3700" s="10" t="s">
        <v>5772</v>
      </c>
      <c r="E3700" s="11" t="s">
        <v>5773</v>
      </c>
      <c r="F3700" s="10" t="s">
        <v>416</v>
      </c>
      <c r="G3700" s="11" t="s">
        <v>417</v>
      </c>
      <c r="H3700" s="42">
        <v>0</v>
      </c>
      <c r="I3700" s="42">
        <v>0</v>
      </c>
      <c r="J3700" s="42">
        <v>0</v>
      </c>
      <c r="K3700" s="42">
        <v>0</v>
      </c>
      <c r="N3700" s="43"/>
    </row>
    <row r="3701" spans="1:14" x14ac:dyDescent="0.3">
      <c r="A3701" s="10" t="s">
        <v>9</v>
      </c>
      <c r="B3701" s="10" t="s">
        <v>345</v>
      </c>
      <c r="C3701" s="10" t="s">
        <v>4800</v>
      </c>
      <c r="D3701" s="10" t="s">
        <v>5774</v>
      </c>
      <c r="E3701" s="11" t="s">
        <v>5775</v>
      </c>
      <c r="F3701" s="10" t="s">
        <v>13</v>
      </c>
      <c r="G3701" s="11" t="s">
        <v>415</v>
      </c>
      <c r="H3701" s="42">
        <v>0</v>
      </c>
      <c r="I3701" s="42">
        <v>0</v>
      </c>
      <c r="J3701" s="42">
        <v>0</v>
      </c>
      <c r="K3701" s="42">
        <v>0</v>
      </c>
      <c r="N3701" s="43"/>
    </row>
    <row r="3702" spans="1:14" x14ac:dyDescent="0.3">
      <c r="A3702" s="10" t="s">
        <v>9</v>
      </c>
      <c r="B3702" s="10" t="s">
        <v>345</v>
      </c>
      <c r="C3702" s="10" t="s">
        <v>4800</v>
      </c>
      <c r="D3702" s="10" t="s">
        <v>5774</v>
      </c>
      <c r="E3702" s="11" t="s">
        <v>5775</v>
      </c>
      <c r="F3702" s="10" t="s">
        <v>416</v>
      </c>
      <c r="G3702" s="11" t="s">
        <v>417</v>
      </c>
      <c r="H3702" s="42">
        <v>0</v>
      </c>
      <c r="I3702" s="42">
        <v>0</v>
      </c>
      <c r="J3702" s="42">
        <v>0</v>
      </c>
      <c r="K3702" s="42">
        <v>0</v>
      </c>
      <c r="N3702" s="43"/>
    </row>
    <row r="3703" spans="1:14" x14ac:dyDescent="0.3">
      <c r="A3703" s="10" t="s">
        <v>9</v>
      </c>
      <c r="B3703" s="10" t="s">
        <v>345</v>
      </c>
      <c r="C3703" s="10" t="s">
        <v>4800</v>
      </c>
      <c r="D3703" s="10" t="s">
        <v>5774</v>
      </c>
      <c r="E3703" s="11" t="s">
        <v>5775</v>
      </c>
      <c r="F3703" s="10" t="s">
        <v>15</v>
      </c>
      <c r="G3703" s="11" t="s">
        <v>418</v>
      </c>
      <c r="H3703" s="42">
        <v>0</v>
      </c>
      <c r="I3703" s="42">
        <v>0</v>
      </c>
      <c r="J3703" s="42">
        <v>0</v>
      </c>
      <c r="K3703" s="42">
        <v>0</v>
      </c>
      <c r="N3703" s="43"/>
    </row>
    <row r="3704" spans="1:14" x14ac:dyDescent="0.3">
      <c r="A3704" s="10" t="s">
        <v>9</v>
      </c>
      <c r="B3704" s="10" t="s">
        <v>345</v>
      </c>
      <c r="C3704" s="10" t="s">
        <v>4800</v>
      </c>
      <c r="D3704" s="10" t="s">
        <v>5774</v>
      </c>
      <c r="E3704" s="11" t="s">
        <v>5775</v>
      </c>
      <c r="F3704" s="10" t="s">
        <v>244</v>
      </c>
      <c r="G3704" s="11" t="s">
        <v>656</v>
      </c>
      <c r="H3704" s="42">
        <v>0</v>
      </c>
      <c r="I3704" s="42">
        <v>0</v>
      </c>
      <c r="J3704" s="42">
        <v>0</v>
      </c>
      <c r="K3704" s="42">
        <v>0</v>
      </c>
      <c r="N3704" s="43"/>
    </row>
    <row r="3705" spans="1:14" x14ac:dyDescent="0.3">
      <c r="A3705" s="10" t="s">
        <v>9</v>
      </c>
      <c r="B3705" s="10" t="s">
        <v>345</v>
      </c>
      <c r="C3705" s="10" t="s">
        <v>4806</v>
      </c>
      <c r="D3705" s="10" t="s">
        <v>5776</v>
      </c>
      <c r="E3705" s="11" t="s">
        <v>5777</v>
      </c>
      <c r="F3705" s="10" t="s">
        <v>4809</v>
      </c>
      <c r="G3705" s="11" t="s">
        <v>4810</v>
      </c>
      <c r="H3705" s="42">
        <v>0</v>
      </c>
      <c r="I3705" s="42">
        <v>0</v>
      </c>
      <c r="J3705" s="42">
        <v>0</v>
      </c>
      <c r="K3705" s="42">
        <v>0</v>
      </c>
      <c r="N3705" s="43"/>
    </row>
    <row r="3706" spans="1:14" x14ac:dyDescent="0.3">
      <c r="A3706" s="10" t="s">
        <v>9</v>
      </c>
      <c r="B3706" s="10" t="s">
        <v>139</v>
      </c>
      <c r="C3706" s="10" t="s">
        <v>4722</v>
      </c>
      <c r="D3706" s="10" t="s">
        <v>4723</v>
      </c>
      <c r="E3706" s="11" t="s">
        <v>5778</v>
      </c>
      <c r="F3706" s="10" t="s">
        <v>416</v>
      </c>
      <c r="G3706" s="11" t="s">
        <v>417</v>
      </c>
      <c r="H3706" s="42">
        <v>4256134.2220999999</v>
      </c>
      <c r="I3706" s="42">
        <v>17929.562362213801</v>
      </c>
      <c r="J3706" s="42">
        <v>4068.4930132780401</v>
      </c>
      <c r="K3706" s="42">
        <v>21998.055375491898</v>
      </c>
      <c r="N3706" s="43"/>
    </row>
    <row r="3707" spans="1:14" x14ac:dyDescent="0.3">
      <c r="A3707" s="10" t="s">
        <v>9</v>
      </c>
      <c r="B3707" s="10" t="s">
        <v>139</v>
      </c>
      <c r="C3707" s="10" t="s">
        <v>4722</v>
      </c>
      <c r="D3707" s="10" t="s">
        <v>4723</v>
      </c>
      <c r="E3707" s="11" t="s">
        <v>5778</v>
      </c>
      <c r="F3707" s="10" t="s">
        <v>4725</v>
      </c>
      <c r="G3707" s="11" t="s">
        <v>4726</v>
      </c>
      <c r="H3707" s="42">
        <v>274408.65419999999</v>
      </c>
      <c r="I3707" s="42">
        <v>1155.9849417743101</v>
      </c>
      <c r="J3707" s="42">
        <v>262.31073375082099</v>
      </c>
      <c r="K3707" s="42">
        <v>1418.29567552513</v>
      </c>
      <c r="N3707" s="43"/>
    </row>
    <row r="3708" spans="1:14" x14ac:dyDescent="0.3">
      <c r="A3708" s="10" t="s">
        <v>9</v>
      </c>
      <c r="B3708" s="10" t="s">
        <v>139</v>
      </c>
      <c r="C3708" s="10" t="s">
        <v>4722</v>
      </c>
      <c r="D3708" s="10" t="s">
        <v>4723</v>
      </c>
      <c r="E3708" s="11" t="s">
        <v>5778</v>
      </c>
      <c r="F3708" s="10" t="s">
        <v>4727</v>
      </c>
      <c r="G3708" s="11" t="s">
        <v>4728</v>
      </c>
      <c r="H3708" s="42">
        <v>252007.94750000001</v>
      </c>
      <c r="I3708" s="42">
        <v>1061.61882407845</v>
      </c>
      <c r="J3708" s="42">
        <v>240.89761262830501</v>
      </c>
      <c r="K3708" s="42">
        <v>1302.51643670675</v>
      </c>
      <c r="N3708" s="43"/>
    </row>
    <row r="3709" spans="1:14" x14ac:dyDescent="0.3">
      <c r="A3709" s="10" t="s">
        <v>9</v>
      </c>
      <c r="B3709" s="10" t="s">
        <v>139</v>
      </c>
      <c r="C3709" s="10" t="s">
        <v>4722</v>
      </c>
      <c r="D3709" s="10" t="s">
        <v>4723</v>
      </c>
      <c r="E3709" s="11" t="s">
        <v>5778</v>
      </c>
      <c r="F3709" s="10" t="s">
        <v>4729</v>
      </c>
      <c r="G3709" s="11" t="s">
        <v>4730</v>
      </c>
      <c r="H3709" s="42">
        <v>0</v>
      </c>
      <c r="I3709" s="42">
        <v>0</v>
      </c>
      <c r="J3709" s="42">
        <v>0</v>
      </c>
      <c r="K3709" s="42">
        <v>0</v>
      </c>
      <c r="N3709" s="43"/>
    </row>
    <row r="3710" spans="1:14" x14ac:dyDescent="0.3">
      <c r="A3710" s="10" t="s">
        <v>9</v>
      </c>
      <c r="B3710" s="10" t="s">
        <v>139</v>
      </c>
      <c r="C3710" s="10" t="s">
        <v>4722</v>
      </c>
      <c r="D3710" s="10" t="s">
        <v>4723</v>
      </c>
      <c r="E3710" s="11" t="s">
        <v>5778</v>
      </c>
      <c r="F3710" s="10" t="s">
        <v>4731</v>
      </c>
      <c r="G3710" s="11" t="s">
        <v>4732</v>
      </c>
      <c r="H3710" s="42">
        <v>0</v>
      </c>
      <c r="I3710" s="42">
        <v>0</v>
      </c>
      <c r="J3710" s="42">
        <v>0</v>
      </c>
      <c r="K3710" s="42">
        <v>0</v>
      </c>
      <c r="N3710" s="43"/>
    </row>
    <row r="3711" spans="1:14" x14ac:dyDescent="0.3">
      <c r="A3711" s="10" t="s">
        <v>9</v>
      </c>
      <c r="B3711" s="10" t="s">
        <v>139</v>
      </c>
      <c r="C3711" s="10" t="s">
        <v>4722</v>
      </c>
      <c r="D3711" s="10" t="s">
        <v>4723</v>
      </c>
      <c r="E3711" s="11" t="s">
        <v>5778</v>
      </c>
      <c r="F3711" s="10" t="s">
        <v>4733</v>
      </c>
      <c r="G3711" s="11" t="s">
        <v>4734</v>
      </c>
      <c r="H3711" s="42">
        <v>662687.56539999996</v>
      </c>
      <c r="I3711" s="42">
        <v>2791.6643151692601</v>
      </c>
      <c r="J3711" s="42">
        <v>633.47149987443095</v>
      </c>
      <c r="K3711" s="42">
        <v>3425.1358150436899</v>
      </c>
      <c r="N3711" s="43"/>
    </row>
    <row r="3712" spans="1:14" x14ac:dyDescent="0.3">
      <c r="A3712" s="10" t="s">
        <v>9</v>
      </c>
      <c r="B3712" s="10" t="s">
        <v>139</v>
      </c>
      <c r="C3712" s="10" t="s">
        <v>4722</v>
      </c>
      <c r="D3712" s="10" t="s">
        <v>4723</v>
      </c>
      <c r="E3712" s="11" t="s">
        <v>5778</v>
      </c>
      <c r="F3712" s="10" t="s">
        <v>4735</v>
      </c>
      <c r="G3712" s="11" t="s">
        <v>4736</v>
      </c>
      <c r="H3712" s="42">
        <v>752290.39099999995</v>
      </c>
      <c r="I3712" s="42">
        <v>3169.1287859527101</v>
      </c>
      <c r="J3712" s="42">
        <v>719.12398436449496</v>
      </c>
      <c r="K3712" s="42">
        <v>3888.2527703172</v>
      </c>
      <c r="N3712" s="43"/>
    </row>
    <row r="3713" spans="1:14" x14ac:dyDescent="0.3">
      <c r="A3713" s="10" t="s">
        <v>9</v>
      </c>
      <c r="B3713" s="10" t="s">
        <v>139</v>
      </c>
      <c r="C3713" s="10" t="s">
        <v>4722</v>
      </c>
      <c r="D3713" s="10" t="s">
        <v>4723</v>
      </c>
      <c r="E3713" s="11" t="s">
        <v>5778</v>
      </c>
      <c r="F3713" s="10" t="s">
        <v>4815</v>
      </c>
      <c r="G3713" s="11" t="s">
        <v>4816</v>
      </c>
      <c r="H3713" s="42">
        <v>451747.5796</v>
      </c>
      <c r="I3713" s="42">
        <v>1903.05004019989</v>
      </c>
      <c r="J3713" s="42">
        <v>431.831275970739</v>
      </c>
      <c r="K3713" s="42">
        <v>2334.8813161706298</v>
      </c>
      <c r="N3713" s="43"/>
    </row>
    <row r="3714" spans="1:14" x14ac:dyDescent="0.3">
      <c r="A3714" s="10" t="s">
        <v>9</v>
      </c>
      <c r="B3714" s="10" t="s">
        <v>139</v>
      </c>
      <c r="C3714" s="10" t="s">
        <v>4722</v>
      </c>
      <c r="D3714" s="10" t="s">
        <v>4723</v>
      </c>
      <c r="E3714" s="11" t="s">
        <v>5778</v>
      </c>
      <c r="F3714" s="10" t="s">
        <v>4739</v>
      </c>
      <c r="G3714" s="11" t="s">
        <v>4740</v>
      </c>
      <c r="H3714" s="42">
        <v>532016.77769999998</v>
      </c>
      <c r="I3714" s="42">
        <v>2241.1952952767301</v>
      </c>
      <c r="J3714" s="42">
        <v>508.56162665975501</v>
      </c>
      <c r="K3714" s="42">
        <v>2749.75692193648</v>
      </c>
      <c r="N3714" s="43"/>
    </row>
    <row r="3715" spans="1:14" x14ac:dyDescent="0.3">
      <c r="A3715" s="10" t="s">
        <v>9</v>
      </c>
      <c r="B3715" s="10" t="s">
        <v>139</v>
      </c>
      <c r="C3715" s="10" t="s">
        <v>4722</v>
      </c>
      <c r="D3715" s="10" t="s">
        <v>4723</v>
      </c>
      <c r="E3715" s="11" t="s">
        <v>5778</v>
      </c>
      <c r="F3715" s="10" t="s">
        <v>4741</v>
      </c>
      <c r="G3715" s="11" t="s">
        <v>4742</v>
      </c>
      <c r="H3715" s="42">
        <v>311743.16470000002</v>
      </c>
      <c r="I3715" s="42">
        <v>1313.2618046007501</v>
      </c>
      <c r="J3715" s="42">
        <v>297.99926895501397</v>
      </c>
      <c r="K3715" s="42">
        <v>1611.26107355576</v>
      </c>
      <c r="N3715" s="43"/>
    </row>
    <row r="3716" spans="1:14" x14ac:dyDescent="0.3">
      <c r="A3716" s="10" t="s">
        <v>9</v>
      </c>
      <c r="B3716" s="10" t="s">
        <v>139</v>
      </c>
      <c r="C3716" s="10" t="s">
        <v>4743</v>
      </c>
      <c r="D3716" s="10" t="s">
        <v>4744</v>
      </c>
      <c r="E3716" s="11" t="s">
        <v>5752</v>
      </c>
      <c r="F3716" s="10" t="s">
        <v>13</v>
      </c>
      <c r="G3716" s="11" t="s">
        <v>415</v>
      </c>
      <c r="H3716" s="42">
        <v>0</v>
      </c>
      <c r="I3716" s="42">
        <v>0</v>
      </c>
      <c r="J3716" s="42">
        <v>0</v>
      </c>
      <c r="K3716" s="42">
        <v>0</v>
      </c>
      <c r="N3716" s="43"/>
    </row>
    <row r="3717" spans="1:14" x14ac:dyDescent="0.3">
      <c r="A3717" s="10" t="s">
        <v>9</v>
      </c>
      <c r="B3717" s="10" t="s">
        <v>139</v>
      </c>
      <c r="C3717" s="10" t="s">
        <v>4743</v>
      </c>
      <c r="D3717" s="10" t="s">
        <v>4744</v>
      </c>
      <c r="E3717" s="11" t="s">
        <v>5752</v>
      </c>
      <c r="F3717" s="10" t="s">
        <v>416</v>
      </c>
      <c r="G3717" s="11" t="s">
        <v>417</v>
      </c>
      <c r="H3717" s="42">
        <v>20106.189699999999</v>
      </c>
      <c r="I3717" s="42">
        <v>115.457828367338</v>
      </c>
      <c r="J3717" s="42">
        <v>283.769718339245</v>
      </c>
      <c r="K3717" s="42">
        <v>399.22754670658298</v>
      </c>
      <c r="N3717" s="43"/>
    </row>
    <row r="3718" spans="1:14" x14ac:dyDescent="0.3">
      <c r="A3718" s="10" t="s">
        <v>9</v>
      </c>
      <c r="B3718" s="10" t="s">
        <v>139</v>
      </c>
      <c r="C3718" s="10" t="s">
        <v>4743</v>
      </c>
      <c r="D3718" s="10" t="s">
        <v>4744</v>
      </c>
      <c r="E3718" s="11" t="s">
        <v>5752</v>
      </c>
      <c r="F3718" s="10" t="s">
        <v>4746</v>
      </c>
      <c r="G3718" s="11" t="s">
        <v>4747</v>
      </c>
      <c r="H3718" s="42">
        <v>0</v>
      </c>
      <c r="I3718" s="42">
        <v>0</v>
      </c>
      <c r="J3718" s="42">
        <v>0</v>
      </c>
      <c r="K3718" s="42">
        <v>0</v>
      </c>
      <c r="N3718" s="43"/>
    </row>
    <row r="3719" spans="1:14" x14ac:dyDescent="0.3">
      <c r="A3719" s="10" t="s">
        <v>9</v>
      </c>
      <c r="B3719" s="10" t="s">
        <v>139</v>
      </c>
      <c r="C3719" s="10" t="s">
        <v>4743</v>
      </c>
      <c r="D3719" s="10" t="s">
        <v>4744</v>
      </c>
      <c r="E3719" s="11" t="s">
        <v>5752</v>
      </c>
      <c r="F3719" s="10" t="s">
        <v>4838</v>
      </c>
      <c r="G3719" s="11" t="s">
        <v>4839</v>
      </c>
      <c r="H3719" s="42">
        <v>296024.23560000001</v>
      </c>
      <c r="I3719" s="42">
        <v>1663.9386909134801</v>
      </c>
      <c r="J3719" s="42">
        <v>0</v>
      </c>
      <c r="K3719" s="42">
        <v>1663.9386909134801</v>
      </c>
      <c r="N3719" s="43"/>
    </row>
    <row r="3720" spans="1:14" x14ac:dyDescent="0.3">
      <c r="A3720" s="10" t="s">
        <v>9</v>
      </c>
      <c r="B3720" s="10" t="s">
        <v>139</v>
      </c>
      <c r="C3720" s="10" t="s">
        <v>4743</v>
      </c>
      <c r="D3720" s="10" t="s">
        <v>4744</v>
      </c>
      <c r="E3720" s="11" t="s">
        <v>5752</v>
      </c>
      <c r="F3720" s="10" t="s">
        <v>4840</v>
      </c>
      <c r="G3720" s="11" t="s">
        <v>4841</v>
      </c>
      <c r="H3720" s="42">
        <v>116385.5968</v>
      </c>
      <c r="I3720" s="42">
        <v>654.19811779504198</v>
      </c>
      <c r="J3720" s="42">
        <v>0</v>
      </c>
      <c r="K3720" s="42">
        <v>654.19811779504198</v>
      </c>
      <c r="N3720" s="43"/>
    </row>
    <row r="3721" spans="1:14" x14ac:dyDescent="0.3">
      <c r="A3721" s="10" t="s">
        <v>9</v>
      </c>
      <c r="B3721" s="10" t="s">
        <v>139</v>
      </c>
      <c r="C3721" s="10" t="s">
        <v>4743</v>
      </c>
      <c r="D3721" s="10" t="s">
        <v>4750</v>
      </c>
      <c r="E3721" s="11" t="s">
        <v>5067</v>
      </c>
      <c r="F3721" s="10" t="s">
        <v>416</v>
      </c>
      <c r="G3721" s="11" t="s">
        <v>417</v>
      </c>
      <c r="H3721" s="42">
        <v>15914.742</v>
      </c>
      <c r="I3721" s="42">
        <v>76.073223350253798</v>
      </c>
      <c r="J3721" s="42">
        <v>0</v>
      </c>
      <c r="K3721" s="42">
        <v>76.073223350253798</v>
      </c>
      <c r="N3721" s="43"/>
    </row>
    <row r="3722" spans="1:14" x14ac:dyDescent="0.3">
      <c r="A3722" s="10" t="s">
        <v>9</v>
      </c>
      <c r="B3722" s="10" t="s">
        <v>139</v>
      </c>
      <c r="C3722" s="10" t="s">
        <v>4743</v>
      </c>
      <c r="D3722" s="10" t="s">
        <v>4750</v>
      </c>
      <c r="E3722" s="11" t="s">
        <v>5067</v>
      </c>
      <c r="F3722" s="10" t="s">
        <v>4746</v>
      </c>
      <c r="G3722" s="11" t="s">
        <v>4747</v>
      </c>
      <c r="H3722" s="42">
        <v>7114.8257999999996</v>
      </c>
      <c r="I3722" s="42">
        <v>34.009205733054699</v>
      </c>
      <c r="J3722" s="42">
        <v>0</v>
      </c>
      <c r="K3722" s="42">
        <v>34.009205733054699</v>
      </c>
      <c r="N3722" s="43"/>
    </row>
    <row r="3723" spans="1:14" x14ac:dyDescent="0.3">
      <c r="A3723" s="10" t="s">
        <v>9</v>
      </c>
      <c r="B3723" s="10" t="s">
        <v>139</v>
      </c>
      <c r="C3723" s="10" t="s">
        <v>4743</v>
      </c>
      <c r="D3723" s="10" t="s">
        <v>4752</v>
      </c>
      <c r="E3723" s="11" t="s">
        <v>5323</v>
      </c>
      <c r="F3723" s="10" t="s">
        <v>416</v>
      </c>
      <c r="G3723" s="11" t="s">
        <v>417</v>
      </c>
      <c r="H3723" s="42">
        <v>6988.6922000000004</v>
      </c>
      <c r="I3723" s="42">
        <v>31.458638478369298</v>
      </c>
      <c r="J3723" s="42">
        <v>0</v>
      </c>
      <c r="K3723" s="42">
        <v>31.458638478369298</v>
      </c>
      <c r="N3723" s="43"/>
    </row>
    <row r="3724" spans="1:14" x14ac:dyDescent="0.3">
      <c r="A3724" s="10" t="s">
        <v>9</v>
      </c>
      <c r="B3724" s="10" t="s">
        <v>139</v>
      </c>
      <c r="C3724" s="10" t="s">
        <v>4743</v>
      </c>
      <c r="D3724" s="10" t="s">
        <v>4752</v>
      </c>
      <c r="E3724" s="11" t="s">
        <v>5323</v>
      </c>
      <c r="F3724" s="10" t="s">
        <v>4746</v>
      </c>
      <c r="G3724" s="11" t="s">
        <v>4747</v>
      </c>
      <c r="H3724" s="42">
        <v>1747.173</v>
      </c>
      <c r="I3724" s="42">
        <v>7.8646596195923104</v>
      </c>
      <c r="J3724" s="42">
        <v>0</v>
      </c>
      <c r="K3724" s="42">
        <v>7.8646596195923104</v>
      </c>
      <c r="N3724" s="43"/>
    </row>
    <row r="3725" spans="1:14" x14ac:dyDescent="0.3">
      <c r="A3725" s="10" t="s">
        <v>9</v>
      </c>
      <c r="B3725" s="10" t="s">
        <v>139</v>
      </c>
      <c r="C3725" s="10" t="s">
        <v>4743</v>
      </c>
      <c r="D3725" s="10" t="s">
        <v>4752</v>
      </c>
      <c r="E3725" s="11" t="s">
        <v>5323</v>
      </c>
      <c r="F3725" s="10" t="s">
        <v>4748</v>
      </c>
      <c r="G3725" s="11" t="s">
        <v>4749</v>
      </c>
      <c r="H3725" s="42">
        <v>24909.293399999999</v>
      </c>
      <c r="I3725" s="42">
        <v>93.616395539265397</v>
      </c>
      <c r="J3725" s="42">
        <v>0</v>
      </c>
      <c r="K3725" s="42">
        <v>93.616395539265397</v>
      </c>
      <c r="N3725" s="43"/>
    </row>
    <row r="3726" spans="1:14" x14ac:dyDescent="0.3">
      <c r="A3726" s="10" t="s">
        <v>9</v>
      </c>
      <c r="B3726" s="10" t="s">
        <v>139</v>
      </c>
      <c r="C3726" s="10" t="s">
        <v>4743</v>
      </c>
      <c r="D3726" s="10" t="s">
        <v>4752</v>
      </c>
      <c r="E3726" s="11" t="s">
        <v>5323</v>
      </c>
      <c r="F3726" s="10" t="s">
        <v>4760</v>
      </c>
      <c r="G3726" s="11" t="s">
        <v>4761</v>
      </c>
      <c r="H3726" s="42">
        <v>55353.9853</v>
      </c>
      <c r="I3726" s="42">
        <v>208.03643453170099</v>
      </c>
      <c r="J3726" s="42">
        <v>0</v>
      </c>
      <c r="K3726" s="42">
        <v>208.03643453170099</v>
      </c>
      <c r="N3726" s="43"/>
    </row>
    <row r="3727" spans="1:14" x14ac:dyDescent="0.3">
      <c r="A3727" s="10" t="s">
        <v>9</v>
      </c>
      <c r="B3727" s="10" t="s">
        <v>139</v>
      </c>
      <c r="C3727" s="10" t="s">
        <v>4743</v>
      </c>
      <c r="D3727" s="10" t="s">
        <v>4752</v>
      </c>
      <c r="E3727" s="11" t="s">
        <v>5323</v>
      </c>
      <c r="F3727" s="10" t="s">
        <v>4754</v>
      </c>
      <c r="G3727" s="11" t="s">
        <v>4755</v>
      </c>
      <c r="H3727" s="42">
        <v>0</v>
      </c>
      <c r="I3727" s="42">
        <v>0</v>
      </c>
      <c r="J3727" s="42">
        <v>0</v>
      </c>
      <c r="K3727" s="42">
        <v>0</v>
      </c>
      <c r="N3727" s="43"/>
    </row>
    <row r="3728" spans="1:14" x14ac:dyDescent="0.3">
      <c r="A3728" s="10" t="s">
        <v>9</v>
      </c>
      <c r="B3728" s="10" t="s">
        <v>139</v>
      </c>
      <c r="C3728" s="10" t="s">
        <v>4743</v>
      </c>
      <c r="D3728" s="10" t="s">
        <v>4756</v>
      </c>
      <c r="E3728" s="11" t="s">
        <v>4919</v>
      </c>
      <c r="F3728" s="10" t="s">
        <v>416</v>
      </c>
      <c r="G3728" s="11" t="s">
        <v>417</v>
      </c>
      <c r="H3728" s="42">
        <v>20623.394400000001</v>
      </c>
      <c r="I3728" s="42">
        <v>83.464869383533497</v>
      </c>
      <c r="J3728" s="42">
        <v>17.8438645497395</v>
      </c>
      <c r="K3728" s="42">
        <v>101.308733933273</v>
      </c>
      <c r="N3728" s="43"/>
    </row>
    <row r="3729" spans="1:14" x14ac:dyDescent="0.3">
      <c r="A3729" s="10" t="s">
        <v>9</v>
      </c>
      <c r="B3729" s="10" t="s">
        <v>139</v>
      </c>
      <c r="C3729" s="10" t="s">
        <v>4743</v>
      </c>
      <c r="D3729" s="10" t="s">
        <v>4756</v>
      </c>
      <c r="E3729" s="11" t="s">
        <v>4919</v>
      </c>
      <c r="F3729" s="10" t="s">
        <v>4746</v>
      </c>
      <c r="G3729" s="11" t="s">
        <v>4747</v>
      </c>
      <c r="H3729" s="42">
        <v>17962.3112</v>
      </c>
      <c r="I3729" s="42">
        <v>72.695208817916296</v>
      </c>
      <c r="J3729" s="42">
        <v>15.5414304142893</v>
      </c>
      <c r="K3729" s="42">
        <v>88.236639232205505</v>
      </c>
      <c r="N3729" s="43"/>
    </row>
    <row r="3730" spans="1:14" x14ac:dyDescent="0.3">
      <c r="A3730" s="10" t="s">
        <v>9</v>
      </c>
      <c r="B3730" s="10" t="s">
        <v>139</v>
      </c>
      <c r="C3730" s="10" t="s">
        <v>4743</v>
      </c>
      <c r="D3730" s="10" t="s">
        <v>4758</v>
      </c>
      <c r="E3730" s="11" t="s">
        <v>5779</v>
      </c>
      <c r="F3730" s="10" t="s">
        <v>416</v>
      </c>
      <c r="G3730" s="11" t="s">
        <v>417</v>
      </c>
      <c r="H3730" s="42">
        <v>10702.924999999999</v>
      </c>
      <c r="I3730" s="42">
        <v>17.6801283508849</v>
      </c>
      <c r="J3730" s="42">
        <v>0</v>
      </c>
      <c r="K3730" s="42">
        <v>17.6801283508849</v>
      </c>
      <c r="N3730" s="43"/>
    </row>
    <row r="3731" spans="1:14" x14ac:dyDescent="0.3">
      <c r="A3731" s="10" t="s">
        <v>9</v>
      </c>
      <c r="B3731" s="10" t="s">
        <v>139</v>
      </c>
      <c r="C3731" s="10" t="s">
        <v>4743</v>
      </c>
      <c r="D3731" s="10" t="s">
        <v>4758</v>
      </c>
      <c r="E3731" s="11" t="s">
        <v>5779</v>
      </c>
      <c r="F3731" s="10" t="s">
        <v>4746</v>
      </c>
      <c r="G3731" s="11" t="s">
        <v>4747</v>
      </c>
      <c r="H3731" s="42">
        <v>1995.4606000000001</v>
      </c>
      <c r="I3731" s="42">
        <v>3.29629511626668</v>
      </c>
      <c r="J3731" s="42">
        <v>0</v>
      </c>
      <c r="K3731" s="42">
        <v>3.29629511626668</v>
      </c>
      <c r="N3731" s="43"/>
    </row>
    <row r="3732" spans="1:14" x14ac:dyDescent="0.3">
      <c r="A3732" s="10" t="s">
        <v>9</v>
      </c>
      <c r="B3732" s="10" t="s">
        <v>139</v>
      </c>
      <c r="C3732" s="10" t="s">
        <v>4743</v>
      </c>
      <c r="D3732" s="10" t="s">
        <v>4762</v>
      </c>
      <c r="E3732" s="11" t="s">
        <v>4826</v>
      </c>
      <c r="F3732" s="10" t="s">
        <v>416</v>
      </c>
      <c r="G3732" s="11" t="s">
        <v>417</v>
      </c>
      <c r="H3732" s="42">
        <v>26607.013599999998</v>
      </c>
      <c r="I3732" s="42">
        <v>170.50556939846501</v>
      </c>
      <c r="J3732" s="42">
        <v>0</v>
      </c>
      <c r="K3732" s="42">
        <v>170.50556939846501</v>
      </c>
      <c r="N3732" s="43"/>
    </row>
    <row r="3733" spans="1:14" x14ac:dyDescent="0.3">
      <c r="A3733" s="10" t="s">
        <v>9</v>
      </c>
      <c r="B3733" s="10" t="s">
        <v>139</v>
      </c>
      <c r="C3733" s="10" t="s">
        <v>4743</v>
      </c>
      <c r="D3733" s="10" t="s">
        <v>4762</v>
      </c>
      <c r="E3733" s="11" t="s">
        <v>4826</v>
      </c>
      <c r="F3733" s="10" t="s">
        <v>4746</v>
      </c>
      <c r="G3733" s="11" t="s">
        <v>4747</v>
      </c>
      <c r="H3733" s="42">
        <v>2789.4450000000002</v>
      </c>
      <c r="I3733" s="42">
        <v>17.8755838885488</v>
      </c>
      <c r="J3733" s="42">
        <v>0</v>
      </c>
      <c r="K3733" s="42">
        <v>17.8755838885488</v>
      </c>
      <c r="N3733" s="43"/>
    </row>
    <row r="3734" spans="1:14" x14ac:dyDescent="0.3">
      <c r="A3734" s="10" t="s">
        <v>9</v>
      </c>
      <c r="B3734" s="10" t="s">
        <v>139</v>
      </c>
      <c r="C3734" s="10" t="s">
        <v>4743</v>
      </c>
      <c r="D3734" s="10" t="s">
        <v>4766</v>
      </c>
      <c r="E3734" s="11" t="s">
        <v>5780</v>
      </c>
      <c r="F3734" s="10" t="s">
        <v>416</v>
      </c>
      <c r="G3734" s="11" t="s">
        <v>417</v>
      </c>
      <c r="H3734" s="42">
        <v>12685.277700000001</v>
      </c>
      <c r="I3734" s="42">
        <v>65.046579186690906</v>
      </c>
      <c r="J3734" s="42">
        <v>0</v>
      </c>
      <c r="K3734" s="42">
        <v>65.046579186690906</v>
      </c>
      <c r="N3734" s="43"/>
    </row>
    <row r="3735" spans="1:14" x14ac:dyDescent="0.3">
      <c r="A3735" s="10" t="s">
        <v>9</v>
      </c>
      <c r="B3735" s="10" t="s">
        <v>139</v>
      </c>
      <c r="C3735" s="10" t="s">
        <v>4743</v>
      </c>
      <c r="D3735" s="10" t="s">
        <v>4766</v>
      </c>
      <c r="E3735" s="11" t="s">
        <v>5780</v>
      </c>
      <c r="F3735" s="10" t="s">
        <v>4746</v>
      </c>
      <c r="G3735" s="11" t="s">
        <v>4747</v>
      </c>
      <c r="H3735" s="42">
        <v>2916.1558</v>
      </c>
      <c r="I3735" s="42">
        <v>14.9532365946416</v>
      </c>
      <c r="J3735" s="42">
        <v>0</v>
      </c>
      <c r="K3735" s="42">
        <v>14.9532365946416</v>
      </c>
      <c r="N3735" s="43"/>
    </row>
    <row r="3736" spans="1:14" x14ac:dyDescent="0.3">
      <c r="A3736" s="10" t="s">
        <v>9</v>
      </c>
      <c r="B3736" s="10" t="s">
        <v>139</v>
      </c>
      <c r="C3736" s="10" t="s">
        <v>4743</v>
      </c>
      <c r="D3736" s="10" t="s">
        <v>4768</v>
      </c>
      <c r="E3736" s="11" t="s">
        <v>5150</v>
      </c>
      <c r="F3736" s="10" t="s">
        <v>416</v>
      </c>
      <c r="G3736" s="11" t="s">
        <v>417</v>
      </c>
      <c r="H3736" s="42">
        <v>16378.2731</v>
      </c>
      <c r="I3736" s="42">
        <v>35.631011624476201</v>
      </c>
      <c r="J3736" s="42">
        <v>0</v>
      </c>
      <c r="K3736" s="42">
        <v>35.631011624476201</v>
      </c>
      <c r="N3736" s="43"/>
    </row>
    <row r="3737" spans="1:14" x14ac:dyDescent="0.3">
      <c r="A3737" s="10" t="s">
        <v>9</v>
      </c>
      <c r="B3737" s="10" t="s">
        <v>139</v>
      </c>
      <c r="C3737" s="10" t="s">
        <v>4743</v>
      </c>
      <c r="D3737" s="10" t="s">
        <v>4768</v>
      </c>
      <c r="E3737" s="11" t="s">
        <v>5150</v>
      </c>
      <c r="F3737" s="10" t="s">
        <v>4746</v>
      </c>
      <c r="G3737" s="11" t="s">
        <v>4747</v>
      </c>
      <c r="H3737" s="42">
        <v>0</v>
      </c>
      <c r="I3737" s="42">
        <v>0</v>
      </c>
      <c r="J3737" s="42">
        <v>0</v>
      </c>
      <c r="K3737" s="42">
        <v>0</v>
      </c>
      <c r="N3737" s="43"/>
    </row>
    <row r="3738" spans="1:14" x14ac:dyDescent="0.3">
      <c r="A3738" s="10" t="s">
        <v>9</v>
      </c>
      <c r="B3738" s="10" t="s">
        <v>139</v>
      </c>
      <c r="C3738" s="10" t="s">
        <v>4743</v>
      </c>
      <c r="D3738" s="10" t="s">
        <v>4770</v>
      </c>
      <c r="E3738" s="11" t="s">
        <v>5327</v>
      </c>
      <c r="F3738" s="10" t="s">
        <v>13</v>
      </c>
      <c r="G3738" s="11" t="s">
        <v>415</v>
      </c>
      <c r="H3738" s="42">
        <v>0</v>
      </c>
      <c r="I3738" s="42">
        <v>0</v>
      </c>
      <c r="J3738" s="42">
        <v>0</v>
      </c>
      <c r="K3738" s="42">
        <v>0</v>
      </c>
      <c r="N3738" s="43"/>
    </row>
    <row r="3739" spans="1:14" x14ac:dyDescent="0.3">
      <c r="A3739" s="10" t="s">
        <v>9</v>
      </c>
      <c r="B3739" s="10" t="s">
        <v>139</v>
      </c>
      <c r="C3739" s="10" t="s">
        <v>4743</v>
      </c>
      <c r="D3739" s="10" t="s">
        <v>4770</v>
      </c>
      <c r="E3739" s="11" t="s">
        <v>5327</v>
      </c>
      <c r="F3739" s="10" t="s">
        <v>416</v>
      </c>
      <c r="G3739" s="11" t="s">
        <v>417</v>
      </c>
      <c r="H3739" s="42">
        <v>19253.794300000001</v>
      </c>
      <c r="I3739" s="42">
        <v>81.285713680643795</v>
      </c>
      <c r="J3739" s="42">
        <v>44.287888650461397</v>
      </c>
      <c r="K3739" s="42">
        <v>125.57360233110499</v>
      </c>
      <c r="N3739" s="43"/>
    </row>
    <row r="3740" spans="1:14" x14ac:dyDescent="0.3">
      <c r="A3740" s="10" t="s">
        <v>9</v>
      </c>
      <c r="B3740" s="10" t="s">
        <v>139</v>
      </c>
      <c r="C3740" s="10" t="s">
        <v>4743</v>
      </c>
      <c r="D3740" s="10" t="s">
        <v>4770</v>
      </c>
      <c r="E3740" s="11" t="s">
        <v>5327</v>
      </c>
      <c r="F3740" s="10" t="s">
        <v>4746</v>
      </c>
      <c r="G3740" s="11" t="s">
        <v>4747</v>
      </c>
      <c r="H3740" s="42">
        <v>0</v>
      </c>
      <c r="I3740" s="42">
        <v>0</v>
      </c>
      <c r="J3740" s="42">
        <v>0</v>
      </c>
      <c r="K3740" s="42">
        <v>0</v>
      </c>
      <c r="N3740" s="43"/>
    </row>
    <row r="3741" spans="1:14" x14ac:dyDescent="0.3">
      <c r="A3741" s="10" t="s">
        <v>9</v>
      </c>
      <c r="B3741" s="10" t="s">
        <v>139</v>
      </c>
      <c r="C3741" s="10" t="s">
        <v>4743</v>
      </c>
      <c r="D3741" s="10" t="s">
        <v>4772</v>
      </c>
      <c r="E3741" s="11" t="s">
        <v>5677</v>
      </c>
      <c r="F3741" s="10" t="s">
        <v>13</v>
      </c>
      <c r="G3741" s="11" t="s">
        <v>415</v>
      </c>
      <c r="H3741" s="42">
        <v>0</v>
      </c>
      <c r="I3741" s="42">
        <v>0</v>
      </c>
      <c r="J3741" s="42">
        <v>0</v>
      </c>
      <c r="K3741" s="42">
        <v>0</v>
      </c>
      <c r="N3741" s="43"/>
    </row>
    <row r="3742" spans="1:14" x14ac:dyDescent="0.3">
      <c r="A3742" s="10" t="s">
        <v>9</v>
      </c>
      <c r="B3742" s="10" t="s">
        <v>139</v>
      </c>
      <c r="C3742" s="10" t="s">
        <v>4743</v>
      </c>
      <c r="D3742" s="10" t="s">
        <v>4772</v>
      </c>
      <c r="E3742" s="11" t="s">
        <v>5677</v>
      </c>
      <c r="F3742" s="10" t="s">
        <v>416</v>
      </c>
      <c r="G3742" s="11" t="s">
        <v>417</v>
      </c>
      <c r="H3742" s="42">
        <v>0</v>
      </c>
      <c r="I3742" s="42">
        <v>0</v>
      </c>
      <c r="J3742" s="42">
        <v>0</v>
      </c>
      <c r="K3742" s="42">
        <v>0</v>
      </c>
      <c r="N3742" s="43"/>
    </row>
    <row r="3743" spans="1:14" x14ac:dyDescent="0.3">
      <c r="A3743" s="10" t="s">
        <v>9</v>
      </c>
      <c r="B3743" s="10" t="s">
        <v>139</v>
      </c>
      <c r="C3743" s="10" t="s">
        <v>4743</v>
      </c>
      <c r="D3743" s="10" t="s">
        <v>4772</v>
      </c>
      <c r="E3743" s="11" t="s">
        <v>5677</v>
      </c>
      <c r="F3743" s="10" t="s">
        <v>4746</v>
      </c>
      <c r="G3743" s="11" t="s">
        <v>4747</v>
      </c>
      <c r="H3743" s="42">
        <v>0</v>
      </c>
      <c r="I3743" s="42">
        <v>0</v>
      </c>
      <c r="J3743" s="42">
        <v>0</v>
      </c>
      <c r="K3743" s="42">
        <v>0</v>
      </c>
      <c r="N3743" s="43"/>
    </row>
    <row r="3744" spans="1:14" x14ac:dyDescent="0.3">
      <c r="A3744" s="10" t="s">
        <v>9</v>
      </c>
      <c r="B3744" s="10" t="s">
        <v>139</v>
      </c>
      <c r="C3744" s="10" t="s">
        <v>4743</v>
      </c>
      <c r="D3744" s="10" t="s">
        <v>4774</v>
      </c>
      <c r="E3744" s="11" t="s">
        <v>4777</v>
      </c>
      <c r="F3744" s="10" t="s">
        <v>416</v>
      </c>
      <c r="G3744" s="11" t="s">
        <v>417</v>
      </c>
      <c r="H3744" s="42">
        <v>12597.8341</v>
      </c>
      <c r="I3744" s="42">
        <v>63.935817852288203</v>
      </c>
      <c r="J3744" s="42">
        <v>0</v>
      </c>
      <c r="K3744" s="42">
        <v>63.935817852288203</v>
      </c>
      <c r="N3744" s="43"/>
    </row>
    <row r="3745" spans="1:14" x14ac:dyDescent="0.3">
      <c r="A3745" s="10" t="s">
        <v>9</v>
      </c>
      <c r="B3745" s="10" t="s">
        <v>139</v>
      </c>
      <c r="C3745" s="10" t="s">
        <v>4743</v>
      </c>
      <c r="D3745" s="10" t="s">
        <v>4774</v>
      </c>
      <c r="E3745" s="11" t="s">
        <v>4777</v>
      </c>
      <c r="F3745" s="10" t="s">
        <v>4746</v>
      </c>
      <c r="G3745" s="11" t="s">
        <v>4747</v>
      </c>
      <c r="H3745" s="42">
        <v>509.39920000000001</v>
      </c>
      <c r="I3745" s="42">
        <v>2.5852741277752598</v>
      </c>
      <c r="J3745" s="42">
        <v>0</v>
      </c>
      <c r="K3745" s="42">
        <v>2.5852741277752598</v>
      </c>
      <c r="N3745" s="43"/>
    </row>
    <row r="3746" spans="1:14" x14ac:dyDescent="0.3">
      <c r="A3746" s="10" t="s">
        <v>9</v>
      </c>
      <c r="B3746" s="10" t="s">
        <v>139</v>
      </c>
      <c r="C3746" s="10" t="s">
        <v>4743</v>
      </c>
      <c r="D3746" s="10" t="s">
        <v>4776</v>
      </c>
      <c r="E3746" s="11" t="s">
        <v>5781</v>
      </c>
      <c r="F3746" s="10" t="s">
        <v>13</v>
      </c>
      <c r="G3746" s="11" t="s">
        <v>415</v>
      </c>
      <c r="H3746" s="42">
        <v>0</v>
      </c>
      <c r="I3746" s="42">
        <v>0</v>
      </c>
      <c r="J3746" s="42">
        <v>0</v>
      </c>
      <c r="K3746" s="42">
        <v>0</v>
      </c>
      <c r="N3746" s="43"/>
    </row>
    <row r="3747" spans="1:14" x14ac:dyDescent="0.3">
      <c r="A3747" s="10" t="s">
        <v>9</v>
      </c>
      <c r="B3747" s="10" t="s">
        <v>139</v>
      </c>
      <c r="C3747" s="10" t="s">
        <v>4743</v>
      </c>
      <c r="D3747" s="10" t="s">
        <v>4776</v>
      </c>
      <c r="E3747" s="11" t="s">
        <v>5781</v>
      </c>
      <c r="F3747" s="10" t="s">
        <v>416</v>
      </c>
      <c r="G3747" s="11" t="s">
        <v>417</v>
      </c>
      <c r="H3747" s="42">
        <v>0</v>
      </c>
      <c r="I3747" s="42">
        <v>0</v>
      </c>
      <c r="J3747" s="42">
        <v>0</v>
      </c>
      <c r="K3747" s="42">
        <v>0</v>
      </c>
      <c r="N3747" s="43"/>
    </row>
    <row r="3748" spans="1:14" x14ac:dyDescent="0.3">
      <c r="A3748" s="10" t="s">
        <v>9</v>
      </c>
      <c r="B3748" s="10" t="s">
        <v>139</v>
      </c>
      <c r="C3748" s="10" t="s">
        <v>4743</v>
      </c>
      <c r="D3748" s="10" t="s">
        <v>4776</v>
      </c>
      <c r="E3748" s="11" t="s">
        <v>5781</v>
      </c>
      <c r="F3748" s="10" t="s">
        <v>4746</v>
      </c>
      <c r="G3748" s="11" t="s">
        <v>4747</v>
      </c>
      <c r="H3748" s="42">
        <v>0</v>
      </c>
      <c r="I3748" s="42">
        <v>0</v>
      </c>
      <c r="J3748" s="42">
        <v>0</v>
      </c>
      <c r="K3748" s="42">
        <v>0</v>
      </c>
      <c r="N3748" s="43"/>
    </row>
    <row r="3749" spans="1:14" x14ac:dyDescent="0.3">
      <c r="A3749" s="10" t="s">
        <v>9</v>
      </c>
      <c r="B3749" s="10" t="s">
        <v>139</v>
      </c>
      <c r="C3749" s="10" t="s">
        <v>4779</v>
      </c>
      <c r="D3749" s="10" t="s">
        <v>5224</v>
      </c>
      <c r="E3749" s="11" t="s">
        <v>5225</v>
      </c>
      <c r="F3749" s="10" t="s">
        <v>13</v>
      </c>
      <c r="G3749" s="11" t="s">
        <v>415</v>
      </c>
      <c r="H3749" s="42">
        <v>0</v>
      </c>
      <c r="I3749" s="42">
        <v>0</v>
      </c>
      <c r="J3749" s="42">
        <v>0</v>
      </c>
      <c r="K3749" s="42">
        <v>0</v>
      </c>
      <c r="N3749" s="43"/>
    </row>
    <row r="3750" spans="1:14" x14ac:dyDescent="0.3">
      <c r="A3750" s="10" t="s">
        <v>9</v>
      </c>
      <c r="B3750" s="10" t="s">
        <v>139</v>
      </c>
      <c r="C3750" s="10" t="s">
        <v>4779</v>
      </c>
      <c r="D3750" s="10" t="s">
        <v>5224</v>
      </c>
      <c r="E3750" s="11" t="s">
        <v>5225</v>
      </c>
      <c r="F3750" s="10" t="s">
        <v>416</v>
      </c>
      <c r="G3750" s="11" t="s">
        <v>417</v>
      </c>
      <c r="H3750" s="42">
        <v>75796.913799999995</v>
      </c>
      <c r="I3750" s="42">
        <v>849.93283717325903</v>
      </c>
      <c r="J3750" s="42">
        <v>15169.4599224298</v>
      </c>
      <c r="K3750" s="42">
        <v>16019.392759603001</v>
      </c>
      <c r="N3750" s="43"/>
    </row>
    <row r="3751" spans="1:14" x14ac:dyDescent="0.3">
      <c r="A3751" s="10" t="s">
        <v>9</v>
      </c>
      <c r="B3751" s="10" t="s">
        <v>139</v>
      </c>
      <c r="C3751" s="10" t="s">
        <v>4779</v>
      </c>
      <c r="D3751" s="10" t="s">
        <v>5224</v>
      </c>
      <c r="E3751" s="11" t="s">
        <v>5225</v>
      </c>
      <c r="F3751" s="10" t="s">
        <v>4731</v>
      </c>
      <c r="G3751" s="11" t="s">
        <v>4732</v>
      </c>
      <c r="H3751" s="42">
        <v>0</v>
      </c>
      <c r="I3751" s="42">
        <v>0</v>
      </c>
      <c r="J3751" s="42">
        <v>0</v>
      </c>
      <c r="K3751" s="42">
        <v>0</v>
      </c>
      <c r="N3751" s="43"/>
    </row>
    <row r="3752" spans="1:14" x14ac:dyDescent="0.3">
      <c r="A3752" s="10" t="s">
        <v>9</v>
      </c>
      <c r="B3752" s="10" t="s">
        <v>139</v>
      </c>
      <c r="C3752" s="10" t="s">
        <v>4779</v>
      </c>
      <c r="D3752" s="10" t="s">
        <v>5224</v>
      </c>
      <c r="E3752" s="11" t="s">
        <v>5225</v>
      </c>
      <c r="F3752" s="10" t="s">
        <v>4786</v>
      </c>
      <c r="G3752" s="11" t="s">
        <v>4787</v>
      </c>
      <c r="H3752" s="42">
        <v>0</v>
      </c>
      <c r="I3752" s="42">
        <v>0</v>
      </c>
      <c r="J3752" s="42">
        <v>0</v>
      </c>
      <c r="K3752" s="42">
        <v>0</v>
      </c>
      <c r="N3752" s="43"/>
    </row>
    <row r="3753" spans="1:14" x14ac:dyDescent="0.3">
      <c r="A3753" s="10" t="s">
        <v>9</v>
      </c>
      <c r="B3753" s="10" t="s">
        <v>139</v>
      </c>
      <c r="C3753" s="10" t="s">
        <v>4779</v>
      </c>
      <c r="D3753" s="10" t="s">
        <v>5224</v>
      </c>
      <c r="E3753" s="11" t="s">
        <v>5225</v>
      </c>
      <c r="F3753" s="10" t="s">
        <v>71</v>
      </c>
      <c r="G3753" s="11" t="s">
        <v>4778</v>
      </c>
      <c r="H3753" s="42">
        <v>2669.7134999999998</v>
      </c>
      <c r="I3753" s="42">
        <v>29.936274924741401</v>
      </c>
      <c r="J3753" s="42">
        <v>534.29765604541797</v>
      </c>
      <c r="K3753" s="42">
        <v>564.23393097016003</v>
      </c>
      <c r="N3753" s="43"/>
    </row>
    <row r="3754" spans="1:14" x14ac:dyDescent="0.3">
      <c r="A3754" s="10" t="s">
        <v>9</v>
      </c>
      <c r="B3754" s="10" t="s">
        <v>139</v>
      </c>
      <c r="C3754" s="10" t="s">
        <v>4779</v>
      </c>
      <c r="D3754" s="10" t="s">
        <v>5224</v>
      </c>
      <c r="E3754" s="11" t="s">
        <v>5225</v>
      </c>
      <c r="F3754" s="10" t="s">
        <v>4788</v>
      </c>
      <c r="G3754" s="11" t="s">
        <v>4789</v>
      </c>
      <c r="H3754" s="42">
        <v>0</v>
      </c>
      <c r="I3754" s="42">
        <v>0</v>
      </c>
      <c r="J3754" s="42">
        <v>0</v>
      </c>
      <c r="K3754" s="42">
        <v>0</v>
      </c>
      <c r="N3754" s="43"/>
    </row>
    <row r="3755" spans="1:14" x14ac:dyDescent="0.3">
      <c r="A3755" s="10" t="s">
        <v>9</v>
      </c>
      <c r="B3755" s="10" t="s">
        <v>139</v>
      </c>
      <c r="C3755" s="10" t="s">
        <v>4779</v>
      </c>
      <c r="D3755" s="10" t="s">
        <v>5782</v>
      </c>
      <c r="E3755" s="11" t="s">
        <v>5783</v>
      </c>
      <c r="F3755" s="10" t="s">
        <v>13</v>
      </c>
      <c r="G3755" s="11" t="s">
        <v>415</v>
      </c>
      <c r="H3755" s="42">
        <v>0</v>
      </c>
      <c r="I3755" s="42">
        <v>0</v>
      </c>
      <c r="J3755" s="42">
        <v>0</v>
      </c>
      <c r="K3755" s="42">
        <v>0</v>
      </c>
      <c r="N3755" s="43"/>
    </row>
    <row r="3756" spans="1:14" x14ac:dyDescent="0.3">
      <c r="A3756" s="10" t="s">
        <v>9</v>
      </c>
      <c r="B3756" s="10" t="s">
        <v>139</v>
      </c>
      <c r="C3756" s="10" t="s">
        <v>4779</v>
      </c>
      <c r="D3756" s="10" t="s">
        <v>5782</v>
      </c>
      <c r="E3756" s="11" t="s">
        <v>5783</v>
      </c>
      <c r="F3756" s="10" t="s">
        <v>416</v>
      </c>
      <c r="G3756" s="11" t="s">
        <v>417</v>
      </c>
      <c r="H3756" s="42">
        <v>436799.71759999997</v>
      </c>
      <c r="I3756" s="42">
        <v>2413.6783626891602</v>
      </c>
      <c r="J3756" s="42">
        <v>2205.2887531894398</v>
      </c>
      <c r="K3756" s="42">
        <v>4618.9671158786005</v>
      </c>
      <c r="N3756" s="43"/>
    </row>
    <row r="3757" spans="1:14" x14ac:dyDescent="0.3">
      <c r="A3757" s="10" t="s">
        <v>9</v>
      </c>
      <c r="B3757" s="10" t="s">
        <v>139</v>
      </c>
      <c r="C3757" s="10" t="s">
        <v>4779</v>
      </c>
      <c r="D3757" s="10" t="s">
        <v>5782</v>
      </c>
      <c r="E3757" s="11" t="s">
        <v>5783</v>
      </c>
      <c r="F3757" s="10" t="s">
        <v>15</v>
      </c>
      <c r="G3757" s="11" t="s">
        <v>418</v>
      </c>
      <c r="H3757" s="42">
        <v>73048.841700000004</v>
      </c>
      <c r="I3757" s="42">
        <v>403.65504242123501</v>
      </c>
      <c r="J3757" s="42">
        <v>0</v>
      </c>
      <c r="K3757" s="42">
        <v>403.65504242123501</v>
      </c>
      <c r="N3757" s="43"/>
    </row>
    <row r="3758" spans="1:14" x14ac:dyDescent="0.3">
      <c r="A3758" s="10" t="s">
        <v>9</v>
      </c>
      <c r="B3758" s="10" t="s">
        <v>139</v>
      </c>
      <c r="C3758" s="10" t="s">
        <v>4779</v>
      </c>
      <c r="D3758" s="10" t="s">
        <v>5782</v>
      </c>
      <c r="E3758" s="11" t="s">
        <v>5783</v>
      </c>
      <c r="F3758" s="10" t="s">
        <v>4731</v>
      </c>
      <c r="G3758" s="11" t="s">
        <v>4732</v>
      </c>
      <c r="H3758" s="42">
        <v>0</v>
      </c>
      <c r="I3758" s="42">
        <v>0</v>
      </c>
      <c r="J3758" s="42">
        <v>0</v>
      </c>
      <c r="K3758" s="42">
        <v>0</v>
      </c>
      <c r="N3758" s="43"/>
    </row>
    <row r="3759" spans="1:14" x14ac:dyDescent="0.3">
      <c r="A3759" s="10" t="s">
        <v>9</v>
      </c>
      <c r="B3759" s="10" t="s">
        <v>139</v>
      </c>
      <c r="C3759" s="10" t="s">
        <v>4779</v>
      </c>
      <c r="D3759" s="10" t="s">
        <v>5782</v>
      </c>
      <c r="E3759" s="11" t="s">
        <v>5783</v>
      </c>
      <c r="F3759" s="10" t="s">
        <v>4786</v>
      </c>
      <c r="G3759" s="11" t="s">
        <v>4787</v>
      </c>
      <c r="H3759" s="42">
        <v>361386.43310000002</v>
      </c>
      <c r="I3759" s="42">
        <v>1996.95782485736</v>
      </c>
      <c r="J3759" s="42">
        <v>1824.5465923823799</v>
      </c>
      <c r="K3759" s="42">
        <v>3821.5044172397302</v>
      </c>
      <c r="N3759" s="43"/>
    </row>
    <row r="3760" spans="1:14" x14ac:dyDescent="0.3">
      <c r="A3760" s="10" t="s">
        <v>9</v>
      </c>
      <c r="B3760" s="10" t="s">
        <v>139</v>
      </c>
      <c r="C3760" s="10" t="s">
        <v>4779</v>
      </c>
      <c r="D3760" s="10" t="s">
        <v>5782</v>
      </c>
      <c r="E3760" s="11" t="s">
        <v>5783</v>
      </c>
      <c r="F3760" s="10" t="s">
        <v>71</v>
      </c>
      <c r="G3760" s="11" t="s">
        <v>4778</v>
      </c>
      <c r="H3760" s="42">
        <v>0</v>
      </c>
      <c r="I3760" s="42">
        <v>0</v>
      </c>
      <c r="J3760" s="42">
        <v>0</v>
      </c>
      <c r="K3760" s="42">
        <v>0</v>
      </c>
      <c r="N3760" s="43"/>
    </row>
    <row r="3761" spans="1:14" x14ac:dyDescent="0.3">
      <c r="A3761" s="10" t="s">
        <v>9</v>
      </c>
      <c r="B3761" s="10" t="s">
        <v>139</v>
      </c>
      <c r="C3761" s="10" t="s">
        <v>4779</v>
      </c>
      <c r="D3761" s="10" t="s">
        <v>5782</v>
      </c>
      <c r="E3761" s="11" t="s">
        <v>5783</v>
      </c>
      <c r="F3761" s="10" t="s">
        <v>5458</v>
      </c>
      <c r="G3761" s="11" t="s">
        <v>5459</v>
      </c>
      <c r="H3761" s="42">
        <v>0</v>
      </c>
      <c r="I3761" s="42">
        <v>0</v>
      </c>
      <c r="J3761" s="42">
        <v>0</v>
      </c>
      <c r="K3761" s="42">
        <v>0</v>
      </c>
      <c r="N3761" s="43"/>
    </row>
    <row r="3762" spans="1:14" x14ac:dyDescent="0.3">
      <c r="A3762" s="10" t="s">
        <v>9</v>
      </c>
      <c r="B3762" s="10" t="s">
        <v>139</v>
      </c>
      <c r="C3762" s="10" t="s">
        <v>4779</v>
      </c>
      <c r="D3762" s="10" t="s">
        <v>5784</v>
      </c>
      <c r="E3762" s="11" t="s">
        <v>5785</v>
      </c>
      <c r="F3762" s="10" t="s">
        <v>416</v>
      </c>
      <c r="G3762" s="11" t="s">
        <v>417</v>
      </c>
      <c r="H3762" s="42">
        <v>3992.5790999999999</v>
      </c>
      <c r="I3762" s="42">
        <v>66.0076244234873</v>
      </c>
      <c r="J3762" s="42">
        <v>0</v>
      </c>
      <c r="K3762" s="42">
        <v>66.0076244234873</v>
      </c>
      <c r="N3762" s="43"/>
    </row>
    <row r="3763" spans="1:14" x14ac:dyDescent="0.3">
      <c r="A3763" s="10" t="s">
        <v>9</v>
      </c>
      <c r="B3763" s="10" t="s">
        <v>139</v>
      </c>
      <c r="C3763" s="10" t="s">
        <v>4779</v>
      </c>
      <c r="D3763" s="10" t="s">
        <v>5784</v>
      </c>
      <c r="E3763" s="11" t="s">
        <v>5785</v>
      </c>
      <c r="F3763" s="10" t="s">
        <v>4731</v>
      </c>
      <c r="G3763" s="11" t="s">
        <v>4732</v>
      </c>
      <c r="H3763" s="42">
        <v>0</v>
      </c>
      <c r="I3763" s="42">
        <v>0</v>
      </c>
      <c r="J3763" s="42">
        <v>0</v>
      </c>
      <c r="K3763" s="42">
        <v>0</v>
      </c>
      <c r="N3763" s="43"/>
    </row>
    <row r="3764" spans="1:14" x14ac:dyDescent="0.3">
      <c r="A3764" s="10" t="s">
        <v>9</v>
      </c>
      <c r="B3764" s="10" t="s">
        <v>139</v>
      </c>
      <c r="C3764" s="10" t="s">
        <v>4779</v>
      </c>
      <c r="D3764" s="10" t="s">
        <v>5784</v>
      </c>
      <c r="E3764" s="11" t="s">
        <v>5785</v>
      </c>
      <c r="F3764" s="10" t="s">
        <v>4786</v>
      </c>
      <c r="G3764" s="11" t="s">
        <v>4787</v>
      </c>
      <c r="H3764" s="42">
        <v>0</v>
      </c>
      <c r="I3764" s="42">
        <v>0</v>
      </c>
      <c r="J3764" s="42">
        <v>0</v>
      </c>
      <c r="K3764" s="42">
        <v>0</v>
      </c>
      <c r="N3764" s="43"/>
    </row>
    <row r="3765" spans="1:14" x14ac:dyDescent="0.3">
      <c r="A3765" s="10" t="s">
        <v>9</v>
      </c>
      <c r="B3765" s="10" t="s">
        <v>139</v>
      </c>
      <c r="C3765" s="10" t="s">
        <v>4779</v>
      </c>
      <c r="D3765" s="10" t="s">
        <v>5786</v>
      </c>
      <c r="E3765" s="11" t="s">
        <v>5787</v>
      </c>
      <c r="F3765" s="10" t="s">
        <v>416</v>
      </c>
      <c r="G3765" s="11" t="s">
        <v>417</v>
      </c>
      <c r="H3765" s="42">
        <v>5655.2866000000004</v>
      </c>
      <c r="I3765" s="42">
        <v>27.408136835674998</v>
      </c>
      <c r="J3765" s="42">
        <v>0</v>
      </c>
      <c r="K3765" s="42">
        <v>27.408136835674998</v>
      </c>
      <c r="N3765" s="43"/>
    </row>
    <row r="3766" spans="1:14" x14ac:dyDescent="0.3">
      <c r="A3766" s="10" t="s">
        <v>9</v>
      </c>
      <c r="B3766" s="10" t="s">
        <v>139</v>
      </c>
      <c r="C3766" s="10" t="s">
        <v>4779</v>
      </c>
      <c r="D3766" s="10" t="s">
        <v>5786</v>
      </c>
      <c r="E3766" s="11" t="s">
        <v>5787</v>
      </c>
      <c r="F3766" s="10" t="s">
        <v>4731</v>
      </c>
      <c r="G3766" s="11" t="s">
        <v>4732</v>
      </c>
      <c r="H3766" s="42">
        <v>0</v>
      </c>
      <c r="I3766" s="42">
        <v>0</v>
      </c>
      <c r="J3766" s="42">
        <v>0</v>
      </c>
      <c r="K3766" s="42">
        <v>0</v>
      </c>
      <c r="N3766" s="43"/>
    </row>
    <row r="3767" spans="1:14" x14ac:dyDescent="0.3">
      <c r="A3767" s="10" t="s">
        <v>9</v>
      </c>
      <c r="B3767" s="10" t="s">
        <v>139</v>
      </c>
      <c r="C3767" s="10" t="s">
        <v>4779</v>
      </c>
      <c r="D3767" s="10" t="s">
        <v>5786</v>
      </c>
      <c r="E3767" s="11" t="s">
        <v>5787</v>
      </c>
      <c r="F3767" s="10" t="s">
        <v>4786</v>
      </c>
      <c r="G3767" s="11" t="s">
        <v>4787</v>
      </c>
      <c r="H3767" s="42">
        <v>0</v>
      </c>
      <c r="I3767" s="42">
        <v>0</v>
      </c>
      <c r="J3767" s="42">
        <v>0</v>
      </c>
      <c r="K3767" s="42">
        <v>0</v>
      </c>
      <c r="N3767" s="43"/>
    </row>
    <row r="3768" spans="1:14" x14ac:dyDescent="0.3">
      <c r="A3768" s="10" t="s">
        <v>9</v>
      </c>
      <c r="B3768" s="10" t="s">
        <v>139</v>
      </c>
      <c r="C3768" s="10" t="s">
        <v>4779</v>
      </c>
      <c r="D3768" s="10" t="s">
        <v>5786</v>
      </c>
      <c r="E3768" s="11" t="s">
        <v>5787</v>
      </c>
      <c r="F3768" s="10" t="s">
        <v>71</v>
      </c>
      <c r="G3768" s="11" t="s">
        <v>4778</v>
      </c>
      <c r="H3768" s="42">
        <v>0</v>
      </c>
      <c r="I3768" s="42">
        <v>0</v>
      </c>
      <c r="J3768" s="42">
        <v>0</v>
      </c>
      <c r="K3768" s="42">
        <v>0</v>
      </c>
      <c r="N3768" s="43"/>
    </row>
    <row r="3769" spans="1:14" x14ac:dyDescent="0.3">
      <c r="A3769" s="10" t="s">
        <v>9</v>
      </c>
      <c r="B3769" s="10" t="s">
        <v>139</v>
      </c>
      <c r="C3769" s="10" t="s">
        <v>4779</v>
      </c>
      <c r="D3769" s="10" t="s">
        <v>5788</v>
      </c>
      <c r="E3769" s="11" t="s">
        <v>5789</v>
      </c>
      <c r="F3769" s="10" t="s">
        <v>416</v>
      </c>
      <c r="G3769" s="11" t="s">
        <v>417</v>
      </c>
      <c r="H3769" s="42">
        <v>1284.3089</v>
      </c>
      <c r="I3769" s="42" t="s">
        <v>414</v>
      </c>
      <c r="J3769" s="42">
        <v>0</v>
      </c>
      <c r="K3769" s="42">
        <v>0</v>
      </c>
      <c r="N3769" s="43"/>
    </row>
    <row r="3770" spans="1:14" x14ac:dyDescent="0.3">
      <c r="A3770" s="10" t="s">
        <v>9</v>
      </c>
      <c r="B3770" s="10" t="s">
        <v>139</v>
      </c>
      <c r="C3770" s="10" t="s">
        <v>4779</v>
      </c>
      <c r="D3770" s="10" t="s">
        <v>5790</v>
      </c>
      <c r="E3770" s="11" t="s">
        <v>5791</v>
      </c>
      <c r="F3770" s="10" t="s">
        <v>416</v>
      </c>
      <c r="G3770" s="11" t="s">
        <v>417</v>
      </c>
      <c r="H3770" s="42">
        <v>40415.998899999999</v>
      </c>
      <c r="I3770" s="42">
        <v>427.56181009110003</v>
      </c>
      <c r="J3770" s="42">
        <v>0</v>
      </c>
      <c r="K3770" s="42">
        <v>427.56181009110003</v>
      </c>
      <c r="N3770" s="43"/>
    </row>
    <row r="3771" spans="1:14" x14ac:dyDescent="0.3">
      <c r="A3771" s="10" t="s">
        <v>9</v>
      </c>
      <c r="B3771" s="10" t="s">
        <v>139</v>
      </c>
      <c r="C3771" s="10" t="s">
        <v>4779</v>
      </c>
      <c r="D3771" s="10" t="s">
        <v>5790</v>
      </c>
      <c r="E3771" s="11" t="s">
        <v>5791</v>
      </c>
      <c r="F3771" s="10" t="s">
        <v>4731</v>
      </c>
      <c r="G3771" s="11" t="s">
        <v>4732</v>
      </c>
      <c r="H3771" s="42">
        <v>0</v>
      </c>
      <c r="I3771" s="42">
        <v>0</v>
      </c>
      <c r="J3771" s="42">
        <v>0</v>
      </c>
      <c r="K3771" s="42">
        <v>0</v>
      </c>
      <c r="N3771" s="43"/>
    </row>
    <row r="3772" spans="1:14" x14ac:dyDescent="0.3">
      <c r="A3772" s="10" t="s">
        <v>9</v>
      </c>
      <c r="B3772" s="10" t="s">
        <v>139</v>
      </c>
      <c r="C3772" s="10" t="s">
        <v>4779</v>
      </c>
      <c r="D3772" s="10" t="s">
        <v>5790</v>
      </c>
      <c r="E3772" s="11" t="s">
        <v>5791</v>
      </c>
      <c r="F3772" s="10" t="s">
        <v>4786</v>
      </c>
      <c r="G3772" s="11" t="s">
        <v>4787</v>
      </c>
      <c r="H3772" s="42">
        <v>0</v>
      </c>
      <c r="I3772" s="42">
        <v>0</v>
      </c>
      <c r="J3772" s="42">
        <v>0</v>
      </c>
      <c r="K3772" s="42">
        <v>0</v>
      </c>
      <c r="N3772" s="43"/>
    </row>
    <row r="3773" spans="1:14" x14ac:dyDescent="0.3">
      <c r="A3773" s="10" t="s">
        <v>9</v>
      </c>
      <c r="B3773" s="10" t="s">
        <v>139</v>
      </c>
      <c r="C3773" s="10" t="s">
        <v>4779</v>
      </c>
      <c r="D3773" s="10" t="s">
        <v>5790</v>
      </c>
      <c r="E3773" s="11" t="s">
        <v>5791</v>
      </c>
      <c r="F3773" s="10" t="s">
        <v>4788</v>
      </c>
      <c r="G3773" s="11" t="s">
        <v>4789</v>
      </c>
      <c r="H3773" s="42">
        <v>0</v>
      </c>
      <c r="I3773" s="42">
        <v>0</v>
      </c>
      <c r="J3773" s="42">
        <v>0</v>
      </c>
      <c r="K3773" s="42">
        <v>0</v>
      </c>
      <c r="N3773" s="43"/>
    </row>
    <row r="3774" spans="1:14" x14ac:dyDescent="0.3">
      <c r="A3774" s="10" t="s">
        <v>9</v>
      </c>
      <c r="B3774" s="10" t="s">
        <v>139</v>
      </c>
      <c r="C3774" s="10" t="s">
        <v>4779</v>
      </c>
      <c r="D3774" s="10" t="s">
        <v>5792</v>
      </c>
      <c r="E3774" s="11" t="s">
        <v>5793</v>
      </c>
      <c r="F3774" s="10" t="s">
        <v>416</v>
      </c>
      <c r="G3774" s="11" t="s">
        <v>417</v>
      </c>
      <c r="H3774" s="42">
        <v>4537.0909000000001</v>
      </c>
      <c r="I3774" s="42">
        <v>1.69513723524251</v>
      </c>
      <c r="J3774" s="42">
        <v>0</v>
      </c>
      <c r="K3774" s="42">
        <v>1.69513723524251</v>
      </c>
      <c r="N3774" s="43"/>
    </row>
    <row r="3775" spans="1:14" x14ac:dyDescent="0.3">
      <c r="A3775" s="10" t="s">
        <v>9</v>
      </c>
      <c r="B3775" s="10" t="s">
        <v>139</v>
      </c>
      <c r="C3775" s="10" t="s">
        <v>4779</v>
      </c>
      <c r="D3775" s="10" t="s">
        <v>5792</v>
      </c>
      <c r="E3775" s="11" t="s">
        <v>5793</v>
      </c>
      <c r="F3775" s="10" t="s">
        <v>4731</v>
      </c>
      <c r="G3775" s="11" t="s">
        <v>4732</v>
      </c>
      <c r="H3775" s="42">
        <v>0</v>
      </c>
      <c r="I3775" s="42">
        <v>0</v>
      </c>
      <c r="J3775" s="42">
        <v>0</v>
      </c>
      <c r="K3775" s="42">
        <v>0</v>
      </c>
      <c r="N3775" s="43"/>
    </row>
    <row r="3776" spans="1:14" x14ac:dyDescent="0.3">
      <c r="A3776" s="10" t="s">
        <v>9</v>
      </c>
      <c r="B3776" s="10" t="s">
        <v>139</v>
      </c>
      <c r="C3776" s="10" t="s">
        <v>4779</v>
      </c>
      <c r="D3776" s="10" t="s">
        <v>5792</v>
      </c>
      <c r="E3776" s="11" t="s">
        <v>5793</v>
      </c>
      <c r="F3776" s="10" t="s">
        <v>4786</v>
      </c>
      <c r="G3776" s="11" t="s">
        <v>4787</v>
      </c>
      <c r="H3776" s="42">
        <v>0</v>
      </c>
      <c r="I3776" s="42">
        <v>0</v>
      </c>
      <c r="J3776" s="42">
        <v>0</v>
      </c>
      <c r="K3776" s="42">
        <v>0</v>
      </c>
      <c r="N3776" s="43"/>
    </row>
    <row r="3777" spans="1:14" x14ac:dyDescent="0.3">
      <c r="A3777" s="10" t="s">
        <v>9</v>
      </c>
      <c r="B3777" s="10" t="s">
        <v>139</v>
      </c>
      <c r="C3777" s="10" t="s">
        <v>4779</v>
      </c>
      <c r="D3777" s="10" t="s">
        <v>5794</v>
      </c>
      <c r="E3777" s="11" t="s">
        <v>5795</v>
      </c>
      <c r="F3777" s="10" t="s">
        <v>416</v>
      </c>
      <c r="G3777" s="11" t="s">
        <v>417</v>
      </c>
      <c r="H3777" s="42">
        <v>0</v>
      </c>
      <c r="I3777" s="42" t="s">
        <v>414</v>
      </c>
      <c r="J3777" s="42">
        <v>0</v>
      </c>
      <c r="K3777" s="42">
        <v>0</v>
      </c>
      <c r="N3777" s="43"/>
    </row>
    <row r="3778" spans="1:14" x14ac:dyDescent="0.3">
      <c r="A3778" s="10" t="s">
        <v>9</v>
      </c>
      <c r="B3778" s="10" t="s">
        <v>139</v>
      </c>
      <c r="C3778" s="10" t="s">
        <v>4779</v>
      </c>
      <c r="D3778" s="10" t="s">
        <v>5794</v>
      </c>
      <c r="E3778" s="11" t="s">
        <v>5795</v>
      </c>
      <c r="F3778" s="10" t="s">
        <v>4786</v>
      </c>
      <c r="G3778" s="11" t="s">
        <v>4787</v>
      </c>
      <c r="H3778" s="42">
        <v>0</v>
      </c>
      <c r="I3778" s="42" t="s">
        <v>414</v>
      </c>
      <c r="J3778" s="42">
        <v>0</v>
      </c>
      <c r="K3778" s="42">
        <v>0</v>
      </c>
      <c r="N3778" s="43"/>
    </row>
    <row r="3779" spans="1:14" x14ac:dyDescent="0.3">
      <c r="A3779" s="10" t="s">
        <v>9</v>
      </c>
      <c r="B3779" s="10" t="s">
        <v>139</v>
      </c>
      <c r="C3779" s="10" t="s">
        <v>4779</v>
      </c>
      <c r="D3779" s="10" t="s">
        <v>5796</v>
      </c>
      <c r="E3779" s="11" t="s">
        <v>5797</v>
      </c>
      <c r="F3779" s="10" t="s">
        <v>416</v>
      </c>
      <c r="G3779" s="11" t="s">
        <v>417</v>
      </c>
      <c r="H3779" s="42">
        <v>0</v>
      </c>
      <c r="I3779" s="42" t="s">
        <v>414</v>
      </c>
      <c r="J3779" s="42">
        <v>0</v>
      </c>
      <c r="K3779" s="42">
        <v>0</v>
      </c>
      <c r="N3779" s="43"/>
    </row>
    <row r="3780" spans="1:14" x14ac:dyDescent="0.3">
      <c r="A3780" s="10" t="s">
        <v>9</v>
      </c>
      <c r="B3780" s="10" t="s">
        <v>139</v>
      </c>
      <c r="C3780" s="10" t="s">
        <v>4779</v>
      </c>
      <c r="D3780" s="10" t="s">
        <v>5796</v>
      </c>
      <c r="E3780" s="11" t="s">
        <v>5797</v>
      </c>
      <c r="F3780" s="10" t="s">
        <v>4786</v>
      </c>
      <c r="G3780" s="11" t="s">
        <v>4787</v>
      </c>
      <c r="H3780" s="42">
        <v>0</v>
      </c>
      <c r="I3780" s="42" t="s">
        <v>414</v>
      </c>
      <c r="J3780" s="42">
        <v>0</v>
      </c>
      <c r="K3780" s="42">
        <v>0</v>
      </c>
      <c r="N3780" s="43"/>
    </row>
    <row r="3781" spans="1:14" x14ac:dyDescent="0.3">
      <c r="A3781" s="10" t="s">
        <v>9</v>
      </c>
      <c r="B3781" s="10" t="s">
        <v>139</v>
      </c>
      <c r="C3781" s="10" t="s">
        <v>4779</v>
      </c>
      <c r="D3781" s="10" t="s">
        <v>5798</v>
      </c>
      <c r="E3781" s="11" t="s">
        <v>5799</v>
      </c>
      <c r="F3781" s="10" t="s">
        <v>416</v>
      </c>
      <c r="G3781" s="11" t="s">
        <v>417</v>
      </c>
      <c r="H3781" s="42">
        <v>43190.584300000002</v>
      </c>
      <c r="I3781" s="42">
        <v>251.983976202929</v>
      </c>
      <c r="J3781" s="42">
        <v>0</v>
      </c>
      <c r="K3781" s="42">
        <v>251.983976202929</v>
      </c>
      <c r="N3781" s="43"/>
    </row>
    <row r="3782" spans="1:14" x14ac:dyDescent="0.3">
      <c r="A3782" s="10" t="s">
        <v>9</v>
      </c>
      <c r="B3782" s="10" t="s">
        <v>139</v>
      </c>
      <c r="C3782" s="10" t="s">
        <v>4779</v>
      </c>
      <c r="D3782" s="10" t="s">
        <v>5798</v>
      </c>
      <c r="E3782" s="11" t="s">
        <v>5799</v>
      </c>
      <c r="F3782" s="10" t="s">
        <v>4731</v>
      </c>
      <c r="G3782" s="11" t="s">
        <v>4732</v>
      </c>
      <c r="H3782" s="42">
        <v>0</v>
      </c>
      <c r="I3782" s="42">
        <v>0</v>
      </c>
      <c r="J3782" s="42">
        <v>0</v>
      </c>
      <c r="K3782" s="42">
        <v>0</v>
      </c>
      <c r="N3782" s="43"/>
    </row>
    <row r="3783" spans="1:14" x14ac:dyDescent="0.3">
      <c r="A3783" s="10" t="s">
        <v>9</v>
      </c>
      <c r="B3783" s="10" t="s">
        <v>139</v>
      </c>
      <c r="C3783" s="10" t="s">
        <v>4779</v>
      </c>
      <c r="D3783" s="10" t="s">
        <v>5798</v>
      </c>
      <c r="E3783" s="11" t="s">
        <v>5799</v>
      </c>
      <c r="F3783" s="10" t="s">
        <v>4786</v>
      </c>
      <c r="G3783" s="11" t="s">
        <v>4787</v>
      </c>
      <c r="H3783" s="42">
        <v>0</v>
      </c>
      <c r="I3783" s="42">
        <v>0</v>
      </c>
      <c r="J3783" s="42">
        <v>0</v>
      </c>
      <c r="K3783" s="42">
        <v>0</v>
      </c>
      <c r="N3783" s="43"/>
    </row>
    <row r="3784" spans="1:14" x14ac:dyDescent="0.3">
      <c r="A3784" s="10" t="s">
        <v>9</v>
      </c>
      <c r="B3784" s="10" t="s">
        <v>139</v>
      </c>
      <c r="C3784" s="10" t="s">
        <v>4779</v>
      </c>
      <c r="D3784" s="10" t="s">
        <v>5798</v>
      </c>
      <c r="E3784" s="11" t="s">
        <v>5799</v>
      </c>
      <c r="F3784" s="10" t="s">
        <v>4788</v>
      </c>
      <c r="G3784" s="11" t="s">
        <v>4789</v>
      </c>
      <c r="H3784" s="42">
        <v>0</v>
      </c>
      <c r="I3784" s="42">
        <v>0</v>
      </c>
      <c r="J3784" s="42">
        <v>0</v>
      </c>
      <c r="K3784" s="42">
        <v>0</v>
      </c>
      <c r="N3784" s="43"/>
    </row>
    <row r="3785" spans="1:14" x14ac:dyDescent="0.3">
      <c r="A3785" s="10" t="s">
        <v>9</v>
      </c>
      <c r="B3785" s="10" t="s">
        <v>139</v>
      </c>
      <c r="C3785" s="10" t="s">
        <v>11</v>
      </c>
      <c r="D3785" s="10" t="s">
        <v>33</v>
      </c>
      <c r="E3785" s="11" t="s">
        <v>5800</v>
      </c>
      <c r="F3785" s="10" t="s">
        <v>13</v>
      </c>
      <c r="G3785" s="11" t="s">
        <v>415</v>
      </c>
      <c r="H3785" s="42">
        <v>0</v>
      </c>
      <c r="I3785" s="42">
        <v>0</v>
      </c>
      <c r="J3785" s="42">
        <v>0</v>
      </c>
      <c r="K3785" s="42">
        <v>0</v>
      </c>
      <c r="N3785" s="43"/>
    </row>
    <row r="3786" spans="1:14" x14ac:dyDescent="0.3">
      <c r="A3786" s="10" t="s">
        <v>9</v>
      </c>
      <c r="B3786" s="10" t="s">
        <v>139</v>
      </c>
      <c r="C3786" s="10" t="s">
        <v>11</v>
      </c>
      <c r="D3786" s="10" t="s">
        <v>33</v>
      </c>
      <c r="E3786" s="11" t="s">
        <v>5800</v>
      </c>
      <c r="F3786" s="10" t="s">
        <v>15</v>
      </c>
      <c r="G3786" s="11" t="s">
        <v>418</v>
      </c>
      <c r="H3786" s="42">
        <v>22818.0452</v>
      </c>
      <c r="I3786" s="42">
        <v>267.32687133021398</v>
      </c>
      <c r="J3786" s="42">
        <v>0</v>
      </c>
      <c r="K3786" s="42">
        <v>267.32687133021398</v>
      </c>
      <c r="N3786" s="43"/>
    </row>
    <row r="3787" spans="1:14" x14ac:dyDescent="0.3">
      <c r="A3787" s="10" t="s">
        <v>9</v>
      </c>
      <c r="B3787" s="10" t="s">
        <v>139</v>
      </c>
      <c r="C3787" s="10" t="s">
        <v>11</v>
      </c>
      <c r="D3787" s="10" t="s">
        <v>33</v>
      </c>
      <c r="E3787" s="11" t="s">
        <v>5800</v>
      </c>
      <c r="F3787" s="10" t="s">
        <v>16</v>
      </c>
      <c r="G3787" s="11" t="s">
        <v>426</v>
      </c>
      <c r="H3787" s="42">
        <v>7284.1998999999996</v>
      </c>
      <c r="I3787" s="42">
        <v>85.338702274149796</v>
      </c>
      <c r="J3787" s="42">
        <v>0</v>
      </c>
      <c r="K3787" s="42">
        <v>85.338702274149796</v>
      </c>
      <c r="N3787" s="43"/>
    </row>
    <row r="3788" spans="1:14" x14ac:dyDescent="0.3">
      <c r="A3788" s="10" t="s">
        <v>9</v>
      </c>
      <c r="B3788" s="10" t="s">
        <v>139</v>
      </c>
      <c r="C3788" s="10" t="s">
        <v>11</v>
      </c>
      <c r="D3788" s="10" t="s">
        <v>33</v>
      </c>
      <c r="E3788" s="11" t="s">
        <v>5800</v>
      </c>
      <c r="F3788" s="10" t="s">
        <v>17</v>
      </c>
      <c r="G3788" s="11" t="s">
        <v>4798</v>
      </c>
      <c r="H3788" s="42">
        <v>0</v>
      </c>
      <c r="I3788" s="42">
        <v>0</v>
      </c>
      <c r="J3788" s="42">
        <v>0</v>
      </c>
      <c r="K3788" s="42">
        <v>0</v>
      </c>
      <c r="N3788" s="43"/>
    </row>
    <row r="3789" spans="1:14" x14ac:dyDescent="0.3">
      <c r="A3789" s="10" t="s">
        <v>9</v>
      </c>
      <c r="B3789" s="10" t="s">
        <v>139</v>
      </c>
      <c r="C3789" s="10" t="s">
        <v>11</v>
      </c>
      <c r="D3789" s="10" t="s">
        <v>33</v>
      </c>
      <c r="E3789" s="11" t="s">
        <v>5800</v>
      </c>
      <c r="F3789" s="10" t="s">
        <v>18</v>
      </c>
      <c r="G3789" s="11" t="s">
        <v>4799</v>
      </c>
      <c r="H3789" s="42">
        <v>47873.3802</v>
      </c>
      <c r="I3789" s="42">
        <v>560.864915501773</v>
      </c>
      <c r="J3789" s="42">
        <v>15676.362640708699</v>
      </c>
      <c r="K3789" s="42">
        <v>16237.227556210401</v>
      </c>
      <c r="N3789" s="43"/>
    </row>
    <row r="3790" spans="1:14" x14ac:dyDescent="0.3">
      <c r="A3790" s="10" t="s">
        <v>9</v>
      </c>
      <c r="B3790" s="10" t="s">
        <v>139</v>
      </c>
      <c r="C3790" s="10" t="s">
        <v>11</v>
      </c>
      <c r="D3790" s="10" t="s">
        <v>140</v>
      </c>
      <c r="E3790" s="11" t="s">
        <v>532</v>
      </c>
      <c r="F3790" s="10" t="s">
        <v>25</v>
      </c>
      <c r="G3790" s="11" t="s">
        <v>4887</v>
      </c>
      <c r="H3790" s="42">
        <v>276829.86479999998</v>
      </c>
      <c r="I3790" s="42">
        <v>1246.1116241709601</v>
      </c>
      <c r="J3790" s="42">
        <v>0</v>
      </c>
      <c r="K3790" s="42">
        <v>1246.1116241709601</v>
      </c>
      <c r="N3790" s="43"/>
    </row>
    <row r="3791" spans="1:14" x14ac:dyDescent="0.3">
      <c r="A3791" s="10" t="s">
        <v>9</v>
      </c>
      <c r="B3791" s="10" t="s">
        <v>139</v>
      </c>
      <c r="C3791" s="10" t="s">
        <v>11</v>
      </c>
      <c r="D3791" s="10" t="s">
        <v>140</v>
      </c>
      <c r="E3791" s="11" t="s">
        <v>532</v>
      </c>
      <c r="F3791" s="10" t="s">
        <v>15</v>
      </c>
      <c r="G3791" s="11" t="s">
        <v>418</v>
      </c>
      <c r="H3791" s="42">
        <v>322838.75550000003</v>
      </c>
      <c r="I3791" s="42">
        <v>1453.2143274868899</v>
      </c>
      <c r="J3791" s="42">
        <v>0</v>
      </c>
      <c r="K3791" s="42">
        <v>1453.2143274868899</v>
      </c>
      <c r="N3791" s="43"/>
    </row>
    <row r="3792" spans="1:14" x14ac:dyDescent="0.3">
      <c r="A3792" s="10" t="s">
        <v>9</v>
      </c>
      <c r="B3792" s="10" t="s">
        <v>139</v>
      </c>
      <c r="C3792" s="10" t="s">
        <v>11</v>
      </c>
      <c r="D3792" s="10" t="s">
        <v>140</v>
      </c>
      <c r="E3792" s="11" t="s">
        <v>532</v>
      </c>
      <c r="F3792" s="10" t="s">
        <v>17</v>
      </c>
      <c r="G3792" s="11" t="s">
        <v>4798</v>
      </c>
      <c r="H3792" s="42">
        <v>0</v>
      </c>
      <c r="I3792" s="42">
        <v>0</v>
      </c>
      <c r="J3792" s="42">
        <v>0</v>
      </c>
      <c r="K3792" s="42">
        <v>0</v>
      </c>
      <c r="N3792" s="43"/>
    </row>
    <row r="3793" spans="1:14" x14ac:dyDescent="0.3">
      <c r="A3793" s="10" t="s">
        <v>9</v>
      </c>
      <c r="B3793" s="10" t="s">
        <v>139</v>
      </c>
      <c r="C3793" s="10" t="s">
        <v>11</v>
      </c>
      <c r="D3793" s="10" t="s">
        <v>140</v>
      </c>
      <c r="E3793" s="11" t="s">
        <v>532</v>
      </c>
      <c r="F3793" s="10" t="s">
        <v>18</v>
      </c>
      <c r="G3793" s="11" t="s">
        <v>4799</v>
      </c>
      <c r="H3793" s="42">
        <v>821365.46849999996</v>
      </c>
      <c r="I3793" s="42">
        <v>3697.2638722772299</v>
      </c>
      <c r="J3793" s="42">
        <v>0</v>
      </c>
      <c r="K3793" s="42">
        <v>3697.2638722772299</v>
      </c>
      <c r="N3793" s="43"/>
    </row>
    <row r="3794" spans="1:14" x14ac:dyDescent="0.3">
      <c r="A3794" s="10" t="s">
        <v>9</v>
      </c>
      <c r="B3794" s="10" t="s">
        <v>139</v>
      </c>
      <c r="C3794" s="10" t="s">
        <v>11</v>
      </c>
      <c r="D3794" s="10" t="s">
        <v>141</v>
      </c>
      <c r="E3794" s="11" t="s">
        <v>3002</v>
      </c>
      <c r="F3794" s="10" t="s">
        <v>15</v>
      </c>
      <c r="G3794" s="11" t="s">
        <v>418</v>
      </c>
      <c r="H3794" s="42">
        <v>1206183.8761</v>
      </c>
      <c r="I3794" s="42">
        <v>6670.9346020912599</v>
      </c>
      <c r="J3794" s="42">
        <v>0</v>
      </c>
      <c r="K3794" s="42">
        <v>6670.9346020912599</v>
      </c>
      <c r="N3794" s="43"/>
    </row>
    <row r="3795" spans="1:14" x14ac:dyDescent="0.3">
      <c r="A3795" s="10" t="s">
        <v>9</v>
      </c>
      <c r="B3795" s="10" t="s">
        <v>139</v>
      </c>
      <c r="C3795" s="10" t="s">
        <v>11</v>
      </c>
      <c r="D3795" s="10" t="s">
        <v>141</v>
      </c>
      <c r="E3795" s="11" t="s">
        <v>3002</v>
      </c>
      <c r="F3795" s="10" t="s">
        <v>17</v>
      </c>
      <c r="G3795" s="11" t="s">
        <v>4798</v>
      </c>
      <c r="H3795" s="42">
        <v>0</v>
      </c>
      <c r="I3795" s="42">
        <v>0</v>
      </c>
      <c r="J3795" s="42">
        <v>0</v>
      </c>
      <c r="K3795" s="42">
        <v>0</v>
      </c>
      <c r="N3795" s="43"/>
    </row>
    <row r="3796" spans="1:14" x14ac:dyDescent="0.3">
      <c r="A3796" s="10" t="s">
        <v>9</v>
      </c>
      <c r="B3796" s="10" t="s">
        <v>139</v>
      </c>
      <c r="C3796" s="10" t="s">
        <v>11</v>
      </c>
      <c r="D3796" s="10" t="s">
        <v>141</v>
      </c>
      <c r="E3796" s="11" t="s">
        <v>3002</v>
      </c>
      <c r="F3796" s="10" t="s">
        <v>18</v>
      </c>
      <c r="G3796" s="11" t="s">
        <v>4799</v>
      </c>
      <c r="H3796" s="42">
        <v>2771927.8509999998</v>
      </c>
      <c r="I3796" s="42">
        <v>15330.456474573401</v>
      </c>
      <c r="J3796" s="42">
        <v>363.269962250584</v>
      </c>
      <c r="K3796" s="42">
        <v>15693.726436823999</v>
      </c>
      <c r="N3796" s="43"/>
    </row>
    <row r="3797" spans="1:14" x14ac:dyDescent="0.3">
      <c r="A3797" s="10" t="s">
        <v>9</v>
      </c>
      <c r="B3797" s="10" t="s">
        <v>139</v>
      </c>
      <c r="C3797" s="10" t="s">
        <v>11</v>
      </c>
      <c r="D3797" s="10" t="s">
        <v>142</v>
      </c>
      <c r="E3797" s="11" t="s">
        <v>534</v>
      </c>
      <c r="F3797" s="10" t="s">
        <v>15</v>
      </c>
      <c r="G3797" s="11" t="s">
        <v>418</v>
      </c>
      <c r="H3797" s="42">
        <v>2682618.6458999999</v>
      </c>
      <c r="I3797" s="42">
        <v>9511.5449578531607</v>
      </c>
      <c r="J3797" s="42">
        <v>0</v>
      </c>
      <c r="K3797" s="42">
        <v>9511.5449578531607</v>
      </c>
      <c r="N3797" s="43"/>
    </row>
    <row r="3798" spans="1:14" x14ac:dyDescent="0.3">
      <c r="A3798" s="10" t="s">
        <v>9</v>
      </c>
      <c r="B3798" s="10" t="s">
        <v>139</v>
      </c>
      <c r="C3798" s="10" t="s">
        <v>11</v>
      </c>
      <c r="D3798" s="10" t="s">
        <v>142</v>
      </c>
      <c r="E3798" s="11" t="s">
        <v>534</v>
      </c>
      <c r="F3798" s="10" t="s">
        <v>17</v>
      </c>
      <c r="G3798" s="11" t="s">
        <v>4798</v>
      </c>
      <c r="H3798" s="42">
        <v>0</v>
      </c>
      <c r="I3798" s="42">
        <v>0</v>
      </c>
      <c r="J3798" s="42">
        <v>0</v>
      </c>
      <c r="K3798" s="42">
        <v>0</v>
      </c>
      <c r="N3798" s="43"/>
    </row>
    <row r="3799" spans="1:14" x14ac:dyDescent="0.3">
      <c r="A3799" s="10" t="s">
        <v>9</v>
      </c>
      <c r="B3799" s="10" t="s">
        <v>139</v>
      </c>
      <c r="C3799" s="10" t="s">
        <v>11</v>
      </c>
      <c r="D3799" s="10" t="s">
        <v>142</v>
      </c>
      <c r="E3799" s="11" t="s">
        <v>534</v>
      </c>
      <c r="F3799" s="10" t="s">
        <v>18</v>
      </c>
      <c r="G3799" s="11" t="s">
        <v>4799</v>
      </c>
      <c r="H3799" s="42">
        <v>5182462.9293</v>
      </c>
      <c r="I3799" s="42">
        <v>18375.0415744641</v>
      </c>
      <c r="J3799" s="42">
        <v>3913.5624217315799</v>
      </c>
      <c r="K3799" s="42">
        <v>22288.603996195601</v>
      </c>
      <c r="N3799" s="43"/>
    </row>
    <row r="3800" spans="1:14" x14ac:dyDescent="0.3">
      <c r="A3800" s="10" t="s">
        <v>9</v>
      </c>
      <c r="B3800" s="10" t="s">
        <v>139</v>
      </c>
      <c r="C3800" s="10" t="s">
        <v>4800</v>
      </c>
      <c r="D3800" s="10" t="s">
        <v>5801</v>
      </c>
      <c r="E3800" s="11" t="s">
        <v>5802</v>
      </c>
      <c r="F3800" s="10" t="s">
        <v>416</v>
      </c>
      <c r="G3800" s="11" t="s">
        <v>417</v>
      </c>
      <c r="H3800" s="42">
        <v>1579249.8034999999</v>
      </c>
      <c r="I3800" s="42">
        <v>6652.8112975582899</v>
      </c>
      <c r="J3800" s="42">
        <v>1509.6250391373801</v>
      </c>
      <c r="K3800" s="42">
        <v>8162.4363366956604</v>
      </c>
      <c r="N3800" s="43"/>
    </row>
    <row r="3801" spans="1:14" x14ac:dyDescent="0.3">
      <c r="A3801" s="10" t="s">
        <v>9</v>
      </c>
      <c r="B3801" s="10" t="s">
        <v>139</v>
      </c>
      <c r="C3801" s="10" t="s">
        <v>4800</v>
      </c>
      <c r="D3801" s="10" t="s">
        <v>5801</v>
      </c>
      <c r="E3801" s="11" t="s">
        <v>5802</v>
      </c>
      <c r="F3801" s="10" t="s">
        <v>4802</v>
      </c>
      <c r="G3801" s="11" t="s">
        <v>4803</v>
      </c>
      <c r="H3801" s="42">
        <v>0</v>
      </c>
      <c r="I3801" s="42">
        <v>0</v>
      </c>
      <c r="J3801" s="42">
        <v>0</v>
      </c>
      <c r="K3801" s="42">
        <v>0</v>
      </c>
      <c r="N3801" s="43"/>
    </row>
    <row r="3802" spans="1:14" x14ac:dyDescent="0.3">
      <c r="A3802" s="10" t="s">
        <v>9</v>
      </c>
      <c r="B3802" s="10" t="s">
        <v>139</v>
      </c>
      <c r="C3802" s="10" t="s">
        <v>4806</v>
      </c>
      <c r="D3802" s="10" t="s">
        <v>4782</v>
      </c>
      <c r="E3802" s="11" t="s">
        <v>5803</v>
      </c>
      <c r="F3802" s="10" t="s">
        <v>4907</v>
      </c>
      <c r="G3802" s="11" t="s">
        <v>4908</v>
      </c>
      <c r="H3802" s="42">
        <v>649304.28810000001</v>
      </c>
      <c r="I3802" s="42">
        <v>2627.7971780106</v>
      </c>
      <c r="J3802" s="42">
        <v>561.793929049864</v>
      </c>
      <c r="K3802" s="42">
        <v>3189.5911070604702</v>
      </c>
      <c r="N3802" s="43"/>
    </row>
    <row r="3803" spans="1:14" x14ac:dyDescent="0.3">
      <c r="A3803" s="10" t="s">
        <v>9</v>
      </c>
      <c r="B3803" s="10" t="s">
        <v>139</v>
      </c>
      <c r="C3803" s="10" t="s">
        <v>4806</v>
      </c>
      <c r="D3803" s="10" t="s">
        <v>4782</v>
      </c>
      <c r="E3803" s="11" t="s">
        <v>5803</v>
      </c>
      <c r="F3803" s="10" t="s">
        <v>4909</v>
      </c>
      <c r="G3803" s="11" t="s">
        <v>4910</v>
      </c>
      <c r="H3803" s="42">
        <v>217543.54730000001</v>
      </c>
      <c r="I3803" s="42">
        <v>880.41975123920804</v>
      </c>
      <c r="J3803" s="42">
        <v>188.22399057305901</v>
      </c>
      <c r="K3803" s="42">
        <v>1068.64374181227</v>
      </c>
      <c r="N3803" s="43"/>
    </row>
    <row r="3804" spans="1:14" x14ac:dyDescent="0.3">
      <c r="A3804" s="10" t="s">
        <v>9</v>
      </c>
      <c r="B3804" s="10" t="s">
        <v>139</v>
      </c>
      <c r="C3804" s="10" t="s">
        <v>4806</v>
      </c>
      <c r="D3804" s="10" t="s">
        <v>4857</v>
      </c>
      <c r="E3804" s="11" t="s">
        <v>5804</v>
      </c>
      <c r="F3804" s="10" t="s">
        <v>4907</v>
      </c>
      <c r="G3804" s="11" t="s">
        <v>4908</v>
      </c>
      <c r="H3804" s="42">
        <v>304776.94569999998</v>
      </c>
      <c r="I3804" s="42">
        <v>748.36917142545201</v>
      </c>
      <c r="J3804" s="42">
        <v>0</v>
      </c>
      <c r="K3804" s="42">
        <v>748.36917142545201</v>
      </c>
      <c r="N3804" s="43"/>
    </row>
    <row r="3805" spans="1:14" x14ac:dyDescent="0.3">
      <c r="A3805" s="10" t="s">
        <v>9</v>
      </c>
      <c r="B3805" s="10" t="s">
        <v>139</v>
      </c>
      <c r="C3805" s="10" t="s">
        <v>4806</v>
      </c>
      <c r="D3805" s="10" t="s">
        <v>4857</v>
      </c>
      <c r="E3805" s="11" t="s">
        <v>5804</v>
      </c>
      <c r="F3805" s="10" t="s">
        <v>4909</v>
      </c>
      <c r="G3805" s="11" t="s">
        <v>4910</v>
      </c>
      <c r="H3805" s="42">
        <v>94458.023300000001</v>
      </c>
      <c r="I3805" s="42">
        <v>231.938385526053</v>
      </c>
      <c r="J3805" s="42">
        <v>0</v>
      </c>
      <c r="K3805" s="42">
        <v>231.938385526053</v>
      </c>
      <c r="N3805" s="43"/>
    </row>
    <row r="3806" spans="1:14" x14ac:dyDescent="0.3">
      <c r="A3806" s="10" t="s">
        <v>9</v>
      </c>
      <c r="B3806" s="10" t="s">
        <v>139</v>
      </c>
      <c r="C3806" s="10" t="s">
        <v>4806</v>
      </c>
      <c r="D3806" s="10" t="s">
        <v>5135</v>
      </c>
      <c r="E3806" s="11" t="s">
        <v>5232</v>
      </c>
      <c r="F3806" s="10" t="s">
        <v>4907</v>
      </c>
      <c r="G3806" s="11" t="s">
        <v>4908</v>
      </c>
      <c r="H3806" s="42">
        <v>9011.7934000000005</v>
      </c>
      <c r="I3806" s="42">
        <v>101.0518601532</v>
      </c>
      <c r="J3806" s="42">
        <v>1803.5567937098699</v>
      </c>
      <c r="K3806" s="42">
        <v>1904.60865386307</v>
      </c>
      <c r="N3806" s="43"/>
    </row>
    <row r="3807" spans="1:14" x14ac:dyDescent="0.3">
      <c r="A3807" s="10" t="s">
        <v>9</v>
      </c>
      <c r="B3807" s="10" t="s">
        <v>139</v>
      </c>
      <c r="C3807" s="10" t="s">
        <v>4806</v>
      </c>
      <c r="D3807" s="10" t="s">
        <v>5135</v>
      </c>
      <c r="E3807" s="11" t="s">
        <v>5232</v>
      </c>
      <c r="F3807" s="10" t="s">
        <v>4909</v>
      </c>
      <c r="G3807" s="11" t="s">
        <v>4910</v>
      </c>
      <c r="H3807" s="42">
        <v>1854.3034</v>
      </c>
      <c r="I3807" s="42">
        <v>20.792842538225401</v>
      </c>
      <c r="J3807" s="42">
        <v>371.10719548856002</v>
      </c>
      <c r="K3807" s="42">
        <v>391.90003802678501</v>
      </c>
      <c r="N3807" s="43"/>
    </row>
    <row r="3808" spans="1:14" x14ac:dyDescent="0.3">
      <c r="A3808" s="10" t="s">
        <v>9</v>
      </c>
      <c r="B3808" s="10" t="s">
        <v>139</v>
      </c>
      <c r="C3808" s="10" t="s">
        <v>4806</v>
      </c>
      <c r="D3808" s="10" t="s">
        <v>5805</v>
      </c>
      <c r="E3808" s="11" t="s">
        <v>5806</v>
      </c>
      <c r="F3808" s="10" t="s">
        <v>4907</v>
      </c>
      <c r="G3808" s="11" t="s">
        <v>4908</v>
      </c>
      <c r="H3808" s="42">
        <v>94337.640100000004</v>
      </c>
      <c r="I3808" s="42">
        <v>483.737203836655</v>
      </c>
      <c r="J3808" s="42">
        <v>0</v>
      </c>
      <c r="K3808" s="42">
        <v>483.737203836655</v>
      </c>
      <c r="N3808" s="43"/>
    </row>
    <row r="3809" spans="1:14" x14ac:dyDescent="0.3">
      <c r="A3809" s="10" t="s">
        <v>9</v>
      </c>
      <c r="B3809" s="10" t="s">
        <v>139</v>
      </c>
      <c r="C3809" s="10" t="s">
        <v>4806</v>
      </c>
      <c r="D3809" s="10" t="s">
        <v>5805</v>
      </c>
      <c r="E3809" s="11" t="s">
        <v>5806</v>
      </c>
      <c r="F3809" s="10" t="s">
        <v>4909</v>
      </c>
      <c r="G3809" s="11" t="s">
        <v>4910</v>
      </c>
      <c r="H3809" s="42">
        <v>23475.054199999999</v>
      </c>
      <c r="I3809" s="42">
        <v>120.373554586865</v>
      </c>
      <c r="J3809" s="42">
        <v>0</v>
      </c>
      <c r="K3809" s="42">
        <v>120.373554586865</v>
      </c>
      <c r="N3809" s="43"/>
    </row>
    <row r="3810" spans="1:14" x14ac:dyDescent="0.3">
      <c r="A3810" s="10" t="s">
        <v>9</v>
      </c>
      <c r="B3810" s="10" t="s">
        <v>139</v>
      </c>
      <c r="C3810" s="10" t="s">
        <v>4806</v>
      </c>
      <c r="D3810" s="10" t="s">
        <v>5807</v>
      </c>
      <c r="E3810" s="11" t="s">
        <v>5808</v>
      </c>
      <c r="F3810" s="10" t="s">
        <v>4907</v>
      </c>
      <c r="G3810" s="11" t="s">
        <v>4908</v>
      </c>
      <c r="H3810" s="42">
        <v>48837.075900000003</v>
      </c>
      <c r="I3810" s="42">
        <v>121.586024167955</v>
      </c>
      <c r="J3810" s="42">
        <v>0</v>
      </c>
      <c r="K3810" s="42">
        <v>121.586024167955</v>
      </c>
      <c r="N3810" s="43"/>
    </row>
    <row r="3811" spans="1:14" x14ac:dyDescent="0.3">
      <c r="A3811" s="10" t="s">
        <v>9</v>
      </c>
      <c r="B3811" s="10" t="s">
        <v>139</v>
      </c>
      <c r="C3811" s="10" t="s">
        <v>4806</v>
      </c>
      <c r="D3811" s="10" t="s">
        <v>5807</v>
      </c>
      <c r="E3811" s="11" t="s">
        <v>5808</v>
      </c>
      <c r="F3811" s="10" t="s">
        <v>4909</v>
      </c>
      <c r="G3811" s="11" t="s">
        <v>4910</v>
      </c>
      <c r="H3811" s="42">
        <v>13610.332700000001</v>
      </c>
      <c r="I3811" s="42">
        <v>33.884629686151499</v>
      </c>
      <c r="J3811" s="42">
        <v>0</v>
      </c>
      <c r="K3811" s="42">
        <v>33.884629686151499</v>
      </c>
      <c r="N3811" s="43"/>
    </row>
    <row r="3812" spans="1:14" x14ac:dyDescent="0.3">
      <c r="A3812" s="10" t="s">
        <v>9</v>
      </c>
      <c r="B3812" s="10" t="s">
        <v>139</v>
      </c>
      <c r="C3812" s="10" t="s">
        <v>4806</v>
      </c>
      <c r="D3812" s="10" t="s">
        <v>5809</v>
      </c>
      <c r="E3812" s="11" t="s">
        <v>5810</v>
      </c>
      <c r="F3812" s="10" t="s">
        <v>4907</v>
      </c>
      <c r="G3812" s="11" t="s">
        <v>4908</v>
      </c>
      <c r="H3812" s="42">
        <v>56232.088400000001</v>
      </c>
      <c r="I3812" s="42">
        <v>268.792055837563</v>
      </c>
      <c r="J3812" s="42">
        <v>0</v>
      </c>
      <c r="K3812" s="42">
        <v>268.792055837563</v>
      </c>
      <c r="N3812" s="43"/>
    </row>
    <row r="3813" spans="1:14" x14ac:dyDescent="0.3">
      <c r="A3813" s="10" t="s">
        <v>9</v>
      </c>
      <c r="B3813" s="10" t="s">
        <v>139</v>
      </c>
      <c r="C3813" s="10" t="s">
        <v>4806</v>
      </c>
      <c r="D3813" s="10" t="s">
        <v>5809</v>
      </c>
      <c r="E3813" s="11" t="s">
        <v>5810</v>
      </c>
      <c r="F3813" s="10" t="s">
        <v>4909</v>
      </c>
      <c r="G3813" s="11" t="s">
        <v>4910</v>
      </c>
      <c r="H3813" s="42">
        <v>20782.7808</v>
      </c>
      <c r="I3813" s="42">
        <v>99.342679904449099</v>
      </c>
      <c r="J3813" s="42">
        <v>0</v>
      </c>
      <c r="K3813" s="42">
        <v>99.342679904449099</v>
      </c>
      <c r="N3813" s="43"/>
    </row>
    <row r="3814" spans="1:14" x14ac:dyDescent="0.3">
      <c r="A3814" s="10" t="s">
        <v>9</v>
      </c>
      <c r="B3814" s="10" t="s">
        <v>139</v>
      </c>
      <c r="C3814" s="10" t="s">
        <v>4806</v>
      </c>
      <c r="D3814" s="10" t="s">
        <v>5811</v>
      </c>
      <c r="E3814" s="11" t="s">
        <v>5812</v>
      </c>
      <c r="F3814" s="10" t="s">
        <v>4809</v>
      </c>
      <c r="G3814" s="11" t="s">
        <v>4810</v>
      </c>
      <c r="H3814" s="42">
        <v>250141.22159999999</v>
      </c>
      <c r="I3814" s="42">
        <v>1053.7549809371301</v>
      </c>
      <c r="J3814" s="42">
        <v>239.113185868095</v>
      </c>
      <c r="K3814" s="42">
        <v>1292.86816680522</v>
      </c>
      <c r="N3814" s="43"/>
    </row>
    <row r="3815" spans="1:14" x14ac:dyDescent="0.3">
      <c r="A3815" s="10" t="s">
        <v>9</v>
      </c>
      <c r="B3815" s="10" t="s">
        <v>139</v>
      </c>
      <c r="C3815" s="10" t="s">
        <v>4806</v>
      </c>
      <c r="D3815" s="10" t="s">
        <v>5813</v>
      </c>
      <c r="E3815" s="11" t="s">
        <v>5814</v>
      </c>
      <c r="F3815" s="10" t="s">
        <v>4907</v>
      </c>
      <c r="G3815" s="11" t="s">
        <v>4908</v>
      </c>
      <c r="H3815" s="42">
        <v>53177.617100000003</v>
      </c>
      <c r="I3815" s="42">
        <v>176.00858409882801</v>
      </c>
      <c r="J3815" s="42">
        <v>0</v>
      </c>
      <c r="K3815" s="42">
        <v>176.00858409882801</v>
      </c>
      <c r="N3815" s="43"/>
    </row>
    <row r="3816" spans="1:14" x14ac:dyDescent="0.3">
      <c r="A3816" s="10" t="s">
        <v>9</v>
      </c>
      <c r="B3816" s="10" t="s">
        <v>350</v>
      </c>
      <c r="C3816" s="10" t="s">
        <v>4722</v>
      </c>
      <c r="D3816" s="10" t="s">
        <v>4723</v>
      </c>
      <c r="E3816" s="11" t="s">
        <v>5815</v>
      </c>
      <c r="F3816" s="10" t="s">
        <v>13</v>
      </c>
      <c r="G3816" s="11" t="s">
        <v>415</v>
      </c>
      <c r="H3816" s="42">
        <v>0</v>
      </c>
      <c r="I3816" s="42">
        <v>0</v>
      </c>
      <c r="J3816" s="42">
        <v>0</v>
      </c>
      <c r="K3816" s="42">
        <v>0</v>
      </c>
      <c r="N3816" s="43"/>
    </row>
    <row r="3817" spans="1:14" x14ac:dyDescent="0.3">
      <c r="A3817" s="10" t="s">
        <v>9</v>
      </c>
      <c r="B3817" s="10" t="s">
        <v>350</v>
      </c>
      <c r="C3817" s="10" t="s">
        <v>4722</v>
      </c>
      <c r="D3817" s="10" t="s">
        <v>4723</v>
      </c>
      <c r="E3817" s="11" t="s">
        <v>5815</v>
      </c>
      <c r="F3817" s="10" t="s">
        <v>416</v>
      </c>
      <c r="G3817" s="11" t="s">
        <v>417</v>
      </c>
      <c r="H3817" s="42">
        <v>16684842.5811</v>
      </c>
      <c r="I3817" s="42">
        <v>10237.5483921507</v>
      </c>
      <c r="J3817" s="42">
        <v>1356593.0546550499</v>
      </c>
      <c r="K3817" s="42">
        <v>1366830.60304721</v>
      </c>
      <c r="N3817" s="43"/>
    </row>
    <row r="3818" spans="1:14" x14ac:dyDescent="0.3">
      <c r="A3818" s="10" t="s">
        <v>9</v>
      </c>
      <c r="B3818" s="10" t="s">
        <v>350</v>
      </c>
      <c r="C3818" s="10" t="s">
        <v>4722</v>
      </c>
      <c r="D3818" s="10" t="s">
        <v>4723</v>
      </c>
      <c r="E3818" s="11" t="s">
        <v>5815</v>
      </c>
      <c r="F3818" s="10" t="s">
        <v>4725</v>
      </c>
      <c r="G3818" s="11" t="s">
        <v>4726</v>
      </c>
      <c r="H3818" s="42">
        <v>996985.32120000001</v>
      </c>
      <c r="I3818" s="42">
        <v>611.73399882798606</v>
      </c>
      <c r="J3818" s="42">
        <v>81061.799399423297</v>
      </c>
      <c r="K3818" s="42">
        <v>81673.533398251297</v>
      </c>
      <c r="N3818" s="43"/>
    </row>
    <row r="3819" spans="1:14" x14ac:dyDescent="0.3">
      <c r="A3819" s="10" t="s">
        <v>9</v>
      </c>
      <c r="B3819" s="10" t="s">
        <v>350</v>
      </c>
      <c r="C3819" s="10" t="s">
        <v>4722</v>
      </c>
      <c r="D3819" s="10" t="s">
        <v>4723</v>
      </c>
      <c r="E3819" s="11" t="s">
        <v>5815</v>
      </c>
      <c r="F3819" s="10" t="s">
        <v>243</v>
      </c>
      <c r="G3819" s="11" t="s">
        <v>655</v>
      </c>
      <c r="H3819" s="42">
        <v>332328.44069999998</v>
      </c>
      <c r="I3819" s="42">
        <v>203.911332942662</v>
      </c>
      <c r="J3819" s="42">
        <v>0</v>
      </c>
      <c r="K3819" s="42">
        <v>203.911332942662</v>
      </c>
      <c r="N3819" s="43"/>
    </row>
    <row r="3820" spans="1:14" x14ac:dyDescent="0.3">
      <c r="A3820" s="10" t="s">
        <v>9</v>
      </c>
      <c r="B3820" s="10" t="s">
        <v>350</v>
      </c>
      <c r="C3820" s="10" t="s">
        <v>4722</v>
      </c>
      <c r="D3820" s="10" t="s">
        <v>4723</v>
      </c>
      <c r="E3820" s="11" t="s">
        <v>5815</v>
      </c>
      <c r="F3820" s="10" t="s">
        <v>244</v>
      </c>
      <c r="G3820" s="11" t="s">
        <v>656</v>
      </c>
      <c r="H3820" s="42">
        <v>430072.09940000001</v>
      </c>
      <c r="I3820" s="42">
        <v>263.88525439638602</v>
      </c>
      <c r="J3820" s="42">
        <v>0</v>
      </c>
      <c r="K3820" s="42">
        <v>263.88525439638602</v>
      </c>
      <c r="N3820" s="43"/>
    </row>
    <row r="3821" spans="1:14" x14ac:dyDescent="0.3">
      <c r="A3821" s="10" t="s">
        <v>9</v>
      </c>
      <c r="B3821" s="10" t="s">
        <v>350</v>
      </c>
      <c r="C3821" s="10" t="s">
        <v>4722</v>
      </c>
      <c r="D3821" s="10" t="s">
        <v>4723</v>
      </c>
      <c r="E3821" s="11" t="s">
        <v>5815</v>
      </c>
      <c r="F3821" s="10" t="s">
        <v>4865</v>
      </c>
      <c r="G3821" s="11" t="s">
        <v>4866</v>
      </c>
      <c r="H3821" s="42">
        <v>312779.70870000002</v>
      </c>
      <c r="I3821" s="42">
        <v>191.916548651917</v>
      </c>
      <c r="J3821" s="42">
        <v>0</v>
      </c>
      <c r="K3821" s="42">
        <v>191.916548651917</v>
      </c>
      <c r="N3821" s="43"/>
    </row>
    <row r="3822" spans="1:14" x14ac:dyDescent="0.3">
      <c r="A3822" s="10" t="s">
        <v>9</v>
      </c>
      <c r="B3822" s="10" t="s">
        <v>350</v>
      </c>
      <c r="C3822" s="10" t="s">
        <v>4722</v>
      </c>
      <c r="D3822" s="10" t="s">
        <v>4723</v>
      </c>
      <c r="E3822" s="11" t="s">
        <v>5815</v>
      </c>
      <c r="F3822" s="10" t="s">
        <v>5816</v>
      </c>
      <c r="G3822" s="11" t="s">
        <v>5817</v>
      </c>
      <c r="H3822" s="42">
        <v>1339088.1273000001</v>
      </c>
      <c r="I3822" s="42">
        <v>821.64272391602003</v>
      </c>
      <c r="J3822" s="42">
        <v>0</v>
      </c>
      <c r="K3822" s="42">
        <v>821.64272391602003</v>
      </c>
      <c r="N3822" s="43"/>
    </row>
    <row r="3823" spans="1:14" x14ac:dyDescent="0.3">
      <c r="A3823" s="10" t="s">
        <v>9</v>
      </c>
      <c r="B3823" s="10" t="s">
        <v>350</v>
      </c>
      <c r="C3823" s="10" t="s">
        <v>4722</v>
      </c>
      <c r="D3823" s="10" t="s">
        <v>4723</v>
      </c>
      <c r="E3823" s="11" t="s">
        <v>5815</v>
      </c>
      <c r="F3823" s="10" t="s">
        <v>4729</v>
      </c>
      <c r="G3823" s="11" t="s">
        <v>4730</v>
      </c>
      <c r="H3823" s="42">
        <v>0</v>
      </c>
      <c r="I3823" s="42">
        <v>0</v>
      </c>
      <c r="J3823" s="42">
        <v>0</v>
      </c>
      <c r="K3823" s="42">
        <v>0</v>
      </c>
      <c r="N3823" s="43"/>
    </row>
    <row r="3824" spans="1:14" x14ac:dyDescent="0.3">
      <c r="A3824" s="10" t="s">
        <v>9</v>
      </c>
      <c r="B3824" s="10" t="s">
        <v>350</v>
      </c>
      <c r="C3824" s="10" t="s">
        <v>4722</v>
      </c>
      <c r="D3824" s="10" t="s">
        <v>4723</v>
      </c>
      <c r="E3824" s="11" t="s">
        <v>5815</v>
      </c>
      <c r="F3824" s="10" t="s">
        <v>4731</v>
      </c>
      <c r="G3824" s="11" t="s">
        <v>4732</v>
      </c>
      <c r="H3824" s="42">
        <v>0</v>
      </c>
      <c r="I3824" s="42">
        <v>0</v>
      </c>
      <c r="J3824" s="42">
        <v>0</v>
      </c>
      <c r="K3824" s="42">
        <v>0</v>
      </c>
      <c r="N3824" s="43"/>
    </row>
    <row r="3825" spans="1:14" x14ac:dyDescent="0.3">
      <c r="A3825" s="10" t="s">
        <v>9</v>
      </c>
      <c r="B3825" s="10" t="s">
        <v>350</v>
      </c>
      <c r="C3825" s="10" t="s">
        <v>4722</v>
      </c>
      <c r="D3825" s="10" t="s">
        <v>4723</v>
      </c>
      <c r="E3825" s="11" t="s">
        <v>5815</v>
      </c>
      <c r="F3825" s="10" t="s">
        <v>4733</v>
      </c>
      <c r="G3825" s="11" t="s">
        <v>4734</v>
      </c>
      <c r="H3825" s="42">
        <v>3254863.8431000002</v>
      </c>
      <c r="I3825" s="42">
        <v>1997.13158440901</v>
      </c>
      <c r="J3825" s="42">
        <v>264642.933333411</v>
      </c>
      <c r="K3825" s="42">
        <v>266640.06491781998</v>
      </c>
      <c r="N3825" s="43"/>
    </row>
    <row r="3826" spans="1:14" x14ac:dyDescent="0.3">
      <c r="A3826" s="10" t="s">
        <v>9</v>
      </c>
      <c r="B3826" s="10" t="s">
        <v>350</v>
      </c>
      <c r="C3826" s="10" t="s">
        <v>4722</v>
      </c>
      <c r="D3826" s="10" t="s">
        <v>4723</v>
      </c>
      <c r="E3826" s="11" t="s">
        <v>5815</v>
      </c>
      <c r="F3826" s="10" t="s">
        <v>4812</v>
      </c>
      <c r="G3826" s="11" t="s">
        <v>4813</v>
      </c>
      <c r="H3826" s="42">
        <v>1153375.1753</v>
      </c>
      <c r="I3826" s="42">
        <v>707.69227315394403</v>
      </c>
      <c r="J3826" s="42">
        <v>93777.375775803404</v>
      </c>
      <c r="K3826" s="42">
        <v>94485.068048957401</v>
      </c>
      <c r="N3826" s="43"/>
    </row>
    <row r="3827" spans="1:14" x14ac:dyDescent="0.3">
      <c r="A3827" s="10" t="s">
        <v>9</v>
      </c>
      <c r="B3827" s="10" t="s">
        <v>350</v>
      </c>
      <c r="C3827" s="10" t="s">
        <v>4722</v>
      </c>
      <c r="D3827" s="10" t="s">
        <v>4723</v>
      </c>
      <c r="E3827" s="11" t="s">
        <v>5815</v>
      </c>
      <c r="F3827" s="10" t="s">
        <v>4735</v>
      </c>
      <c r="G3827" s="11" t="s">
        <v>4736</v>
      </c>
      <c r="H3827" s="42">
        <v>1339088.1273000001</v>
      </c>
      <c r="I3827" s="42">
        <v>821.64272391602003</v>
      </c>
      <c r="J3827" s="42">
        <v>108877.122722755</v>
      </c>
      <c r="K3827" s="42">
        <v>109698.76544667099</v>
      </c>
      <c r="N3827" s="43"/>
    </row>
    <row r="3828" spans="1:14" x14ac:dyDescent="0.3">
      <c r="A3828" s="10" t="s">
        <v>9</v>
      </c>
      <c r="B3828" s="10" t="s">
        <v>350</v>
      </c>
      <c r="C3828" s="10" t="s">
        <v>4722</v>
      </c>
      <c r="D3828" s="10" t="s">
        <v>4723</v>
      </c>
      <c r="E3828" s="11" t="s">
        <v>5815</v>
      </c>
      <c r="F3828" s="10" t="s">
        <v>5818</v>
      </c>
      <c r="G3828" s="11" t="s">
        <v>5819</v>
      </c>
      <c r="H3828" s="42">
        <v>498492.6605</v>
      </c>
      <c r="I3828" s="42">
        <v>305.86699941399303</v>
      </c>
      <c r="J3828" s="42">
        <v>40530.899699711699</v>
      </c>
      <c r="K3828" s="42">
        <v>40836.766699125699</v>
      </c>
      <c r="N3828" s="43"/>
    </row>
    <row r="3829" spans="1:14" x14ac:dyDescent="0.3">
      <c r="A3829" s="10" t="s">
        <v>9</v>
      </c>
      <c r="B3829" s="10" t="s">
        <v>350</v>
      </c>
      <c r="C3829" s="10" t="s">
        <v>4722</v>
      </c>
      <c r="D3829" s="10" t="s">
        <v>4723</v>
      </c>
      <c r="E3829" s="11" t="s">
        <v>5815</v>
      </c>
      <c r="F3829" s="10" t="s">
        <v>4741</v>
      </c>
      <c r="G3829" s="11" t="s">
        <v>4742</v>
      </c>
      <c r="H3829" s="42">
        <v>3245089.4769000001</v>
      </c>
      <c r="I3829" s="42">
        <v>1991.13419226364</v>
      </c>
      <c r="J3829" s="42">
        <v>263848.20980988798</v>
      </c>
      <c r="K3829" s="42">
        <v>265839.34400215099</v>
      </c>
      <c r="N3829" s="43"/>
    </row>
    <row r="3830" spans="1:14" x14ac:dyDescent="0.3">
      <c r="A3830" s="10" t="s">
        <v>9</v>
      </c>
      <c r="B3830" s="10" t="s">
        <v>350</v>
      </c>
      <c r="C3830" s="10" t="s">
        <v>4743</v>
      </c>
      <c r="D3830" s="10" t="s">
        <v>4744</v>
      </c>
      <c r="E3830" s="11" t="s">
        <v>5754</v>
      </c>
      <c r="F3830" s="10" t="s">
        <v>416</v>
      </c>
      <c r="G3830" s="11" t="s">
        <v>417</v>
      </c>
      <c r="H3830" s="42">
        <v>0</v>
      </c>
      <c r="I3830" s="42">
        <v>0</v>
      </c>
      <c r="J3830" s="42">
        <v>0</v>
      </c>
      <c r="K3830" s="42">
        <v>0</v>
      </c>
      <c r="N3830" s="43"/>
    </row>
    <row r="3831" spans="1:14" x14ac:dyDescent="0.3">
      <c r="A3831" s="10" t="s">
        <v>9</v>
      </c>
      <c r="B3831" s="10" t="s">
        <v>350</v>
      </c>
      <c r="C3831" s="10" t="s">
        <v>4743</v>
      </c>
      <c r="D3831" s="10" t="s">
        <v>4744</v>
      </c>
      <c r="E3831" s="11" t="s">
        <v>5754</v>
      </c>
      <c r="F3831" s="10" t="s">
        <v>4746</v>
      </c>
      <c r="G3831" s="11" t="s">
        <v>4747</v>
      </c>
      <c r="H3831" s="42">
        <v>0</v>
      </c>
      <c r="I3831" s="42">
        <v>0</v>
      </c>
      <c r="J3831" s="42">
        <v>0</v>
      </c>
      <c r="K3831" s="42">
        <v>0</v>
      </c>
      <c r="N3831" s="43"/>
    </row>
    <row r="3832" spans="1:14" x14ac:dyDescent="0.3">
      <c r="A3832" s="10" t="s">
        <v>9</v>
      </c>
      <c r="B3832" s="10" t="s">
        <v>350</v>
      </c>
      <c r="C3832" s="10" t="s">
        <v>4743</v>
      </c>
      <c r="D3832" s="10" t="s">
        <v>4744</v>
      </c>
      <c r="E3832" s="11" t="s">
        <v>5754</v>
      </c>
      <c r="F3832" s="10" t="s">
        <v>4833</v>
      </c>
      <c r="G3832" s="11" t="s">
        <v>4834</v>
      </c>
      <c r="H3832" s="42">
        <v>0</v>
      </c>
      <c r="I3832" s="42">
        <v>0</v>
      </c>
      <c r="J3832" s="42">
        <v>0</v>
      </c>
      <c r="K3832" s="42">
        <v>0</v>
      </c>
      <c r="N3832" s="43"/>
    </row>
    <row r="3833" spans="1:14" x14ac:dyDescent="0.3">
      <c r="A3833" s="10" t="s">
        <v>9</v>
      </c>
      <c r="B3833" s="10" t="s">
        <v>350</v>
      </c>
      <c r="C3833" s="10" t="s">
        <v>4743</v>
      </c>
      <c r="D3833" s="10" t="s">
        <v>4750</v>
      </c>
      <c r="E3833" s="11" t="s">
        <v>4947</v>
      </c>
      <c r="F3833" s="10" t="s">
        <v>13</v>
      </c>
      <c r="G3833" s="11" t="s">
        <v>415</v>
      </c>
      <c r="H3833" s="42">
        <v>0</v>
      </c>
      <c r="I3833" s="42">
        <v>0</v>
      </c>
      <c r="J3833" s="42">
        <v>0</v>
      </c>
      <c r="K3833" s="42">
        <v>0</v>
      </c>
      <c r="N3833" s="43"/>
    </row>
    <row r="3834" spans="1:14" x14ac:dyDescent="0.3">
      <c r="A3834" s="10" t="s">
        <v>9</v>
      </c>
      <c r="B3834" s="10" t="s">
        <v>350</v>
      </c>
      <c r="C3834" s="10" t="s">
        <v>4743</v>
      </c>
      <c r="D3834" s="10" t="s">
        <v>4750</v>
      </c>
      <c r="E3834" s="11" t="s">
        <v>4947</v>
      </c>
      <c r="F3834" s="10" t="s">
        <v>416</v>
      </c>
      <c r="G3834" s="11" t="s">
        <v>417</v>
      </c>
      <c r="H3834" s="42">
        <v>0</v>
      </c>
      <c r="I3834" s="42">
        <v>0</v>
      </c>
      <c r="J3834" s="42">
        <v>0</v>
      </c>
      <c r="K3834" s="42">
        <v>0</v>
      </c>
      <c r="N3834" s="43"/>
    </row>
    <row r="3835" spans="1:14" x14ac:dyDescent="0.3">
      <c r="A3835" s="10" t="s">
        <v>9</v>
      </c>
      <c r="B3835" s="10" t="s">
        <v>350</v>
      </c>
      <c r="C3835" s="10" t="s">
        <v>4743</v>
      </c>
      <c r="D3835" s="10" t="s">
        <v>4750</v>
      </c>
      <c r="E3835" s="11" t="s">
        <v>4947</v>
      </c>
      <c r="F3835" s="10" t="s">
        <v>4746</v>
      </c>
      <c r="G3835" s="11" t="s">
        <v>4747</v>
      </c>
      <c r="H3835" s="42">
        <v>0</v>
      </c>
      <c r="I3835" s="42">
        <v>0</v>
      </c>
      <c r="J3835" s="42">
        <v>0</v>
      </c>
      <c r="K3835" s="42">
        <v>0</v>
      </c>
      <c r="N3835" s="43"/>
    </row>
    <row r="3836" spans="1:14" x14ac:dyDescent="0.3">
      <c r="A3836" s="10" t="s">
        <v>9</v>
      </c>
      <c r="B3836" s="10" t="s">
        <v>350</v>
      </c>
      <c r="C3836" s="10" t="s">
        <v>4743</v>
      </c>
      <c r="D3836" s="10" t="s">
        <v>4750</v>
      </c>
      <c r="E3836" s="11" t="s">
        <v>4947</v>
      </c>
      <c r="F3836" s="10" t="s">
        <v>4748</v>
      </c>
      <c r="G3836" s="11" t="s">
        <v>4749</v>
      </c>
      <c r="H3836" s="42">
        <v>1145752.2009000001</v>
      </c>
      <c r="I3836" s="42">
        <v>698.46000976313803</v>
      </c>
      <c r="J3836" s="42">
        <v>120822.903792818</v>
      </c>
      <c r="K3836" s="42">
        <v>121521.36380258101</v>
      </c>
      <c r="N3836" s="43"/>
    </row>
    <row r="3837" spans="1:14" x14ac:dyDescent="0.3">
      <c r="A3837" s="10" t="s">
        <v>9</v>
      </c>
      <c r="B3837" s="10" t="s">
        <v>350</v>
      </c>
      <c r="C3837" s="10" t="s">
        <v>4743</v>
      </c>
      <c r="D3837" s="10" t="s">
        <v>4750</v>
      </c>
      <c r="E3837" s="11" t="s">
        <v>4947</v>
      </c>
      <c r="F3837" s="10" t="s">
        <v>4817</v>
      </c>
      <c r="G3837" s="11" t="s">
        <v>4818</v>
      </c>
      <c r="H3837" s="42">
        <v>172692.408</v>
      </c>
      <c r="I3837" s="42">
        <v>105.274718991425</v>
      </c>
      <c r="J3837" s="42">
        <v>0</v>
      </c>
      <c r="K3837" s="42">
        <v>105.274718991425</v>
      </c>
      <c r="N3837" s="43"/>
    </row>
    <row r="3838" spans="1:14" x14ac:dyDescent="0.3">
      <c r="A3838" s="10" t="s">
        <v>9</v>
      </c>
      <c r="B3838" s="10" t="s">
        <v>350</v>
      </c>
      <c r="C3838" s="10" t="s">
        <v>4743</v>
      </c>
      <c r="D3838" s="10" t="s">
        <v>4750</v>
      </c>
      <c r="E3838" s="11" t="s">
        <v>4947</v>
      </c>
      <c r="F3838" s="10" t="s">
        <v>4760</v>
      </c>
      <c r="G3838" s="11" t="s">
        <v>4761</v>
      </c>
      <c r="H3838" s="42">
        <v>32248.379300000001</v>
      </c>
      <c r="I3838" s="42">
        <v>19.658878512607199</v>
      </c>
      <c r="J3838" s="42">
        <v>3400.6854422616502</v>
      </c>
      <c r="K3838" s="42">
        <v>3420.3443207742498</v>
      </c>
      <c r="N3838" s="43"/>
    </row>
    <row r="3839" spans="1:14" x14ac:dyDescent="0.3">
      <c r="A3839" s="10" t="s">
        <v>9</v>
      </c>
      <c r="B3839" s="10" t="s">
        <v>350</v>
      </c>
      <c r="C3839" s="10" t="s">
        <v>4743</v>
      </c>
      <c r="D3839" s="10" t="s">
        <v>4752</v>
      </c>
      <c r="E3839" s="11" t="s">
        <v>4914</v>
      </c>
      <c r="F3839" s="10" t="s">
        <v>13</v>
      </c>
      <c r="G3839" s="11" t="s">
        <v>415</v>
      </c>
      <c r="H3839" s="42">
        <v>0</v>
      </c>
      <c r="I3839" s="42">
        <v>0</v>
      </c>
      <c r="J3839" s="42">
        <v>0</v>
      </c>
      <c r="K3839" s="42">
        <v>0</v>
      </c>
      <c r="N3839" s="43"/>
    </row>
    <row r="3840" spans="1:14" x14ac:dyDescent="0.3">
      <c r="A3840" s="10" t="s">
        <v>9</v>
      </c>
      <c r="B3840" s="10" t="s">
        <v>350</v>
      </c>
      <c r="C3840" s="10" t="s">
        <v>4743</v>
      </c>
      <c r="D3840" s="10" t="s">
        <v>4752</v>
      </c>
      <c r="E3840" s="11" t="s">
        <v>4914</v>
      </c>
      <c r="F3840" s="10" t="s">
        <v>416</v>
      </c>
      <c r="G3840" s="11" t="s">
        <v>417</v>
      </c>
      <c r="H3840" s="42">
        <v>6731.1381000000001</v>
      </c>
      <c r="I3840" s="42">
        <v>5.11232574810297</v>
      </c>
      <c r="J3840" s="42">
        <v>23.731694974150201</v>
      </c>
      <c r="K3840" s="42">
        <v>28.844020722253202</v>
      </c>
      <c r="N3840" s="43"/>
    </row>
    <row r="3841" spans="1:14" x14ac:dyDescent="0.3">
      <c r="A3841" s="10" t="s">
        <v>9</v>
      </c>
      <c r="B3841" s="10" t="s">
        <v>350</v>
      </c>
      <c r="C3841" s="10" t="s">
        <v>4743</v>
      </c>
      <c r="D3841" s="10" t="s">
        <v>4752</v>
      </c>
      <c r="E3841" s="11" t="s">
        <v>4914</v>
      </c>
      <c r="F3841" s="10" t="s">
        <v>4746</v>
      </c>
      <c r="G3841" s="11" t="s">
        <v>4747</v>
      </c>
      <c r="H3841" s="42">
        <v>2952.2536</v>
      </c>
      <c r="I3841" s="42">
        <v>2.24224813513288</v>
      </c>
      <c r="J3841" s="42">
        <v>10.408638146557101</v>
      </c>
      <c r="K3841" s="42">
        <v>12.650886281689999</v>
      </c>
      <c r="N3841" s="43"/>
    </row>
    <row r="3842" spans="1:14" x14ac:dyDescent="0.3">
      <c r="A3842" s="10" t="s">
        <v>9</v>
      </c>
      <c r="B3842" s="10" t="s">
        <v>350</v>
      </c>
      <c r="C3842" s="10" t="s">
        <v>4743</v>
      </c>
      <c r="D3842" s="10" t="s">
        <v>4752</v>
      </c>
      <c r="E3842" s="11" t="s">
        <v>4914</v>
      </c>
      <c r="F3842" s="10" t="s">
        <v>4748</v>
      </c>
      <c r="G3842" s="11" t="s">
        <v>4749</v>
      </c>
      <c r="H3842" s="42">
        <v>143178.73240000001</v>
      </c>
      <c r="I3842" s="42">
        <v>73.340880328302902</v>
      </c>
      <c r="J3842" s="42">
        <v>0</v>
      </c>
      <c r="K3842" s="42">
        <v>73.340880328302902</v>
      </c>
      <c r="N3842" s="43"/>
    </row>
    <row r="3843" spans="1:14" x14ac:dyDescent="0.3">
      <c r="A3843" s="10" t="s">
        <v>9</v>
      </c>
      <c r="B3843" s="10" t="s">
        <v>350</v>
      </c>
      <c r="C3843" s="10" t="s">
        <v>4743</v>
      </c>
      <c r="D3843" s="10" t="s">
        <v>4756</v>
      </c>
      <c r="E3843" s="11" t="s">
        <v>4825</v>
      </c>
      <c r="F3843" s="10" t="s">
        <v>416</v>
      </c>
      <c r="G3843" s="11" t="s">
        <v>417</v>
      </c>
      <c r="H3843" s="42">
        <v>40238.887699999999</v>
      </c>
      <c r="I3843" s="42">
        <v>18.7319618160762</v>
      </c>
      <c r="J3843" s="42">
        <v>1353.6628193333199</v>
      </c>
      <c r="K3843" s="42">
        <v>1372.3947811493999</v>
      </c>
      <c r="N3843" s="43"/>
    </row>
    <row r="3844" spans="1:14" x14ac:dyDescent="0.3">
      <c r="A3844" s="10" t="s">
        <v>9</v>
      </c>
      <c r="B3844" s="10" t="s">
        <v>350</v>
      </c>
      <c r="C3844" s="10" t="s">
        <v>4743</v>
      </c>
      <c r="D3844" s="10" t="s">
        <v>4756</v>
      </c>
      <c r="E3844" s="11" t="s">
        <v>4825</v>
      </c>
      <c r="F3844" s="10" t="s">
        <v>4746</v>
      </c>
      <c r="G3844" s="11" t="s">
        <v>4747</v>
      </c>
      <c r="H3844" s="42">
        <v>0</v>
      </c>
      <c r="I3844" s="42">
        <v>0</v>
      </c>
      <c r="J3844" s="42">
        <v>0</v>
      </c>
      <c r="K3844" s="42">
        <v>0</v>
      </c>
      <c r="N3844" s="43"/>
    </row>
    <row r="3845" spans="1:14" x14ac:dyDescent="0.3">
      <c r="A3845" s="10" t="s">
        <v>9</v>
      </c>
      <c r="B3845" s="10" t="s">
        <v>350</v>
      </c>
      <c r="C3845" s="10" t="s">
        <v>4743</v>
      </c>
      <c r="D3845" s="10" t="s">
        <v>4756</v>
      </c>
      <c r="E3845" s="11" t="s">
        <v>4825</v>
      </c>
      <c r="F3845" s="10" t="s">
        <v>4748</v>
      </c>
      <c r="G3845" s="11" t="s">
        <v>4749</v>
      </c>
      <c r="H3845" s="42">
        <v>49028.211499999998</v>
      </c>
      <c r="I3845" s="42">
        <v>24.992366725248999</v>
      </c>
      <c r="J3845" s="42">
        <v>877.13317906658801</v>
      </c>
      <c r="K3845" s="42">
        <v>902.125545791837</v>
      </c>
      <c r="N3845" s="43"/>
    </row>
    <row r="3846" spans="1:14" x14ac:dyDescent="0.3">
      <c r="A3846" s="10" t="s">
        <v>9</v>
      </c>
      <c r="B3846" s="10" t="s">
        <v>350</v>
      </c>
      <c r="C3846" s="10" t="s">
        <v>4743</v>
      </c>
      <c r="D3846" s="10" t="s">
        <v>4756</v>
      </c>
      <c r="E3846" s="11" t="s">
        <v>4825</v>
      </c>
      <c r="F3846" s="10" t="s">
        <v>4760</v>
      </c>
      <c r="G3846" s="11" t="s">
        <v>4761</v>
      </c>
      <c r="H3846" s="42">
        <v>38145.7814</v>
      </c>
      <c r="I3846" s="42">
        <v>19.444995606326898</v>
      </c>
      <c r="J3846" s="42">
        <v>682.44240333919197</v>
      </c>
      <c r="K3846" s="42">
        <v>701.88739894551895</v>
      </c>
      <c r="N3846" s="43"/>
    </row>
    <row r="3847" spans="1:14" x14ac:dyDescent="0.3">
      <c r="A3847" s="10" t="s">
        <v>9</v>
      </c>
      <c r="B3847" s="10" t="s">
        <v>350</v>
      </c>
      <c r="C3847" s="10" t="s">
        <v>4743</v>
      </c>
      <c r="D3847" s="10" t="s">
        <v>4758</v>
      </c>
      <c r="E3847" s="11" t="s">
        <v>5323</v>
      </c>
      <c r="F3847" s="10" t="s">
        <v>416</v>
      </c>
      <c r="G3847" s="11" t="s">
        <v>417</v>
      </c>
      <c r="H3847" s="42">
        <v>11568.962</v>
      </c>
      <c r="I3847" s="42">
        <v>12.624500760066001</v>
      </c>
      <c r="J3847" s="42">
        <v>0</v>
      </c>
      <c r="K3847" s="42">
        <v>12.624500760066001</v>
      </c>
      <c r="N3847" s="43"/>
    </row>
    <row r="3848" spans="1:14" x14ac:dyDescent="0.3">
      <c r="A3848" s="10" t="s">
        <v>9</v>
      </c>
      <c r="B3848" s="10" t="s">
        <v>350</v>
      </c>
      <c r="C3848" s="10" t="s">
        <v>4743</v>
      </c>
      <c r="D3848" s="10" t="s">
        <v>4758</v>
      </c>
      <c r="E3848" s="11" t="s">
        <v>5323</v>
      </c>
      <c r="F3848" s="10" t="s">
        <v>4746</v>
      </c>
      <c r="G3848" s="11" t="s">
        <v>4747</v>
      </c>
      <c r="H3848" s="42">
        <v>17441.086500000001</v>
      </c>
      <c r="I3848" s="42">
        <v>19.0323912973723</v>
      </c>
      <c r="J3848" s="42">
        <v>0</v>
      </c>
      <c r="K3848" s="42">
        <v>19.0323912973723</v>
      </c>
      <c r="N3848" s="43"/>
    </row>
    <row r="3849" spans="1:14" x14ac:dyDescent="0.3">
      <c r="A3849" s="10" t="s">
        <v>9</v>
      </c>
      <c r="B3849" s="10" t="s">
        <v>350</v>
      </c>
      <c r="C3849" s="10" t="s">
        <v>4743</v>
      </c>
      <c r="D3849" s="10" t="s">
        <v>4758</v>
      </c>
      <c r="E3849" s="11" t="s">
        <v>5323</v>
      </c>
      <c r="F3849" s="10" t="s">
        <v>4748</v>
      </c>
      <c r="G3849" s="11" t="s">
        <v>4749</v>
      </c>
      <c r="H3849" s="42">
        <v>33081.254800000002</v>
      </c>
      <c r="I3849" s="42">
        <v>26.0028672817601</v>
      </c>
      <c r="J3849" s="42">
        <v>0</v>
      </c>
      <c r="K3849" s="42">
        <v>26.0028672817601</v>
      </c>
      <c r="N3849" s="43"/>
    </row>
    <row r="3850" spans="1:14" x14ac:dyDescent="0.3">
      <c r="A3850" s="10" t="s">
        <v>9</v>
      </c>
      <c r="B3850" s="10" t="s">
        <v>350</v>
      </c>
      <c r="C3850" s="10" t="s">
        <v>4743</v>
      </c>
      <c r="D3850" s="10" t="s">
        <v>4758</v>
      </c>
      <c r="E3850" s="11" t="s">
        <v>5323</v>
      </c>
      <c r="F3850" s="10" t="s">
        <v>4760</v>
      </c>
      <c r="G3850" s="11" t="s">
        <v>4761</v>
      </c>
      <c r="H3850" s="42">
        <v>235.1748</v>
      </c>
      <c r="I3850" s="42">
        <v>0.18485450674237</v>
      </c>
      <c r="J3850" s="42">
        <v>0</v>
      </c>
      <c r="K3850" s="42">
        <v>0.18485450674237</v>
      </c>
      <c r="N3850" s="43"/>
    </row>
    <row r="3851" spans="1:14" x14ac:dyDescent="0.3">
      <c r="A3851" s="10" t="s">
        <v>9</v>
      </c>
      <c r="B3851" s="10" t="s">
        <v>350</v>
      </c>
      <c r="C3851" s="10" t="s">
        <v>4743</v>
      </c>
      <c r="D3851" s="10" t="s">
        <v>4762</v>
      </c>
      <c r="E3851" s="11" t="s">
        <v>5820</v>
      </c>
      <c r="F3851" s="10" t="s">
        <v>13</v>
      </c>
      <c r="G3851" s="11" t="s">
        <v>415</v>
      </c>
      <c r="H3851" s="42">
        <v>0</v>
      </c>
      <c r="I3851" s="42">
        <v>0</v>
      </c>
      <c r="J3851" s="42">
        <v>0</v>
      </c>
      <c r="K3851" s="42">
        <v>0</v>
      </c>
      <c r="N3851" s="43"/>
    </row>
    <row r="3852" spans="1:14" x14ac:dyDescent="0.3">
      <c r="A3852" s="10" t="s">
        <v>9</v>
      </c>
      <c r="B3852" s="10" t="s">
        <v>350</v>
      </c>
      <c r="C3852" s="10" t="s">
        <v>4743</v>
      </c>
      <c r="D3852" s="10" t="s">
        <v>4762</v>
      </c>
      <c r="E3852" s="11" t="s">
        <v>5820</v>
      </c>
      <c r="F3852" s="10" t="s">
        <v>416</v>
      </c>
      <c r="G3852" s="11" t="s">
        <v>417</v>
      </c>
      <c r="H3852" s="42">
        <v>98794.496100000004</v>
      </c>
      <c r="I3852" s="42">
        <v>44.667597489743201</v>
      </c>
      <c r="J3852" s="42">
        <v>822.36491316336901</v>
      </c>
      <c r="K3852" s="42">
        <v>867.03251065311201</v>
      </c>
      <c r="N3852" s="43"/>
    </row>
    <row r="3853" spans="1:14" x14ac:dyDescent="0.3">
      <c r="A3853" s="10" t="s">
        <v>9</v>
      </c>
      <c r="B3853" s="10" t="s">
        <v>350</v>
      </c>
      <c r="C3853" s="10" t="s">
        <v>4743</v>
      </c>
      <c r="D3853" s="10" t="s">
        <v>4762</v>
      </c>
      <c r="E3853" s="11" t="s">
        <v>5820</v>
      </c>
      <c r="F3853" s="10" t="s">
        <v>4746</v>
      </c>
      <c r="G3853" s="11" t="s">
        <v>4747</v>
      </c>
      <c r="H3853" s="42">
        <v>36144.327899999997</v>
      </c>
      <c r="I3853" s="42">
        <v>16.341803959662101</v>
      </c>
      <c r="J3853" s="42">
        <v>300.86521213293997</v>
      </c>
      <c r="K3853" s="42">
        <v>317.20701609260198</v>
      </c>
      <c r="N3853" s="43"/>
    </row>
    <row r="3854" spans="1:14" x14ac:dyDescent="0.3">
      <c r="A3854" s="10" t="s">
        <v>9</v>
      </c>
      <c r="B3854" s="10" t="s">
        <v>350</v>
      </c>
      <c r="C3854" s="10" t="s">
        <v>4743</v>
      </c>
      <c r="D3854" s="10" t="s">
        <v>4762</v>
      </c>
      <c r="E3854" s="11" t="s">
        <v>5820</v>
      </c>
      <c r="F3854" s="10" t="s">
        <v>4748</v>
      </c>
      <c r="G3854" s="11" t="s">
        <v>4749</v>
      </c>
      <c r="H3854" s="42">
        <v>0</v>
      </c>
      <c r="I3854" s="42">
        <v>0</v>
      </c>
      <c r="J3854" s="42">
        <v>0</v>
      </c>
      <c r="K3854" s="42">
        <v>0</v>
      </c>
      <c r="N3854" s="43"/>
    </row>
    <row r="3855" spans="1:14" x14ac:dyDescent="0.3">
      <c r="A3855" s="10" t="s">
        <v>9</v>
      </c>
      <c r="B3855" s="10" t="s">
        <v>350</v>
      </c>
      <c r="C3855" s="10" t="s">
        <v>4743</v>
      </c>
      <c r="D3855" s="10" t="s">
        <v>4762</v>
      </c>
      <c r="E3855" s="11" t="s">
        <v>5820</v>
      </c>
      <c r="F3855" s="10" t="s">
        <v>4754</v>
      </c>
      <c r="G3855" s="11" t="s">
        <v>4755</v>
      </c>
      <c r="H3855" s="42">
        <v>501201.34580000001</v>
      </c>
      <c r="I3855" s="42">
        <v>226.606348240648</v>
      </c>
      <c r="J3855" s="42">
        <v>4171.9976082434296</v>
      </c>
      <c r="K3855" s="42">
        <v>4398.6039564840803</v>
      </c>
      <c r="N3855" s="43"/>
    </row>
    <row r="3856" spans="1:14" x14ac:dyDescent="0.3">
      <c r="A3856" s="10" t="s">
        <v>9</v>
      </c>
      <c r="B3856" s="10" t="s">
        <v>350</v>
      </c>
      <c r="C3856" s="10" t="s">
        <v>4743</v>
      </c>
      <c r="D3856" s="10" t="s">
        <v>4766</v>
      </c>
      <c r="E3856" s="11" t="s">
        <v>5045</v>
      </c>
      <c r="F3856" s="10" t="s">
        <v>416</v>
      </c>
      <c r="G3856" s="11" t="s">
        <v>417</v>
      </c>
      <c r="H3856" s="42">
        <v>0</v>
      </c>
      <c r="I3856" s="42">
        <v>0</v>
      </c>
      <c r="J3856" s="42">
        <v>0</v>
      </c>
      <c r="K3856" s="42">
        <v>0</v>
      </c>
      <c r="N3856" s="43"/>
    </row>
    <row r="3857" spans="1:14" x14ac:dyDescent="0.3">
      <c r="A3857" s="10" t="s">
        <v>9</v>
      </c>
      <c r="B3857" s="10" t="s">
        <v>350</v>
      </c>
      <c r="C3857" s="10" t="s">
        <v>4743</v>
      </c>
      <c r="D3857" s="10" t="s">
        <v>4766</v>
      </c>
      <c r="E3857" s="11" t="s">
        <v>5045</v>
      </c>
      <c r="F3857" s="10" t="s">
        <v>4746</v>
      </c>
      <c r="G3857" s="11" t="s">
        <v>4747</v>
      </c>
      <c r="H3857" s="42">
        <v>0</v>
      </c>
      <c r="I3857" s="42">
        <v>0</v>
      </c>
      <c r="J3857" s="42">
        <v>0</v>
      </c>
      <c r="K3857" s="42">
        <v>0</v>
      </c>
      <c r="N3857" s="43"/>
    </row>
    <row r="3858" spans="1:14" x14ac:dyDescent="0.3">
      <c r="A3858" s="10" t="s">
        <v>9</v>
      </c>
      <c r="B3858" s="10" t="s">
        <v>350</v>
      </c>
      <c r="C3858" s="10" t="s">
        <v>4743</v>
      </c>
      <c r="D3858" s="10" t="s">
        <v>4766</v>
      </c>
      <c r="E3858" s="11" t="s">
        <v>5045</v>
      </c>
      <c r="F3858" s="10" t="s">
        <v>4748</v>
      </c>
      <c r="G3858" s="11" t="s">
        <v>4749</v>
      </c>
      <c r="H3858" s="42">
        <v>0</v>
      </c>
      <c r="I3858" s="42">
        <v>0</v>
      </c>
      <c r="J3858" s="42">
        <v>0</v>
      </c>
      <c r="K3858" s="42">
        <v>0</v>
      </c>
      <c r="N3858" s="43"/>
    </row>
    <row r="3859" spans="1:14" x14ac:dyDescent="0.3">
      <c r="A3859" s="10" t="s">
        <v>9</v>
      </c>
      <c r="B3859" s="10" t="s">
        <v>350</v>
      </c>
      <c r="C3859" s="10" t="s">
        <v>4743</v>
      </c>
      <c r="D3859" s="10" t="s">
        <v>4768</v>
      </c>
      <c r="E3859" s="11" t="s">
        <v>5821</v>
      </c>
      <c r="F3859" s="10" t="s">
        <v>13</v>
      </c>
      <c r="G3859" s="11" t="s">
        <v>415</v>
      </c>
      <c r="H3859" s="42">
        <v>0</v>
      </c>
      <c r="I3859" s="42">
        <v>0</v>
      </c>
      <c r="J3859" s="42">
        <v>0</v>
      </c>
      <c r="K3859" s="42">
        <v>0</v>
      </c>
      <c r="N3859" s="43"/>
    </row>
    <row r="3860" spans="1:14" x14ac:dyDescent="0.3">
      <c r="A3860" s="10" t="s">
        <v>9</v>
      </c>
      <c r="B3860" s="10" t="s">
        <v>350</v>
      </c>
      <c r="C3860" s="10" t="s">
        <v>4743</v>
      </c>
      <c r="D3860" s="10" t="s">
        <v>4768</v>
      </c>
      <c r="E3860" s="11" t="s">
        <v>5821</v>
      </c>
      <c r="F3860" s="10" t="s">
        <v>416</v>
      </c>
      <c r="G3860" s="11" t="s">
        <v>417</v>
      </c>
      <c r="H3860" s="42">
        <v>110235.99890000001</v>
      </c>
      <c r="I3860" s="42">
        <v>96.605612491572998</v>
      </c>
      <c r="J3860" s="42">
        <v>12868.387214656899</v>
      </c>
      <c r="K3860" s="42">
        <v>12964.992827148501</v>
      </c>
      <c r="N3860" s="43"/>
    </row>
    <row r="3861" spans="1:14" x14ac:dyDescent="0.3">
      <c r="A3861" s="10" t="s">
        <v>9</v>
      </c>
      <c r="B3861" s="10" t="s">
        <v>350</v>
      </c>
      <c r="C3861" s="10" t="s">
        <v>4743</v>
      </c>
      <c r="D3861" s="10" t="s">
        <v>4768</v>
      </c>
      <c r="E3861" s="11" t="s">
        <v>5821</v>
      </c>
      <c r="F3861" s="10" t="s">
        <v>4746</v>
      </c>
      <c r="G3861" s="11" t="s">
        <v>4747</v>
      </c>
      <c r="H3861" s="42">
        <v>18655.322899999999</v>
      </c>
      <c r="I3861" s="42">
        <v>16.348642113958501</v>
      </c>
      <c r="J3861" s="42">
        <v>2177.7270670957801</v>
      </c>
      <c r="K3861" s="42">
        <v>2194.0757092097401</v>
      </c>
      <c r="N3861" s="43"/>
    </row>
    <row r="3862" spans="1:14" x14ac:dyDescent="0.3">
      <c r="A3862" s="10" t="s">
        <v>9</v>
      </c>
      <c r="B3862" s="10" t="s">
        <v>350</v>
      </c>
      <c r="C3862" s="10" t="s">
        <v>4743</v>
      </c>
      <c r="D3862" s="10" t="s">
        <v>4768</v>
      </c>
      <c r="E3862" s="11" t="s">
        <v>5821</v>
      </c>
      <c r="F3862" s="10" t="s">
        <v>4817</v>
      </c>
      <c r="G3862" s="11" t="s">
        <v>4818</v>
      </c>
      <c r="H3862" s="42">
        <v>0</v>
      </c>
      <c r="I3862" s="42">
        <v>0</v>
      </c>
      <c r="J3862" s="42">
        <v>0</v>
      </c>
      <c r="K3862" s="42">
        <v>0</v>
      </c>
      <c r="N3862" s="43"/>
    </row>
    <row r="3863" spans="1:14" x14ac:dyDescent="0.3">
      <c r="A3863" s="10" t="s">
        <v>9</v>
      </c>
      <c r="B3863" s="10" t="s">
        <v>350</v>
      </c>
      <c r="C3863" s="10" t="s">
        <v>4743</v>
      </c>
      <c r="D3863" s="10" t="s">
        <v>4768</v>
      </c>
      <c r="E3863" s="11" t="s">
        <v>5821</v>
      </c>
      <c r="F3863" s="10" t="s">
        <v>4754</v>
      </c>
      <c r="G3863" s="11" t="s">
        <v>4755</v>
      </c>
      <c r="H3863" s="42">
        <v>0</v>
      </c>
      <c r="I3863" s="42">
        <v>0</v>
      </c>
      <c r="J3863" s="42">
        <v>0</v>
      </c>
      <c r="K3863" s="42">
        <v>0</v>
      </c>
      <c r="N3863" s="43"/>
    </row>
    <row r="3864" spans="1:14" x14ac:dyDescent="0.3">
      <c r="A3864" s="10" t="s">
        <v>9</v>
      </c>
      <c r="B3864" s="10" t="s">
        <v>350</v>
      </c>
      <c r="C3864" s="10" t="s">
        <v>4743</v>
      </c>
      <c r="D3864" s="10" t="s">
        <v>4770</v>
      </c>
      <c r="E3864" s="11" t="s">
        <v>4830</v>
      </c>
      <c r="F3864" s="10" t="s">
        <v>13</v>
      </c>
      <c r="G3864" s="11" t="s">
        <v>415</v>
      </c>
      <c r="H3864" s="42">
        <v>0</v>
      </c>
      <c r="I3864" s="42">
        <v>0</v>
      </c>
      <c r="J3864" s="42">
        <v>0</v>
      </c>
      <c r="K3864" s="42">
        <v>0</v>
      </c>
      <c r="N3864" s="43"/>
    </row>
    <row r="3865" spans="1:14" x14ac:dyDescent="0.3">
      <c r="A3865" s="10" t="s">
        <v>9</v>
      </c>
      <c r="B3865" s="10" t="s">
        <v>350</v>
      </c>
      <c r="C3865" s="10" t="s">
        <v>4743</v>
      </c>
      <c r="D3865" s="10" t="s">
        <v>4770</v>
      </c>
      <c r="E3865" s="11" t="s">
        <v>4830</v>
      </c>
      <c r="F3865" s="10" t="s">
        <v>416</v>
      </c>
      <c r="G3865" s="11" t="s">
        <v>417</v>
      </c>
      <c r="H3865" s="42">
        <v>15761.7012</v>
      </c>
      <c r="I3865" s="42">
        <v>14.6563911943022</v>
      </c>
      <c r="J3865" s="42">
        <v>8.6820295485314003E-2</v>
      </c>
      <c r="K3865" s="42">
        <v>14.7432114897875</v>
      </c>
      <c r="N3865" s="43"/>
    </row>
    <row r="3866" spans="1:14" x14ac:dyDescent="0.3">
      <c r="A3866" s="10" t="s">
        <v>9</v>
      </c>
      <c r="B3866" s="10" t="s">
        <v>350</v>
      </c>
      <c r="C3866" s="10" t="s">
        <v>4743</v>
      </c>
      <c r="D3866" s="10" t="s">
        <v>4770</v>
      </c>
      <c r="E3866" s="11" t="s">
        <v>4830</v>
      </c>
      <c r="F3866" s="10" t="s">
        <v>4746</v>
      </c>
      <c r="G3866" s="11" t="s">
        <v>4747</v>
      </c>
      <c r="H3866" s="42">
        <v>0</v>
      </c>
      <c r="I3866" s="42">
        <v>0</v>
      </c>
      <c r="J3866" s="42">
        <v>0</v>
      </c>
      <c r="K3866" s="42">
        <v>0</v>
      </c>
      <c r="N3866" s="43"/>
    </row>
    <row r="3867" spans="1:14" x14ac:dyDescent="0.3">
      <c r="A3867" s="10" t="s">
        <v>9</v>
      </c>
      <c r="B3867" s="10" t="s">
        <v>350</v>
      </c>
      <c r="C3867" s="10" t="s">
        <v>4743</v>
      </c>
      <c r="D3867" s="10" t="s">
        <v>4770</v>
      </c>
      <c r="E3867" s="11" t="s">
        <v>4830</v>
      </c>
      <c r="F3867" s="10" t="s">
        <v>4748</v>
      </c>
      <c r="G3867" s="11" t="s">
        <v>4749</v>
      </c>
      <c r="H3867" s="42">
        <v>19799.822899999999</v>
      </c>
      <c r="I3867" s="42">
        <v>18.411334392842399</v>
      </c>
      <c r="J3867" s="42">
        <v>0.109063511684031</v>
      </c>
      <c r="K3867" s="42">
        <v>18.520397904526501</v>
      </c>
      <c r="N3867" s="43"/>
    </row>
    <row r="3868" spans="1:14" x14ac:dyDescent="0.3">
      <c r="A3868" s="10" t="s">
        <v>9</v>
      </c>
      <c r="B3868" s="10" t="s">
        <v>350</v>
      </c>
      <c r="C3868" s="10" t="s">
        <v>4743</v>
      </c>
      <c r="D3868" s="10" t="s">
        <v>4772</v>
      </c>
      <c r="E3868" s="11" t="s">
        <v>5822</v>
      </c>
      <c r="F3868" s="10" t="s">
        <v>416</v>
      </c>
      <c r="G3868" s="11" t="s">
        <v>417</v>
      </c>
      <c r="H3868" s="42">
        <v>6976.8498</v>
      </c>
      <c r="I3868" s="42">
        <v>3.0585982679526098</v>
      </c>
      <c r="J3868" s="42">
        <v>1058.7994664195401</v>
      </c>
      <c r="K3868" s="42">
        <v>1061.85806468749</v>
      </c>
      <c r="N3868" s="43"/>
    </row>
    <row r="3869" spans="1:14" x14ac:dyDescent="0.3">
      <c r="A3869" s="10" t="s">
        <v>9</v>
      </c>
      <c r="B3869" s="10" t="s">
        <v>350</v>
      </c>
      <c r="C3869" s="10" t="s">
        <v>4743</v>
      </c>
      <c r="D3869" s="10" t="s">
        <v>4772</v>
      </c>
      <c r="E3869" s="11" t="s">
        <v>5822</v>
      </c>
      <c r="F3869" s="10" t="s">
        <v>4746</v>
      </c>
      <c r="G3869" s="11" t="s">
        <v>4747</v>
      </c>
      <c r="H3869" s="42">
        <v>8139.6580999999996</v>
      </c>
      <c r="I3869" s="42">
        <v>3.56836464594471</v>
      </c>
      <c r="J3869" s="42">
        <v>1235.26604415613</v>
      </c>
      <c r="K3869" s="42">
        <v>1238.8344088020799</v>
      </c>
      <c r="N3869" s="43"/>
    </row>
    <row r="3870" spans="1:14" x14ac:dyDescent="0.3">
      <c r="A3870" s="10" t="s">
        <v>9</v>
      </c>
      <c r="B3870" s="10" t="s">
        <v>350</v>
      </c>
      <c r="C3870" s="10" t="s">
        <v>4743</v>
      </c>
      <c r="D3870" s="10" t="s">
        <v>4772</v>
      </c>
      <c r="E3870" s="11" t="s">
        <v>5822</v>
      </c>
      <c r="F3870" s="10" t="s">
        <v>4817</v>
      </c>
      <c r="G3870" s="11" t="s">
        <v>4818</v>
      </c>
      <c r="H3870" s="42">
        <v>93541.502600000007</v>
      </c>
      <c r="I3870" s="42">
        <v>31.689032735039198</v>
      </c>
      <c r="J3870" s="42">
        <v>0</v>
      </c>
      <c r="K3870" s="42">
        <v>31.689032735039198</v>
      </c>
      <c r="N3870" s="43"/>
    </row>
    <row r="3871" spans="1:14" x14ac:dyDescent="0.3">
      <c r="A3871" s="10" t="s">
        <v>9</v>
      </c>
      <c r="B3871" s="10" t="s">
        <v>350</v>
      </c>
      <c r="C3871" s="10" t="s">
        <v>4743</v>
      </c>
      <c r="D3871" s="10" t="s">
        <v>4772</v>
      </c>
      <c r="E3871" s="11" t="s">
        <v>5822</v>
      </c>
      <c r="F3871" s="10" t="s">
        <v>4838</v>
      </c>
      <c r="G3871" s="11" t="s">
        <v>4839</v>
      </c>
      <c r="H3871" s="42">
        <v>1348429.8992999999</v>
      </c>
      <c r="I3871" s="42">
        <v>620.55560414238505</v>
      </c>
      <c r="J3871" s="42">
        <v>195198.89068033901</v>
      </c>
      <c r="K3871" s="42">
        <v>195819.446284481</v>
      </c>
      <c r="N3871" s="43"/>
    </row>
    <row r="3872" spans="1:14" x14ac:dyDescent="0.3">
      <c r="A3872" s="10" t="s">
        <v>9</v>
      </c>
      <c r="B3872" s="10" t="s">
        <v>350</v>
      </c>
      <c r="C3872" s="10" t="s">
        <v>4743</v>
      </c>
      <c r="D3872" s="10" t="s">
        <v>4772</v>
      </c>
      <c r="E3872" s="11" t="s">
        <v>5822</v>
      </c>
      <c r="F3872" s="10" t="s">
        <v>4840</v>
      </c>
      <c r="G3872" s="11" t="s">
        <v>4841</v>
      </c>
      <c r="H3872" s="42">
        <v>104123.0098</v>
      </c>
      <c r="I3872" s="42">
        <v>47.918039531257499</v>
      </c>
      <c r="J3872" s="42">
        <v>15072.860671373401</v>
      </c>
      <c r="K3872" s="42">
        <v>15120.7787109046</v>
      </c>
      <c r="N3872" s="43"/>
    </row>
    <row r="3873" spans="1:14" x14ac:dyDescent="0.3">
      <c r="A3873" s="10" t="s">
        <v>9</v>
      </c>
      <c r="B3873" s="10" t="s">
        <v>350</v>
      </c>
      <c r="C3873" s="10" t="s">
        <v>4743</v>
      </c>
      <c r="D3873" s="10" t="s">
        <v>4774</v>
      </c>
      <c r="E3873" s="11" t="s">
        <v>4773</v>
      </c>
      <c r="F3873" s="10" t="s">
        <v>13</v>
      </c>
      <c r="G3873" s="11" t="s">
        <v>415</v>
      </c>
      <c r="H3873" s="42">
        <v>0</v>
      </c>
      <c r="I3873" s="42">
        <v>0</v>
      </c>
      <c r="J3873" s="42">
        <v>0</v>
      </c>
      <c r="K3873" s="42">
        <v>0</v>
      </c>
      <c r="N3873" s="43"/>
    </row>
    <row r="3874" spans="1:14" x14ac:dyDescent="0.3">
      <c r="A3874" s="10" t="s">
        <v>9</v>
      </c>
      <c r="B3874" s="10" t="s">
        <v>350</v>
      </c>
      <c r="C3874" s="10" t="s">
        <v>4743</v>
      </c>
      <c r="D3874" s="10" t="s">
        <v>4774</v>
      </c>
      <c r="E3874" s="11" t="s">
        <v>4773</v>
      </c>
      <c r="F3874" s="10" t="s">
        <v>416</v>
      </c>
      <c r="G3874" s="11" t="s">
        <v>417</v>
      </c>
      <c r="H3874" s="42">
        <v>39188.375599999999</v>
      </c>
      <c r="I3874" s="42">
        <v>57.015202634047903</v>
      </c>
      <c r="J3874" s="42">
        <v>1229.0062197468701</v>
      </c>
      <c r="K3874" s="42">
        <v>1286.0214223809201</v>
      </c>
      <c r="N3874" s="43"/>
    </row>
    <row r="3875" spans="1:14" x14ac:dyDescent="0.3">
      <c r="A3875" s="10" t="s">
        <v>9</v>
      </c>
      <c r="B3875" s="10" t="s">
        <v>350</v>
      </c>
      <c r="C3875" s="10" t="s">
        <v>4743</v>
      </c>
      <c r="D3875" s="10" t="s">
        <v>4774</v>
      </c>
      <c r="E3875" s="11" t="s">
        <v>4773</v>
      </c>
      <c r="F3875" s="10" t="s">
        <v>4746</v>
      </c>
      <c r="G3875" s="11" t="s">
        <v>4747</v>
      </c>
      <c r="H3875" s="42">
        <v>5000.2972</v>
      </c>
      <c r="I3875" s="42">
        <v>7.2749368346114496</v>
      </c>
      <c r="J3875" s="42">
        <v>156.81681735642599</v>
      </c>
      <c r="K3875" s="42">
        <v>164.09175419103801</v>
      </c>
      <c r="N3875" s="43"/>
    </row>
    <row r="3876" spans="1:14" x14ac:dyDescent="0.3">
      <c r="A3876" s="10" t="s">
        <v>9</v>
      </c>
      <c r="B3876" s="10" t="s">
        <v>350</v>
      </c>
      <c r="C3876" s="10" t="s">
        <v>4743</v>
      </c>
      <c r="D3876" s="10" t="s">
        <v>4774</v>
      </c>
      <c r="E3876" s="11" t="s">
        <v>4773</v>
      </c>
      <c r="F3876" s="10" t="s">
        <v>4748</v>
      </c>
      <c r="G3876" s="11" t="s">
        <v>4749</v>
      </c>
      <c r="H3876" s="42">
        <v>16768.910800000001</v>
      </c>
      <c r="I3876" s="42">
        <v>16.9964383493454</v>
      </c>
      <c r="J3876" s="42">
        <v>238.18420229976601</v>
      </c>
      <c r="K3876" s="42">
        <v>255.18064064911101</v>
      </c>
      <c r="N3876" s="43"/>
    </row>
    <row r="3877" spans="1:14" x14ac:dyDescent="0.3">
      <c r="A3877" s="10" t="s">
        <v>9</v>
      </c>
      <c r="B3877" s="10" t="s">
        <v>350</v>
      </c>
      <c r="C3877" s="10" t="s">
        <v>4743</v>
      </c>
      <c r="D3877" s="10" t="s">
        <v>4774</v>
      </c>
      <c r="E3877" s="11" t="s">
        <v>4773</v>
      </c>
      <c r="F3877" s="10" t="s">
        <v>4760</v>
      </c>
      <c r="G3877" s="11" t="s">
        <v>4761</v>
      </c>
      <c r="H3877" s="42">
        <v>12019.3349</v>
      </c>
      <c r="I3877" s="42">
        <v>12.182418238837201</v>
      </c>
      <c r="J3877" s="42">
        <v>170.721624769774</v>
      </c>
      <c r="K3877" s="42">
        <v>182.90404300861201</v>
      </c>
      <c r="N3877" s="43"/>
    </row>
    <row r="3878" spans="1:14" x14ac:dyDescent="0.3">
      <c r="A3878" s="10" t="s">
        <v>9</v>
      </c>
      <c r="B3878" s="10" t="s">
        <v>350</v>
      </c>
      <c r="C3878" s="10" t="s">
        <v>4743</v>
      </c>
      <c r="D3878" s="10" t="s">
        <v>4776</v>
      </c>
      <c r="E3878" s="11" t="s">
        <v>4777</v>
      </c>
      <c r="F3878" s="10" t="s">
        <v>416</v>
      </c>
      <c r="G3878" s="11" t="s">
        <v>417</v>
      </c>
      <c r="H3878" s="42">
        <v>154082.28450000001</v>
      </c>
      <c r="I3878" s="42">
        <v>78.227525455866996</v>
      </c>
      <c r="J3878" s="42">
        <v>20521.7153084731</v>
      </c>
      <c r="K3878" s="42">
        <v>20599.942833928999</v>
      </c>
      <c r="N3878" s="43"/>
    </row>
    <row r="3879" spans="1:14" x14ac:dyDescent="0.3">
      <c r="A3879" s="10" t="s">
        <v>9</v>
      </c>
      <c r="B3879" s="10" t="s">
        <v>350</v>
      </c>
      <c r="C3879" s="10" t="s">
        <v>4743</v>
      </c>
      <c r="D3879" s="10" t="s">
        <v>4776</v>
      </c>
      <c r="E3879" s="11" t="s">
        <v>4777</v>
      </c>
      <c r="F3879" s="10" t="s">
        <v>4746</v>
      </c>
      <c r="G3879" s="11" t="s">
        <v>4747</v>
      </c>
      <c r="H3879" s="42">
        <v>151228.90890000001</v>
      </c>
      <c r="I3879" s="42">
        <v>76.778867577054697</v>
      </c>
      <c r="J3879" s="42">
        <v>20141.6835435014</v>
      </c>
      <c r="K3879" s="42">
        <v>20218.462411078399</v>
      </c>
      <c r="N3879" s="43"/>
    </row>
    <row r="3880" spans="1:14" x14ac:dyDescent="0.3">
      <c r="A3880" s="10" t="s">
        <v>9</v>
      </c>
      <c r="B3880" s="10" t="s">
        <v>350</v>
      </c>
      <c r="C3880" s="10" t="s">
        <v>4743</v>
      </c>
      <c r="D3880" s="10" t="s">
        <v>4776</v>
      </c>
      <c r="E3880" s="11" t="s">
        <v>4777</v>
      </c>
      <c r="F3880" s="10" t="s">
        <v>4748</v>
      </c>
      <c r="G3880" s="11" t="s">
        <v>4749</v>
      </c>
      <c r="H3880" s="42">
        <v>7636280.0888</v>
      </c>
      <c r="I3880" s="42">
        <v>3857.99053038396</v>
      </c>
      <c r="J3880" s="42">
        <v>877598.82777488895</v>
      </c>
      <c r="K3880" s="42">
        <v>881456.81830527296</v>
      </c>
      <c r="N3880" s="43"/>
    </row>
    <row r="3881" spans="1:14" x14ac:dyDescent="0.3">
      <c r="A3881" s="10" t="s">
        <v>9</v>
      </c>
      <c r="B3881" s="10" t="s">
        <v>350</v>
      </c>
      <c r="C3881" s="10" t="s">
        <v>4743</v>
      </c>
      <c r="D3881" s="10" t="s">
        <v>4776</v>
      </c>
      <c r="E3881" s="11" t="s">
        <v>4777</v>
      </c>
      <c r="F3881" s="10" t="s">
        <v>4817</v>
      </c>
      <c r="G3881" s="11" t="s">
        <v>4818</v>
      </c>
      <c r="H3881" s="42">
        <v>300040.6348</v>
      </c>
      <c r="I3881" s="42">
        <v>151.586101354861</v>
      </c>
      <c r="J3881" s="42">
        <v>0</v>
      </c>
      <c r="K3881" s="42">
        <v>151.586101354861</v>
      </c>
      <c r="N3881" s="43"/>
    </row>
    <row r="3882" spans="1:14" x14ac:dyDescent="0.3">
      <c r="A3882" s="10" t="s">
        <v>9</v>
      </c>
      <c r="B3882" s="10" t="s">
        <v>350</v>
      </c>
      <c r="C3882" s="10" t="s">
        <v>4743</v>
      </c>
      <c r="D3882" s="10" t="s">
        <v>4776</v>
      </c>
      <c r="E3882" s="11" t="s">
        <v>4777</v>
      </c>
      <c r="F3882" s="10" t="s">
        <v>4760</v>
      </c>
      <c r="G3882" s="11" t="s">
        <v>4761</v>
      </c>
      <c r="H3882" s="42">
        <v>779613.78040000005</v>
      </c>
      <c r="I3882" s="42">
        <v>393.87536171713901</v>
      </c>
      <c r="J3882" s="42">
        <v>89597.046185069194</v>
      </c>
      <c r="K3882" s="42">
        <v>89990.921546786296</v>
      </c>
      <c r="N3882" s="43"/>
    </row>
    <row r="3883" spans="1:14" x14ac:dyDescent="0.3">
      <c r="A3883" s="10" t="s">
        <v>9</v>
      </c>
      <c r="B3883" s="10" t="s">
        <v>350</v>
      </c>
      <c r="C3883" s="10" t="s">
        <v>4743</v>
      </c>
      <c r="D3883" s="10" t="s">
        <v>4776</v>
      </c>
      <c r="E3883" s="11" t="s">
        <v>4777</v>
      </c>
      <c r="F3883" s="10" t="s">
        <v>4754</v>
      </c>
      <c r="G3883" s="11" t="s">
        <v>4755</v>
      </c>
      <c r="H3883" s="42">
        <v>154082.28450000001</v>
      </c>
      <c r="I3883" s="42">
        <v>78.227525455866996</v>
      </c>
      <c r="J3883" s="42">
        <v>20521.7153084731</v>
      </c>
      <c r="K3883" s="42">
        <v>20599.942833928999</v>
      </c>
      <c r="N3883" s="43"/>
    </row>
    <row r="3884" spans="1:14" x14ac:dyDescent="0.3">
      <c r="A3884" s="10" t="s">
        <v>9</v>
      </c>
      <c r="B3884" s="10" t="s">
        <v>350</v>
      </c>
      <c r="C3884" s="10" t="s">
        <v>4743</v>
      </c>
      <c r="D3884" s="10" t="s">
        <v>4776</v>
      </c>
      <c r="E3884" s="11" t="s">
        <v>4777</v>
      </c>
      <c r="F3884" s="10" t="s">
        <v>4869</v>
      </c>
      <c r="G3884" s="11" t="s">
        <v>4870</v>
      </c>
      <c r="H3884" s="42">
        <v>505047.48810000002</v>
      </c>
      <c r="I3884" s="42">
        <v>256.41244454978602</v>
      </c>
      <c r="J3884" s="42">
        <v>0</v>
      </c>
      <c r="K3884" s="42">
        <v>256.41244454978602</v>
      </c>
      <c r="N3884" s="43"/>
    </row>
    <row r="3885" spans="1:14" x14ac:dyDescent="0.3">
      <c r="A3885" s="10" t="s">
        <v>9</v>
      </c>
      <c r="B3885" s="10" t="s">
        <v>350</v>
      </c>
      <c r="C3885" s="10" t="s">
        <v>4779</v>
      </c>
      <c r="D3885" s="10" t="s">
        <v>5823</v>
      </c>
      <c r="E3885" s="11" t="s">
        <v>5824</v>
      </c>
      <c r="F3885" s="10" t="s">
        <v>13</v>
      </c>
      <c r="G3885" s="11" t="s">
        <v>415</v>
      </c>
      <c r="H3885" s="42">
        <v>0</v>
      </c>
      <c r="I3885" s="42">
        <v>0</v>
      </c>
      <c r="J3885" s="42">
        <v>0</v>
      </c>
      <c r="K3885" s="42">
        <v>0</v>
      </c>
      <c r="N3885" s="43"/>
    </row>
    <row r="3886" spans="1:14" x14ac:dyDescent="0.3">
      <c r="A3886" s="10" t="s">
        <v>9</v>
      </c>
      <c r="B3886" s="10" t="s">
        <v>350</v>
      </c>
      <c r="C3886" s="10" t="s">
        <v>4779</v>
      </c>
      <c r="D3886" s="10" t="s">
        <v>5823</v>
      </c>
      <c r="E3886" s="11" t="s">
        <v>5824</v>
      </c>
      <c r="F3886" s="10" t="s">
        <v>416</v>
      </c>
      <c r="G3886" s="11" t="s">
        <v>417</v>
      </c>
      <c r="H3886" s="42">
        <v>5319886.0881000003</v>
      </c>
      <c r="I3886" s="42">
        <v>4312.2971878280096</v>
      </c>
      <c r="J3886" s="42">
        <v>1048503.44887973</v>
      </c>
      <c r="K3886" s="42">
        <v>1052815.74606756</v>
      </c>
      <c r="N3886" s="43"/>
    </row>
    <row r="3887" spans="1:14" x14ac:dyDescent="0.3">
      <c r="A3887" s="10" t="s">
        <v>9</v>
      </c>
      <c r="B3887" s="10" t="s">
        <v>350</v>
      </c>
      <c r="C3887" s="10" t="s">
        <v>4779</v>
      </c>
      <c r="D3887" s="10" t="s">
        <v>5823</v>
      </c>
      <c r="E3887" s="11" t="s">
        <v>5824</v>
      </c>
      <c r="F3887" s="10" t="s">
        <v>15</v>
      </c>
      <c r="G3887" s="11" t="s">
        <v>418</v>
      </c>
      <c r="H3887" s="42">
        <v>213290.02919999999</v>
      </c>
      <c r="I3887" s="42">
        <v>172.892798349874</v>
      </c>
      <c r="J3887" s="42">
        <v>0</v>
      </c>
      <c r="K3887" s="42">
        <v>172.892798349874</v>
      </c>
      <c r="N3887" s="43"/>
    </row>
    <row r="3888" spans="1:14" x14ac:dyDescent="0.3">
      <c r="A3888" s="10" t="s">
        <v>9</v>
      </c>
      <c r="B3888" s="10" t="s">
        <v>350</v>
      </c>
      <c r="C3888" s="10" t="s">
        <v>4779</v>
      </c>
      <c r="D3888" s="10" t="s">
        <v>5823</v>
      </c>
      <c r="E3888" s="11" t="s">
        <v>5824</v>
      </c>
      <c r="F3888" s="10" t="s">
        <v>243</v>
      </c>
      <c r="G3888" s="11" t="s">
        <v>655</v>
      </c>
      <c r="H3888" s="42">
        <v>726422.56290000002</v>
      </c>
      <c r="I3888" s="42">
        <v>588.83779148145402</v>
      </c>
      <c r="J3888" s="42">
        <v>0</v>
      </c>
      <c r="K3888" s="42">
        <v>588.83779148145402</v>
      </c>
      <c r="N3888" s="43"/>
    </row>
    <row r="3889" spans="1:14" x14ac:dyDescent="0.3">
      <c r="A3889" s="10" t="s">
        <v>9</v>
      </c>
      <c r="B3889" s="10" t="s">
        <v>350</v>
      </c>
      <c r="C3889" s="10" t="s">
        <v>4779</v>
      </c>
      <c r="D3889" s="10" t="s">
        <v>5823</v>
      </c>
      <c r="E3889" s="11" t="s">
        <v>5824</v>
      </c>
      <c r="F3889" s="10" t="s">
        <v>244</v>
      </c>
      <c r="G3889" s="11" t="s">
        <v>656</v>
      </c>
      <c r="H3889" s="42">
        <v>219472.34880000001</v>
      </c>
      <c r="I3889" s="42">
        <v>177.90418380929</v>
      </c>
      <c r="J3889" s="42">
        <v>0</v>
      </c>
      <c r="K3889" s="42">
        <v>177.90418380929</v>
      </c>
      <c r="N3889" s="43"/>
    </row>
    <row r="3890" spans="1:14" x14ac:dyDescent="0.3">
      <c r="A3890" s="10" t="s">
        <v>9</v>
      </c>
      <c r="B3890" s="10" t="s">
        <v>350</v>
      </c>
      <c r="C3890" s="10" t="s">
        <v>4779</v>
      </c>
      <c r="D3890" s="10" t="s">
        <v>5823</v>
      </c>
      <c r="E3890" s="11" t="s">
        <v>5824</v>
      </c>
      <c r="F3890" s="10" t="s">
        <v>4865</v>
      </c>
      <c r="G3890" s="11" t="s">
        <v>4866</v>
      </c>
      <c r="H3890" s="42">
        <v>1097361.7438999999</v>
      </c>
      <c r="I3890" s="42">
        <v>889.52091904645204</v>
      </c>
      <c r="J3890" s="42">
        <v>0</v>
      </c>
      <c r="K3890" s="42">
        <v>889.52091904645204</v>
      </c>
      <c r="N3890" s="43"/>
    </row>
    <row r="3891" spans="1:14" x14ac:dyDescent="0.3">
      <c r="A3891" s="10" t="s">
        <v>9</v>
      </c>
      <c r="B3891" s="10" t="s">
        <v>350</v>
      </c>
      <c r="C3891" s="10" t="s">
        <v>4779</v>
      </c>
      <c r="D3891" s="10" t="s">
        <v>5823</v>
      </c>
      <c r="E3891" s="11" t="s">
        <v>5824</v>
      </c>
      <c r="F3891" s="10" t="s">
        <v>5724</v>
      </c>
      <c r="G3891" s="11" t="s">
        <v>5725</v>
      </c>
      <c r="H3891" s="42">
        <v>163831.47169999999</v>
      </c>
      <c r="I3891" s="42">
        <v>132.80171467454099</v>
      </c>
      <c r="J3891" s="42">
        <v>0</v>
      </c>
      <c r="K3891" s="42">
        <v>132.80171467454099</v>
      </c>
      <c r="N3891" s="43"/>
    </row>
    <row r="3892" spans="1:14" x14ac:dyDescent="0.3">
      <c r="A3892" s="10" t="s">
        <v>9</v>
      </c>
      <c r="B3892" s="10" t="s">
        <v>350</v>
      </c>
      <c r="C3892" s="10" t="s">
        <v>4779</v>
      </c>
      <c r="D3892" s="10" t="s">
        <v>5823</v>
      </c>
      <c r="E3892" s="11" t="s">
        <v>5824</v>
      </c>
      <c r="F3892" s="10" t="s">
        <v>5726</v>
      </c>
      <c r="G3892" s="11" t="s">
        <v>5727</v>
      </c>
      <c r="H3892" s="42">
        <v>289023.44520000002</v>
      </c>
      <c r="I3892" s="42">
        <v>234.282270227727</v>
      </c>
      <c r="J3892" s="42">
        <v>0</v>
      </c>
      <c r="K3892" s="42">
        <v>234.282270227727</v>
      </c>
      <c r="N3892" s="43"/>
    </row>
    <row r="3893" spans="1:14" x14ac:dyDescent="0.3">
      <c r="A3893" s="10" t="s">
        <v>9</v>
      </c>
      <c r="B3893" s="10" t="s">
        <v>350</v>
      </c>
      <c r="C3893" s="10" t="s">
        <v>4779</v>
      </c>
      <c r="D3893" s="10" t="s">
        <v>5823</v>
      </c>
      <c r="E3893" s="11" t="s">
        <v>5824</v>
      </c>
      <c r="F3893" s="10" t="s">
        <v>4784</v>
      </c>
      <c r="G3893" s="11" t="s">
        <v>4785</v>
      </c>
      <c r="H3893" s="42">
        <v>0</v>
      </c>
      <c r="I3893" s="42">
        <v>0</v>
      </c>
      <c r="J3893" s="42">
        <v>0</v>
      </c>
      <c r="K3893" s="42">
        <v>0</v>
      </c>
      <c r="N3893" s="43"/>
    </row>
    <row r="3894" spans="1:14" x14ac:dyDescent="0.3">
      <c r="A3894" s="10" t="s">
        <v>9</v>
      </c>
      <c r="B3894" s="10" t="s">
        <v>350</v>
      </c>
      <c r="C3894" s="10" t="s">
        <v>4779</v>
      </c>
      <c r="D3894" s="10" t="s">
        <v>5823</v>
      </c>
      <c r="E3894" s="11" t="s">
        <v>5824</v>
      </c>
      <c r="F3894" s="10" t="s">
        <v>4731</v>
      </c>
      <c r="G3894" s="11" t="s">
        <v>4732</v>
      </c>
      <c r="H3894" s="42">
        <v>0</v>
      </c>
      <c r="I3894" s="42">
        <v>0</v>
      </c>
      <c r="J3894" s="42">
        <v>0</v>
      </c>
      <c r="K3894" s="42">
        <v>0</v>
      </c>
      <c r="N3894" s="43"/>
    </row>
    <row r="3895" spans="1:14" x14ac:dyDescent="0.3">
      <c r="A3895" s="10" t="s">
        <v>9</v>
      </c>
      <c r="B3895" s="10" t="s">
        <v>350</v>
      </c>
      <c r="C3895" s="10" t="s">
        <v>4779</v>
      </c>
      <c r="D3895" s="10" t="s">
        <v>5823</v>
      </c>
      <c r="E3895" s="11" t="s">
        <v>5824</v>
      </c>
      <c r="F3895" s="10" t="s">
        <v>4786</v>
      </c>
      <c r="G3895" s="11" t="s">
        <v>4787</v>
      </c>
      <c r="H3895" s="42">
        <v>938167.01199999999</v>
      </c>
      <c r="I3895" s="42">
        <v>760.47774346647395</v>
      </c>
      <c r="J3895" s="42">
        <v>184904.58845729101</v>
      </c>
      <c r="K3895" s="42">
        <v>185665.06620075801</v>
      </c>
      <c r="N3895" s="43"/>
    </row>
    <row r="3896" spans="1:14" x14ac:dyDescent="0.3">
      <c r="A3896" s="10" t="s">
        <v>9</v>
      </c>
      <c r="B3896" s="10" t="s">
        <v>350</v>
      </c>
      <c r="C3896" s="10" t="s">
        <v>4779</v>
      </c>
      <c r="D3896" s="10" t="s">
        <v>5823</v>
      </c>
      <c r="E3896" s="11" t="s">
        <v>5824</v>
      </c>
      <c r="F3896" s="10" t="s">
        <v>4833</v>
      </c>
      <c r="G3896" s="11" t="s">
        <v>4834</v>
      </c>
      <c r="H3896" s="42">
        <v>247292.7874</v>
      </c>
      <c r="I3896" s="42">
        <v>200.45541837666499</v>
      </c>
      <c r="J3896" s="42">
        <v>0</v>
      </c>
      <c r="K3896" s="42">
        <v>200.45541837666499</v>
      </c>
      <c r="N3896" s="43"/>
    </row>
    <row r="3897" spans="1:14" x14ac:dyDescent="0.3">
      <c r="A3897" s="10" t="s">
        <v>9</v>
      </c>
      <c r="B3897" s="10" t="s">
        <v>350</v>
      </c>
      <c r="C3897" s="10" t="s">
        <v>4779</v>
      </c>
      <c r="D3897" s="10" t="s">
        <v>5823</v>
      </c>
      <c r="E3897" s="11" t="s">
        <v>5824</v>
      </c>
      <c r="F3897" s="10" t="s">
        <v>4788</v>
      </c>
      <c r="G3897" s="11" t="s">
        <v>4789</v>
      </c>
      <c r="H3897" s="42">
        <v>0</v>
      </c>
      <c r="I3897" s="42">
        <v>0</v>
      </c>
      <c r="J3897" s="42">
        <v>0</v>
      </c>
      <c r="K3897" s="42">
        <v>0</v>
      </c>
      <c r="N3897" s="43"/>
    </row>
    <row r="3898" spans="1:14" x14ac:dyDescent="0.3">
      <c r="A3898" s="10" t="s">
        <v>9</v>
      </c>
      <c r="B3898" s="10" t="s">
        <v>350</v>
      </c>
      <c r="C3898" s="10" t="s">
        <v>4779</v>
      </c>
      <c r="D3898" s="10" t="s">
        <v>5823</v>
      </c>
      <c r="E3898" s="11" t="s">
        <v>5824</v>
      </c>
      <c r="F3898" s="10" t="s">
        <v>4741</v>
      </c>
      <c r="G3898" s="11" t="s">
        <v>4742</v>
      </c>
      <c r="H3898" s="42">
        <v>772789.96050000004</v>
      </c>
      <c r="I3898" s="42">
        <v>626.42318242707904</v>
      </c>
      <c r="J3898" s="42">
        <v>152310.20466004201</v>
      </c>
      <c r="K3898" s="42">
        <v>152936.627842469</v>
      </c>
      <c r="N3898" s="43"/>
    </row>
    <row r="3899" spans="1:14" x14ac:dyDescent="0.3">
      <c r="A3899" s="10" t="s">
        <v>9</v>
      </c>
      <c r="B3899" s="10" t="s">
        <v>350</v>
      </c>
      <c r="C3899" s="10" t="s">
        <v>4779</v>
      </c>
      <c r="D3899" s="10" t="s">
        <v>5823</v>
      </c>
      <c r="E3899" s="11" t="s">
        <v>5824</v>
      </c>
      <c r="F3899" s="10" t="s">
        <v>4838</v>
      </c>
      <c r="G3899" s="11" t="s">
        <v>4839</v>
      </c>
      <c r="H3899" s="42">
        <v>6847719.3920999998</v>
      </c>
      <c r="I3899" s="42">
        <v>4915.44386886967</v>
      </c>
      <c r="J3899" s="42">
        <v>945047.727427784</v>
      </c>
      <c r="K3899" s="42">
        <v>949963.17129665404</v>
      </c>
      <c r="N3899" s="43"/>
    </row>
    <row r="3900" spans="1:14" x14ac:dyDescent="0.3">
      <c r="A3900" s="10" t="s">
        <v>9</v>
      </c>
      <c r="B3900" s="10" t="s">
        <v>350</v>
      </c>
      <c r="C3900" s="10" t="s">
        <v>4779</v>
      </c>
      <c r="D3900" s="10" t="s">
        <v>5823</v>
      </c>
      <c r="E3900" s="11" t="s">
        <v>5824</v>
      </c>
      <c r="F3900" s="10" t="s">
        <v>4840</v>
      </c>
      <c r="G3900" s="11" t="s">
        <v>4841</v>
      </c>
      <c r="H3900" s="42">
        <v>831021.64529999997</v>
      </c>
      <c r="I3900" s="42">
        <v>596.52564841686501</v>
      </c>
      <c r="J3900" s="42">
        <v>114688.56596228</v>
      </c>
      <c r="K3900" s="42">
        <v>115285.091610697</v>
      </c>
      <c r="N3900" s="43"/>
    </row>
    <row r="3901" spans="1:14" x14ac:dyDescent="0.3">
      <c r="A3901" s="10" t="s">
        <v>9</v>
      </c>
      <c r="B3901" s="10" t="s">
        <v>350</v>
      </c>
      <c r="C3901" s="10" t="s">
        <v>4779</v>
      </c>
      <c r="D3901" s="10" t="s">
        <v>5825</v>
      </c>
      <c r="E3901" s="11" t="s">
        <v>5826</v>
      </c>
      <c r="F3901" s="10" t="s">
        <v>416</v>
      </c>
      <c r="G3901" s="11" t="s">
        <v>417</v>
      </c>
      <c r="H3901" s="42">
        <v>4001263.7154000001</v>
      </c>
      <c r="I3901" s="42">
        <v>1921.15019313939</v>
      </c>
      <c r="J3901" s="42">
        <v>115943.641520477</v>
      </c>
      <c r="K3901" s="42">
        <v>117864.791713616</v>
      </c>
      <c r="N3901" s="43"/>
    </row>
    <row r="3902" spans="1:14" x14ac:dyDescent="0.3">
      <c r="A3902" s="10" t="s">
        <v>9</v>
      </c>
      <c r="B3902" s="10" t="s">
        <v>350</v>
      </c>
      <c r="C3902" s="10" t="s">
        <v>4779</v>
      </c>
      <c r="D3902" s="10" t="s">
        <v>5825</v>
      </c>
      <c r="E3902" s="11" t="s">
        <v>5826</v>
      </c>
      <c r="F3902" s="10" t="s">
        <v>244</v>
      </c>
      <c r="G3902" s="11" t="s">
        <v>656</v>
      </c>
      <c r="H3902" s="42">
        <v>906787.93799999997</v>
      </c>
      <c r="I3902" s="42">
        <v>435.38140599939197</v>
      </c>
      <c r="J3902" s="42">
        <v>0</v>
      </c>
      <c r="K3902" s="42">
        <v>435.38140599939197</v>
      </c>
      <c r="N3902" s="43"/>
    </row>
    <row r="3903" spans="1:14" x14ac:dyDescent="0.3">
      <c r="A3903" s="10" t="s">
        <v>9</v>
      </c>
      <c r="B3903" s="10" t="s">
        <v>350</v>
      </c>
      <c r="C3903" s="10" t="s">
        <v>4779</v>
      </c>
      <c r="D3903" s="10" t="s">
        <v>5825</v>
      </c>
      <c r="E3903" s="11" t="s">
        <v>5826</v>
      </c>
      <c r="F3903" s="10" t="s">
        <v>4865</v>
      </c>
      <c r="G3903" s="11" t="s">
        <v>4866</v>
      </c>
      <c r="H3903" s="42">
        <v>245278.70449999999</v>
      </c>
      <c r="I3903" s="42">
        <v>117.767101622786</v>
      </c>
      <c r="J3903" s="42">
        <v>0</v>
      </c>
      <c r="K3903" s="42">
        <v>117.767101622786</v>
      </c>
      <c r="N3903" s="43"/>
    </row>
    <row r="3904" spans="1:14" x14ac:dyDescent="0.3">
      <c r="A3904" s="10" t="s">
        <v>9</v>
      </c>
      <c r="B3904" s="10" t="s">
        <v>350</v>
      </c>
      <c r="C3904" s="10" t="s">
        <v>4779</v>
      </c>
      <c r="D3904" s="10" t="s">
        <v>5825</v>
      </c>
      <c r="E3904" s="11" t="s">
        <v>5826</v>
      </c>
      <c r="F3904" s="10" t="s">
        <v>4867</v>
      </c>
      <c r="G3904" s="11" t="s">
        <v>4868</v>
      </c>
      <c r="H3904" s="42">
        <v>1137201.2664999999</v>
      </c>
      <c r="I3904" s="42">
        <v>546.01110752382704</v>
      </c>
      <c r="J3904" s="42">
        <v>0</v>
      </c>
      <c r="K3904" s="42">
        <v>546.01110752382704</v>
      </c>
      <c r="N3904" s="43"/>
    </row>
    <row r="3905" spans="1:14" x14ac:dyDescent="0.3">
      <c r="A3905" s="10" t="s">
        <v>9</v>
      </c>
      <c r="B3905" s="10" t="s">
        <v>350</v>
      </c>
      <c r="C3905" s="10" t="s">
        <v>4779</v>
      </c>
      <c r="D3905" s="10" t="s">
        <v>5825</v>
      </c>
      <c r="E3905" s="11" t="s">
        <v>5826</v>
      </c>
      <c r="F3905" s="10" t="s">
        <v>4782</v>
      </c>
      <c r="G3905" s="11" t="s">
        <v>4783</v>
      </c>
      <c r="H3905" s="42">
        <v>0</v>
      </c>
      <c r="I3905" s="42">
        <v>0</v>
      </c>
      <c r="J3905" s="42">
        <v>0</v>
      </c>
      <c r="K3905" s="42">
        <v>0</v>
      </c>
      <c r="N3905" s="43"/>
    </row>
    <row r="3906" spans="1:14" x14ac:dyDescent="0.3">
      <c r="A3906" s="10" t="s">
        <v>9</v>
      </c>
      <c r="B3906" s="10" t="s">
        <v>350</v>
      </c>
      <c r="C3906" s="10" t="s">
        <v>4779</v>
      </c>
      <c r="D3906" s="10" t="s">
        <v>5825</v>
      </c>
      <c r="E3906" s="11" t="s">
        <v>5826</v>
      </c>
      <c r="F3906" s="10" t="s">
        <v>4784</v>
      </c>
      <c r="G3906" s="11" t="s">
        <v>4785</v>
      </c>
      <c r="H3906" s="42">
        <v>0</v>
      </c>
      <c r="I3906" s="42">
        <v>0</v>
      </c>
      <c r="J3906" s="42">
        <v>0</v>
      </c>
      <c r="K3906" s="42">
        <v>0</v>
      </c>
      <c r="N3906" s="43"/>
    </row>
    <row r="3907" spans="1:14" x14ac:dyDescent="0.3">
      <c r="A3907" s="10" t="s">
        <v>9</v>
      </c>
      <c r="B3907" s="10" t="s">
        <v>350</v>
      </c>
      <c r="C3907" s="10" t="s">
        <v>4779</v>
      </c>
      <c r="D3907" s="10" t="s">
        <v>5825</v>
      </c>
      <c r="E3907" s="11" t="s">
        <v>5826</v>
      </c>
      <c r="F3907" s="10" t="s">
        <v>4731</v>
      </c>
      <c r="G3907" s="11" t="s">
        <v>4732</v>
      </c>
      <c r="H3907" s="42">
        <v>0</v>
      </c>
      <c r="I3907" s="42">
        <v>0</v>
      </c>
      <c r="J3907" s="42">
        <v>0</v>
      </c>
      <c r="K3907" s="42">
        <v>0</v>
      </c>
      <c r="N3907" s="43"/>
    </row>
    <row r="3908" spans="1:14" x14ac:dyDescent="0.3">
      <c r="A3908" s="10" t="s">
        <v>9</v>
      </c>
      <c r="B3908" s="10" t="s">
        <v>350</v>
      </c>
      <c r="C3908" s="10" t="s">
        <v>4779</v>
      </c>
      <c r="D3908" s="10" t="s">
        <v>5825</v>
      </c>
      <c r="E3908" s="11" t="s">
        <v>5826</v>
      </c>
      <c r="F3908" s="10" t="s">
        <v>4786</v>
      </c>
      <c r="G3908" s="11" t="s">
        <v>4787</v>
      </c>
      <c r="H3908" s="42">
        <v>616913.10530000005</v>
      </c>
      <c r="I3908" s="42">
        <v>296.20210408155299</v>
      </c>
      <c r="J3908" s="42">
        <v>17876.140395417198</v>
      </c>
      <c r="K3908" s="42">
        <v>18172.3424994987</v>
      </c>
      <c r="N3908" s="43"/>
    </row>
    <row r="3909" spans="1:14" x14ac:dyDescent="0.3">
      <c r="A3909" s="10" t="s">
        <v>9</v>
      </c>
      <c r="B3909" s="10" t="s">
        <v>350</v>
      </c>
      <c r="C3909" s="10" t="s">
        <v>4779</v>
      </c>
      <c r="D3909" s="10" t="s">
        <v>5825</v>
      </c>
      <c r="E3909" s="11" t="s">
        <v>5826</v>
      </c>
      <c r="F3909" s="10" t="s">
        <v>4859</v>
      </c>
      <c r="G3909" s="11" t="s">
        <v>4860</v>
      </c>
      <c r="H3909" s="42">
        <v>1910200.8200999999</v>
      </c>
      <c r="I3909" s="42">
        <v>917.155912638063</v>
      </c>
      <c r="J3909" s="42">
        <v>55351.4226701472</v>
      </c>
      <c r="K3909" s="42">
        <v>56268.578582785303</v>
      </c>
      <c r="N3909" s="43"/>
    </row>
    <row r="3910" spans="1:14" x14ac:dyDescent="0.3">
      <c r="A3910" s="10" t="s">
        <v>9</v>
      </c>
      <c r="B3910" s="10" t="s">
        <v>350</v>
      </c>
      <c r="C3910" s="10" t="s">
        <v>4779</v>
      </c>
      <c r="D3910" s="10" t="s">
        <v>5825</v>
      </c>
      <c r="E3910" s="11" t="s">
        <v>5826</v>
      </c>
      <c r="F3910" s="10" t="s">
        <v>4869</v>
      </c>
      <c r="G3910" s="11" t="s">
        <v>4870</v>
      </c>
      <c r="H3910" s="42">
        <v>1617848.4247999999</v>
      </c>
      <c r="I3910" s="42">
        <v>776.78704403716597</v>
      </c>
      <c r="J3910" s="42">
        <v>0</v>
      </c>
      <c r="K3910" s="42">
        <v>776.78704403716597</v>
      </c>
      <c r="N3910" s="43"/>
    </row>
    <row r="3911" spans="1:14" x14ac:dyDescent="0.3">
      <c r="A3911" s="10" t="s">
        <v>9</v>
      </c>
      <c r="B3911" s="10" t="s">
        <v>350</v>
      </c>
      <c r="C3911" s="10" t="s">
        <v>4779</v>
      </c>
      <c r="D3911" s="10" t="s">
        <v>5825</v>
      </c>
      <c r="E3911" s="11" t="s">
        <v>5826</v>
      </c>
      <c r="F3911" s="10" t="s">
        <v>4788</v>
      </c>
      <c r="G3911" s="11" t="s">
        <v>4789</v>
      </c>
      <c r="H3911" s="42">
        <v>0</v>
      </c>
      <c r="I3911" s="42">
        <v>0</v>
      </c>
      <c r="J3911" s="42">
        <v>0</v>
      </c>
      <c r="K3911" s="42">
        <v>0</v>
      </c>
      <c r="N3911" s="43"/>
    </row>
    <row r="3912" spans="1:14" x14ac:dyDescent="0.3">
      <c r="A3912" s="10" t="s">
        <v>9</v>
      </c>
      <c r="B3912" s="10" t="s">
        <v>350</v>
      </c>
      <c r="C3912" s="10" t="s">
        <v>4779</v>
      </c>
      <c r="D3912" s="10" t="s">
        <v>5825</v>
      </c>
      <c r="E3912" s="11" t="s">
        <v>5826</v>
      </c>
      <c r="F3912" s="10" t="s">
        <v>5458</v>
      </c>
      <c r="G3912" s="11" t="s">
        <v>5459</v>
      </c>
      <c r="H3912" s="42">
        <v>1578207.422</v>
      </c>
      <c r="I3912" s="42">
        <v>757.75397710823097</v>
      </c>
      <c r="J3912" s="42">
        <v>45731.331051729903</v>
      </c>
      <c r="K3912" s="42">
        <v>46489.085028838097</v>
      </c>
      <c r="N3912" s="43"/>
    </row>
    <row r="3913" spans="1:14" x14ac:dyDescent="0.3">
      <c r="A3913" s="10" t="s">
        <v>9</v>
      </c>
      <c r="B3913" s="10" t="s">
        <v>350</v>
      </c>
      <c r="C3913" s="10" t="s">
        <v>4779</v>
      </c>
      <c r="D3913" s="10" t="s">
        <v>5825</v>
      </c>
      <c r="E3913" s="11" t="s">
        <v>5826</v>
      </c>
      <c r="F3913" s="10" t="s">
        <v>4741</v>
      </c>
      <c r="G3913" s="11" t="s">
        <v>4742</v>
      </c>
      <c r="H3913" s="42">
        <v>1238781.3359999999</v>
      </c>
      <c r="I3913" s="42">
        <v>594.783341529224</v>
      </c>
      <c r="J3913" s="42">
        <v>35895.864247825702</v>
      </c>
      <c r="K3913" s="42">
        <v>36490.6475893549</v>
      </c>
      <c r="N3913" s="43"/>
    </row>
    <row r="3914" spans="1:14" x14ac:dyDescent="0.3">
      <c r="A3914" s="10" t="s">
        <v>9</v>
      </c>
      <c r="B3914" s="10" t="s">
        <v>350</v>
      </c>
      <c r="C3914" s="10" t="s">
        <v>4779</v>
      </c>
      <c r="D3914" s="10" t="s">
        <v>5825</v>
      </c>
      <c r="E3914" s="11" t="s">
        <v>5826</v>
      </c>
      <c r="F3914" s="10" t="s">
        <v>4838</v>
      </c>
      <c r="G3914" s="11" t="s">
        <v>4839</v>
      </c>
      <c r="H3914" s="42">
        <v>6636076.267</v>
      </c>
      <c r="I3914" s="42">
        <v>3093.8986473148302</v>
      </c>
      <c r="J3914" s="42">
        <v>171438.647647615</v>
      </c>
      <c r="K3914" s="42">
        <v>174532.54629493001</v>
      </c>
      <c r="N3914" s="43"/>
    </row>
    <row r="3915" spans="1:14" x14ac:dyDescent="0.3">
      <c r="A3915" s="10" t="s">
        <v>9</v>
      </c>
      <c r="B3915" s="10" t="s">
        <v>350</v>
      </c>
      <c r="C3915" s="10" t="s">
        <v>4779</v>
      </c>
      <c r="D3915" s="10" t="s">
        <v>5825</v>
      </c>
      <c r="E3915" s="11" t="s">
        <v>5826</v>
      </c>
      <c r="F3915" s="10" t="s">
        <v>4840</v>
      </c>
      <c r="G3915" s="11" t="s">
        <v>4841</v>
      </c>
      <c r="H3915" s="42">
        <v>714184.08739999996</v>
      </c>
      <c r="I3915" s="42">
        <v>332.96982929644503</v>
      </c>
      <c r="J3915" s="42">
        <v>18450.4742233824</v>
      </c>
      <c r="K3915" s="42">
        <v>18783.444052678798</v>
      </c>
      <c r="N3915" s="43"/>
    </row>
    <row r="3916" spans="1:14" x14ac:dyDescent="0.3">
      <c r="A3916" s="10" t="s">
        <v>9</v>
      </c>
      <c r="B3916" s="10" t="s">
        <v>350</v>
      </c>
      <c r="C3916" s="10" t="s">
        <v>4779</v>
      </c>
      <c r="D3916" s="10" t="s">
        <v>5005</v>
      </c>
      <c r="E3916" s="11" t="s">
        <v>5006</v>
      </c>
      <c r="F3916" s="10" t="s">
        <v>13</v>
      </c>
      <c r="G3916" s="11" t="s">
        <v>415</v>
      </c>
      <c r="H3916" s="42">
        <v>0</v>
      </c>
      <c r="I3916" s="42" t="s">
        <v>414</v>
      </c>
      <c r="J3916" s="42">
        <v>0</v>
      </c>
      <c r="K3916" s="42">
        <v>0</v>
      </c>
      <c r="N3916" s="43"/>
    </row>
    <row r="3917" spans="1:14" x14ac:dyDescent="0.3">
      <c r="A3917" s="10" t="s">
        <v>9</v>
      </c>
      <c r="B3917" s="10" t="s">
        <v>350</v>
      </c>
      <c r="C3917" s="10" t="s">
        <v>4779</v>
      </c>
      <c r="D3917" s="10" t="s">
        <v>5005</v>
      </c>
      <c r="E3917" s="11" t="s">
        <v>5006</v>
      </c>
      <c r="F3917" s="10" t="s">
        <v>416</v>
      </c>
      <c r="G3917" s="11" t="s">
        <v>417</v>
      </c>
      <c r="H3917" s="42">
        <v>4286.8982999999998</v>
      </c>
      <c r="I3917" s="42" t="s">
        <v>414</v>
      </c>
      <c r="J3917" s="42">
        <v>513.492870086935</v>
      </c>
      <c r="K3917" s="42">
        <v>513.492870086935</v>
      </c>
      <c r="N3917" s="43"/>
    </row>
    <row r="3918" spans="1:14" x14ac:dyDescent="0.3">
      <c r="A3918" s="10" t="s">
        <v>9</v>
      </c>
      <c r="B3918" s="10" t="s">
        <v>350</v>
      </c>
      <c r="C3918" s="10" t="s">
        <v>4779</v>
      </c>
      <c r="D3918" s="10" t="s">
        <v>5005</v>
      </c>
      <c r="E3918" s="11" t="s">
        <v>5006</v>
      </c>
      <c r="F3918" s="10" t="s">
        <v>4731</v>
      </c>
      <c r="G3918" s="11" t="s">
        <v>4732</v>
      </c>
      <c r="H3918" s="42">
        <v>0</v>
      </c>
      <c r="I3918" s="42" t="s">
        <v>414</v>
      </c>
      <c r="J3918" s="42">
        <v>0</v>
      </c>
      <c r="K3918" s="42">
        <v>0</v>
      </c>
      <c r="N3918" s="43"/>
    </row>
    <row r="3919" spans="1:14" x14ac:dyDescent="0.3">
      <c r="A3919" s="10" t="s">
        <v>9</v>
      </c>
      <c r="B3919" s="10" t="s">
        <v>350</v>
      </c>
      <c r="C3919" s="10" t="s">
        <v>4779</v>
      </c>
      <c r="D3919" s="10" t="s">
        <v>5005</v>
      </c>
      <c r="E3919" s="11" t="s">
        <v>5006</v>
      </c>
      <c r="F3919" s="10" t="s">
        <v>4786</v>
      </c>
      <c r="G3919" s="11" t="s">
        <v>4787</v>
      </c>
      <c r="H3919" s="42">
        <v>0</v>
      </c>
      <c r="I3919" s="42" t="s">
        <v>414</v>
      </c>
      <c r="J3919" s="42">
        <v>0</v>
      </c>
      <c r="K3919" s="42">
        <v>0</v>
      </c>
      <c r="N3919" s="43"/>
    </row>
    <row r="3920" spans="1:14" x14ac:dyDescent="0.3">
      <c r="A3920" s="10" t="s">
        <v>9</v>
      </c>
      <c r="B3920" s="10" t="s">
        <v>350</v>
      </c>
      <c r="C3920" s="10" t="s">
        <v>4779</v>
      </c>
      <c r="D3920" s="10" t="s">
        <v>5005</v>
      </c>
      <c r="E3920" s="11" t="s">
        <v>5006</v>
      </c>
      <c r="F3920" s="10" t="s">
        <v>4794</v>
      </c>
      <c r="G3920" s="11" t="s">
        <v>4795</v>
      </c>
      <c r="H3920" s="42">
        <v>185.02340000000001</v>
      </c>
      <c r="I3920" s="42" t="s">
        <v>414</v>
      </c>
      <c r="J3920" s="42">
        <v>22.1624574507163</v>
      </c>
      <c r="K3920" s="42">
        <v>22.1624574507163</v>
      </c>
      <c r="N3920" s="43"/>
    </row>
    <row r="3921" spans="1:14" x14ac:dyDescent="0.3">
      <c r="A3921" s="10" t="s">
        <v>9</v>
      </c>
      <c r="B3921" s="10" t="s">
        <v>350</v>
      </c>
      <c r="C3921" s="10" t="s">
        <v>4779</v>
      </c>
      <c r="D3921" s="10" t="s">
        <v>5005</v>
      </c>
      <c r="E3921" s="11" t="s">
        <v>5006</v>
      </c>
      <c r="F3921" s="10" t="s">
        <v>4739</v>
      </c>
      <c r="G3921" s="11" t="s">
        <v>4740</v>
      </c>
      <c r="H3921" s="42">
        <v>0</v>
      </c>
      <c r="I3921" s="42" t="s">
        <v>414</v>
      </c>
      <c r="J3921" s="42">
        <v>0</v>
      </c>
      <c r="K3921" s="42">
        <v>0</v>
      </c>
      <c r="N3921" s="43"/>
    </row>
    <row r="3922" spans="1:14" x14ac:dyDescent="0.3">
      <c r="A3922" s="10" t="s">
        <v>9</v>
      </c>
      <c r="B3922" s="10" t="s">
        <v>350</v>
      </c>
      <c r="C3922" s="10" t="s">
        <v>4779</v>
      </c>
      <c r="D3922" s="10" t="s">
        <v>5005</v>
      </c>
      <c r="E3922" s="11" t="s">
        <v>5006</v>
      </c>
      <c r="F3922" s="10" t="s">
        <v>4788</v>
      </c>
      <c r="G3922" s="11" t="s">
        <v>4789</v>
      </c>
      <c r="H3922" s="42">
        <v>0</v>
      </c>
      <c r="I3922" s="42" t="s">
        <v>414</v>
      </c>
      <c r="J3922" s="42">
        <v>0</v>
      </c>
      <c r="K3922" s="42">
        <v>0</v>
      </c>
      <c r="N3922" s="43"/>
    </row>
    <row r="3923" spans="1:14" x14ac:dyDescent="0.3">
      <c r="A3923" s="10" t="s">
        <v>9</v>
      </c>
      <c r="B3923" s="10" t="s">
        <v>350</v>
      </c>
      <c r="C3923" s="10" t="s">
        <v>4779</v>
      </c>
      <c r="D3923" s="10" t="s">
        <v>5005</v>
      </c>
      <c r="E3923" s="11" t="s">
        <v>5006</v>
      </c>
      <c r="F3923" s="10" t="s">
        <v>4741</v>
      </c>
      <c r="G3923" s="11" t="s">
        <v>4742</v>
      </c>
      <c r="H3923" s="42">
        <v>522.66499999999996</v>
      </c>
      <c r="I3923" s="42" t="s">
        <v>414</v>
      </c>
      <c r="J3923" s="42">
        <v>62.605812007673201</v>
      </c>
      <c r="K3923" s="42">
        <v>62.605812007673201</v>
      </c>
      <c r="N3923" s="43"/>
    </row>
    <row r="3924" spans="1:14" x14ac:dyDescent="0.3">
      <c r="A3924" s="10" t="s">
        <v>9</v>
      </c>
      <c r="B3924" s="10" t="s">
        <v>350</v>
      </c>
      <c r="C3924" s="10" t="s">
        <v>4779</v>
      </c>
      <c r="D3924" s="10" t="s">
        <v>5827</v>
      </c>
      <c r="E3924" s="11" t="s">
        <v>5828</v>
      </c>
      <c r="F3924" s="10" t="s">
        <v>416</v>
      </c>
      <c r="G3924" s="11" t="s">
        <v>417</v>
      </c>
      <c r="H3924" s="42">
        <v>72645.895199999999</v>
      </c>
      <c r="I3924" s="42">
        <v>121.29373963283901</v>
      </c>
      <c r="J3924" s="42">
        <v>1658.7514267076699</v>
      </c>
      <c r="K3924" s="42">
        <v>1780.0451663405099</v>
      </c>
      <c r="N3924" s="43"/>
    </row>
    <row r="3925" spans="1:14" x14ac:dyDescent="0.3">
      <c r="A3925" s="10" t="s">
        <v>9</v>
      </c>
      <c r="B3925" s="10" t="s">
        <v>350</v>
      </c>
      <c r="C3925" s="10" t="s">
        <v>4779</v>
      </c>
      <c r="D3925" s="10" t="s">
        <v>5827</v>
      </c>
      <c r="E3925" s="11" t="s">
        <v>5828</v>
      </c>
      <c r="F3925" s="10" t="s">
        <v>4731</v>
      </c>
      <c r="G3925" s="11" t="s">
        <v>4732</v>
      </c>
      <c r="H3925" s="42">
        <v>0</v>
      </c>
      <c r="I3925" s="42">
        <v>0</v>
      </c>
      <c r="J3925" s="42">
        <v>0</v>
      </c>
      <c r="K3925" s="42">
        <v>0</v>
      </c>
      <c r="N3925" s="43"/>
    </row>
    <row r="3926" spans="1:14" x14ac:dyDescent="0.3">
      <c r="A3926" s="10" t="s">
        <v>9</v>
      </c>
      <c r="B3926" s="10" t="s">
        <v>350</v>
      </c>
      <c r="C3926" s="10" t="s">
        <v>4779</v>
      </c>
      <c r="D3926" s="10" t="s">
        <v>5827</v>
      </c>
      <c r="E3926" s="11" t="s">
        <v>5828</v>
      </c>
      <c r="F3926" s="10" t="s">
        <v>4786</v>
      </c>
      <c r="G3926" s="11" t="s">
        <v>4787</v>
      </c>
      <c r="H3926" s="42">
        <v>0</v>
      </c>
      <c r="I3926" s="42">
        <v>0</v>
      </c>
      <c r="J3926" s="42">
        <v>0</v>
      </c>
      <c r="K3926" s="42">
        <v>0</v>
      </c>
      <c r="N3926" s="43"/>
    </row>
    <row r="3927" spans="1:14" x14ac:dyDescent="0.3">
      <c r="A3927" s="10" t="s">
        <v>9</v>
      </c>
      <c r="B3927" s="10" t="s">
        <v>350</v>
      </c>
      <c r="C3927" s="10" t="s">
        <v>4779</v>
      </c>
      <c r="D3927" s="10" t="s">
        <v>5827</v>
      </c>
      <c r="E3927" s="11" t="s">
        <v>5828</v>
      </c>
      <c r="F3927" s="10" t="s">
        <v>4788</v>
      </c>
      <c r="G3927" s="11" t="s">
        <v>4789</v>
      </c>
      <c r="H3927" s="42">
        <v>0</v>
      </c>
      <c r="I3927" s="42">
        <v>0</v>
      </c>
      <c r="J3927" s="42">
        <v>0</v>
      </c>
      <c r="K3927" s="42">
        <v>0</v>
      </c>
      <c r="N3927" s="43"/>
    </row>
    <row r="3928" spans="1:14" x14ac:dyDescent="0.3">
      <c r="A3928" s="10" t="s">
        <v>9</v>
      </c>
      <c r="B3928" s="10" t="s">
        <v>350</v>
      </c>
      <c r="C3928" s="10" t="s">
        <v>4779</v>
      </c>
      <c r="D3928" s="10" t="s">
        <v>5829</v>
      </c>
      <c r="E3928" s="11" t="s">
        <v>5830</v>
      </c>
      <c r="F3928" s="10" t="s">
        <v>416</v>
      </c>
      <c r="G3928" s="11" t="s">
        <v>417</v>
      </c>
      <c r="H3928" s="42">
        <v>151290.5766</v>
      </c>
      <c r="I3928" s="42">
        <v>264.18725983531601</v>
      </c>
      <c r="J3928" s="42">
        <v>0</v>
      </c>
      <c r="K3928" s="42">
        <v>264.18725983531601</v>
      </c>
      <c r="N3928" s="43"/>
    </row>
    <row r="3929" spans="1:14" x14ac:dyDescent="0.3">
      <c r="A3929" s="10" t="s">
        <v>9</v>
      </c>
      <c r="B3929" s="10" t="s">
        <v>350</v>
      </c>
      <c r="C3929" s="10" t="s">
        <v>4779</v>
      </c>
      <c r="D3929" s="10" t="s">
        <v>5829</v>
      </c>
      <c r="E3929" s="11" t="s">
        <v>5830</v>
      </c>
      <c r="F3929" s="10" t="s">
        <v>4731</v>
      </c>
      <c r="G3929" s="11" t="s">
        <v>4732</v>
      </c>
      <c r="H3929" s="42">
        <v>0</v>
      </c>
      <c r="I3929" s="42">
        <v>0</v>
      </c>
      <c r="J3929" s="42">
        <v>0</v>
      </c>
      <c r="K3929" s="42">
        <v>0</v>
      </c>
      <c r="N3929" s="43"/>
    </row>
    <row r="3930" spans="1:14" x14ac:dyDescent="0.3">
      <c r="A3930" s="10" t="s">
        <v>9</v>
      </c>
      <c r="B3930" s="10" t="s">
        <v>350</v>
      </c>
      <c r="C3930" s="10" t="s">
        <v>4779</v>
      </c>
      <c r="D3930" s="10" t="s">
        <v>5829</v>
      </c>
      <c r="E3930" s="11" t="s">
        <v>5830</v>
      </c>
      <c r="F3930" s="10" t="s">
        <v>4786</v>
      </c>
      <c r="G3930" s="11" t="s">
        <v>4787</v>
      </c>
      <c r="H3930" s="42">
        <v>0</v>
      </c>
      <c r="I3930" s="42">
        <v>0</v>
      </c>
      <c r="J3930" s="42">
        <v>0</v>
      </c>
      <c r="K3930" s="42">
        <v>0</v>
      </c>
      <c r="N3930" s="43"/>
    </row>
    <row r="3931" spans="1:14" x14ac:dyDescent="0.3">
      <c r="A3931" s="10" t="s">
        <v>9</v>
      </c>
      <c r="B3931" s="10" t="s">
        <v>350</v>
      </c>
      <c r="C3931" s="10" t="s">
        <v>4779</v>
      </c>
      <c r="D3931" s="10" t="s">
        <v>5829</v>
      </c>
      <c r="E3931" s="11" t="s">
        <v>5830</v>
      </c>
      <c r="F3931" s="10" t="s">
        <v>4788</v>
      </c>
      <c r="G3931" s="11" t="s">
        <v>4789</v>
      </c>
      <c r="H3931" s="42">
        <v>0</v>
      </c>
      <c r="I3931" s="42">
        <v>0</v>
      </c>
      <c r="J3931" s="42">
        <v>0</v>
      </c>
      <c r="K3931" s="42">
        <v>0</v>
      </c>
      <c r="N3931" s="43"/>
    </row>
    <row r="3932" spans="1:14" x14ac:dyDescent="0.3">
      <c r="A3932" s="10" t="s">
        <v>9</v>
      </c>
      <c r="B3932" s="10" t="s">
        <v>350</v>
      </c>
      <c r="C3932" s="10" t="s">
        <v>4779</v>
      </c>
      <c r="D3932" s="10" t="s">
        <v>5831</v>
      </c>
      <c r="E3932" s="11" t="s">
        <v>5832</v>
      </c>
      <c r="F3932" s="10" t="s">
        <v>13</v>
      </c>
      <c r="G3932" s="11" t="s">
        <v>415</v>
      </c>
      <c r="H3932" s="42">
        <v>0</v>
      </c>
      <c r="I3932" s="42">
        <v>0</v>
      </c>
      <c r="J3932" s="42">
        <v>0</v>
      </c>
      <c r="K3932" s="42">
        <v>0</v>
      </c>
      <c r="N3932" s="43"/>
    </row>
    <row r="3933" spans="1:14" x14ac:dyDescent="0.3">
      <c r="A3933" s="10" t="s">
        <v>9</v>
      </c>
      <c r="B3933" s="10" t="s">
        <v>350</v>
      </c>
      <c r="C3933" s="10" t="s">
        <v>4779</v>
      </c>
      <c r="D3933" s="10" t="s">
        <v>5831</v>
      </c>
      <c r="E3933" s="11" t="s">
        <v>5832</v>
      </c>
      <c r="F3933" s="10" t="s">
        <v>416</v>
      </c>
      <c r="G3933" s="11" t="s">
        <v>417</v>
      </c>
      <c r="H3933" s="42">
        <v>122161.1302</v>
      </c>
      <c r="I3933" s="42">
        <v>195.966890796836</v>
      </c>
      <c r="J3933" s="42">
        <v>1484.48669785838</v>
      </c>
      <c r="K3933" s="42">
        <v>1680.4535886552201</v>
      </c>
      <c r="N3933" s="43"/>
    </row>
    <row r="3934" spans="1:14" x14ac:dyDescent="0.3">
      <c r="A3934" s="10" t="s">
        <v>9</v>
      </c>
      <c r="B3934" s="10" t="s">
        <v>350</v>
      </c>
      <c r="C3934" s="10" t="s">
        <v>4779</v>
      </c>
      <c r="D3934" s="10" t="s">
        <v>5831</v>
      </c>
      <c r="E3934" s="11" t="s">
        <v>5832</v>
      </c>
      <c r="F3934" s="10" t="s">
        <v>4731</v>
      </c>
      <c r="G3934" s="11" t="s">
        <v>4732</v>
      </c>
      <c r="H3934" s="42">
        <v>0</v>
      </c>
      <c r="I3934" s="42">
        <v>0</v>
      </c>
      <c r="J3934" s="42">
        <v>0</v>
      </c>
      <c r="K3934" s="42">
        <v>0</v>
      </c>
      <c r="N3934" s="43"/>
    </row>
    <row r="3935" spans="1:14" x14ac:dyDescent="0.3">
      <c r="A3935" s="10" t="s">
        <v>9</v>
      </c>
      <c r="B3935" s="10" t="s">
        <v>350</v>
      </c>
      <c r="C3935" s="10" t="s">
        <v>4779</v>
      </c>
      <c r="D3935" s="10" t="s">
        <v>5831</v>
      </c>
      <c r="E3935" s="11" t="s">
        <v>5832</v>
      </c>
      <c r="F3935" s="10" t="s">
        <v>4786</v>
      </c>
      <c r="G3935" s="11" t="s">
        <v>4787</v>
      </c>
      <c r="H3935" s="42">
        <v>0</v>
      </c>
      <c r="I3935" s="42">
        <v>0</v>
      </c>
      <c r="J3935" s="42">
        <v>0</v>
      </c>
      <c r="K3935" s="42">
        <v>0</v>
      </c>
      <c r="N3935" s="43"/>
    </row>
    <row r="3936" spans="1:14" x14ac:dyDescent="0.3">
      <c r="A3936" s="10" t="s">
        <v>9</v>
      </c>
      <c r="B3936" s="10" t="s">
        <v>350</v>
      </c>
      <c r="C3936" s="10" t="s">
        <v>4779</v>
      </c>
      <c r="D3936" s="10" t="s">
        <v>5831</v>
      </c>
      <c r="E3936" s="11" t="s">
        <v>5832</v>
      </c>
      <c r="F3936" s="10" t="s">
        <v>5833</v>
      </c>
      <c r="G3936" s="11" t="s">
        <v>5834</v>
      </c>
      <c r="H3936" s="42">
        <v>0</v>
      </c>
      <c r="I3936" s="42">
        <v>0</v>
      </c>
      <c r="J3936" s="42">
        <v>0</v>
      </c>
      <c r="K3936" s="42">
        <v>0</v>
      </c>
      <c r="N3936" s="43"/>
    </row>
    <row r="3937" spans="1:14" x14ac:dyDescent="0.3">
      <c r="A3937" s="10" t="s">
        <v>9</v>
      </c>
      <c r="B3937" s="10" t="s">
        <v>350</v>
      </c>
      <c r="C3937" s="10" t="s">
        <v>4779</v>
      </c>
      <c r="D3937" s="10" t="s">
        <v>5831</v>
      </c>
      <c r="E3937" s="11" t="s">
        <v>5832</v>
      </c>
      <c r="F3937" s="10" t="s">
        <v>4788</v>
      </c>
      <c r="G3937" s="11" t="s">
        <v>4789</v>
      </c>
      <c r="H3937" s="42">
        <v>0</v>
      </c>
      <c r="I3937" s="42">
        <v>0</v>
      </c>
      <c r="J3937" s="42">
        <v>0</v>
      </c>
      <c r="K3937" s="42">
        <v>0</v>
      </c>
      <c r="N3937" s="43"/>
    </row>
    <row r="3938" spans="1:14" x14ac:dyDescent="0.3">
      <c r="A3938" s="10" t="s">
        <v>9</v>
      </c>
      <c r="B3938" s="10" t="s">
        <v>350</v>
      </c>
      <c r="C3938" s="10" t="s">
        <v>4779</v>
      </c>
      <c r="D3938" s="10" t="s">
        <v>5835</v>
      </c>
      <c r="E3938" s="11" t="s">
        <v>5836</v>
      </c>
      <c r="F3938" s="10" t="s">
        <v>416</v>
      </c>
      <c r="G3938" s="11" t="s">
        <v>417</v>
      </c>
      <c r="H3938" s="42">
        <v>2521324.0569000002</v>
      </c>
      <c r="I3938" s="42">
        <v>2376.0864421886599</v>
      </c>
      <c r="J3938" s="42">
        <v>252127.52317062599</v>
      </c>
      <c r="K3938" s="42">
        <v>254503.60961281401</v>
      </c>
      <c r="N3938" s="43"/>
    </row>
    <row r="3939" spans="1:14" x14ac:dyDescent="0.3">
      <c r="A3939" s="10" t="s">
        <v>9</v>
      </c>
      <c r="B3939" s="10" t="s">
        <v>350</v>
      </c>
      <c r="C3939" s="10" t="s">
        <v>4779</v>
      </c>
      <c r="D3939" s="10" t="s">
        <v>5835</v>
      </c>
      <c r="E3939" s="11" t="s">
        <v>5836</v>
      </c>
      <c r="F3939" s="10" t="s">
        <v>15</v>
      </c>
      <c r="G3939" s="11" t="s">
        <v>418</v>
      </c>
      <c r="H3939" s="42">
        <v>137670.52590000001</v>
      </c>
      <c r="I3939" s="42">
        <v>129.74019311710799</v>
      </c>
      <c r="J3939" s="42">
        <v>0</v>
      </c>
      <c r="K3939" s="42">
        <v>129.74019311710799</v>
      </c>
      <c r="N3939" s="43"/>
    </row>
    <row r="3940" spans="1:14" x14ac:dyDescent="0.3">
      <c r="A3940" s="10" t="s">
        <v>9</v>
      </c>
      <c r="B3940" s="10" t="s">
        <v>350</v>
      </c>
      <c r="C3940" s="10" t="s">
        <v>4779</v>
      </c>
      <c r="D3940" s="10" t="s">
        <v>5835</v>
      </c>
      <c r="E3940" s="11" t="s">
        <v>5836</v>
      </c>
      <c r="F3940" s="10" t="s">
        <v>4731</v>
      </c>
      <c r="G3940" s="11" t="s">
        <v>4732</v>
      </c>
      <c r="H3940" s="42">
        <v>0</v>
      </c>
      <c r="I3940" s="42">
        <v>0</v>
      </c>
      <c r="J3940" s="42">
        <v>0</v>
      </c>
      <c r="K3940" s="42">
        <v>0</v>
      </c>
      <c r="N3940" s="43"/>
    </row>
    <row r="3941" spans="1:14" x14ac:dyDescent="0.3">
      <c r="A3941" s="10" t="s">
        <v>9</v>
      </c>
      <c r="B3941" s="10" t="s">
        <v>350</v>
      </c>
      <c r="C3941" s="10" t="s">
        <v>4779</v>
      </c>
      <c r="D3941" s="10" t="s">
        <v>5835</v>
      </c>
      <c r="E3941" s="11" t="s">
        <v>5836</v>
      </c>
      <c r="F3941" s="10" t="s">
        <v>4786</v>
      </c>
      <c r="G3941" s="11" t="s">
        <v>4787</v>
      </c>
      <c r="H3941" s="42">
        <v>0</v>
      </c>
      <c r="I3941" s="42">
        <v>0</v>
      </c>
      <c r="J3941" s="42">
        <v>0</v>
      </c>
      <c r="K3941" s="42">
        <v>0</v>
      </c>
      <c r="N3941" s="43"/>
    </row>
    <row r="3942" spans="1:14" x14ac:dyDescent="0.3">
      <c r="A3942" s="10" t="s">
        <v>9</v>
      </c>
      <c r="B3942" s="10" t="s">
        <v>350</v>
      </c>
      <c r="C3942" s="10" t="s">
        <v>4779</v>
      </c>
      <c r="D3942" s="10" t="s">
        <v>5835</v>
      </c>
      <c r="E3942" s="11" t="s">
        <v>5836</v>
      </c>
      <c r="F3942" s="10" t="s">
        <v>4739</v>
      </c>
      <c r="G3942" s="11" t="s">
        <v>4740</v>
      </c>
      <c r="H3942" s="42">
        <v>55347.272199999999</v>
      </c>
      <c r="I3942" s="42">
        <v>52.159064124783399</v>
      </c>
      <c r="J3942" s="42">
        <v>5534.6200437750304</v>
      </c>
      <c r="K3942" s="42">
        <v>5586.7791078998198</v>
      </c>
      <c r="N3942" s="43"/>
    </row>
    <row r="3943" spans="1:14" x14ac:dyDescent="0.3">
      <c r="A3943" s="10" t="s">
        <v>9</v>
      </c>
      <c r="B3943" s="10" t="s">
        <v>350</v>
      </c>
      <c r="C3943" s="10" t="s">
        <v>4779</v>
      </c>
      <c r="D3943" s="10" t="s">
        <v>5835</v>
      </c>
      <c r="E3943" s="11" t="s">
        <v>5836</v>
      </c>
      <c r="F3943" s="10" t="s">
        <v>4869</v>
      </c>
      <c r="G3943" s="11" t="s">
        <v>4870</v>
      </c>
      <c r="H3943" s="42">
        <v>57672.787900000003</v>
      </c>
      <c r="I3943" s="42">
        <v>54.350621440950697</v>
      </c>
      <c r="J3943" s="42">
        <v>0</v>
      </c>
      <c r="K3943" s="42">
        <v>54.350621440950697</v>
      </c>
      <c r="N3943" s="43"/>
    </row>
    <row r="3944" spans="1:14" x14ac:dyDescent="0.3">
      <c r="A3944" s="10" t="s">
        <v>9</v>
      </c>
      <c r="B3944" s="10" t="s">
        <v>350</v>
      </c>
      <c r="C3944" s="10" t="s">
        <v>4779</v>
      </c>
      <c r="D3944" s="10" t="s">
        <v>5835</v>
      </c>
      <c r="E3944" s="11" t="s">
        <v>5836</v>
      </c>
      <c r="F3944" s="10" t="s">
        <v>4788</v>
      </c>
      <c r="G3944" s="11" t="s">
        <v>4789</v>
      </c>
      <c r="H3944" s="42">
        <v>0</v>
      </c>
      <c r="I3944" s="42">
        <v>0</v>
      </c>
      <c r="J3944" s="42">
        <v>0</v>
      </c>
      <c r="K3944" s="42">
        <v>0</v>
      </c>
      <c r="N3944" s="43"/>
    </row>
    <row r="3945" spans="1:14" x14ac:dyDescent="0.3">
      <c r="A3945" s="10" t="s">
        <v>9</v>
      </c>
      <c r="B3945" s="10" t="s">
        <v>350</v>
      </c>
      <c r="C3945" s="10" t="s">
        <v>4779</v>
      </c>
      <c r="D3945" s="10" t="s">
        <v>5835</v>
      </c>
      <c r="E3945" s="11" t="s">
        <v>5836</v>
      </c>
      <c r="F3945" s="10" t="s">
        <v>4741</v>
      </c>
      <c r="G3945" s="11" t="s">
        <v>4742</v>
      </c>
      <c r="H3945" s="42">
        <v>230691.15150000001</v>
      </c>
      <c r="I3945" s="42">
        <v>217.40248576380301</v>
      </c>
      <c r="J3945" s="42">
        <v>23068.6684177514</v>
      </c>
      <c r="K3945" s="42">
        <v>23286.070903515199</v>
      </c>
      <c r="N3945" s="43"/>
    </row>
    <row r="3946" spans="1:14" x14ac:dyDescent="0.3">
      <c r="A3946" s="10" t="s">
        <v>9</v>
      </c>
      <c r="B3946" s="10" t="s">
        <v>350</v>
      </c>
      <c r="C3946" s="10" t="s">
        <v>4779</v>
      </c>
      <c r="D3946" s="10" t="s">
        <v>5837</v>
      </c>
      <c r="E3946" s="11" t="s">
        <v>5838</v>
      </c>
      <c r="F3946" s="10" t="s">
        <v>416</v>
      </c>
      <c r="G3946" s="11" t="s">
        <v>417</v>
      </c>
      <c r="H3946" s="42">
        <v>135220.04490000001</v>
      </c>
      <c r="I3946" s="42">
        <v>495.58173443129198</v>
      </c>
      <c r="J3946" s="42">
        <v>15859.0264127638</v>
      </c>
      <c r="K3946" s="42">
        <v>16354.6081471951</v>
      </c>
      <c r="N3946" s="43"/>
    </row>
    <row r="3947" spans="1:14" x14ac:dyDescent="0.3">
      <c r="A3947" s="10" t="s">
        <v>9</v>
      </c>
      <c r="B3947" s="10" t="s">
        <v>350</v>
      </c>
      <c r="C3947" s="10" t="s">
        <v>4779</v>
      </c>
      <c r="D3947" s="10" t="s">
        <v>5837</v>
      </c>
      <c r="E3947" s="11" t="s">
        <v>5838</v>
      </c>
      <c r="F3947" s="10" t="s">
        <v>4731</v>
      </c>
      <c r="G3947" s="11" t="s">
        <v>4732</v>
      </c>
      <c r="H3947" s="42">
        <v>0</v>
      </c>
      <c r="I3947" s="42">
        <v>0</v>
      </c>
      <c r="J3947" s="42">
        <v>0</v>
      </c>
      <c r="K3947" s="42">
        <v>0</v>
      </c>
      <c r="N3947" s="43"/>
    </row>
    <row r="3948" spans="1:14" x14ac:dyDescent="0.3">
      <c r="A3948" s="10" t="s">
        <v>9</v>
      </c>
      <c r="B3948" s="10" t="s">
        <v>350</v>
      </c>
      <c r="C3948" s="10" t="s">
        <v>4779</v>
      </c>
      <c r="D3948" s="10" t="s">
        <v>5837</v>
      </c>
      <c r="E3948" s="11" t="s">
        <v>5838</v>
      </c>
      <c r="F3948" s="10" t="s">
        <v>4786</v>
      </c>
      <c r="G3948" s="11" t="s">
        <v>4787</v>
      </c>
      <c r="H3948" s="42">
        <v>0</v>
      </c>
      <c r="I3948" s="42">
        <v>0</v>
      </c>
      <c r="J3948" s="42">
        <v>0</v>
      </c>
      <c r="K3948" s="42">
        <v>0</v>
      </c>
      <c r="N3948" s="43"/>
    </row>
    <row r="3949" spans="1:14" x14ac:dyDescent="0.3">
      <c r="A3949" s="10" t="s">
        <v>9</v>
      </c>
      <c r="B3949" s="10" t="s">
        <v>350</v>
      </c>
      <c r="C3949" s="10" t="s">
        <v>4779</v>
      </c>
      <c r="D3949" s="10" t="s">
        <v>5837</v>
      </c>
      <c r="E3949" s="11" t="s">
        <v>5838</v>
      </c>
      <c r="F3949" s="10" t="s">
        <v>4788</v>
      </c>
      <c r="G3949" s="11" t="s">
        <v>4789</v>
      </c>
      <c r="H3949" s="42">
        <v>0</v>
      </c>
      <c r="I3949" s="42">
        <v>0</v>
      </c>
      <c r="J3949" s="42">
        <v>0</v>
      </c>
      <c r="K3949" s="42">
        <v>0</v>
      </c>
      <c r="N3949" s="43"/>
    </row>
    <row r="3950" spans="1:14" x14ac:dyDescent="0.3">
      <c r="A3950" s="10" t="s">
        <v>9</v>
      </c>
      <c r="B3950" s="10" t="s">
        <v>350</v>
      </c>
      <c r="C3950" s="10" t="s">
        <v>4779</v>
      </c>
      <c r="D3950" s="10" t="s">
        <v>5837</v>
      </c>
      <c r="E3950" s="11" t="s">
        <v>5838</v>
      </c>
      <c r="F3950" s="10" t="s">
        <v>4741</v>
      </c>
      <c r="G3950" s="11" t="s">
        <v>4742</v>
      </c>
      <c r="H3950" s="42">
        <v>8206.8850999999995</v>
      </c>
      <c r="I3950" s="42">
        <v>30.078250128667001</v>
      </c>
      <c r="J3950" s="42">
        <v>962.52894346003995</v>
      </c>
      <c r="K3950" s="42">
        <v>992.60719358870699</v>
      </c>
      <c r="N3950" s="43"/>
    </row>
    <row r="3951" spans="1:14" x14ac:dyDescent="0.3">
      <c r="A3951" s="10" t="s">
        <v>9</v>
      </c>
      <c r="B3951" s="10" t="s">
        <v>350</v>
      </c>
      <c r="C3951" s="10" t="s">
        <v>4779</v>
      </c>
      <c r="D3951" s="10" t="s">
        <v>5839</v>
      </c>
      <c r="E3951" s="11" t="s">
        <v>5840</v>
      </c>
      <c r="F3951" s="10" t="s">
        <v>416</v>
      </c>
      <c r="G3951" s="11" t="s">
        <v>417</v>
      </c>
      <c r="H3951" s="42">
        <v>142970.51980000001</v>
      </c>
      <c r="I3951" s="42">
        <v>19.058307823687802</v>
      </c>
      <c r="J3951" s="42">
        <v>22583.944920186601</v>
      </c>
      <c r="K3951" s="42">
        <v>22603.003228010301</v>
      </c>
      <c r="N3951" s="43"/>
    </row>
    <row r="3952" spans="1:14" x14ac:dyDescent="0.3">
      <c r="A3952" s="10" t="s">
        <v>9</v>
      </c>
      <c r="B3952" s="10" t="s">
        <v>350</v>
      </c>
      <c r="C3952" s="10" t="s">
        <v>4779</v>
      </c>
      <c r="D3952" s="10" t="s">
        <v>5839</v>
      </c>
      <c r="E3952" s="11" t="s">
        <v>5840</v>
      </c>
      <c r="F3952" s="10" t="s">
        <v>4731</v>
      </c>
      <c r="G3952" s="11" t="s">
        <v>4732</v>
      </c>
      <c r="H3952" s="42">
        <v>0</v>
      </c>
      <c r="I3952" s="42">
        <v>0</v>
      </c>
      <c r="J3952" s="42">
        <v>0</v>
      </c>
      <c r="K3952" s="42">
        <v>0</v>
      </c>
      <c r="N3952" s="43"/>
    </row>
    <row r="3953" spans="1:14" x14ac:dyDescent="0.3">
      <c r="A3953" s="10" t="s">
        <v>9</v>
      </c>
      <c r="B3953" s="10" t="s">
        <v>350</v>
      </c>
      <c r="C3953" s="10" t="s">
        <v>4779</v>
      </c>
      <c r="D3953" s="10" t="s">
        <v>5839</v>
      </c>
      <c r="E3953" s="11" t="s">
        <v>5840</v>
      </c>
      <c r="F3953" s="10" t="s">
        <v>4786</v>
      </c>
      <c r="G3953" s="11" t="s">
        <v>4787</v>
      </c>
      <c r="H3953" s="42">
        <v>4881.0457999999999</v>
      </c>
      <c r="I3953" s="42">
        <v>0.65065493004007102</v>
      </c>
      <c r="J3953" s="42">
        <v>771.02097615450305</v>
      </c>
      <c r="K3953" s="42">
        <v>771.67163108454304</v>
      </c>
      <c r="N3953" s="43"/>
    </row>
    <row r="3954" spans="1:14" x14ac:dyDescent="0.3">
      <c r="A3954" s="10" t="s">
        <v>9</v>
      </c>
      <c r="B3954" s="10" t="s">
        <v>350</v>
      </c>
      <c r="C3954" s="10" t="s">
        <v>4779</v>
      </c>
      <c r="D3954" s="10" t="s">
        <v>5839</v>
      </c>
      <c r="E3954" s="11" t="s">
        <v>5840</v>
      </c>
      <c r="F3954" s="10" t="s">
        <v>4788</v>
      </c>
      <c r="G3954" s="11" t="s">
        <v>4789</v>
      </c>
      <c r="H3954" s="42">
        <v>0</v>
      </c>
      <c r="I3954" s="42">
        <v>0</v>
      </c>
      <c r="J3954" s="42">
        <v>0</v>
      </c>
      <c r="K3954" s="42">
        <v>0</v>
      </c>
      <c r="N3954" s="43"/>
    </row>
    <row r="3955" spans="1:14" x14ac:dyDescent="0.3">
      <c r="A3955" s="10" t="s">
        <v>9</v>
      </c>
      <c r="B3955" s="10" t="s">
        <v>350</v>
      </c>
      <c r="C3955" s="10" t="s">
        <v>4779</v>
      </c>
      <c r="D3955" s="10" t="s">
        <v>337</v>
      </c>
      <c r="E3955" s="11" t="s">
        <v>5841</v>
      </c>
      <c r="F3955" s="10" t="s">
        <v>13</v>
      </c>
      <c r="G3955" s="11" t="s">
        <v>415</v>
      </c>
      <c r="H3955" s="42">
        <v>0</v>
      </c>
      <c r="I3955" s="42">
        <v>0</v>
      </c>
      <c r="J3955" s="42">
        <v>0</v>
      </c>
      <c r="K3955" s="42">
        <v>0</v>
      </c>
      <c r="N3955" s="43"/>
    </row>
    <row r="3956" spans="1:14" x14ac:dyDescent="0.3">
      <c r="A3956" s="10" t="s">
        <v>9</v>
      </c>
      <c r="B3956" s="10" t="s">
        <v>350</v>
      </c>
      <c r="C3956" s="10" t="s">
        <v>4779</v>
      </c>
      <c r="D3956" s="10" t="s">
        <v>337</v>
      </c>
      <c r="E3956" s="11" t="s">
        <v>5841</v>
      </c>
      <c r="F3956" s="10" t="s">
        <v>416</v>
      </c>
      <c r="G3956" s="11" t="s">
        <v>417</v>
      </c>
      <c r="H3956" s="42">
        <v>612182.48349999997</v>
      </c>
      <c r="I3956" s="42">
        <v>361.990291933972</v>
      </c>
      <c r="J3956" s="42">
        <v>98034.287073913802</v>
      </c>
      <c r="K3956" s="42">
        <v>98396.277365847796</v>
      </c>
      <c r="N3956" s="43"/>
    </row>
    <row r="3957" spans="1:14" x14ac:dyDescent="0.3">
      <c r="A3957" s="10" t="s">
        <v>9</v>
      </c>
      <c r="B3957" s="10" t="s">
        <v>350</v>
      </c>
      <c r="C3957" s="10" t="s">
        <v>4779</v>
      </c>
      <c r="D3957" s="10" t="s">
        <v>337</v>
      </c>
      <c r="E3957" s="11" t="s">
        <v>5841</v>
      </c>
      <c r="F3957" s="10" t="s">
        <v>4731</v>
      </c>
      <c r="G3957" s="11" t="s">
        <v>4732</v>
      </c>
      <c r="H3957" s="42">
        <v>0</v>
      </c>
      <c r="I3957" s="42">
        <v>0</v>
      </c>
      <c r="J3957" s="42">
        <v>0</v>
      </c>
      <c r="K3957" s="42">
        <v>0</v>
      </c>
      <c r="N3957" s="43"/>
    </row>
    <row r="3958" spans="1:14" x14ac:dyDescent="0.3">
      <c r="A3958" s="10" t="s">
        <v>9</v>
      </c>
      <c r="B3958" s="10" t="s">
        <v>350</v>
      </c>
      <c r="C3958" s="10" t="s">
        <v>4779</v>
      </c>
      <c r="D3958" s="10" t="s">
        <v>337</v>
      </c>
      <c r="E3958" s="11" t="s">
        <v>5841</v>
      </c>
      <c r="F3958" s="10" t="s">
        <v>4786</v>
      </c>
      <c r="G3958" s="11" t="s">
        <v>4787</v>
      </c>
      <c r="H3958" s="42">
        <v>0</v>
      </c>
      <c r="I3958" s="42">
        <v>0</v>
      </c>
      <c r="J3958" s="42">
        <v>0</v>
      </c>
      <c r="K3958" s="42">
        <v>0</v>
      </c>
      <c r="N3958" s="43"/>
    </row>
    <row r="3959" spans="1:14" x14ac:dyDescent="0.3">
      <c r="A3959" s="10" t="s">
        <v>9</v>
      </c>
      <c r="B3959" s="10" t="s">
        <v>350</v>
      </c>
      <c r="C3959" s="10" t="s">
        <v>4779</v>
      </c>
      <c r="D3959" s="10" t="s">
        <v>337</v>
      </c>
      <c r="E3959" s="11" t="s">
        <v>5841</v>
      </c>
      <c r="F3959" s="10" t="s">
        <v>4859</v>
      </c>
      <c r="G3959" s="11" t="s">
        <v>4860</v>
      </c>
      <c r="H3959" s="42">
        <v>175015.27170000001</v>
      </c>
      <c r="I3959" s="42">
        <v>80.543087722752006</v>
      </c>
      <c r="J3959" s="42">
        <v>24038.0178061027</v>
      </c>
      <c r="K3959" s="42">
        <v>24118.560893825401</v>
      </c>
      <c r="N3959" s="43"/>
    </row>
    <row r="3960" spans="1:14" x14ac:dyDescent="0.3">
      <c r="A3960" s="10" t="s">
        <v>9</v>
      </c>
      <c r="B3960" s="10" t="s">
        <v>350</v>
      </c>
      <c r="C3960" s="10" t="s">
        <v>4779</v>
      </c>
      <c r="D3960" s="10" t="s">
        <v>337</v>
      </c>
      <c r="E3960" s="11" t="s">
        <v>5841</v>
      </c>
      <c r="F3960" s="10" t="s">
        <v>4788</v>
      </c>
      <c r="G3960" s="11" t="s">
        <v>4789</v>
      </c>
      <c r="H3960" s="42">
        <v>0</v>
      </c>
      <c r="I3960" s="42">
        <v>0</v>
      </c>
      <c r="J3960" s="42">
        <v>0</v>
      </c>
      <c r="K3960" s="42">
        <v>0</v>
      </c>
      <c r="N3960" s="43"/>
    </row>
    <row r="3961" spans="1:14" x14ac:dyDescent="0.3">
      <c r="A3961" s="10" t="s">
        <v>9</v>
      </c>
      <c r="B3961" s="10" t="s">
        <v>350</v>
      </c>
      <c r="C3961" s="10" t="s">
        <v>4779</v>
      </c>
      <c r="D3961" s="10" t="s">
        <v>337</v>
      </c>
      <c r="E3961" s="11" t="s">
        <v>5841</v>
      </c>
      <c r="F3961" s="10" t="s">
        <v>4741</v>
      </c>
      <c r="G3961" s="11" t="s">
        <v>4742</v>
      </c>
      <c r="H3961" s="42">
        <v>77943.1875</v>
      </c>
      <c r="I3961" s="42">
        <v>46.0886711598068</v>
      </c>
      <c r="J3961" s="42">
        <v>12481.7436268701</v>
      </c>
      <c r="K3961" s="42">
        <v>12527.8322980299</v>
      </c>
      <c r="N3961" s="43"/>
    </row>
    <row r="3962" spans="1:14" x14ac:dyDescent="0.3">
      <c r="A3962" s="10" t="s">
        <v>9</v>
      </c>
      <c r="B3962" s="10" t="s">
        <v>350</v>
      </c>
      <c r="C3962" s="10" t="s">
        <v>4779</v>
      </c>
      <c r="D3962" s="10" t="s">
        <v>5842</v>
      </c>
      <c r="E3962" s="11" t="s">
        <v>5843</v>
      </c>
      <c r="F3962" s="10" t="s">
        <v>416</v>
      </c>
      <c r="G3962" s="11" t="s">
        <v>417</v>
      </c>
      <c r="H3962" s="42">
        <v>40329.6947</v>
      </c>
      <c r="I3962" s="42">
        <v>148.301847257334</v>
      </c>
      <c r="J3962" s="42">
        <v>0</v>
      </c>
      <c r="K3962" s="42">
        <v>148.301847257334</v>
      </c>
      <c r="N3962" s="43"/>
    </row>
    <row r="3963" spans="1:14" x14ac:dyDescent="0.3">
      <c r="A3963" s="10" t="s">
        <v>9</v>
      </c>
      <c r="B3963" s="10" t="s">
        <v>350</v>
      </c>
      <c r="C3963" s="10" t="s">
        <v>4779</v>
      </c>
      <c r="D3963" s="10" t="s">
        <v>5842</v>
      </c>
      <c r="E3963" s="11" t="s">
        <v>5843</v>
      </c>
      <c r="F3963" s="10" t="s">
        <v>4731</v>
      </c>
      <c r="G3963" s="11" t="s">
        <v>4732</v>
      </c>
      <c r="H3963" s="42">
        <v>0</v>
      </c>
      <c r="I3963" s="42">
        <v>0</v>
      </c>
      <c r="J3963" s="42">
        <v>0</v>
      </c>
      <c r="K3963" s="42">
        <v>0</v>
      </c>
      <c r="N3963" s="43"/>
    </row>
    <row r="3964" spans="1:14" x14ac:dyDescent="0.3">
      <c r="A3964" s="10" t="s">
        <v>9</v>
      </c>
      <c r="B3964" s="10" t="s">
        <v>350</v>
      </c>
      <c r="C3964" s="10" t="s">
        <v>4779</v>
      </c>
      <c r="D3964" s="10" t="s">
        <v>5842</v>
      </c>
      <c r="E3964" s="11" t="s">
        <v>5843</v>
      </c>
      <c r="F3964" s="10" t="s">
        <v>4786</v>
      </c>
      <c r="G3964" s="11" t="s">
        <v>4787</v>
      </c>
      <c r="H3964" s="42">
        <v>0</v>
      </c>
      <c r="I3964" s="42">
        <v>0</v>
      </c>
      <c r="J3964" s="42">
        <v>0</v>
      </c>
      <c r="K3964" s="42">
        <v>0</v>
      </c>
      <c r="N3964" s="43"/>
    </row>
    <row r="3965" spans="1:14" x14ac:dyDescent="0.3">
      <c r="A3965" s="10" t="s">
        <v>9</v>
      </c>
      <c r="B3965" s="10" t="s">
        <v>350</v>
      </c>
      <c r="C3965" s="10" t="s">
        <v>4779</v>
      </c>
      <c r="D3965" s="10" t="s">
        <v>5842</v>
      </c>
      <c r="E3965" s="11" t="s">
        <v>5843</v>
      </c>
      <c r="F3965" s="10" t="s">
        <v>4788</v>
      </c>
      <c r="G3965" s="11" t="s">
        <v>4789</v>
      </c>
      <c r="H3965" s="42">
        <v>0</v>
      </c>
      <c r="I3965" s="42">
        <v>0</v>
      </c>
      <c r="J3965" s="42">
        <v>0</v>
      </c>
      <c r="K3965" s="42">
        <v>0</v>
      </c>
      <c r="N3965" s="43"/>
    </row>
    <row r="3966" spans="1:14" x14ac:dyDescent="0.3">
      <c r="A3966" s="10" t="s">
        <v>9</v>
      </c>
      <c r="B3966" s="10" t="s">
        <v>350</v>
      </c>
      <c r="C3966" s="10" t="s">
        <v>4779</v>
      </c>
      <c r="D3966" s="10" t="s">
        <v>5842</v>
      </c>
      <c r="E3966" s="11" t="s">
        <v>5843</v>
      </c>
      <c r="F3966" s="10" t="s">
        <v>4741</v>
      </c>
      <c r="G3966" s="11" t="s">
        <v>4742</v>
      </c>
      <c r="H3966" s="42">
        <v>3645.3085000000001</v>
      </c>
      <c r="I3966" s="42">
        <v>13.404663413487</v>
      </c>
      <c r="J3966" s="42">
        <v>0</v>
      </c>
      <c r="K3966" s="42">
        <v>13.404663413487</v>
      </c>
      <c r="N3966" s="43"/>
    </row>
    <row r="3967" spans="1:14" x14ac:dyDescent="0.3">
      <c r="A3967" s="10" t="s">
        <v>9</v>
      </c>
      <c r="B3967" s="10" t="s">
        <v>350</v>
      </c>
      <c r="C3967" s="10" t="s">
        <v>4779</v>
      </c>
      <c r="D3967" s="10" t="s">
        <v>4905</v>
      </c>
      <c r="E3967" s="11" t="s">
        <v>5844</v>
      </c>
      <c r="F3967" s="10" t="s">
        <v>13</v>
      </c>
      <c r="G3967" s="11" t="s">
        <v>415</v>
      </c>
      <c r="H3967" s="42">
        <v>0</v>
      </c>
      <c r="I3967" s="42">
        <v>0</v>
      </c>
      <c r="J3967" s="42">
        <v>0</v>
      </c>
      <c r="K3967" s="42">
        <v>0</v>
      </c>
      <c r="N3967" s="43"/>
    </row>
    <row r="3968" spans="1:14" x14ac:dyDescent="0.3">
      <c r="A3968" s="10" t="s">
        <v>9</v>
      </c>
      <c r="B3968" s="10" t="s">
        <v>350</v>
      </c>
      <c r="C3968" s="10" t="s">
        <v>4779</v>
      </c>
      <c r="D3968" s="10" t="s">
        <v>4905</v>
      </c>
      <c r="E3968" s="11" t="s">
        <v>5844</v>
      </c>
      <c r="F3968" s="10" t="s">
        <v>416</v>
      </c>
      <c r="G3968" s="11" t="s">
        <v>417</v>
      </c>
      <c r="H3968" s="42">
        <v>3044004.014</v>
      </c>
      <c r="I3968" s="42">
        <v>906.31799959546902</v>
      </c>
      <c r="J3968" s="42">
        <v>439312.94575262902</v>
      </c>
      <c r="K3968" s="42">
        <v>440219.26375222398</v>
      </c>
      <c r="N3968" s="43"/>
    </row>
    <row r="3969" spans="1:14" x14ac:dyDescent="0.3">
      <c r="A3969" s="10" t="s">
        <v>9</v>
      </c>
      <c r="B3969" s="10" t="s">
        <v>350</v>
      </c>
      <c r="C3969" s="10" t="s">
        <v>4779</v>
      </c>
      <c r="D3969" s="10" t="s">
        <v>4905</v>
      </c>
      <c r="E3969" s="11" t="s">
        <v>5844</v>
      </c>
      <c r="F3969" s="10" t="s">
        <v>243</v>
      </c>
      <c r="G3969" s="11" t="s">
        <v>655</v>
      </c>
      <c r="H3969" s="42">
        <v>228881.685</v>
      </c>
      <c r="I3969" s="42">
        <v>68.146950512405596</v>
      </c>
      <c r="J3969" s="42">
        <v>0</v>
      </c>
      <c r="K3969" s="42">
        <v>68.146950512405596</v>
      </c>
      <c r="N3969" s="43"/>
    </row>
    <row r="3970" spans="1:14" x14ac:dyDescent="0.3">
      <c r="A3970" s="10" t="s">
        <v>9</v>
      </c>
      <c r="B3970" s="10" t="s">
        <v>350</v>
      </c>
      <c r="C3970" s="10" t="s">
        <v>4779</v>
      </c>
      <c r="D3970" s="10" t="s">
        <v>4905</v>
      </c>
      <c r="E3970" s="11" t="s">
        <v>5844</v>
      </c>
      <c r="F3970" s="10" t="s">
        <v>4731</v>
      </c>
      <c r="G3970" s="11" t="s">
        <v>4732</v>
      </c>
      <c r="H3970" s="42">
        <v>0</v>
      </c>
      <c r="I3970" s="42">
        <v>0</v>
      </c>
      <c r="J3970" s="42">
        <v>0</v>
      </c>
      <c r="K3970" s="42">
        <v>0</v>
      </c>
      <c r="N3970" s="43"/>
    </row>
    <row r="3971" spans="1:14" x14ac:dyDescent="0.3">
      <c r="A3971" s="10" t="s">
        <v>9</v>
      </c>
      <c r="B3971" s="10" t="s">
        <v>350</v>
      </c>
      <c r="C3971" s="10" t="s">
        <v>4779</v>
      </c>
      <c r="D3971" s="10" t="s">
        <v>4905</v>
      </c>
      <c r="E3971" s="11" t="s">
        <v>5844</v>
      </c>
      <c r="F3971" s="10" t="s">
        <v>4786</v>
      </c>
      <c r="G3971" s="11" t="s">
        <v>4787</v>
      </c>
      <c r="H3971" s="42">
        <v>735603.70420000004</v>
      </c>
      <c r="I3971" s="42">
        <v>219.01773934735701</v>
      </c>
      <c r="J3971" s="42">
        <v>106162.87913041</v>
      </c>
      <c r="K3971" s="42">
        <v>106381.89686975699</v>
      </c>
      <c r="N3971" s="43"/>
    </row>
    <row r="3972" spans="1:14" x14ac:dyDescent="0.3">
      <c r="A3972" s="10" t="s">
        <v>9</v>
      </c>
      <c r="B3972" s="10" t="s">
        <v>350</v>
      </c>
      <c r="C3972" s="10" t="s">
        <v>4779</v>
      </c>
      <c r="D3972" s="10" t="s">
        <v>4905</v>
      </c>
      <c r="E3972" s="11" t="s">
        <v>5844</v>
      </c>
      <c r="F3972" s="10" t="s">
        <v>5833</v>
      </c>
      <c r="G3972" s="11" t="s">
        <v>5834</v>
      </c>
      <c r="H3972" s="42">
        <v>0</v>
      </c>
      <c r="I3972" s="42">
        <v>0</v>
      </c>
      <c r="J3972" s="42">
        <v>0</v>
      </c>
      <c r="K3972" s="42">
        <v>0</v>
      </c>
      <c r="N3972" s="43"/>
    </row>
    <row r="3973" spans="1:14" x14ac:dyDescent="0.3">
      <c r="A3973" s="10" t="s">
        <v>9</v>
      </c>
      <c r="B3973" s="10" t="s">
        <v>350</v>
      </c>
      <c r="C3973" s="10" t="s">
        <v>4779</v>
      </c>
      <c r="D3973" s="10" t="s">
        <v>4905</v>
      </c>
      <c r="E3973" s="11" t="s">
        <v>5844</v>
      </c>
      <c r="F3973" s="10" t="s">
        <v>4788</v>
      </c>
      <c r="G3973" s="11" t="s">
        <v>4789</v>
      </c>
      <c r="H3973" s="42">
        <v>0</v>
      </c>
      <c r="I3973" s="42">
        <v>0</v>
      </c>
      <c r="J3973" s="42">
        <v>0</v>
      </c>
      <c r="K3973" s="42">
        <v>0</v>
      </c>
      <c r="N3973" s="43"/>
    </row>
    <row r="3974" spans="1:14" x14ac:dyDescent="0.3">
      <c r="A3974" s="10" t="s">
        <v>9</v>
      </c>
      <c r="B3974" s="10" t="s">
        <v>350</v>
      </c>
      <c r="C3974" s="10" t="s">
        <v>4779</v>
      </c>
      <c r="D3974" s="10" t="s">
        <v>4905</v>
      </c>
      <c r="E3974" s="11" t="s">
        <v>5844</v>
      </c>
      <c r="F3974" s="10" t="s">
        <v>4741</v>
      </c>
      <c r="G3974" s="11" t="s">
        <v>4742</v>
      </c>
      <c r="H3974" s="42">
        <v>611983.11499999999</v>
      </c>
      <c r="I3974" s="42">
        <v>182.211097626753</v>
      </c>
      <c r="J3974" s="42">
        <v>88321.862837279594</v>
      </c>
      <c r="K3974" s="42">
        <v>88504.073934906293</v>
      </c>
      <c r="N3974" s="43"/>
    </row>
    <row r="3975" spans="1:14" x14ac:dyDescent="0.3">
      <c r="A3975" s="10" t="s">
        <v>9</v>
      </c>
      <c r="B3975" s="10" t="s">
        <v>350</v>
      </c>
      <c r="C3975" s="10" t="s">
        <v>11</v>
      </c>
      <c r="D3975" s="10" t="s">
        <v>351</v>
      </c>
      <c r="E3975" s="11" t="s">
        <v>535</v>
      </c>
      <c r="F3975" s="10" t="s">
        <v>13</v>
      </c>
      <c r="G3975" s="11" t="s">
        <v>415</v>
      </c>
      <c r="H3975" s="42">
        <v>0</v>
      </c>
      <c r="I3975" s="42">
        <v>0</v>
      </c>
      <c r="J3975" s="42">
        <v>0</v>
      </c>
      <c r="K3975" s="42">
        <v>0</v>
      </c>
      <c r="N3975" s="43"/>
    </row>
    <row r="3976" spans="1:14" x14ac:dyDescent="0.3">
      <c r="A3976" s="10" t="s">
        <v>9</v>
      </c>
      <c r="B3976" s="10" t="s">
        <v>350</v>
      </c>
      <c r="C3976" s="10" t="s">
        <v>11</v>
      </c>
      <c r="D3976" s="10" t="s">
        <v>351</v>
      </c>
      <c r="E3976" s="11" t="s">
        <v>535</v>
      </c>
      <c r="F3976" s="10" t="s">
        <v>15</v>
      </c>
      <c r="G3976" s="11" t="s">
        <v>418</v>
      </c>
      <c r="H3976" s="42">
        <v>6477762.1805999996</v>
      </c>
      <c r="I3976" s="42">
        <v>4084.82934329917</v>
      </c>
      <c r="J3976" s="42">
        <v>0</v>
      </c>
      <c r="K3976" s="42">
        <v>4084.82934329917</v>
      </c>
      <c r="N3976" s="43"/>
    </row>
    <row r="3977" spans="1:14" x14ac:dyDescent="0.3">
      <c r="A3977" s="10" t="s">
        <v>9</v>
      </c>
      <c r="B3977" s="10" t="s">
        <v>350</v>
      </c>
      <c r="C3977" s="10" t="s">
        <v>11</v>
      </c>
      <c r="D3977" s="10" t="s">
        <v>351</v>
      </c>
      <c r="E3977" s="11" t="s">
        <v>535</v>
      </c>
      <c r="F3977" s="10" t="s">
        <v>17</v>
      </c>
      <c r="G3977" s="11" t="s">
        <v>4798</v>
      </c>
      <c r="H3977" s="42">
        <v>0</v>
      </c>
      <c r="I3977" s="42">
        <v>0</v>
      </c>
      <c r="J3977" s="42">
        <v>0</v>
      </c>
      <c r="K3977" s="42">
        <v>0</v>
      </c>
      <c r="N3977" s="43"/>
    </row>
    <row r="3978" spans="1:14" x14ac:dyDescent="0.3">
      <c r="A3978" s="10" t="s">
        <v>9</v>
      </c>
      <c r="B3978" s="10" t="s">
        <v>350</v>
      </c>
      <c r="C3978" s="10" t="s">
        <v>11</v>
      </c>
      <c r="D3978" s="10" t="s">
        <v>351</v>
      </c>
      <c r="E3978" s="11" t="s">
        <v>535</v>
      </c>
      <c r="F3978" s="10" t="s">
        <v>18</v>
      </c>
      <c r="G3978" s="11" t="s">
        <v>4799</v>
      </c>
      <c r="H3978" s="42">
        <v>3898436.2091000001</v>
      </c>
      <c r="I3978" s="42">
        <v>2458.3252944911301</v>
      </c>
      <c r="J3978" s="42">
        <v>1050032.1691008599</v>
      </c>
      <c r="K3978" s="42">
        <v>1052490.4943953501</v>
      </c>
      <c r="N3978" s="43"/>
    </row>
    <row r="3979" spans="1:14" x14ac:dyDescent="0.3">
      <c r="A3979" s="10" t="s">
        <v>9</v>
      </c>
      <c r="B3979" s="10" t="s">
        <v>350</v>
      </c>
      <c r="C3979" s="10" t="s">
        <v>11</v>
      </c>
      <c r="D3979" s="10" t="s">
        <v>352</v>
      </c>
      <c r="E3979" s="11" t="s">
        <v>536</v>
      </c>
      <c r="F3979" s="10" t="s">
        <v>15</v>
      </c>
      <c r="G3979" s="11" t="s">
        <v>418</v>
      </c>
      <c r="H3979" s="42">
        <v>23114115.699900001</v>
      </c>
      <c r="I3979" s="42">
        <v>16806.0675841214</v>
      </c>
      <c r="J3979" s="42">
        <v>0</v>
      </c>
      <c r="K3979" s="42">
        <v>16806.0675841214</v>
      </c>
      <c r="N3979" s="43"/>
    </row>
    <row r="3980" spans="1:14" x14ac:dyDescent="0.3">
      <c r="A3980" s="10" t="s">
        <v>9</v>
      </c>
      <c r="B3980" s="10" t="s">
        <v>350</v>
      </c>
      <c r="C3980" s="10" t="s">
        <v>11</v>
      </c>
      <c r="D3980" s="10" t="s">
        <v>352</v>
      </c>
      <c r="E3980" s="11" t="s">
        <v>536</v>
      </c>
      <c r="F3980" s="10" t="s">
        <v>17</v>
      </c>
      <c r="G3980" s="11" t="s">
        <v>4798</v>
      </c>
      <c r="H3980" s="42">
        <v>0</v>
      </c>
      <c r="I3980" s="42">
        <v>0</v>
      </c>
      <c r="J3980" s="42">
        <v>0</v>
      </c>
      <c r="K3980" s="42">
        <v>0</v>
      </c>
      <c r="N3980" s="43"/>
    </row>
    <row r="3981" spans="1:14" x14ac:dyDescent="0.3">
      <c r="A3981" s="10" t="s">
        <v>9</v>
      </c>
      <c r="B3981" s="10" t="s">
        <v>350</v>
      </c>
      <c r="C3981" s="10" t="s">
        <v>11</v>
      </c>
      <c r="D3981" s="10" t="s">
        <v>352</v>
      </c>
      <c r="E3981" s="11" t="s">
        <v>536</v>
      </c>
      <c r="F3981" s="10" t="s">
        <v>18</v>
      </c>
      <c r="G3981" s="11" t="s">
        <v>4799</v>
      </c>
      <c r="H3981" s="42">
        <v>13548278.195900001</v>
      </c>
      <c r="I3981" s="42">
        <v>9850.8323642821597</v>
      </c>
      <c r="J3981" s="42">
        <v>4083218.0863832198</v>
      </c>
      <c r="K3981" s="42">
        <v>4093068.9187475001</v>
      </c>
      <c r="N3981" s="43"/>
    </row>
    <row r="3982" spans="1:14" x14ac:dyDescent="0.3">
      <c r="A3982" s="10" t="s">
        <v>9</v>
      </c>
      <c r="B3982" s="10" t="s">
        <v>350</v>
      </c>
      <c r="C3982" s="10" t="s">
        <v>11</v>
      </c>
      <c r="D3982" s="10" t="s">
        <v>356</v>
      </c>
      <c r="E3982" s="11" t="s">
        <v>537</v>
      </c>
      <c r="F3982" s="10" t="s">
        <v>25</v>
      </c>
      <c r="G3982" s="11" t="s">
        <v>4887</v>
      </c>
      <c r="H3982" s="42">
        <v>9530527.9770999998</v>
      </c>
      <c r="I3982" s="42">
        <v>4343.07632067943</v>
      </c>
      <c r="J3982" s="42">
        <v>0</v>
      </c>
      <c r="K3982" s="42">
        <v>4343.07632067943</v>
      </c>
      <c r="N3982" s="43"/>
    </row>
    <row r="3983" spans="1:14" x14ac:dyDescent="0.3">
      <c r="A3983" s="10" t="s">
        <v>9</v>
      </c>
      <c r="B3983" s="10" t="s">
        <v>350</v>
      </c>
      <c r="C3983" s="10" t="s">
        <v>11</v>
      </c>
      <c r="D3983" s="10" t="s">
        <v>356</v>
      </c>
      <c r="E3983" s="11" t="s">
        <v>537</v>
      </c>
      <c r="F3983" s="10" t="s">
        <v>15</v>
      </c>
      <c r="G3983" s="11" t="s">
        <v>418</v>
      </c>
      <c r="H3983" s="42">
        <v>28670718.420600001</v>
      </c>
      <c r="I3983" s="42">
        <v>14556.1143663065</v>
      </c>
      <c r="J3983" s="42">
        <v>0</v>
      </c>
      <c r="K3983" s="42">
        <v>14556.1143663065</v>
      </c>
      <c r="N3983" s="43"/>
    </row>
    <row r="3984" spans="1:14" x14ac:dyDescent="0.3">
      <c r="A3984" s="10" t="s">
        <v>9</v>
      </c>
      <c r="B3984" s="10" t="s">
        <v>350</v>
      </c>
      <c r="C3984" s="10" t="s">
        <v>11</v>
      </c>
      <c r="D3984" s="10" t="s">
        <v>356</v>
      </c>
      <c r="E3984" s="11" t="s">
        <v>537</v>
      </c>
      <c r="F3984" s="10" t="s">
        <v>16</v>
      </c>
      <c r="G3984" s="11" t="s">
        <v>426</v>
      </c>
      <c r="H3984" s="42">
        <v>930200.45830000006</v>
      </c>
      <c r="I3984" s="42">
        <v>472.262468492827</v>
      </c>
      <c r="J3984" s="42">
        <v>0</v>
      </c>
      <c r="K3984" s="42">
        <v>472.262468492827</v>
      </c>
      <c r="N3984" s="43"/>
    </row>
    <row r="3985" spans="1:14" x14ac:dyDescent="0.3">
      <c r="A3985" s="10" t="s">
        <v>9</v>
      </c>
      <c r="B3985" s="10" t="s">
        <v>350</v>
      </c>
      <c r="C3985" s="10" t="s">
        <v>11</v>
      </c>
      <c r="D3985" s="10" t="s">
        <v>356</v>
      </c>
      <c r="E3985" s="11" t="s">
        <v>537</v>
      </c>
      <c r="F3985" s="10" t="s">
        <v>17</v>
      </c>
      <c r="G3985" s="11" t="s">
        <v>4798</v>
      </c>
      <c r="H3985" s="42">
        <v>0</v>
      </c>
      <c r="I3985" s="42">
        <v>0</v>
      </c>
      <c r="J3985" s="42">
        <v>0</v>
      </c>
      <c r="K3985" s="42">
        <v>0</v>
      </c>
      <c r="N3985" s="43"/>
    </row>
    <row r="3986" spans="1:14" x14ac:dyDescent="0.3">
      <c r="A3986" s="10" t="s">
        <v>9</v>
      </c>
      <c r="B3986" s="10" t="s">
        <v>350</v>
      </c>
      <c r="C3986" s="10" t="s">
        <v>11</v>
      </c>
      <c r="D3986" s="10" t="s">
        <v>356</v>
      </c>
      <c r="E3986" s="11" t="s">
        <v>537</v>
      </c>
      <c r="F3986" s="10" t="s">
        <v>18</v>
      </c>
      <c r="G3986" s="11" t="s">
        <v>4799</v>
      </c>
      <c r="H3986" s="42">
        <v>14432373.982000001</v>
      </c>
      <c r="I3986" s="42">
        <v>7327.3115510328798</v>
      </c>
      <c r="J3986" s="42">
        <v>4741658.6135589704</v>
      </c>
      <c r="K3986" s="42">
        <v>4748985.9251100002</v>
      </c>
      <c r="N3986" s="43"/>
    </row>
    <row r="3987" spans="1:14" x14ac:dyDescent="0.3">
      <c r="A3987" s="10" t="s">
        <v>9</v>
      </c>
      <c r="B3987" s="10" t="s">
        <v>350</v>
      </c>
      <c r="C3987" s="10" t="s">
        <v>11</v>
      </c>
      <c r="D3987" s="10" t="s">
        <v>353</v>
      </c>
      <c r="E3987" s="11" t="s">
        <v>538</v>
      </c>
      <c r="F3987" s="10" t="s">
        <v>25</v>
      </c>
      <c r="G3987" s="11" t="s">
        <v>4887</v>
      </c>
      <c r="H3987" s="42">
        <v>0</v>
      </c>
      <c r="I3987" s="42">
        <v>0</v>
      </c>
      <c r="J3987" s="42">
        <v>0</v>
      </c>
      <c r="K3987" s="42">
        <v>0</v>
      </c>
      <c r="N3987" s="43"/>
    </row>
    <row r="3988" spans="1:14" x14ac:dyDescent="0.3">
      <c r="A3988" s="10" t="s">
        <v>9</v>
      </c>
      <c r="B3988" s="10" t="s">
        <v>350</v>
      </c>
      <c r="C3988" s="10" t="s">
        <v>11</v>
      </c>
      <c r="D3988" s="10" t="s">
        <v>353</v>
      </c>
      <c r="E3988" s="11" t="s">
        <v>538</v>
      </c>
      <c r="F3988" s="10" t="s">
        <v>13</v>
      </c>
      <c r="G3988" s="11" t="s">
        <v>415</v>
      </c>
      <c r="H3988" s="42">
        <v>0</v>
      </c>
      <c r="I3988" s="42">
        <v>0</v>
      </c>
      <c r="J3988" s="42">
        <v>0</v>
      </c>
      <c r="K3988" s="42">
        <v>0</v>
      </c>
      <c r="N3988" s="43"/>
    </row>
    <row r="3989" spans="1:14" x14ac:dyDescent="0.3">
      <c r="A3989" s="10" t="s">
        <v>9</v>
      </c>
      <c r="B3989" s="10" t="s">
        <v>350</v>
      </c>
      <c r="C3989" s="10" t="s">
        <v>11</v>
      </c>
      <c r="D3989" s="10" t="s">
        <v>353</v>
      </c>
      <c r="E3989" s="11" t="s">
        <v>538</v>
      </c>
      <c r="F3989" s="10" t="s">
        <v>15</v>
      </c>
      <c r="G3989" s="11" t="s">
        <v>418</v>
      </c>
      <c r="H3989" s="42">
        <v>7170237.0467999997</v>
      </c>
      <c r="I3989" s="42">
        <v>6246.85931078059</v>
      </c>
      <c r="J3989" s="42">
        <v>0</v>
      </c>
      <c r="K3989" s="42">
        <v>6246.85931078059</v>
      </c>
      <c r="N3989" s="43"/>
    </row>
    <row r="3990" spans="1:14" x14ac:dyDescent="0.3">
      <c r="A3990" s="10" t="s">
        <v>9</v>
      </c>
      <c r="B3990" s="10" t="s">
        <v>350</v>
      </c>
      <c r="C3990" s="10" t="s">
        <v>11</v>
      </c>
      <c r="D3990" s="10" t="s">
        <v>353</v>
      </c>
      <c r="E3990" s="11" t="s">
        <v>538</v>
      </c>
      <c r="F3990" s="10" t="s">
        <v>17</v>
      </c>
      <c r="G3990" s="11" t="s">
        <v>4798</v>
      </c>
      <c r="H3990" s="42">
        <v>0</v>
      </c>
      <c r="I3990" s="42">
        <v>0</v>
      </c>
      <c r="J3990" s="42">
        <v>0</v>
      </c>
      <c r="K3990" s="42">
        <v>0</v>
      </c>
      <c r="N3990" s="43"/>
    </row>
    <row r="3991" spans="1:14" x14ac:dyDescent="0.3">
      <c r="A3991" s="10" t="s">
        <v>9</v>
      </c>
      <c r="B3991" s="10" t="s">
        <v>350</v>
      </c>
      <c r="C3991" s="10" t="s">
        <v>11</v>
      </c>
      <c r="D3991" s="10" t="s">
        <v>353</v>
      </c>
      <c r="E3991" s="11" t="s">
        <v>538</v>
      </c>
      <c r="F3991" s="10" t="s">
        <v>18</v>
      </c>
      <c r="G3991" s="11" t="s">
        <v>4799</v>
      </c>
      <c r="H3991" s="42">
        <v>3858232.0469</v>
      </c>
      <c r="I3991" s="42">
        <v>3361.3718246436201</v>
      </c>
      <c r="J3991" s="42">
        <v>824746.94801117096</v>
      </c>
      <c r="K3991" s="42">
        <v>828108.319835815</v>
      </c>
      <c r="N3991" s="43"/>
    </row>
    <row r="3992" spans="1:14" x14ac:dyDescent="0.3">
      <c r="A3992" s="10" t="s">
        <v>9</v>
      </c>
      <c r="B3992" s="10" t="s">
        <v>350</v>
      </c>
      <c r="C3992" s="10" t="s">
        <v>11</v>
      </c>
      <c r="D3992" s="10" t="s">
        <v>354</v>
      </c>
      <c r="E3992" s="11" t="s">
        <v>539</v>
      </c>
      <c r="F3992" s="10" t="s">
        <v>15</v>
      </c>
      <c r="G3992" s="11" t="s">
        <v>418</v>
      </c>
      <c r="H3992" s="42">
        <v>12763766.9659</v>
      </c>
      <c r="I3992" s="42">
        <v>5770.8357049553597</v>
      </c>
      <c r="J3992" s="42">
        <v>0</v>
      </c>
      <c r="K3992" s="42">
        <v>5770.8357049553597</v>
      </c>
      <c r="N3992" s="43"/>
    </row>
    <row r="3993" spans="1:14" x14ac:dyDescent="0.3">
      <c r="A3993" s="10" t="s">
        <v>9</v>
      </c>
      <c r="B3993" s="10" t="s">
        <v>350</v>
      </c>
      <c r="C3993" s="10" t="s">
        <v>11</v>
      </c>
      <c r="D3993" s="10" t="s">
        <v>354</v>
      </c>
      <c r="E3993" s="11" t="s">
        <v>539</v>
      </c>
      <c r="F3993" s="10" t="s">
        <v>16</v>
      </c>
      <c r="G3993" s="11" t="s">
        <v>426</v>
      </c>
      <c r="H3993" s="42">
        <v>0</v>
      </c>
      <c r="I3993" s="42">
        <v>0</v>
      </c>
      <c r="J3993" s="42">
        <v>0</v>
      </c>
      <c r="K3993" s="42">
        <v>0</v>
      </c>
      <c r="N3993" s="43"/>
    </row>
    <row r="3994" spans="1:14" x14ac:dyDescent="0.3">
      <c r="A3994" s="10" t="s">
        <v>9</v>
      </c>
      <c r="B3994" s="10" t="s">
        <v>350</v>
      </c>
      <c r="C3994" s="10" t="s">
        <v>11</v>
      </c>
      <c r="D3994" s="10" t="s">
        <v>354</v>
      </c>
      <c r="E3994" s="11" t="s">
        <v>539</v>
      </c>
      <c r="F3994" s="10" t="s">
        <v>17</v>
      </c>
      <c r="G3994" s="11" t="s">
        <v>4798</v>
      </c>
      <c r="H3994" s="42">
        <v>0</v>
      </c>
      <c r="I3994" s="42">
        <v>0</v>
      </c>
      <c r="J3994" s="42">
        <v>0</v>
      </c>
      <c r="K3994" s="42">
        <v>0</v>
      </c>
      <c r="N3994" s="43"/>
    </row>
    <row r="3995" spans="1:14" x14ac:dyDescent="0.3">
      <c r="A3995" s="10" t="s">
        <v>9</v>
      </c>
      <c r="B3995" s="10" t="s">
        <v>350</v>
      </c>
      <c r="C3995" s="10" t="s">
        <v>11</v>
      </c>
      <c r="D3995" s="10" t="s">
        <v>354</v>
      </c>
      <c r="E3995" s="11" t="s">
        <v>539</v>
      </c>
      <c r="F3995" s="10" t="s">
        <v>18</v>
      </c>
      <c r="G3995" s="11" t="s">
        <v>4799</v>
      </c>
      <c r="H3995" s="42">
        <v>7944523.2559000002</v>
      </c>
      <c r="I3995" s="42">
        <v>3591.9285103337402</v>
      </c>
      <c r="J3995" s="42">
        <v>172375.70887136599</v>
      </c>
      <c r="K3995" s="42">
        <v>175967.63738169899</v>
      </c>
      <c r="N3995" s="43"/>
    </row>
    <row r="3996" spans="1:14" x14ac:dyDescent="0.3">
      <c r="A3996" s="10" t="s">
        <v>9</v>
      </c>
      <c r="B3996" s="10" t="s">
        <v>350</v>
      </c>
      <c r="C3996" s="10" t="s">
        <v>11</v>
      </c>
      <c r="D3996" s="10" t="s">
        <v>355</v>
      </c>
      <c r="E3996" s="11" t="s">
        <v>540</v>
      </c>
      <c r="F3996" s="10" t="s">
        <v>13</v>
      </c>
      <c r="G3996" s="11" t="s">
        <v>415</v>
      </c>
      <c r="H3996" s="42">
        <v>0</v>
      </c>
      <c r="I3996" s="42">
        <v>0</v>
      </c>
      <c r="J3996" s="42">
        <v>0</v>
      </c>
      <c r="K3996" s="42">
        <v>0</v>
      </c>
      <c r="N3996" s="43"/>
    </row>
    <row r="3997" spans="1:14" x14ac:dyDescent="0.3">
      <c r="A3997" s="10" t="s">
        <v>9</v>
      </c>
      <c r="B3997" s="10" t="s">
        <v>350</v>
      </c>
      <c r="C3997" s="10" t="s">
        <v>11</v>
      </c>
      <c r="D3997" s="10" t="s">
        <v>355</v>
      </c>
      <c r="E3997" s="11" t="s">
        <v>540</v>
      </c>
      <c r="F3997" s="10" t="s">
        <v>15</v>
      </c>
      <c r="G3997" s="11" t="s">
        <v>418</v>
      </c>
      <c r="H3997" s="42">
        <v>2550544.3223000001</v>
      </c>
      <c r="I3997" s="42">
        <v>2401.3760853466201</v>
      </c>
      <c r="J3997" s="42">
        <v>0</v>
      </c>
      <c r="K3997" s="42">
        <v>2401.3760853466201</v>
      </c>
      <c r="N3997" s="43"/>
    </row>
    <row r="3998" spans="1:14" x14ac:dyDescent="0.3">
      <c r="A3998" s="10" t="s">
        <v>9</v>
      </c>
      <c r="B3998" s="10" t="s">
        <v>350</v>
      </c>
      <c r="C3998" s="10" t="s">
        <v>11</v>
      </c>
      <c r="D3998" s="10" t="s">
        <v>355</v>
      </c>
      <c r="E3998" s="11" t="s">
        <v>540</v>
      </c>
      <c r="F3998" s="10" t="s">
        <v>17</v>
      </c>
      <c r="G3998" s="11" t="s">
        <v>4798</v>
      </c>
      <c r="H3998" s="42">
        <v>0</v>
      </c>
      <c r="I3998" s="42">
        <v>0</v>
      </c>
      <c r="J3998" s="42">
        <v>0</v>
      </c>
      <c r="K3998" s="42">
        <v>0</v>
      </c>
      <c r="N3998" s="43"/>
    </row>
    <row r="3999" spans="1:14" x14ac:dyDescent="0.3">
      <c r="A3999" s="10" t="s">
        <v>9</v>
      </c>
      <c r="B3999" s="10" t="s">
        <v>350</v>
      </c>
      <c r="C3999" s="10" t="s">
        <v>11</v>
      </c>
      <c r="D3999" s="10" t="s">
        <v>355</v>
      </c>
      <c r="E3999" s="11" t="s">
        <v>540</v>
      </c>
      <c r="F3999" s="10" t="s">
        <v>18</v>
      </c>
      <c r="G3999" s="11" t="s">
        <v>4799</v>
      </c>
      <c r="H3999" s="42">
        <v>2599159.1900999998</v>
      </c>
      <c r="I3999" s="42">
        <v>2447.1477193763699</v>
      </c>
      <c r="J3999" s="42">
        <v>4358.2342039834202</v>
      </c>
      <c r="K3999" s="42">
        <v>6805.3819233597897</v>
      </c>
      <c r="N3999" s="43"/>
    </row>
    <row r="4000" spans="1:14" x14ac:dyDescent="0.3">
      <c r="A4000" s="10" t="s">
        <v>9</v>
      </c>
      <c r="B4000" s="10" t="s">
        <v>350</v>
      </c>
      <c r="C4000" s="10" t="s">
        <v>4800</v>
      </c>
      <c r="D4000" s="10" t="s">
        <v>5845</v>
      </c>
      <c r="E4000" s="11" t="s">
        <v>5846</v>
      </c>
      <c r="F4000" s="10" t="s">
        <v>13</v>
      </c>
      <c r="G4000" s="11" t="s">
        <v>415</v>
      </c>
      <c r="H4000" s="42">
        <v>0</v>
      </c>
      <c r="I4000" s="42">
        <v>0</v>
      </c>
      <c r="J4000" s="42">
        <v>0</v>
      </c>
      <c r="K4000" s="42">
        <v>0</v>
      </c>
      <c r="N4000" s="43"/>
    </row>
    <row r="4001" spans="1:14" x14ac:dyDescent="0.3">
      <c r="A4001" s="10" t="s">
        <v>9</v>
      </c>
      <c r="B4001" s="10" t="s">
        <v>350</v>
      </c>
      <c r="C4001" s="10" t="s">
        <v>4800</v>
      </c>
      <c r="D4001" s="10" t="s">
        <v>5845</v>
      </c>
      <c r="E4001" s="11" t="s">
        <v>5846</v>
      </c>
      <c r="F4001" s="10" t="s">
        <v>416</v>
      </c>
      <c r="G4001" s="11" t="s">
        <v>417</v>
      </c>
      <c r="H4001" s="42">
        <v>1055748.9865000001</v>
      </c>
      <c r="I4001" s="42">
        <v>536.00341516056994</v>
      </c>
      <c r="J4001" s="42">
        <v>168993.79454752701</v>
      </c>
      <c r="K4001" s="42">
        <v>169529.79796268701</v>
      </c>
      <c r="N4001" s="43"/>
    </row>
    <row r="4002" spans="1:14" x14ac:dyDescent="0.3">
      <c r="A4002" s="10" t="s">
        <v>9</v>
      </c>
      <c r="B4002" s="10" t="s">
        <v>350</v>
      </c>
      <c r="C4002" s="10" t="s">
        <v>4800</v>
      </c>
      <c r="D4002" s="10" t="s">
        <v>5845</v>
      </c>
      <c r="E4002" s="11" t="s">
        <v>5846</v>
      </c>
      <c r="F4002" s="10" t="s">
        <v>15</v>
      </c>
      <c r="G4002" s="11" t="s">
        <v>418</v>
      </c>
      <c r="H4002" s="42">
        <v>513607.6151</v>
      </c>
      <c r="I4002" s="42">
        <v>260.75841818622303</v>
      </c>
      <c r="J4002" s="42">
        <v>0</v>
      </c>
      <c r="K4002" s="42">
        <v>260.75841818622303</v>
      </c>
      <c r="N4002" s="43"/>
    </row>
    <row r="4003" spans="1:14" x14ac:dyDescent="0.3">
      <c r="A4003" s="10" t="s">
        <v>9</v>
      </c>
      <c r="B4003" s="10" t="s">
        <v>350</v>
      </c>
      <c r="C4003" s="10" t="s">
        <v>4800</v>
      </c>
      <c r="D4003" s="10" t="s">
        <v>5845</v>
      </c>
      <c r="E4003" s="11" t="s">
        <v>5846</v>
      </c>
      <c r="F4003" s="10" t="s">
        <v>4802</v>
      </c>
      <c r="G4003" s="11" t="s">
        <v>4803</v>
      </c>
      <c r="H4003" s="42">
        <v>0</v>
      </c>
      <c r="I4003" s="42">
        <v>0</v>
      </c>
      <c r="J4003" s="42">
        <v>0</v>
      </c>
      <c r="K4003" s="42">
        <v>0</v>
      </c>
      <c r="N4003" s="43"/>
    </row>
    <row r="4004" spans="1:14" x14ac:dyDescent="0.3">
      <c r="A4004" s="10" t="s">
        <v>9</v>
      </c>
      <c r="B4004" s="10" t="s">
        <v>350</v>
      </c>
      <c r="C4004" s="10" t="s">
        <v>4800</v>
      </c>
      <c r="D4004" s="10" t="s">
        <v>5847</v>
      </c>
      <c r="E4004" s="11" t="s">
        <v>5848</v>
      </c>
      <c r="F4004" s="10" t="s">
        <v>13</v>
      </c>
      <c r="G4004" s="11" t="s">
        <v>415</v>
      </c>
      <c r="H4004" s="42">
        <v>0</v>
      </c>
      <c r="I4004" s="42">
        <v>0</v>
      </c>
      <c r="J4004" s="42">
        <v>0</v>
      </c>
      <c r="K4004" s="42">
        <v>0</v>
      </c>
      <c r="N4004" s="43"/>
    </row>
    <row r="4005" spans="1:14" x14ac:dyDescent="0.3">
      <c r="A4005" s="10" t="s">
        <v>9</v>
      </c>
      <c r="B4005" s="10" t="s">
        <v>350</v>
      </c>
      <c r="C4005" s="10" t="s">
        <v>4800</v>
      </c>
      <c r="D4005" s="10" t="s">
        <v>5847</v>
      </c>
      <c r="E4005" s="11" t="s">
        <v>5848</v>
      </c>
      <c r="F4005" s="10" t="s">
        <v>416</v>
      </c>
      <c r="G4005" s="11" t="s">
        <v>417</v>
      </c>
      <c r="H4005" s="42">
        <v>1007455.2534</v>
      </c>
      <c r="I4005" s="42">
        <v>732.51173848149995</v>
      </c>
      <c r="J4005" s="42">
        <v>153030.41529024299</v>
      </c>
      <c r="K4005" s="42">
        <v>153762.92702872399</v>
      </c>
      <c r="N4005" s="43"/>
    </row>
    <row r="4006" spans="1:14" x14ac:dyDescent="0.3">
      <c r="A4006" s="10" t="s">
        <v>9</v>
      </c>
      <c r="B4006" s="10" t="s">
        <v>350</v>
      </c>
      <c r="C4006" s="10" t="s">
        <v>4800</v>
      </c>
      <c r="D4006" s="10" t="s">
        <v>5847</v>
      </c>
      <c r="E4006" s="11" t="s">
        <v>5848</v>
      </c>
      <c r="F4006" s="10" t="s">
        <v>4867</v>
      </c>
      <c r="G4006" s="11" t="s">
        <v>4868</v>
      </c>
      <c r="H4006" s="42">
        <v>366574.0649</v>
      </c>
      <c r="I4006" s="42">
        <v>266.53273652668503</v>
      </c>
      <c r="J4006" s="42">
        <v>0</v>
      </c>
      <c r="K4006" s="42">
        <v>266.53273652668503</v>
      </c>
      <c r="N4006" s="43"/>
    </row>
    <row r="4007" spans="1:14" x14ac:dyDescent="0.3">
      <c r="A4007" s="10" t="s">
        <v>9</v>
      </c>
      <c r="B4007" s="10" t="s">
        <v>350</v>
      </c>
      <c r="C4007" s="10" t="s">
        <v>4800</v>
      </c>
      <c r="D4007" s="10" t="s">
        <v>5847</v>
      </c>
      <c r="E4007" s="11" t="s">
        <v>5848</v>
      </c>
      <c r="F4007" s="10" t="s">
        <v>4802</v>
      </c>
      <c r="G4007" s="11" t="s">
        <v>4803</v>
      </c>
      <c r="H4007" s="42">
        <v>0</v>
      </c>
      <c r="I4007" s="42">
        <v>0</v>
      </c>
      <c r="J4007" s="42">
        <v>0</v>
      </c>
      <c r="K4007" s="42">
        <v>0</v>
      </c>
      <c r="N4007" s="43"/>
    </row>
    <row r="4008" spans="1:14" x14ac:dyDescent="0.3">
      <c r="A4008" s="10" t="s">
        <v>9</v>
      </c>
      <c r="B4008" s="10" t="s">
        <v>350</v>
      </c>
      <c r="C4008" s="10" t="s">
        <v>4800</v>
      </c>
      <c r="D4008" s="10" t="s">
        <v>5849</v>
      </c>
      <c r="E4008" s="11" t="s">
        <v>5850</v>
      </c>
      <c r="F4008" s="10" t="s">
        <v>416</v>
      </c>
      <c r="G4008" s="11" t="s">
        <v>417</v>
      </c>
      <c r="H4008" s="42">
        <v>109293.2883</v>
      </c>
      <c r="I4008" s="42">
        <v>105.354104474202</v>
      </c>
      <c r="J4008" s="42">
        <v>33.0542000098188</v>
      </c>
      <c r="K4008" s="42">
        <v>138.40830448402099</v>
      </c>
      <c r="N4008" s="43"/>
    </row>
    <row r="4009" spans="1:14" x14ac:dyDescent="0.3">
      <c r="A4009" s="10" t="s">
        <v>9</v>
      </c>
      <c r="B4009" s="10" t="s">
        <v>350</v>
      </c>
      <c r="C4009" s="10" t="s">
        <v>4800</v>
      </c>
      <c r="D4009" s="10" t="s">
        <v>5849</v>
      </c>
      <c r="E4009" s="11" t="s">
        <v>5850</v>
      </c>
      <c r="F4009" s="10" t="s">
        <v>5816</v>
      </c>
      <c r="G4009" s="11" t="s">
        <v>5817</v>
      </c>
      <c r="H4009" s="42">
        <v>58563.297899999998</v>
      </c>
      <c r="I4009" s="42">
        <v>56.452540622695402</v>
      </c>
      <c r="J4009" s="42">
        <v>0</v>
      </c>
      <c r="K4009" s="42">
        <v>56.452540622695402</v>
      </c>
      <c r="N4009" s="43"/>
    </row>
    <row r="4010" spans="1:14" x14ac:dyDescent="0.3">
      <c r="A4010" s="10" t="s">
        <v>9</v>
      </c>
      <c r="B4010" s="10" t="s">
        <v>350</v>
      </c>
      <c r="C4010" s="10" t="s">
        <v>4800</v>
      </c>
      <c r="D4010" s="10" t="s">
        <v>5849</v>
      </c>
      <c r="E4010" s="11" t="s">
        <v>5850</v>
      </c>
      <c r="F4010" s="10" t="s">
        <v>4802</v>
      </c>
      <c r="G4010" s="11" t="s">
        <v>4803</v>
      </c>
      <c r="H4010" s="42">
        <v>0</v>
      </c>
      <c r="I4010" s="42">
        <v>0</v>
      </c>
      <c r="J4010" s="42">
        <v>0</v>
      </c>
      <c r="K4010" s="42">
        <v>0</v>
      </c>
      <c r="N4010" s="43"/>
    </row>
    <row r="4011" spans="1:14" x14ac:dyDescent="0.3">
      <c r="A4011" s="10" t="s">
        <v>9</v>
      </c>
      <c r="B4011" s="10" t="s">
        <v>350</v>
      </c>
      <c r="C4011" s="10" t="s">
        <v>4800</v>
      </c>
      <c r="D4011" s="10" t="s">
        <v>5851</v>
      </c>
      <c r="E4011" s="11" t="s">
        <v>5852</v>
      </c>
      <c r="F4011" s="10" t="s">
        <v>416</v>
      </c>
      <c r="G4011" s="11" t="s">
        <v>417</v>
      </c>
      <c r="H4011" s="42">
        <v>71798.805800000002</v>
      </c>
      <c r="I4011" s="42">
        <v>54.531474646431697</v>
      </c>
      <c r="J4011" s="42">
        <v>642.42114640550403</v>
      </c>
      <c r="K4011" s="42">
        <v>696.95262105193603</v>
      </c>
      <c r="N4011" s="43"/>
    </row>
    <row r="4012" spans="1:14" x14ac:dyDescent="0.3">
      <c r="A4012" s="10" t="s">
        <v>9</v>
      </c>
      <c r="B4012" s="10" t="s">
        <v>350</v>
      </c>
      <c r="C4012" s="10" t="s">
        <v>4800</v>
      </c>
      <c r="D4012" s="10" t="s">
        <v>5851</v>
      </c>
      <c r="E4012" s="11" t="s">
        <v>5852</v>
      </c>
      <c r="F4012" s="10" t="s">
        <v>15</v>
      </c>
      <c r="G4012" s="11" t="s">
        <v>418</v>
      </c>
      <c r="H4012" s="42">
        <v>110414.2818</v>
      </c>
      <c r="I4012" s="42">
        <v>83.860080253969798</v>
      </c>
      <c r="J4012" s="42">
        <v>0</v>
      </c>
      <c r="K4012" s="42">
        <v>83.860080253969798</v>
      </c>
      <c r="N4012" s="43"/>
    </row>
    <row r="4013" spans="1:14" x14ac:dyDescent="0.3">
      <c r="A4013" s="10" t="s">
        <v>9</v>
      </c>
      <c r="B4013" s="10" t="s">
        <v>350</v>
      </c>
      <c r="C4013" s="10" t="s">
        <v>4800</v>
      </c>
      <c r="D4013" s="10" t="s">
        <v>5853</v>
      </c>
      <c r="E4013" s="11" t="s">
        <v>5854</v>
      </c>
      <c r="F4013" s="10" t="s">
        <v>416</v>
      </c>
      <c r="G4013" s="11" t="s">
        <v>417</v>
      </c>
      <c r="H4013" s="42">
        <v>521395.38189999998</v>
      </c>
      <c r="I4013" s="42">
        <v>448.35220477372502</v>
      </c>
      <c r="J4013" s="42">
        <v>63983.550853921501</v>
      </c>
      <c r="K4013" s="42">
        <v>64431.903058695199</v>
      </c>
      <c r="N4013" s="43"/>
    </row>
    <row r="4014" spans="1:14" x14ac:dyDescent="0.3">
      <c r="A4014" s="10" t="s">
        <v>9</v>
      </c>
      <c r="B4014" s="10" t="s">
        <v>350</v>
      </c>
      <c r="C4014" s="10" t="s">
        <v>4800</v>
      </c>
      <c r="D4014" s="10" t="s">
        <v>5853</v>
      </c>
      <c r="E4014" s="11" t="s">
        <v>5854</v>
      </c>
      <c r="F4014" s="10" t="s">
        <v>15</v>
      </c>
      <c r="G4014" s="11" t="s">
        <v>418</v>
      </c>
      <c r="H4014" s="42">
        <v>195860.9595</v>
      </c>
      <c r="I4014" s="42">
        <v>168.42246034246199</v>
      </c>
      <c r="J4014" s="42">
        <v>0</v>
      </c>
      <c r="K4014" s="42">
        <v>168.42246034246199</v>
      </c>
      <c r="N4014" s="43"/>
    </row>
    <row r="4015" spans="1:14" x14ac:dyDescent="0.3">
      <c r="A4015" s="10" t="s">
        <v>9</v>
      </c>
      <c r="B4015" s="10" t="s">
        <v>350</v>
      </c>
      <c r="C4015" s="10" t="s">
        <v>4800</v>
      </c>
      <c r="D4015" s="10" t="s">
        <v>5853</v>
      </c>
      <c r="E4015" s="11" t="s">
        <v>5854</v>
      </c>
      <c r="F4015" s="10" t="s">
        <v>4802</v>
      </c>
      <c r="G4015" s="11" t="s">
        <v>4803</v>
      </c>
      <c r="H4015" s="42">
        <v>0</v>
      </c>
      <c r="I4015" s="42">
        <v>0</v>
      </c>
      <c r="J4015" s="42">
        <v>0</v>
      </c>
      <c r="K4015" s="42">
        <v>0</v>
      </c>
      <c r="N4015" s="43"/>
    </row>
    <row r="4016" spans="1:14" x14ac:dyDescent="0.3">
      <c r="A4016" s="10" t="s">
        <v>9</v>
      </c>
      <c r="B4016" s="10" t="s">
        <v>350</v>
      </c>
      <c r="C4016" s="10" t="s">
        <v>4800</v>
      </c>
      <c r="D4016" s="10" t="s">
        <v>5855</v>
      </c>
      <c r="E4016" s="11" t="s">
        <v>5856</v>
      </c>
      <c r="F4016" s="10" t="s">
        <v>13</v>
      </c>
      <c r="G4016" s="11" t="s">
        <v>415</v>
      </c>
      <c r="H4016" s="42">
        <v>0</v>
      </c>
      <c r="I4016" s="42">
        <v>0</v>
      </c>
      <c r="J4016" s="42">
        <v>0</v>
      </c>
      <c r="K4016" s="42">
        <v>0</v>
      </c>
      <c r="N4016" s="43"/>
    </row>
    <row r="4017" spans="1:14" x14ac:dyDescent="0.3">
      <c r="A4017" s="10" t="s">
        <v>9</v>
      </c>
      <c r="B4017" s="10" t="s">
        <v>350</v>
      </c>
      <c r="C4017" s="10" t="s">
        <v>4800</v>
      </c>
      <c r="D4017" s="10" t="s">
        <v>5855</v>
      </c>
      <c r="E4017" s="11" t="s">
        <v>5856</v>
      </c>
      <c r="F4017" s="10" t="s">
        <v>416</v>
      </c>
      <c r="G4017" s="11" t="s">
        <v>417</v>
      </c>
      <c r="H4017" s="42">
        <v>1383122.9447999999</v>
      </c>
      <c r="I4017" s="42">
        <v>625.34636485640499</v>
      </c>
      <c r="J4017" s="42">
        <v>15885.6832006192</v>
      </c>
      <c r="K4017" s="42">
        <v>16511.029565475601</v>
      </c>
      <c r="N4017" s="43"/>
    </row>
    <row r="4018" spans="1:14" x14ac:dyDescent="0.3">
      <c r="A4018" s="10" t="s">
        <v>9</v>
      </c>
      <c r="B4018" s="10" t="s">
        <v>350</v>
      </c>
      <c r="C4018" s="10" t="s">
        <v>4800</v>
      </c>
      <c r="D4018" s="10" t="s">
        <v>5855</v>
      </c>
      <c r="E4018" s="11" t="s">
        <v>5856</v>
      </c>
      <c r="F4018" s="10" t="s">
        <v>15</v>
      </c>
      <c r="G4018" s="11" t="s">
        <v>418</v>
      </c>
      <c r="H4018" s="42">
        <v>525297.56440000003</v>
      </c>
      <c r="I4018" s="42">
        <v>237.50088421375699</v>
      </c>
      <c r="J4018" s="42">
        <v>0</v>
      </c>
      <c r="K4018" s="42">
        <v>237.50088421375699</v>
      </c>
      <c r="N4018" s="43"/>
    </row>
    <row r="4019" spans="1:14" x14ac:dyDescent="0.3">
      <c r="A4019" s="10" t="s">
        <v>9</v>
      </c>
      <c r="B4019" s="10" t="s">
        <v>350</v>
      </c>
      <c r="C4019" s="10" t="s">
        <v>4800</v>
      </c>
      <c r="D4019" s="10" t="s">
        <v>5855</v>
      </c>
      <c r="E4019" s="11" t="s">
        <v>5856</v>
      </c>
      <c r="F4019" s="10" t="s">
        <v>4802</v>
      </c>
      <c r="G4019" s="11" t="s">
        <v>4803</v>
      </c>
      <c r="H4019" s="42">
        <v>0</v>
      </c>
      <c r="I4019" s="42">
        <v>0</v>
      </c>
      <c r="J4019" s="42">
        <v>0</v>
      </c>
      <c r="K4019" s="42">
        <v>0</v>
      </c>
      <c r="N4019" s="43"/>
    </row>
    <row r="4020" spans="1:14" x14ac:dyDescent="0.3">
      <c r="A4020" s="10" t="s">
        <v>9</v>
      </c>
      <c r="B4020" s="10" t="s">
        <v>350</v>
      </c>
      <c r="C4020" s="10" t="s">
        <v>4806</v>
      </c>
      <c r="D4020" s="10" t="s">
        <v>5857</v>
      </c>
      <c r="E4020" s="11" t="s">
        <v>5858</v>
      </c>
      <c r="F4020" s="10" t="s">
        <v>5859</v>
      </c>
      <c r="G4020" s="11" t="s">
        <v>5860</v>
      </c>
      <c r="H4020" s="42">
        <v>0</v>
      </c>
      <c r="I4020" s="42">
        <v>0</v>
      </c>
      <c r="J4020" s="42">
        <v>0</v>
      </c>
      <c r="K4020" s="42">
        <v>0</v>
      </c>
      <c r="N4020" s="43"/>
    </row>
    <row r="4021" spans="1:14" x14ac:dyDescent="0.3">
      <c r="A4021" s="10" t="s">
        <v>9</v>
      </c>
      <c r="B4021" s="10" t="s">
        <v>143</v>
      </c>
      <c r="C4021" s="10" t="s">
        <v>4722</v>
      </c>
      <c r="D4021" s="10" t="s">
        <v>4723</v>
      </c>
      <c r="E4021" s="11" t="s">
        <v>5861</v>
      </c>
      <c r="F4021" s="10" t="s">
        <v>416</v>
      </c>
      <c r="G4021" s="11" t="s">
        <v>417</v>
      </c>
      <c r="H4021" s="42">
        <v>8186942.9385000002</v>
      </c>
      <c r="I4021" s="42">
        <v>39780.588635973501</v>
      </c>
      <c r="J4021" s="42">
        <v>1376494.61606527</v>
      </c>
      <c r="K4021" s="42">
        <v>1416275.2047012399</v>
      </c>
      <c r="N4021" s="43"/>
    </row>
    <row r="4022" spans="1:14" x14ac:dyDescent="0.3">
      <c r="A4022" s="10" t="s">
        <v>9</v>
      </c>
      <c r="B4022" s="10" t="s">
        <v>143</v>
      </c>
      <c r="C4022" s="10" t="s">
        <v>4722</v>
      </c>
      <c r="D4022" s="10" t="s">
        <v>4723</v>
      </c>
      <c r="E4022" s="11" t="s">
        <v>5861</v>
      </c>
      <c r="F4022" s="10" t="s">
        <v>4725</v>
      </c>
      <c r="G4022" s="11" t="s">
        <v>4726</v>
      </c>
      <c r="H4022" s="42">
        <v>288217.78200000001</v>
      </c>
      <c r="I4022" s="42">
        <v>1400.45840107614</v>
      </c>
      <c r="J4022" s="42">
        <v>48458.897045113998</v>
      </c>
      <c r="K4022" s="42">
        <v>49859.355446190202</v>
      </c>
      <c r="N4022" s="43"/>
    </row>
    <row r="4023" spans="1:14" x14ac:dyDescent="0.3">
      <c r="A4023" s="10" t="s">
        <v>9</v>
      </c>
      <c r="B4023" s="10" t="s">
        <v>143</v>
      </c>
      <c r="C4023" s="10" t="s">
        <v>4722</v>
      </c>
      <c r="D4023" s="10" t="s">
        <v>4723</v>
      </c>
      <c r="E4023" s="11" t="s">
        <v>5861</v>
      </c>
      <c r="F4023" s="10" t="s">
        <v>15</v>
      </c>
      <c r="G4023" s="11" t="s">
        <v>418</v>
      </c>
      <c r="H4023" s="42">
        <v>1632714.7859</v>
      </c>
      <c r="I4023" s="42">
        <v>7933.4075909610301</v>
      </c>
      <c r="J4023" s="42">
        <v>0</v>
      </c>
      <c r="K4023" s="42">
        <v>7933.4075909610301</v>
      </c>
      <c r="N4023" s="43"/>
    </row>
    <row r="4024" spans="1:14" x14ac:dyDescent="0.3">
      <c r="A4024" s="10" t="s">
        <v>9</v>
      </c>
      <c r="B4024" s="10" t="s">
        <v>143</v>
      </c>
      <c r="C4024" s="10" t="s">
        <v>4722</v>
      </c>
      <c r="D4024" s="10" t="s">
        <v>4723</v>
      </c>
      <c r="E4024" s="11" t="s">
        <v>5861</v>
      </c>
      <c r="F4024" s="10" t="s">
        <v>244</v>
      </c>
      <c r="G4024" s="11" t="s">
        <v>656</v>
      </c>
      <c r="H4024" s="42">
        <v>673027.46869999997</v>
      </c>
      <c r="I4024" s="42">
        <v>3270.2596176480602</v>
      </c>
      <c r="J4024" s="42">
        <v>0</v>
      </c>
      <c r="K4024" s="42">
        <v>3270.2596176480602</v>
      </c>
      <c r="N4024" s="43"/>
    </row>
    <row r="4025" spans="1:14" x14ac:dyDescent="0.3">
      <c r="A4025" s="10" t="s">
        <v>9</v>
      </c>
      <c r="B4025" s="10" t="s">
        <v>143</v>
      </c>
      <c r="C4025" s="10" t="s">
        <v>4722</v>
      </c>
      <c r="D4025" s="10" t="s">
        <v>4723</v>
      </c>
      <c r="E4025" s="11" t="s">
        <v>5861</v>
      </c>
      <c r="F4025" s="10" t="s">
        <v>4729</v>
      </c>
      <c r="G4025" s="11" t="s">
        <v>4730</v>
      </c>
      <c r="H4025" s="42">
        <v>0</v>
      </c>
      <c r="I4025" s="42">
        <v>0</v>
      </c>
      <c r="J4025" s="42">
        <v>0</v>
      </c>
      <c r="K4025" s="42">
        <v>0</v>
      </c>
      <c r="N4025" s="43"/>
    </row>
    <row r="4026" spans="1:14" x14ac:dyDescent="0.3">
      <c r="A4026" s="10" t="s">
        <v>9</v>
      </c>
      <c r="B4026" s="10" t="s">
        <v>143</v>
      </c>
      <c r="C4026" s="10" t="s">
        <v>4722</v>
      </c>
      <c r="D4026" s="10" t="s">
        <v>4723</v>
      </c>
      <c r="E4026" s="11" t="s">
        <v>5861</v>
      </c>
      <c r="F4026" s="10" t="s">
        <v>4731</v>
      </c>
      <c r="G4026" s="11" t="s">
        <v>4732</v>
      </c>
      <c r="H4026" s="42">
        <v>0</v>
      </c>
      <c r="I4026" s="42">
        <v>0</v>
      </c>
      <c r="J4026" s="42">
        <v>0</v>
      </c>
      <c r="K4026" s="42">
        <v>0</v>
      </c>
      <c r="N4026" s="43"/>
    </row>
    <row r="4027" spans="1:14" x14ac:dyDescent="0.3">
      <c r="A4027" s="10" t="s">
        <v>9</v>
      </c>
      <c r="B4027" s="10" t="s">
        <v>143</v>
      </c>
      <c r="C4027" s="10" t="s">
        <v>4722</v>
      </c>
      <c r="D4027" s="10" t="s">
        <v>4723</v>
      </c>
      <c r="E4027" s="11" t="s">
        <v>5861</v>
      </c>
      <c r="F4027" s="10" t="s">
        <v>4733</v>
      </c>
      <c r="G4027" s="11" t="s">
        <v>4734</v>
      </c>
      <c r="H4027" s="42">
        <v>355208.94199999998</v>
      </c>
      <c r="I4027" s="42">
        <v>1725.9703537587</v>
      </c>
      <c r="J4027" s="42">
        <v>59722.316358302698</v>
      </c>
      <c r="K4027" s="42">
        <v>61448.286712061403</v>
      </c>
      <c r="N4027" s="43"/>
    </row>
    <row r="4028" spans="1:14" x14ac:dyDescent="0.3">
      <c r="A4028" s="10" t="s">
        <v>9</v>
      </c>
      <c r="B4028" s="10" t="s">
        <v>143</v>
      </c>
      <c r="C4028" s="10" t="s">
        <v>4722</v>
      </c>
      <c r="D4028" s="10" t="s">
        <v>4723</v>
      </c>
      <c r="E4028" s="11" t="s">
        <v>5861</v>
      </c>
      <c r="F4028" s="10" t="s">
        <v>4735</v>
      </c>
      <c r="G4028" s="11" t="s">
        <v>4736</v>
      </c>
      <c r="H4028" s="42">
        <v>444011.1777</v>
      </c>
      <c r="I4028" s="42">
        <v>2157.46294219837</v>
      </c>
      <c r="J4028" s="42">
        <v>74652.895447878298</v>
      </c>
      <c r="K4028" s="42">
        <v>76810.358390076697</v>
      </c>
      <c r="N4028" s="43"/>
    </row>
    <row r="4029" spans="1:14" x14ac:dyDescent="0.3">
      <c r="A4029" s="10" t="s">
        <v>9</v>
      </c>
      <c r="B4029" s="10" t="s">
        <v>143</v>
      </c>
      <c r="C4029" s="10" t="s">
        <v>4722</v>
      </c>
      <c r="D4029" s="10" t="s">
        <v>4723</v>
      </c>
      <c r="E4029" s="11" t="s">
        <v>5861</v>
      </c>
      <c r="F4029" s="10" t="s">
        <v>4859</v>
      </c>
      <c r="G4029" s="11" t="s">
        <v>4860</v>
      </c>
      <c r="H4029" s="42">
        <v>507886.46960000001</v>
      </c>
      <c r="I4029" s="42">
        <v>2467.8348040584901</v>
      </c>
      <c r="J4029" s="42">
        <v>85392.434793011693</v>
      </c>
      <c r="K4029" s="42">
        <v>87860.269597070204</v>
      </c>
      <c r="N4029" s="43"/>
    </row>
    <row r="4030" spans="1:14" x14ac:dyDescent="0.3">
      <c r="A4030" s="10" t="s">
        <v>9</v>
      </c>
      <c r="B4030" s="10" t="s">
        <v>143</v>
      </c>
      <c r="C4030" s="10" t="s">
        <v>4722</v>
      </c>
      <c r="D4030" s="10" t="s">
        <v>4723</v>
      </c>
      <c r="E4030" s="11" t="s">
        <v>5861</v>
      </c>
      <c r="F4030" s="10" t="s">
        <v>4741</v>
      </c>
      <c r="G4030" s="11" t="s">
        <v>4742</v>
      </c>
      <c r="H4030" s="42">
        <v>518792.00709999999</v>
      </c>
      <c r="I4030" s="42">
        <v>2520.82512193704</v>
      </c>
      <c r="J4030" s="42">
        <v>87226.014681205197</v>
      </c>
      <c r="K4030" s="42">
        <v>89746.839803142298</v>
      </c>
      <c r="N4030" s="43"/>
    </row>
    <row r="4031" spans="1:14" x14ac:dyDescent="0.3">
      <c r="A4031" s="10" t="s">
        <v>9</v>
      </c>
      <c r="B4031" s="10" t="s">
        <v>143</v>
      </c>
      <c r="C4031" s="10" t="s">
        <v>4743</v>
      </c>
      <c r="D4031" s="10" t="s">
        <v>4744</v>
      </c>
      <c r="E4031" s="11" t="s">
        <v>5752</v>
      </c>
      <c r="F4031" s="10" t="s">
        <v>416</v>
      </c>
      <c r="G4031" s="11" t="s">
        <v>417</v>
      </c>
      <c r="H4031" s="42">
        <v>23545.609899999999</v>
      </c>
      <c r="I4031" s="42">
        <v>90.506661855733398</v>
      </c>
      <c r="J4031" s="42">
        <v>2531.1088111859199</v>
      </c>
      <c r="K4031" s="42">
        <v>2621.6154730416602</v>
      </c>
      <c r="N4031" s="43"/>
    </row>
    <row r="4032" spans="1:14" x14ac:dyDescent="0.3">
      <c r="A4032" s="10" t="s">
        <v>9</v>
      </c>
      <c r="B4032" s="10" t="s">
        <v>143</v>
      </c>
      <c r="C4032" s="10" t="s">
        <v>4743</v>
      </c>
      <c r="D4032" s="10" t="s">
        <v>4744</v>
      </c>
      <c r="E4032" s="11" t="s">
        <v>5752</v>
      </c>
      <c r="F4032" s="10" t="s">
        <v>4746</v>
      </c>
      <c r="G4032" s="11" t="s">
        <v>4747</v>
      </c>
      <c r="H4032" s="42">
        <v>0</v>
      </c>
      <c r="I4032" s="42">
        <v>0</v>
      </c>
      <c r="J4032" s="42">
        <v>0</v>
      </c>
      <c r="K4032" s="42">
        <v>0</v>
      </c>
      <c r="N4032" s="43"/>
    </row>
    <row r="4033" spans="1:14" x14ac:dyDescent="0.3">
      <c r="A4033" s="10" t="s">
        <v>9</v>
      </c>
      <c r="B4033" s="10" t="s">
        <v>143</v>
      </c>
      <c r="C4033" s="10" t="s">
        <v>4743</v>
      </c>
      <c r="D4033" s="10" t="s">
        <v>4744</v>
      </c>
      <c r="E4033" s="11" t="s">
        <v>5752</v>
      </c>
      <c r="F4033" s="10" t="s">
        <v>4748</v>
      </c>
      <c r="G4033" s="11" t="s">
        <v>4749</v>
      </c>
      <c r="H4033" s="42">
        <v>15672.8411</v>
      </c>
      <c r="I4033" s="42">
        <v>65.669817897616298</v>
      </c>
      <c r="J4033" s="42">
        <v>1559.8434200859699</v>
      </c>
      <c r="K4033" s="42">
        <v>1625.51323798359</v>
      </c>
      <c r="N4033" s="43"/>
    </row>
    <row r="4034" spans="1:14" x14ac:dyDescent="0.3">
      <c r="A4034" s="10" t="s">
        <v>9</v>
      </c>
      <c r="B4034" s="10" t="s">
        <v>143</v>
      </c>
      <c r="C4034" s="10" t="s">
        <v>4743</v>
      </c>
      <c r="D4034" s="10" t="s">
        <v>4744</v>
      </c>
      <c r="E4034" s="11" t="s">
        <v>5752</v>
      </c>
      <c r="F4034" s="10" t="s">
        <v>4760</v>
      </c>
      <c r="G4034" s="11" t="s">
        <v>4761</v>
      </c>
      <c r="H4034" s="42">
        <v>4793.5550999999996</v>
      </c>
      <c r="I4034" s="42">
        <v>20.085183665494299</v>
      </c>
      <c r="J4034" s="42">
        <v>477.07976944118798</v>
      </c>
      <c r="K4034" s="42">
        <v>497.16495310668199</v>
      </c>
      <c r="N4034" s="43"/>
    </row>
    <row r="4035" spans="1:14" x14ac:dyDescent="0.3">
      <c r="A4035" s="10" t="s">
        <v>9</v>
      </c>
      <c r="B4035" s="10" t="s">
        <v>143</v>
      </c>
      <c r="C4035" s="10" t="s">
        <v>4743</v>
      </c>
      <c r="D4035" s="10" t="s">
        <v>4750</v>
      </c>
      <c r="E4035" s="11" t="s">
        <v>5862</v>
      </c>
      <c r="F4035" s="10" t="s">
        <v>13</v>
      </c>
      <c r="G4035" s="11" t="s">
        <v>415</v>
      </c>
      <c r="H4035" s="42">
        <v>0</v>
      </c>
      <c r="I4035" s="42">
        <v>0</v>
      </c>
      <c r="J4035" s="42">
        <v>0</v>
      </c>
      <c r="K4035" s="42">
        <v>0</v>
      </c>
      <c r="N4035" s="43"/>
    </row>
    <row r="4036" spans="1:14" x14ac:dyDescent="0.3">
      <c r="A4036" s="10" t="s">
        <v>9</v>
      </c>
      <c r="B4036" s="10" t="s">
        <v>143</v>
      </c>
      <c r="C4036" s="10" t="s">
        <v>4743</v>
      </c>
      <c r="D4036" s="10" t="s">
        <v>4750</v>
      </c>
      <c r="E4036" s="11" t="s">
        <v>5862</v>
      </c>
      <c r="F4036" s="10" t="s">
        <v>416</v>
      </c>
      <c r="G4036" s="11" t="s">
        <v>417</v>
      </c>
      <c r="H4036" s="42">
        <v>6578.3819999999996</v>
      </c>
      <c r="I4036" s="42">
        <v>23.583828482259101</v>
      </c>
      <c r="J4036" s="42">
        <v>39.445557571578902</v>
      </c>
      <c r="K4036" s="42">
        <v>63.029386053838003</v>
      </c>
      <c r="N4036" s="43"/>
    </row>
    <row r="4037" spans="1:14" x14ac:dyDescent="0.3">
      <c r="A4037" s="10" t="s">
        <v>9</v>
      </c>
      <c r="B4037" s="10" t="s">
        <v>143</v>
      </c>
      <c r="C4037" s="10" t="s">
        <v>4743</v>
      </c>
      <c r="D4037" s="10" t="s">
        <v>4750</v>
      </c>
      <c r="E4037" s="11" t="s">
        <v>5862</v>
      </c>
      <c r="F4037" s="10" t="s">
        <v>4746</v>
      </c>
      <c r="G4037" s="11" t="s">
        <v>4747</v>
      </c>
      <c r="H4037" s="42">
        <v>3504.3717000000001</v>
      </c>
      <c r="I4037" s="42">
        <v>12.5633478830726</v>
      </c>
      <c r="J4037" s="42">
        <v>21.013054033457902</v>
      </c>
      <c r="K4037" s="42">
        <v>33.5764019165305</v>
      </c>
      <c r="N4037" s="43"/>
    </row>
    <row r="4038" spans="1:14" x14ac:dyDescent="0.3">
      <c r="A4038" s="10" t="s">
        <v>9</v>
      </c>
      <c r="B4038" s="10" t="s">
        <v>143</v>
      </c>
      <c r="C4038" s="10" t="s">
        <v>4743</v>
      </c>
      <c r="D4038" s="10" t="s">
        <v>4750</v>
      </c>
      <c r="E4038" s="11" t="s">
        <v>5862</v>
      </c>
      <c r="F4038" s="10" t="s">
        <v>4748</v>
      </c>
      <c r="G4038" s="11" t="s">
        <v>4749</v>
      </c>
      <c r="H4038" s="42">
        <v>5006.8737000000001</v>
      </c>
      <c r="I4038" s="42">
        <v>14.780495709237799</v>
      </c>
      <c r="J4038" s="42">
        <v>0</v>
      </c>
      <c r="K4038" s="42">
        <v>14.780495709237799</v>
      </c>
      <c r="N4038" s="43"/>
    </row>
    <row r="4039" spans="1:14" x14ac:dyDescent="0.3">
      <c r="A4039" s="10" t="s">
        <v>9</v>
      </c>
      <c r="B4039" s="10" t="s">
        <v>143</v>
      </c>
      <c r="C4039" s="10" t="s">
        <v>4743</v>
      </c>
      <c r="D4039" s="10" t="s">
        <v>4750</v>
      </c>
      <c r="E4039" s="11" t="s">
        <v>5862</v>
      </c>
      <c r="F4039" s="10" t="s">
        <v>4760</v>
      </c>
      <c r="G4039" s="11" t="s">
        <v>4761</v>
      </c>
      <c r="H4039" s="42">
        <v>16417.888299999999</v>
      </c>
      <c r="I4039" s="42">
        <v>48.466276627965698</v>
      </c>
      <c r="J4039" s="42">
        <v>0</v>
      </c>
      <c r="K4039" s="42">
        <v>48.466276627965698</v>
      </c>
      <c r="N4039" s="43"/>
    </row>
    <row r="4040" spans="1:14" x14ac:dyDescent="0.3">
      <c r="A4040" s="10" t="s">
        <v>9</v>
      </c>
      <c r="B4040" s="10" t="s">
        <v>143</v>
      </c>
      <c r="C4040" s="10" t="s">
        <v>4743</v>
      </c>
      <c r="D4040" s="10" t="s">
        <v>4752</v>
      </c>
      <c r="E4040" s="11" t="s">
        <v>5706</v>
      </c>
      <c r="F4040" s="10" t="s">
        <v>416</v>
      </c>
      <c r="G4040" s="11" t="s">
        <v>417</v>
      </c>
      <c r="H4040" s="42">
        <v>36481.836600000002</v>
      </c>
      <c r="I4040" s="42">
        <v>124.76780861049301</v>
      </c>
      <c r="J4040" s="42">
        <v>2842.0939345225202</v>
      </c>
      <c r="K4040" s="42">
        <v>2966.8617431330199</v>
      </c>
      <c r="N4040" s="43"/>
    </row>
    <row r="4041" spans="1:14" x14ac:dyDescent="0.3">
      <c r="A4041" s="10" t="s">
        <v>9</v>
      </c>
      <c r="B4041" s="10" t="s">
        <v>143</v>
      </c>
      <c r="C4041" s="10" t="s">
        <v>4743</v>
      </c>
      <c r="D4041" s="10" t="s">
        <v>4752</v>
      </c>
      <c r="E4041" s="11" t="s">
        <v>5706</v>
      </c>
      <c r="F4041" s="10" t="s">
        <v>4746</v>
      </c>
      <c r="G4041" s="11" t="s">
        <v>4747</v>
      </c>
      <c r="H4041" s="42">
        <v>8474.1273999999994</v>
      </c>
      <c r="I4041" s="42">
        <v>28.9814988504688</v>
      </c>
      <c r="J4041" s="42">
        <v>660.17142573554702</v>
      </c>
      <c r="K4041" s="42">
        <v>689.15292458601596</v>
      </c>
      <c r="N4041" s="43"/>
    </row>
    <row r="4042" spans="1:14" x14ac:dyDescent="0.3">
      <c r="A4042" s="10" t="s">
        <v>9</v>
      </c>
      <c r="B4042" s="10" t="s">
        <v>143</v>
      </c>
      <c r="C4042" s="10" t="s">
        <v>4743</v>
      </c>
      <c r="D4042" s="10" t="s">
        <v>4752</v>
      </c>
      <c r="E4042" s="11" t="s">
        <v>5706</v>
      </c>
      <c r="F4042" s="10" t="s">
        <v>4748</v>
      </c>
      <c r="G4042" s="11" t="s">
        <v>4749</v>
      </c>
      <c r="H4042" s="42">
        <v>32423.0507</v>
      </c>
      <c r="I4042" s="42">
        <v>106.357527500345</v>
      </c>
      <c r="J4042" s="42">
        <v>1461.98605324707</v>
      </c>
      <c r="K4042" s="42">
        <v>1568.34358074742</v>
      </c>
      <c r="N4042" s="43"/>
    </row>
    <row r="4043" spans="1:14" x14ac:dyDescent="0.3">
      <c r="A4043" s="10" t="s">
        <v>9</v>
      </c>
      <c r="B4043" s="10" t="s">
        <v>143</v>
      </c>
      <c r="C4043" s="10" t="s">
        <v>4743</v>
      </c>
      <c r="D4043" s="10" t="s">
        <v>4752</v>
      </c>
      <c r="E4043" s="11" t="s">
        <v>5706</v>
      </c>
      <c r="F4043" s="10" t="s">
        <v>4817</v>
      </c>
      <c r="G4043" s="11" t="s">
        <v>4818</v>
      </c>
      <c r="H4043" s="42">
        <v>68330.369600000005</v>
      </c>
      <c r="I4043" s="42">
        <v>224.14452064251901</v>
      </c>
      <c r="J4043" s="42">
        <v>0</v>
      </c>
      <c r="K4043" s="42">
        <v>224.14452064251901</v>
      </c>
      <c r="N4043" s="43"/>
    </row>
    <row r="4044" spans="1:14" x14ac:dyDescent="0.3">
      <c r="A4044" s="10" t="s">
        <v>9</v>
      </c>
      <c r="B4044" s="10" t="s">
        <v>143</v>
      </c>
      <c r="C4044" s="10" t="s">
        <v>4743</v>
      </c>
      <c r="D4044" s="10" t="s">
        <v>4752</v>
      </c>
      <c r="E4044" s="11" t="s">
        <v>5706</v>
      </c>
      <c r="F4044" s="10" t="s">
        <v>4760</v>
      </c>
      <c r="G4044" s="11" t="s">
        <v>4761</v>
      </c>
      <c r="H4044" s="42">
        <v>32229.480299999999</v>
      </c>
      <c r="I4044" s="42">
        <v>105.72255718691</v>
      </c>
      <c r="J4044" s="42">
        <v>1453.25777830231</v>
      </c>
      <c r="K4044" s="42">
        <v>1558.9803354892199</v>
      </c>
      <c r="N4044" s="43"/>
    </row>
    <row r="4045" spans="1:14" x14ac:dyDescent="0.3">
      <c r="A4045" s="10" t="s">
        <v>9</v>
      </c>
      <c r="B4045" s="10" t="s">
        <v>143</v>
      </c>
      <c r="C4045" s="10" t="s">
        <v>4743</v>
      </c>
      <c r="D4045" s="10" t="s">
        <v>4756</v>
      </c>
      <c r="E4045" s="11" t="s">
        <v>5323</v>
      </c>
      <c r="F4045" s="10" t="s">
        <v>416</v>
      </c>
      <c r="G4045" s="11" t="s">
        <v>417</v>
      </c>
      <c r="H4045" s="42">
        <v>13912.144700000001</v>
      </c>
      <c r="I4045" s="42">
        <v>40.712311620613299</v>
      </c>
      <c r="J4045" s="42">
        <v>163.768201857598</v>
      </c>
      <c r="K4045" s="42">
        <v>204.480513478212</v>
      </c>
      <c r="N4045" s="43"/>
    </row>
    <row r="4046" spans="1:14" x14ac:dyDescent="0.3">
      <c r="A4046" s="10" t="s">
        <v>9</v>
      </c>
      <c r="B4046" s="10" t="s">
        <v>143</v>
      </c>
      <c r="C4046" s="10" t="s">
        <v>4743</v>
      </c>
      <c r="D4046" s="10" t="s">
        <v>4756</v>
      </c>
      <c r="E4046" s="11" t="s">
        <v>5323</v>
      </c>
      <c r="F4046" s="10" t="s">
        <v>4746</v>
      </c>
      <c r="G4046" s="11" t="s">
        <v>4747</v>
      </c>
      <c r="H4046" s="42">
        <v>1249.2538</v>
      </c>
      <c r="I4046" s="42">
        <v>3.65579941083059</v>
      </c>
      <c r="J4046" s="42">
        <v>14.705716085172099</v>
      </c>
      <c r="K4046" s="42">
        <v>18.361515496002699</v>
      </c>
      <c r="N4046" s="43"/>
    </row>
    <row r="4047" spans="1:14" x14ac:dyDescent="0.3">
      <c r="A4047" s="10" t="s">
        <v>9</v>
      </c>
      <c r="B4047" s="10" t="s">
        <v>143</v>
      </c>
      <c r="C4047" s="10" t="s">
        <v>4743</v>
      </c>
      <c r="D4047" s="10" t="s">
        <v>4756</v>
      </c>
      <c r="E4047" s="11" t="s">
        <v>5323</v>
      </c>
      <c r="F4047" s="10" t="s">
        <v>4748</v>
      </c>
      <c r="G4047" s="11" t="s">
        <v>4749</v>
      </c>
      <c r="H4047" s="42">
        <v>19496.1224</v>
      </c>
      <c r="I4047" s="42">
        <v>44.837338251420597</v>
      </c>
      <c r="J4047" s="42">
        <v>31.2165138071977</v>
      </c>
      <c r="K4047" s="42">
        <v>76.053852058618304</v>
      </c>
      <c r="N4047" s="43"/>
    </row>
    <row r="4048" spans="1:14" x14ac:dyDescent="0.3">
      <c r="A4048" s="10" t="s">
        <v>9</v>
      </c>
      <c r="B4048" s="10" t="s">
        <v>143</v>
      </c>
      <c r="C4048" s="10" t="s">
        <v>4743</v>
      </c>
      <c r="D4048" s="10" t="s">
        <v>4756</v>
      </c>
      <c r="E4048" s="11" t="s">
        <v>5323</v>
      </c>
      <c r="F4048" s="10" t="s">
        <v>4760</v>
      </c>
      <c r="G4048" s="11" t="s">
        <v>4761</v>
      </c>
      <c r="H4048" s="42">
        <v>6616.5596999999998</v>
      </c>
      <c r="I4048" s="42">
        <v>15.216816867710101</v>
      </c>
      <c r="J4048" s="42">
        <v>10.594205463064499</v>
      </c>
      <c r="K4048" s="42">
        <v>25.811022330774598</v>
      </c>
      <c r="N4048" s="43"/>
    </row>
    <row r="4049" spans="1:14" x14ac:dyDescent="0.3">
      <c r="A4049" s="10" t="s">
        <v>9</v>
      </c>
      <c r="B4049" s="10" t="s">
        <v>143</v>
      </c>
      <c r="C4049" s="10" t="s">
        <v>4743</v>
      </c>
      <c r="D4049" s="10" t="s">
        <v>4758</v>
      </c>
      <c r="E4049" s="11" t="s">
        <v>5863</v>
      </c>
      <c r="F4049" s="10" t="s">
        <v>416</v>
      </c>
      <c r="G4049" s="11" t="s">
        <v>417</v>
      </c>
      <c r="H4049" s="42">
        <v>21138.149000000001</v>
      </c>
      <c r="I4049" s="42">
        <v>95.343462418602897</v>
      </c>
      <c r="J4049" s="42">
        <v>2184.86989578969</v>
      </c>
      <c r="K4049" s="42">
        <v>2280.2133582083002</v>
      </c>
      <c r="N4049" s="43"/>
    </row>
    <row r="4050" spans="1:14" x14ac:dyDescent="0.3">
      <c r="A4050" s="10" t="s">
        <v>9</v>
      </c>
      <c r="B4050" s="10" t="s">
        <v>143</v>
      </c>
      <c r="C4050" s="10" t="s">
        <v>4743</v>
      </c>
      <c r="D4050" s="10" t="s">
        <v>4758</v>
      </c>
      <c r="E4050" s="11" t="s">
        <v>5863</v>
      </c>
      <c r="F4050" s="10" t="s">
        <v>4746</v>
      </c>
      <c r="G4050" s="11" t="s">
        <v>4747</v>
      </c>
      <c r="H4050" s="42">
        <v>0</v>
      </c>
      <c r="I4050" s="42">
        <v>0</v>
      </c>
      <c r="J4050" s="42">
        <v>0</v>
      </c>
      <c r="K4050" s="42">
        <v>0</v>
      </c>
      <c r="N4050" s="43"/>
    </row>
    <row r="4051" spans="1:14" x14ac:dyDescent="0.3">
      <c r="A4051" s="10" t="s">
        <v>9</v>
      </c>
      <c r="B4051" s="10" t="s">
        <v>143</v>
      </c>
      <c r="C4051" s="10" t="s">
        <v>4743</v>
      </c>
      <c r="D4051" s="10" t="s">
        <v>4758</v>
      </c>
      <c r="E4051" s="11" t="s">
        <v>5863</v>
      </c>
      <c r="F4051" s="10" t="s">
        <v>4748</v>
      </c>
      <c r="G4051" s="11" t="s">
        <v>4749</v>
      </c>
      <c r="H4051" s="42">
        <v>8270.3930999999993</v>
      </c>
      <c r="I4051" s="42">
        <v>25.846040932729402</v>
      </c>
      <c r="J4051" s="42">
        <v>669.67892341889001</v>
      </c>
      <c r="K4051" s="42">
        <v>695.52496435161902</v>
      </c>
      <c r="N4051" s="43"/>
    </row>
    <row r="4052" spans="1:14" x14ac:dyDescent="0.3">
      <c r="A4052" s="10" t="s">
        <v>9</v>
      </c>
      <c r="B4052" s="10" t="s">
        <v>143</v>
      </c>
      <c r="C4052" s="10" t="s">
        <v>4743</v>
      </c>
      <c r="D4052" s="10" t="s">
        <v>4762</v>
      </c>
      <c r="E4052" s="11" t="s">
        <v>4919</v>
      </c>
      <c r="F4052" s="10" t="s">
        <v>416</v>
      </c>
      <c r="G4052" s="11" t="s">
        <v>417</v>
      </c>
      <c r="H4052" s="42">
        <v>21473.241999999998</v>
      </c>
      <c r="I4052" s="42">
        <v>87.539427456901294</v>
      </c>
      <c r="J4052" s="42">
        <v>106.13249591811901</v>
      </c>
      <c r="K4052" s="42">
        <v>193.67192337501999</v>
      </c>
      <c r="N4052" s="43"/>
    </row>
    <row r="4053" spans="1:14" x14ac:dyDescent="0.3">
      <c r="A4053" s="10" t="s">
        <v>9</v>
      </c>
      <c r="B4053" s="10" t="s">
        <v>143</v>
      </c>
      <c r="C4053" s="10" t="s">
        <v>4743</v>
      </c>
      <c r="D4053" s="10" t="s">
        <v>4762</v>
      </c>
      <c r="E4053" s="11" t="s">
        <v>4919</v>
      </c>
      <c r="F4053" s="10" t="s">
        <v>4746</v>
      </c>
      <c r="G4053" s="11" t="s">
        <v>4747</v>
      </c>
      <c r="H4053" s="42">
        <v>416.95609999999999</v>
      </c>
      <c r="I4053" s="42">
        <v>1.6997947079010001</v>
      </c>
      <c r="J4053" s="42">
        <v>2.0608251634586301</v>
      </c>
      <c r="K4053" s="42">
        <v>3.7606198713596202</v>
      </c>
      <c r="N4053" s="43"/>
    </row>
    <row r="4054" spans="1:14" x14ac:dyDescent="0.3">
      <c r="A4054" s="10" t="s">
        <v>9</v>
      </c>
      <c r="B4054" s="10" t="s">
        <v>143</v>
      </c>
      <c r="C4054" s="10" t="s">
        <v>4743</v>
      </c>
      <c r="D4054" s="10" t="s">
        <v>4762</v>
      </c>
      <c r="E4054" s="11" t="s">
        <v>4919</v>
      </c>
      <c r="F4054" s="10" t="s">
        <v>4748</v>
      </c>
      <c r="G4054" s="11" t="s">
        <v>4749</v>
      </c>
      <c r="H4054" s="42">
        <v>17207.927599999999</v>
      </c>
      <c r="I4054" s="42">
        <v>71.814357682619601</v>
      </c>
      <c r="J4054" s="42">
        <v>74.614413987257393</v>
      </c>
      <c r="K4054" s="42">
        <v>146.42877166987699</v>
      </c>
      <c r="N4054" s="43"/>
    </row>
    <row r="4055" spans="1:14" x14ac:dyDescent="0.3">
      <c r="A4055" s="10" t="s">
        <v>9</v>
      </c>
      <c r="B4055" s="10" t="s">
        <v>143</v>
      </c>
      <c r="C4055" s="10" t="s">
        <v>4743</v>
      </c>
      <c r="D4055" s="10" t="s">
        <v>4766</v>
      </c>
      <c r="E4055" s="11" t="s">
        <v>5569</v>
      </c>
      <c r="F4055" s="10" t="s">
        <v>416</v>
      </c>
      <c r="G4055" s="11" t="s">
        <v>417</v>
      </c>
      <c r="H4055" s="42">
        <v>148658.74660000001</v>
      </c>
      <c r="I4055" s="42">
        <v>834.60885370915003</v>
      </c>
      <c r="J4055" s="42">
        <v>41439.069473875003</v>
      </c>
      <c r="K4055" s="42">
        <v>42273.678327584203</v>
      </c>
      <c r="N4055" s="43"/>
    </row>
    <row r="4056" spans="1:14" x14ac:dyDescent="0.3">
      <c r="A4056" s="10" t="s">
        <v>9</v>
      </c>
      <c r="B4056" s="10" t="s">
        <v>143</v>
      </c>
      <c r="C4056" s="10" t="s">
        <v>4743</v>
      </c>
      <c r="D4056" s="10" t="s">
        <v>4766</v>
      </c>
      <c r="E4056" s="11" t="s">
        <v>5569</v>
      </c>
      <c r="F4056" s="10" t="s">
        <v>4746</v>
      </c>
      <c r="G4056" s="11" t="s">
        <v>4747</v>
      </c>
      <c r="H4056" s="42">
        <v>111205.9615</v>
      </c>
      <c r="I4056" s="42">
        <v>624.33918126304604</v>
      </c>
      <c r="J4056" s="42">
        <v>30998.993831232099</v>
      </c>
      <c r="K4056" s="42">
        <v>31623.333012495099</v>
      </c>
      <c r="N4056" s="43"/>
    </row>
    <row r="4057" spans="1:14" x14ac:dyDescent="0.3">
      <c r="A4057" s="10" t="s">
        <v>9</v>
      </c>
      <c r="B4057" s="10" t="s">
        <v>143</v>
      </c>
      <c r="C4057" s="10" t="s">
        <v>4743</v>
      </c>
      <c r="D4057" s="10" t="s">
        <v>4766</v>
      </c>
      <c r="E4057" s="11" t="s">
        <v>5569</v>
      </c>
      <c r="F4057" s="10" t="s">
        <v>4748</v>
      </c>
      <c r="G4057" s="11" t="s">
        <v>4749</v>
      </c>
      <c r="H4057" s="42">
        <v>454342.08140000002</v>
      </c>
      <c r="I4057" s="42">
        <v>4160.79045309085</v>
      </c>
      <c r="J4057" s="42">
        <v>24419.086290196701</v>
      </c>
      <c r="K4057" s="42">
        <v>28579.876743287499</v>
      </c>
      <c r="N4057" s="43"/>
    </row>
    <row r="4058" spans="1:14" x14ac:dyDescent="0.3">
      <c r="A4058" s="10" t="s">
        <v>9</v>
      </c>
      <c r="B4058" s="10" t="s">
        <v>143</v>
      </c>
      <c r="C4058" s="10" t="s">
        <v>4743</v>
      </c>
      <c r="D4058" s="10" t="s">
        <v>4766</v>
      </c>
      <c r="E4058" s="11" t="s">
        <v>5569</v>
      </c>
      <c r="F4058" s="10" t="s">
        <v>4754</v>
      </c>
      <c r="G4058" s="11" t="s">
        <v>4755</v>
      </c>
      <c r="H4058" s="42">
        <v>20166.884300000002</v>
      </c>
      <c r="I4058" s="42">
        <v>113.22213131713301</v>
      </c>
      <c r="J4058" s="42">
        <v>5621.5791921923501</v>
      </c>
      <c r="K4058" s="42">
        <v>5734.8013235094804</v>
      </c>
      <c r="N4058" s="43"/>
    </row>
    <row r="4059" spans="1:14" x14ac:dyDescent="0.3">
      <c r="A4059" s="10" t="s">
        <v>9</v>
      </c>
      <c r="B4059" s="10" t="s">
        <v>143</v>
      </c>
      <c r="C4059" s="10" t="s">
        <v>4743</v>
      </c>
      <c r="D4059" s="10" t="s">
        <v>4768</v>
      </c>
      <c r="E4059" s="11" t="s">
        <v>4757</v>
      </c>
      <c r="F4059" s="10" t="s">
        <v>416</v>
      </c>
      <c r="G4059" s="11" t="s">
        <v>417</v>
      </c>
      <c r="H4059" s="42">
        <v>26347.005399999998</v>
      </c>
      <c r="I4059" s="42">
        <v>126.54392365215899</v>
      </c>
      <c r="J4059" s="42">
        <v>458.14721223339001</v>
      </c>
      <c r="K4059" s="42">
        <v>584.69113588555001</v>
      </c>
      <c r="N4059" s="43"/>
    </row>
    <row r="4060" spans="1:14" x14ac:dyDescent="0.3">
      <c r="A4060" s="10" t="s">
        <v>9</v>
      </c>
      <c r="B4060" s="10" t="s">
        <v>143</v>
      </c>
      <c r="C4060" s="10" t="s">
        <v>4743</v>
      </c>
      <c r="D4060" s="10" t="s">
        <v>4768</v>
      </c>
      <c r="E4060" s="11" t="s">
        <v>4757</v>
      </c>
      <c r="F4060" s="10" t="s">
        <v>4746</v>
      </c>
      <c r="G4060" s="11" t="s">
        <v>4747</v>
      </c>
      <c r="H4060" s="42">
        <v>0</v>
      </c>
      <c r="I4060" s="42">
        <v>0</v>
      </c>
      <c r="J4060" s="42">
        <v>0</v>
      </c>
      <c r="K4060" s="42">
        <v>0</v>
      </c>
      <c r="N4060" s="43"/>
    </row>
    <row r="4061" spans="1:14" x14ac:dyDescent="0.3">
      <c r="A4061" s="10" t="s">
        <v>9</v>
      </c>
      <c r="B4061" s="10" t="s">
        <v>143</v>
      </c>
      <c r="C4061" s="10" t="s">
        <v>4743</v>
      </c>
      <c r="D4061" s="10" t="s">
        <v>4768</v>
      </c>
      <c r="E4061" s="11" t="s">
        <v>4757</v>
      </c>
      <c r="F4061" s="10" t="s">
        <v>4748</v>
      </c>
      <c r="G4061" s="11" t="s">
        <v>4749</v>
      </c>
      <c r="H4061" s="42">
        <v>23790.063600000001</v>
      </c>
      <c r="I4061" s="42">
        <v>106.946824210272</v>
      </c>
      <c r="J4061" s="42">
        <v>345.244600916325</v>
      </c>
      <c r="K4061" s="42">
        <v>452.19142512659698</v>
      </c>
      <c r="N4061" s="43"/>
    </row>
    <row r="4062" spans="1:14" x14ac:dyDescent="0.3">
      <c r="A4062" s="10" t="s">
        <v>9</v>
      </c>
      <c r="B4062" s="10" t="s">
        <v>143</v>
      </c>
      <c r="C4062" s="10" t="s">
        <v>4743</v>
      </c>
      <c r="D4062" s="10" t="s">
        <v>4768</v>
      </c>
      <c r="E4062" s="11" t="s">
        <v>4757</v>
      </c>
      <c r="F4062" s="10" t="s">
        <v>4760</v>
      </c>
      <c r="G4062" s="11" t="s">
        <v>4761</v>
      </c>
      <c r="H4062" s="42">
        <v>9714.2759999999998</v>
      </c>
      <c r="I4062" s="42">
        <v>43.669953219194603</v>
      </c>
      <c r="J4062" s="42">
        <v>140.97487870749899</v>
      </c>
      <c r="K4062" s="42">
        <v>184.644831926694</v>
      </c>
      <c r="N4062" s="43"/>
    </row>
    <row r="4063" spans="1:14" x14ac:dyDescent="0.3">
      <c r="A4063" s="10" t="s">
        <v>9</v>
      </c>
      <c r="B4063" s="10" t="s">
        <v>143</v>
      </c>
      <c r="C4063" s="10" t="s">
        <v>4743</v>
      </c>
      <c r="D4063" s="10" t="s">
        <v>4770</v>
      </c>
      <c r="E4063" s="11" t="s">
        <v>5045</v>
      </c>
      <c r="F4063" s="10" t="s">
        <v>416</v>
      </c>
      <c r="G4063" s="11" t="s">
        <v>417</v>
      </c>
      <c r="H4063" s="42">
        <v>13554.445599999999</v>
      </c>
      <c r="I4063" s="42">
        <v>74.706589789453304</v>
      </c>
      <c r="J4063" s="42">
        <v>792.11487921653804</v>
      </c>
      <c r="K4063" s="42">
        <v>866.82146900599105</v>
      </c>
      <c r="N4063" s="43"/>
    </row>
    <row r="4064" spans="1:14" x14ac:dyDescent="0.3">
      <c r="A4064" s="10" t="s">
        <v>9</v>
      </c>
      <c r="B4064" s="10" t="s">
        <v>143</v>
      </c>
      <c r="C4064" s="10" t="s">
        <v>4743</v>
      </c>
      <c r="D4064" s="10" t="s">
        <v>4770</v>
      </c>
      <c r="E4064" s="11" t="s">
        <v>5045</v>
      </c>
      <c r="F4064" s="10" t="s">
        <v>4746</v>
      </c>
      <c r="G4064" s="11" t="s">
        <v>4747</v>
      </c>
      <c r="H4064" s="42">
        <v>2415.6437999999998</v>
      </c>
      <c r="I4064" s="42">
        <v>13.3140457050511</v>
      </c>
      <c r="J4064" s="42">
        <v>141.16898837522501</v>
      </c>
      <c r="K4064" s="42">
        <v>154.48303408027601</v>
      </c>
      <c r="N4064" s="43"/>
    </row>
    <row r="4065" spans="1:14" x14ac:dyDescent="0.3">
      <c r="A4065" s="10" t="s">
        <v>9</v>
      </c>
      <c r="B4065" s="10" t="s">
        <v>143</v>
      </c>
      <c r="C4065" s="10" t="s">
        <v>4743</v>
      </c>
      <c r="D4065" s="10" t="s">
        <v>4770</v>
      </c>
      <c r="E4065" s="11" t="s">
        <v>5045</v>
      </c>
      <c r="F4065" s="10" t="s">
        <v>4748</v>
      </c>
      <c r="G4065" s="11" t="s">
        <v>4749</v>
      </c>
      <c r="H4065" s="42">
        <v>25901.0694</v>
      </c>
      <c r="I4065" s="42">
        <v>142.75615672638099</v>
      </c>
      <c r="J4065" s="42">
        <v>1513.6452642454601</v>
      </c>
      <c r="K4065" s="42">
        <v>1656.40142097185</v>
      </c>
      <c r="N4065" s="43"/>
    </row>
    <row r="4066" spans="1:14" x14ac:dyDescent="0.3">
      <c r="A4066" s="10" t="s">
        <v>9</v>
      </c>
      <c r="B4066" s="10" t="s">
        <v>143</v>
      </c>
      <c r="C4066" s="10" t="s">
        <v>4743</v>
      </c>
      <c r="D4066" s="10" t="s">
        <v>4770</v>
      </c>
      <c r="E4066" s="11" t="s">
        <v>5045</v>
      </c>
      <c r="F4066" s="10" t="s">
        <v>4760</v>
      </c>
      <c r="G4066" s="11" t="s">
        <v>4761</v>
      </c>
      <c r="H4066" s="42">
        <v>17513.417399999998</v>
      </c>
      <c r="I4066" s="42">
        <v>96.526831361620395</v>
      </c>
      <c r="J4066" s="42">
        <v>1023.47516572038</v>
      </c>
      <c r="K4066" s="42">
        <v>1120.0019970819999</v>
      </c>
      <c r="N4066" s="43"/>
    </row>
    <row r="4067" spans="1:14" x14ac:dyDescent="0.3">
      <c r="A4067" s="10" t="s">
        <v>9</v>
      </c>
      <c r="B4067" s="10" t="s">
        <v>143</v>
      </c>
      <c r="C4067" s="10" t="s">
        <v>4743</v>
      </c>
      <c r="D4067" s="10" t="s">
        <v>4770</v>
      </c>
      <c r="E4067" s="11" t="s">
        <v>5045</v>
      </c>
      <c r="F4067" s="10" t="s">
        <v>4754</v>
      </c>
      <c r="G4067" s="11" t="s">
        <v>4755</v>
      </c>
      <c r="H4067" s="42">
        <v>2013.0364999999999</v>
      </c>
      <c r="I4067" s="42">
        <v>11.0950380875426</v>
      </c>
      <c r="J4067" s="42">
        <v>117.640823646021</v>
      </c>
      <c r="K4067" s="42">
        <v>128.73586173356301</v>
      </c>
      <c r="N4067" s="43"/>
    </row>
    <row r="4068" spans="1:14" x14ac:dyDescent="0.3">
      <c r="A4068" s="10" t="s">
        <v>9</v>
      </c>
      <c r="B4068" s="10" t="s">
        <v>143</v>
      </c>
      <c r="C4068" s="10" t="s">
        <v>4743</v>
      </c>
      <c r="D4068" s="10" t="s">
        <v>4772</v>
      </c>
      <c r="E4068" s="11" t="s">
        <v>5864</v>
      </c>
      <c r="F4068" s="10" t="s">
        <v>416</v>
      </c>
      <c r="G4068" s="11" t="s">
        <v>417</v>
      </c>
      <c r="H4068" s="42">
        <v>11840.779699999999</v>
      </c>
      <c r="I4068" s="42">
        <v>95.006173036403595</v>
      </c>
      <c r="J4068" s="42">
        <v>810.75857634091699</v>
      </c>
      <c r="K4068" s="42">
        <v>905.76474937731996</v>
      </c>
      <c r="N4068" s="43"/>
    </row>
    <row r="4069" spans="1:14" x14ac:dyDescent="0.3">
      <c r="A4069" s="10" t="s">
        <v>9</v>
      </c>
      <c r="B4069" s="10" t="s">
        <v>143</v>
      </c>
      <c r="C4069" s="10" t="s">
        <v>4743</v>
      </c>
      <c r="D4069" s="10" t="s">
        <v>4772</v>
      </c>
      <c r="E4069" s="11" t="s">
        <v>5864</v>
      </c>
      <c r="F4069" s="10" t="s">
        <v>4746</v>
      </c>
      <c r="G4069" s="11" t="s">
        <v>4747</v>
      </c>
      <c r="H4069" s="42">
        <v>455.41460000000001</v>
      </c>
      <c r="I4069" s="42">
        <v>3.6540835783232102</v>
      </c>
      <c r="J4069" s="42">
        <v>31.183022166958299</v>
      </c>
      <c r="K4069" s="42">
        <v>34.837105745281598</v>
      </c>
      <c r="N4069" s="43"/>
    </row>
    <row r="4070" spans="1:14" x14ac:dyDescent="0.3">
      <c r="A4070" s="10" t="s">
        <v>9</v>
      </c>
      <c r="B4070" s="10" t="s">
        <v>143</v>
      </c>
      <c r="C4070" s="10" t="s">
        <v>4743</v>
      </c>
      <c r="D4070" s="10" t="s">
        <v>4772</v>
      </c>
      <c r="E4070" s="11" t="s">
        <v>5864</v>
      </c>
      <c r="F4070" s="10" t="s">
        <v>4748</v>
      </c>
      <c r="G4070" s="11" t="s">
        <v>4749</v>
      </c>
      <c r="H4070" s="42">
        <v>33350.441599999998</v>
      </c>
      <c r="I4070" s="42">
        <v>269.43819749341401</v>
      </c>
      <c r="J4070" s="42">
        <v>2293.6356629679899</v>
      </c>
      <c r="K4070" s="42">
        <v>2563.0738604613998</v>
      </c>
      <c r="N4070" s="43"/>
    </row>
    <row r="4071" spans="1:14" x14ac:dyDescent="0.3">
      <c r="A4071" s="10" t="s">
        <v>9</v>
      </c>
      <c r="B4071" s="10" t="s">
        <v>143</v>
      </c>
      <c r="C4071" s="10" t="s">
        <v>4743</v>
      </c>
      <c r="D4071" s="10" t="s">
        <v>4772</v>
      </c>
      <c r="E4071" s="11" t="s">
        <v>5864</v>
      </c>
      <c r="F4071" s="10" t="s">
        <v>4739</v>
      </c>
      <c r="G4071" s="11" t="s">
        <v>4740</v>
      </c>
      <c r="H4071" s="42">
        <v>4554.1459999999997</v>
      </c>
      <c r="I4071" s="42">
        <v>36.540835783232097</v>
      </c>
      <c r="J4071" s="42">
        <v>311.83022166958301</v>
      </c>
      <c r="K4071" s="42">
        <v>348.37105745281599</v>
      </c>
      <c r="N4071" s="43"/>
    </row>
    <row r="4072" spans="1:14" x14ac:dyDescent="0.3">
      <c r="A4072" s="10" t="s">
        <v>9</v>
      </c>
      <c r="B4072" s="10" t="s">
        <v>143</v>
      </c>
      <c r="C4072" s="10" t="s">
        <v>4743</v>
      </c>
      <c r="D4072" s="10" t="s">
        <v>4774</v>
      </c>
      <c r="E4072" s="11" t="s">
        <v>5865</v>
      </c>
      <c r="F4072" s="10" t="s">
        <v>416</v>
      </c>
      <c r="G4072" s="11" t="s">
        <v>417</v>
      </c>
      <c r="H4072" s="42">
        <v>16695.7042</v>
      </c>
      <c r="I4072" s="42">
        <v>56.879465277304298</v>
      </c>
      <c r="J4072" s="42">
        <v>255.93233030092799</v>
      </c>
      <c r="K4072" s="42">
        <v>312.81179557823299</v>
      </c>
      <c r="N4072" s="43"/>
    </row>
    <row r="4073" spans="1:14" x14ac:dyDescent="0.3">
      <c r="A4073" s="10" t="s">
        <v>9</v>
      </c>
      <c r="B4073" s="10" t="s">
        <v>143</v>
      </c>
      <c r="C4073" s="10" t="s">
        <v>4743</v>
      </c>
      <c r="D4073" s="10" t="s">
        <v>4774</v>
      </c>
      <c r="E4073" s="11" t="s">
        <v>5865</v>
      </c>
      <c r="F4073" s="10" t="s">
        <v>4746</v>
      </c>
      <c r="G4073" s="11" t="s">
        <v>4747</v>
      </c>
      <c r="H4073" s="42">
        <v>9155.7088000000003</v>
      </c>
      <c r="I4073" s="42">
        <v>31.1919648294895</v>
      </c>
      <c r="J4073" s="42">
        <v>140.34998758437999</v>
      </c>
      <c r="K4073" s="42">
        <v>171.54195241387001</v>
      </c>
      <c r="N4073" s="43"/>
    </row>
    <row r="4074" spans="1:14" x14ac:dyDescent="0.3">
      <c r="A4074" s="10" t="s">
        <v>9</v>
      </c>
      <c r="B4074" s="10" t="s">
        <v>143</v>
      </c>
      <c r="C4074" s="10" t="s">
        <v>4743</v>
      </c>
      <c r="D4074" s="10" t="s">
        <v>4774</v>
      </c>
      <c r="E4074" s="11" t="s">
        <v>5865</v>
      </c>
      <c r="F4074" s="10" t="s">
        <v>4748</v>
      </c>
      <c r="G4074" s="11" t="s">
        <v>4749</v>
      </c>
      <c r="H4074" s="42">
        <v>16658.7546</v>
      </c>
      <c r="I4074" s="42">
        <v>50.318262746155902</v>
      </c>
      <c r="J4074" s="42">
        <v>0</v>
      </c>
      <c r="K4074" s="42">
        <v>50.318262746155902</v>
      </c>
      <c r="N4074" s="43"/>
    </row>
    <row r="4075" spans="1:14" x14ac:dyDescent="0.3">
      <c r="A4075" s="10" t="s">
        <v>9</v>
      </c>
      <c r="B4075" s="10" t="s">
        <v>143</v>
      </c>
      <c r="C4075" s="10" t="s">
        <v>4743</v>
      </c>
      <c r="D4075" s="10" t="s">
        <v>4774</v>
      </c>
      <c r="E4075" s="11" t="s">
        <v>5865</v>
      </c>
      <c r="F4075" s="10" t="s">
        <v>4760</v>
      </c>
      <c r="G4075" s="11" t="s">
        <v>4761</v>
      </c>
      <c r="H4075" s="42">
        <v>6219.2683999999999</v>
      </c>
      <c r="I4075" s="42">
        <v>18.785484758564898</v>
      </c>
      <c r="J4075" s="42">
        <v>0</v>
      </c>
      <c r="K4075" s="42">
        <v>18.785484758564898</v>
      </c>
      <c r="N4075" s="43"/>
    </row>
    <row r="4076" spans="1:14" x14ac:dyDescent="0.3">
      <c r="A4076" s="10" t="s">
        <v>9</v>
      </c>
      <c r="B4076" s="10" t="s">
        <v>143</v>
      </c>
      <c r="C4076" s="10" t="s">
        <v>4743</v>
      </c>
      <c r="D4076" s="10" t="s">
        <v>4776</v>
      </c>
      <c r="E4076" s="11" t="s">
        <v>5866</v>
      </c>
      <c r="F4076" s="10" t="s">
        <v>13</v>
      </c>
      <c r="G4076" s="11" t="s">
        <v>415</v>
      </c>
      <c r="H4076" s="42">
        <v>0</v>
      </c>
      <c r="I4076" s="42">
        <v>0</v>
      </c>
      <c r="J4076" s="42">
        <v>0</v>
      </c>
      <c r="K4076" s="42">
        <v>0</v>
      </c>
      <c r="N4076" s="43"/>
    </row>
    <row r="4077" spans="1:14" x14ac:dyDescent="0.3">
      <c r="A4077" s="10" t="s">
        <v>9</v>
      </c>
      <c r="B4077" s="10" t="s">
        <v>143</v>
      </c>
      <c r="C4077" s="10" t="s">
        <v>4743</v>
      </c>
      <c r="D4077" s="10" t="s">
        <v>4776</v>
      </c>
      <c r="E4077" s="11" t="s">
        <v>5866</v>
      </c>
      <c r="F4077" s="10" t="s">
        <v>416</v>
      </c>
      <c r="G4077" s="11" t="s">
        <v>417</v>
      </c>
      <c r="H4077" s="42">
        <v>6585.5915999999997</v>
      </c>
      <c r="I4077" s="42">
        <v>43.081450747130901</v>
      </c>
      <c r="J4077" s="42">
        <v>20.757734827691401</v>
      </c>
      <c r="K4077" s="42">
        <v>63.839185574822302</v>
      </c>
      <c r="N4077" s="43"/>
    </row>
    <row r="4078" spans="1:14" x14ac:dyDescent="0.3">
      <c r="A4078" s="10" t="s">
        <v>9</v>
      </c>
      <c r="B4078" s="10" t="s">
        <v>143</v>
      </c>
      <c r="C4078" s="10" t="s">
        <v>4743</v>
      </c>
      <c r="D4078" s="10" t="s">
        <v>4776</v>
      </c>
      <c r="E4078" s="11" t="s">
        <v>5866</v>
      </c>
      <c r="F4078" s="10" t="s">
        <v>4746</v>
      </c>
      <c r="G4078" s="11" t="s">
        <v>4747</v>
      </c>
      <c r="H4078" s="42">
        <v>2923.3600999999999</v>
      </c>
      <c r="I4078" s="42">
        <v>19.1239610633606</v>
      </c>
      <c r="J4078" s="42">
        <v>9.2144091186337302</v>
      </c>
      <c r="K4078" s="42">
        <v>28.3383701819943</v>
      </c>
      <c r="N4078" s="43"/>
    </row>
    <row r="4079" spans="1:14" x14ac:dyDescent="0.3">
      <c r="A4079" s="10" t="s">
        <v>9</v>
      </c>
      <c r="B4079" s="10" t="s">
        <v>143</v>
      </c>
      <c r="C4079" s="10" t="s">
        <v>4743</v>
      </c>
      <c r="D4079" s="10" t="s">
        <v>4776</v>
      </c>
      <c r="E4079" s="11" t="s">
        <v>5866</v>
      </c>
      <c r="F4079" s="10" t="s">
        <v>4748</v>
      </c>
      <c r="G4079" s="11" t="s">
        <v>4749</v>
      </c>
      <c r="H4079" s="42">
        <v>21031.066500000001</v>
      </c>
      <c r="I4079" s="42">
        <v>130.04830125170901</v>
      </c>
      <c r="J4079" s="42">
        <v>0</v>
      </c>
      <c r="K4079" s="42">
        <v>130.04830125170901</v>
      </c>
      <c r="N4079" s="43"/>
    </row>
    <row r="4080" spans="1:14" x14ac:dyDescent="0.3">
      <c r="A4080" s="10" t="s">
        <v>9</v>
      </c>
      <c r="B4080" s="10" t="s">
        <v>143</v>
      </c>
      <c r="C4080" s="10" t="s">
        <v>4743</v>
      </c>
      <c r="D4080" s="10" t="s">
        <v>4776</v>
      </c>
      <c r="E4080" s="11" t="s">
        <v>5866</v>
      </c>
      <c r="F4080" s="10" t="s">
        <v>4760</v>
      </c>
      <c r="G4080" s="11" t="s">
        <v>4761</v>
      </c>
      <c r="H4080" s="42">
        <v>4175.2852999999996</v>
      </c>
      <c r="I4080" s="42">
        <v>25.8184127485011</v>
      </c>
      <c r="J4080" s="42">
        <v>0</v>
      </c>
      <c r="K4080" s="42">
        <v>25.8184127485011</v>
      </c>
      <c r="N4080" s="43"/>
    </row>
    <row r="4081" spans="1:14" x14ac:dyDescent="0.3">
      <c r="A4081" s="10" t="s">
        <v>9</v>
      </c>
      <c r="B4081" s="10" t="s">
        <v>143</v>
      </c>
      <c r="C4081" s="10" t="s">
        <v>4743</v>
      </c>
      <c r="D4081" s="10" t="s">
        <v>4776</v>
      </c>
      <c r="E4081" s="11" t="s">
        <v>5866</v>
      </c>
      <c r="F4081" s="10" t="s">
        <v>4754</v>
      </c>
      <c r="G4081" s="11" t="s">
        <v>4755</v>
      </c>
      <c r="H4081" s="42">
        <v>2023.8648000000001</v>
      </c>
      <c r="I4081" s="42">
        <v>13.239665351557299</v>
      </c>
      <c r="J4081" s="42">
        <v>6.3792063129002701</v>
      </c>
      <c r="K4081" s="42">
        <v>19.6188716644576</v>
      </c>
      <c r="N4081" s="43"/>
    </row>
    <row r="4082" spans="1:14" x14ac:dyDescent="0.3">
      <c r="A4082" s="10" t="s">
        <v>9</v>
      </c>
      <c r="B4082" s="10" t="s">
        <v>143</v>
      </c>
      <c r="C4082" s="10" t="s">
        <v>4743</v>
      </c>
      <c r="D4082" s="10" t="s">
        <v>4835</v>
      </c>
      <c r="E4082" s="11" t="s">
        <v>4854</v>
      </c>
      <c r="F4082" s="10" t="s">
        <v>416</v>
      </c>
      <c r="G4082" s="11" t="s">
        <v>417</v>
      </c>
      <c r="H4082" s="42">
        <v>29307.207299999998</v>
      </c>
      <c r="I4082" s="42">
        <v>96.193389327533694</v>
      </c>
      <c r="J4082" s="42">
        <v>3413.82623635963</v>
      </c>
      <c r="K4082" s="42">
        <v>3510.01962568717</v>
      </c>
      <c r="N4082" s="43"/>
    </row>
    <row r="4083" spans="1:14" x14ac:dyDescent="0.3">
      <c r="A4083" s="10" t="s">
        <v>9</v>
      </c>
      <c r="B4083" s="10" t="s">
        <v>143</v>
      </c>
      <c r="C4083" s="10" t="s">
        <v>4743</v>
      </c>
      <c r="D4083" s="10" t="s">
        <v>4835</v>
      </c>
      <c r="E4083" s="11" t="s">
        <v>4854</v>
      </c>
      <c r="F4083" s="10" t="s">
        <v>4746</v>
      </c>
      <c r="G4083" s="11" t="s">
        <v>4747</v>
      </c>
      <c r="H4083" s="42">
        <v>20232.3868</v>
      </c>
      <c r="I4083" s="42">
        <v>66.407619028145106</v>
      </c>
      <c r="J4083" s="42">
        <v>2356.7531377914202</v>
      </c>
      <c r="K4083" s="42">
        <v>2423.16075681957</v>
      </c>
      <c r="N4083" s="43"/>
    </row>
    <row r="4084" spans="1:14" x14ac:dyDescent="0.3">
      <c r="A4084" s="10" t="s">
        <v>9</v>
      </c>
      <c r="B4084" s="10" t="s">
        <v>143</v>
      </c>
      <c r="C4084" s="10" t="s">
        <v>4743</v>
      </c>
      <c r="D4084" s="10" t="s">
        <v>4835</v>
      </c>
      <c r="E4084" s="11" t="s">
        <v>4854</v>
      </c>
      <c r="F4084" s="10" t="s">
        <v>4748</v>
      </c>
      <c r="G4084" s="11" t="s">
        <v>4749</v>
      </c>
      <c r="H4084" s="42">
        <v>173909.266</v>
      </c>
      <c r="I4084" s="42">
        <v>570.81254885221801</v>
      </c>
      <c r="J4084" s="42">
        <v>20257.679544692401</v>
      </c>
      <c r="K4084" s="42">
        <v>20828.492093544701</v>
      </c>
      <c r="N4084" s="43"/>
    </row>
    <row r="4085" spans="1:14" x14ac:dyDescent="0.3">
      <c r="A4085" s="10" t="s">
        <v>9</v>
      </c>
      <c r="B4085" s="10" t="s">
        <v>143</v>
      </c>
      <c r="C4085" s="10" t="s">
        <v>4743</v>
      </c>
      <c r="D4085" s="10" t="s">
        <v>4835</v>
      </c>
      <c r="E4085" s="11" t="s">
        <v>4854</v>
      </c>
      <c r="F4085" s="10" t="s">
        <v>4754</v>
      </c>
      <c r="G4085" s="11" t="s">
        <v>4755</v>
      </c>
      <c r="H4085" s="42">
        <v>1933.9781</v>
      </c>
      <c r="I4085" s="42">
        <v>6.3477871129844603</v>
      </c>
      <c r="J4085" s="42">
        <v>225.27787346535601</v>
      </c>
      <c r="K4085" s="42">
        <v>231.62566057834101</v>
      </c>
      <c r="N4085" s="43"/>
    </row>
    <row r="4086" spans="1:14" x14ac:dyDescent="0.3">
      <c r="A4086" s="10" t="s">
        <v>9</v>
      </c>
      <c r="B4086" s="10" t="s">
        <v>143</v>
      </c>
      <c r="C4086" s="10" t="s">
        <v>4779</v>
      </c>
      <c r="D4086" s="10" t="s">
        <v>5490</v>
      </c>
      <c r="E4086" s="11" t="s">
        <v>5867</v>
      </c>
      <c r="F4086" s="10" t="s">
        <v>416</v>
      </c>
      <c r="G4086" s="11" t="s">
        <v>417</v>
      </c>
      <c r="H4086" s="42">
        <v>8818580.4734000005</v>
      </c>
      <c r="I4086" s="42">
        <v>33409.844761786</v>
      </c>
      <c r="J4086" s="42">
        <v>3541621.02459196</v>
      </c>
      <c r="K4086" s="42">
        <v>3575030.86935374</v>
      </c>
      <c r="N4086" s="43"/>
    </row>
    <row r="4087" spans="1:14" x14ac:dyDescent="0.3">
      <c r="A4087" s="10" t="s">
        <v>9</v>
      </c>
      <c r="B4087" s="10" t="s">
        <v>143</v>
      </c>
      <c r="C4087" s="10" t="s">
        <v>4779</v>
      </c>
      <c r="D4087" s="10" t="s">
        <v>5490</v>
      </c>
      <c r="E4087" s="11" t="s">
        <v>5867</v>
      </c>
      <c r="F4087" s="10" t="s">
        <v>4782</v>
      </c>
      <c r="G4087" s="11" t="s">
        <v>4783</v>
      </c>
      <c r="H4087" s="42">
        <v>0</v>
      </c>
      <c r="I4087" s="42">
        <v>0</v>
      </c>
      <c r="J4087" s="42">
        <v>0</v>
      </c>
      <c r="K4087" s="42">
        <v>0</v>
      </c>
      <c r="N4087" s="43"/>
    </row>
    <row r="4088" spans="1:14" x14ac:dyDescent="0.3">
      <c r="A4088" s="10" t="s">
        <v>9</v>
      </c>
      <c r="B4088" s="10" t="s">
        <v>143</v>
      </c>
      <c r="C4088" s="10" t="s">
        <v>4779</v>
      </c>
      <c r="D4088" s="10" t="s">
        <v>5490</v>
      </c>
      <c r="E4088" s="11" t="s">
        <v>5867</v>
      </c>
      <c r="F4088" s="10" t="s">
        <v>4784</v>
      </c>
      <c r="G4088" s="11" t="s">
        <v>4785</v>
      </c>
      <c r="H4088" s="42">
        <v>0</v>
      </c>
      <c r="I4088" s="42">
        <v>0</v>
      </c>
      <c r="J4088" s="42">
        <v>0</v>
      </c>
      <c r="K4088" s="42">
        <v>0</v>
      </c>
      <c r="N4088" s="43"/>
    </row>
    <row r="4089" spans="1:14" x14ac:dyDescent="0.3">
      <c r="A4089" s="10" t="s">
        <v>9</v>
      </c>
      <c r="B4089" s="10" t="s">
        <v>143</v>
      </c>
      <c r="C4089" s="10" t="s">
        <v>4779</v>
      </c>
      <c r="D4089" s="10" t="s">
        <v>5490</v>
      </c>
      <c r="E4089" s="11" t="s">
        <v>5867</v>
      </c>
      <c r="F4089" s="10" t="s">
        <v>4731</v>
      </c>
      <c r="G4089" s="11" t="s">
        <v>4732</v>
      </c>
      <c r="H4089" s="42">
        <v>0</v>
      </c>
      <c r="I4089" s="42">
        <v>0</v>
      </c>
      <c r="J4089" s="42">
        <v>0</v>
      </c>
      <c r="K4089" s="42">
        <v>0</v>
      </c>
      <c r="N4089" s="43"/>
    </row>
    <row r="4090" spans="1:14" x14ac:dyDescent="0.3">
      <c r="A4090" s="10" t="s">
        <v>9</v>
      </c>
      <c r="B4090" s="10" t="s">
        <v>143</v>
      </c>
      <c r="C4090" s="10" t="s">
        <v>4779</v>
      </c>
      <c r="D4090" s="10" t="s">
        <v>5490</v>
      </c>
      <c r="E4090" s="11" t="s">
        <v>5867</v>
      </c>
      <c r="F4090" s="10" t="s">
        <v>4786</v>
      </c>
      <c r="G4090" s="11" t="s">
        <v>4787</v>
      </c>
      <c r="H4090" s="42">
        <v>0</v>
      </c>
      <c r="I4090" s="42">
        <v>0</v>
      </c>
      <c r="J4090" s="42">
        <v>0</v>
      </c>
      <c r="K4090" s="42">
        <v>0</v>
      </c>
      <c r="N4090" s="43"/>
    </row>
    <row r="4091" spans="1:14" x14ac:dyDescent="0.3">
      <c r="A4091" s="10" t="s">
        <v>9</v>
      </c>
      <c r="B4091" s="10" t="s">
        <v>143</v>
      </c>
      <c r="C4091" s="10" t="s">
        <v>4779</v>
      </c>
      <c r="D4091" s="10" t="s">
        <v>5490</v>
      </c>
      <c r="E4091" s="11" t="s">
        <v>5867</v>
      </c>
      <c r="F4091" s="10" t="s">
        <v>4869</v>
      </c>
      <c r="G4091" s="11" t="s">
        <v>4870</v>
      </c>
      <c r="H4091" s="42">
        <v>162757.75949999999</v>
      </c>
      <c r="I4091" s="42">
        <v>616.61981707823998</v>
      </c>
      <c r="J4091" s="42">
        <v>0</v>
      </c>
      <c r="K4091" s="42">
        <v>616.61981707823998</v>
      </c>
      <c r="N4091" s="43"/>
    </row>
    <row r="4092" spans="1:14" x14ac:dyDescent="0.3">
      <c r="A4092" s="10" t="s">
        <v>9</v>
      </c>
      <c r="B4092" s="10" t="s">
        <v>143</v>
      </c>
      <c r="C4092" s="10" t="s">
        <v>4779</v>
      </c>
      <c r="D4092" s="10" t="s">
        <v>5490</v>
      </c>
      <c r="E4092" s="11" t="s">
        <v>5867</v>
      </c>
      <c r="F4092" s="10" t="s">
        <v>5076</v>
      </c>
      <c r="G4092" s="11" t="s">
        <v>5077</v>
      </c>
      <c r="H4092" s="42">
        <v>85561.906300000002</v>
      </c>
      <c r="I4092" s="42">
        <v>324.15761411823399</v>
      </c>
      <c r="J4092" s="42">
        <v>34362.429087244098</v>
      </c>
      <c r="K4092" s="42">
        <v>34686.586701362299</v>
      </c>
      <c r="N4092" s="43"/>
    </row>
    <row r="4093" spans="1:14" x14ac:dyDescent="0.3">
      <c r="A4093" s="10" t="s">
        <v>9</v>
      </c>
      <c r="B4093" s="10" t="s">
        <v>143</v>
      </c>
      <c r="C4093" s="10" t="s">
        <v>4779</v>
      </c>
      <c r="D4093" s="10" t="s">
        <v>5490</v>
      </c>
      <c r="E4093" s="11" t="s">
        <v>5867</v>
      </c>
      <c r="F4093" s="10" t="s">
        <v>4788</v>
      </c>
      <c r="G4093" s="11" t="s">
        <v>4789</v>
      </c>
      <c r="H4093" s="42">
        <v>0</v>
      </c>
      <c r="I4093" s="42">
        <v>0</v>
      </c>
      <c r="J4093" s="42">
        <v>0</v>
      </c>
      <c r="K4093" s="42">
        <v>0</v>
      </c>
      <c r="N4093" s="43"/>
    </row>
    <row r="4094" spans="1:14" x14ac:dyDescent="0.3">
      <c r="A4094" s="10" t="s">
        <v>9</v>
      </c>
      <c r="B4094" s="10" t="s">
        <v>143</v>
      </c>
      <c r="C4094" s="10" t="s">
        <v>4779</v>
      </c>
      <c r="D4094" s="10" t="s">
        <v>5490</v>
      </c>
      <c r="E4094" s="11" t="s">
        <v>5867</v>
      </c>
      <c r="F4094" s="10" t="s">
        <v>4741</v>
      </c>
      <c r="G4094" s="11" t="s">
        <v>4742</v>
      </c>
      <c r="H4094" s="42">
        <v>168842.1617</v>
      </c>
      <c r="I4094" s="42">
        <v>639.67102519331502</v>
      </c>
      <c r="J4094" s="42">
        <v>67808.526732161699</v>
      </c>
      <c r="K4094" s="42">
        <v>68448.197757354996</v>
      </c>
      <c r="N4094" s="43"/>
    </row>
    <row r="4095" spans="1:14" x14ac:dyDescent="0.3">
      <c r="A4095" s="10" t="s">
        <v>9</v>
      </c>
      <c r="B4095" s="10" t="s">
        <v>143</v>
      </c>
      <c r="C4095" s="10" t="s">
        <v>4779</v>
      </c>
      <c r="D4095" s="10" t="s">
        <v>5490</v>
      </c>
      <c r="E4095" s="11" t="s">
        <v>5867</v>
      </c>
      <c r="F4095" s="10" t="s">
        <v>421</v>
      </c>
      <c r="G4095" s="11" t="s">
        <v>422</v>
      </c>
      <c r="H4095" s="42">
        <v>196221.97169999999</v>
      </c>
      <c r="I4095" s="42">
        <v>743.40146171114998</v>
      </c>
      <c r="J4095" s="42">
        <v>78804.504040079803</v>
      </c>
      <c r="K4095" s="42">
        <v>79547.905501790898</v>
      </c>
      <c r="N4095" s="43"/>
    </row>
    <row r="4096" spans="1:14" x14ac:dyDescent="0.3">
      <c r="A4096" s="10" t="s">
        <v>9</v>
      </c>
      <c r="B4096" s="10" t="s">
        <v>143</v>
      </c>
      <c r="C4096" s="10" t="s">
        <v>4779</v>
      </c>
      <c r="D4096" s="10" t="s">
        <v>5763</v>
      </c>
      <c r="E4096" s="11" t="s">
        <v>5764</v>
      </c>
      <c r="F4096" s="10" t="s">
        <v>416</v>
      </c>
      <c r="G4096" s="11" t="s">
        <v>417</v>
      </c>
      <c r="H4096" s="42">
        <v>71978.6011</v>
      </c>
      <c r="I4096" s="42">
        <v>730.63305599858199</v>
      </c>
      <c r="J4096" s="42">
        <v>24902.855726563899</v>
      </c>
      <c r="K4096" s="42">
        <v>25633.488782562501</v>
      </c>
      <c r="N4096" s="43"/>
    </row>
    <row r="4097" spans="1:14" x14ac:dyDescent="0.3">
      <c r="A4097" s="10" t="s">
        <v>9</v>
      </c>
      <c r="B4097" s="10" t="s">
        <v>143</v>
      </c>
      <c r="C4097" s="10" t="s">
        <v>4779</v>
      </c>
      <c r="D4097" s="10" t="s">
        <v>5763</v>
      </c>
      <c r="E4097" s="11" t="s">
        <v>5764</v>
      </c>
      <c r="F4097" s="10" t="s">
        <v>4731</v>
      </c>
      <c r="G4097" s="11" t="s">
        <v>4732</v>
      </c>
      <c r="H4097" s="42">
        <v>0</v>
      </c>
      <c r="I4097" s="42">
        <v>0</v>
      </c>
      <c r="J4097" s="42">
        <v>0</v>
      </c>
      <c r="K4097" s="42">
        <v>0</v>
      </c>
      <c r="N4097" s="43"/>
    </row>
    <row r="4098" spans="1:14" x14ac:dyDescent="0.3">
      <c r="A4098" s="10" t="s">
        <v>9</v>
      </c>
      <c r="B4098" s="10" t="s">
        <v>143</v>
      </c>
      <c r="C4098" s="10" t="s">
        <v>4779</v>
      </c>
      <c r="D4098" s="10" t="s">
        <v>5763</v>
      </c>
      <c r="E4098" s="11" t="s">
        <v>5764</v>
      </c>
      <c r="F4098" s="10" t="s">
        <v>4786</v>
      </c>
      <c r="G4098" s="11" t="s">
        <v>4787</v>
      </c>
      <c r="H4098" s="42">
        <v>0</v>
      </c>
      <c r="I4098" s="42">
        <v>0</v>
      </c>
      <c r="J4098" s="42">
        <v>0</v>
      </c>
      <c r="K4098" s="42">
        <v>0</v>
      </c>
      <c r="N4098" s="43"/>
    </row>
    <row r="4099" spans="1:14" x14ac:dyDescent="0.3">
      <c r="A4099" s="10" t="s">
        <v>9</v>
      </c>
      <c r="B4099" s="10" t="s">
        <v>143</v>
      </c>
      <c r="C4099" s="10" t="s">
        <v>4779</v>
      </c>
      <c r="D4099" s="10" t="s">
        <v>5763</v>
      </c>
      <c r="E4099" s="11" t="s">
        <v>5764</v>
      </c>
      <c r="F4099" s="10" t="s">
        <v>4788</v>
      </c>
      <c r="G4099" s="11" t="s">
        <v>4789</v>
      </c>
      <c r="H4099" s="42">
        <v>0</v>
      </c>
      <c r="I4099" s="42">
        <v>0</v>
      </c>
      <c r="J4099" s="42">
        <v>0</v>
      </c>
      <c r="K4099" s="42">
        <v>0</v>
      </c>
      <c r="N4099" s="43"/>
    </row>
    <row r="4100" spans="1:14" x14ac:dyDescent="0.3">
      <c r="A4100" s="10" t="s">
        <v>9</v>
      </c>
      <c r="B4100" s="10" t="s">
        <v>143</v>
      </c>
      <c r="C4100" s="10" t="s">
        <v>4779</v>
      </c>
      <c r="D4100" s="10" t="s">
        <v>5763</v>
      </c>
      <c r="E4100" s="11" t="s">
        <v>5764</v>
      </c>
      <c r="F4100" s="10" t="s">
        <v>4741</v>
      </c>
      <c r="G4100" s="11" t="s">
        <v>4742</v>
      </c>
      <c r="H4100" s="42">
        <v>485.90870000000001</v>
      </c>
      <c r="I4100" s="42">
        <v>4.93231259968102</v>
      </c>
      <c r="J4100" s="42">
        <v>168.11266347687399</v>
      </c>
      <c r="K4100" s="42">
        <v>173.044976076555</v>
      </c>
      <c r="N4100" s="43"/>
    </row>
    <row r="4101" spans="1:14" x14ac:dyDescent="0.3">
      <c r="A4101" s="10" t="s">
        <v>9</v>
      </c>
      <c r="B4101" s="10" t="s">
        <v>143</v>
      </c>
      <c r="C4101" s="10" t="s">
        <v>4779</v>
      </c>
      <c r="D4101" s="10" t="s">
        <v>5868</v>
      </c>
      <c r="E4101" s="11" t="s">
        <v>5869</v>
      </c>
      <c r="F4101" s="10" t="s">
        <v>416</v>
      </c>
      <c r="G4101" s="11" t="s">
        <v>417</v>
      </c>
      <c r="H4101" s="42">
        <v>9613.8783000000003</v>
      </c>
      <c r="I4101" s="42">
        <v>151.87122674595901</v>
      </c>
      <c r="J4101" s="42">
        <v>813.39943351631598</v>
      </c>
      <c r="K4101" s="42">
        <v>965.27066026227499</v>
      </c>
      <c r="N4101" s="43"/>
    </row>
    <row r="4102" spans="1:14" x14ac:dyDescent="0.3">
      <c r="A4102" s="10" t="s">
        <v>9</v>
      </c>
      <c r="B4102" s="10" t="s">
        <v>143</v>
      </c>
      <c r="C4102" s="10" t="s">
        <v>4779</v>
      </c>
      <c r="D4102" s="10" t="s">
        <v>5868</v>
      </c>
      <c r="E4102" s="11" t="s">
        <v>5869</v>
      </c>
      <c r="F4102" s="10" t="s">
        <v>4731</v>
      </c>
      <c r="G4102" s="11" t="s">
        <v>4732</v>
      </c>
      <c r="H4102" s="42">
        <v>0</v>
      </c>
      <c r="I4102" s="42">
        <v>0</v>
      </c>
      <c r="J4102" s="42">
        <v>0</v>
      </c>
      <c r="K4102" s="42">
        <v>0</v>
      </c>
      <c r="N4102" s="43"/>
    </row>
    <row r="4103" spans="1:14" x14ac:dyDescent="0.3">
      <c r="A4103" s="10" t="s">
        <v>9</v>
      </c>
      <c r="B4103" s="10" t="s">
        <v>143</v>
      </c>
      <c r="C4103" s="10" t="s">
        <v>4779</v>
      </c>
      <c r="D4103" s="10" t="s">
        <v>5868</v>
      </c>
      <c r="E4103" s="11" t="s">
        <v>5869</v>
      </c>
      <c r="F4103" s="10" t="s">
        <v>4786</v>
      </c>
      <c r="G4103" s="11" t="s">
        <v>4787</v>
      </c>
      <c r="H4103" s="42">
        <v>0</v>
      </c>
      <c r="I4103" s="42">
        <v>0</v>
      </c>
      <c r="J4103" s="42">
        <v>0</v>
      </c>
      <c r="K4103" s="42">
        <v>0</v>
      </c>
      <c r="N4103" s="43"/>
    </row>
    <row r="4104" spans="1:14" x14ac:dyDescent="0.3">
      <c r="A4104" s="10" t="s">
        <v>9</v>
      </c>
      <c r="B4104" s="10" t="s">
        <v>143</v>
      </c>
      <c r="C4104" s="10" t="s">
        <v>4779</v>
      </c>
      <c r="D4104" s="10" t="s">
        <v>5870</v>
      </c>
      <c r="E4104" s="11" t="s">
        <v>5871</v>
      </c>
      <c r="F4104" s="10" t="s">
        <v>416</v>
      </c>
      <c r="G4104" s="11" t="s">
        <v>417</v>
      </c>
      <c r="H4104" s="42">
        <v>5416.4566999999997</v>
      </c>
      <c r="I4104" s="42">
        <v>2.6106008333706701E-2</v>
      </c>
      <c r="J4104" s="42">
        <v>165.16367803217</v>
      </c>
      <c r="K4104" s="42">
        <v>165.18978404050401</v>
      </c>
      <c r="N4104" s="43"/>
    </row>
    <row r="4105" spans="1:14" x14ac:dyDescent="0.3">
      <c r="A4105" s="10" t="s">
        <v>9</v>
      </c>
      <c r="B4105" s="10" t="s">
        <v>143</v>
      </c>
      <c r="C4105" s="10" t="s">
        <v>4779</v>
      </c>
      <c r="D4105" s="10" t="s">
        <v>5870</v>
      </c>
      <c r="E4105" s="11" t="s">
        <v>5871</v>
      </c>
      <c r="F4105" s="10" t="s">
        <v>4731</v>
      </c>
      <c r="G4105" s="11" t="s">
        <v>4732</v>
      </c>
      <c r="H4105" s="42">
        <v>0</v>
      </c>
      <c r="I4105" s="42">
        <v>0</v>
      </c>
      <c r="J4105" s="42">
        <v>0</v>
      </c>
      <c r="K4105" s="42">
        <v>0</v>
      </c>
      <c r="N4105" s="43"/>
    </row>
    <row r="4106" spans="1:14" x14ac:dyDescent="0.3">
      <c r="A4106" s="10" t="s">
        <v>9</v>
      </c>
      <c r="B4106" s="10" t="s">
        <v>143</v>
      </c>
      <c r="C4106" s="10" t="s">
        <v>4779</v>
      </c>
      <c r="D4106" s="10" t="s">
        <v>5870</v>
      </c>
      <c r="E4106" s="11" t="s">
        <v>5871</v>
      </c>
      <c r="F4106" s="10" t="s">
        <v>4786</v>
      </c>
      <c r="G4106" s="11" t="s">
        <v>4787</v>
      </c>
      <c r="H4106" s="42">
        <v>0</v>
      </c>
      <c r="I4106" s="42">
        <v>0</v>
      </c>
      <c r="J4106" s="42">
        <v>0</v>
      </c>
      <c r="K4106" s="42">
        <v>0</v>
      </c>
      <c r="N4106" s="43"/>
    </row>
    <row r="4107" spans="1:14" x14ac:dyDescent="0.3">
      <c r="A4107" s="10" t="s">
        <v>9</v>
      </c>
      <c r="B4107" s="10" t="s">
        <v>143</v>
      </c>
      <c r="C4107" s="10" t="s">
        <v>4779</v>
      </c>
      <c r="D4107" s="10" t="s">
        <v>5872</v>
      </c>
      <c r="E4107" s="11" t="s">
        <v>5873</v>
      </c>
      <c r="F4107" s="10" t="s">
        <v>13</v>
      </c>
      <c r="G4107" s="11" t="s">
        <v>415</v>
      </c>
      <c r="H4107" s="42">
        <v>0</v>
      </c>
      <c r="I4107" s="42">
        <v>0</v>
      </c>
      <c r="J4107" s="42">
        <v>0</v>
      </c>
      <c r="K4107" s="42">
        <v>0</v>
      </c>
      <c r="N4107" s="43"/>
    </row>
    <row r="4108" spans="1:14" x14ac:dyDescent="0.3">
      <c r="A4108" s="10" t="s">
        <v>9</v>
      </c>
      <c r="B4108" s="10" t="s">
        <v>143</v>
      </c>
      <c r="C4108" s="10" t="s">
        <v>4779</v>
      </c>
      <c r="D4108" s="10" t="s">
        <v>5872</v>
      </c>
      <c r="E4108" s="11" t="s">
        <v>5873</v>
      </c>
      <c r="F4108" s="10" t="s">
        <v>416</v>
      </c>
      <c r="G4108" s="11" t="s">
        <v>417</v>
      </c>
      <c r="H4108" s="42">
        <v>46013.9853</v>
      </c>
      <c r="I4108" s="42">
        <v>653.11460246041702</v>
      </c>
      <c r="J4108" s="42">
        <v>8169.1055336598702</v>
      </c>
      <c r="K4108" s="42">
        <v>8822.2201361202897</v>
      </c>
      <c r="N4108" s="43"/>
    </row>
    <row r="4109" spans="1:14" x14ac:dyDescent="0.3">
      <c r="A4109" s="10" t="s">
        <v>9</v>
      </c>
      <c r="B4109" s="10" t="s">
        <v>143</v>
      </c>
      <c r="C4109" s="10" t="s">
        <v>4779</v>
      </c>
      <c r="D4109" s="10" t="s">
        <v>5872</v>
      </c>
      <c r="E4109" s="11" t="s">
        <v>5873</v>
      </c>
      <c r="F4109" s="10" t="s">
        <v>4731</v>
      </c>
      <c r="G4109" s="11" t="s">
        <v>4732</v>
      </c>
      <c r="H4109" s="42">
        <v>0</v>
      </c>
      <c r="I4109" s="42">
        <v>0</v>
      </c>
      <c r="J4109" s="42">
        <v>0</v>
      </c>
      <c r="K4109" s="42">
        <v>0</v>
      </c>
      <c r="N4109" s="43"/>
    </row>
    <row r="4110" spans="1:14" x14ac:dyDescent="0.3">
      <c r="A4110" s="10" t="s">
        <v>9</v>
      </c>
      <c r="B4110" s="10" t="s">
        <v>143</v>
      </c>
      <c r="C4110" s="10" t="s">
        <v>4779</v>
      </c>
      <c r="D4110" s="10" t="s">
        <v>5872</v>
      </c>
      <c r="E4110" s="11" t="s">
        <v>5873</v>
      </c>
      <c r="F4110" s="10" t="s">
        <v>4786</v>
      </c>
      <c r="G4110" s="11" t="s">
        <v>4787</v>
      </c>
      <c r="H4110" s="42">
        <v>0</v>
      </c>
      <c r="I4110" s="42">
        <v>0</v>
      </c>
      <c r="J4110" s="42">
        <v>0</v>
      </c>
      <c r="K4110" s="42">
        <v>0</v>
      </c>
      <c r="N4110" s="43"/>
    </row>
    <row r="4111" spans="1:14" x14ac:dyDescent="0.3">
      <c r="A4111" s="10" t="s">
        <v>9</v>
      </c>
      <c r="B4111" s="10" t="s">
        <v>143</v>
      </c>
      <c r="C4111" s="10" t="s">
        <v>4779</v>
      </c>
      <c r="D4111" s="10" t="s">
        <v>5872</v>
      </c>
      <c r="E4111" s="11" t="s">
        <v>5873</v>
      </c>
      <c r="F4111" s="10" t="s">
        <v>71</v>
      </c>
      <c r="G4111" s="11" t="s">
        <v>4778</v>
      </c>
      <c r="H4111" s="42">
        <v>0</v>
      </c>
      <c r="I4111" s="42">
        <v>0</v>
      </c>
      <c r="J4111" s="42">
        <v>0</v>
      </c>
      <c r="K4111" s="42">
        <v>0</v>
      </c>
      <c r="N4111" s="43"/>
    </row>
    <row r="4112" spans="1:14" x14ac:dyDescent="0.3">
      <c r="A4112" s="10" t="s">
        <v>9</v>
      </c>
      <c r="B4112" s="10" t="s">
        <v>143</v>
      </c>
      <c r="C4112" s="10" t="s">
        <v>4779</v>
      </c>
      <c r="D4112" s="10" t="s">
        <v>5872</v>
      </c>
      <c r="E4112" s="11" t="s">
        <v>5873</v>
      </c>
      <c r="F4112" s="10" t="s">
        <v>4788</v>
      </c>
      <c r="G4112" s="11" t="s">
        <v>4789</v>
      </c>
      <c r="H4112" s="42">
        <v>0</v>
      </c>
      <c r="I4112" s="42">
        <v>0</v>
      </c>
      <c r="J4112" s="42">
        <v>0</v>
      </c>
      <c r="K4112" s="42">
        <v>0</v>
      </c>
      <c r="N4112" s="43"/>
    </row>
    <row r="4113" spans="1:14" x14ac:dyDescent="0.3">
      <c r="A4113" s="10" t="s">
        <v>9</v>
      </c>
      <c r="B4113" s="10" t="s">
        <v>143</v>
      </c>
      <c r="C4113" s="10" t="s">
        <v>4779</v>
      </c>
      <c r="D4113" s="10" t="s">
        <v>99</v>
      </c>
      <c r="E4113" s="11" t="s">
        <v>5874</v>
      </c>
      <c r="F4113" s="10" t="s">
        <v>416</v>
      </c>
      <c r="G4113" s="11" t="s">
        <v>417</v>
      </c>
      <c r="H4113" s="42">
        <v>10982.019700000001</v>
      </c>
      <c r="I4113" s="42">
        <v>130.056606439891</v>
      </c>
      <c r="J4113" s="42">
        <v>1244.2143104202401</v>
      </c>
      <c r="K4113" s="42">
        <v>1374.27091686013</v>
      </c>
      <c r="N4113" s="43"/>
    </row>
    <row r="4114" spans="1:14" x14ac:dyDescent="0.3">
      <c r="A4114" s="10" t="s">
        <v>9</v>
      </c>
      <c r="B4114" s="10" t="s">
        <v>143</v>
      </c>
      <c r="C4114" s="10" t="s">
        <v>4779</v>
      </c>
      <c r="D4114" s="10" t="s">
        <v>99</v>
      </c>
      <c r="E4114" s="11" t="s">
        <v>5874</v>
      </c>
      <c r="F4114" s="10" t="s">
        <v>4731</v>
      </c>
      <c r="G4114" s="11" t="s">
        <v>4732</v>
      </c>
      <c r="H4114" s="42">
        <v>0</v>
      </c>
      <c r="I4114" s="42">
        <v>0</v>
      </c>
      <c r="J4114" s="42">
        <v>0</v>
      </c>
      <c r="K4114" s="42">
        <v>0</v>
      </c>
      <c r="N4114" s="43"/>
    </row>
    <row r="4115" spans="1:14" x14ac:dyDescent="0.3">
      <c r="A4115" s="10" t="s">
        <v>9</v>
      </c>
      <c r="B4115" s="10" t="s">
        <v>143</v>
      </c>
      <c r="C4115" s="10" t="s">
        <v>4779</v>
      </c>
      <c r="D4115" s="10" t="s">
        <v>99</v>
      </c>
      <c r="E4115" s="11" t="s">
        <v>5874</v>
      </c>
      <c r="F4115" s="10" t="s">
        <v>4786</v>
      </c>
      <c r="G4115" s="11" t="s">
        <v>4787</v>
      </c>
      <c r="H4115" s="42">
        <v>0</v>
      </c>
      <c r="I4115" s="42">
        <v>0</v>
      </c>
      <c r="J4115" s="42">
        <v>0</v>
      </c>
      <c r="K4115" s="42">
        <v>0</v>
      </c>
      <c r="N4115" s="43"/>
    </row>
    <row r="4116" spans="1:14" x14ac:dyDescent="0.3">
      <c r="A4116" s="10" t="s">
        <v>9</v>
      </c>
      <c r="B4116" s="10" t="s">
        <v>143</v>
      </c>
      <c r="C4116" s="10" t="s">
        <v>4779</v>
      </c>
      <c r="D4116" s="10" t="s">
        <v>5875</v>
      </c>
      <c r="E4116" s="11" t="s">
        <v>5876</v>
      </c>
      <c r="F4116" s="10" t="s">
        <v>13</v>
      </c>
      <c r="G4116" s="11" t="s">
        <v>415</v>
      </c>
      <c r="H4116" s="42">
        <v>0</v>
      </c>
      <c r="I4116" s="42">
        <v>0</v>
      </c>
      <c r="J4116" s="42">
        <v>0</v>
      </c>
      <c r="K4116" s="42">
        <v>0</v>
      </c>
      <c r="N4116" s="43"/>
    </row>
    <row r="4117" spans="1:14" x14ac:dyDescent="0.3">
      <c r="A4117" s="10" t="s">
        <v>9</v>
      </c>
      <c r="B4117" s="10" t="s">
        <v>143</v>
      </c>
      <c r="C4117" s="10" t="s">
        <v>4779</v>
      </c>
      <c r="D4117" s="10" t="s">
        <v>5875</v>
      </c>
      <c r="E4117" s="11" t="s">
        <v>5876</v>
      </c>
      <c r="F4117" s="10" t="s">
        <v>416</v>
      </c>
      <c r="G4117" s="11" t="s">
        <v>417</v>
      </c>
      <c r="H4117" s="42">
        <v>44195.840700000001</v>
      </c>
      <c r="I4117" s="42">
        <v>467.33496488963101</v>
      </c>
      <c r="J4117" s="42">
        <v>6358.5580653084398</v>
      </c>
      <c r="K4117" s="42">
        <v>6825.8930301980699</v>
      </c>
      <c r="N4117" s="43"/>
    </row>
    <row r="4118" spans="1:14" x14ac:dyDescent="0.3">
      <c r="A4118" s="10" t="s">
        <v>9</v>
      </c>
      <c r="B4118" s="10" t="s">
        <v>143</v>
      </c>
      <c r="C4118" s="10" t="s">
        <v>4779</v>
      </c>
      <c r="D4118" s="10" t="s">
        <v>5875</v>
      </c>
      <c r="E4118" s="11" t="s">
        <v>5876</v>
      </c>
      <c r="F4118" s="10" t="s">
        <v>4731</v>
      </c>
      <c r="G4118" s="11" t="s">
        <v>4732</v>
      </c>
      <c r="H4118" s="42">
        <v>0</v>
      </c>
      <c r="I4118" s="42">
        <v>0</v>
      </c>
      <c r="J4118" s="42">
        <v>0</v>
      </c>
      <c r="K4118" s="42">
        <v>0</v>
      </c>
      <c r="N4118" s="43"/>
    </row>
    <row r="4119" spans="1:14" x14ac:dyDescent="0.3">
      <c r="A4119" s="10" t="s">
        <v>9</v>
      </c>
      <c r="B4119" s="10" t="s">
        <v>143</v>
      </c>
      <c r="C4119" s="10" t="s">
        <v>4779</v>
      </c>
      <c r="D4119" s="10" t="s">
        <v>5875</v>
      </c>
      <c r="E4119" s="11" t="s">
        <v>5876</v>
      </c>
      <c r="F4119" s="10" t="s">
        <v>4786</v>
      </c>
      <c r="G4119" s="11" t="s">
        <v>4787</v>
      </c>
      <c r="H4119" s="42">
        <v>0</v>
      </c>
      <c r="I4119" s="42">
        <v>0</v>
      </c>
      <c r="J4119" s="42">
        <v>0</v>
      </c>
      <c r="K4119" s="42">
        <v>0</v>
      </c>
      <c r="N4119" s="43"/>
    </row>
    <row r="4120" spans="1:14" x14ac:dyDescent="0.3">
      <c r="A4120" s="10" t="s">
        <v>9</v>
      </c>
      <c r="B4120" s="10" t="s">
        <v>143</v>
      </c>
      <c r="C4120" s="10" t="s">
        <v>4779</v>
      </c>
      <c r="D4120" s="10" t="s">
        <v>5875</v>
      </c>
      <c r="E4120" s="11" t="s">
        <v>5876</v>
      </c>
      <c r="F4120" s="10" t="s">
        <v>4788</v>
      </c>
      <c r="G4120" s="11" t="s">
        <v>4789</v>
      </c>
      <c r="H4120" s="42">
        <v>0</v>
      </c>
      <c r="I4120" s="42">
        <v>0</v>
      </c>
      <c r="J4120" s="42">
        <v>0</v>
      </c>
      <c r="K4120" s="42">
        <v>0</v>
      </c>
      <c r="N4120" s="43"/>
    </row>
    <row r="4121" spans="1:14" x14ac:dyDescent="0.3">
      <c r="A4121" s="10" t="s">
        <v>9</v>
      </c>
      <c r="B4121" s="10" t="s">
        <v>143</v>
      </c>
      <c r="C4121" s="10" t="s">
        <v>4779</v>
      </c>
      <c r="D4121" s="10" t="s">
        <v>5877</v>
      </c>
      <c r="E4121" s="11" t="s">
        <v>5878</v>
      </c>
      <c r="F4121" s="10" t="s">
        <v>416</v>
      </c>
      <c r="G4121" s="11" t="s">
        <v>417</v>
      </c>
      <c r="H4121" s="42">
        <v>471931.26500000001</v>
      </c>
      <c r="I4121" s="42">
        <v>2509.0142807408001</v>
      </c>
      <c r="J4121" s="42">
        <v>101328.04561025</v>
      </c>
      <c r="K4121" s="42">
        <v>103837.059890991</v>
      </c>
      <c r="N4121" s="43"/>
    </row>
    <row r="4122" spans="1:14" x14ac:dyDescent="0.3">
      <c r="A4122" s="10" t="s">
        <v>9</v>
      </c>
      <c r="B4122" s="10" t="s">
        <v>143</v>
      </c>
      <c r="C4122" s="10" t="s">
        <v>4779</v>
      </c>
      <c r="D4122" s="10" t="s">
        <v>5877</v>
      </c>
      <c r="E4122" s="11" t="s">
        <v>5878</v>
      </c>
      <c r="F4122" s="10" t="s">
        <v>4731</v>
      </c>
      <c r="G4122" s="11" t="s">
        <v>4732</v>
      </c>
      <c r="H4122" s="42">
        <v>0</v>
      </c>
      <c r="I4122" s="42">
        <v>0</v>
      </c>
      <c r="J4122" s="42">
        <v>0</v>
      </c>
      <c r="K4122" s="42">
        <v>0</v>
      </c>
      <c r="N4122" s="43"/>
    </row>
    <row r="4123" spans="1:14" x14ac:dyDescent="0.3">
      <c r="A4123" s="10" t="s">
        <v>9</v>
      </c>
      <c r="B4123" s="10" t="s">
        <v>143</v>
      </c>
      <c r="C4123" s="10" t="s">
        <v>4779</v>
      </c>
      <c r="D4123" s="10" t="s">
        <v>5877</v>
      </c>
      <c r="E4123" s="11" t="s">
        <v>5878</v>
      </c>
      <c r="F4123" s="10" t="s">
        <v>4786</v>
      </c>
      <c r="G4123" s="11" t="s">
        <v>4787</v>
      </c>
      <c r="H4123" s="42">
        <v>0</v>
      </c>
      <c r="I4123" s="42">
        <v>0</v>
      </c>
      <c r="J4123" s="42">
        <v>0</v>
      </c>
      <c r="K4123" s="42">
        <v>0</v>
      </c>
      <c r="N4123" s="43"/>
    </row>
    <row r="4124" spans="1:14" x14ac:dyDescent="0.3">
      <c r="A4124" s="10" t="s">
        <v>9</v>
      </c>
      <c r="B4124" s="10" t="s">
        <v>143</v>
      </c>
      <c r="C4124" s="10" t="s">
        <v>4779</v>
      </c>
      <c r="D4124" s="10" t="s">
        <v>5877</v>
      </c>
      <c r="E4124" s="11" t="s">
        <v>5878</v>
      </c>
      <c r="F4124" s="10" t="s">
        <v>4859</v>
      </c>
      <c r="G4124" s="11" t="s">
        <v>4860</v>
      </c>
      <c r="H4124" s="42">
        <v>28269.246200000001</v>
      </c>
      <c r="I4124" s="42">
        <v>150.292950945981</v>
      </c>
      <c r="J4124" s="42">
        <v>6069.6709083126398</v>
      </c>
      <c r="K4124" s="42">
        <v>6219.9638592586198</v>
      </c>
      <c r="N4124" s="43"/>
    </row>
    <row r="4125" spans="1:14" x14ac:dyDescent="0.3">
      <c r="A4125" s="10" t="s">
        <v>9</v>
      </c>
      <c r="B4125" s="10" t="s">
        <v>143</v>
      </c>
      <c r="C4125" s="10" t="s">
        <v>4779</v>
      </c>
      <c r="D4125" s="10" t="s">
        <v>5877</v>
      </c>
      <c r="E4125" s="11" t="s">
        <v>5878</v>
      </c>
      <c r="F4125" s="10" t="s">
        <v>71</v>
      </c>
      <c r="G4125" s="11" t="s">
        <v>4778</v>
      </c>
      <c r="H4125" s="42">
        <v>0</v>
      </c>
      <c r="I4125" s="42">
        <v>0</v>
      </c>
      <c r="J4125" s="42">
        <v>0</v>
      </c>
      <c r="K4125" s="42">
        <v>0</v>
      </c>
      <c r="N4125" s="43"/>
    </row>
    <row r="4126" spans="1:14" x14ac:dyDescent="0.3">
      <c r="A4126" s="10" t="s">
        <v>9</v>
      </c>
      <c r="B4126" s="10" t="s">
        <v>143</v>
      </c>
      <c r="C4126" s="10" t="s">
        <v>4779</v>
      </c>
      <c r="D4126" s="10" t="s">
        <v>5877</v>
      </c>
      <c r="E4126" s="11" t="s">
        <v>5878</v>
      </c>
      <c r="F4126" s="10" t="s">
        <v>4788</v>
      </c>
      <c r="G4126" s="11" t="s">
        <v>4789</v>
      </c>
      <c r="H4126" s="42">
        <v>0</v>
      </c>
      <c r="I4126" s="42">
        <v>0</v>
      </c>
      <c r="J4126" s="42">
        <v>0</v>
      </c>
      <c r="K4126" s="42">
        <v>0</v>
      </c>
      <c r="N4126" s="43"/>
    </row>
    <row r="4127" spans="1:14" x14ac:dyDescent="0.3">
      <c r="A4127" s="10" t="s">
        <v>9</v>
      </c>
      <c r="B4127" s="10" t="s">
        <v>143</v>
      </c>
      <c r="C4127" s="10" t="s">
        <v>4779</v>
      </c>
      <c r="D4127" s="10" t="s">
        <v>5877</v>
      </c>
      <c r="E4127" s="11" t="s">
        <v>5878</v>
      </c>
      <c r="F4127" s="10" t="s">
        <v>4741</v>
      </c>
      <c r="G4127" s="11" t="s">
        <v>4742</v>
      </c>
      <c r="H4127" s="42">
        <v>9325.9369000000006</v>
      </c>
      <c r="I4127" s="42">
        <v>49.581179693519402</v>
      </c>
      <c r="J4127" s="42">
        <v>2002.36566047427</v>
      </c>
      <c r="K4127" s="42">
        <v>2051.94684016779</v>
      </c>
      <c r="N4127" s="43"/>
    </row>
    <row r="4128" spans="1:14" x14ac:dyDescent="0.3">
      <c r="A4128" s="10" t="s">
        <v>9</v>
      </c>
      <c r="B4128" s="10" t="s">
        <v>143</v>
      </c>
      <c r="C4128" s="10" t="s">
        <v>4779</v>
      </c>
      <c r="D4128" s="10" t="s">
        <v>5879</v>
      </c>
      <c r="E4128" s="11" t="s">
        <v>5880</v>
      </c>
      <c r="F4128" s="10" t="s">
        <v>13</v>
      </c>
      <c r="G4128" s="11" t="s">
        <v>415</v>
      </c>
      <c r="H4128" s="42">
        <v>0</v>
      </c>
      <c r="I4128" s="42">
        <v>0</v>
      </c>
      <c r="J4128" s="42">
        <v>0</v>
      </c>
      <c r="K4128" s="42">
        <v>0</v>
      </c>
      <c r="N4128" s="43"/>
    </row>
    <row r="4129" spans="1:14" x14ac:dyDescent="0.3">
      <c r="A4129" s="10" t="s">
        <v>9</v>
      </c>
      <c r="B4129" s="10" t="s">
        <v>143</v>
      </c>
      <c r="C4129" s="10" t="s">
        <v>4779</v>
      </c>
      <c r="D4129" s="10" t="s">
        <v>5879</v>
      </c>
      <c r="E4129" s="11" t="s">
        <v>5880</v>
      </c>
      <c r="F4129" s="10" t="s">
        <v>416</v>
      </c>
      <c r="G4129" s="11" t="s">
        <v>417</v>
      </c>
      <c r="H4129" s="42">
        <v>44208.620900000002</v>
      </c>
      <c r="I4129" s="42">
        <v>201.17591931758901</v>
      </c>
      <c r="J4129" s="42">
        <v>4289.8474223348003</v>
      </c>
      <c r="K4129" s="42">
        <v>4491.0233416523897</v>
      </c>
      <c r="N4129" s="43"/>
    </row>
    <row r="4130" spans="1:14" x14ac:dyDescent="0.3">
      <c r="A4130" s="10" t="s">
        <v>9</v>
      </c>
      <c r="B4130" s="10" t="s">
        <v>143</v>
      </c>
      <c r="C4130" s="10" t="s">
        <v>4779</v>
      </c>
      <c r="D4130" s="10" t="s">
        <v>5879</v>
      </c>
      <c r="E4130" s="11" t="s">
        <v>5880</v>
      </c>
      <c r="F4130" s="10" t="s">
        <v>4731</v>
      </c>
      <c r="G4130" s="11" t="s">
        <v>4732</v>
      </c>
      <c r="H4130" s="42">
        <v>0</v>
      </c>
      <c r="I4130" s="42">
        <v>0</v>
      </c>
      <c r="J4130" s="42">
        <v>0</v>
      </c>
      <c r="K4130" s="42">
        <v>0</v>
      </c>
      <c r="N4130" s="43"/>
    </row>
    <row r="4131" spans="1:14" x14ac:dyDescent="0.3">
      <c r="A4131" s="10" t="s">
        <v>9</v>
      </c>
      <c r="B4131" s="10" t="s">
        <v>143</v>
      </c>
      <c r="C4131" s="10" t="s">
        <v>4779</v>
      </c>
      <c r="D4131" s="10" t="s">
        <v>5879</v>
      </c>
      <c r="E4131" s="11" t="s">
        <v>5880</v>
      </c>
      <c r="F4131" s="10" t="s">
        <v>4786</v>
      </c>
      <c r="G4131" s="11" t="s">
        <v>4787</v>
      </c>
      <c r="H4131" s="42">
        <v>0</v>
      </c>
      <c r="I4131" s="42">
        <v>0</v>
      </c>
      <c r="J4131" s="42">
        <v>0</v>
      </c>
      <c r="K4131" s="42">
        <v>0</v>
      </c>
      <c r="N4131" s="43"/>
    </row>
    <row r="4132" spans="1:14" x14ac:dyDescent="0.3">
      <c r="A4132" s="10" t="s">
        <v>9</v>
      </c>
      <c r="B4132" s="10" t="s">
        <v>143</v>
      </c>
      <c r="C4132" s="10" t="s">
        <v>4779</v>
      </c>
      <c r="D4132" s="10" t="s">
        <v>5879</v>
      </c>
      <c r="E4132" s="11" t="s">
        <v>5880</v>
      </c>
      <c r="F4132" s="10" t="s">
        <v>4788</v>
      </c>
      <c r="G4132" s="11" t="s">
        <v>4789</v>
      </c>
      <c r="H4132" s="42">
        <v>0</v>
      </c>
      <c r="I4132" s="42">
        <v>0</v>
      </c>
      <c r="J4132" s="42">
        <v>0</v>
      </c>
      <c r="K4132" s="42">
        <v>0</v>
      </c>
      <c r="N4132" s="43"/>
    </row>
    <row r="4133" spans="1:14" x14ac:dyDescent="0.3">
      <c r="A4133" s="10" t="s">
        <v>9</v>
      </c>
      <c r="B4133" s="10" t="s">
        <v>143</v>
      </c>
      <c r="C4133" s="10" t="s">
        <v>4779</v>
      </c>
      <c r="D4133" s="10" t="s">
        <v>5881</v>
      </c>
      <c r="E4133" s="11" t="s">
        <v>5882</v>
      </c>
      <c r="F4133" s="10" t="s">
        <v>416</v>
      </c>
      <c r="G4133" s="11" t="s">
        <v>417</v>
      </c>
      <c r="H4133" s="42">
        <v>336480.82549999998</v>
      </c>
      <c r="I4133" s="42">
        <v>1247.8788013819101</v>
      </c>
      <c r="J4133" s="42">
        <v>67330.314301545804</v>
      </c>
      <c r="K4133" s="42">
        <v>68578.193102927806</v>
      </c>
      <c r="N4133" s="43"/>
    </row>
    <row r="4134" spans="1:14" x14ac:dyDescent="0.3">
      <c r="A4134" s="10" t="s">
        <v>9</v>
      </c>
      <c r="B4134" s="10" t="s">
        <v>143</v>
      </c>
      <c r="C4134" s="10" t="s">
        <v>4779</v>
      </c>
      <c r="D4134" s="10" t="s">
        <v>5881</v>
      </c>
      <c r="E4134" s="11" t="s">
        <v>5882</v>
      </c>
      <c r="F4134" s="10" t="s">
        <v>15</v>
      </c>
      <c r="G4134" s="11" t="s">
        <v>418</v>
      </c>
      <c r="H4134" s="42">
        <v>68673.3802</v>
      </c>
      <c r="I4134" s="42">
        <v>254.68332490963201</v>
      </c>
      <c r="J4134" s="42">
        <v>0</v>
      </c>
      <c r="K4134" s="42">
        <v>254.68332490963201</v>
      </c>
      <c r="N4134" s="43"/>
    </row>
    <row r="4135" spans="1:14" x14ac:dyDescent="0.3">
      <c r="A4135" s="10" t="s">
        <v>9</v>
      </c>
      <c r="B4135" s="10" t="s">
        <v>143</v>
      </c>
      <c r="C4135" s="10" t="s">
        <v>4779</v>
      </c>
      <c r="D4135" s="10" t="s">
        <v>5881</v>
      </c>
      <c r="E4135" s="11" t="s">
        <v>5882</v>
      </c>
      <c r="F4135" s="10" t="s">
        <v>4867</v>
      </c>
      <c r="G4135" s="11" t="s">
        <v>4868</v>
      </c>
      <c r="H4135" s="42">
        <v>85958.835399999996</v>
      </c>
      <c r="I4135" s="42">
        <v>318.78847285755398</v>
      </c>
      <c r="J4135" s="42">
        <v>0</v>
      </c>
      <c r="K4135" s="42">
        <v>318.78847285755398</v>
      </c>
      <c r="N4135" s="43"/>
    </row>
    <row r="4136" spans="1:14" x14ac:dyDescent="0.3">
      <c r="A4136" s="10" t="s">
        <v>9</v>
      </c>
      <c r="B4136" s="10" t="s">
        <v>143</v>
      </c>
      <c r="C4136" s="10" t="s">
        <v>4779</v>
      </c>
      <c r="D4136" s="10" t="s">
        <v>5881</v>
      </c>
      <c r="E4136" s="11" t="s">
        <v>5882</v>
      </c>
      <c r="F4136" s="10" t="s">
        <v>4731</v>
      </c>
      <c r="G4136" s="11" t="s">
        <v>4732</v>
      </c>
      <c r="H4136" s="42">
        <v>0</v>
      </c>
      <c r="I4136" s="42">
        <v>0</v>
      </c>
      <c r="J4136" s="42">
        <v>0</v>
      </c>
      <c r="K4136" s="42">
        <v>0</v>
      </c>
      <c r="N4136" s="43"/>
    </row>
    <row r="4137" spans="1:14" x14ac:dyDescent="0.3">
      <c r="A4137" s="10" t="s">
        <v>9</v>
      </c>
      <c r="B4137" s="10" t="s">
        <v>143</v>
      </c>
      <c r="C4137" s="10" t="s">
        <v>4779</v>
      </c>
      <c r="D4137" s="10" t="s">
        <v>5881</v>
      </c>
      <c r="E4137" s="11" t="s">
        <v>5882</v>
      </c>
      <c r="F4137" s="10" t="s">
        <v>4786</v>
      </c>
      <c r="G4137" s="11" t="s">
        <v>4787</v>
      </c>
      <c r="H4137" s="42">
        <v>0</v>
      </c>
      <c r="I4137" s="42">
        <v>0</v>
      </c>
      <c r="J4137" s="42">
        <v>0</v>
      </c>
      <c r="K4137" s="42">
        <v>0</v>
      </c>
      <c r="N4137" s="43"/>
    </row>
    <row r="4138" spans="1:14" x14ac:dyDescent="0.3">
      <c r="A4138" s="10" t="s">
        <v>9</v>
      </c>
      <c r="B4138" s="10" t="s">
        <v>143</v>
      </c>
      <c r="C4138" s="10" t="s">
        <v>4779</v>
      </c>
      <c r="D4138" s="10" t="s">
        <v>5881</v>
      </c>
      <c r="E4138" s="11" t="s">
        <v>5882</v>
      </c>
      <c r="F4138" s="10" t="s">
        <v>5883</v>
      </c>
      <c r="G4138" s="11" t="s">
        <v>5884</v>
      </c>
      <c r="H4138" s="42">
        <v>0</v>
      </c>
      <c r="I4138" s="42">
        <v>0</v>
      </c>
      <c r="J4138" s="42">
        <v>0</v>
      </c>
      <c r="K4138" s="42">
        <v>0</v>
      </c>
      <c r="N4138" s="43"/>
    </row>
    <row r="4139" spans="1:14" x14ac:dyDescent="0.3">
      <c r="A4139" s="10" t="s">
        <v>9</v>
      </c>
      <c r="B4139" s="10" t="s">
        <v>143</v>
      </c>
      <c r="C4139" s="10" t="s">
        <v>4779</v>
      </c>
      <c r="D4139" s="10" t="s">
        <v>5881</v>
      </c>
      <c r="E4139" s="11" t="s">
        <v>5882</v>
      </c>
      <c r="F4139" s="10" t="s">
        <v>4794</v>
      </c>
      <c r="G4139" s="11" t="s">
        <v>4795</v>
      </c>
      <c r="H4139" s="42">
        <v>2998.0192999999999</v>
      </c>
      <c r="I4139" s="42">
        <v>11.118508045168101</v>
      </c>
      <c r="J4139" s="42">
        <v>599.90813243755201</v>
      </c>
      <c r="K4139" s="42">
        <v>611.02664048272004</v>
      </c>
      <c r="N4139" s="43"/>
    </row>
    <row r="4140" spans="1:14" x14ac:dyDescent="0.3">
      <c r="A4140" s="10" t="s">
        <v>9</v>
      </c>
      <c r="B4140" s="10" t="s">
        <v>143</v>
      </c>
      <c r="C4140" s="10" t="s">
        <v>4779</v>
      </c>
      <c r="D4140" s="10" t="s">
        <v>5881</v>
      </c>
      <c r="E4140" s="11" t="s">
        <v>5882</v>
      </c>
      <c r="F4140" s="10" t="s">
        <v>4859</v>
      </c>
      <c r="G4140" s="11" t="s">
        <v>4860</v>
      </c>
      <c r="H4140" s="42">
        <v>177238.52910000001</v>
      </c>
      <c r="I4140" s="42">
        <v>606.15541663522902</v>
      </c>
      <c r="J4140" s="42">
        <v>14698.5874952413</v>
      </c>
      <c r="K4140" s="42">
        <v>15304.742911876499</v>
      </c>
      <c r="N4140" s="43"/>
    </row>
    <row r="4141" spans="1:14" x14ac:dyDescent="0.3">
      <c r="A4141" s="10" t="s">
        <v>9</v>
      </c>
      <c r="B4141" s="10" t="s">
        <v>143</v>
      </c>
      <c r="C4141" s="10" t="s">
        <v>4779</v>
      </c>
      <c r="D4141" s="10" t="s">
        <v>5881</v>
      </c>
      <c r="E4141" s="11" t="s">
        <v>5882</v>
      </c>
      <c r="F4141" s="10" t="s">
        <v>4788</v>
      </c>
      <c r="G4141" s="11" t="s">
        <v>4789</v>
      </c>
      <c r="H4141" s="42">
        <v>0</v>
      </c>
      <c r="I4141" s="42">
        <v>0</v>
      </c>
      <c r="J4141" s="42">
        <v>0</v>
      </c>
      <c r="K4141" s="42">
        <v>0</v>
      </c>
      <c r="N4141" s="43"/>
    </row>
    <row r="4142" spans="1:14" x14ac:dyDescent="0.3">
      <c r="A4142" s="10" t="s">
        <v>9</v>
      </c>
      <c r="B4142" s="10" t="s">
        <v>143</v>
      </c>
      <c r="C4142" s="10" t="s">
        <v>4779</v>
      </c>
      <c r="D4142" s="10" t="s">
        <v>5881</v>
      </c>
      <c r="E4142" s="11" t="s">
        <v>5882</v>
      </c>
      <c r="F4142" s="10" t="s">
        <v>4741</v>
      </c>
      <c r="G4142" s="11" t="s">
        <v>4742</v>
      </c>
      <c r="H4142" s="42">
        <v>16863.858700000001</v>
      </c>
      <c r="I4142" s="42">
        <v>62.541607754070597</v>
      </c>
      <c r="J4142" s="42">
        <v>3374.48324496123</v>
      </c>
      <c r="K4142" s="42">
        <v>3437.0248527152999</v>
      </c>
      <c r="N4142" s="43"/>
    </row>
    <row r="4143" spans="1:14" x14ac:dyDescent="0.3">
      <c r="A4143" s="10" t="s">
        <v>9</v>
      </c>
      <c r="B4143" s="10" t="s">
        <v>143</v>
      </c>
      <c r="C4143" s="10" t="s">
        <v>4779</v>
      </c>
      <c r="D4143" s="10" t="s">
        <v>5885</v>
      </c>
      <c r="E4143" s="11" t="s">
        <v>5886</v>
      </c>
      <c r="F4143" s="10" t="s">
        <v>13</v>
      </c>
      <c r="G4143" s="11" t="s">
        <v>415</v>
      </c>
      <c r="H4143" s="42">
        <v>0</v>
      </c>
      <c r="I4143" s="42">
        <v>0</v>
      </c>
      <c r="J4143" s="42">
        <v>0</v>
      </c>
      <c r="K4143" s="42">
        <v>0</v>
      </c>
      <c r="N4143" s="43"/>
    </row>
    <row r="4144" spans="1:14" x14ac:dyDescent="0.3">
      <c r="A4144" s="10" t="s">
        <v>9</v>
      </c>
      <c r="B4144" s="10" t="s">
        <v>143</v>
      </c>
      <c r="C4144" s="10" t="s">
        <v>4779</v>
      </c>
      <c r="D4144" s="10" t="s">
        <v>5885</v>
      </c>
      <c r="E4144" s="11" t="s">
        <v>5886</v>
      </c>
      <c r="F4144" s="10" t="s">
        <v>416</v>
      </c>
      <c r="G4144" s="11" t="s">
        <v>417</v>
      </c>
      <c r="H4144" s="42">
        <v>35638.638099999996</v>
      </c>
      <c r="I4144" s="42">
        <v>9.5999480831842305</v>
      </c>
      <c r="J4144" s="42">
        <v>6765.2623611885101</v>
      </c>
      <c r="K4144" s="42">
        <v>6774.8623092716998</v>
      </c>
      <c r="N4144" s="43"/>
    </row>
    <row r="4145" spans="1:14" x14ac:dyDescent="0.3">
      <c r="A4145" s="10" t="s">
        <v>9</v>
      </c>
      <c r="B4145" s="10" t="s">
        <v>143</v>
      </c>
      <c r="C4145" s="10" t="s">
        <v>4779</v>
      </c>
      <c r="D4145" s="10" t="s">
        <v>5885</v>
      </c>
      <c r="E4145" s="11" t="s">
        <v>5886</v>
      </c>
      <c r="F4145" s="10" t="s">
        <v>4731</v>
      </c>
      <c r="G4145" s="11" t="s">
        <v>4732</v>
      </c>
      <c r="H4145" s="42">
        <v>0</v>
      </c>
      <c r="I4145" s="42">
        <v>0</v>
      </c>
      <c r="J4145" s="42">
        <v>0</v>
      </c>
      <c r="K4145" s="42">
        <v>0</v>
      </c>
      <c r="N4145" s="43"/>
    </row>
    <row r="4146" spans="1:14" x14ac:dyDescent="0.3">
      <c r="A4146" s="10" t="s">
        <v>9</v>
      </c>
      <c r="B4146" s="10" t="s">
        <v>143</v>
      </c>
      <c r="C4146" s="10" t="s">
        <v>4779</v>
      </c>
      <c r="D4146" s="10" t="s">
        <v>5885</v>
      </c>
      <c r="E4146" s="11" t="s">
        <v>5886</v>
      </c>
      <c r="F4146" s="10" t="s">
        <v>4786</v>
      </c>
      <c r="G4146" s="11" t="s">
        <v>4787</v>
      </c>
      <c r="H4146" s="42">
        <v>0</v>
      </c>
      <c r="I4146" s="42">
        <v>0</v>
      </c>
      <c r="J4146" s="42">
        <v>0</v>
      </c>
      <c r="K4146" s="42">
        <v>0</v>
      </c>
      <c r="N4146" s="43"/>
    </row>
    <row r="4147" spans="1:14" x14ac:dyDescent="0.3">
      <c r="A4147" s="10" t="s">
        <v>9</v>
      </c>
      <c r="B4147" s="10" t="s">
        <v>143</v>
      </c>
      <c r="C4147" s="10" t="s">
        <v>4779</v>
      </c>
      <c r="D4147" s="10" t="s">
        <v>5885</v>
      </c>
      <c r="E4147" s="11" t="s">
        <v>5886</v>
      </c>
      <c r="F4147" s="10" t="s">
        <v>4741</v>
      </c>
      <c r="G4147" s="11" t="s">
        <v>4742</v>
      </c>
      <c r="H4147" s="42">
        <v>666.02959999999996</v>
      </c>
      <c r="I4147" s="42">
        <v>0.17940779632182599</v>
      </c>
      <c r="J4147" s="42">
        <v>126.432018302877</v>
      </c>
      <c r="K4147" s="42">
        <v>126.61142609919899</v>
      </c>
      <c r="N4147" s="43"/>
    </row>
    <row r="4148" spans="1:14" x14ac:dyDescent="0.3">
      <c r="A4148" s="10" t="s">
        <v>9</v>
      </c>
      <c r="B4148" s="10" t="s">
        <v>143</v>
      </c>
      <c r="C4148" s="10" t="s">
        <v>4779</v>
      </c>
      <c r="D4148" s="10" t="s">
        <v>5887</v>
      </c>
      <c r="E4148" s="11" t="s">
        <v>5888</v>
      </c>
      <c r="F4148" s="10" t="s">
        <v>416</v>
      </c>
      <c r="G4148" s="11" t="s">
        <v>417</v>
      </c>
      <c r="H4148" s="42">
        <v>9857.1988000000001</v>
      </c>
      <c r="I4148" s="42">
        <v>66.158431644691206</v>
      </c>
      <c r="J4148" s="42">
        <v>482.136835530881</v>
      </c>
      <c r="K4148" s="42">
        <v>548.29526717557303</v>
      </c>
      <c r="N4148" s="43"/>
    </row>
    <row r="4149" spans="1:14" x14ac:dyDescent="0.3">
      <c r="A4149" s="10" t="s">
        <v>9</v>
      </c>
      <c r="B4149" s="10" t="s">
        <v>143</v>
      </c>
      <c r="C4149" s="10" t="s">
        <v>4779</v>
      </c>
      <c r="D4149" s="10" t="s">
        <v>5887</v>
      </c>
      <c r="E4149" s="11" t="s">
        <v>5888</v>
      </c>
      <c r="F4149" s="10" t="s">
        <v>4731</v>
      </c>
      <c r="G4149" s="11" t="s">
        <v>4732</v>
      </c>
      <c r="H4149" s="42">
        <v>0</v>
      </c>
      <c r="I4149" s="42">
        <v>0</v>
      </c>
      <c r="J4149" s="42">
        <v>0</v>
      </c>
      <c r="K4149" s="42">
        <v>0</v>
      </c>
      <c r="N4149" s="43"/>
    </row>
    <row r="4150" spans="1:14" x14ac:dyDescent="0.3">
      <c r="A4150" s="10" t="s">
        <v>9</v>
      </c>
      <c r="B4150" s="10" t="s">
        <v>143</v>
      </c>
      <c r="C4150" s="10" t="s">
        <v>4779</v>
      </c>
      <c r="D4150" s="10" t="s">
        <v>5887</v>
      </c>
      <c r="E4150" s="11" t="s">
        <v>5888</v>
      </c>
      <c r="F4150" s="10" t="s">
        <v>4786</v>
      </c>
      <c r="G4150" s="11" t="s">
        <v>4787</v>
      </c>
      <c r="H4150" s="42">
        <v>0</v>
      </c>
      <c r="I4150" s="42">
        <v>0</v>
      </c>
      <c r="J4150" s="42">
        <v>0</v>
      </c>
      <c r="K4150" s="42">
        <v>0</v>
      </c>
      <c r="N4150" s="43"/>
    </row>
    <row r="4151" spans="1:14" x14ac:dyDescent="0.3">
      <c r="A4151" s="10" t="s">
        <v>9</v>
      </c>
      <c r="B4151" s="10" t="s">
        <v>143</v>
      </c>
      <c r="C4151" s="10" t="s">
        <v>4779</v>
      </c>
      <c r="D4151" s="10" t="s">
        <v>5889</v>
      </c>
      <c r="E4151" s="11" t="s">
        <v>5890</v>
      </c>
      <c r="F4151" s="10" t="s">
        <v>416</v>
      </c>
      <c r="G4151" s="11" t="s">
        <v>417</v>
      </c>
      <c r="H4151" s="42">
        <v>93364.878100000002</v>
      </c>
      <c r="I4151" s="42">
        <v>386.89812824363901</v>
      </c>
      <c r="J4151" s="42">
        <v>3447.27770409921</v>
      </c>
      <c r="K4151" s="42">
        <v>3834.1758323428498</v>
      </c>
      <c r="N4151" s="43"/>
    </row>
    <row r="4152" spans="1:14" x14ac:dyDescent="0.3">
      <c r="A4152" s="10" t="s">
        <v>9</v>
      </c>
      <c r="B4152" s="10" t="s">
        <v>143</v>
      </c>
      <c r="C4152" s="10" t="s">
        <v>4779</v>
      </c>
      <c r="D4152" s="10" t="s">
        <v>5889</v>
      </c>
      <c r="E4152" s="11" t="s">
        <v>5890</v>
      </c>
      <c r="F4152" s="10" t="s">
        <v>4731</v>
      </c>
      <c r="G4152" s="11" t="s">
        <v>4732</v>
      </c>
      <c r="H4152" s="42">
        <v>0</v>
      </c>
      <c r="I4152" s="42">
        <v>0</v>
      </c>
      <c r="J4152" s="42">
        <v>0</v>
      </c>
      <c r="K4152" s="42">
        <v>0</v>
      </c>
      <c r="N4152" s="43"/>
    </row>
    <row r="4153" spans="1:14" x14ac:dyDescent="0.3">
      <c r="A4153" s="10" t="s">
        <v>9</v>
      </c>
      <c r="B4153" s="10" t="s">
        <v>143</v>
      </c>
      <c r="C4153" s="10" t="s">
        <v>4779</v>
      </c>
      <c r="D4153" s="10" t="s">
        <v>5889</v>
      </c>
      <c r="E4153" s="11" t="s">
        <v>5890</v>
      </c>
      <c r="F4153" s="10" t="s">
        <v>4786</v>
      </c>
      <c r="G4153" s="11" t="s">
        <v>4787</v>
      </c>
      <c r="H4153" s="42">
        <v>0</v>
      </c>
      <c r="I4153" s="42">
        <v>0</v>
      </c>
      <c r="J4153" s="42">
        <v>0</v>
      </c>
      <c r="K4153" s="42">
        <v>0</v>
      </c>
      <c r="N4153" s="43"/>
    </row>
    <row r="4154" spans="1:14" x14ac:dyDescent="0.3">
      <c r="A4154" s="10" t="s">
        <v>9</v>
      </c>
      <c r="B4154" s="10" t="s">
        <v>143</v>
      </c>
      <c r="C4154" s="10" t="s">
        <v>4779</v>
      </c>
      <c r="D4154" s="10" t="s">
        <v>5889</v>
      </c>
      <c r="E4154" s="11" t="s">
        <v>5890</v>
      </c>
      <c r="F4154" s="10" t="s">
        <v>71</v>
      </c>
      <c r="G4154" s="11" t="s">
        <v>4778</v>
      </c>
      <c r="H4154" s="42">
        <v>0</v>
      </c>
      <c r="I4154" s="42">
        <v>0</v>
      </c>
      <c r="J4154" s="42">
        <v>0</v>
      </c>
      <c r="K4154" s="42">
        <v>0</v>
      </c>
      <c r="N4154" s="43"/>
    </row>
    <row r="4155" spans="1:14" x14ac:dyDescent="0.3">
      <c r="A4155" s="10" t="s">
        <v>9</v>
      </c>
      <c r="B4155" s="10" t="s">
        <v>143</v>
      </c>
      <c r="C4155" s="10" t="s">
        <v>4779</v>
      </c>
      <c r="D4155" s="10" t="s">
        <v>5889</v>
      </c>
      <c r="E4155" s="11" t="s">
        <v>5890</v>
      </c>
      <c r="F4155" s="10" t="s">
        <v>4741</v>
      </c>
      <c r="G4155" s="11" t="s">
        <v>4742</v>
      </c>
      <c r="H4155" s="42">
        <v>3160.1001999999999</v>
      </c>
      <c r="I4155" s="42">
        <v>13.095254847322201</v>
      </c>
      <c r="J4155" s="42">
        <v>116.679241302101</v>
      </c>
      <c r="K4155" s="42">
        <v>129.77449614942299</v>
      </c>
      <c r="N4155" s="43"/>
    </row>
    <row r="4156" spans="1:14" x14ac:dyDescent="0.3">
      <c r="A4156" s="10" t="s">
        <v>9</v>
      </c>
      <c r="B4156" s="10" t="s">
        <v>143</v>
      </c>
      <c r="C4156" s="10" t="s">
        <v>4779</v>
      </c>
      <c r="D4156" s="10" t="s">
        <v>5891</v>
      </c>
      <c r="E4156" s="11" t="s">
        <v>5892</v>
      </c>
      <c r="F4156" s="10" t="s">
        <v>416</v>
      </c>
      <c r="G4156" s="11" t="s">
        <v>417</v>
      </c>
      <c r="H4156" s="42">
        <v>18686.191699999999</v>
      </c>
      <c r="I4156" s="42">
        <v>194.17460608946701</v>
      </c>
      <c r="J4156" s="42">
        <v>2419.64144319771</v>
      </c>
      <c r="K4156" s="42">
        <v>2613.8160492871798</v>
      </c>
      <c r="N4156" s="43"/>
    </row>
    <row r="4157" spans="1:14" x14ac:dyDescent="0.3">
      <c r="A4157" s="10" t="s">
        <v>9</v>
      </c>
      <c r="B4157" s="10" t="s">
        <v>143</v>
      </c>
      <c r="C4157" s="10" t="s">
        <v>4779</v>
      </c>
      <c r="D4157" s="10" t="s">
        <v>5891</v>
      </c>
      <c r="E4157" s="11" t="s">
        <v>5892</v>
      </c>
      <c r="F4157" s="10" t="s">
        <v>4731</v>
      </c>
      <c r="G4157" s="11" t="s">
        <v>4732</v>
      </c>
      <c r="H4157" s="42">
        <v>0</v>
      </c>
      <c r="I4157" s="42">
        <v>0</v>
      </c>
      <c r="J4157" s="42">
        <v>0</v>
      </c>
      <c r="K4157" s="42">
        <v>0</v>
      </c>
      <c r="N4157" s="43"/>
    </row>
    <row r="4158" spans="1:14" x14ac:dyDescent="0.3">
      <c r="A4158" s="10" t="s">
        <v>9</v>
      </c>
      <c r="B4158" s="10" t="s">
        <v>143</v>
      </c>
      <c r="C4158" s="10" t="s">
        <v>4779</v>
      </c>
      <c r="D4158" s="10" t="s">
        <v>5891</v>
      </c>
      <c r="E4158" s="11" t="s">
        <v>5892</v>
      </c>
      <c r="F4158" s="10" t="s">
        <v>4786</v>
      </c>
      <c r="G4158" s="11" t="s">
        <v>4787</v>
      </c>
      <c r="H4158" s="42">
        <v>0</v>
      </c>
      <c r="I4158" s="42">
        <v>0</v>
      </c>
      <c r="J4158" s="42">
        <v>0</v>
      </c>
      <c r="K4158" s="42">
        <v>0</v>
      </c>
      <c r="N4158" s="43"/>
    </row>
    <row r="4159" spans="1:14" x14ac:dyDescent="0.3">
      <c r="A4159" s="10" t="s">
        <v>9</v>
      </c>
      <c r="B4159" s="10" t="s">
        <v>143</v>
      </c>
      <c r="C4159" s="10" t="s">
        <v>4779</v>
      </c>
      <c r="D4159" s="10" t="s">
        <v>5893</v>
      </c>
      <c r="E4159" s="11" t="s">
        <v>5894</v>
      </c>
      <c r="F4159" s="10" t="s">
        <v>13</v>
      </c>
      <c r="G4159" s="11" t="s">
        <v>415</v>
      </c>
      <c r="H4159" s="42">
        <v>0</v>
      </c>
      <c r="I4159" s="42">
        <v>0</v>
      </c>
      <c r="J4159" s="42">
        <v>0</v>
      </c>
      <c r="K4159" s="42">
        <v>0</v>
      </c>
      <c r="N4159" s="43"/>
    </row>
    <row r="4160" spans="1:14" x14ac:dyDescent="0.3">
      <c r="A4160" s="10" t="s">
        <v>9</v>
      </c>
      <c r="B4160" s="10" t="s">
        <v>143</v>
      </c>
      <c r="C4160" s="10" t="s">
        <v>4779</v>
      </c>
      <c r="D4160" s="10" t="s">
        <v>5893</v>
      </c>
      <c r="E4160" s="11" t="s">
        <v>5894</v>
      </c>
      <c r="F4160" s="10" t="s">
        <v>416</v>
      </c>
      <c r="G4160" s="11" t="s">
        <v>417</v>
      </c>
      <c r="H4160" s="42">
        <v>25626.187099999999</v>
      </c>
      <c r="I4160" s="42">
        <v>381.50244547664801</v>
      </c>
      <c r="J4160" s="42">
        <v>2897.22090612186</v>
      </c>
      <c r="K4160" s="42">
        <v>3278.7233515984999</v>
      </c>
      <c r="N4160" s="43"/>
    </row>
    <row r="4161" spans="1:14" x14ac:dyDescent="0.3">
      <c r="A4161" s="10" t="s">
        <v>9</v>
      </c>
      <c r="B4161" s="10" t="s">
        <v>143</v>
      </c>
      <c r="C4161" s="10" t="s">
        <v>4779</v>
      </c>
      <c r="D4161" s="10" t="s">
        <v>5893</v>
      </c>
      <c r="E4161" s="11" t="s">
        <v>5894</v>
      </c>
      <c r="F4161" s="10" t="s">
        <v>4731</v>
      </c>
      <c r="G4161" s="11" t="s">
        <v>4732</v>
      </c>
      <c r="H4161" s="42">
        <v>0</v>
      </c>
      <c r="I4161" s="42">
        <v>0</v>
      </c>
      <c r="J4161" s="42">
        <v>0</v>
      </c>
      <c r="K4161" s="42">
        <v>0</v>
      </c>
      <c r="N4161" s="43"/>
    </row>
    <row r="4162" spans="1:14" x14ac:dyDescent="0.3">
      <c r="A4162" s="10" t="s">
        <v>9</v>
      </c>
      <c r="B4162" s="10" t="s">
        <v>143</v>
      </c>
      <c r="C4162" s="10" t="s">
        <v>4779</v>
      </c>
      <c r="D4162" s="10" t="s">
        <v>5893</v>
      </c>
      <c r="E4162" s="11" t="s">
        <v>5894</v>
      </c>
      <c r="F4162" s="10" t="s">
        <v>4786</v>
      </c>
      <c r="G4162" s="11" t="s">
        <v>4787</v>
      </c>
      <c r="H4162" s="42">
        <v>0</v>
      </c>
      <c r="I4162" s="42">
        <v>0</v>
      </c>
      <c r="J4162" s="42">
        <v>0</v>
      </c>
      <c r="K4162" s="42">
        <v>0</v>
      </c>
      <c r="N4162" s="43"/>
    </row>
    <row r="4163" spans="1:14" x14ac:dyDescent="0.3">
      <c r="A4163" s="10" t="s">
        <v>9</v>
      </c>
      <c r="B4163" s="10" t="s">
        <v>143</v>
      </c>
      <c r="C4163" s="10" t="s">
        <v>4779</v>
      </c>
      <c r="D4163" s="10" t="s">
        <v>5893</v>
      </c>
      <c r="E4163" s="11" t="s">
        <v>5894</v>
      </c>
      <c r="F4163" s="10" t="s">
        <v>4741</v>
      </c>
      <c r="G4163" s="11" t="s">
        <v>4742</v>
      </c>
      <c r="H4163" s="42">
        <v>834.75049999999999</v>
      </c>
      <c r="I4163" s="42">
        <v>12.4271059984759</v>
      </c>
      <c r="J4163" s="42">
        <v>94.374418115179395</v>
      </c>
      <c r="K4163" s="42">
        <v>106.80152411365501</v>
      </c>
      <c r="N4163" s="43"/>
    </row>
    <row r="4164" spans="1:14" x14ac:dyDescent="0.3">
      <c r="A4164" s="10" t="s">
        <v>9</v>
      </c>
      <c r="B4164" s="10" t="s">
        <v>143</v>
      </c>
      <c r="C4164" s="10" t="s">
        <v>4779</v>
      </c>
      <c r="D4164" s="10" t="s">
        <v>5895</v>
      </c>
      <c r="E4164" s="11" t="s">
        <v>5896</v>
      </c>
      <c r="F4164" s="10" t="s">
        <v>13</v>
      </c>
      <c r="G4164" s="11" t="s">
        <v>415</v>
      </c>
      <c r="H4164" s="42">
        <v>0</v>
      </c>
      <c r="I4164" s="42">
        <v>0</v>
      </c>
      <c r="J4164" s="42">
        <v>0</v>
      </c>
      <c r="K4164" s="42">
        <v>0</v>
      </c>
      <c r="N4164" s="43"/>
    </row>
    <row r="4165" spans="1:14" x14ac:dyDescent="0.3">
      <c r="A4165" s="10" t="s">
        <v>9</v>
      </c>
      <c r="B4165" s="10" t="s">
        <v>143</v>
      </c>
      <c r="C4165" s="10" t="s">
        <v>4779</v>
      </c>
      <c r="D4165" s="10" t="s">
        <v>5895</v>
      </c>
      <c r="E4165" s="11" t="s">
        <v>5896</v>
      </c>
      <c r="F4165" s="10" t="s">
        <v>416</v>
      </c>
      <c r="G4165" s="11" t="s">
        <v>417</v>
      </c>
      <c r="H4165" s="42">
        <v>29234.3675</v>
      </c>
      <c r="I4165" s="42">
        <v>224.060170285575</v>
      </c>
      <c r="J4165" s="42">
        <v>1290.85318939178</v>
      </c>
      <c r="K4165" s="42">
        <v>1514.9133596773499</v>
      </c>
      <c r="N4165" s="43"/>
    </row>
    <row r="4166" spans="1:14" x14ac:dyDescent="0.3">
      <c r="A4166" s="10" t="s">
        <v>9</v>
      </c>
      <c r="B4166" s="10" t="s">
        <v>143</v>
      </c>
      <c r="C4166" s="10" t="s">
        <v>4779</v>
      </c>
      <c r="D4166" s="10" t="s">
        <v>5895</v>
      </c>
      <c r="E4166" s="11" t="s">
        <v>5896</v>
      </c>
      <c r="F4166" s="10" t="s">
        <v>4731</v>
      </c>
      <c r="G4166" s="11" t="s">
        <v>4732</v>
      </c>
      <c r="H4166" s="42">
        <v>0</v>
      </c>
      <c r="I4166" s="42">
        <v>0</v>
      </c>
      <c r="J4166" s="42">
        <v>0</v>
      </c>
      <c r="K4166" s="42">
        <v>0</v>
      </c>
      <c r="N4166" s="43"/>
    </row>
    <row r="4167" spans="1:14" x14ac:dyDescent="0.3">
      <c r="A4167" s="10" t="s">
        <v>9</v>
      </c>
      <c r="B4167" s="10" t="s">
        <v>143</v>
      </c>
      <c r="C4167" s="10" t="s">
        <v>4779</v>
      </c>
      <c r="D4167" s="10" t="s">
        <v>5895</v>
      </c>
      <c r="E4167" s="11" t="s">
        <v>5896</v>
      </c>
      <c r="F4167" s="10" t="s">
        <v>4786</v>
      </c>
      <c r="G4167" s="11" t="s">
        <v>4787</v>
      </c>
      <c r="H4167" s="42">
        <v>0</v>
      </c>
      <c r="I4167" s="42">
        <v>0</v>
      </c>
      <c r="J4167" s="42">
        <v>0</v>
      </c>
      <c r="K4167" s="42">
        <v>0</v>
      </c>
      <c r="N4167" s="43"/>
    </row>
    <row r="4168" spans="1:14" x14ac:dyDescent="0.3">
      <c r="A4168" s="10" t="s">
        <v>9</v>
      </c>
      <c r="B4168" s="10" t="s">
        <v>143</v>
      </c>
      <c r="C4168" s="10" t="s">
        <v>4779</v>
      </c>
      <c r="D4168" s="10" t="s">
        <v>5895</v>
      </c>
      <c r="E4168" s="11" t="s">
        <v>5896</v>
      </c>
      <c r="F4168" s="10" t="s">
        <v>4788</v>
      </c>
      <c r="G4168" s="11" t="s">
        <v>4789</v>
      </c>
      <c r="H4168" s="42">
        <v>0</v>
      </c>
      <c r="I4168" s="42">
        <v>0</v>
      </c>
      <c r="J4168" s="42">
        <v>0</v>
      </c>
      <c r="K4168" s="42">
        <v>0</v>
      </c>
      <c r="N4168" s="43"/>
    </row>
    <row r="4169" spans="1:14" x14ac:dyDescent="0.3">
      <c r="A4169" s="10" t="s">
        <v>9</v>
      </c>
      <c r="B4169" s="10" t="s">
        <v>143</v>
      </c>
      <c r="C4169" s="10" t="s">
        <v>4779</v>
      </c>
      <c r="D4169" s="10" t="s">
        <v>5895</v>
      </c>
      <c r="E4169" s="11" t="s">
        <v>5896</v>
      </c>
      <c r="F4169" s="10" t="s">
        <v>4741</v>
      </c>
      <c r="G4169" s="11" t="s">
        <v>4742</v>
      </c>
      <c r="H4169" s="42">
        <v>1441.8309999999999</v>
      </c>
      <c r="I4169" s="42">
        <v>11.0505866297307</v>
      </c>
      <c r="J4169" s="42">
        <v>63.664528048233997</v>
      </c>
      <c r="K4169" s="42">
        <v>74.715114677964706</v>
      </c>
      <c r="N4169" s="43"/>
    </row>
    <row r="4170" spans="1:14" x14ac:dyDescent="0.3">
      <c r="A4170" s="10" t="s">
        <v>9</v>
      </c>
      <c r="B4170" s="10" t="s">
        <v>143</v>
      </c>
      <c r="C4170" s="10" t="s">
        <v>11</v>
      </c>
      <c r="D4170" s="10" t="s">
        <v>144</v>
      </c>
      <c r="E4170" s="11" t="s">
        <v>541</v>
      </c>
      <c r="F4170" s="10" t="s">
        <v>13</v>
      </c>
      <c r="G4170" s="11" t="s">
        <v>415</v>
      </c>
      <c r="H4170" s="42">
        <v>0</v>
      </c>
      <c r="I4170" s="42">
        <v>0</v>
      </c>
      <c r="J4170" s="42">
        <v>0</v>
      </c>
      <c r="K4170" s="42">
        <v>0</v>
      </c>
      <c r="N4170" s="43"/>
    </row>
    <row r="4171" spans="1:14" x14ac:dyDescent="0.3">
      <c r="A4171" s="10" t="s">
        <v>9</v>
      </c>
      <c r="B4171" s="10" t="s">
        <v>143</v>
      </c>
      <c r="C4171" s="10" t="s">
        <v>11</v>
      </c>
      <c r="D4171" s="10" t="s">
        <v>144</v>
      </c>
      <c r="E4171" s="11" t="s">
        <v>541</v>
      </c>
      <c r="F4171" s="10" t="s">
        <v>15</v>
      </c>
      <c r="G4171" s="11" t="s">
        <v>418</v>
      </c>
      <c r="H4171" s="42">
        <v>968609.82180000003</v>
      </c>
      <c r="I4171" s="42">
        <v>6611.8202523662603</v>
      </c>
      <c r="J4171" s="42">
        <v>0</v>
      </c>
      <c r="K4171" s="42">
        <v>6611.8202523662603</v>
      </c>
      <c r="N4171" s="43"/>
    </row>
    <row r="4172" spans="1:14" x14ac:dyDescent="0.3">
      <c r="A4172" s="10" t="s">
        <v>9</v>
      </c>
      <c r="B4172" s="10" t="s">
        <v>143</v>
      </c>
      <c r="C4172" s="10" t="s">
        <v>11</v>
      </c>
      <c r="D4172" s="10" t="s">
        <v>144</v>
      </c>
      <c r="E4172" s="11" t="s">
        <v>541</v>
      </c>
      <c r="F4172" s="10" t="s">
        <v>17</v>
      </c>
      <c r="G4172" s="11" t="s">
        <v>4798</v>
      </c>
      <c r="H4172" s="42">
        <v>0</v>
      </c>
      <c r="I4172" s="42">
        <v>0</v>
      </c>
      <c r="J4172" s="42">
        <v>0</v>
      </c>
      <c r="K4172" s="42">
        <v>0</v>
      </c>
      <c r="N4172" s="43"/>
    </row>
    <row r="4173" spans="1:14" x14ac:dyDescent="0.3">
      <c r="A4173" s="10" t="s">
        <v>9</v>
      </c>
      <c r="B4173" s="10" t="s">
        <v>143</v>
      </c>
      <c r="C4173" s="10" t="s">
        <v>11</v>
      </c>
      <c r="D4173" s="10" t="s">
        <v>144</v>
      </c>
      <c r="E4173" s="11" t="s">
        <v>541</v>
      </c>
      <c r="F4173" s="10" t="s">
        <v>18</v>
      </c>
      <c r="G4173" s="11" t="s">
        <v>4799</v>
      </c>
      <c r="H4173" s="42">
        <v>1383500.355</v>
      </c>
      <c r="I4173" s="42">
        <v>9443.9014148295591</v>
      </c>
      <c r="J4173" s="42">
        <v>187353.21120345601</v>
      </c>
      <c r="K4173" s="42">
        <v>196797.11261828599</v>
      </c>
      <c r="N4173" s="43"/>
    </row>
    <row r="4174" spans="1:14" x14ac:dyDescent="0.3">
      <c r="A4174" s="10" t="s">
        <v>9</v>
      </c>
      <c r="B4174" s="10" t="s">
        <v>143</v>
      </c>
      <c r="C4174" s="10" t="s">
        <v>11</v>
      </c>
      <c r="D4174" s="10" t="s">
        <v>145</v>
      </c>
      <c r="E4174" s="11" t="s">
        <v>542</v>
      </c>
      <c r="F4174" s="10" t="s">
        <v>13</v>
      </c>
      <c r="G4174" s="11" t="s">
        <v>415</v>
      </c>
      <c r="H4174" s="42">
        <v>0</v>
      </c>
      <c r="I4174" s="42">
        <v>0</v>
      </c>
      <c r="J4174" s="42">
        <v>0</v>
      </c>
      <c r="K4174" s="42">
        <v>0</v>
      </c>
      <c r="N4174" s="43"/>
    </row>
    <row r="4175" spans="1:14" x14ac:dyDescent="0.3">
      <c r="A4175" s="10" t="s">
        <v>9</v>
      </c>
      <c r="B4175" s="10" t="s">
        <v>143</v>
      </c>
      <c r="C4175" s="10" t="s">
        <v>11</v>
      </c>
      <c r="D4175" s="10" t="s">
        <v>145</v>
      </c>
      <c r="E4175" s="11" t="s">
        <v>542</v>
      </c>
      <c r="F4175" s="10" t="s">
        <v>15</v>
      </c>
      <c r="G4175" s="11" t="s">
        <v>418</v>
      </c>
      <c r="H4175" s="42">
        <v>608057.96479999996</v>
      </c>
      <c r="I4175" s="42">
        <v>2020.6994533112299</v>
      </c>
      <c r="J4175" s="42">
        <v>0</v>
      </c>
      <c r="K4175" s="42">
        <v>2020.6994533112299</v>
      </c>
      <c r="N4175" s="43"/>
    </row>
    <row r="4176" spans="1:14" x14ac:dyDescent="0.3">
      <c r="A4176" s="10" t="s">
        <v>9</v>
      </c>
      <c r="B4176" s="10" t="s">
        <v>143</v>
      </c>
      <c r="C4176" s="10" t="s">
        <v>11</v>
      </c>
      <c r="D4176" s="10" t="s">
        <v>145</v>
      </c>
      <c r="E4176" s="11" t="s">
        <v>542</v>
      </c>
      <c r="F4176" s="10" t="s">
        <v>16</v>
      </c>
      <c r="G4176" s="11" t="s">
        <v>426</v>
      </c>
      <c r="H4176" s="42">
        <v>63050.633300000001</v>
      </c>
      <c r="I4176" s="42">
        <v>209.52999146694299</v>
      </c>
      <c r="J4176" s="42">
        <v>0</v>
      </c>
      <c r="K4176" s="42">
        <v>209.52999146694299</v>
      </c>
      <c r="N4176" s="43"/>
    </row>
    <row r="4177" spans="1:14" x14ac:dyDescent="0.3">
      <c r="A4177" s="10" t="s">
        <v>9</v>
      </c>
      <c r="B4177" s="10" t="s">
        <v>143</v>
      </c>
      <c r="C4177" s="10" t="s">
        <v>11</v>
      </c>
      <c r="D4177" s="10" t="s">
        <v>145</v>
      </c>
      <c r="E4177" s="11" t="s">
        <v>542</v>
      </c>
      <c r="F4177" s="10" t="s">
        <v>17</v>
      </c>
      <c r="G4177" s="11" t="s">
        <v>4798</v>
      </c>
      <c r="H4177" s="42">
        <v>0</v>
      </c>
      <c r="I4177" s="42">
        <v>0</v>
      </c>
      <c r="J4177" s="42">
        <v>0</v>
      </c>
      <c r="K4177" s="42">
        <v>0</v>
      </c>
      <c r="N4177" s="43"/>
    </row>
    <row r="4178" spans="1:14" x14ac:dyDescent="0.3">
      <c r="A4178" s="10" t="s">
        <v>9</v>
      </c>
      <c r="B4178" s="10" t="s">
        <v>143</v>
      </c>
      <c r="C4178" s="10" t="s">
        <v>11</v>
      </c>
      <c r="D4178" s="10" t="s">
        <v>145</v>
      </c>
      <c r="E4178" s="11" t="s">
        <v>542</v>
      </c>
      <c r="F4178" s="10" t="s">
        <v>18</v>
      </c>
      <c r="G4178" s="11" t="s">
        <v>4799</v>
      </c>
      <c r="H4178" s="42">
        <v>1170438.3811999999</v>
      </c>
      <c r="I4178" s="42">
        <v>3889.6031852501301</v>
      </c>
      <c r="J4178" s="42">
        <v>20910.4928055089</v>
      </c>
      <c r="K4178" s="42">
        <v>24800.095990759</v>
      </c>
      <c r="N4178" s="43"/>
    </row>
    <row r="4179" spans="1:14" x14ac:dyDescent="0.3">
      <c r="A4179" s="10" t="s">
        <v>9</v>
      </c>
      <c r="B4179" s="10" t="s">
        <v>143</v>
      </c>
      <c r="C4179" s="10" t="s">
        <v>11</v>
      </c>
      <c r="D4179" s="10" t="s">
        <v>146</v>
      </c>
      <c r="E4179" s="11" t="s">
        <v>543</v>
      </c>
      <c r="F4179" s="10" t="s">
        <v>15</v>
      </c>
      <c r="G4179" s="11" t="s">
        <v>418</v>
      </c>
      <c r="H4179" s="42">
        <v>1181480.3504000001</v>
      </c>
      <c r="I4179" s="42">
        <v>4665.0308290305902</v>
      </c>
      <c r="J4179" s="42">
        <v>0</v>
      </c>
      <c r="K4179" s="42">
        <v>4665.0308290305902</v>
      </c>
      <c r="N4179" s="43"/>
    </row>
    <row r="4180" spans="1:14" x14ac:dyDescent="0.3">
      <c r="A4180" s="10" t="s">
        <v>9</v>
      </c>
      <c r="B4180" s="10" t="s">
        <v>143</v>
      </c>
      <c r="C4180" s="10" t="s">
        <v>11</v>
      </c>
      <c r="D4180" s="10" t="s">
        <v>146</v>
      </c>
      <c r="E4180" s="11" t="s">
        <v>543</v>
      </c>
      <c r="F4180" s="10" t="s">
        <v>16</v>
      </c>
      <c r="G4180" s="11" t="s">
        <v>426</v>
      </c>
      <c r="H4180" s="42">
        <v>177864.16140000001</v>
      </c>
      <c r="I4180" s="42">
        <v>702.28996719645295</v>
      </c>
      <c r="J4180" s="42">
        <v>0</v>
      </c>
      <c r="K4180" s="42">
        <v>702.28996719645295</v>
      </c>
      <c r="N4180" s="43"/>
    </row>
    <row r="4181" spans="1:14" x14ac:dyDescent="0.3">
      <c r="A4181" s="10" t="s">
        <v>9</v>
      </c>
      <c r="B4181" s="10" t="s">
        <v>143</v>
      </c>
      <c r="C4181" s="10" t="s">
        <v>11</v>
      </c>
      <c r="D4181" s="10" t="s">
        <v>146</v>
      </c>
      <c r="E4181" s="11" t="s">
        <v>543</v>
      </c>
      <c r="F4181" s="10" t="s">
        <v>17</v>
      </c>
      <c r="G4181" s="11" t="s">
        <v>4798</v>
      </c>
      <c r="H4181" s="42">
        <v>0</v>
      </c>
      <c r="I4181" s="42">
        <v>0</v>
      </c>
      <c r="J4181" s="42">
        <v>0</v>
      </c>
      <c r="K4181" s="42">
        <v>0</v>
      </c>
      <c r="N4181" s="43"/>
    </row>
    <row r="4182" spans="1:14" x14ac:dyDescent="0.3">
      <c r="A4182" s="10" t="s">
        <v>9</v>
      </c>
      <c r="B4182" s="10" t="s">
        <v>143</v>
      </c>
      <c r="C4182" s="10" t="s">
        <v>11</v>
      </c>
      <c r="D4182" s="10" t="s">
        <v>146</v>
      </c>
      <c r="E4182" s="11" t="s">
        <v>543</v>
      </c>
      <c r="F4182" s="10" t="s">
        <v>18</v>
      </c>
      <c r="G4182" s="11" t="s">
        <v>4799</v>
      </c>
      <c r="H4182" s="42">
        <v>1858905.2249</v>
      </c>
      <c r="I4182" s="42">
        <v>7339.8175271975797</v>
      </c>
      <c r="J4182" s="42">
        <v>111775.786384618</v>
      </c>
      <c r="K4182" s="42">
        <v>119115.603911816</v>
      </c>
      <c r="N4182" s="43"/>
    </row>
    <row r="4183" spans="1:14" x14ac:dyDescent="0.3">
      <c r="A4183" s="10" t="s">
        <v>9</v>
      </c>
      <c r="B4183" s="10" t="s">
        <v>143</v>
      </c>
      <c r="C4183" s="10" t="s">
        <v>11</v>
      </c>
      <c r="D4183" s="10" t="s">
        <v>147</v>
      </c>
      <c r="E4183" s="11" t="s">
        <v>544</v>
      </c>
      <c r="F4183" s="10" t="s">
        <v>15</v>
      </c>
      <c r="G4183" s="11" t="s">
        <v>418</v>
      </c>
      <c r="H4183" s="42">
        <v>2500454.7357000001</v>
      </c>
      <c r="I4183" s="42">
        <v>13949.0698838355</v>
      </c>
      <c r="J4183" s="42">
        <v>0</v>
      </c>
      <c r="K4183" s="42">
        <v>13949.0698838355</v>
      </c>
      <c r="N4183" s="43"/>
    </row>
    <row r="4184" spans="1:14" x14ac:dyDescent="0.3">
      <c r="A4184" s="10" t="s">
        <v>9</v>
      </c>
      <c r="B4184" s="10" t="s">
        <v>143</v>
      </c>
      <c r="C4184" s="10" t="s">
        <v>11</v>
      </c>
      <c r="D4184" s="10" t="s">
        <v>147</v>
      </c>
      <c r="E4184" s="11" t="s">
        <v>544</v>
      </c>
      <c r="F4184" s="10" t="s">
        <v>17</v>
      </c>
      <c r="G4184" s="11" t="s">
        <v>4798</v>
      </c>
      <c r="H4184" s="42">
        <v>0</v>
      </c>
      <c r="I4184" s="42">
        <v>0</v>
      </c>
      <c r="J4184" s="42">
        <v>0</v>
      </c>
      <c r="K4184" s="42">
        <v>0</v>
      </c>
      <c r="N4184" s="43"/>
    </row>
    <row r="4185" spans="1:14" x14ac:dyDescent="0.3">
      <c r="A4185" s="10" t="s">
        <v>9</v>
      </c>
      <c r="B4185" s="10" t="s">
        <v>143</v>
      </c>
      <c r="C4185" s="10" t="s">
        <v>11</v>
      </c>
      <c r="D4185" s="10" t="s">
        <v>147</v>
      </c>
      <c r="E4185" s="11" t="s">
        <v>544</v>
      </c>
      <c r="F4185" s="10" t="s">
        <v>18</v>
      </c>
      <c r="G4185" s="11" t="s">
        <v>4799</v>
      </c>
      <c r="H4185" s="42">
        <v>5424166.7093000002</v>
      </c>
      <c r="I4185" s="42">
        <v>30259.3281969573</v>
      </c>
      <c r="J4185" s="42">
        <v>2121442.9276158698</v>
      </c>
      <c r="K4185" s="42">
        <v>2151702.25581282</v>
      </c>
      <c r="N4185" s="43"/>
    </row>
    <row r="4186" spans="1:14" x14ac:dyDescent="0.3">
      <c r="A4186" s="10" t="s">
        <v>9</v>
      </c>
      <c r="B4186" s="10" t="s">
        <v>143</v>
      </c>
      <c r="C4186" s="10" t="s">
        <v>11</v>
      </c>
      <c r="D4186" s="10" t="s">
        <v>148</v>
      </c>
      <c r="E4186" s="11" t="s">
        <v>3003</v>
      </c>
      <c r="F4186" s="10" t="s">
        <v>15</v>
      </c>
      <c r="G4186" s="11" t="s">
        <v>418</v>
      </c>
      <c r="H4186" s="42">
        <v>1304152.611</v>
      </c>
      <c r="I4186" s="42">
        <v>4729.3846388763204</v>
      </c>
      <c r="J4186" s="42">
        <v>0</v>
      </c>
      <c r="K4186" s="42">
        <v>4729.3846388763204</v>
      </c>
      <c r="N4186" s="43"/>
    </row>
    <row r="4187" spans="1:14" x14ac:dyDescent="0.3">
      <c r="A4187" s="10" t="s">
        <v>9</v>
      </c>
      <c r="B4187" s="10" t="s">
        <v>143</v>
      </c>
      <c r="C4187" s="10" t="s">
        <v>11</v>
      </c>
      <c r="D4187" s="10" t="s">
        <v>148</v>
      </c>
      <c r="E4187" s="11" t="s">
        <v>3003</v>
      </c>
      <c r="F4187" s="10" t="s">
        <v>17</v>
      </c>
      <c r="G4187" s="11" t="s">
        <v>4798</v>
      </c>
      <c r="H4187" s="42">
        <v>0</v>
      </c>
      <c r="I4187" s="42">
        <v>0</v>
      </c>
      <c r="J4187" s="42">
        <v>0</v>
      </c>
      <c r="K4187" s="42">
        <v>0</v>
      </c>
      <c r="N4187" s="43"/>
    </row>
    <row r="4188" spans="1:14" x14ac:dyDescent="0.3">
      <c r="A4188" s="10" t="s">
        <v>9</v>
      </c>
      <c r="B4188" s="10" t="s">
        <v>143</v>
      </c>
      <c r="C4188" s="10" t="s">
        <v>11</v>
      </c>
      <c r="D4188" s="10" t="s">
        <v>148</v>
      </c>
      <c r="E4188" s="11" t="s">
        <v>3003</v>
      </c>
      <c r="F4188" s="10" t="s">
        <v>18</v>
      </c>
      <c r="G4188" s="11" t="s">
        <v>4799</v>
      </c>
      <c r="H4188" s="42">
        <v>1477764.0521</v>
      </c>
      <c r="I4188" s="42">
        <v>5358.9699156839497</v>
      </c>
      <c r="J4188" s="42">
        <v>313820.06299541198</v>
      </c>
      <c r="K4188" s="42">
        <v>319179.032911096</v>
      </c>
      <c r="N4188" s="43"/>
    </row>
    <row r="4189" spans="1:14" x14ac:dyDescent="0.3">
      <c r="A4189" s="10" t="s">
        <v>9</v>
      </c>
      <c r="B4189" s="10" t="s">
        <v>143</v>
      </c>
      <c r="C4189" s="10" t="s">
        <v>11</v>
      </c>
      <c r="D4189" s="10" t="s">
        <v>149</v>
      </c>
      <c r="E4189" s="11" t="s">
        <v>546</v>
      </c>
      <c r="F4189" s="10" t="s">
        <v>13</v>
      </c>
      <c r="G4189" s="11" t="s">
        <v>415</v>
      </c>
      <c r="H4189" s="42">
        <v>0</v>
      </c>
      <c r="I4189" s="42">
        <v>0</v>
      </c>
      <c r="J4189" s="42">
        <v>0</v>
      </c>
      <c r="K4189" s="42">
        <v>0</v>
      </c>
      <c r="N4189" s="43"/>
    </row>
    <row r="4190" spans="1:14" x14ac:dyDescent="0.3">
      <c r="A4190" s="10" t="s">
        <v>9</v>
      </c>
      <c r="B4190" s="10" t="s">
        <v>143</v>
      </c>
      <c r="C4190" s="10" t="s">
        <v>11</v>
      </c>
      <c r="D4190" s="10" t="s">
        <v>149</v>
      </c>
      <c r="E4190" s="11" t="s">
        <v>546</v>
      </c>
      <c r="F4190" s="10" t="s">
        <v>15</v>
      </c>
      <c r="G4190" s="11" t="s">
        <v>418</v>
      </c>
      <c r="H4190" s="42">
        <v>64538.797599999998</v>
      </c>
      <c r="I4190" s="42">
        <v>422.19821732188302</v>
      </c>
      <c r="J4190" s="42">
        <v>0</v>
      </c>
      <c r="K4190" s="42">
        <v>422.19821732188302</v>
      </c>
      <c r="N4190" s="43"/>
    </row>
    <row r="4191" spans="1:14" x14ac:dyDescent="0.3">
      <c r="A4191" s="10" t="s">
        <v>9</v>
      </c>
      <c r="B4191" s="10" t="s">
        <v>143</v>
      </c>
      <c r="C4191" s="10" t="s">
        <v>11</v>
      </c>
      <c r="D4191" s="10" t="s">
        <v>149</v>
      </c>
      <c r="E4191" s="11" t="s">
        <v>546</v>
      </c>
      <c r="F4191" s="10" t="s">
        <v>16</v>
      </c>
      <c r="G4191" s="11" t="s">
        <v>426</v>
      </c>
      <c r="H4191" s="42">
        <v>0</v>
      </c>
      <c r="I4191" s="42">
        <v>0</v>
      </c>
      <c r="J4191" s="42">
        <v>0</v>
      </c>
      <c r="K4191" s="42">
        <v>0</v>
      </c>
      <c r="N4191" s="43"/>
    </row>
    <row r="4192" spans="1:14" x14ac:dyDescent="0.3">
      <c r="A4192" s="10" t="s">
        <v>9</v>
      </c>
      <c r="B4192" s="10" t="s">
        <v>143</v>
      </c>
      <c r="C4192" s="10" t="s">
        <v>11</v>
      </c>
      <c r="D4192" s="10" t="s">
        <v>149</v>
      </c>
      <c r="E4192" s="11" t="s">
        <v>546</v>
      </c>
      <c r="F4192" s="10" t="s">
        <v>17</v>
      </c>
      <c r="G4192" s="11" t="s">
        <v>4798</v>
      </c>
      <c r="H4192" s="42">
        <v>0</v>
      </c>
      <c r="I4192" s="42">
        <v>0</v>
      </c>
      <c r="J4192" s="42">
        <v>0</v>
      </c>
      <c r="K4192" s="42">
        <v>0</v>
      </c>
      <c r="N4192" s="43"/>
    </row>
    <row r="4193" spans="1:14" x14ac:dyDescent="0.3">
      <c r="A4193" s="10" t="s">
        <v>9</v>
      </c>
      <c r="B4193" s="10" t="s">
        <v>143</v>
      </c>
      <c r="C4193" s="10" t="s">
        <v>11</v>
      </c>
      <c r="D4193" s="10" t="s">
        <v>149</v>
      </c>
      <c r="E4193" s="11" t="s">
        <v>546</v>
      </c>
      <c r="F4193" s="10" t="s">
        <v>18</v>
      </c>
      <c r="G4193" s="11" t="s">
        <v>4799</v>
      </c>
      <c r="H4193" s="42">
        <v>192331.39910000001</v>
      </c>
      <c r="I4193" s="42">
        <v>1258.1885152345001</v>
      </c>
      <c r="J4193" s="42">
        <v>809.65291552302494</v>
      </c>
      <c r="K4193" s="42">
        <v>2067.8414307575299</v>
      </c>
      <c r="N4193" s="43"/>
    </row>
    <row r="4194" spans="1:14" x14ac:dyDescent="0.3">
      <c r="A4194" s="10" t="s">
        <v>9</v>
      </c>
      <c r="B4194" s="10" t="s">
        <v>143</v>
      </c>
      <c r="C4194" s="10" t="s">
        <v>11</v>
      </c>
      <c r="D4194" s="10" t="s">
        <v>151</v>
      </c>
      <c r="E4194" s="11" t="s">
        <v>547</v>
      </c>
      <c r="F4194" s="10" t="s">
        <v>15</v>
      </c>
      <c r="G4194" s="11" t="s">
        <v>418</v>
      </c>
      <c r="H4194" s="42">
        <v>148596.94940000001</v>
      </c>
      <c r="I4194" s="42">
        <v>902.23062461697998</v>
      </c>
      <c r="J4194" s="42">
        <v>0</v>
      </c>
      <c r="K4194" s="42">
        <v>902.23062461697998</v>
      </c>
      <c r="N4194" s="43"/>
    </row>
    <row r="4195" spans="1:14" x14ac:dyDescent="0.3">
      <c r="A4195" s="10" t="s">
        <v>9</v>
      </c>
      <c r="B4195" s="10" t="s">
        <v>143</v>
      </c>
      <c r="C4195" s="10" t="s">
        <v>11</v>
      </c>
      <c r="D4195" s="10" t="s">
        <v>151</v>
      </c>
      <c r="E4195" s="11" t="s">
        <v>547</v>
      </c>
      <c r="F4195" s="10" t="s">
        <v>17</v>
      </c>
      <c r="G4195" s="11" t="s">
        <v>4798</v>
      </c>
      <c r="H4195" s="42">
        <v>0</v>
      </c>
      <c r="I4195" s="42">
        <v>0</v>
      </c>
      <c r="J4195" s="42">
        <v>0</v>
      </c>
      <c r="K4195" s="42">
        <v>0</v>
      </c>
      <c r="N4195" s="43"/>
    </row>
    <row r="4196" spans="1:14" x14ac:dyDescent="0.3">
      <c r="A4196" s="10" t="s">
        <v>9</v>
      </c>
      <c r="B4196" s="10" t="s">
        <v>143</v>
      </c>
      <c r="C4196" s="10" t="s">
        <v>11</v>
      </c>
      <c r="D4196" s="10" t="s">
        <v>151</v>
      </c>
      <c r="E4196" s="11" t="s">
        <v>547</v>
      </c>
      <c r="F4196" s="10" t="s">
        <v>18</v>
      </c>
      <c r="G4196" s="11" t="s">
        <v>4799</v>
      </c>
      <c r="H4196" s="42">
        <v>191545.92540000001</v>
      </c>
      <c r="I4196" s="42">
        <v>1163.0023400744799</v>
      </c>
      <c r="J4196" s="42">
        <v>10825.786483759999</v>
      </c>
      <c r="K4196" s="42">
        <v>11988.7888238344</v>
      </c>
      <c r="N4196" s="43"/>
    </row>
    <row r="4197" spans="1:14" x14ac:dyDescent="0.3">
      <c r="A4197" s="10" t="s">
        <v>9</v>
      </c>
      <c r="B4197" s="10" t="s">
        <v>143</v>
      </c>
      <c r="C4197" s="10" t="s">
        <v>4800</v>
      </c>
      <c r="D4197" s="10" t="s">
        <v>5897</v>
      </c>
      <c r="E4197" s="11" t="s">
        <v>5898</v>
      </c>
      <c r="F4197" s="10" t="s">
        <v>416</v>
      </c>
      <c r="G4197" s="11" t="s">
        <v>417</v>
      </c>
      <c r="H4197" s="42">
        <v>72178.8658</v>
      </c>
      <c r="I4197" s="42">
        <v>383.737672002968</v>
      </c>
      <c r="J4197" s="42">
        <v>15497.475893045699</v>
      </c>
      <c r="K4197" s="42">
        <v>15881.2135650487</v>
      </c>
      <c r="N4197" s="43"/>
    </row>
    <row r="4198" spans="1:14" x14ac:dyDescent="0.3">
      <c r="A4198" s="10" t="s">
        <v>9</v>
      </c>
      <c r="B4198" s="10" t="s">
        <v>143</v>
      </c>
      <c r="C4198" s="10" t="s">
        <v>4800</v>
      </c>
      <c r="D4198" s="10" t="s">
        <v>5899</v>
      </c>
      <c r="E4198" s="11" t="s">
        <v>5900</v>
      </c>
      <c r="F4198" s="10" t="s">
        <v>416</v>
      </c>
      <c r="G4198" s="11" t="s">
        <v>417</v>
      </c>
      <c r="H4198" s="42">
        <v>99104.201799999995</v>
      </c>
      <c r="I4198" s="42">
        <v>338.93617299700799</v>
      </c>
      <c r="J4198" s="42">
        <v>6460.4556773085496</v>
      </c>
      <c r="K4198" s="42">
        <v>6799.3918503055602</v>
      </c>
      <c r="N4198" s="43"/>
    </row>
    <row r="4199" spans="1:14" x14ac:dyDescent="0.3">
      <c r="A4199" s="10" t="s">
        <v>9</v>
      </c>
      <c r="B4199" s="10" t="s">
        <v>143</v>
      </c>
      <c r="C4199" s="10" t="s">
        <v>4800</v>
      </c>
      <c r="D4199" s="10" t="s">
        <v>5899</v>
      </c>
      <c r="E4199" s="11" t="s">
        <v>5900</v>
      </c>
      <c r="F4199" s="10" t="s">
        <v>4802</v>
      </c>
      <c r="G4199" s="11" t="s">
        <v>4803</v>
      </c>
      <c r="H4199" s="42">
        <v>0</v>
      </c>
      <c r="I4199" s="42">
        <v>0</v>
      </c>
      <c r="J4199" s="42">
        <v>0</v>
      </c>
      <c r="K4199" s="42">
        <v>0</v>
      </c>
      <c r="N4199" s="43"/>
    </row>
    <row r="4200" spans="1:14" x14ac:dyDescent="0.3">
      <c r="A4200" s="10" t="s">
        <v>9</v>
      </c>
      <c r="B4200" s="10" t="s">
        <v>143</v>
      </c>
      <c r="C4200" s="10" t="s">
        <v>4800</v>
      </c>
      <c r="D4200" s="10" t="s">
        <v>5901</v>
      </c>
      <c r="E4200" s="11" t="s">
        <v>5902</v>
      </c>
      <c r="F4200" s="10" t="s">
        <v>416</v>
      </c>
      <c r="G4200" s="11" t="s">
        <v>417</v>
      </c>
      <c r="H4200" s="42">
        <v>20081.0082</v>
      </c>
      <c r="I4200" s="42">
        <v>68.412628743670197</v>
      </c>
      <c r="J4200" s="42">
        <v>307.82644335733801</v>
      </c>
      <c r="K4200" s="42">
        <v>376.23907210100799</v>
      </c>
      <c r="N4200" s="43"/>
    </row>
    <row r="4201" spans="1:14" x14ac:dyDescent="0.3">
      <c r="A4201" s="10" t="s">
        <v>9</v>
      </c>
      <c r="B4201" s="10" t="s">
        <v>143</v>
      </c>
      <c r="C4201" s="10" t="s">
        <v>4800</v>
      </c>
      <c r="D4201" s="10" t="s">
        <v>5903</v>
      </c>
      <c r="E4201" s="11" t="s">
        <v>5904</v>
      </c>
      <c r="F4201" s="10" t="s">
        <v>13</v>
      </c>
      <c r="G4201" s="11" t="s">
        <v>415</v>
      </c>
      <c r="H4201" s="42">
        <v>0</v>
      </c>
      <c r="I4201" s="42">
        <v>0</v>
      </c>
      <c r="J4201" s="42">
        <v>0</v>
      </c>
      <c r="K4201" s="42">
        <v>0</v>
      </c>
      <c r="N4201" s="43"/>
    </row>
    <row r="4202" spans="1:14" x14ac:dyDescent="0.3">
      <c r="A4202" s="10" t="s">
        <v>9</v>
      </c>
      <c r="B4202" s="10" t="s">
        <v>143</v>
      </c>
      <c r="C4202" s="10" t="s">
        <v>4800</v>
      </c>
      <c r="D4202" s="10" t="s">
        <v>5903</v>
      </c>
      <c r="E4202" s="11" t="s">
        <v>5904</v>
      </c>
      <c r="F4202" s="10" t="s">
        <v>416</v>
      </c>
      <c r="G4202" s="11" t="s">
        <v>417</v>
      </c>
      <c r="H4202" s="42">
        <v>1492422.7124999999</v>
      </c>
      <c r="I4202" s="42">
        <v>7594.7208867012496</v>
      </c>
      <c r="J4202" s="42">
        <v>338242.25836831902</v>
      </c>
      <c r="K4202" s="42">
        <v>345836.97925501998</v>
      </c>
      <c r="N4202" s="43"/>
    </row>
    <row r="4203" spans="1:14" x14ac:dyDescent="0.3">
      <c r="A4203" s="10" t="s">
        <v>9</v>
      </c>
      <c r="B4203" s="10" t="s">
        <v>143</v>
      </c>
      <c r="C4203" s="10" t="s">
        <v>4800</v>
      </c>
      <c r="D4203" s="10" t="s">
        <v>5903</v>
      </c>
      <c r="E4203" s="11" t="s">
        <v>5904</v>
      </c>
      <c r="F4203" s="10" t="s">
        <v>15</v>
      </c>
      <c r="G4203" s="11" t="s">
        <v>418</v>
      </c>
      <c r="H4203" s="42">
        <v>765543.25639999995</v>
      </c>
      <c r="I4203" s="42">
        <v>3895.7376569089301</v>
      </c>
      <c r="J4203" s="42">
        <v>0</v>
      </c>
      <c r="K4203" s="42">
        <v>3895.7376569089301</v>
      </c>
      <c r="N4203" s="43"/>
    </row>
    <row r="4204" spans="1:14" x14ac:dyDescent="0.3">
      <c r="A4204" s="10" t="s">
        <v>9</v>
      </c>
      <c r="B4204" s="10" t="s">
        <v>143</v>
      </c>
      <c r="C4204" s="10" t="s">
        <v>4806</v>
      </c>
      <c r="D4204" s="10" t="s">
        <v>5905</v>
      </c>
      <c r="E4204" s="11" t="s">
        <v>5906</v>
      </c>
      <c r="F4204" s="10" t="s">
        <v>4809</v>
      </c>
      <c r="G4204" s="11" t="s">
        <v>4810</v>
      </c>
      <c r="H4204" s="42">
        <v>0</v>
      </c>
      <c r="I4204" s="42">
        <v>0</v>
      </c>
      <c r="J4204" s="42">
        <v>0</v>
      </c>
      <c r="K4204" s="42">
        <v>0</v>
      </c>
      <c r="N4204" s="43"/>
    </row>
    <row r="4205" spans="1:14" x14ac:dyDescent="0.3">
      <c r="A4205" s="10" t="s">
        <v>9</v>
      </c>
      <c r="B4205" s="10" t="s">
        <v>154</v>
      </c>
      <c r="C4205" s="10" t="s">
        <v>4722</v>
      </c>
      <c r="D4205" s="10" t="s">
        <v>4723</v>
      </c>
      <c r="E4205" s="11" t="s">
        <v>5907</v>
      </c>
      <c r="F4205" s="10" t="s">
        <v>13</v>
      </c>
      <c r="G4205" s="11" t="s">
        <v>415</v>
      </c>
      <c r="H4205" s="42">
        <v>0</v>
      </c>
      <c r="I4205" s="42">
        <v>0</v>
      </c>
      <c r="J4205" s="42">
        <v>0</v>
      </c>
      <c r="K4205" s="42">
        <v>0</v>
      </c>
      <c r="N4205" s="43"/>
    </row>
    <row r="4206" spans="1:14" x14ac:dyDescent="0.3">
      <c r="A4206" s="10" t="s">
        <v>9</v>
      </c>
      <c r="B4206" s="10" t="s">
        <v>154</v>
      </c>
      <c r="C4206" s="10" t="s">
        <v>4722</v>
      </c>
      <c r="D4206" s="10" t="s">
        <v>4723</v>
      </c>
      <c r="E4206" s="11" t="s">
        <v>5907</v>
      </c>
      <c r="F4206" s="10" t="s">
        <v>416</v>
      </c>
      <c r="G4206" s="11" t="s">
        <v>417</v>
      </c>
      <c r="H4206" s="42">
        <v>16719307.296499999</v>
      </c>
      <c r="I4206" s="42">
        <v>61348.812177914202</v>
      </c>
      <c r="J4206" s="42">
        <v>2749024.8454536698</v>
      </c>
      <c r="K4206" s="42">
        <v>2810373.65763159</v>
      </c>
      <c r="N4206" s="43"/>
    </row>
    <row r="4207" spans="1:14" x14ac:dyDescent="0.3">
      <c r="A4207" s="10" t="s">
        <v>9</v>
      </c>
      <c r="B4207" s="10" t="s">
        <v>154</v>
      </c>
      <c r="C4207" s="10" t="s">
        <v>4722</v>
      </c>
      <c r="D4207" s="10" t="s">
        <v>4723</v>
      </c>
      <c r="E4207" s="11" t="s">
        <v>5907</v>
      </c>
      <c r="F4207" s="10" t="s">
        <v>4725</v>
      </c>
      <c r="G4207" s="11" t="s">
        <v>4726</v>
      </c>
      <c r="H4207" s="42">
        <v>797785.62439999997</v>
      </c>
      <c r="I4207" s="42">
        <v>2927.3461843585501</v>
      </c>
      <c r="J4207" s="42">
        <v>131173.64634066599</v>
      </c>
      <c r="K4207" s="42">
        <v>134100.99252502501</v>
      </c>
      <c r="N4207" s="43"/>
    </row>
    <row r="4208" spans="1:14" x14ac:dyDescent="0.3">
      <c r="A4208" s="10" t="s">
        <v>9</v>
      </c>
      <c r="B4208" s="10" t="s">
        <v>154</v>
      </c>
      <c r="C4208" s="10" t="s">
        <v>4722</v>
      </c>
      <c r="D4208" s="10" t="s">
        <v>4723</v>
      </c>
      <c r="E4208" s="11" t="s">
        <v>5907</v>
      </c>
      <c r="F4208" s="10" t="s">
        <v>4729</v>
      </c>
      <c r="G4208" s="11" t="s">
        <v>4730</v>
      </c>
      <c r="H4208" s="42">
        <v>0</v>
      </c>
      <c r="I4208" s="42">
        <v>0</v>
      </c>
      <c r="J4208" s="42">
        <v>0</v>
      </c>
      <c r="K4208" s="42">
        <v>0</v>
      </c>
      <c r="N4208" s="43"/>
    </row>
    <row r="4209" spans="1:14" x14ac:dyDescent="0.3">
      <c r="A4209" s="10" t="s">
        <v>9</v>
      </c>
      <c r="B4209" s="10" t="s">
        <v>154</v>
      </c>
      <c r="C4209" s="10" t="s">
        <v>4722</v>
      </c>
      <c r="D4209" s="10" t="s">
        <v>4723</v>
      </c>
      <c r="E4209" s="11" t="s">
        <v>5907</v>
      </c>
      <c r="F4209" s="10" t="s">
        <v>4731</v>
      </c>
      <c r="G4209" s="11" t="s">
        <v>4732</v>
      </c>
      <c r="H4209" s="42">
        <v>0</v>
      </c>
      <c r="I4209" s="42">
        <v>0</v>
      </c>
      <c r="J4209" s="42">
        <v>0</v>
      </c>
      <c r="K4209" s="42">
        <v>0</v>
      </c>
      <c r="N4209" s="43"/>
    </row>
    <row r="4210" spans="1:14" x14ac:dyDescent="0.3">
      <c r="A4210" s="10" t="s">
        <v>9</v>
      </c>
      <c r="B4210" s="10" t="s">
        <v>154</v>
      </c>
      <c r="C4210" s="10" t="s">
        <v>4722</v>
      </c>
      <c r="D4210" s="10" t="s">
        <v>4723</v>
      </c>
      <c r="E4210" s="11" t="s">
        <v>5907</v>
      </c>
      <c r="F4210" s="10" t="s">
        <v>4733</v>
      </c>
      <c r="G4210" s="11" t="s">
        <v>4734</v>
      </c>
      <c r="H4210" s="42">
        <v>885162.14509999997</v>
      </c>
      <c r="I4210" s="42">
        <v>3247.9602902644901</v>
      </c>
      <c r="J4210" s="42">
        <v>145540.28379702501</v>
      </c>
      <c r="K4210" s="42">
        <v>148788.244087289</v>
      </c>
      <c r="N4210" s="43"/>
    </row>
    <row r="4211" spans="1:14" x14ac:dyDescent="0.3">
      <c r="A4211" s="10" t="s">
        <v>9</v>
      </c>
      <c r="B4211" s="10" t="s">
        <v>154</v>
      </c>
      <c r="C4211" s="10" t="s">
        <v>4722</v>
      </c>
      <c r="D4211" s="10" t="s">
        <v>4723</v>
      </c>
      <c r="E4211" s="11" t="s">
        <v>5907</v>
      </c>
      <c r="F4211" s="10" t="s">
        <v>4735</v>
      </c>
      <c r="G4211" s="11" t="s">
        <v>4736</v>
      </c>
      <c r="H4211" s="42">
        <v>938347.853</v>
      </c>
      <c r="I4211" s="42">
        <v>3443.1167025550599</v>
      </c>
      <c r="J4211" s="42">
        <v>154285.193553069</v>
      </c>
      <c r="K4211" s="42">
        <v>157728.310255624</v>
      </c>
      <c r="N4211" s="43"/>
    </row>
    <row r="4212" spans="1:14" x14ac:dyDescent="0.3">
      <c r="A4212" s="10" t="s">
        <v>9</v>
      </c>
      <c r="B4212" s="10" t="s">
        <v>154</v>
      </c>
      <c r="C4212" s="10" t="s">
        <v>4722</v>
      </c>
      <c r="D4212" s="10" t="s">
        <v>4723</v>
      </c>
      <c r="E4212" s="11" t="s">
        <v>5907</v>
      </c>
      <c r="F4212" s="10" t="s">
        <v>5588</v>
      </c>
      <c r="G4212" s="11" t="s">
        <v>5908</v>
      </c>
      <c r="H4212" s="42">
        <v>3073374.1431</v>
      </c>
      <c r="I4212" s="42">
        <v>11277.2526816479</v>
      </c>
      <c r="J4212" s="42">
        <v>505330.85661713697</v>
      </c>
      <c r="K4212" s="42">
        <v>516608.10929878498</v>
      </c>
      <c r="N4212" s="43"/>
    </row>
    <row r="4213" spans="1:14" x14ac:dyDescent="0.3">
      <c r="A4213" s="10" t="s">
        <v>9</v>
      </c>
      <c r="B4213" s="10" t="s">
        <v>154</v>
      </c>
      <c r="C4213" s="10" t="s">
        <v>4722</v>
      </c>
      <c r="D4213" s="10" t="s">
        <v>4723</v>
      </c>
      <c r="E4213" s="11" t="s">
        <v>5907</v>
      </c>
      <c r="F4213" s="10" t="s">
        <v>4741</v>
      </c>
      <c r="G4213" s="11" t="s">
        <v>4742</v>
      </c>
      <c r="H4213" s="42">
        <v>778790.72849999997</v>
      </c>
      <c r="I4213" s="42">
        <v>2857.6474656833502</v>
      </c>
      <c r="J4213" s="42">
        <v>128050.464284936</v>
      </c>
      <c r="K4213" s="42">
        <v>130908.11175061901</v>
      </c>
      <c r="N4213" s="43"/>
    </row>
    <row r="4214" spans="1:14" x14ac:dyDescent="0.3">
      <c r="A4214" s="10" t="s">
        <v>9</v>
      </c>
      <c r="B4214" s="10" t="s">
        <v>154</v>
      </c>
      <c r="C4214" s="10" t="s">
        <v>4743</v>
      </c>
      <c r="D4214" s="10" t="s">
        <v>4744</v>
      </c>
      <c r="E4214" s="11" t="s">
        <v>4947</v>
      </c>
      <c r="F4214" s="10" t="s">
        <v>13</v>
      </c>
      <c r="G4214" s="11" t="s">
        <v>415</v>
      </c>
      <c r="H4214" s="42">
        <v>0</v>
      </c>
      <c r="I4214" s="42">
        <v>0</v>
      </c>
      <c r="J4214" s="42">
        <v>0</v>
      </c>
      <c r="K4214" s="42">
        <v>0</v>
      </c>
      <c r="N4214" s="43"/>
    </row>
    <row r="4215" spans="1:14" x14ac:dyDescent="0.3">
      <c r="A4215" s="10" t="s">
        <v>9</v>
      </c>
      <c r="B4215" s="10" t="s">
        <v>154</v>
      </c>
      <c r="C4215" s="10" t="s">
        <v>4743</v>
      </c>
      <c r="D4215" s="10" t="s">
        <v>4744</v>
      </c>
      <c r="E4215" s="11" t="s">
        <v>4947</v>
      </c>
      <c r="F4215" s="10" t="s">
        <v>416</v>
      </c>
      <c r="G4215" s="11" t="s">
        <v>417</v>
      </c>
      <c r="H4215" s="42">
        <v>272788.5784</v>
      </c>
      <c r="I4215" s="42">
        <v>928.31939355511895</v>
      </c>
      <c r="J4215" s="42">
        <v>65131.512835759298</v>
      </c>
      <c r="K4215" s="42">
        <v>66059.832229314401</v>
      </c>
      <c r="N4215" s="43"/>
    </row>
    <row r="4216" spans="1:14" x14ac:dyDescent="0.3">
      <c r="A4216" s="10" t="s">
        <v>9</v>
      </c>
      <c r="B4216" s="10" t="s">
        <v>154</v>
      </c>
      <c r="C4216" s="10" t="s">
        <v>4743</v>
      </c>
      <c r="D4216" s="10" t="s">
        <v>4744</v>
      </c>
      <c r="E4216" s="11" t="s">
        <v>4947</v>
      </c>
      <c r="F4216" s="10" t="s">
        <v>4746</v>
      </c>
      <c r="G4216" s="11" t="s">
        <v>4747</v>
      </c>
      <c r="H4216" s="42">
        <v>1395705.9458999999</v>
      </c>
      <c r="I4216" s="42">
        <v>4749.6889519566703</v>
      </c>
      <c r="J4216" s="42">
        <v>333241.37046789197</v>
      </c>
      <c r="K4216" s="42">
        <v>337991.05941984802</v>
      </c>
      <c r="N4216" s="43"/>
    </row>
    <row r="4217" spans="1:14" x14ac:dyDescent="0.3">
      <c r="A4217" s="10" t="s">
        <v>9</v>
      </c>
      <c r="B4217" s="10" t="s">
        <v>154</v>
      </c>
      <c r="C4217" s="10" t="s">
        <v>4743</v>
      </c>
      <c r="D4217" s="10" t="s">
        <v>4744</v>
      </c>
      <c r="E4217" s="11" t="s">
        <v>4947</v>
      </c>
      <c r="F4217" s="10" t="s">
        <v>4748</v>
      </c>
      <c r="G4217" s="11" t="s">
        <v>4749</v>
      </c>
      <c r="H4217" s="42">
        <v>0</v>
      </c>
      <c r="I4217" s="42">
        <v>0</v>
      </c>
      <c r="J4217" s="42">
        <v>0</v>
      </c>
      <c r="K4217" s="42">
        <v>0</v>
      </c>
      <c r="N4217" s="43"/>
    </row>
    <row r="4218" spans="1:14" x14ac:dyDescent="0.3">
      <c r="A4218" s="10" t="s">
        <v>9</v>
      </c>
      <c r="B4218" s="10" t="s">
        <v>154</v>
      </c>
      <c r="C4218" s="10" t="s">
        <v>4743</v>
      </c>
      <c r="D4218" s="10" t="s">
        <v>4744</v>
      </c>
      <c r="E4218" s="11" t="s">
        <v>4947</v>
      </c>
      <c r="F4218" s="10" t="s">
        <v>4739</v>
      </c>
      <c r="G4218" s="11" t="s">
        <v>4740</v>
      </c>
      <c r="H4218" s="42">
        <v>84078.671499999997</v>
      </c>
      <c r="I4218" s="42">
        <v>286.12584047931699</v>
      </c>
      <c r="J4218" s="42">
        <v>20074.781353487499</v>
      </c>
      <c r="K4218" s="42">
        <v>20360.907193966799</v>
      </c>
      <c r="N4218" s="43"/>
    </row>
    <row r="4219" spans="1:14" x14ac:dyDescent="0.3">
      <c r="A4219" s="10" t="s">
        <v>9</v>
      </c>
      <c r="B4219" s="10" t="s">
        <v>154</v>
      </c>
      <c r="C4219" s="10" t="s">
        <v>4743</v>
      </c>
      <c r="D4219" s="10" t="s">
        <v>4750</v>
      </c>
      <c r="E4219" s="11" t="s">
        <v>4914</v>
      </c>
      <c r="F4219" s="10" t="s">
        <v>416</v>
      </c>
      <c r="G4219" s="11" t="s">
        <v>417</v>
      </c>
      <c r="H4219" s="42">
        <v>3956.1597000000002</v>
      </c>
      <c r="I4219" s="42">
        <v>19.351577490691898</v>
      </c>
      <c r="J4219" s="42">
        <v>37.004236771088898</v>
      </c>
      <c r="K4219" s="42">
        <v>56.3558142617809</v>
      </c>
      <c r="N4219" s="43"/>
    </row>
    <row r="4220" spans="1:14" x14ac:dyDescent="0.3">
      <c r="A4220" s="10" t="s">
        <v>9</v>
      </c>
      <c r="B4220" s="10" t="s">
        <v>154</v>
      </c>
      <c r="C4220" s="10" t="s">
        <v>4743</v>
      </c>
      <c r="D4220" s="10" t="s">
        <v>4750</v>
      </c>
      <c r="E4220" s="11" t="s">
        <v>4914</v>
      </c>
      <c r="F4220" s="10" t="s">
        <v>4746</v>
      </c>
      <c r="G4220" s="11" t="s">
        <v>4747</v>
      </c>
      <c r="H4220" s="42">
        <v>6364.2569000000003</v>
      </c>
      <c r="I4220" s="42">
        <v>31.130798571982702</v>
      </c>
      <c r="J4220" s="42">
        <v>59.528554805664797</v>
      </c>
      <c r="K4220" s="42">
        <v>90.659353377647506</v>
      </c>
      <c r="N4220" s="43"/>
    </row>
    <row r="4221" spans="1:14" x14ac:dyDescent="0.3">
      <c r="A4221" s="10" t="s">
        <v>9</v>
      </c>
      <c r="B4221" s="10" t="s">
        <v>154</v>
      </c>
      <c r="C4221" s="10" t="s">
        <v>4743</v>
      </c>
      <c r="D4221" s="10" t="s">
        <v>4750</v>
      </c>
      <c r="E4221" s="11" t="s">
        <v>4914</v>
      </c>
      <c r="F4221" s="10" t="s">
        <v>4748</v>
      </c>
      <c r="G4221" s="11" t="s">
        <v>4749</v>
      </c>
      <c r="H4221" s="42">
        <v>44756.152399999999</v>
      </c>
      <c r="I4221" s="42">
        <v>220.36089436088</v>
      </c>
      <c r="J4221" s="42">
        <v>9.6934897496951091</v>
      </c>
      <c r="K4221" s="42">
        <v>230.054384110576</v>
      </c>
      <c r="N4221" s="43"/>
    </row>
    <row r="4222" spans="1:14" x14ac:dyDescent="0.3">
      <c r="A4222" s="10" t="s">
        <v>9</v>
      </c>
      <c r="B4222" s="10" t="s">
        <v>154</v>
      </c>
      <c r="C4222" s="10" t="s">
        <v>4743</v>
      </c>
      <c r="D4222" s="10" t="s">
        <v>4752</v>
      </c>
      <c r="E4222" s="11" t="s">
        <v>5909</v>
      </c>
      <c r="F4222" s="10" t="s">
        <v>416</v>
      </c>
      <c r="G4222" s="11" t="s">
        <v>417</v>
      </c>
      <c r="H4222" s="42">
        <v>4836.3662999999997</v>
      </c>
      <c r="I4222" s="42">
        <v>10.051172771848901</v>
      </c>
      <c r="J4222" s="42">
        <v>1.0373971733487199</v>
      </c>
      <c r="K4222" s="42">
        <v>11.0885699451976</v>
      </c>
      <c r="N4222" s="43"/>
    </row>
    <row r="4223" spans="1:14" x14ac:dyDescent="0.3">
      <c r="A4223" s="10" t="s">
        <v>9</v>
      </c>
      <c r="B4223" s="10" t="s">
        <v>154</v>
      </c>
      <c r="C4223" s="10" t="s">
        <v>4743</v>
      </c>
      <c r="D4223" s="10" t="s">
        <v>4752</v>
      </c>
      <c r="E4223" s="11" t="s">
        <v>5909</v>
      </c>
      <c r="F4223" s="10" t="s">
        <v>4746</v>
      </c>
      <c r="G4223" s="11" t="s">
        <v>4747</v>
      </c>
      <c r="H4223" s="42">
        <v>0</v>
      </c>
      <c r="I4223" s="42">
        <v>0</v>
      </c>
      <c r="J4223" s="42">
        <v>0</v>
      </c>
      <c r="K4223" s="42">
        <v>0</v>
      </c>
      <c r="N4223" s="43"/>
    </row>
    <row r="4224" spans="1:14" x14ac:dyDescent="0.3">
      <c r="A4224" s="10" t="s">
        <v>9</v>
      </c>
      <c r="B4224" s="10" t="s">
        <v>154</v>
      </c>
      <c r="C4224" s="10" t="s">
        <v>4743</v>
      </c>
      <c r="D4224" s="10" t="s">
        <v>4752</v>
      </c>
      <c r="E4224" s="11" t="s">
        <v>5909</v>
      </c>
      <c r="F4224" s="10" t="s">
        <v>4748</v>
      </c>
      <c r="G4224" s="11" t="s">
        <v>4749</v>
      </c>
      <c r="H4224" s="42">
        <v>59032.1178</v>
      </c>
      <c r="I4224" s="42">
        <v>122.683432362273</v>
      </c>
      <c r="J4224" s="42">
        <v>12.662347851168199</v>
      </c>
      <c r="K4224" s="42">
        <v>135.345780213441</v>
      </c>
      <c r="N4224" s="43"/>
    </row>
    <row r="4225" spans="1:14" x14ac:dyDescent="0.3">
      <c r="A4225" s="10" t="s">
        <v>9</v>
      </c>
      <c r="B4225" s="10" t="s">
        <v>154</v>
      </c>
      <c r="C4225" s="10" t="s">
        <v>4743</v>
      </c>
      <c r="D4225" s="10" t="s">
        <v>4756</v>
      </c>
      <c r="E4225" s="11" t="s">
        <v>4919</v>
      </c>
      <c r="F4225" s="10" t="s">
        <v>416</v>
      </c>
      <c r="G4225" s="11" t="s">
        <v>417</v>
      </c>
      <c r="H4225" s="42">
        <v>42714.262499999997</v>
      </c>
      <c r="I4225" s="42">
        <v>155.62071224676799</v>
      </c>
      <c r="J4225" s="42">
        <v>7886.0852820698401</v>
      </c>
      <c r="K4225" s="42">
        <v>8041.7059943166096</v>
      </c>
      <c r="N4225" s="43"/>
    </row>
    <row r="4226" spans="1:14" x14ac:dyDescent="0.3">
      <c r="A4226" s="10" t="s">
        <v>9</v>
      </c>
      <c r="B4226" s="10" t="s">
        <v>154</v>
      </c>
      <c r="C4226" s="10" t="s">
        <v>4743</v>
      </c>
      <c r="D4226" s="10" t="s">
        <v>4756</v>
      </c>
      <c r="E4226" s="11" t="s">
        <v>4919</v>
      </c>
      <c r="F4226" s="10" t="s">
        <v>4746</v>
      </c>
      <c r="G4226" s="11" t="s">
        <v>4747</v>
      </c>
      <c r="H4226" s="42">
        <v>79622.702999999994</v>
      </c>
      <c r="I4226" s="42">
        <v>290.08909467358802</v>
      </c>
      <c r="J4226" s="42">
        <v>14700.2754772564</v>
      </c>
      <c r="K4226" s="42">
        <v>14990.36457193</v>
      </c>
      <c r="N4226" s="43"/>
    </row>
    <row r="4227" spans="1:14" x14ac:dyDescent="0.3">
      <c r="A4227" s="10" t="s">
        <v>9</v>
      </c>
      <c r="B4227" s="10" t="s">
        <v>154</v>
      </c>
      <c r="C4227" s="10" t="s">
        <v>4743</v>
      </c>
      <c r="D4227" s="10" t="s">
        <v>4756</v>
      </c>
      <c r="E4227" s="11" t="s">
        <v>4919</v>
      </c>
      <c r="F4227" s="10" t="s">
        <v>4748</v>
      </c>
      <c r="G4227" s="11" t="s">
        <v>4749</v>
      </c>
      <c r="H4227" s="42">
        <v>76273.119900000005</v>
      </c>
      <c r="I4227" s="42">
        <v>396.32403586167601</v>
      </c>
      <c r="J4227" s="42">
        <v>659.47872491817304</v>
      </c>
      <c r="K4227" s="42">
        <v>1055.8027607798499</v>
      </c>
      <c r="N4227" s="43"/>
    </row>
    <row r="4228" spans="1:14" x14ac:dyDescent="0.3">
      <c r="A4228" s="10" t="s">
        <v>9</v>
      </c>
      <c r="B4228" s="10" t="s">
        <v>154</v>
      </c>
      <c r="C4228" s="10" t="s">
        <v>4743</v>
      </c>
      <c r="D4228" s="10" t="s">
        <v>4756</v>
      </c>
      <c r="E4228" s="11" t="s">
        <v>4919</v>
      </c>
      <c r="F4228" s="10" t="s">
        <v>4760</v>
      </c>
      <c r="G4228" s="11" t="s">
        <v>4761</v>
      </c>
      <c r="H4228" s="42">
        <v>51311.008000000002</v>
      </c>
      <c r="I4228" s="42">
        <v>266.61798776149101</v>
      </c>
      <c r="J4228" s="42">
        <v>443.64932403586198</v>
      </c>
      <c r="K4228" s="42">
        <v>710.26731179735305</v>
      </c>
      <c r="N4228" s="43"/>
    </row>
    <row r="4229" spans="1:14" x14ac:dyDescent="0.3">
      <c r="A4229" s="10" t="s">
        <v>9</v>
      </c>
      <c r="B4229" s="10" t="s">
        <v>154</v>
      </c>
      <c r="C4229" s="10" t="s">
        <v>4743</v>
      </c>
      <c r="D4229" s="10" t="s">
        <v>4758</v>
      </c>
      <c r="E4229" s="11" t="s">
        <v>5910</v>
      </c>
      <c r="F4229" s="10" t="s">
        <v>416</v>
      </c>
      <c r="G4229" s="11" t="s">
        <v>417</v>
      </c>
      <c r="H4229" s="42">
        <v>25830.440600000002</v>
      </c>
      <c r="I4229" s="42">
        <v>84.983410871021604</v>
      </c>
      <c r="J4229" s="42">
        <v>1136.8420935235599</v>
      </c>
      <c r="K4229" s="42">
        <v>1221.8255043945801</v>
      </c>
      <c r="N4229" s="43"/>
    </row>
    <row r="4230" spans="1:14" x14ac:dyDescent="0.3">
      <c r="A4230" s="10" t="s">
        <v>9</v>
      </c>
      <c r="B4230" s="10" t="s">
        <v>154</v>
      </c>
      <c r="C4230" s="10" t="s">
        <v>4743</v>
      </c>
      <c r="D4230" s="10" t="s">
        <v>4758</v>
      </c>
      <c r="E4230" s="11" t="s">
        <v>5910</v>
      </c>
      <c r="F4230" s="10" t="s">
        <v>4746</v>
      </c>
      <c r="G4230" s="11" t="s">
        <v>4747</v>
      </c>
      <c r="H4230" s="42">
        <v>0</v>
      </c>
      <c r="I4230" s="42">
        <v>0</v>
      </c>
      <c r="J4230" s="42">
        <v>0</v>
      </c>
      <c r="K4230" s="42">
        <v>0</v>
      </c>
      <c r="N4230" s="43"/>
    </row>
    <row r="4231" spans="1:14" x14ac:dyDescent="0.3">
      <c r="A4231" s="10" t="s">
        <v>9</v>
      </c>
      <c r="B4231" s="10" t="s">
        <v>154</v>
      </c>
      <c r="C4231" s="10" t="s">
        <v>4743</v>
      </c>
      <c r="D4231" s="10" t="s">
        <v>4758</v>
      </c>
      <c r="E4231" s="11" t="s">
        <v>5910</v>
      </c>
      <c r="F4231" s="10" t="s">
        <v>4748</v>
      </c>
      <c r="G4231" s="11" t="s">
        <v>4749</v>
      </c>
      <c r="H4231" s="42">
        <v>29049.629700000001</v>
      </c>
      <c r="I4231" s="42">
        <v>88.712075921598597</v>
      </c>
      <c r="J4231" s="42">
        <v>413.290295197673</v>
      </c>
      <c r="K4231" s="42">
        <v>502.002371119271</v>
      </c>
      <c r="N4231" s="43"/>
    </row>
    <row r="4232" spans="1:14" x14ac:dyDescent="0.3">
      <c r="A4232" s="10" t="s">
        <v>9</v>
      </c>
      <c r="B4232" s="10" t="s">
        <v>154</v>
      </c>
      <c r="C4232" s="10" t="s">
        <v>4743</v>
      </c>
      <c r="D4232" s="10" t="s">
        <v>4758</v>
      </c>
      <c r="E4232" s="11" t="s">
        <v>5910</v>
      </c>
      <c r="F4232" s="10" t="s">
        <v>4760</v>
      </c>
      <c r="G4232" s="11" t="s">
        <v>4761</v>
      </c>
      <c r="H4232" s="42">
        <v>7827.1153999999997</v>
      </c>
      <c r="I4232" s="42">
        <v>23.902530402021998</v>
      </c>
      <c r="J4232" s="42">
        <v>111.35669798273599</v>
      </c>
      <c r="K4232" s="42">
        <v>135.25922838475799</v>
      </c>
      <c r="N4232" s="43"/>
    </row>
    <row r="4233" spans="1:14" x14ac:dyDescent="0.3">
      <c r="A4233" s="10" t="s">
        <v>9</v>
      </c>
      <c r="B4233" s="10" t="s">
        <v>154</v>
      </c>
      <c r="C4233" s="10" t="s">
        <v>4743</v>
      </c>
      <c r="D4233" s="10" t="s">
        <v>4762</v>
      </c>
      <c r="E4233" s="11" t="s">
        <v>5911</v>
      </c>
      <c r="F4233" s="10" t="s">
        <v>13</v>
      </c>
      <c r="G4233" s="11" t="s">
        <v>415</v>
      </c>
      <c r="H4233" s="42">
        <v>0</v>
      </c>
      <c r="I4233" s="42">
        <v>0</v>
      </c>
      <c r="J4233" s="42">
        <v>0</v>
      </c>
      <c r="K4233" s="42">
        <v>0</v>
      </c>
      <c r="N4233" s="43"/>
    </row>
    <row r="4234" spans="1:14" x14ac:dyDescent="0.3">
      <c r="A4234" s="10" t="s">
        <v>9</v>
      </c>
      <c r="B4234" s="10" t="s">
        <v>154</v>
      </c>
      <c r="C4234" s="10" t="s">
        <v>4743</v>
      </c>
      <c r="D4234" s="10" t="s">
        <v>4762</v>
      </c>
      <c r="E4234" s="11" t="s">
        <v>5911</v>
      </c>
      <c r="F4234" s="10" t="s">
        <v>416</v>
      </c>
      <c r="G4234" s="11" t="s">
        <v>417</v>
      </c>
      <c r="H4234" s="42">
        <v>34988.2762</v>
      </c>
      <c r="I4234" s="42">
        <v>77.459529005293803</v>
      </c>
      <c r="J4234" s="42">
        <v>919.65204467094202</v>
      </c>
      <c r="K4234" s="42">
        <v>997.11157367623503</v>
      </c>
      <c r="N4234" s="43"/>
    </row>
    <row r="4235" spans="1:14" x14ac:dyDescent="0.3">
      <c r="A4235" s="10" t="s">
        <v>9</v>
      </c>
      <c r="B4235" s="10" t="s">
        <v>154</v>
      </c>
      <c r="C4235" s="10" t="s">
        <v>4743</v>
      </c>
      <c r="D4235" s="10" t="s">
        <v>4762</v>
      </c>
      <c r="E4235" s="11" t="s">
        <v>5911</v>
      </c>
      <c r="F4235" s="10" t="s">
        <v>4746</v>
      </c>
      <c r="G4235" s="11" t="s">
        <v>4747</v>
      </c>
      <c r="H4235" s="42">
        <v>17283.365399999999</v>
      </c>
      <c r="I4235" s="42">
        <v>38.263140833940298</v>
      </c>
      <c r="J4235" s="42">
        <v>454.28594977721201</v>
      </c>
      <c r="K4235" s="42">
        <v>492.54909061115302</v>
      </c>
      <c r="N4235" s="43"/>
    </row>
    <row r="4236" spans="1:14" x14ac:dyDescent="0.3">
      <c r="A4236" s="10" t="s">
        <v>9</v>
      </c>
      <c r="B4236" s="10" t="s">
        <v>154</v>
      </c>
      <c r="C4236" s="10" t="s">
        <v>4743</v>
      </c>
      <c r="D4236" s="10" t="s">
        <v>4762</v>
      </c>
      <c r="E4236" s="11" t="s">
        <v>5911</v>
      </c>
      <c r="F4236" s="10" t="s">
        <v>4748</v>
      </c>
      <c r="G4236" s="11" t="s">
        <v>4749</v>
      </c>
      <c r="H4236" s="42">
        <v>34137.209199999998</v>
      </c>
      <c r="I4236" s="42">
        <v>258.793070429051</v>
      </c>
      <c r="J4236" s="42">
        <v>7.7012050422111704</v>
      </c>
      <c r="K4236" s="42">
        <v>266.49427547126197</v>
      </c>
      <c r="N4236" s="43"/>
    </row>
    <row r="4237" spans="1:14" x14ac:dyDescent="0.3">
      <c r="A4237" s="10" t="s">
        <v>9</v>
      </c>
      <c r="B4237" s="10" t="s">
        <v>154</v>
      </c>
      <c r="C4237" s="10" t="s">
        <v>4743</v>
      </c>
      <c r="D4237" s="10" t="s">
        <v>4766</v>
      </c>
      <c r="E4237" s="11" t="s">
        <v>4826</v>
      </c>
      <c r="F4237" s="10" t="s">
        <v>416</v>
      </c>
      <c r="G4237" s="11" t="s">
        <v>417</v>
      </c>
      <c r="H4237" s="42">
        <v>7701.1067999999996</v>
      </c>
      <c r="I4237" s="42">
        <v>13.6305221861472</v>
      </c>
      <c r="J4237" s="42">
        <v>422.07782738095199</v>
      </c>
      <c r="K4237" s="42">
        <v>435.70834956710002</v>
      </c>
      <c r="N4237" s="43"/>
    </row>
    <row r="4238" spans="1:14" x14ac:dyDescent="0.3">
      <c r="A4238" s="10" t="s">
        <v>9</v>
      </c>
      <c r="B4238" s="10" t="s">
        <v>154</v>
      </c>
      <c r="C4238" s="10" t="s">
        <v>4743</v>
      </c>
      <c r="D4238" s="10" t="s">
        <v>4766</v>
      </c>
      <c r="E4238" s="11" t="s">
        <v>4826</v>
      </c>
      <c r="F4238" s="10" t="s">
        <v>4746</v>
      </c>
      <c r="G4238" s="11" t="s">
        <v>4747</v>
      </c>
      <c r="H4238" s="42">
        <v>0</v>
      </c>
      <c r="I4238" s="42">
        <v>0</v>
      </c>
      <c r="J4238" s="42">
        <v>0</v>
      </c>
      <c r="K4238" s="42">
        <v>0</v>
      </c>
      <c r="N4238" s="43"/>
    </row>
    <row r="4239" spans="1:14" x14ac:dyDescent="0.3">
      <c r="A4239" s="10" t="s">
        <v>9</v>
      </c>
      <c r="B4239" s="10" t="s">
        <v>154</v>
      </c>
      <c r="C4239" s="10" t="s">
        <v>4743</v>
      </c>
      <c r="D4239" s="10" t="s">
        <v>4766</v>
      </c>
      <c r="E4239" s="11" t="s">
        <v>4826</v>
      </c>
      <c r="F4239" s="10" t="s">
        <v>4748</v>
      </c>
      <c r="G4239" s="11" t="s">
        <v>4749</v>
      </c>
      <c r="H4239" s="42">
        <v>11811.513499999999</v>
      </c>
      <c r="I4239" s="42">
        <v>20.905708874458899</v>
      </c>
      <c r="J4239" s="42">
        <v>647.35863095238096</v>
      </c>
      <c r="K4239" s="42">
        <v>668.26433982684</v>
      </c>
      <c r="N4239" s="43"/>
    </row>
    <row r="4240" spans="1:14" x14ac:dyDescent="0.3">
      <c r="A4240" s="10" t="s">
        <v>9</v>
      </c>
      <c r="B4240" s="10" t="s">
        <v>154</v>
      </c>
      <c r="C4240" s="10" t="s">
        <v>4743</v>
      </c>
      <c r="D4240" s="10" t="s">
        <v>4768</v>
      </c>
      <c r="E4240" s="11" t="s">
        <v>5045</v>
      </c>
      <c r="F4240" s="10" t="s">
        <v>416</v>
      </c>
      <c r="G4240" s="11" t="s">
        <v>417</v>
      </c>
      <c r="H4240" s="42">
        <v>44931.5167</v>
      </c>
      <c r="I4240" s="42">
        <v>193.11118562356501</v>
      </c>
      <c r="J4240" s="42">
        <v>2885.4320133481801</v>
      </c>
      <c r="K4240" s="42">
        <v>3078.5431989717499</v>
      </c>
      <c r="N4240" s="43"/>
    </row>
    <row r="4241" spans="1:14" x14ac:dyDescent="0.3">
      <c r="A4241" s="10" t="s">
        <v>9</v>
      </c>
      <c r="B4241" s="10" t="s">
        <v>154</v>
      </c>
      <c r="C4241" s="10" t="s">
        <v>4743</v>
      </c>
      <c r="D4241" s="10" t="s">
        <v>4768</v>
      </c>
      <c r="E4241" s="11" t="s">
        <v>5045</v>
      </c>
      <c r="F4241" s="10" t="s">
        <v>4746</v>
      </c>
      <c r="G4241" s="11" t="s">
        <v>4747</v>
      </c>
      <c r="H4241" s="42">
        <v>17677.9738</v>
      </c>
      <c r="I4241" s="42">
        <v>75.978171392877996</v>
      </c>
      <c r="J4241" s="42">
        <v>1135.2519396779701</v>
      </c>
      <c r="K4241" s="42">
        <v>1211.2301110708499</v>
      </c>
      <c r="N4241" s="43"/>
    </row>
    <row r="4242" spans="1:14" x14ac:dyDescent="0.3">
      <c r="A4242" s="10" t="s">
        <v>9</v>
      </c>
      <c r="B4242" s="10" t="s">
        <v>154</v>
      </c>
      <c r="C4242" s="10" t="s">
        <v>4743</v>
      </c>
      <c r="D4242" s="10" t="s">
        <v>4768</v>
      </c>
      <c r="E4242" s="11" t="s">
        <v>5045</v>
      </c>
      <c r="F4242" s="10" t="s">
        <v>4748</v>
      </c>
      <c r="G4242" s="11" t="s">
        <v>4749</v>
      </c>
      <c r="H4242" s="42">
        <v>27832.699499999999</v>
      </c>
      <c r="I4242" s="42">
        <v>77.636785234298003</v>
      </c>
      <c r="J4242" s="42">
        <v>800.25829764358002</v>
      </c>
      <c r="K4242" s="42">
        <v>877.89508287787805</v>
      </c>
      <c r="N4242" s="43"/>
    </row>
    <row r="4243" spans="1:14" x14ac:dyDescent="0.3">
      <c r="A4243" s="10" t="s">
        <v>9</v>
      </c>
      <c r="B4243" s="10" t="s">
        <v>154</v>
      </c>
      <c r="C4243" s="10" t="s">
        <v>4743</v>
      </c>
      <c r="D4243" s="10" t="s">
        <v>4770</v>
      </c>
      <c r="E4243" s="11" t="s">
        <v>4763</v>
      </c>
      <c r="F4243" s="10" t="s">
        <v>416</v>
      </c>
      <c r="G4243" s="11" t="s">
        <v>417</v>
      </c>
      <c r="H4243" s="42">
        <v>5932.4340000000002</v>
      </c>
      <c r="I4243" s="42">
        <v>25.391584148728001</v>
      </c>
      <c r="J4243" s="42">
        <v>49.138030332680998</v>
      </c>
      <c r="K4243" s="42">
        <v>74.529614481408998</v>
      </c>
      <c r="N4243" s="43"/>
    </row>
    <row r="4244" spans="1:14" x14ac:dyDescent="0.3">
      <c r="A4244" s="10" t="s">
        <v>9</v>
      </c>
      <c r="B4244" s="10" t="s">
        <v>154</v>
      </c>
      <c r="C4244" s="10" t="s">
        <v>4743</v>
      </c>
      <c r="D4244" s="10" t="s">
        <v>4770</v>
      </c>
      <c r="E4244" s="11" t="s">
        <v>4763</v>
      </c>
      <c r="F4244" s="10" t="s">
        <v>4746</v>
      </c>
      <c r="G4244" s="11" t="s">
        <v>4747</v>
      </c>
      <c r="H4244" s="42">
        <v>4931.7825000000003</v>
      </c>
      <c r="I4244" s="42">
        <v>21.108666340508801</v>
      </c>
      <c r="J4244" s="42">
        <v>40.849687866927603</v>
      </c>
      <c r="K4244" s="42">
        <v>61.9583542074364</v>
      </c>
      <c r="N4244" s="43"/>
    </row>
    <row r="4245" spans="1:14" x14ac:dyDescent="0.3">
      <c r="A4245" s="10" t="s">
        <v>9</v>
      </c>
      <c r="B4245" s="10" t="s">
        <v>154</v>
      </c>
      <c r="C4245" s="10" t="s">
        <v>4743</v>
      </c>
      <c r="D4245" s="10" t="s">
        <v>4770</v>
      </c>
      <c r="E4245" s="11" t="s">
        <v>4763</v>
      </c>
      <c r="F4245" s="10" t="s">
        <v>4748</v>
      </c>
      <c r="G4245" s="11" t="s">
        <v>4749</v>
      </c>
      <c r="H4245" s="42">
        <v>23586.786</v>
      </c>
      <c r="I4245" s="42">
        <v>100.95449119373799</v>
      </c>
      <c r="J4245" s="42">
        <v>195.36807240704499</v>
      </c>
      <c r="K4245" s="42">
        <v>296.32256360078298</v>
      </c>
      <c r="N4245" s="43"/>
    </row>
    <row r="4246" spans="1:14" x14ac:dyDescent="0.3">
      <c r="A4246" s="10" t="s">
        <v>9</v>
      </c>
      <c r="B4246" s="10" t="s">
        <v>154</v>
      </c>
      <c r="C4246" s="10" t="s">
        <v>4743</v>
      </c>
      <c r="D4246" s="10" t="s">
        <v>4772</v>
      </c>
      <c r="E4246" s="11" t="s">
        <v>5677</v>
      </c>
      <c r="F4246" s="10" t="s">
        <v>416</v>
      </c>
      <c r="G4246" s="11" t="s">
        <v>417</v>
      </c>
      <c r="H4246" s="42">
        <v>9913.7021000000004</v>
      </c>
      <c r="I4246" s="42">
        <v>71.702898769331995</v>
      </c>
      <c r="J4246" s="42">
        <v>2172.7698571413098</v>
      </c>
      <c r="K4246" s="42">
        <v>2244.47275591064</v>
      </c>
      <c r="N4246" s="43"/>
    </row>
    <row r="4247" spans="1:14" x14ac:dyDescent="0.3">
      <c r="A4247" s="10" t="s">
        <v>9</v>
      </c>
      <c r="B4247" s="10" t="s">
        <v>154</v>
      </c>
      <c r="C4247" s="10" t="s">
        <v>4743</v>
      </c>
      <c r="D4247" s="10" t="s">
        <v>4772</v>
      </c>
      <c r="E4247" s="11" t="s">
        <v>5677</v>
      </c>
      <c r="F4247" s="10" t="s">
        <v>4746</v>
      </c>
      <c r="G4247" s="11" t="s">
        <v>4747</v>
      </c>
      <c r="H4247" s="42">
        <v>42133.234100000001</v>
      </c>
      <c r="I4247" s="42">
        <v>304.73731976966099</v>
      </c>
      <c r="J4247" s="42">
        <v>9234.2718928505601</v>
      </c>
      <c r="K4247" s="42">
        <v>9539.0092126202198</v>
      </c>
      <c r="N4247" s="43"/>
    </row>
    <row r="4248" spans="1:14" x14ac:dyDescent="0.3">
      <c r="A4248" s="10" t="s">
        <v>9</v>
      </c>
      <c r="B4248" s="10" t="s">
        <v>154</v>
      </c>
      <c r="C4248" s="10" t="s">
        <v>4743</v>
      </c>
      <c r="D4248" s="10" t="s">
        <v>4772</v>
      </c>
      <c r="E4248" s="11" t="s">
        <v>5677</v>
      </c>
      <c r="F4248" s="10" t="s">
        <v>4748</v>
      </c>
      <c r="G4248" s="11" t="s">
        <v>4749</v>
      </c>
      <c r="H4248" s="42">
        <v>119121.7494</v>
      </c>
      <c r="I4248" s="42">
        <v>1120.5169452672201</v>
      </c>
      <c r="J4248" s="42">
        <v>6345.3335325177104</v>
      </c>
      <c r="K4248" s="42">
        <v>7465.8504777849303</v>
      </c>
      <c r="N4248" s="43"/>
    </row>
    <row r="4249" spans="1:14" x14ac:dyDescent="0.3">
      <c r="A4249" s="10" t="s">
        <v>9</v>
      </c>
      <c r="B4249" s="10" t="s">
        <v>154</v>
      </c>
      <c r="C4249" s="10" t="s">
        <v>4743</v>
      </c>
      <c r="D4249" s="10" t="s">
        <v>4772</v>
      </c>
      <c r="E4249" s="11" t="s">
        <v>5677</v>
      </c>
      <c r="F4249" s="10" t="s">
        <v>4760</v>
      </c>
      <c r="G4249" s="11" t="s">
        <v>4761</v>
      </c>
      <c r="H4249" s="42">
        <v>15422.012199999999</v>
      </c>
      <c r="I4249" s="42">
        <v>145.066925949775</v>
      </c>
      <c r="J4249" s="42">
        <v>821.49407340631001</v>
      </c>
      <c r="K4249" s="42">
        <v>966.56099935608495</v>
      </c>
      <c r="N4249" s="43"/>
    </row>
    <row r="4250" spans="1:14" x14ac:dyDescent="0.3">
      <c r="A4250" s="10" t="s">
        <v>9</v>
      </c>
      <c r="B4250" s="10" t="s">
        <v>154</v>
      </c>
      <c r="C4250" s="10" t="s">
        <v>4743</v>
      </c>
      <c r="D4250" s="10" t="s">
        <v>4772</v>
      </c>
      <c r="E4250" s="11" t="s">
        <v>5677</v>
      </c>
      <c r="F4250" s="10" t="s">
        <v>4754</v>
      </c>
      <c r="G4250" s="11" t="s">
        <v>4755</v>
      </c>
      <c r="H4250" s="42">
        <v>21686.2235</v>
      </c>
      <c r="I4250" s="42">
        <v>156.850091057914</v>
      </c>
      <c r="J4250" s="42">
        <v>4752.9340624966098</v>
      </c>
      <c r="K4250" s="42">
        <v>4909.7841535545303</v>
      </c>
      <c r="N4250" s="43"/>
    </row>
    <row r="4251" spans="1:14" x14ac:dyDescent="0.3">
      <c r="A4251" s="10" t="s">
        <v>9</v>
      </c>
      <c r="B4251" s="10" t="s">
        <v>154</v>
      </c>
      <c r="C4251" s="10" t="s">
        <v>4743</v>
      </c>
      <c r="D4251" s="10" t="s">
        <v>4774</v>
      </c>
      <c r="E4251" s="11" t="s">
        <v>4773</v>
      </c>
      <c r="F4251" s="10" t="s">
        <v>416</v>
      </c>
      <c r="G4251" s="11" t="s">
        <v>417</v>
      </c>
      <c r="H4251" s="42">
        <v>11899.6829</v>
      </c>
      <c r="I4251" s="42">
        <v>43.102736086175902</v>
      </c>
      <c r="J4251" s="42">
        <v>377.93707899461401</v>
      </c>
      <c r="K4251" s="42">
        <v>421.03981508078999</v>
      </c>
      <c r="N4251" s="43"/>
    </row>
    <row r="4252" spans="1:14" x14ac:dyDescent="0.3">
      <c r="A4252" s="10" t="s">
        <v>9</v>
      </c>
      <c r="B4252" s="10" t="s">
        <v>154</v>
      </c>
      <c r="C4252" s="10" t="s">
        <v>4743</v>
      </c>
      <c r="D4252" s="10" t="s">
        <v>4774</v>
      </c>
      <c r="E4252" s="11" t="s">
        <v>4773</v>
      </c>
      <c r="F4252" s="10" t="s">
        <v>4746</v>
      </c>
      <c r="G4252" s="11" t="s">
        <v>4747</v>
      </c>
      <c r="H4252" s="42">
        <v>11648.281199999999</v>
      </c>
      <c r="I4252" s="42">
        <v>42.192114901256701</v>
      </c>
      <c r="J4252" s="42">
        <v>369.95249281867098</v>
      </c>
      <c r="K4252" s="42">
        <v>412.14460771992799</v>
      </c>
      <c r="N4252" s="43"/>
    </row>
    <row r="4253" spans="1:14" x14ac:dyDescent="0.3">
      <c r="A4253" s="10" t="s">
        <v>9</v>
      </c>
      <c r="B4253" s="10" t="s">
        <v>154</v>
      </c>
      <c r="C4253" s="10" t="s">
        <v>4743</v>
      </c>
      <c r="D4253" s="10" t="s">
        <v>4774</v>
      </c>
      <c r="E4253" s="11" t="s">
        <v>4773</v>
      </c>
      <c r="F4253" s="10" t="s">
        <v>4748</v>
      </c>
      <c r="G4253" s="11" t="s">
        <v>4749</v>
      </c>
      <c r="H4253" s="42">
        <v>19776.9378</v>
      </c>
      <c r="I4253" s="42">
        <v>71.635533213644507</v>
      </c>
      <c r="J4253" s="42">
        <v>628.12077917414695</v>
      </c>
      <c r="K4253" s="42">
        <v>699.75631238779204</v>
      </c>
      <c r="N4253" s="43"/>
    </row>
    <row r="4254" spans="1:14" x14ac:dyDescent="0.3">
      <c r="A4254" s="10" t="s">
        <v>9</v>
      </c>
      <c r="B4254" s="10" t="s">
        <v>154</v>
      </c>
      <c r="C4254" s="10" t="s">
        <v>4779</v>
      </c>
      <c r="D4254" s="10" t="s">
        <v>5912</v>
      </c>
      <c r="E4254" s="11" t="s">
        <v>5913</v>
      </c>
      <c r="F4254" s="10" t="s">
        <v>416</v>
      </c>
      <c r="G4254" s="11" t="s">
        <v>417</v>
      </c>
      <c r="H4254" s="42">
        <v>41949055.251000002</v>
      </c>
      <c r="I4254" s="42">
        <v>135455.305527485</v>
      </c>
      <c r="J4254" s="42">
        <v>9546822.9400396403</v>
      </c>
      <c r="K4254" s="42">
        <v>9682278.2455671299</v>
      </c>
      <c r="N4254" s="43"/>
    </row>
    <row r="4255" spans="1:14" x14ac:dyDescent="0.3">
      <c r="A4255" s="10" t="s">
        <v>9</v>
      </c>
      <c r="B4255" s="10" t="s">
        <v>154</v>
      </c>
      <c r="C4255" s="10" t="s">
        <v>4779</v>
      </c>
      <c r="D4255" s="10" t="s">
        <v>5912</v>
      </c>
      <c r="E4255" s="11" t="s">
        <v>5913</v>
      </c>
      <c r="F4255" s="10" t="s">
        <v>4782</v>
      </c>
      <c r="G4255" s="11" t="s">
        <v>4783</v>
      </c>
      <c r="H4255" s="42">
        <v>149499.5717</v>
      </c>
      <c r="I4255" s="42">
        <v>482.74055364928199</v>
      </c>
      <c r="J4255" s="42">
        <v>34023.315467191402</v>
      </c>
      <c r="K4255" s="42">
        <v>34506.056020840697</v>
      </c>
      <c r="N4255" s="43"/>
    </row>
    <row r="4256" spans="1:14" x14ac:dyDescent="0.3">
      <c r="A4256" s="10" t="s">
        <v>9</v>
      </c>
      <c r="B4256" s="10" t="s">
        <v>154</v>
      </c>
      <c r="C4256" s="10" t="s">
        <v>4779</v>
      </c>
      <c r="D4256" s="10" t="s">
        <v>5912</v>
      </c>
      <c r="E4256" s="11" t="s">
        <v>5913</v>
      </c>
      <c r="F4256" s="10" t="s">
        <v>4784</v>
      </c>
      <c r="G4256" s="11" t="s">
        <v>4785</v>
      </c>
      <c r="H4256" s="42">
        <v>647831.47719999996</v>
      </c>
      <c r="I4256" s="42">
        <v>2091.87573248022</v>
      </c>
      <c r="J4256" s="42">
        <v>147434.36702449599</v>
      </c>
      <c r="K4256" s="42">
        <v>149526.24275697599</v>
      </c>
      <c r="N4256" s="43"/>
    </row>
    <row r="4257" spans="1:14" x14ac:dyDescent="0.3">
      <c r="A4257" s="10" t="s">
        <v>9</v>
      </c>
      <c r="B4257" s="10" t="s">
        <v>154</v>
      </c>
      <c r="C4257" s="10" t="s">
        <v>4779</v>
      </c>
      <c r="D4257" s="10" t="s">
        <v>5912</v>
      </c>
      <c r="E4257" s="11" t="s">
        <v>5913</v>
      </c>
      <c r="F4257" s="10" t="s">
        <v>4731</v>
      </c>
      <c r="G4257" s="11" t="s">
        <v>4732</v>
      </c>
      <c r="H4257" s="42">
        <v>0</v>
      </c>
      <c r="I4257" s="42">
        <v>0</v>
      </c>
      <c r="J4257" s="42">
        <v>0</v>
      </c>
      <c r="K4257" s="42">
        <v>0</v>
      </c>
      <c r="N4257" s="43"/>
    </row>
    <row r="4258" spans="1:14" x14ac:dyDescent="0.3">
      <c r="A4258" s="10" t="s">
        <v>9</v>
      </c>
      <c r="B4258" s="10" t="s">
        <v>154</v>
      </c>
      <c r="C4258" s="10" t="s">
        <v>4779</v>
      </c>
      <c r="D4258" s="10" t="s">
        <v>5912</v>
      </c>
      <c r="E4258" s="11" t="s">
        <v>5913</v>
      </c>
      <c r="F4258" s="10" t="s">
        <v>4786</v>
      </c>
      <c r="G4258" s="11" t="s">
        <v>4787</v>
      </c>
      <c r="H4258" s="42">
        <v>3194569.7946000001</v>
      </c>
      <c r="I4258" s="42">
        <v>10315.403409558299</v>
      </c>
      <c r="J4258" s="42">
        <v>727024.53050945897</v>
      </c>
      <c r="K4258" s="42">
        <v>737339.93391901697</v>
      </c>
      <c r="N4258" s="43"/>
    </row>
    <row r="4259" spans="1:14" x14ac:dyDescent="0.3">
      <c r="A4259" s="10" t="s">
        <v>9</v>
      </c>
      <c r="B4259" s="10" t="s">
        <v>154</v>
      </c>
      <c r="C4259" s="10" t="s">
        <v>4779</v>
      </c>
      <c r="D4259" s="10" t="s">
        <v>5912</v>
      </c>
      <c r="E4259" s="11" t="s">
        <v>5913</v>
      </c>
      <c r="F4259" s="10" t="s">
        <v>4739</v>
      </c>
      <c r="G4259" s="11" t="s">
        <v>4740</v>
      </c>
      <c r="H4259" s="42">
        <v>6189806.8271000003</v>
      </c>
      <c r="I4259" s="42">
        <v>19987.1527475843</v>
      </c>
      <c r="J4259" s="42">
        <v>1408684.6403959999</v>
      </c>
      <c r="K4259" s="42">
        <v>1428671.79314358</v>
      </c>
      <c r="N4259" s="43"/>
    </row>
    <row r="4260" spans="1:14" x14ac:dyDescent="0.3">
      <c r="A4260" s="10" t="s">
        <v>9</v>
      </c>
      <c r="B4260" s="10" t="s">
        <v>154</v>
      </c>
      <c r="C4260" s="10" t="s">
        <v>4779</v>
      </c>
      <c r="D4260" s="10" t="s">
        <v>5912</v>
      </c>
      <c r="E4260" s="11" t="s">
        <v>5913</v>
      </c>
      <c r="F4260" s="10" t="s">
        <v>5076</v>
      </c>
      <c r="G4260" s="11" t="s">
        <v>5077</v>
      </c>
      <c r="H4260" s="42">
        <v>398665.52439999999</v>
      </c>
      <c r="I4260" s="42">
        <v>1287.3081430647501</v>
      </c>
      <c r="J4260" s="42">
        <v>90728.841245843796</v>
      </c>
      <c r="K4260" s="42">
        <v>92016.149388908598</v>
      </c>
      <c r="N4260" s="43"/>
    </row>
    <row r="4261" spans="1:14" x14ac:dyDescent="0.3">
      <c r="A4261" s="10" t="s">
        <v>9</v>
      </c>
      <c r="B4261" s="10" t="s">
        <v>154</v>
      </c>
      <c r="C4261" s="10" t="s">
        <v>4779</v>
      </c>
      <c r="D4261" s="10" t="s">
        <v>5912</v>
      </c>
      <c r="E4261" s="11" t="s">
        <v>5913</v>
      </c>
      <c r="F4261" s="10" t="s">
        <v>71</v>
      </c>
      <c r="G4261" s="11" t="s">
        <v>4778</v>
      </c>
      <c r="H4261" s="42">
        <v>498331.9056</v>
      </c>
      <c r="I4261" s="42">
        <v>1609.13517883094</v>
      </c>
      <c r="J4261" s="42">
        <v>113411.05155730501</v>
      </c>
      <c r="K4261" s="42">
        <v>115020.18673613601</v>
      </c>
      <c r="N4261" s="43"/>
    </row>
    <row r="4262" spans="1:14" x14ac:dyDescent="0.3">
      <c r="A4262" s="10" t="s">
        <v>9</v>
      </c>
      <c r="B4262" s="10" t="s">
        <v>154</v>
      </c>
      <c r="C4262" s="10" t="s">
        <v>4779</v>
      </c>
      <c r="D4262" s="10" t="s">
        <v>5912</v>
      </c>
      <c r="E4262" s="11" t="s">
        <v>5913</v>
      </c>
      <c r="F4262" s="10" t="s">
        <v>5596</v>
      </c>
      <c r="G4262" s="11" t="s">
        <v>5597</v>
      </c>
      <c r="H4262" s="42">
        <v>118025.9776</v>
      </c>
      <c r="I4262" s="42">
        <v>381.11096340732797</v>
      </c>
      <c r="J4262" s="42">
        <v>26860.5122109406</v>
      </c>
      <c r="K4262" s="42">
        <v>27241.6231743479</v>
      </c>
      <c r="N4262" s="43"/>
    </row>
    <row r="4263" spans="1:14" x14ac:dyDescent="0.3">
      <c r="A4263" s="10" t="s">
        <v>9</v>
      </c>
      <c r="B4263" s="10" t="s">
        <v>154</v>
      </c>
      <c r="C4263" s="10" t="s">
        <v>4779</v>
      </c>
      <c r="D4263" s="10" t="s">
        <v>5914</v>
      </c>
      <c r="E4263" s="11" t="s">
        <v>5915</v>
      </c>
      <c r="F4263" s="10" t="s">
        <v>13</v>
      </c>
      <c r="G4263" s="11" t="s">
        <v>415</v>
      </c>
      <c r="H4263" s="42">
        <v>0</v>
      </c>
      <c r="I4263" s="42">
        <v>0</v>
      </c>
      <c r="J4263" s="42">
        <v>0</v>
      </c>
      <c r="K4263" s="42">
        <v>0</v>
      </c>
      <c r="N4263" s="43"/>
    </row>
    <row r="4264" spans="1:14" x14ac:dyDescent="0.3">
      <c r="A4264" s="10" t="s">
        <v>9</v>
      </c>
      <c r="B4264" s="10" t="s">
        <v>154</v>
      </c>
      <c r="C4264" s="10" t="s">
        <v>4779</v>
      </c>
      <c r="D4264" s="10" t="s">
        <v>5914</v>
      </c>
      <c r="E4264" s="11" t="s">
        <v>5915</v>
      </c>
      <c r="F4264" s="10" t="s">
        <v>416</v>
      </c>
      <c r="G4264" s="11" t="s">
        <v>417</v>
      </c>
      <c r="H4264" s="42">
        <v>320196.07209999999</v>
      </c>
      <c r="I4264" s="42">
        <v>2452.0703344795302</v>
      </c>
      <c r="J4264" s="42">
        <v>45857.860661456703</v>
      </c>
      <c r="K4264" s="42">
        <v>48309.9309959362</v>
      </c>
      <c r="N4264" s="43"/>
    </row>
    <row r="4265" spans="1:14" x14ac:dyDescent="0.3">
      <c r="A4265" s="10" t="s">
        <v>9</v>
      </c>
      <c r="B4265" s="10" t="s">
        <v>154</v>
      </c>
      <c r="C4265" s="10" t="s">
        <v>4779</v>
      </c>
      <c r="D4265" s="10" t="s">
        <v>5914</v>
      </c>
      <c r="E4265" s="11" t="s">
        <v>5915</v>
      </c>
      <c r="F4265" s="10" t="s">
        <v>4731</v>
      </c>
      <c r="G4265" s="11" t="s">
        <v>4732</v>
      </c>
      <c r="H4265" s="42">
        <v>0</v>
      </c>
      <c r="I4265" s="42">
        <v>0</v>
      </c>
      <c r="J4265" s="42">
        <v>0</v>
      </c>
      <c r="K4265" s="42">
        <v>0</v>
      </c>
      <c r="N4265" s="43"/>
    </row>
    <row r="4266" spans="1:14" x14ac:dyDescent="0.3">
      <c r="A4266" s="10" t="s">
        <v>9</v>
      </c>
      <c r="B4266" s="10" t="s">
        <v>154</v>
      </c>
      <c r="C4266" s="10" t="s">
        <v>4779</v>
      </c>
      <c r="D4266" s="10" t="s">
        <v>5914</v>
      </c>
      <c r="E4266" s="11" t="s">
        <v>5915</v>
      </c>
      <c r="F4266" s="10" t="s">
        <v>4786</v>
      </c>
      <c r="G4266" s="11" t="s">
        <v>4787</v>
      </c>
      <c r="H4266" s="42">
        <v>215384.92019999999</v>
      </c>
      <c r="I4266" s="42">
        <v>1649.423648015</v>
      </c>
      <c r="J4266" s="42">
        <v>30847.0106908409</v>
      </c>
      <c r="K4266" s="42">
        <v>32496.434338855899</v>
      </c>
      <c r="N4266" s="43"/>
    </row>
    <row r="4267" spans="1:14" x14ac:dyDescent="0.3">
      <c r="A4267" s="10" t="s">
        <v>9</v>
      </c>
      <c r="B4267" s="10" t="s">
        <v>154</v>
      </c>
      <c r="C4267" s="10" t="s">
        <v>4779</v>
      </c>
      <c r="D4267" s="10" t="s">
        <v>5914</v>
      </c>
      <c r="E4267" s="11" t="s">
        <v>5915</v>
      </c>
      <c r="F4267" s="10" t="s">
        <v>4788</v>
      </c>
      <c r="G4267" s="11" t="s">
        <v>4789</v>
      </c>
      <c r="H4267" s="42">
        <v>0</v>
      </c>
      <c r="I4267" s="42">
        <v>0</v>
      </c>
      <c r="J4267" s="42">
        <v>0</v>
      </c>
      <c r="K4267" s="42">
        <v>0</v>
      </c>
      <c r="N4267" s="43"/>
    </row>
    <row r="4268" spans="1:14" x14ac:dyDescent="0.3">
      <c r="A4268" s="10" t="s">
        <v>9</v>
      </c>
      <c r="B4268" s="10" t="s">
        <v>154</v>
      </c>
      <c r="C4268" s="10" t="s">
        <v>4779</v>
      </c>
      <c r="D4268" s="10" t="s">
        <v>5914</v>
      </c>
      <c r="E4268" s="11" t="s">
        <v>5915</v>
      </c>
      <c r="F4268" s="10" t="s">
        <v>4741</v>
      </c>
      <c r="G4268" s="11" t="s">
        <v>4742</v>
      </c>
      <c r="H4268" s="42">
        <v>28527.804</v>
      </c>
      <c r="I4268" s="42">
        <v>218.46670834635799</v>
      </c>
      <c r="J4268" s="42">
        <v>4085.6967802438298</v>
      </c>
      <c r="K4268" s="42">
        <v>4304.1634885901804</v>
      </c>
      <c r="N4268" s="43"/>
    </row>
    <row r="4269" spans="1:14" x14ac:dyDescent="0.3">
      <c r="A4269" s="10" t="s">
        <v>9</v>
      </c>
      <c r="B4269" s="10" t="s">
        <v>154</v>
      </c>
      <c r="C4269" s="10" t="s">
        <v>4779</v>
      </c>
      <c r="D4269" s="10" t="s">
        <v>5916</v>
      </c>
      <c r="E4269" s="11" t="s">
        <v>5917</v>
      </c>
      <c r="F4269" s="10" t="s">
        <v>13</v>
      </c>
      <c r="G4269" s="11" t="s">
        <v>415</v>
      </c>
      <c r="H4269" s="42">
        <v>0</v>
      </c>
      <c r="I4269" s="42">
        <v>0</v>
      </c>
      <c r="J4269" s="42">
        <v>0</v>
      </c>
      <c r="K4269" s="42">
        <v>0</v>
      </c>
      <c r="N4269" s="43"/>
    </row>
    <row r="4270" spans="1:14" x14ac:dyDescent="0.3">
      <c r="A4270" s="10" t="s">
        <v>9</v>
      </c>
      <c r="B4270" s="10" t="s">
        <v>154</v>
      </c>
      <c r="C4270" s="10" t="s">
        <v>4779</v>
      </c>
      <c r="D4270" s="10" t="s">
        <v>5916</v>
      </c>
      <c r="E4270" s="11" t="s">
        <v>5917</v>
      </c>
      <c r="F4270" s="10" t="s">
        <v>416</v>
      </c>
      <c r="G4270" s="11" t="s">
        <v>417</v>
      </c>
      <c r="H4270" s="42">
        <v>276799.56819999998</v>
      </c>
      <c r="I4270" s="42">
        <v>1021.26790050264</v>
      </c>
      <c r="J4270" s="42">
        <v>26124.7372531898</v>
      </c>
      <c r="K4270" s="42">
        <v>27146.005153692498</v>
      </c>
      <c r="N4270" s="43"/>
    </row>
    <row r="4271" spans="1:14" x14ac:dyDescent="0.3">
      <c r="A4271" s="10" t="s">
        <v>9</v>
      </c>
      <c r="B4271" s="10" t="s">
        <v>154</v>
      </c>
      <c r="C4271" s="10" t="s">
        <v>4779</v>
      </c>
      <c r="D4271" s="10" t="s">
        <v>5916</v>
      </c>
      <c r="E4271" s="11" t="s">
        <v>5917</v>
      </c>
      <c r="F4271" s="10" t="s">
        <v>4731</v>
      </c>
      <c r="G4271" s="11" t="s">
        <v>4732</v>
      </c>
      <c r="H4271" s="42">
        <v>0</v>
      </c>
      <c r="I4271" s="42">
        <v>0</v>
      </c>
      <c r="J4271" s="42">
        <v>0</v>
      </c>
      <c r="K4271" s="42">
        <v>0</v>
      </c>
      <c r="N4271" s="43"/>
    </row>
    <row r="4272" spans="1:14" x14ac:dyDescent="0.3">
      <c r="A4272" s="10" t="s">
        <v>9</v>
      </c>
      <c r="B4272" s="10" t="s">
        <v>154</v>
      </c>
      <c r="C4272" s="10" t="s">
        <v>4779</v>
      </c>
      <c r="D4272" s="10" t="s">
        <v>5916</v>
      </c>
      <c r="E4272" s="11" t="s">
        <v>5917</v>
      </c>
      <c r="F4272" s="10" t="s">
        <v>4786</v>
      </c>
      <c r="G4272" s="11" t="s">
        <v>4787</v>
      </c>
      <c r="H4272" s="42">
        <v>50135.170400000003</v>
      </c>
      <c r="I4272" s="42">
        <v>184.97658976672199</v>
      </c>
      <c r="J4272" s="42">
        <v>4731.8287427503501</v>
      </c>
      <c r="K4272" s="42">
        <v>4916.8053325170804</v>
      </c>
      <c r="N4272" s="43"/>
    </row>
    <row r="4273" spans="1:14" x14ac:dyDescent="0.3">
      <c r="A4273" s="10" t="s">
        <v>9</v>
      </c>
      <c r="B4273" s="10" t="s">
        <v>154</v>
      </c>
      <c r="C4273" s="10" t="s">
        <v>4779</v>
      </c>
      <c r="D4273" s="10" t="s">
        <v>5916</v>
      </c>
      <c r="E4273" s="11" t="s">
        <v>5917</v>
      </c>
      <c r="F4273" s="10" t="s">
        <v>4859</v>
      </c>
      <c r="G4273" s="11" t="s">
        <v>4860</v>
      </c>
      <c r="H4273" s="42">
        <v>0</v>
      </c>
      <c r="I4273" s="42">
        <v>0</v>
      </c>
      <c r="J4273" s="42">
        <v>0</v>
      </c>
      <c r="K4273" s="42">
        <v>0</v>
      </c>
      <c r="N4273" s="43"/>
    </row>
    <row r="4274" spans="1:14" x14ac:dyDescent="0.3">
      <c r="A4274" s="10" t="s">
        <v>9</v>
      </c>
      <c r="B4274" s="10" t="s">
        <v>154</v>
      </c>
      <c r="C4274" s="10" t="s">
        <v>4779</v>
      </c>
      <c r="D4274" s="10" t="s">
        <v>5916</v>
      </c>
      <c r="E4274" s="11" t="s">
        <v>5917</v>
      </c>
      <c r="F4274" s="10" t="s">
        <v>4788</v>
      </c>
      <c r="G4274" s="11" t="s">
        <v>4789</v>
      </c>
      <c r="H4274" s="42">
        <v>0</v>
      </c>
      <c r="I4274" s="42">
        <v>0</v>
      </c>
      <c r="J4274" s="42">
        <v>0</v>
      </c>
      <c r="K4274" s="42">
        <v>0</v>
      </c>
      <c r="N4274" s="43"/>
    </row>
    <row r="4275" spans="1:14" x14ac:dyDescent="0.3">
      <c r="A4275" s="10" t="s">
        <v>9</v>
      </c>
      <c r="B4275" s="10" t="s">
        <v>154</v>
      </c>
      <c r="C4275" s="10" t="s">
        <v>4779</v>
      </c>
      <c r="D4275" s="10" t="s">
        <v>5916</v>
      </c>
      <c r="E4275" s="11" t="s">
        <v>5917</v>
      </c>
      <c r="F4275" s="10" t="s">
        <v>4741</v>
      </c>
      <c r="G4275" s="11" t="s">
        <v>4742</v>
      </c>
      <c r="H4275" s="42">
        <v>7579.2947000000004</v>
      </c>
      <c r="I4275" s="42">
        <v>27.9642428147957</v>
      </c>
      <c r="J4275" s="42">
        <v>715.34461786312704</v>
      </c>
      <c r="K4275" s="42">
        <v>743.30886067792198</v>
      </c>
      <c r="N4275" s="43"/>
    </row>
    <row r="4276" spans="1:14" x14ac:dyDescent="0.3">
      <c r="A4276" s="10" t="s">
        <v>9</v>
      </c>
      <c r="B4276" s="10" t="s">
        <v>154</v>
      </c>
      <c r="C4276" s="10" t="s">
        <v>11</v>
      </c>
      <c r="D4276" s="10" t="s">
        <v>155</v>
      </c>
      <c r="E4276" s="11" t="s">
        <v>548</v>
      </c>
      <c r="F4276" s="10" t="s">
        <v>15</v>
      </c>
      <c r="G4276" s="11" t="s">
        <v>418</v>
      </c>
      <c r="H4276" s="42">
        <v>2332508.2326000002</v>
      </c>
      <c r="I4276" s="42">
        <v>16870.347651071901</v>
      </c>
      <c r="J4276" s="42">
        <v>0</v>
      </c>
      <c r="K4276" s="42">
        <v>16870.347651071901</v>
      </c>
      <c r="N4276" s="43"/>
    </row>
    <row r="4277" spans="1:14" x14ac:dyDescent="0.3">
      <c r="A4277" s="10" t="s">
        <v>9</v>
      </c>
      <c r="B4277" s="10" t="s">
        <v>154</v>
      </c>
      <c r="C4277" s="10" t="s">
        <v>11</v>
      </c>
      <c r="D4277" s="10" t="s">
        <v>155</v>
      </c>
      <c r="E4277" s="11" t="s">
        <v>548</v>
      </c>
      <c r="F4277" s="10" t="s">
        <v>17</v>
      </c>
      <c r="G4277" s="11" t="s">
        <v>4798</v>
      </c>
      <c r="H4277" s="42">
        <v>0</v>
      </c>
      <c r="I4277" s="42">
        <v>0</v>
      </c>
      <c r="J4277" s="42">
        <v>0</v>
      </c>
      <c r="K4277" s="42">
        <v>0</v>
      </c>
      <c r="N4277" s="43"/>
    </row>
    <row r="4278" spans="1:14" x14ac:dyDescent="0.3">
      <c r="A4278" s="10" t="s">
        <v>9</v>
      </c>
      <c r="B4278" s="10" t="s">
        <v>154</v>
      </c>
      <c r="C4278" s="10" t="s">
        <v>11</v>
      </c>
      <c r="D4278" s="10" t="s">
        <v>155</v>
      </c>
      <c r="E4278" s="11" t="s">
        <v>548</v>
      </c>
      <c r="F4278" s="10" t="s">
        <v>18</v>
      </c>
      <c r="G4278" s="11" t="s">
        <v>4799</v>
      </c>
      <c r="H4278" s="42">
        <v>1869352.4605</v>
      </c>
      <c r="I4278" s="42">
        <v>13520.477849192201</v>
      </c>
      <c r="J4278" s="42">
        <v>920914.92413773702</v>
      </c>
      <c r="K4278" s="42">
        <v>934435.40198692901</v>
      </c>
      <c r="N4278" s="43"/>
    </row>
    <row r="4279" spans="1:14" x14ac:dyDescent="0.3">
      <c r="A4279" s="10" t="s">
        <v>9</v>
      </c>
      <c r="B4279" s="10" t="s">
        <v>154</v>
      </c>
      <c r="C4279" s="10" t="s">
        <v>11</v>
      </c>
      <c r="D4279" s="10" t="s">
        <v>156</v>
      </c>
      <c r="E4279" s="11" t="s">
        <v>549</v>
      </c>
      <c r="F4279" s="10" t="s">
        <v>13</v>
      </c>
      <c r="G4279" s="11" t="s">
        <v>415</v>
      </c>
      <c r="H4279" s="42">
        <v>0</v>
      </c>
      <c r="I4279" s="42">
        <v>0</v>
      </c>
      <c r="J4279" s="42">
        <v>0</v>
      </c>
      <c r="K4279" s="42">
        <v>0</v>
      </c>
      <c r="N4279" s="43"/>
    </row>
    <row r="4280" spans="1:14" x14ac:dyDescent="0.3">
      <c r="A4280" s="10" t="s">
        <v>9</v>
      </c>
      <c r="B4280" s="10" t="s">
        <v>154</v>
      </c>
      <c r="C4280" s="10" t="s">
        <v>11</v>
      </c>
      <c r="D4280" s="10" t="s">
        <v>156</v>
      </c>
      <c r="E4280" s="11" t="s">
        <v>549</v>
      </c>
      <c r="F4280" s="10" t="s">
        <v>15</v>
      </c>
      <c r="G4280" s="11" t="s">
        <v>418</v>
      </c>
      <c r="H4280" s="42">
        <v>2585595.9501</v>
      </c>
      <c r="I4280" s="42">
        <v>7274.8339033173297</v>
      </c>
      <c r="J4280" s="42">
        <v>0</v>
      </c>
      <c r="K4280" s="42">
        <v>7274.8339033173297</v>
      </c>
      <c r="N4280" s="43"/>
    </row>
    <row r="4281" spans="1:14" x14ac:dyDescent="0.3">
      <c r="A4281" s="10" t="s">
        <v>9</v>
      </c>
      <c r="B4281" s="10" t="s">
        <v>154</v>
      </c>
      <c r="C4281" s="10" t="s">
        <v>11</v>
      </c>
      <c r="D4281" s="10" t="s">
        <v>156</v>
      </c>
      <c r="E4281" s="11" t="s">
        <v>549</v>
      </c>
      <c r="F4281" s="10" t="s">
        <v>16</v>
      </c>
      <c r="G4281" s="11" t="s">
        <v>426</v>
      </c>
      <c r="H4281" s="42">
        <v>144216.50700000001</v>
      </c>
      <c r="I4281" s="42">
        <v>405.76762807347598</v>
      </c>
      <c r="J4281" s="42">
        <v>0</v>
      </c>
      <c r="K4281" s="42">
        <v>405.76762807347598</v>
      </c>
      <c r="N4281" s="43"/>
    </row>
    <row r="4282" spans="1:14" x14ac:dyDescent="0.3">
      <c r="A4282" s="10" t="s">
        <v>9</v>
      </c>
      <c r="B4282" s="10" t="s">
        <v>154</v>
      </c>
      <c r="C4282" s="10" t="s">
        <v>11</v>
      </c>
      <c r="D4282" s="10" t="s">
        <v>156</v>
      </c>
      <c r="E4282" s="11" t="s">
        <v>549</v>
      </c>
      <c r="F4282" s="10" t="s">
        <v>17</v>
      </c>
      <c r="G4282" s="11" t="s">
        <v>4798</v>
      </c>
      <c r="H4282" s="42">
        <v>0</v>
      </c>
      <c r="I4282" s="42">
        <v>0</v>
      </c>
      <c r="J4282" s="42">
        <v>0</v>
      </c>
      <c r="K4282" s="42">
        <v>0</v>
      </c>
      <c r="N4282" s="43"/>
    </row>
    <row r="4283" spans="1:14" x14ac:dyDescent="0.3">
      <c r="A4283" s="10" t="s">
        <v>9</v>
      </c>
      <c r="B4283" s="10" t="s">
        <v>154</v>
      </c>
      <c r="C4283" s="10" t="s">
        <v>11</v>
      </c>
      <c r="D4283" s="10" t="s">
        <v>156</v>
      </c>
      <c r="E4283" s="11" t="s">
        <v>549</v>
      </c>
      <c r="F4283" s="10" t="s">
        <v>18</v>
      </c>
      <c r="G4283" s="11" t="s">
        <v>4799</v>
      </c>
      <c r="H4283" s="42">
        <v>3826152.2311999998</v>
      </c>
      <c r="I4283" s="42">
        <v>10765.2636019494</v>
      </c>
      <c r="J4283" s="42">
        <v>113331.071620098</v>
      </c>
      <c r="K4283" s="42">
        <v>124096.335222048</v>
      </c>
      <c r="N4283" s="43"/>
    </row>
    <row r="4284" spans="1:14" x14ac:dyDescent="0.3">
      <c r="A4284" s="10" t="s">
        <v>9</v>
      </c>
      <c r="B4284" s="10" t="s">
        <v>154</v>
      </c>
      <c r="C4284" s="10" t="s">
        <v>11</v>
      </c>
      <c r="D4284" s="10" t="s">
        <v>157</v>
      </c>
      <c r="E4284" s="11" t="s">
        <v>3004</v>
      </c>
      <c r="F4284" s="10" t="s">
        <v>15</v>
      </c>
      <c r="G4284" s="11" t="s">
        <v>418</v>
      </c>
      <c r="H4284" s="42">
        <v>2618931.9733000002</v>
      </c>
      <c r="I4284" s="42">
        <v>9793.0083038934099</v>
      </c>
      <c r="J4284" s="42">
        <v>0</v>
      </c>
      <c r="K4284" s="42">
        <v>9793.0083038934099</v>
      </c>
      <c r="N4284" s="43"/>
    </row>
    <row r="4285" spans="1:14" x14ac:dyDescent="0.3">
      <c r="A4285" s="10" t="s">
        <v>9</v>
      </c>
      <c r="B4285" s="10" t="s">
        <v>154</v>
      </c>
      <c r="C4285" s="10" t="s">
        <v>11</v>
      </c>
      <c r="D4285" s="10" t="s">
        <v>157</v>
      </c>
      <c r="E4285" s="11" t="s">
        <v>3004</v>
      </c>
      <c r="F4285" s="10" t="s">
        <v>16</v>
      </c>
      <c r="G4285" s="11" t="s">
        <v>426</v>
      </c>
      <c r="H4285" s="42">
        <v>70603.052299999996</v>
      </c>
      <c r="I4285" s="42">
        <v>264.00696354219798</v>
      </c>
      <c r="J4285" s="42">
        <v>0</v>
      </c>
      <c r="K4285" s="42">
        <v>264.00696354219798</v>
      </c>
      <c r="N4285" s="43"/>
    </row>
    <row r="4286" spans="1:14" x14ac:dyDescent="0.3">
      <c r="A4286" s="10" t="s">
        <v>9</v>
      </c>
      <c r="B4286" s="10" t="s">
        <v>154</v>
      </c>
      <c r="C4286" s="10" t="s">
        <v>11</v>
      </c>
      <c r="D4286" s="10" t="s">
        <v>157</v>
      </c>
      <c r="E4286" s="11" t="s">
        <v>3004</v>
      </c>
      <c r="F4286" s="10" t="s">
        <v>17</v>
      </c>
      <c r="G4286" s="11" t="s">
        <v>4798</v>
      </c>
      <c r="H4286" s="42">
        <v>0</v>
      </c>
      <c r="I4286" s="42">
        <v>0</v>
      </c>
      <c r="J4286" s="42">
        <v>0</v>
      </c>
      <c r="K4286" s="42">
        <v>0</v>
      </c>
      <c r="N4286" s="43"/>
    </row>
    <row r="4287" spans="1:14" x14ac:dyDescent="0.3">
      <c r="A4287" s="10" t="s">
        <v>9</v>
      </c>
      <c r="B4287" s="10" t="s">
        <v>154</v>
      </c>
      <c r="C4287" s="10" t="s">
        <v>11</v>
      </c>
      <c r="D4287" s="10" t="s">
        <v>157</v>
      </c>
      <c r="E4287" s="11" t="s">
        <v>3004</v>
      </c>
      <c r="F4287" s="10" t="s">
        <v>18</v>
      </c>
      <c r="G4287" s="11" t="s">
        <v>4799</v>
      </c>
      <c r="H4287" s="42">
        <v>1824017.2498000001</v>
      </c>
      <c r="I4287" s="42">
        <v>6820.5727590120596</v>
      </c>
      <c r="J4287" s="42">
        <v>244535.541396082</v>
      </c>
      <c r="K4287" s="42">
        <v>251356.11415509501</v>
      </c>
      <c r="N4287" s="43"/>
    </row>
    <row r="4288" spans="1:14" x14ac:dyDescent="0.3">
      <c r="A4288" s="10" t="s">
        <v>9</v>
      </c>
      <c r="B4288" s="10" t="s">
        <v>154</v>
      </c>
      <c r="C4288" s="10" t="s">
        <v>11</v>
      </c>
      <c r="D4288" s="10" t="s">
        <v>158</v>
      </c>
      <c r="E4288" s="11" t="s">
        <v>551</v>
      </c>
      <c r="F4288" s="10" t="s">
        <v>13</v>
      </c>
      <c r="G4288" s="11" t="s">
        <v>415</v>
      </c>
      <c r="H4288" s="42">
        <v>0</v>
      </c>
      <c r="I4288" s="42">
        <v>0</v>
      </c>
      <c r="J4288" s="42">
        <v>0</v>
      </c>
      <c r="K4288" s="42">
        <v>0</v>
      </c>
      <c r="N4288" s="43"/>
    </row>
    <row r="4289" spans="1:14" x14ac:dyDescent="0.3">
      <c r="A4289" s="10" t="s">
        <v>9</v>
      </c>
      <c r="B4289" s="10" t="s">
        <v>154</v>
      </c>
      <c r="C4289" s="10" t="s">
        <v>11</v>
      </c>
      <c r="D4289" s="10" t="s">
        <v>158</v>
      </c>
      <c r="E4289" s="11" t="s">
        <v>551</v>
      </c>
      <c r="F4289" s="10" t="s">
        <v>15</v>
      </c>
      <c r="G4289" s="11" t="s">
        <v>418</v>
      </c>
      <c r="H4289" s="42">
        <v>3265923.6233999999</v>
      </c>
      <c r="I4289" s="42">
        <v>11990.373123351301</v>
      </c>
      <c r="J4289" s="42">
        <v>0</v>
      </c>
      <c r="K4289" s="42">
        <v>11990.373123351301</v>
      </c>
      <c r="N4289" s="43"/>
    </row>
    <row r="4290" spans="1:14" x14ac:dyDescent="0.3">
      <c r="A4290" s="10" t="s">
        <v>9</v>
      </c>
      <c r="B4290" s="10" t="s">
        <v>154</v>
      </c>
      <c r="C4290" s="10" t="s">
        <v>11</v>
      </c>
      <c r="D4290" s="10" t="s">
        <v>158</v>
      </c>
      <c r="E4290" s="11" t="s">
        <v>551</v>
      </c>
      <c r="F4290" s="10" t="s">
        <v>17</v>
      </c>
      <c r="G4290" s="11" t="s">
        <v>4798</v>
      </c>
      <c r="H4290" s="42">
        <v>0</v>
      </c>
      <c r="I4290" s="42">
        <v>0</v>
      </c>
      <c r="J4290" s="42">
        <v>0</v>
      </c>
      <c r="K4290" s="42">
        <v>0</v>
      </c>
      <c r="N4290" s="43"/>
    </row>
    <row r="4291" spans="1:14" x14ac:dyDescent="0.3">
      <c r="A4291" s="10" t="s">
        <v>9</v>
      </c>
      <c r="B4291" s="10" t="s">
        <v>154</v>
      </c>
      <c r="C4291" s="10" t="s">
        <v>11</v>
      </c>
      <c r="D4291" s="10" t="s">
        <v>158</v>
      </c>
      <c r="E4291" s="11" t="s">
        <v>551</v>
      </c>
      <c r="F4291" s="10" t="s">
        <v>18</v>
      </c>
      <c r="G4291" s="11" t="s">
        <v>4799</v>
      </c>
      <c r="H4291" s="42">
        <v>3561064.6627000002</v>
      </c>
      <c r="I4291" s="42">
        <v>13073.941385370899</v>
      </c>
      <c r="J4291" s="42">
        <v>968565.68730849796</v>
      </c>
      <c r="K4291" s="42">
        <v>981639.62869386899</v>
      </c>
      <c r="N4291" s="43"/>
    </row>
    <row r="4292" spans="1:14" x14ac:dyDescent="0.3">
      <c r="A4292" s="10" t="s">
        <v>9</v>
      </c>
      <c r="B4292" s="10" t="s">
        <v>154</v>
      </c>
      <c r="C4292" s="10" t="s">
        <v>11</v>
      </c>
      <c r="D4292" s="10" t="s">
        <v>159</v>
      </c>
      <c r="E4292" s="11" t="s">
        <v>3005</v>
      </c>
      <c r="F4292" s="10" t="s">
        <v>15</v>
      </c>
      <c r="G4292" s="11" t="s">
        <v>418</v>
      </c>
      <c r="H4292" s="42">
        <v>9246785.4440000001</v>
      </c>
      <c r="I4292" s="42">
        <v>31467.4841007143</v>
      </c>
      <c r="J4292" s="42">
        <v>0</v>
      </c>
      <c r="K4292" s="42">
        <v>31467.4841007143</v>
      </c>
      <c r="N4292" s="43"/>
    </row>
    <row r="4293" spans="1:14" x14ac:dyDescent="0.3">
      <c r="A4293" s="10" t="s">
        <v>9</v>
      </c>
      <c r="B4293" s="10" t="s">
        <v>154</v>
      </c>
      <c r="C4293" s="10" t="s">
        <v>11</v>
      </c>
      <c r="D4293" s="10" t="s">
        <v>159</v>
      </c>
      <c r="E4293" s="11" t="s">
        <v>3005</v>
      </c>
      <c r="F4293" s="10" t="s">
        <v>16</v>
      </c>
      <c r="G4293" s="11" t="s">
        <v>426</v>
      </c>
      <c r="H4293" s="42">
        <v>407314.45270000002</v>
      </c>
      <c r="I4293" s="42">
        <v>1386.1207383220301</v>
      </c>
      <c r="J4293" s="42">
        <v>0</v>
      </c>
      <c r="K4293" s="42">
        <v>1386.1207383220301</v>
      </c>
      <c r="N4293" s="43"/>
    </row>
    <row r="4294" spans="1:14" x14ac:dyDescent="0.3">
      <c r="A4294" s="10" t="s">
        <v>9</v>
      </c>
      <c r="B4294" s="10" t="s">
        <v>154</v>
      </c>
      <c r="C4294" s="10" t="s">
        <v>11</v>
      </c>
      <c r="D4294" s="10" t="s">
        <v>159</v>
      </c>
      <c r="E4294" s="11" t="s">
        <v>3005</v>
      </c>
      <c r="F4294" s="10" t="s">
        <v>17</v>
      </c>
      <c r="G4294" s="11" t="s">
        <v>4798</v>
      </c>
      <c r="H4294" s="42">
        <v>0</v>
      </c>
      <c r="I4294" s="42">
        <v>0</v>
      </c>
      <c r="J4294" s="42">
        <v>0</v>
      </c>
      <c r="K4294" s="42">
        <v>0</v>
      </c>
      <c r="N4294" s="43"/>
    </row>
    <row r="4295" spans="1:14" x14ac:dyDescent="0.3">
      <c r="A4295" s="10" t="s">
        <v>9</v>
      </c>
      <c r="B4295" s="10" t="s">
        <v>154</v>
      </c>
      <c r="C4295" s="10" t="s">
        <v>11</v>
      </c>
      <c r="D4295" s="10" t="s">
        <v>159</v>
      </c>
      <c r="E4295" s="11" t="s">
        <v>3005</v>
      </c>
      <c r="F4295" s="10" t="s">
        <v>18</v>
      </c>
      <c r="G4295" s="11" t="s">
        <v>4799</v>
      </c>
      <c r="H4295" s="42">
        <v>10679859.6885</v>
      </c>
      <c r="I4295" s="42">
        <v>36344.340092883998</v>
      </c>
      <c r="J4295" s="42">
        <v>4854974.3437778698</v>
      </c>
      <c r="K4295" s="42">
        <v>4891318.6838707495</v>
      </c>
      <c r="N4295" s="43"/>
    </row>
    <row r="4296" spans="1:14" x14ac:dyDescent="0.3">
      <c r="A4296" s="10" t="s">
        <v>9</v>
      </c>
      <c r="B4296" s="10" t="s">
        <v>154</v>
      </c>
      <c r="C4296" s="10" t="s">
        <v>4800</v>
      </c>
      <c r="D4296" s="10" t="s">
        <v>5918</v>
      </c>
      <c r="E4296" s="11" t="s">
        <v>5919</v>
      </c>
      <c r="F4296" s="10" t="s">
        <v>416</v>
      </c>
      <c r="G4296" s="11" t="s">
        <v>417</v>
      </c>
      <c r="H4296" s="42">
        <v>339777.18949999998</v>
      </c>
      <c r="I4296" s="42">
        <v>1270.5335120468301</v>
      </c>
      <c r="J4296" s="42">
        <v>18408.471621855901</v>
      </c>
      <c r="K4296" s="42">
        <v>19679.0051339028</v>
      </c>
      <c r="N4296" s="43"/>
    </row>
    <row r="4297" spans="1:14" x14ac:dyDescent="0.3">
      <c r="A4297" s="10" t="s">
        <v>9</v>
      </c>
      <c r="B4297" s="10" t="s">
        <v>154</v>
      </c>
      <c r="C4297" s="10" t="s">
        <v>4800</v>
      </c>
      <c r="D4297" s="10" t="s">
        <v>5096</v>
      </c>
      <c r="E4297" s="11" t="s">
        <v>5920</v>
      </c>
      <c r="F4297" s="10" t="s">
        <v>416</v>
      </c>
      <c r="G4297" s="11" t="s">
        <v>417</v>
      </c>
      <c r="H4297" s="42">
        <v>5612380.8005999997</v>
      </c>
      <c r="I4297" s="42">
        <v>20558.198504175201</v>
      </c>
      <c r="J4297" s="42">
        <v>978779.00994919299</v>
      </c>
      <c r="K4297" s="42">
        <v>999337.20845336805</v>
      </c>
      <c r="N4297" s="43"/>
    </row>
    <row r="4298" spans="1:14" x14ac:dyDescent="0.3">
      <c r="A4298" s="10" t="s">
        <v>9</v>
      </c>
      <c r="B4298" s="10" t="s">
        <v>154</v>
      </c>
      <c r="C4298" s="10" t="s">
        <v>4800</v>
      </c>
      <c r="D4298" s="10" t="s">
        <v>5096</v>
      </c>
      <c r="E4298" s="11" t="s">
        <v>5920</v>
      </c>
      <c r="F4298" s="10" t="s">
        <v>4802</v>
      </c>
      <c r="G4298" s="11" t="s">
        <v>4803</v>
      </c>
      <c r="H4298" s="42">
        <v>0</v>
      </c>
      <c r="I4298" s="42">
        <v>0</v>
      </c>
      <c r="J4298" s="42">
        <v>0</v>
      </c>
      <c r="K4298" s="42">
        <v>0</v>
      </c>
      <c r="N4298" s="43"/>
    </row>
    <row r="4299" spans="1:14" x14ac:dyDescent="0.3">
      <c r="A4299" s="10" t="s">
        <v>9</v>
      </c>
      <c r="B4299" s="10" t="s">
        <v>154</v>
      </c>
      <c r="C4299" s="10" t="s">
        <v>4806</v>
      </c>
      <c r="D4299" s="10" t="s">
        <v>5921</v>
      </c>
      <c r="E4299" s="11" t="s">
        <v>5922</v>
      </c>
      <c r="F4299" s="10" t="s">
        <v>4809</v>
      </c>
      <c r="G4299" s="11" t="s">
        <v>4810</v>
      </c>
      <c r="H4299" s="42">
        <v>987734.58239999996</v>
      </c>
      <c r="I4299" s="42">
        <v>3624.3333711105902</v>
      </c>
      <c r="J4299" s="42">
        <v>162405.46689796701</v>
      </c>
      <c r="K4299" s="42">
        <v>166029.800269078</v>
      </c>
      <c r="N4299" s="43"/>
    </row>
    <row r="4300" spans="1:14" x14ac:dyDescent="0.3">
      <c r="A4300" s="10" t="s">
        <v>9</v>
      </c>
      <c r="B4300" s="10" t="s">
        <v>160</v>
      </c>
      <c r="C4300" s="10" t="s">
        <v>4722</v>
      </c>
      <c r="D4300" s="10" t="s">
        <v>4723</v>
      </c>
      <c r="E4300" s="11" t="s">
        <v>5923</v>
      </c>
      <c r="F4300" s="10" t="s">
        <v>416</v>
      </c>
      <c r="G4300" s="11" t="s">
        <v>417</v>
      </c>
      <c r="H4300" s="42">
        <v>7353627.0023999996</v>
      </c>
      <c r="I4300" s="42">
        <v>26428.9071844348</v>
      </c>
      <c r="J4300" s="42">
        <v>830605.99652555003</v>
      </c>
      <c r="K4300" s="42">
        <v>857034.90370998497</v>
      </c>
      <c r="N4300" s="43"/>
    </row>
    <row r="4301" spans="1:14" x14ac:dyDescent="0.3">
      <c r="A4301" s="10" t="s">
        <v>9</v>
      </c>
      <c r="B4301" s="10" t="s">
        <v>160</v>
      </c>
      <c r="C4301" s="10" t="s">
        <v>4722</v>
      </c>
      <c r="D4301" s="10" t="s">
        <v>4723</v>
      </c>
      <c r="E4301" s="11" t="s">
        <v>5923</v>
      </c>
      <c r="F4301" s="10" t="s">
        <v>4725</v>
      </c>
      <c r="G4301" s="11" t="s">
        <v>4726</v>
      </c>
      <c r="H4301" s="42">
        <v>160305.61120000001</v>
      </c>
      <c r="I4301" s="42">
        <v>576.13775012018596</v>
      </c>
      <c r="J4301" s="42">
        <v>18106.820184998101</v>
      </c>
      <c r="K4301" s="42">
        <v>18682.957935118298</v>
      </c>
      <c r="N4301" s="43"/>
    </row>
    <row r="4302" spans="1:14" x14ac:dyDescent="0.3">
      <c r="A4302" s="10" t="s">
        <v>9</v>
      </c>
      <c r="B4302" s="10" t="s">
        <v>160</v>
      </c>
      <c r="C4302" s="10" t="s">
        <v>4722</v>
      </c>
      <c r="D4302" s="10" t="s">
        <v>4723</v>
      </c>
      <c r="E4302" s="11" t="s">
        <v>5923</v>
      </c>
      <c r="F4302" s="10" t="s">
        <v>4727</v>
      </c>
      <c r="G4302" s="11" t="s">
        <v>4728</v>
      </c>
      <c r="H4302" s="42">
        <v>308038.23310000001</v>
      </c>
      <c r="I4302" s="42">
        <v>1107.0882257211399</v>
      </c>
      <c r="J4302" s="42">
        <v>34793.497610388498</v>
      </c>
      <c r="K4302" s="42">
        <v>35900.585836109603</v>
      </c>
      <c r="N4302" s="43"/>
    </row>
    <row r="4303" spans="1:14" x14ac:dyDescent="0.3">
      <c r="A4303" s="10" t="s">
        <v>9</v>
      </c>
      <c r="B4303" s="10" t="s">
        <v>160</v>
      </c>
      <c r="C4303" s="10" t="s">
        <v>4722</v>
      </c>
      <c r="D4303" s="10" t="s">
        <v>4723</v>
      </c>
      <c r="E4303" s="11" t="s">
        <v>5923</v>
      </c>
      <c r="F4303" s="10" t="s">
        <v>4729</v>
      </c>
      <c r="G4303" s="11" t="s">
        <v>4730</v>
      </c>
      <c r="H4303" s="42">
        <v>0</v>
      </c>
      <c r="I4303" s="42">
        <v>0</v>
      </c>
      <c r="J4303" s="42">
        <v>0</v>
      </c>
      <c r="K4303" s="42">
        <v>0</v>
      </c>
      <c r="N4303" s="43"/>
    </row>
    <row r="4304" spans="1:14" x14ac:dyDescent="0.3">
      <c r="A4304" s="10" t="s">
        <v>9</v>
      </c>
      <c r="B4304" s="10" t="s">
        <v>160</v>
      </c>
      <c r="C4304" s="10" t="s">
        <v>4722</v>
      </c>
      <c r="D4304" s="10" t="s">
        <v>4723</v>
      </c>
      <c r="E4304" s="11" t="s">
        <v>5923</v>
      </c>
      <c r="F4304" s="10" t="s">
        <v>4731</v>
      </c>
      <c r="G4304" s="11" t="s">
        <v>4732</v>
      </c>
      <c r="H4304" s="42">
        <v>0</v>
      </c>
      <c r="I4304" s="42">
        <v>0</v>
      </c>
      <c r="J4304" s="42">
        <v>0</v>
      </c>
      <c r="K4304" s="42">
        <v>0</v>
      </c>
      <c r="N4304" s="43"/>
    </row>
    <row r="4305" spans="1:14" x14ac:dyDescent="0.3">
      <c r="A4305" s="10" t="s">
        <v>9</v>
      </c>
      <c r="B4305" s="10" t="s">
        <v>160</v>
      </c>
      <c r="C4305" s="10" t="s">
        <v>4722</v>
      </c>
      <c r="D4305" s="10" t="s">
        <v>4723</v>
      </c>
      <c r="E4305" s="11" t="s">
        <v>5923</v>
      </c>
      <c r="F4305" s="10" t="s">
        <v>4733</v>
      </c>
      <c r="G4305" s="11" t="s">
        <v>4734</v>
      </c>
      <c r="H4305" s="42">
        <v>644365.69180000003</v>
      </c>
      <c r="I4305" s="42">
        <v>2315.8478191105501</v>
      </c>
      <c r="J4305" s="42">
        <v>72782.316429894301</v>
      </c>
      <c r="K4305" s="42">
        <v>75098.164249004898</v>
      </c>
      <c r="N4305" s="43"/>
    </row>
    <row r="4306" spans="1:14" x14ac:dyDescent="0.3">
      <c r="A4306" s="10" t="s">
        <v>9</v>
      </c>
      <c r="B4306" s="10" t="s">
        <v>160</v>
      </c>
      <c r="C4306" s="10" t="s">
        <v>4722</v>
      </c>
      <c r="D4306" s="10" t="s">
        <v>4723</v>
      </c>
      <c r="E4306" s="11" t="s">
        <v>5923</v>
      </c>
      <c r="F4306" s="10" t="s">
        <v>4735</v>
      </c>
      <c r="G4306" s="11" t="s">
        <v>4736</v>
      </c>
      <c r="H4306" s="42">
        <v>172878.60019999999</v>
      </c>
      <c r="I4306" s="42">
        <v>621.32502463941603</v>
      </c>
      <c r="J4306" s="42">
        <v>19526.962944605799</v>
      </c>
      <c r="K4306" s="42">
        <v>20148.287969245201</v>
      </c>
      <c r="N4306" s="43"/>
    </row>
    <row r="4307" spans="1:14" x14ac:dyDescent="0.3">
      <c r="A4307" s="10" t="s">
        <v>9</v>
      </c>
      <c r="B4307" s="10" t="s">
        <v>160</v>
      </c>
      <c r="C4307" s="10" t="s">
        <v>4722</v>
      </c>
      <c r="D4307" s="10" t="s">
        <v>4723</v>
      </c>
      <c r="E4307" s="11" t="s">
        <v>5923</v>
      </c>
      <c r="F4307" s="10" t="s">
        <v>5924</v>
      </c>
      <c r="G4307" s="11" t="s">
        <v>5925</v>
      </c>
      <c r="H4307" s="42">
        <v>12572.989100000001</v>
      </c>
      <c r="I4307" s="42">
        <v>45.187274519230201</v>
      </c>
      <c r="J4307" s="42">
        <v>1420.1427596076901</v>
      </c>
      <c r="K4307" s="42">
        <v>1465.3300341269201</v>
      </c>
      <c r="N4307" s="43"/>
    </row>
    <row r="4308" spans="1:14" x14ac:dyDescent="0.3">
      <c r="A4308" s="10" t="s">
        <v>9</v>
      </c>
      <c r="B4308" s="10" t="s">
        <v>160</v>
      </c>
      <c r="C4308" s="10" t="s">
        <v>4743</v>
      </c>
      <c r="D4308" s="10" t="s">
        <v>4744</v>
      </c>
      <c r="E4308" s="11" t="s">
        <v>5926</v>
      </c>
      <c r="F4308" s="10" t="s">
        <v>416</v>
      </c>
      <c r="G4308" s="11" t="s">
        <v>417</v>
      </c>
      <c r="H4308" s="42">
        <v>7710.1569</v>
      </c>
      <c r="I4308" s="42">
        <v>29.840460210930001</v>
      </c>
      <c r="J4308" s="42">
        <v>0</v>
      </c>
      <c r="K4308" s="42">
        <v>29.840460210930001</v>
      </c>
      <c r="N4308" s="43"/>
    </row>
    <row r="4309" spans="1:14" x14ac:dyDescent="0.3">
      <c r="A4309" s="10" t="s">
        <v>9</v>
      </c>
      <c r="B4309" s="10" t="s">
        <v>160</v>
      </c>
      <c r="C4309" s="10" t="s">
        <v>4743</v>
      </c>
      <c r="D4309" s="10" t="s">
        <v>4744</v>
      </c>
      <c r="E4309" s="11" t="s">
        <v>5926</v>
      </c>
      <c r="F4309" s="10" t="s">
        <v>4746</v>
      </c>
      <c r="G4309" s="11" t="s">
        <v>4747</v>
      </c>
      <c r="H4309" s="42">
        <v>0</v>
      </c>
      <c r="I4309" s="42">
        <v>0</v>
      </c>
      <c r="J4309" s="42">
        <v>0</v>
      </c>
      <c r="K4309" s="42">
        <v>0</v>
      </c>
      <c r="N4309" s="43"/>
    </row>
    <row r="4310" spans="1:14" x14ac:dyDescent="0.3">
      <c r="A4310" s="10" t="s">
        <v>9</v>
      </c>
      <c r="B4310" s="10" t="s">
        <v>160</v>
      </c>
      <c r="C4310" s="10" t="s">
        <v>4743</v>
      </c>
      <c r="D4310" s="10" t="s">
        <v>4744</v>
      </c>
      <c r="E4310" s="11" t="s">
        <v>5926</v>
      </c>
      <c r="F4310" s="10" t="s">
        <v>4748</v>
      </c>
      <c r="G4310" s="11" t="s">
        <v>4749</v>
      </c>
      <c r="H4310" s="42">
        <v>37190.168799999999</v>
      </c>
      <c r="I4310" s="42">
        <v>143.936337488015</v>
      </c>
      <c r="J4310" s="42">
        <v>0</v>
      </c>
      <c r="K4310" s="42">
        <v>143.936337488015</v>
      </c>
      <c r="N4310" s="43"/>
    </row>
    <row r="4311" spans="1:14" x14ac:dyDescent="0.3">
      <c r="A4311" s="10" t="s">
        <v>9</v>
      </c>
      <c r="B4311" s="10" t="s">
        <v>160</v>
      </c>
      <c r="C4311" s="10" t="s">
        <v>4743</v>
      </c>
      <c r="D4311" s="10" t="s">
        <v>4744</v>
      </c>
      <c r="E4311" s="11" t="s">
        <v>5926</v>
      </c>
      <c r="F4311" s="10" t="s">
        <v>4817</v>
      </c>
      <c r="G4311" s="11" t="s">
        <v>4818</v>
      </c>
      <c r="H4311" s="42">
        <v>38210.630799999999</v>
      </c>
      <c r="I4311" s="42">
        <v>147.88581016299099</v>
      </c>
      <c r="J4311" s="42">
        <v>0</v>
      </c>
      <c r="K4311" s="42">
        <v>147.88581016299099</v>
      </c>
      <c r="N4311" s="43"/>
    </row>
    <row r="4312" spans="1:14" x14ac:dyDescent="0.3">
      <c r="A4312" s="10" t="s">
        <v>9</v>
      </c>
      <c r="B4312" s="10" t="s">
        <v>160</v>
      </c>
      <c r="C4312" s="10" t="s">
        <v>4743</v>
      </c>
      <c r="D4312" s="10" t="s">
        <v>4744</v>
      </c>
      <c r="E4312" s="11" t="s">
        <v>5926</v>
      </c>
      <c r="F4312" s="10" t="s">
        <v>4760</v>
      </c>
      <c r="G4312" s="11" t="s">
        <v>4761</v>
      </c>
      <c r="H4312" s="42">
        <v>36963.3995</v>
      </c>
      <c r="I4312" s="42">
        <v>143.05867689357601</v>
      </c>
      <c r="J4312" s="42">
        <v>0</v>
      </c>
      <c r="K4312" s="42">
        <v>143.05867689357601</v>
      </c>
      <c r="N4312" s="43"/>
    </row>
    <row r="4313" spans="1:14" x14ac:dyDescent="0.3">
      <c r="A4313" s="10" t="s">
        <v>9</v>
      </c>
      <c r="B4313" s="10" t="s">
        <v>160</v>
      </c>
      <c r="C4313" s="10" t="s">
        <v>4743</v>
      </c>
      <c r="D4313" s="10" t="s">
        <v>4744</v>
      </c>
      <c r="E4313" s="11" t="s">
        <v>5926</v>
      </c>
      <c r="F4313" s="10" t="s">
        <v>4754</v>
      </c>
      <c r="G4313" s="11" t="s">
        <v>4755</v>
      </c>
      <c r="H4313" s="42">
        <v>8617.2342000000008</v>
      </c>
      <c r="I4313" s="42">
        <v>33.351102588686501</v>
      </c>
      <c r="J4313" s="42">
        <v>0</v>
      </c>
      <c r="K4313" s="42">
        <v>33.351102588686501</v>
      </c>
      <c r="N4313" s="43"/>
    </row>
    <row r="4314" spans="1:14" x14ac:dyDescent="0.3">
      <c r="A4314" s="10" t="s">
        <v>9</v>
      </c>
      <c r="B4314" s="10" t="s">
        <v>160</v>
      </c>
      <c r="C4314" s="10" t="s">
        <v>4743</v>
      </c>
      <c r="D4314" s="10" t="s">
        <v>4750</v>
      </c>
      <c r="E4314" s="11" t="s">
        <v>5927</v>
      </c>
      <c r="F4314" s="10" t="s">
        <v>13</v>
      </c>
      <c r="G4314" s="11" t="s">
        <v>415</v>
      </c>
      <c r="H4314" s="42">
        <v>0</v>
      </c>
      <c r="I4314" s="42">
        <v>0</v>
      </c>
      <c r="J4314" s="42">
        <v>0</v>
      </c>
      <c r="K4314" s="42">
        <v>0</v>
      </c>
      <c r="N4314" s="43"/>
    </row>
    <row r="4315" spans="1:14" x14ac:dyDescent="0.3">
      <c r="A4315" s="10" t="s">
        <v>9</v>
      </c>
      <c r="B4315" s="10" t="s">
        <v>160</v>
      </c>
      <c r="C4315" s="10" t="s">
        <v>4743</v>
      </c>
      <c r="D4315" s="10" t="s">
        <v>4750</v>
      </c>
      <c r="E4315" s="11" t="s">
        <v>5927</v>
      </c>
      <c r="F4315" s="10" t="s">
        <v>416</v>
      </c>
      <c r="G4315" s="11" t="s">
        <v>417</v>
      </c>
      <c r="H4315" s="42">
        <v>13885.5975</v>
      </c>
      <c r="I4315" s="42">
        <v>72.536251555544197</v>
      </c>
      <c r="J4315" s="42">
        <v>1161.7736056807801</v>
      </c>
      <c r="K4315" s="42">
        <v>1234.3098572363299</v>
      </c>
      <c r="N4315" s="43"/>
    </row>
    <row r="4316" spans="1:14" x14ac:dyDescent="0.3">
      <c r="A4316" s="10" t="s">
        <v>9</v>
      </c>
      <c r="B4316" s="10" t="s">
        <v>160</v>
      </c>
      <c r="C4316" s="10" t="s">
        <v>4743</v>
      </c>
      <c r="D4316" s="10" t="s">
        <v>4750</v>
      </c>
      <c r="E4316" s="11" t="s">
        <v>5927</v>
      </c>
      <c r="F4316" s="10" t="s">
        <v>4746</v>
      </c>
      <c r="G4316" s="11" t="s">
        <v>4747</v>
      </c>
      <c r="H4316" s="42">
        <v>1743.4830999999999</v>
      </c>
      <c r="I4316" s="42">
        <v>9.1076907782746002</v>
      </c>
      <c r="J4316" s="42">
        <v>145.87291909893199</v>
      </c>
      <c r="K4316" s="42">
        <v>154.980609877207</v>
      </c>
      <c r="N4316" s="43"/>
    </row>
    <row r="4317" spans="1:14" x14ac:dyDescent="0.3">
      <c r="A4317" s="10" t="s">
        <v>9</v>
      </c>
      <c r="B4317" s="10" t="s">
        <v>160</v>
      </c>
      <c r="C4317" s="10" t="s">
        <v>4743</v>
      </c>
      <c r="D4317" s="10" t="s">
        <v>4750</v>
      </c>
      <c r="E4317" s="11" t="s">
        <v>5927</v>
      </c>
      <c r="F4317" s="10" t="s">
        <v>4748</v>
      </c>
      <c r="G4317" s="11" t="s">
        <v>4749</v>
      </c>
      <c r="H4317" s="42">
        <v>37740.744500000001</v>
      </c>
      <c r="I4317" s="42">
        <v>205.21626320448499</v>
      </c>
      <c r="J4317" s="42">
        <v>1.3286857480082599</v>
      </c>
      <c r="K4317" s="42">
        <v>206.544948952493</v>
      </c>
      <c r="N4317" s="43"/>
    </row>
    <row r="4318" spans="1:14" x14ac:dyDescent="0.3">
      <c r="A4318" s="10" t="s">
        <v>9</v>
      </c>
      <c r="B4318" s="10" t="s">
        <v>160</v>
      </c>
      <c r="C4318" s="10" t="s">
        <v>4743</v>
      </c>
      <c r="D4318" s="10" t="s">
        <v>4750</v>
      </c>
      <c r="E4318" s="11" t="s">
        <v>5927</v>
      </c>
      <c r="F4318" s="10" t="s">
        <v>4760</v>
      </c>
      <c r="G4318" s="11" t="s">
        <v>4761</v>
      </c>
      <c r="H4318" s="42">
        <v>16824.187300000001</v>
      </c>
      <c r="I4318" s="42">
        <v>91.4819486574211</v>
      </c>
      <c r="J4318" s="42">
        <v>0.59230569489524898</v>
      </c>
      <c r="K4318" s="42">
        <v>92.074254352316302</v>
      </c>
      <c r="N4318" s="43"/>
    </row>
    <row r="4319" spans="1:14" x14ac:dyDescent="0.3">
      <c r="A4319" s="10" t="s">
        <v>9</v>
      </c>
      <c r="B4319" s="10" t="s">
        <v>160</v>
      </c>
      <c r="C4319" s="10" t="s">
        <v>4743</v>
      </c>
      <c r="D4319" s="10" t="s">
        <v>4752</v>
      </c>
      <c r="E4319" s="11" t="s">
        <v>5928</v>
      </c>
      <c r="F4319" s="10" t="s">
        <v>416</v>
      </c>
      <c r="G4319" s="11" t="s">
        <v>417</v>
      </c>
      <c r="H4319" s="42">
        <v>158983.35149999999</v>
      </c>
      <c r="I4319" s="42">
        <v>643.10802629692205</v>
      </c>
      <c r="J4319" s="42">
        <v>43853.017825878</v>
      </c>
      <c r="K4319" s="42">
        <v>44496.125852174897</v>
      </c>
      <c r="N4319" s="43"/>
    </row>
    <row r="4320" spans="1:14" x14ac:dyDescent="0.3">
      <c r="A4320" s="10" t="s">
        <v>9</v>
      </c>
      <c r="B4320" s="10" t="s">
        <v>160</v>
      </c>
      <c r="C4320" s="10" t="s">
        <v>4743</v>
      </c>
      <c r="D4320" s="10" t="s">
        <v>4752</v>
      </c>
      <c r="E4320" s="11" t="s">
        <v>5928</v>
      </c>
      <c r="F4320" s="10" t="s">
        <v>4746</v>
      </c>
      <c r="G4320" s="11" t="s">
        <v>4747</v>
      </c>
      <c r="H4320" s="42">
        <v>67640.189499999993</v>
      </c>
      <c r="I4320" s="42">
        <v>273.61323300632699</v>
      </c>
      <c r="J4320" s="42">
        <v>18657.465765919002</v>
      </c>
      <c r="K4320" s="42">
        <v>18931.078998925299</v>
      </c>
      <c r="N4320" s="43"/>
    </row>
    <row r="4321" spans="1:14" x14ac:dyDescent="0.3">
      <c r="A4321" s="10" t="s">
        <v>9</v>
      </c>
      <c r="B4321" s="10" t="s">
        <v>160</v>
      </c>
      <c r="C4321" s="10" t="s">
        <v>4743</v>
      </c>
      <c r="D4321" s="10" t="s">
        <v>4752</v>
      </c>
      <c r="E4321" s="11" t="s">
        <v>5928</v>
      </c>
      <c r="F4321" s="10" t="s">
        <v>4748</v>
      </c>
      <c r="G4321" s="11" t="s">
        <v>4749</v>
      </c>
      <c r="H4321" s="42">
        <v>88672.065100000007</v>
      </c>
      <c r="I4321" s="42">
        <v>650.10262534184096</v>
      </c>
      <c r="J4321" s="42">
        <v>403.95528068838303</v>
      </c>
      <c r="K4321" s="42">
        <v>1054.05790603022</v>
      </c>
      <c r="N4321" s="43"/>
    </row>
    <row r="4322" spans="1:14" x14ac:dyDescent="0.3">
      <c r="A4322" s="10" t="s">
        <v>9</v>
      </c>
      <c r="B4322" s="10" t="s">
        <v>160</v>
      </c>
      <c r="C4322" s="10" t="s">
        <v>4743</v>
      </c>
      <c r="D4322" s="10" t="s">
        <v>4752</v>
      </c>
      <c r="E4322" s="11" t="s">
        <v>5928</v>
      </c>
      <c r="F4322" s="10" t="s">
        <v>4817</v>
      </c>
      <c r="G4322" s="11" t="s">
        <v>4818</v>
      </c>
      <c r="H4322" s="42">
        <v>31964.741399999999</v>
      </c>
      <c r="I4322" s="42">
        <v>234.35072014585199</v>
      </c>
      <c r="J4322" s="42">
        <v>0</v>
      </c>
      <c r="K4322" s="42">
        <v>234.35072014585199</v>
      </c>
      <c r="N4322" s="43"/>
    </row>
    <row r="4323" spans="1:14" x14ac:dyDescent="0.3">
      <c r="A4323" s="10" t="s">
        <v>9</v>
      </c>
      <c r="B4323" s="10" t="s">
        <v>160</v>
      </c>
      <c r="C4323" s="10" t="s">
        <v>4743</v>
      </c>
      <c r="D4323" s="10" t="s">
        <v>4752</v>
      </c>
      <c r="E4323" s="11" t="s">
        <v>5928</v>
      </c>
      <c r="F4323" s="10" t="s">
        <v>4760</v>
      </c>
      <c r="G4323" s="11" t="s">
        <v>4761</v>
      </c>
      <c r="H4323" s="42">
        <v>33435.921999999999</v>
      </c>
      <c r="I4323" s="42">
        <v>245.13673655423901</v>
      </c>
      <c r="J4323" s="42">
        <v>152.320995734684</v>
      </c>
      <c r="K4323" s="42">
        <v>397.45773228892301</v>
      </c>
      <c r="N4323" s="43"/>
    </row>
    <row r="4324" spans="1:14" x14ac:dyDescent="0.3">
      <c r="A4324" s="10" t="s">
        <v>9</v>
      </c>
      <c r="B4324" s="10" t="s">
        <v>160</v>
      </c>
      <c r="C4324" s="10" t="s">
        <v>4743</v>
      </c>
      <c r="D4324" s="10" t="s">
        <v>4752</v>
      </c>
      <c r="E4324" s="11" t="s">
        <v>5928</v>
      </c>
      <c r="F4324" s="10" t="s">
        <v>4739</v>
      </c>
      <c r="G4324" s="11" t="s">
        <v>4740</v>
      </c>
      <c r="H4324" s="42">
        <v>42780.974600000001</v>
      </c>
      <c r="I4324" s="42">
        <v>173.05452343989899</v>
      </c>
      <c r="J4324" s="42">
        <v>11800.4484331453</v>
      </c>
      <c r="K4324" s="42">
        <v>11973.5029565852</v>
      </c>
      <c r="N4324" s="43"/>
    </row>
    <row r="4325" spans="1:14" x14ac:dyDescent="0.3">
      <c r="A4325" s="10" t="s">
        <v>9</v>
      </c>
      <c r="B4325" s="10" t="s">
        <v>160</v>
      </c>
      <c r="C4325" s="10" t="s">
        <v>4743</v>
      </c>
      <c r="D4325" s="10" t="s">
        <v>4756</v>
      </c>
      <c r="E4325" s="11" t="s">
        <v>4826</v>
      </c>
      <c r="F4325" s="10" t="s">
        <v>13</v>
      </c>
      <c r="G4325" s="11" t="s">
        <v>415</v>
      </c>
      <c r="H4325" s="42">
        <v>0</v>
      </c>
      <c r="I4325" s="42">
        <v>0</v>
      </c>
      <c r="J4325" s="42">
        <v>0</v>
      </c>
      <c r="K4325" s="42">
        <v>0</v>
      </c>
      <c r="N4325" s="43"/>
    </row>
    <row r="4326" spans="1:14" x14ac:dyDescent="0.3">
      <c r="A4326" s="10" t="s">
        <v>9</v>
      </c>
      <c r="B4326" s="10" t="s">
        <v>160</v>
      </c>
      <c r="C4326" s="10" t="s">
        <v>4743</v>
      </c>
      <c r="D4326" s="10" t="s">
        <v>4756</v>
      </c>
      <c r="E4326" s="11" t="s">
        <v>4826</v>
      </c>
      <c r="F4326" s="10" t="s">
        <v>416</v>
      </c>
      <c r="G4326" s="11" t="s">
        <v>417</v>
      </c>
      <c r="H4326" s="42">
        <v>14028.8943</v>
      </c>
      <c r="I4326" s="42">
        <v>37.726516114755</v>
      </c>
      <c r="J4326" s="42">
        <v>363.265944741699</v>
      </c>
      <c r="K4326" s="42">
        <v>400.99246085645399</v>
      </c>
      <c r="N4326" s="43"/>
    </row>
    <row r="4327" spans="1:14" x14ac:dyDescent="0.3">
      <c r="A4327" s="10" t="s">
        <v>9</v>
      </c>
      <c r="B4327" s="10" t="s">
        <v>160</v>
      </c>
      <c r="C4327" s="10" t="s">
        <v>4743</v>
      </c>
      <c r="D4327" s="10" t="s">
        <v>4756</v>
      </c>
      <c r="E4327" s="11" t="s">
        <v>4826</v>
      </c>
      <c r="F4327" s="10" t="s">
        <v>4746</v>
      </c>
      <c r="G4327" s="11" t="s">
        <v>4747</v>
      </c>
      <c r="H4327" s="42">
        <v>0</v>
      </c>
      <c r="I4327" s="42">
        <v>0</v>
      </c>
      <c r="J4327" s="42">
        <v>0</v>
      </c>
      <c r="K4327" s="42">
        <v>0</v>
      </c>
      <c r="N4327" s="43"/>
    </row>
    <row r="4328" spans="1:14" x14ac:dyDescent="0.3">
      <c r="A4328" s="10" t="s">
        <v>9</v>
      </c>
      <c r="B4328" s="10" t="s">
        <v>160</v>
      </c>
      <c r="C4328" s="10" t="s">
        <v>4743</v>
      </c>
      <c r="D4328" s="10" t="s">
        <v>4756</v>
      </c>
      <c r="E4328" s="11" t="s">
        <v>4826</v>
      </c>
      <c r="F4328" s="10" t="s">
        <v>4748</v>
      </c>
      <c r="G4328" s="11" t="s">
        <v>4749</v>
      </c>
      <c r="H4328" s="42">
        <v>26972.542700000002</v>
      </c>
      <c r="I4328" s="42">
        <v>48.417603101396999</v>
      </c>
      <c r="J4328" s="42">
        <v>6.9385629302854097</v>
      </c>
      <c r="K4328" s="42">
        <v>55.356166031682399</v>
      </c>
      <c r="N4328" s="43"/>
    </row>
    <row r="4329" spans="1:14" x14ac:dyDescent="0.3">
      <c r="A4329" s="10" t="s">
        <v>9</v>
      </c>
      <c r="B4329" s="10" t="s">
        <v>160</v>
      </c>
      <c r="C4329" s="10" t="s">
        <v>4743</v>
      </c>
      <c r="D4329" s="10" t="s">
        <v>4756</v>
      </c>
      <c r="E4329" s="11" t="s">
        <v>4826</v>
      </c>
      <c r="F4329" s="10" t="s">
        <v>4760</v>
      </c>
      <c r="G4329" s="11" t="s">
        <v>4761</v>
      </c>
      <c r="H4329" s="42">
        <v>59383.098100000003</v>
      </c>
      <c r="I4329" s="42">
        <v>106.596819731301</v>
      </c>
      <c r="J4329" s="42">
        <v>15.276029677160601</v>
      </c>
      <c r="K4329" s="42">
        <v>121.872849408462</v>
      </c>
      <c r="N4329" s="43"/>
    </row>
    <row r="4330" spans="1:14" x14ac:dyDescent="0.3">
      <c r="A4330" s="10" t="s">
        <v>9</v>
      </c>
      <c r="B4330" s="10" t="s">
        <v>160</v>
      </c>
      <c r="C4330" s="10" t="s">
        <v>4743</v>
      </c>
      <c r="D4330" s="10" t="s">
        <v>4756</v>
      </c>
      <c r="E4330" s="11" t="s">
        <v>4826</v>
      </c>
      <c r="F4330" s="10" t="s">
        <v>4754</v>
      </c>
      <c r="G4330" s="11" t="s">
        <v>4755</v>
      </c>
      <c r="H4330" s="42">
        <v>825.22910000000002</v>
      </c>
      <c r="I4330" s="42">
        <v>2.2192068302796999</v>
      </c>
      <c r="J4330" s="42">
        <v>21.3685849848058</v>
      </c>
      <c r="K4330" s="42">
        <v>23.587791815085499</v>
      </c>
      <c r="N4330" s="43"/>
    </row>
    <row r="4331" spans="1:14" x14ac:dyDescent="0.3">
      <c r="A4331" s="10" t="s">
        <v>9</v>
      </c>
      <c r="B4331" s="10" t="s">
        <v>160</v>
      </c>
      <c r="C4331" s="10" t="s">
        <v>4743</v>
      </c>
      <c r="D4331" s="10" t="s">
        <v>4758</v>
      </c>
      <c r="E4331" s="11" t="s">
        <v>4757</v>
      </c>
      <c r="F4331" s="10" t="s">
        <v>416</v>
      </c>
      <c r="G4331" s="11" t="s">
        <v>417</v>
      </c>
      <c r="H4331" s="42">
        <v>6947.1923999999999</v>
      </c>
      <c r="I4331" s="42">
        <v>23.762574328229899</v>
      </c>
      <c r="J4331" s="42">
        <v>0</v>
      </c>
      <c r="K4331" s="42">
        <v>23.762574328229899</v>
      </c>
      <c r="N4331" s="43"/>
    </row>
    <row r="4332" spans="1:14" x14ac:dyDescent="0.3">
      <c r="A4332" s="10" t="s">
        <v>9</v>
      </c>
      <c r="B4332" s="10" t="s">
        <v>160</v>
      </c>
      <c r="C4332" s="10" t="s">
        <v>4743</v>
      </c>
      <c r="D4332" s="10" t="s">
        <v>4758</v>
      </c>
      <c r="E4332" s="11" t="s">
        <v>4757</v>
      </c>
      <c r="F4332" s="10" t="s">
        <v>4746</v>
      </c>
      <c r="G4332" s="11" t="s">
        <v>4747</v>
      </c>
      <c r="H4332" s="42">
        <v>0</v>
      </c>
      <c r="I4332" s="42">
        <v>0</v>
      </c>
      <c r="J4332" s="42">
        <v>0</v>
      </c>
      <c r="K4332" s="42">
        <v>0</v>
      </c>
      <c r="N4332" s="43"/>
    </row>
    <row r="4333" spans="1:14" x14ac:dyDescent="0.3">
      <c r="A4333" s="10" t="s">
        <v>9</v>
      </c>
      <c r="B4333" s="10" t="s">
        <v>160</v>
      </c>
      <c r="C4333" s="10" t="s">
        <v>4743</v>
      </c>
      <c r="D4333" s="10" t="s">
        <v>4758</v>
      </c>
      <c r="E4333" s="11" t="s">
        <v>4757</v>
      </c>
      <c r="F4333" s="10" t="s">
        <v>4748</v>
      </c>
      <c r="G4333" s="11" t="s">
        <v>4749</v>
      </c>
      <c r="H4333" s="42">
        <v>22391.321899999999</v>
      </c>
      <c r="I4333" s="42">
        <v>76.389707695366894</v>
      </c>
      <c r="J4333" s="42">
        <v>0</v>
      </c>
      <c r="K4333" s="42">
        <v>76.389707695366894</v>
      </c>
      <c r="N4333" s="43"/>
    </row>
    <row r="4334" spans="1:14" x14ac:dyDescent="0.3">
      <c r="A4334" s="10" t="s">
        <v>9</v>
      </c>
      <c r="B4334" s="10" t="s">
        <v>160</v>
      </c>
      <c r="C4334" s="10" t="s">
        <v>4743</v>
      </c>
      <c r="D4334" s="10" t="s">
        <v>4758</v>
      </c>
      <c r="E4334" s="11" t="s">
        <v>4757</v>
      </c>
      <c r="F4334" s="10" t="s">
        <v>4760</v>
      </c>
      <c r="G4334" s="11" t="s">
        <v>4761</v>
      </c>
      <c r="H4334" s="42">
        <v>4373.3050999999996</v>
      </c>
      <c r="I4334" s="42">
        <v>14.919864784251301</v>
      </c>
      <c r="J4334" s="42">
        <v>0</v>
      </c>
      <c r="K4334" s="42">
        <v>14.919864784251301</v>
      </c>
      <c r="N4334" s="43"/>
    </row>
    <row r="4335" spans="1:14" x14ac:dyDescent="0.3">
      <c r="A4335" s="10" t="s">
        <v>9</v>
      </c>
      <c r="B4335" s="10" t="s">
        <v>160</v>
      </c>
      <c r="C4335" s="10" t="s">
        <v>4743</v>
      </c>
      <c r="D4335" s="10" t="s">
        <v>4762</v>
      </c>
      <c r="E4335" s="11" t="s">
        <v>5929</v>
      </c>
      <c r="F4335" s="10" t="s">
        <v>416</v>
      </c>
      <c r="G4335" s="11" t="s">
        <v>417</v>
      </c>
      <c r="H4335" s="42">
        <v>1538.7593999999999</v>
      </c>
      <c r="I4335" s="42">
        <v>4.4932366626973996</v>
      </c>
      <c r="J4335" s="42">
        <v>0</v>
      </c>
      <c r="K4335" s="42">
        <v>4.4932366626973996</v>
      </c>
      <c r="N4335" s="43"/>
    </row>
    <row r="4336" spans="1:14" x14ac:dyDescent="0.3">
      <c r="A4336" s="10" t="s">
        <v>9</v>
      </c>
      <c r="B4336" s="10" t="s">
        <v>160</v>
      </c>
      <c r="C4336" s="10" t="s">
        <v>4743</v>
      </c>
      <c r="D4336" s="10" t="s">
        <v>4762</v>
      </c>
      <c r="E4336" s="11" t="s">
        <v>5929</v>
      </c>
      <c r="F4336" s="10" t="s">
        <v>4746</v>
      </c>
      <c r="G4336" s="11" t="s">
        <v>4747</v>
      </c>
      <c r="H4336" s="42">
        <v>1538.7593999999999</v>
      </c>
      <c r="I4336" s="42">
        <v>4.4932366626973996</v>
      </c>
      <c r="J4336" s="42">
        <v>0</v>
      </c>
      <c r="K4336" s="42">
        <v>4.4932366626973996</v>
      </c>
      <c r="N4336" s="43"/>
    </row>
    <row r="4337" spans="1:14" x14ac:dyDescent="0.3">
      <c r="A4337" s="10" t="s">
        <v>9</v>
      </c>
      <c r="B4337" s="10" t="s">
        <v>160</v>
      </c>
      <c r="C4337" s="10" t="s">
        <v>4743</v>
      </c>
      <c r="D4337" s="10" t="s">
        <v>4762</v>
      </c>
      <c r="E4337" s="11" t="s">
        <v>5929</v>
      </c>
      <c r="F4337" s="10" t="s">
        <v>4748</v>
      </c>
      <c r="G4337" s="11" t="s">
        <v>4749</v>
      </c>
      <c r="H4337" s="42">
        <v>20102.661100000001</v>
      </c>
      <c r="I4337" s="42">
        <v>58.415889971958897</v>
      </c>
      <c r="J4337" s="42">
        <v>0</v>
      </c>
      <c r="K4337" s="42">
        <v>58.415889971958897</v>
      </c>
      <c r="N4337" s="43"/>
    </row>
    <row r="4338" spans="1:14" x14ac:dyDescent="0.3">
      <c r="A4338" s="10" t="s">
        <v>9</v>
      </c>
      <c r="B4338" s="10" t="s">
        <v>160</v>
      </c>
      <c r="C4338" s="10" t="s">
        <v>4743</v>
      </c>
      <c r="D4338" s="10" t="s">
        <v>4762</v>
      </c>
      <c r="E4338" s="11" t="s">
        <v>5929</v>
      </c>
      <c r="F4338" s="10" t="s">
        <v>4760</v>
      </c>
      <c r="G4338" s="11" t="s">
        <v>4761</v>
      </c>
      <c r="H4338" s="42">
        <v>9288.8158000000003</v>
      </c>
      <c r="I4338" s="42">
        <v>26.992169849111999</v>
      </c>
      <c r="J4338" s="42">
        <v>0</v>
      </c>
      <c r="K4338" s="42">
        <v>26.992169849111999</v>
      </c>
      <c r="N4338" s="43"/>
    </row>
    <row r="4339" spans="1:14" x14ac:dyDescent="0.3">
      <c r="A4339" s="10" t="s">
        <v>9</v>
      </c>
      <c r="B4339" s="10" t="s">
        <v>160</v>
      </c>
      <c r="C4339" s="10" t="s">
        <v>4743</v>
      </c>
      <c r="D4339" s="10" t="s">
        <v>4766</v>
      </c>
      <c r="E4339" s="11" t="s">
        <v>5930</v>
      </c>
      <c r="F4339" s="10" t="s">
        <v>416</v>
      </c>
      <c r="G4339" s="11" t="s">
        <v>417</v>
      </c>
      <c r="H4339" s="42">
        <v>11995.012000000001</v>
      </c>
      <c r="I4339" s="42">
        <v>79.851490227051698</v>
      </c>
      <c r="J4339" s="42">
        <v>0</v>
      </c>
      <c r="K4339" s="42">
        <v>79.851490227051698</v>
      </c>
      <c r="N4339" s="43"/>
    </row>
    <row r="4340" spans="1:14" x14ac:dyDescent="0.3">
      <c r="A4340" s="10" t="s">
        <v>9</v>
      </c>
      <c r="B4340" s="10" t="s">
        <v>160</v>
      </c>
      <c r="C4340" s="10" t="s">
        <v>4743</v>
      </c>
      <c r="D4340" s="10" t="s">
        <v>4766</v>
      </c>
      <c r="E4340" s="11" t="s">
        <v>5930</v>
      </c>
      <c r="F4340" s="10" t="s">
        <v>4746</v>
      </c>
      <c r="G4340" s="11" t="s">
        <v>4747</v>
      </c>
      <c r="H4340" s="42">
        <v>1078.9164000000001</v>
      </c>
      <c r="I4340" s="42">
        <v>7.1824091738618003</v>
      </c>
      <c r="J4340" s="42">
        <v>0</v>
      </c>
      <c r="K4340" s="42">
        <v>7.1824091738618003</v>
      </c>
      <c r="N4340" s="43"/>
    </row>
    <row r="4341" spans="1:14" x14ac:dyDescent="0.3">
      <c r="A4341" s="10" t="s">
        <v>9</v>
      </c>
      <c r="B4341" s="10" t="s">
        <v>160</v>
      </c>
      <c r="C4341" s="10" t="s">
        <v>4743</v>
      </c>
      <c r="D4341" s="10" t="s">
        <v>4766</v>
      </c>
      <c r="E4341" s="11" t="s">
        <v>5930</v>
      </c>
      <c r="F4341" s="10" t="s">
        <v>4748</v>
      </c>
      <c r="G4341" s="11" t="s">
        <v>4749</v>
      </c>
      <c r="H4341" s="42">
        <v>6954.3122000000003</v>
      </c>
      <c r="I4341" s="42">
        <v>43.654363376251801</v>
      </c>
      <c r="J4341" s="42">
        <v>0</v>
      </c>
      <c r="K4341" s="42">
        <v>43.654363376251801</v>
      </c>
      <c r="N4341" s="43"/>
    </row>
    <row r="4342" spans="1:14" x14ac:dyDescent="0.3">
      <c r="A4342" s="10" t="s">
        <v>9</v>
      </c>
      <c r="B4342" s="10" t="s">
        <v>160</v>
      </c>
      <c r="C4342" s="10" t="s">
        <v>4743</v>
      </c>
      <c r="D4342" s="10" t="s">
        <v>4766</v>
      </c>
      <c r="E4342" s="11" t="s">
        <v>5930</v>
      </c>
      <c r="F4342" s="10" t="s">
        <v>4760</v>
      </c>
      <c r="G4342" s="11" t="s">
        <v>4761</v>
      </c>
      <c r="H4342" s="42">
        <v>7460.0803999999998</v>
      </c>
      <c r="I4342" s="42">
        <v>46.829226167251903</v>
      </c>
      <c r="J4342" s="42">
        <v>0</v>
      </c>
      <c r="K4342" s="42">
        <v>46.829226167251903</v>
      </c>
      <c r="N4342" s="43"/>
    </row>
    <row r="4343" spans="1:14" x14ac:dyDescent="0.3">
      <c r="A4343" s="10" t="s">
        <v>9</v>
      </c>
      <c r="B4343" s="10" t="s">
        <v>160</v>
      </c>
      <c r="C4343" s="10" t="s">
        <v>4743</v>
      </c>
      <c r="D4343" s="10" t="s">
        <v>4768</v>
      </c>
      <c r="E4343" s="11" t="s">
        <v>5046</v>
      </c>
      <c r="F4343" s="10" t="s">
        <v>416</v>
      </c>
      <c r="G4343" s="11" t="s">
        <v>417</v>
      </c>
      <c r="H4343" s="42">
        <v>21446.127</v>
      </c>
      <c r="I4343" s="42">
        <v>66.020969034127205</v>
      </c>
      <c r="J4343" s="42">
        <v>297.10898776097901</v>
      </c>
      <c r="K4343" s="42">
        <v>363.12995679510601</v>
      </c>
      <c r="N4343" s="43"/>
    </row>
    <row r="4344" spans="1:14" x14ac:dyDescent="0.3">
      <c r="A4344" s="10" t="s">
        <v>9</v>
      </c>
      <c r="B4344" s="10" t="s">
        <v>160</v>
      </c>
      <c r="C4344" s="10" t="s">
        <v>4743</v>
      </c>
      <c r="D4344" s="10" t="s">
        <v>4768</v>
      </c>
      <c r="E4344" s="11" t="s">
        <v>5046</v>
      </c>
      <c r="F4344" s="10" t="s">
        <v>4746</v>
      </c>
      <c r="G4344" s="11" t="s">
        <v>4747</v>
      </c>
      <c r="H4344" s="42">
        <v>0</v>
      </c>
      <c r="I4344" s="42">
        <v>0</v>
      </c>
      <c r="J4344" s="42">
        <v>0</v>
      </c>
      <c r="K4344" s="42">
        <v>0</v>
      </c>
      <c r="N4344" s="43"/>
    </row>
    <row r="4345" spans="1:14" x14ac:dyDescent="0.3">
      <c r="A4345" s="10" t="s">
        <v>9</v>
      </c>
      <c r="B4345" s="10" t="s">
        <v>160</v>
      </c>
      <c r="C4345" s="10" t="s">
        <v>4743</v>
      </c>
      <c r="D4345" s="10" t="s">
        <v>4768</v>
      </c>
      <c r="E4345" s="11" t="s">
        <v>5046</v>
      </c>
      <c r="F4345" s="10" t="s">
        <v>4748</v>
      </c>
      <c r="G4345" s="11" t="s">
        <v>4749</v>
      </c>
      <c r="H4345" s="42">
        <v>13723.762000000001</v>
      </c>
      <c r="I4345" s="42">
        <v>21.128824459673201</v>
      </c>
      <c r="J4345" s="42">
        <v>0</v>
      </c>
      <c r="K4345" s="42">
        <v>21.128824459673201</v>
      </c>
      <c r="N4345" s="43"/>
    </row>
    <row r="4346" spans="1:14" x14ac:dyDescent="0.3">
      <c r="A4346" s="10" t="s">
        <v>9</v>
      </c>
      <c r="B4346" s="10" t="s">
        <v>160</v>
      </c>
      <c r="C4346" s="10" t="s">
        <v>4743</v>
      </c>
      <c r="D4346" s="10" t="s">
        <v>4768</v>
      </c>
      <c r="E4346" s="11" t="s">
        <v>5046</v>
      </c>
      <c r="F4346" s="10" t="s">
        <v>4760</v>
      </c>
      <c r="G4346" s="11" t="s">
        <v>4761</v>
      </c>
      <c r="H4346" s="42">
        <v>10966.476500000001</v>
      </c>
      <c r="I4346" s="42">
        <v>16.883763837638401</v>
      </c>
      <c r="J4346" s="42">
        <v>0</v>
      </c>
      <c r="K4346" s="42">
        <v>16.883763837638401</v>
      </c>
      <c r="N4346" s="43"/>
    </row>
    <row r="4347" spans="1:14" x14ac:dyDescent="0.3">
      <c r="A4347" s="10" t="s">
        <v>9</v>
      </c>
      <c r="B4347" s="10" t="s">
        <v>160</v>
      </c>
      <c r="C4347" s="10" t="s">
        <v>4743</v>
      </c>
      <c r="D4347" s="10" t="s">
        <v>4770</v>
      </c>
      <c r="E4347" s="11" t="s">
        <v>5931</v>
      </c>
      <c r="F4347" s="10" t="s">
        <v>416</v>
      </c>
      <c r="G4347" s="11" t="s">
        <v>417</v>
      </c>
      <c r="H4347" s="42">
        <v>9773.5962999999992</v>
      </c>
      <c r="I4347" s="42">
        <v>31.2973394859759</v>
      </c>
      <c r="J4347" s="42">
        <v>272.70417972214</v>
      </c>
      <c r="K4347" s="42">
        <v>304.00151920811601</v>
      </c>
      <c r="N4347" s="43"/>
    </row>
    <row r="4348" spans="1:14" x14ac:dyDescent="0.3">
      <c r="A4348" s="10" t="s">
        <v>9</v>
      </c>
      <c r="B4348" s="10" t="s">
        <v>160</v>
      </c>
      <c r="C4348" s="10" t="s">
        <v>4743</v>
      </c>
      <c r="D4348" s="10" t="s">
        <v>4770</v>
      </c>
      <c r="E4348" s="11" t="s">
        <v>5931</v>
      </c>
      <c r="F4348" s="10" t="s">
        <v>4746</v>
      </c>
      <c r="G4348" s="11" t="s">
        <v>4747</v>
      </c>
      <c r="H4348" s="42">
        <v>0</v>
      </c>
      <c r="I4348" s="42">
        <v>0</v>
      </c>
      <c r="J4348" s="42">
        <v>0</v>
      </c>
      <c r="K4348" s="42">
        <v>0</v>
      </c>
      <c r="N4348" s="43"/>
    </row>
    <row r="4349" spans="1:14" x14ac:dyDescent="0.3">
      <c r="A4349" s="10" t="s">
        <v>9</v>
      </c>
      <c r="B4349" s="10" t="s">
        <v>160</v>
      </c>
      <c r="C4349" s="10" t="s">
        <v>4743</v>
      </c>
      <c r="D4349" s="10" t="s">
        <v>4770</v>
      </c>
      <c r="E4349" s="11" t="s">
        <v>5931</v>
      </c>
      <c r="F4349" s="10" t="s">
        <v>4748</v>
      </c>
      <c r="G4349" s="11" t="s">
        <v>4749</v>
      </c>
      <c r="H4349" s="42">
        <v>11481.7472</v>
      </c>
      <c r="I4349" s="42">
        <v>33.261350117240497</v>
      </c>
      <c r="J4349" s="42">
        <v>0</v>
      </c>
      <c r="K4349" s="42">
        <v>33.261350117240497</v>
      </c>
      <c r="N4349" s="43"/>
    </row>
    <row r="4350" spans="1:14" x14ac:dyDescent="0.3">
      <c r="A4350" s="10" t="s">
        <v>9</v>
      </c>
      <c r="B4350" s="10" t="s">
        <v>160</v>
      </c>
      <c r="C4350" s="10" t="s">
        <v>4743</v>
      </c>
      <c r="D4350" s="10" t="s">
        <v>4770</v>
      </c>
      <c r="E4350" s="11" t="s">
        <v>5931</v>
      </c>
      <c r="F4350" s="10" t="s">
        <v>4760</v>
      </c>
      <c r="G4350" s="11" t="s">
        <v>4761</v>
      </c>
      <c r="H4350" s="42">
        <v>19050.7202</v>
      </c>
      <c r="I4350" s="42">
        <v>55.187826730840399</v>
      </c>
      <c r="J4350" s="42">
        <v>0</v>
      </c>
      <c r="K4350" s="42">
        <v>55.187826730840399</v>
      </c>
      <c r="N4350" s="43"/>
    </row>
    <row r="4351" spans="1:14" x14ac:dyDescent="0.3">
      <c r="A4351" s="10" t="s">
        <v>9</v>
      </c>
      <c r="B4351" s="10" t="s">
        <v>160</v>
      </c>
      <c r="C4351" s="10" t="s">
        <v>4743</v>
      </c>
      <c r="D4351" s="10" t="s">
        <v>4772</v>
      </c>
      <c r="E4351" s="11" t="s">
        <v>4773</v>
      </c>
      <c r="F4351" s="10" t="s">
        <v>13</v>
      </c>
      <c r="G4351" s="11" t="s">
        <v>415</v>
      </c>
      <c r="H4351" s="42">
        <v>0</v>
      </c>
      <c r="I4351" s="42">
        <v>0</v>
      </c>
      <c r="J4351" s="42">
        <v>0</v>
      </c>
      <c r="K4351" s="42">
        <v>0</v>
      </c>
      <c r="N4351" s="43"/>
    </row>
    <row r="4352" spans="1:14" x14ac:dyDescent="0.3">
      <c r="A4352" s="10" t="s">
        <v>9</v>
      </c>
      <c r="B4352" s="10" t="s">
        <v>160</v>
      </c>
      <c r="C4352" s="10" t="s">
        <v>4743</v>
      </c>
      <c r="D4352" s="10" t="s">
        <v>4772</v>
      </c>
      <c r="E4352" s="11" t="s">
        <v>4773</v>
      </c>
      <c r="F4352" s="10" t="s">
        <v>416</v>
      </c>
      <c r="G4352" s="11" t="s">
        <v>417</v>
      </c>
      <c r="H4352" s="42">
        <v>6410.7665999999999</v>
      </c>
      <c r="I4352" s="42">
        <v>17.4137878486716</v>
      </c>
      <c r="J4352" s="42">
        <v>110.954925194219</v>
      </c>
      <c r="K4352" s="42">
        <v>128.36871304288999</v>
      </c>
      <c r="N4352" s="43"/>
    </row>
    <row r="4353" spans="1:14" x14ac:dyDescent="0.3">
      <c r="A4353" s="10" t="s">
        <v>9</v>
      </c>
      <c r="B4353" s="10" t="s">
        <v>160</v>
      </c>
      <c r="C4353" s="10" t="s">
        <v>4743</v>
      </c>
      <c r="D4353" s="10" t="s">
        <v>4772</v>
      </c>
      <c r="E4353" s="11" t="s">
        <v>4773</v>
      </c>
      <c r="F4353" s="10" t="s">
        <v>4746</v>
      </c>
      <c r="G4353" s="11" t="s">
        <v>4747</v>
      </c>
      <c r="H4353" s="42">
        <v>0</v>
      </c>
      <c r="I4353" s="42">
        <v>0</v>
      </c>
      <c r="J4353" s="42">
        <v>0</v>
      </c>
      <c r="K4353" s="42">
        <v>0</v>
      </c>
      <c r="N4353" s="43"/>
    </row>
    <row r="4354" spans="1:14" x14ac:dyDescent="0.3">
      <c r="A4354" s="10" t="s">
        <v>9</v>
      </c>
      <c r="B4354" s="10" t="s">
        <v>160</v>
      </c>
      <c r="C4354" s="10" t="s">
        <v>4743</v>
      </c>
      <c r="D4354" s="10" t="s">
        <v>4772</v>
      </c>
      <c r="E4354" s="11" t="s">
        <v>4773</v>
      </c>
      <c r="F4354" s="10" t="s">
        <v>4748</v>
      </c>
      <c r="G4354" s="11" t="s">
        <v>4749</v>
      </c>
      <c r="H4354" s="42">
        <v>12812.019</v>
      </c>
      <c r="I4354" s="42">
        <v>37.3604902935135</v>
      </c>
      <c r="J4354" s="42">
        <v>0</v>
      </c>
      <c r="K4354" s="42">
        <v>37.3604902935135</v>
      </c>
      <c r="N4354" s="43"/>
    </row>
    <row r="4355" spans="1:14" x14ac:dyDescent="0.3">
      <c r="A4355" s="10" t="s">
        <v>9</v>
      </c>
      <c r="B4355" s="10" t="s">
        <v>160</v>
      </c>
      <c r="C4355" s="10" t="s">
        <v>4743</v>
      </c>
      <c r="D4355" s="10" t="s">
        <v>4772</v>
      </c>
      <c r="E4355" s="11" t="s">
        <v>4773</v>
      </c>
      <c r="F4355" s="10" t="s">
        <v>4817</v>
      </c>
      <c r="G4355" s="11" t="s">
        <v>4818</v>
      </c>
      <c r="H4355" s="42">
        <v>17372.2291</v>
      </c>
      <c r="I4355" s="42">
        <v>50.6582919234082</v>
      </c>
      <c r="J4355" s="42">
        <v>0</v>
      </c>
      <c r="K4355" s="42">
        <v>50.6582919234082</v>
      </c>
      <c r="N4355" s="43"/>
    </row>
    <row r="4356" spans="1:14" x14ac:dyDescent="0.3">
      <c r="A4356" s="10" t="s">
        <v>9</v>
      </c>
      <c r="B4356" s="10" t="s">
        <v>160</v>
      </c>
      <c r="C4356" s="10" t="s">
        <v>4743</v>
      </c>
      <c r="D4356" s="10" t="s">
        <v>4772</v>
      </c>
      <c r="E4356" s="11" t="s">
        <v>4773</v>
      </c>
      <c r="F4356" s="10" t="s">
        <v>4760</v>
      </c>
      <c r="G4356" s="11" t="s">
        <v>4761</v>
      </c>
      <c r="H4356" s="42">
        <v>27144.108</v>
      </c>
      <c r="I4356" s="42">
        <v>79.153581130325307</v>
      </c>
      <c r="J4356" s="42">
        <v>0</v>
      </c>
      <c r="K4356" s="42">
        <v>79.153581130325307</v>
      </c>
      <c r="N4356" s="43"/>
    </row>
    <row r="4357" spans="1:14" x14ac:dyDescent="0.3">
      <c r="A4357" s="10" t="s">
        <v>9</v>
      </c>
      <c r="B4357" s="10" t="s">
        <v>160</v>
      </c>
      <c r="C4357" s="10" t="s">
        <v>4743</v>
      </c>
      <c r="D4357" s="10" t="s">
        <v>4774</v>
      </c>
      <c r="E4357" s="11" t="s">
        <v>5182</v>
      </c>
      <c r="F4357" s="10" t="s">
        <v>416</v>
      </c>
      <c r="G4357" s="11" t="s">
        <v>417</v>
      </c>
      <c r="H4357" s="42">
        <v>9655.1834999999992</v>
      </c>
      <c r="I4357" s="42">
        <v>42.255460815047002</v>
      </c>
      <c r="J4357" s="42">
        <v>0</v>
      </c>
      <c r="K4357" s="42">
        <v>42.255460815047002</v>
      </c>
      <c r="N4357" s="43"/>
    </row>
    <row r="4358" spans="1:14" x14ac:dyDescent="0.3">
      <c r="A4358" s="10" t="s">
        <v>9</v>
      </c>
      <c r="B4358" s="10" t="s">
        <v>160</v>
      </c>
      <c r="C4358" s="10" t="s">
        <v>4743</v>
      </c>
      <c r="D4358" s="10" t="s">
        <v>4774</v>
      </c>
      <c r="E4358" s="11" t="s">
        <v>5182</v>
      </c>
      <c r="F4358" s="10" t="s">
        <v>4746</v>
      </c>
      <c r="G4358" s="11" t="s">
        <v>4747</v>
      </c>
      <c r="H4358" s="42">
        <v>0</v>
      </c>
      <c r="I4358" s="42">
        <v>0</v>
      </c>
      <c r="J4358" s="42">
        <v>0</v>
      </c>
      <c r="K4358" s="42">
        <v>0</v>
      </c>
      <c r="N4358" s="43"/>
    </row>
    <row r="4359" spans="1:14" x14ac:dyDescent="0.3">
      <c r="A4359" s="10" t="s">
        <v>9</v>
      </c>
      <c r="B4359" s="10" t="s">
        <v>160</v>
      </c>
      <c r="C4359" s="10" t="s">
        <v>4743</v>
      </c>
      <c r="D4359" s="10" t="s">
        <v>4774</v>
      </c>
      <c r="E4359" s="11" t="s">
        <v>5182</v>
      </c>
      <c r="F4359" s="10" t="s">
        <v>4748</v>
      </c>
      <c r="G4359" s="11" t="s">
        <v>4749</v>
      </c>
      <c r="H4359" s="42">
        <v>33770.477500000001</v>
      </c>
      <c r="I4359" s="42">
        <v>147.794921630094</v>
      </c>
      <c r="J4359" s="42">
        <v>0</v>
      </c>
      <c r="K4359" s="42">
        <v>147.794921630094</v>
      </c>
      <c r="N4359" s="43"/>
    </row>
    <row r="4360" spans="1:14" x14ac:dyDescent="0.3">
      <c r="A4360" s="10" t="s">
        <v>9</v>
      </c>
      <c r="B4360" s="10" t="s">
        <v>160</v>
      </c>
      <c r="C4360" s="10" t="s">
        <v>4743</v>
      </c>
      <c r="D4360" s="10" t="s">
        <v>4774</v>
      </c>
      <c r="E4360" s="11" t="s">
        <v>5182</v>
      </c>
      <c r="F4360" s="10" t="s">
        <v>4760</v>
      </c>
      <c r="G4360" s="11" t="s">
        <v>4761</v>
      </c>
      <c r="H4360" s="42">
        <v>15094.7235</v>
      </c>
      <c r="I4360" s="42">
        <v>66.061354231974903</v>
      </c>
      <c r="J4360" s="42">
        <v>0</v>
      </c>
      <c r="K4360" s="42">
        <v>66.061354231974903</v>
      </c>
      <c r="N4360" s="43"/>
    </row>
    <row r="4361" spans="1:14" x14ac:dyDescent="0.3">
      <c r="A4361" s="10" t="s">
        <v>9</v>
      </c>
      <c r="B4361" s="10" t="s">
        <v>160</v>
      </c>
      <c r="C4361" s="10" t="s">
        <v>4743</v>
      </c>
      <c r="D4361" s="10" t="s">
        <v>4774</v>
      </c>
      <c r="E4361" s="11" t="s">
        <v>5182</v>
      </c>
      <c r="F4361" s="10" t="s">
        <v>4754</v>
      </c>
      <c r="G4361" s="11" t="s">
        <v>4755</v>
      </c>
      <c r="H4361" s="42">
        <v>6754.0955000000004</v>
      </c>
      <c r="I4361" s="42">
        <v>29.558984326018798</v>
      </c>
      <c r="J4361" s="42">
        <v>0</v>
      </c>
      <c r="K4361" s="42">
        <v>29.558984326018798</v>
      </c>
      <c r="N4361" s="43"/>
    </row>
    <row r="4362" spans="1:14" x14ac:dyDescent="0.3">
      <c r="A4362" s="10" t="s">
        <v>9</v>
      </c>
      <c r="B4362" s="10" t="s">
        <v>160</v>
      </c>
      <c r="C4362" s="10" t="s">
        <v>4743</v>
      </c>
      <c r="D4362" s="10" t="s">
        <v>4776</v>
      </c>
      <c r="E4362" s="11" t="s">
        <v>4854</v>
      </c>
      <c r="F4362" s="10" t="s">
        <v>416</v>
      </c>
      <c r="G4362" s="11" t="s">
        <v>417</v>
      </c>
      <c r="H4362" s="42">
        <v>670.79859999999996</v>
      </c>
      <c r="I4362" s="42">
        <v>1.8230312947433001</v>
      </c>
      <c r="J4362" s="42">
        <v>0</v>
      </c>
      <c r="K4362" s="42">
        <v>1.8230312947433001</v>
      </c>
      <c r="N4362" s="43"/>
    </row>
    <row r="4363" spans="1:14" x14ac:dyDescent="0.3">
      <c r="A4363" s="10" t="s">
        <v>9</v>
      </c>
      <c r="B4363" s="10" t="s">
        <v>160</v>
      </c>
      <c r="C4363" s="10" t="s">
        <v>4743</v>
      </c>
      <c r="D4363" s="10" t="s">
        <v>4776</v>
      </c>
      <c r="E4363" s="11" t="s">
        <v>4854</v>
      </c>
      <c r="F4363" s="10" t="s">
        <v>4746</v>
      </c>
      <c r="G4363" s="11" t="s">
        <v>4747</v>
      </c>
      <c r="H4363" s="42">
        <v>0</v>
      </c>
      <c r="I4363" s="42">
        <v>0</v>
      </c>
      <c r="J4363" s="42">
        <v>0</v>
      </c>
      <c r="K4363" s="42">
        <v>0</v>
      </c>
      <c r="N4363" s="43"/>
    </row>
    <row r="4364" spans="1:14" x14ac:dyDescent="0.3">
      <c r="A4364" s="10" t="s">
        <v>9</v>
      </c>
      <c r="B4364" s="10" t="s">
        <v>160</v>
      </c>
      <c r="C4364" s="10" t="s">
        <v>4743</v>
      </c>
      <c r="D4364" s="10" t="s">
        <v>4776</v>
      </c>
      <c r="E4364" s="11" t="s">
        <v>4854</v>
      </c>
      <c r="F4364" s="10" t="s">
        <v>4748</v>
      </c>
      <c r="G4364" s="11" t="s">
        <v>4749</v>
      </c>
      <c r="H4364" s="42">
        <v>0</v>
      </c>
      <c r="I4364" s="42">
        <v>0</v>
      </c>
      <c r="J4364" s="42">
        <v>0</v>
      </c>
      <c r="K4364" s="42">
        <v>0</v>
      </c>
      <c r="N4364" s="43"/>
    </row>
    <row r="4365" spans="1:14" x14ac:dyDescent="0.3">
      <c r="A4365" s="10" t="s">
        <v>9</v>
      </c>
      <c r="B4365" s="10" t="s">
        <v>160</v>
      </c>
      <c r="C4365" s="10" t="s">
        <v>4743</v>
      </c>
      <c r="D4365" s="10" t="s">
        <v>4776</v>
      </c>
      <c r="E4365" s="11" t="s">
        <v>4854</v>
      </c>
      <c r="F4365" s="10" t="s">
        <v>4760</v>
      </c>
      <c r="G4365" s="11" t="s">
        <v>4761</v>
      </c>
      <c r="H4365" s="42">
        <v>6330.0328</v>
      </c>
      <c r="I4365" s="42">
        <v>17.2580295902366</v>
      </c>
      <c r="J4365" s="42">
        <v>0</v>
      </c>
      <c r="K4365" s="42">
        <v>17.2580295902366</v>
      </c>
      <c r="N4365" s="43"/>
    </row>
    <row r="4366" spans="1:14" x14ac:dyDescent="0.3">
      <c r="A4366" s="10" t="s">
        <v>9</v>
      </c>
      <c r="B4366" s="10" t="s">
        <v>160</v>
      </c>
      <c r="C4366" s="10" t="s">
        <v>4779</v>
      </c>
      <c r="D4366" s="10" t="s">
        <v>5932</v>
      </c>
      <c r="E4366" s="11" t="s">
        <v>5933</v>
      </c>
      <c r="F4366" s="10" t="s">
        <v>13</v>
      </c>
      <c r="G4366" s="11" t="s">
        <v>415</v>
      </c>
      <c r="H4366" s="42">
        <v>0</v>
      </c>
      <c r="I4366" s="42">
        <v>0</v>
      </c>
      <c r="J4366" s="42">
        <v>0</v>
      </c>
      <c r="K4366" s="42">
        <v>0</v>
      </c>
      <c r="N4366" s="43"/>
    </row>
    <row r="4367" spans="1:14" x14ac:dyDescent="0.3">
      <c r="A4367" s="10" t="s">
        <v>9</v>
      </c>
      <c r="B4367" s="10" t="s">
        <v>160</v>
      </c>
      <c r="C4367" s="10" t="s">
        <v>4779</v>
      </c>
      <c r="D4367" s="10" t="s">
        <v>5932</v>
      </c>
      <c r="E4367" s="11" t="s">
        <v>5933</v>
      </c>
      <c r="F4367" s="10" t="s">
        <v>416</v>
      </c>
      <c r="G4367" s="11" t="s">
        <v>417</v>
      </c>
      <c r="H4367" s="42">
        <v>8484534.4935999997</v>
      </c>
      <c r="I4367" s="42">
        <v>25575.735577350399</v>
      </c>
      <c r="J4367" s="42">
        <v>3311855.1100391601</v>
      </c>
      <c r="K4367" s="42">
        <v>3337430.8456165101</v>
      </c>
      <c r="N4367" s="43"/>
    </row>
    <row r="4368" spans="1:14" x14ac:dyDescent="0.3">
      <c r="A4368" s="10" t="s">
        <v>9</v>
      </c>
      <c r="B4368" s="10" t="s">
        <v>160</v>
      </c>
      <c r="C4368" s="10" t="s">
        <v>4779</v>
      </c>
      <c r="D4368" s="10" t="s">
        <v>5932</v>
      </c>
      <c r="E4368" s="11" t="s">
        <v>5933</v>
      </c>
      <c r="F4368" s="10" t="s">
        <v>15</v>
      </c>
      <c r="G4368" s="11" t="s">
        <v>418</v>
      </c>
      <c r="H4368" s="42">
        <v>269407.50949999999</v>
      </c>
      <c r="I4368" s="42">
        <v>812.10056152793004</v>
      </c>
      <c r="J4368" s="42">
        <v>0</v>
      </c>
      <c r="K4368" s="42">
        <v>812.10056152793004</v>
      </c>
      <c r="N4368" s="43"/>
    </row>
    <row r="4369" spans="1:14" x14ac:dyDescent="0.3">
      <c r="A4369" s="10" t="s">
        <v>9</v>
      </c>
      <c r="B4369" s="10" t="s">
        <v>160</v>
      </c>
      <c r="C4369" s="10" t="s">
        <v>4779</v>
      </c>
      <c r="D4369" s="10" t="s">
        <v>5932</v>
      </c>
      <c r="E4369" s="11" t="s">
        <v>5933</v>
      </c>
      <c r="F4369" s="10" t="s">
        <v>244</v>
      </c>
      <c r="G4369" s="11" t="s">
        <v>656</v>
      </c>
      <c r="H4369" s="42">
        <v>464480.17109999998</v>
      </c>
      <c r="I4369" s="42">
        <v>1400.1265534035099</v>
      </c>
      <c r="J4369" s="42">
        <v>0</v>
      </c>
      <c r="K4369" s="42">
        <v>1400.1265534035099</v>
      </c>
      <c r="N4369" s="43"/>
    </row>
    <row r="4370" spans="1:14" x14ac:dyDescent="0.3">
      <c r="A4370" s="10" t="s">
        <v>9</v>
      </c>
      <c r="B4370" s="10" t="s">
        <v>160</v>
      </c>
      <c r="C4370" s="10" t="s">
        <v>4779</v>
      </c>
      <c r="D4370" s="10" t="s">
        <v>5932</v>
      </c>
      <c r="E4370" s="11" t="s">
        <v>5933</v>
      </c>
      <c r="F4370" s="10" t="s">
        <v>4782</v>
      </c>
      <c r="G4370" s="11" t="s">
        <v>4783</v>
      </c>
      <c r="H4370" s="42">
        <v>0</v>
      </c>
      <c r="I4370" s="42">
        <v>0</v>
      </c>
      <c r="J4370" s="42">
        <v>0</v>
      </c>
      <c r="K4370" s="42">
        <v>0</v>
      </c>
      <c r="N4370" s="43"/>
    </row>
    <row r="4371" spans="1:14" x14ac:dyDescent="0.3">
      <c r="A4371" s="10" t="s">
        <v>9</v>
      </c>
      <c r="B4371" s="10" t="s">
        <v>160</v>
      </c>
      <c r="C4371" s="10" t="s">
        <v>4779</v>
      </c>
      <c r="D4371" s="10" t="s">
        <v>5932</v>
      </c>
      <c r="E4371" s="11" t="s">
        <v>5933</v>
      </c>
      <c r="F4371" s="10" t="s">
        <v>4784</v>
      </c>
      <c r="G4371" s="11" t="s">
        <v>4785</v>
      </c>
      <c r="H4371" s="42">
        <v>0</v>
      </c>
      <c r="I4371" s="42">
        <v>0</v>
      </c>
      <c r="J4371" s="42">
        <v>0</v>
      </c>
      <c r="K4371" s="42">
        <v>0</v>
      </c>
      <c r="N4371" s="43"/>
    </row>
    <row r="4372" spans="1:14" x14ac:dyDescent="0.3">
      <c r="A4372" s="10" t="s">
        <v>9</v>
      </c>
      <c r="B4372" s="10" t="s">
        <v>160</v>
      </c>
      <c r="C4372" s="10" t="s">
        <v>4779</v>
      </c>
      <c r="D4372" s="10" t="s">
        <v>5932</v>
      </c>
      <c r="E4372" s="11" t="s">
        <v>5933</v>
      </c>
      <c r="F4372" s="10" t="s">
        <v>4731</v>
      </c>
      <c r="G4372" s="11" t="s">
        <v>4732</v>
      </c>
      <c r="H4372" s="42">
        <v>0</v>
      </c>
      <c r="I4372" s="42">
        <v>0</v>
      </c>
      <c r="J4372" s="42">
        <v>0</v>
      </c>
      <c r="K4372" s="42">
        <v>0</v>
      </c>
      <c r="N4372" s="43"/>
    </row>
    <row r="4373" spans="1:14" x14ac:dyDescent="0.3">
      <c r="A4373" s="10" t="s">
        <v>9</v>
      </c>
      <c r="B4373" s="10" t="s">
        <v>160</v>
      </c>
      <c r="C4373" s="10" t="s">
        <v>4779</v>
      </c>
      <c r="D4373" s="10" t="s">
        <v>5932</v>
      </c>
      <c r="E4373" s="11" t="s">
        <v>5933</v>
      </c>
      <c r="F4373" s="10" t="s">
        <v>4786</v>
      </c>
      <c r="G4373" s="11" t="s">
        <v>4787</v>
      </c>
      <c r="H4373" s="42">
        <v>405913.32120000001</v>
      </c>
      <c r="I4373" s="42">
        <v>1223.5829530713499</v>
      </c>
      <c r="J4373" s="42">
        <v>158444.297464306</v>
      </c>
      <c r="K4373" s="42">
        <v>159667.88041737801</v>
      </c>
      <c r="N4373" s="43"/>
    </row>
    <row r="4374" spans="1:14" x14ac:dyDescent="0.3">
      <c r="A4374" s="10" t="s">
        <v>9</v>
      </c>
      <c r="B4374" s="10" t="s">
        <v>160</v>
      </c>
      <c r="C4374" s="10" t="s">
        <v>4779</v>
      </c>
      <c r="D4374" s="10" t="s">
        <v>5932</v>
      </c>
      <c r="E4374" s="11" t="s">
        <v>5933</v>
      </c>
      <c r="F4374" s="10" t="s">
        <v>5730</v>
      </c>
      <c r="G4374" s="11" t="s">
        <v>5731</v>
      </c>
      <c r="H4374" s="42">
        <v>308602.2476</v>
      </c>
      <c r="I4374" s="42">
        <v>930.24897098099098</v>
      </c>
      <c r="J4374" s="42">
        <v>0</v>
      </c>
      <c r="K4374" s="42">
        <v>930.24897098099098</v>
      </c>
      <c r="N4374" s="43"/>
    </row>
    <row r="4375" spans="1:14" x14ac:dyDescent="0.3">
      <c r="A4375" s="10" t="s">
        <v>9</v>
      </c>
      <c r="B4375" s="10" t="s">
        <v>160</v>
      </c>
      <c r="C4375" s="10" t="s">
        <v>4779</v>
      </c>
      <c r="D4375" s="10" t="s">
        <v>5932</v>
      </c>
      <c r="E4375" s="11" t="s">
        <v>5933</v>
      </c>
      <c r="F4375" s="10" t="s">
        <v>4739</v>
      </c>
      <c r="G4375" s="11" t="s">
        <v>4740</v>
      </c>
      <c r="H4375" s="42">
        <v>1319105.6654000001</v>
      </c>
      <c r="I4375" s="42">
        <v>3976.3050905581599</v>
      </c>
      <c r="J4375" s="42">
        <v>514900.00330242998</v>
      </c>
      <c r="K4375" s="42">
        <v>518876.30839298799</v>
      </c>
      <c r="N4375" s="43"/>
    </row>
    <row r="4376" spans="1:14" x14ac:dyDescent="0.3">
      <c r="A4376" s="10" t="s">
        <v>9</v>
      </c>
      <c r="B4376" s="10" t="s">
        <v>160</v>
      </c>
      <c r="C4376" s="10" t="s">
        <v>4779</v>
      </c>
      <c r="D4376" s="10" t="s">
        <v>5932</v>
      </c>
      <c r="E4376" s="11" t="s">
        <v>5933</v>
      </c>
      <c r="F4376" s="10" t="s">
        <v>5406</v>
      </c>
      <c r="G4376" s="11" t="s">
        <v>5407</v>
      </c>
      <c r="H4376" s="42">
        <v>329776.41639999999</v>
      </c>
      <c r="I4376" s="42">
        <v>994.07627263953998</v>
      </c>
      <c r="J4376" s="42">
        <v>128725.000825607</v>
      </c>
      <c r="K4376" s="42">
        <v>129719.077098247</v>
      </c>
      <c r="N4376" s="43"/>
    </row>
    <row r="4377" spans="1:14" x14ac:dyDescent="0.3">
      <c r="A4377" s="10" t="s">
        <v>9</v>
      </c>
      <c r="B4377" s="10" t="s">
        <v>160</v>
      </c>
      <c r="C4377" s="10" t="s">
        <v>4779</v>
      </c>
      <c r="D4377" s="10" t="s">
        <v>5932</v>
      </c>
      <c r="E4377" s="11" t="s">
        <v>5933</v>
      </c>
      <c r="F4377" s="10" t="s">
        <v>5076</v>
      </c>
      <c r="G4377" s="11" t="s">
        <v>5077</v>
      </c>
      <c r="H4377" s="42">
        <v>507279.02289999998</v>
      </c>
      <c r="I4377" s="42">
        <v>1529.13918441547</v>
      </c>
      <c r="J4377" s="42">
        <v>198011.40837381699</v>
      </c>
      <c r="K4377" s="42">
        <v>199540.54755823201</v>
      </c>
      <c r="N4377" s="43"/>
    </row>
    <row r="4378" spans="1:14" x14ac:dyDescent="0.3">
      <c r="A4378" s="10" t="s">
        <v>9</v>
      </c>
      <c r="B4378" s="10" t="s">
        <v>160</v>
      </c>
      <c r="C4378" s="10" t="s">
        <v>4779</v>
      </c>
      <c r="D4378" s="10" t="s">
        <v>5932</v>
      </c>
      <c r="E4378" s="11" t="s">
        <v>5933</v>
      </c>
      <c r="F4378" s="10" t="s">
        <v>4788</v>
      </c>
      <c r="G4378" s="11" t="s">
        <v>4789</v>
      </c>
      <c r="H4378" s="42">
        <v>0</v>
      </c>
      <c r="I4378" s="42">
        <v>0</v>
      </c>
      <c r="J4378" s="42">
        <v>0</v>
      </c>
      <c r="K4378" s="42">
        <v>0</v>
      </c>
      <c r="N4378" s="43"/>
    </row>
    <row r="4379" spans="1:14" x14ac:dyDescent="0.3">
      <c r="A4379" s="10" t="s">
        <v>9</v>
      </c>
      <c r="B4379" s="10" t="s">
        <v>160</v>
      </c>
      <c r="C4379" s="10" t="s">
        <v>4779</v>
      </c>
      <c r="D4379" s="10" t="s">
        <v>5932</v>
      </c>
      <c r="E4379" s="11" t="s">
        <v>5933</v>
      </c>
      <c r="F4379" s="10" t="s">
        <v>4741</v>
      </c>
      <c r="G4379" s="11" t="s">
        <v>4742</v>
      </c>
      <c r="H4379" s="42">
        <v>101816.2159</v>
      </c>
      <c r="I4379" s="42">
        <v>306.91425903898403</v>
      </c>
      <c r="J4379" s="42">
        <v>39742.964735775</v>
      </c>
      <c r="K4379" s="42">
        <v>40049.878994813997</v>
      </c>
      <c r="N4379" s="43"/>
    </row>
    <row r="4380" spans="1:14" x14ac:dyDescent="0.3">
      <c r="A4380" s="10" t="s">
        <v>9</v>
      </c>
      <c r="B4380" s="10" t="s">
        <v>160</v>
      </c>
      <c r="C4380" s="10" t="s">
        <v>4779</v>
      </c>
      <c r="D4380" s="10" t="s">
        <v>5934</v>
      </c>
      <c r="E4380" s="11" t="s">
        <v>5935</v>
      </c>
      <c r="F4380" s="10" t="s">
        <v>13</v>
      </c>
      <c r="G4380" s="11" t="s">
        <v>415</v>
      </c>
      <c r="H4380" s="42">
        <v>0</v>
      </c>
      <c r="I4380" s="42">
        <v>0</v>
      </c>
      <c r="J4380" s="42">
        <v>0</v>
      </c>
      <c r="K4380" s="42">
        <v>0</v>
      </c>
      <c r="N4380" s="43"/>
    </row>
    <row r="4381" spans="1:14" x14ac:dyDescent="0.3">
      <c r="A4381" s="10" t="s">
        <v>9</v>
      </c>
      <c r="B4381" s="10" t="s">
        <v>160</v>
      </c>
      <c r="C4381" s="10" t="s">
        <v>4779</v>
      </c>
      <c r="D4381" s="10" t="s">
        <v>5934</v>
      </c>
      <c r="E4381" s="11" t="s">
        <v>5935</v>
      </c>
      <c r="F4381" s="10" t="s">
        <v>416</v>
      </c>
      <c r="G4381" s="11" t="s">
        <v>417</v>
      </c>
      <c r="H4381" s="42">
        <v>311326.1495</v>
      </c>
      <c r="I4381" s="42">
        <v>1340.1387459543801</v>
      </c>
      <c r="J4381" s="42">
        <v>138058.03471047</v>
      </c>
      <c r="K4381" s="42">
        <v>139398.173456424</v>
      </c>
      <c r="N4381" s="43"/>
    </row>
    <row r="4382" spans="1:14" x14ac:dyDescent="0.3">
      <c r="A4382" s="10" t="s">
        <v>9</v>
      </c>
      <c r="B4382" s="10" t="s">
        <v>160</v>
      </c>
      <c r="C4382" s="10" t="s">
        <v>4779</v>
      </c>
      <c r="D4382" s="10" t="s">
        <v>5934</v>
      </c>
      <c r="E4382" s="11" t="s">
        <v>5935</v>
      </c>
      <c r="F4382" s="10" t="s">
        <v>4731</v>
      </c>
      <c r="G4382" s="11" t="s">
        <v>4732</v>
      </c>
      <c r="H4382" s="42">
        <v>0</v>
      </c>
      <c r="I4382" s="42">
        <v>0</v>
      </c>
      <c r="J4382" s="42">
        <v>0</v>
      </c>
      <c r="K4382" s="42">
        <v>0</v>
      </c>
      <c r="N4382" s="43"/>
    </row>
    <row r="4383" spans="1:14" x14ac:dyDescent="0.3">
      <c r="A4383" s="10" t="s">
        <v>9</v>
      </c>
      <c r="B4383" s="10" t="s">
        <v>160</v>
      </c>
      <c r="C4383" s="10" t="s">
        <v>4779</v>
      </c>
      <c r="D4383" s="10" t="s">
        <v>5934</v>
      </c>
      <c r="E4383" s="11" t="s">
        <v>5935</v>
      </c>
      <c r="F4383" s="10" t="s">
        <v>4786</v>
      </c>
      <c r="G4383" s="11" t="s">
        <v>4787</v>
      </c>
      <c r="H4383" s="42">
        <v>47023.648699999998</v>
      </c>
      <c r="I4383" s="42">
        <v>202.418632871905</v>
      </c>
      <c r="J4383" s="42">
        <v>20852.705533242301</v>
      </c>
      <c r="K4383" s="42">
        <v>21055.124166114299</v>
      </c>
      <c r="N4383" s="43"/>
    </row>
    <row r="4384" spans="1:14" x14ac:dyDescent="0.3">
      <c r="A4384" s="10" t="s">
        <v>9</v>
      </c>
      <c r="B4384" s="10" t="s">
        <v>160</v>
      </c>
      <c r="C4384" s="10" t="s">
        <v>4779</v>
      </c>
      <c r="D4384" s="10" t="s">
        <v>5934</v>
      </c>
      <c r="E4384" s="11" t="s">
        <v>5935</v>
      </c>
      <c r="F4384" s="10" t="s">
        <v>4748</v>
      </c>
      <c r="G4384" s="11" t="s">
        <v>4749</v>
      </c>
      <c r="H4384" s="42">
        <v>41762.261400000003</v>
      </c>
      <c r="I4384" s="42">
        <v>179.77039422889499</v>
      </c>
      <c r="J4384" s="42">
        <v>18519.5356833691</v>
      </c>
      <c r="K4384" s="42">
        <v>18699.306077598001</v>
      </c>
      <c r="N4384" s="43"/>
    </row>
    <row r="4385" spans="1:14" x14ac:dyDescent="0.3">
      <c r="A4385" s="10" t="s">
        <v>9</v>
      </c>
      <c r="B4385" s="10" t="s">
        <v>160</v>
      </c>
      <c r="C4385" s="10" t="s">
        <v>4779</v>
      </c>
      <c r="D4385" s="10" t="s">
        <v>5934</v>
      </c>
      <c r="E4385" s="11" t="s">
        <v>5935</v>
      </c>
      <c r="F4385" s="10" t="s">
        <v>4794</v>
      </c>
      <c r="G4385" s="11" t="s">
        <v>4795</v>
      </c>
      <c r="H4385" s="42">
        <v>1914.2994000000001</v>
      </c>
      <c r="I4385" s="42">
        <v>8.2403189705595707</v>
      </c>
      <c r="J4385" s="42">
        <v>848.89885162799806</v>
      </c>
      <c r="K4385" s="42">
        <v>857.13917059855703</v>
      </c>
      <c r="N4385" s="43"/>
    </row>
    <row r="4386" spans="1:14" x14ac:dyDescent="0.3">
      <c r="A4386" s="10" t="s">
        <v>9</v>
      </c>
      <c r="B4386" s="10" t="s">
        <v>160</v>
      </c>
      <c r="C4386" s="10" t="s">
        <v>4779</v>
      </c>
      <c r="D4386" s="10" t="s">
        <v>5934</v>
      </c>
      <c r="E4386" s="11" t="s">
        <v>5935</v>
      </c>
      <c r="F4386" s="10" t="s">
        <v>4859</v>
      </c>
      <c r="G4386" s="11" t="s">
        <v>4860</v>
      </c>
      <c r="H4386" s="42">
        <v>8831.6142999999993</v>
      </c>
      <c r="I4386" s="42">
        <v>38.016686293624502</v>
      </c>
      <c r="J4386" s="42">
        <v>3916.3922480015599</v>
      </c>
      <c r="K4386" s="42">
        <v>3954.4089342951802</v>
      </c>
      <c r="N4386" s="43"/>
    </row>
    <row r="4387" spans="1:14" x14ac:dyDescent="0.3">
      <c r="A4387" s="10" t="s">
        <v>9</v>
      </c>
      <c r="B4387" s="10" t="s">
        <v>160</v>
      </c>
      <c r="C4387" s="10" t="s">
        <v>4779</v>
      </c>
      <c r="D4387" s="10" t="s">
        <v>5934</v>
      </c>
      <c r="E4387" s="11" t="s">
        <v>5935</v>
      </c>
      <c r="F4387" s="10" t="s">
        <v>4788</v>
      </c>
      <c r="G4387" s="11" t="s">
        <v>4789</v>
      </c>
      <c r="H4387" s="42">
        <v>0</v>
      </c>
      <c r="I4387" s="42">
        <v>0</v>
      </c>
      <c r="J4387" s="42">
        <v>0</v>
      </c>
      <c r="K4387" s="42">
        <v>0</v>
      </c>
      <c r="N4387" s="43"/>
    </row>
    <row r="4388" spans="1:14" x14ac:dyDescent="0.3">
      <c r="A4388" s="10" t="s">
        <v>9</v>
      </c>
      <c r="B4388" s="10" t="s">
        <v>160</v>
      </c>
      <c r="C4388" s="10" t="s">
        <v>4779</v>
      </c>
      <c r="D4388" s="10" t="s">
        <v>5934</v>
      </c>
      <c r="E4388" s="11" t="s">
        <v>5935</v>
      </c>
      <c r="F4388" s="10" t="s">
        <v>4741</v>
      </c>
      <c r="G4388" s="11" t="s">
        <v>4742</v>
      </c>
      <c r="H4388" s="42">
        <v>5179.1781000000001</v>
      </c>
      <c r="I4388" s="42">
        <v>22.294359914213299</v>
      </c>
      <c r="J4388" s="42">
        <v>2296.7140709690002</v>
      </c>
      <c r="K4388" s="42">
        <v>2319.0084308832102</v>
      </c>
      <c r="N4388" s="43"/>
    </row>
    <row r="4389" spans="1:14" x14ac:dyDescent="0.3">
      <c r="A4389" s="10" t="s">
        <v>9</v>
      </c>
      <c r="B4389" s="10" t="s">
        <v>160</v>
      </c>
      <c r="C4389" s="10" t="s">
        <v>4779</v>
      </c>
      <c r="D4389" s="10" t="s">
        <v>5936</v>
      </c>
      <c r="E4389" s="11" t="s">
        <v>5937</v>
      </c>
      <c r="F4389" s="10" t="s">
        <v>13</v>
      </c>
      <c r="G4389" s="11" t="s">
        <v>415</v>
      </c>
      <c r="H4389" s="42">
        <v>0</v>
      </c>
      <c r="I4389" s="42">
        <v>0</v>
      </c>
      <c r="J4389" s="42">
        <v>0</v>
      </c>
      <c r="K4389" s="42">
        <v>0</v>
      </c>
      <c r="N4389" s="43"/>
    </row>
    <row r="4390" spans="1:14" x14ac:dyDescent="0.3">
      <c r="A4390" s="10" t="s">
        <v>9</v>
      </c>
      <c r="B4390" s="10" t="s">
        <v>160</v>
      </c>
      <c r="C4390" s="10" t="s">
        <v>4779</v>
      </c>
      <c r="D4390" s="10" t="s">
        <v>5936</v>
      </c>
      <c r="E4390" s="11" t="s">
        <v>5937</v>
      </c>
      <c r="F4390" s="10" t="s">
        <v>416</v>
      </c>
      <c r="G4390" s="11" t="s">
        <v>417</v>
      </c>
      <c r="H4390" s="42">
        <v>166261.13029999999</v>
      </c>
      <c r="I4390" s="42">
        <v>1348.82224982001</v>
      </c>
      <c r="J4390" s="42">
        <v>10606.3623968134</v>
      </c>
      <c r="K4390" s="42">
        <v>11955.184646633399</v>
      </c>
      <c r="N4390" s="43"/>
    </row>
    <row r="4391" spans="1:14" x14ac:dyDescent="0.3">
      <c r="A4391" s="10" t="s">
        <v>9</v>
      </c>
      <c r="B4391" s="10" t="s">
        <v>160</v>
      </c>
      <c r="C4391" s="10" t="s">
        <v>4779</v>
      </c>
      <c r="D4391" s="10" t="s">
        <v>5936</v>
      </c>
      <c r="E4391" s="11" t="s">
        <v>5937</v>
      </c>
      <c r="F4391" s="10" t="s">
        <v>4731</v>
      </c>
      <c r="G4391" s="11" t="s">
        <v>4732</v>
      </c>
      <c r="H4391" s="42">
        <v>0</v>
      </c>
      <c r="I4391" s="42">
        <v>0</v>
      </c>
      <c r="J4391" s="42">
        <v>0</v>
      </c>
      <c r="K4391" s="42">
        <v>0</v>
      </c>
      <c r="N4391" s="43"/>
    </row>
    <row r="4392" spans="1:14" x14ac:dyDescent="0.3">
      <c r="A4392" s="10" t="s">
        <v>9</v>
      </c>
      <c r="B4392" s="10" t="s">
        <v>160</v>
      </c>
      <c r="C4392" s="10" t="s">
        <v>4779</v>
      </c>
      <c r="D4392" s="10" t="s">
        <v>5936</v>
      </c>
      <c r="E4392" s="11" t="s">
        <v>5937</v>
      </c>
      <c r="F4392" s="10" t="s">
        <v>4786</v>
      </c>
      <c r="G4392" s="11" t="s">
        <v>4787</v>
      </c>
      <c r="H4392" s="42">
        <v>0</v>
      </c>
      <c r="I4392" s="42">
        <v>0</v>
      </c>
      <c r="J4392" s="42">
        <v>0</v>
      </c>
      <c r="K4392" s="42">
        <v>0</v>
      </c>
      <c r="N4392" s="43"/>
    </row>
    <row r="4393" spans="1:14" x14ac:dyDescent="0.3">
      <c r="A4393" s="10" t="s">
        <v>9</v>
      </c>
      <c r="B4393" s="10" t="s">
        <v>160</v>
      </c>
      <c r="C4393" s="10" t="s">
        <v>4779</v>
      </c>
      <c r="D4393" s="10" t="s">
        <v>5936</v>
      </c>
      <c r="E4393" s="11" t="s">
        <v>5937</v>
      </c>
      <c r="F4393" s="10" t="s">
        <v>4859</v>
      </c>
      <c r="G4393" s="11" t="s">
        <v>4860</v>
      </c>
      <c r="H4393" s="42">
        <v>18477.464899999999</v>
      </c>
      <c r="I4393" s="42">
        <v>149.90163786897</v>
      </c>
      <c r="J4393" s="42">
        <v>1178.7402642018601</v>
      </c>
      <c r="K4393" s="42">
        <v>1328.6419020708299</v>
      </c>
      <c r="N4393" s="43"/>
    </row>
    <row r="4394" spans="1:14" x14ac:dyDescent="0.3">
      <c r="A4394" s="10" t="s">
        <v>9</v>
      </c>
      <c r="B4394" s="10" t="s">
        <v>160</v>
      </c>
      <c r="C4394" s="10" t="s">
        <v>4779</v>
      </c>
      <c r="D4394" s="10" t="s">
        <v>5936</v>
      </c>
      <c r="E4394" s="11" t="s">
        <v>5937</v>
      </c>
      <c r="F4394" s="10" t="s">
        <v>4788</v>
      </c>
      <c r="G4394" s="11" t="s">
        <v>4789</v>
      </c>
      <c r="H4394" s="42">
        <v>0</v>
      </c>
      <c r="I4394" s="42">
        <v>0</v>
      </c>
      <c r="J4394" s="42">
        <v>0</v>
      </c>
      <c r="K4394" s="42">
        <v>0</v>
      </c>
      <c r="N4394" s="43"/>
    </row>
    <row r="4395" spans="1:14" x14ac:dyDescent="0.3">
      <c r="A4395" s="10" t="s">
        <v>9</v>
      </c>
      <c r="B4395" s="10" t="s">
        <v>160</v>
      </c>
      <c r="C4395" s="10" t="s">
        <v>4779</v>
      </c>
      <c r="D4395" s="10" t="s">
        <v>5936</v>
      </c>
      <c r="E4395" s="11" t="s">
        <v>5937</v>
      </c>
      <c r="F4395" s="10" t="s">
        <v>4741</v>
      </c>
      <c r="G4395" s="11" t="s">
        <v>4742</v>
      </c>
      <c r="H4395" s="42">
        <v>4128.1360999999997</v>
      </c>
      <c r="I4395" s="42">
        <v>33.490219582433397</v>
      </c>
      <c r="J4395" s="42">
        <v>263.34782488022</v>
      </c>
      <c r="K4395" s="42">
        <v>296.83804446265299</v>
      </c>
      <c r="N4395" s="43"/>
    </row>
    <row r="4396" spans="1:14" x14ac:dyDescent="0.3">
      <c r="A4396" s="10" t="s">
        <v>9</v>
      </c>
      <c r="B4396" s="10" t="s">
        <v>160</v>
      </c>
      <c r="C4396" s="10" t="s">
        <v>4779</v>
      </c>
      <c r="D4396" s="10" t="s">
        <v>5938</v>
      </c>
      <c r="E4396" s="11" t="s">
        <v>5939</v>
      </c>
      <c r="F4396" s="10" t="s">
        <v>13</v>
      </c>
      <c r="G4396" s="11" t="s">
        <v>415</v>
      </c>
      <c r="H4396" s="42">
        <v>0</v>
      </c>
      <c r="I4396" s="42">
        <v>0</v>
      </c>
      <c r="J4396" s="42">
        <v>0</v>
      </c>
      <c r="K4396" s="42">
        <v>0</v>
      </c>
      <c r="N4396" s="43"/>
    </row>
    <row r="4397" spans="1:14" x14ac:dyDescent="0.3">
      <c r="A4397" s="10" t="s">
        <v>9</v>
      </c>
      <c r="B4397" s="10" t="s">
        <v>160</v>
      </c>
      <c r="C4397" s="10" t="s">
        <v>4779</v>
      </c>
      <c r="D4397" s="10" t="s">
        <v>5938</v>
      </c>
      <c r="E4397" s="11" t="s">
        <v>5939</v>
      </c>
      <c r="F4397" s="10" t="s">
        <v>416</v>
      </c>
      <c r="G4397" s="11" t="s">
        <v>417</v>
      </c>
      <c r="H4397" s="42">
        <v>5989.6934000000001</v>
      </c>
      <c r="I4397" s="42">
        <v>74.514696340552305</v>
      </c>
      <c r="J4397" s="42">
        <v>0</v>
      </c>
      <c r="K4397" s="42">
        <v>74.514696340552305</v>
      </c>
      <c r="N4397" s="43"/>
    </row>
    <row r="4398" spans="1:14" x14ac:dyDescent="0.3">
      <c r="A4398" s="10" t="s">
        <v>9</v>
      </c>
      <c r="B4398" s="10" t="s">
        <v>160</v>
      </c>
      <c r="C4398" s="10" t="s">
        <v>4779</v>
      </c>
      <c r="D4398" s="10" t="s">
        <v>5938</v>
      </c>
      <c r="E4398" s="11" t="s">
        <v>5939</v>
      </c>
      <c r="F4398" s="10" t="s">
        <v>4731</v>
      </c>
      <c r="G4398" s="11" t="s">
        <v>4732</v>
      </c>
      <c r="H4398" s="42">
        <v>0</v>
      </c>
      <c r="I4398" s="42">
        <v>0</v>
      </c>
      <c r="J4398" s="42">
        <v>0</v>
      </c>
      <c r="K4398" s="42">
        <v>0</v>
      </c>
      <c r="N4398" s="43"/>
    </row>
    <row r="4399" spans="1:14" x14ac:dyDescent="0.3">
      <c r="A4399" s="10" t="s">
        <v>9</v>
      </c>
      <c r="B4399" s="10" t="s">
        <v>160</v>
      </c>
      <c r="C4399" s="10" t="s">
        <v>4779</v>
      </c>
      <c r="D4399" s="10" t="s">
        <v>5938</v>
      </c>
      <c r="E4399" s="11" t="s">
        <v>5939</v>
      </c>
      <c r="F4399" s="10" t="s">
        <v>4786</v>
      </c>
      <c r="G4399" s="11" t="s">
        <v>4787</v>
      </c>
      <c r="H4399" s="42">
        <v>0</v>
      </c>
      <c r="I4399" s="42">
        <v>0</v>
      </c>
      <c r="J4399" s="42">
        <v>0</v>
      </c>
      <c r="K4399" s="42">
        <v>0</v>
      </c>
      <c r="N4399" s="43"/>
    </row>
    <row r="4400" spans="1:14" x14ac:dyDescent="0.3">
      <c r="A4400" s="10" t="s">
        <v>9</v>
      </c>
      <c r="B4400" s="10" t="s">
        <v>160</v>
      </c>
      <c r="C4400" s="10" t="s">
        <v>4779</v>
      </c>
      <c r="D4400" s="10" t="s">
        <v>5938</v>
      </c>
      <c r="E4400" s="11" t="s">
        <v>5939</v>
      </c>
      <c r="F4400" s="10" t="s">
        <v>4788</v>
      </c>
      <c r="G4400" s="11" t="s">
        <v>4789</v>
      </c>
      <c r="H4400" s="42">
        <v>0</v>
      </c>
      <c r="I4400" s="42">
        <v>0</v>
      </c>
      <c r="J4400" s="42">
        <v>0</v>
      </c>
      <c r="K4400" s="42">
        <v>0</v>
      </c>
      <c r="N4400" s="43"/>
    </row>
    <row r="4401" spans="1:14" x14ac:dyDescent="0.3">
      <c r="A4401" s="10" t="s">
        <v>9</v>
      </c>
      <c r="B4401" s="10" t="s">
        <v>160</v>
      </c>
      <c r="C4401" s="10" t="s">
        <v>4779</v>
      </c>
      <c r="D4401" s="10" t="s">
        <v>5938</v>
      </c>
      <c r="E4401" s="11" t="s">
        <v>5939</v>
      </c>
      <c r="F4401" s="10" t="s">
        <v>4741</v>
      </c>
      <c r="G4401" s="11" t="s">
        <v>4742</v>
      </c>
      <c r="H4401" s="42">
        <v>242.5506</v>
      </c>
      <c r="I4401" s="42">
        <v>3.0174476937129602</v>
      </c>
      <c r="J4401" s="42">
        <v>0</v>
      </c>
      <c r="K4401" s="42">
        <v>3.0174476937129602</v>
      </c>
      <c r="N4401" s="43"/>
    </row>
    <row r="4402" spans="1:14" x14ac:dyDescent="0.3">
      <c r="A4402" s="10" t="s">
        <v>9</v>
      </c>
      <c r="B4402" s="10" t="s">
        <v>160</v>
      </c>
      <c r="C4402" s="10" t="s">
        <v>4779</v>
      </c>
      <c r="D4402" s="10" t="s">
        <v>5940</v>
      </c>
      <c r="E4402" s="11" t="s">
        <v>5941</v>
      </c>
      <c r="F4402" s="10" t="s">
        <v>13</v>
      </c>
      <c r="G4402" s="11" t="s">
        <v>415</v>
      </c>
      <c r="H4402" s="42">
        <v>0</v>
      </c>
      <c r="I4402" s="42">
        <v>0</v>
      </c>
      <c r="J4402" s="42">
        <v>0</v>
      </c>
      <c r="K4402" s="42">
        <v>0</v>
      </c>
      <c r="N4402" s="43"/>
    </row>
    <row r="4403" spans="1:14" x14ac:dyDescent="0.3">
      <c r="A4403" s="10" t="s">
        <v>9</v>
      </c>
      <c r="B4403" s="10" t="s">
        <v>160</v>
      </c>
      <c r="C4403" s="10" t="s">
        <v>4779</v>
      </c>
      <c r="D4403" s="10" t="s">
        <v>5940</v>
      </c>
      <c r="E4403" s="11" t="s">
        <v>5941</v>
      </c>
      <c r="F4403" s="10" t="s">
        <v>416</v>
      </c>
      <c r="G4403" s="11" t="s">
        <v>417</v>
      </c>
      <c r="H4403" s="42">
        <v>303779.78690000001</v>
      </c>
      <c r="I4403" s="42">
        <v>1843.4527019336001</v>
      </c>
      <c r="J4403" s="42">
        <v>37299.127276176601</v>
      </c>
      <c r="K4403" s="42">
        <v>39142.579978110203</v>
      </c>
      <c r="N4403" s="43"/>
    </row>
    <row r="4404" spans="1:14" x14ac:dyDescent="0.3">
      <c r="A4404" s="10" t="s">
        <v>9</v>
      </c>
      <c r="B4404" s="10" t="s">
        <v>160</v>
      </c>
      <c r="C4404" s="10" t="s">
        <v>4779</v>
      </c>
      <c r="D4404" s="10" t="s">
        <v>5940</v>
      </c>
      <c r="E4404" s="11" t="s">
        <v>5941</v>
      </c>
      <c r="F4404" s="10" t="s">
        <v>4731</v>
      </c>
      <c r="G4404" s="11" t="s">
        <v>4732</v>
      </c>
      <c r="H4404" s="42">
        <v>0</v>
      </c>
      <c r="I4404" s="42">
        <v>0</v>
      </c>
      <c r="J4404" s="42">
        <v>0</v>
      </c>
      <c r="K4404" s="42">
        <v>0</v>
      </c>
      <c r="N4404" s="43"/>
    </row>
    <row r="4405" spans="1:14" x14ac:dyDescent="0.3">
      <c r="A4405" s="10" t="s">
        <v>9</v>
      </c>
      <c r="B4405" s="10" t="s">
        <v>160</v>
      </c>
      <c r="C4405" s="10" t="s">
        <v>4779</v>
      </c>
      <c r="D4405" s="10" t="s">
        <v>5940</v>
      </c>
      <c r="E4405" s="11" t="s">
        <v>5941</v>
      </c>
      <c r="F4405" s="10" t="s">
        <v>4786</v>
      </c>
      <c r="G4405" s="11" t="s">
        <v>4787</v>
      </c>
      <c r="H4405" s="42">
        <v>281563.228</v>
      </c>
      <c r="I4405" s="42">
        <v>1708.6340693177699</v>
      </c>
      <c r="J4405" s="42">
        <v>34571.301749726401</v>
      </c>
      <c r="K4405" s="42">
        <v>36279.935819044098</v>
      </c>
      <c r="N4405" s="43"/>
    </row>
    <row r="4406" spans="1:14" x14ac:dyDescent="0.3">
      <c r="A4406" s="10" t="s">
        <v>9</v>
      </c>
      <c r="B4406" s="10" t="s">
        <v>160</v>
      </c>
      <c r="C4406" s="10" t="s">
        <v>4779</v>
      </c>
      <c r="D4406" s="10" t="s">
        <v>5940</v>
      </c>
      <c r="E4406" s="11" t="s">
        <v>5941</v>
      </c>
      <c r="F4406" s="10" t="s">
        <v>4794</v>
      </c>
      <c r="G4406" s="11" t="s">
        <v>4795</v>
      </c>
      <c r="H4406" s="42">
        <v>8748.4894999999997</v>
      </c>
      <c r="I4406" s="42">
        <v>53.089202480846403</v>
      </c>
      <c r="J4406" s="42">
        <v>1074.1696373586301</v>
      </c>
      <c r="K4406" s="42">
        <v>1127.2588398394701</v>
      </c>
      <c r="N4406" s="43"/>
    </row>
    <row r="4407" spans="1:14" x14ac:dyDescent="0.3">
      <c r="A4407" s="10" t="s">
        <v>9</v>
      </c>
      <c r="B4407" s="10" t="s">
        <v>160</v>
      </c>
      <c r="C4407" s="10" t="s">
        <v>4779</v>
      </c>
      <c r="D4407" s="10" t="s">
        <v>5940</v>
      </c>
      <c r="E4407" s="11" t="s">
        <v>5941</v>
      </c>
      <c r="F4407" s="10" t="s">
        <v>4859</v>
      </c>
      <c r="G4407" s="11" t="s">
        <v>4860</v>
      </c>
      <c r="H4407" s="42">
        <v>70621.030400000003</v>
      </c>
      <c r="I4407" s="42">
        <v>428.55560160525403</v>
      </c>
      <c r="J4407" s="42">
        <v>8671.09305946735</v>
      </c>
      <c r="K4407" s="42">
        <v>9099.6486610726006</v>
      </c>
      <c r="N4407" s="43"/>
    </row>
    <row r="4408" spans="1:14" x14ac:dyDescent="0.3">
      <c r="A4408" s="10" t="s">
        <v>9</v>
      </c>
      <c r="B4408" s="10" t="s">
        <v>160</v>
      </c>
      <c r="C4408" s="10" t="s">
        <v>4779</v>
      </c>
      <c r="D4408" s="10" t="s">
        <v>5940</v>
      </c>
      <c r="E4408" s="11" t="s">
        <v>5941</v>
      </c>
      <c r="F4408" s="10" t="s">
        <v>4788</v>
      </c>
      <c r="G4408" s="11" t="s">
        <v>4789</v>
      </c>
      <c r="H4408" s="42">
        <v>0</v>
      </c>
      <c r="I4408" s="42">
        <v>0</v>
      </c>
      <c r="J4408" s="42">
        <v>0</v>
      </c>
      <c r="K4408" s="42">
        <v>0</v>
      </c>
      <c r="N4408" s="43"/>
    </row>
    <row r="4409" spans="1:14" x14ac:dyDescent="0.3">
      <c r="A4409" s="10" t="s">
        <v>9</v>
      </c>
      <c r="B4409" s="10" t="s">
        <v>160</v>
      </c>
      <c r="C4409" s="10" t="s">
        <v>4779</v>
      </c>
      <c r="D4409" s="10" t="s">
        <v>5942</v>
      </c>
      <c r="E4409" s="11" t="s">
        <v>5943</v>
      </c>
      <c r="F4409" s="10" t="s">
        <v>416</v>
      </c>
      <c r="G4409" s="11" t="s">
        <v>417</v>
      </c>
      <c r="H4409" s="42">
        <v>185339.45499999999</v>
      </c>
      <c r="I4409" s="42">
        <v>704.76810079810798</v>
      </c>
      <c r="J4409" s="42">
        <v>15338.9350990245</v>
      </c>
      <c r="K4409" s="42">
        <v>16043.703199822599</v>
      </c>
      <c r="N4409" s="43"/>
    </row>
    <row r="4410" spans="1:14" x14ac:dyDescent="0.3">
      <c r="A4410" s="10" t="s">
        <v>9</v>
      </c>
      <c r="B4410" s="10" t="s">
        <v>160</v>
      </c>
      <c r="C4410" s="10" t="s">
        <v>4779</v>
      </c>
      <c r="D4410" s="10" t="s">
        <v>5942</v>
      </c>
      <c r="E4410" s="11" t="s">
        <v>5943</v>
      </c>
      <c r="F4410" s="10" t="s">
        <v>4731</v>
      </c>
      <c r="G4410" s="11" t="s">
        <v>4732</v>
      </c>
      <c r="H4410" s="42">
        <v>0</v>
      </c>
      <c r="I4410" s="42">
        <v>0</v>
      </c>
      <c r="J4410" s="42">
        <v>0</v>
      </c>
      <c r="K4410" s="42">
        <v>0</v>
      </c>
      <c r="N4410" s="43"/>
    </row>
    <row r="4411" spans="1:14" x14ac:dyDescent="0.3">
      <c r="A4411" s="10" t="s">
        <v>9</v>
      </c>
      <c r="B4411" s="10" t="s">
        <v>160</v>
      </c>
      <c r="C4411" s="10" t="s">
        <v>4779</v>
      </c>
      <c r="D4411" s="10" t="s">
        <v>5942</v>
      </c>
      <c r="E4411" s="11" t="s">
        <v>5943</v>
      </c>
      <c r="F4411" s="10" t="s">
        <v>4786</v>
      </c>
      <c r="G4411" s="11" t="s">
        <v>4787</v>
      </c>
      <c r="H4411" s="42">
        <v>163415.82999999999</v>
      </c>
      <c r="I4411" s="42">
        <v>621.40176322790398</v>
      </c>
      <c r="J4411" s="42">
        <v>13524.507289388101</v>
      </c>
      <c r="K4411" s="42">
        <v>14145.909052616</v>
      </c>
      <c r="N4411" s="43"/>
    </row>
    <row r="4412" spans="1:14" x14ac:dyDescent="0.3">
      <c r="A4412" s="10" t="s">
        <v>9</v>
      </c>
      <c r="B4412" s="10" t="s">
        <v>160</v>
      </c>
      <c r="C4412" s="10" t="s">
        <v>4779</v>
      </c>
      <c r="D4412" s="10" t="s">
        <v>5942</v>
      </c>
      <c r="E4412" s="11" t="s">
        <v>5943</v>
      </c>
      <c r="F4412" s="10" t="s">
        <v>4794</v>
      </c>
      <c r="G4412" s="11" t="s">
        <v>4795</v>
      </c>
      <c r="H4412" s="42">
        <v>6851.1328000000003</v>
      </c>
      <c r="I4412" s="42">
        <v>26.051980490688699</v>
      </c>
      <c r="J4412" s="42">
        <v>567.00869051138102</v>
      </c>
      <c r="K4412" s="42">
        <v>593.06067100206894</v>
      </c>
      <c r="N4412" s="43"/>
    </row>
    <row r="4413" spans="1:14" x14ac:dyDescent="0.3">
      <c r="A4413" s="10" t="s">
        <v>9</v>
      </c>
      <c r="B4413" s="10" t="s">
        <v>160</v>
      </c>
      <c r="C4413" s="10" t="s">
        <v>4779</v>
      </c>
      <c r="D4413" s="10" t="s">
        <v>5942</v>
      </c>
      <c r="E4413" s="11" t="s">
        <v>5943</v>
      </c>
      <c r="F4413" s="10" t="s">
        <v>4788</v>
      </c>
      <c r="G4413" s="11" t="s">
        <v>4789</v>
      </c>
      <c r="H4413" s="42">
        <v>0</v>
      </c>
      <c r="I4413" s="42">
        <v>0</v>
      </c>
      <c r="J4413" s="42">
        <v>0</v>
      </c>
      <c r="K4413" s="42">
        <v>0</v>
      </c>
      <c r="N4413" s="43"/>
    </row>
    <row r="4414" spans="1:14" x14ac:dyDescent="0.3">
      <c r="A4414" s="10" t="s">
        <v>9</v>
      </c>
      <c r="B4414" s="10" t="s">
        <v>160</v>
      </c>
      <c r="C4414" s="10" t="s">
        <v>4779</v>
      </c>
      <c r="D4414" s="10" t="s">
        <v>5942</v>
      </c>
      <c r="E4414" s="11" t="s">
        <v>5943</v>
      </c>
      <c r="F4414" s="10" t="s">
        <v>4741</v>
      </c>
      <c r="G4414" s="11" t="s">
        <v>4742</v>
      </c>
      <c r="H4414" s="42">
        <v>14159.007799999999</v>
      </c>
      <c r="I4414" s="42">
        <v>53.840759680756697</v>
      </c>
      <c r="J4414" s="42">
        <v>1171.8179603901899</v>
      </c>
      <c r="K4414" s="42">
        <v>1225.65872007094</v>
      </c>
      <c r="N4414" s="43"/>
    </row>
    <row r="4415" spans="1:14" x14ac:dyDescent="0.3">
      <c r="A4415" s="10" t="s">
        <v>9</v>
      </c>
      <c r="B4415" s="10" t="s">
        <v>160</v>
      </c>
      <c r="C4415" s="10" t="s">
        <v>11</v>
      </c>
      <c r="D4415" s="10" t="s">
        <v>161</v>
      </c>
      <c r="E4415" s="11" t="s">
        <v>3006</v>
      </c>
      <c r="F4415" s="10" t="s">
        <v>25</v>
      </c>
      <c r="G4415" s="11" t="s">
        <v>4887</v>
      </c>
      <c r="H4415" s="42">
        <v>0</v>
      </c>
      <c r="I4415" s="42">
        <v>0</v>
      </c>
      <c r="J4415" s="42">
        <v>0</v>
      </c>
      <c r="K4415" s="42">
        <v>0</v>
      </c>
      <c r="N4415" s="43"/>
    </row>
    <row r="4416" spans="1:14" x14ac:dyDescent="0.3">
      <c r="A4416" s="10" t="s">
        <v>9</v>
      </c>
      <c r="B4416" s="10" t="s">
        <v>160</v>
      </c>
      <c r="C4416" s="10" t="s">
        <v>11</v>
      </c>
      <c r="D4416" s="10" t="s">
        <v>161</v>
      </c>
      <c r="E4416" s="11" t="s">
        <v>3006</v>
      </c>
      <c r="F4416" s="10" t="s">
        <v>15</v>
      </c>
      <c r="G4416" s="11" t="s">
        <v>418</v>
      </c>
      <c r="H4416" s="42">
        <v>4356540.7242999999</v>
      </c>
      <c r="I4416" s="42">
        <v>15657.3906209133</v>
      </c>
      <c r="J4416" s="42">
        <v>0</v>
      </c>
      <c r="K4416" s="42">
        <v>15657.3906209133</v>
      </c>
      <c r="N4416" s="43"/>
    </row>
    <row r="4417" spans="1:14" x14ac:dyDescent="0.3">
      <c r="A4417" s="10" t="s">
        <v>9</v>
      </c>
      <c r="B4417" s="10" t="s">
        <v>160</v>
      </c>
      <c r="C4417" s="10" t="s">
        <v>11</v>
      </c>
      <c r="D4417" s="10" t="s">
        <v>161</v>
      </c>
      <c r="E4417" s="11" t="s">
        <v>3006</v>
      </c>
      <c r="F4417" s="10" t="s">
        <v>17</v>
      </c>
      <c r="G4417" s="11" t="s">
        <v>4798</v>
      </c>
      <c r="H4417" s="42">
        <v>0</v>
      </c>
      <c r="I4417" s="42">
        <v>0</v>
      </c>
      <c r="J4417" s="42">
        <v>0</v>
      </c>
      <c r="K4417" s="42">
        <v>0</v>
      </c>
      <c r="N4417" s="43"/>
    </row>
    <row r="4418" spans="1:14" x14ac:dyDescent="0.3">
      <c r="A4418" s="10" t="s">
        <v>9</v>
      </c>
      <c r="B4418" s="10" t="s">
        <v>160</v>
      </c>
      <c r="C4418" s="10" t="s">
        <v>11</v>
      </c>
      <c r="D4418" s="10" t="s">
        <v>161</v>
      </c>
      <c r="E4418" s="11" t="s">
        <v>3006</v>
      </c>
      <c r="F4418" s="10" t="s">
        <v>18</v>
      </c>
      <c r="G4418" s="11" t="s">
        <v>4799</v>
      </c>
      <c r="H4418" s="42">
        <v>9555471.7191000003</v>
      </c>
      <c r="I4418" s="42">
        <v>34342.328634614998</v>
      </c>
      <c r="J4418" s="42">
        <v>1571387.96350591</v>
      </c>
      <c r="K4418" s="42">
        <v>1605730.29214053</v>
      </c>
      <c r="N4418" s="43"/>
    </row>
    <row r="4419" spans="1:14" x14ac:dyDescent="0.3">
      <c r="A4419" s="10" t="s">
        <v>9</v>
      </c>
      <c r="B4419" s="10" t="s">
        <v>160</v>
      </c>
      <c r="C4419" s="10" t="s">
        <v>4800</v>
      </c>
      <c r="D4419" s="10" t="s">
        <v>5944</v>
      </c>
      <c r="E4419" s="11" t="s">
        <v>5945</v>
      </c>
      <c r="F4419" s="10" t="s">
        <v>13</v>
      </c>
      <c r="G4419" s="11" t="s">
        <v>415</v>
      </c>
      <c r="H4419" s="42">
        <v>0</v>
      </c>
      <c r="I4419" s="42">
        <v>0</v>
      </c>
      <c r="J4419" s="42">
        <v>0</v>
      </c>
      <c r="K4419" s="42">
        <v>0</v>
      </c>
      <c r="N4419" s="43"/>
    </row>
    <row r="4420" spans="1:14" x14ac:dyDescent="0.3">
      <c r="A4420" s="10" t="s">
        <v>9</v>
      </c>
      <c r="B4420" s="10" t="s">
        <v>160</v>
      </c>
      <c r="C4420" s="10" t="s">
        <v>4800</v>
      </c>
      <c r="D4420" s="10" t="s">
        <v>5944</v>
      </c>
      <c r="E4420" s="11" t="s">
        <v>5945</v>
      </c>
      <c r="F4420" s="10" t="s">
        <v>416</v>
      </c>
      <c r="G4420" s="11" t="s">
        <v>417</v>
      </c>
      <c r="H4420" s="42">
        <v>68743.047300000006</v>
      </c>
      <c r="I4420" s="42">
        <v>359.10323640054202</v>
      </c>
      <c r="J4420" s="42">
        <v>5751.56081018648</v>
      </c>
      <c r="K4420" s="42">
        <v>6110.6640465870196</v>
      </c>
      <c r="N4420" s="43"/>
    </row>
    <row r="4421" spans="1:14" x14ac:dyDescent="0.3">
      <c r="A4421" s="10" t="s">
        <v>9</v>
      </c>
      <c r="B4421" s="10" t="s">
        <v>160</v>
      </c>
      <c r="C4421" s="10" t="s">
        <v>4800</v>
      </c>
      <c r="D4421" s="10" t="s">
        <v>5946</v>
      </c>
      <c r="E4421" s="11" t="s">
        <v>5947</v>
      </c>
      <c r="F4421" s="10" t="s">
        <v>416</v>
      </c>
      <c r="G4421" s="11" t="s">
        <v>417</v>
      </c>
      <c r="H4421" s="42">
        <v>74649.94</v>
      </c>
      <c r="I4421" s="42">
        <v>453.00457643195898</v>
      </c>
      <c r="J4421" s="42">
        <v>9165.7764450930299</v>
      </c>
      <c r="K4421" s="42">
        <v>9618.7810215249901</v>
      </c>
      <c r="N4421" s="43"/>
    </row>
    <row r="4422" spans="1:14" x14ac:dyDescent="0.3">
      <c r="A4422" s="10" t="s">
        <v>9</v>
      </c>
      <c r="B4422" s="10" t="s">
        <v>160</v>
      </c>
      <c r="C4422" s="10" t="s">
        <v>4800</v>
      </c>
      <c r="D4422" s="10" t="s">
        <v>5948</v>
      </c>
      <c r="E4422" s="11" t="s">
        <v>5949</v>
      </c>
      <c r="F4422" s="10" t="s">
        <v>416</v>
      </c>
      <c r="G4422" s="11" t="s">
        <v>417</v>
      </c>
      <c r="H4422" s="42">
        <v>108283.7064</v>
      </c>
      <c r="I4422" s="42">
        <v>346.749731532743</v>
      </c>
      <c r="J4422" s="42">
        <v>3021.3463080106399</v>
      </c>
      <c r="K4422" s="42">
        <v>3368.0960395433799</v>
      </c>
      <c r="N4422" s="43"/>
    </row>
    <row r="4423" spans="1:14" x14ac:dyDescent="0.3">
      <c r="A4423" s="10" t="s">
        <v>9</v>
      </c>
      <c r="B4423" s="10" t="s">
        <v>160</v>
      </c>
      <c r="C4423" s="10" t="s">
        <v>4800</v>
      </c>
      <c r="D4423" s="10" t="s">
        <v>5950</v>
      </c>
      <c r="E4423" s="11" t="s">
        <v>5951</v>
      </c>
      <c r="F4423" s="10" t="s">
        <v>13</v>
      </c>
      <c r="G4423" s="11" t="s">
        <v>415</v>
      </c>
      <c r="H4423" s="42">
        <v>0</v>
      </c>
      <c r="I4423" s="42">
        <v>0</v>
      </c>
      <c r="J4423" s="42">
        <v>0</v>
      </c>
      <c r="K4423" s="42">
        <v>0</v>
      </c>
      <c r="N4423" s="43"/>
    </row>
    <row r="4424" spans="1:14" x14ac:dyDescent="0.3">
      <c r="A4424" s="10" t="s">
        <v>9</v>
      </c>
      <c r="B4424" s="10" t="s">
        <v>160</v>
      </c>
      <c r="C4424" s="10" t="s">
        <v>4800</v>
      </c>
      <c r="D4424" s="10" t="s">
        <v>5950</v>
      </c>
      <c r="E4424" s="11" t="s">
        <v>5951</v>
      </c>
      <c r="F4424" s="10" t="s">
        <v>416</v>
      </c>
      <c r="G4424" s="11" t="s">
        <v>417</v>
      </c>
      <c r="H4424" s="42">
        <v>1518359.7614</v>
      </c>
      <c r="I4424" s="42">
        <v>6264.2315765694502</v>
      </c>
      <c r="J4424" s="42">
        <v>409625.17607894202</v>
      </c>
      <c r="K4424" s="42">
        <v>415889.40765551099</v>
      </c>
      <c r="N4424" s="43"/>
    </row>
    <row r="4425" spans="1:14" x14ac:dyDescent="0.3">
      <c r="A4425" s="10" t="s">
        <v>9</v>
      </c>
      <c r="B4425" s="10" t="s">
        <v>160</v>
      </c>
      <c r="C4425" s="10" t="s">
        <v>4800</v>
      </c>
      <c r="D4425" s="10" t="s">
        <v>5950</v>
      </c>
      <c r="E4425" s="11" t="s">
        <v>5951</v>
      </c>
      <c r="F4425" s="10" t="s">
        <v>4802</v>
      </c>
      <c r="G4425" s="11" t="s">
        <v>4803</v>
      </c>
      <c r="H4425" s="42">
        <v>0</v>
      </c>
      <c r="I4425" s="42">
        <v>0</v>
      </c>
      <c r="J4425" s="42">
        <v>0</v>
      </c>
      <c r="K4425" s="42">
        <v>0</v>
      </c>
      <c r="N4425" s="43"/>
    </row>
    <row r="4426" spans="1:14" x14ac:dyDescent="0.3">
      <c r="A4426" s="10" t="s">
        <v>9</v>
      </c>
      <c r="B4426" s="10" t="s">
        <v>160</v>
      </c>
      <c r="C4426" s="10" t="s">
        <v>4806</v>
      </c>
      <c r="D4426" s="10" t="s">
        <v>5952</v>
      </c>
      <c r="E4426" s="11" t="s">
        <v>5953</v>
      </c>
      <c r="F4426" s="10" t="s">
        <v>4809</v>
      </c>
      <c r="G4426" s="11" t="s">
        <v>4810</v>
      </c>
      <c r="H4426" s="42">
        <v>240458.4166</v>
      </c>
      <c r="I4426" s="42">
        <v>864.20662518027802</v>
      </c>
      <c r="J4426" s="42">
        <v>27160.230277497099</v>
      </c>
      <c r="K4426" s="42">
        <v>28024.4369026774</v>
      </c>
      <c r="N4426" s="43"/>
    </row>
    <row r="4427" spans="1:14" x14ac:dyDescent="0.3">
      <c r="A4427" s="10" t="s">
        <v>9</v>
      </c>
      <c r="B4427" s="10" t="s">
        <v>87</v>
      </c>
      <c r="C4427" s="10" t="s">
        <v>4722</v>
      </c>
      <c r="D4427" s="10" t="s">
        <v>4723</v>
      </c>
      <c r="E4427" s="11" t="s">
        <v>5954</v>
      </c>
      <c r="F4427" s="10" t="s">
        <v>416</v>
      </c>
      <c r="G4427" s="11" t="s">
        <v>417</v>
      </c>
      <c r="H4427" s="42">
        <v>6720324.8263999997</v>
      </c>
      <c r="I4427" s="42">
        <v>37307.844613166497</v>
      </c>
      <c r="J4427" s="42">
        <v>125671.465939966</v>
      </c>
      <c r="K4427" s="42">
        <v>162979.31055313299</v>
      </c>
      <c r="N4427" s="43"/>
    </row>
    <row r="4428" spans="1:14" x14ac:dyDescent="0.3">
      <c r="A4428" s="10" t="s">
        <v>9</v>
      </c>
      <c r="B4428" s="10" t="s">
        <v>87</v>
      </c>
      <c r="C4428" s="10" t="s">
        <v>4722</v>
      </c>
      <c r="D4428" s="10" t="s">
        <v>4723</v>
      </c>
      <c r="E4428" s="11" t="s">
        <v>5954</v>
      </c>
      <c r="F4428" s="10" t="s">
        <v>4725</v>
      </c>
      <c r="G4428" s="11" t="s">
        <v>4726</v>
      </c>
      <c r="H4428" s="42">
        <v>240991.24</v>
      </c>
      <c r="I4428" s="42">
        <v>1337.86148321268</v>
      </c>
      <c r="J4428" s="42">
        <v>4506.5860963894602</v>
      </c>
      <c r="K4428" s="42">
        <v>5844.4475796021297</v>
      </c>
      <c r="N4428" s="43"/>
    </row>
    <row r="4429" spans="1:14" x14ac:dyDescent="0.3">
      <c r="A4429" s="10" t="s">
        <v>9</v>
      </c>
      <c r="B4429" s="10" t="s">
        <v>87</v>
      </c>
      <c r="C4429" s="10" t="s">
        <v>4722</v>
      </c>
      <c r="D4429" s="10" t="s">
        <v>4723</v>
      </c>
      <c r="E4429" s="11" t="s">
        <v>5954</v>
      </c>
      <c r="F4429" s="10" t="s">
        <v>4867</v>
      </c>
      <c r="G4429" s="11" t="s">
        <v>4868</v>
      </c>
      <c r="H4429" s="42">
        <v>246869.0753</v>
      </c>
      <c r="I4429" s="42">
        <v>1370.49225109591</v>
      </c>
      <c r="J4429" s="42">
        <v>0</v>
      </c>
      <c r="K4429" s="42">
        <v>1370.49225109591</v>
      </c>
      <c r="N4429" s="43"/>
    </row>
    <row r="4430" spans="1:14" x14ac:dyDescent="0.3">
      <c r="A4430" s="10" t="s">
        <v>9</v>
      </c>
      <c r="B4430" s="10" t="s">
        <v>87</v>
      </c>
      <c r="C4430" s="10" t="s">
        <v>4722</v>
      </c>
      <c r="D4430" s="10" t="s">
        <v>4723</v>
      </c>
      <c r="E4430" s="11" t="s">
        <v>5954</v>
      </c>
      <c r="F4430" s="10" t="s">
        <v>4729</v>
      </c>
      <c r="G4430" s="11" t="s">
        <v>4730</v>
      </c>
      <c r="H4430" s="42">
        <v>0</v>
      </c>
      <c r="I4430" s="42">
        <v>0</v>
      </c>
      <c r="J4430" s="42">
        <v>0</v>
      </c>
      <c r="K4430" s="42">
        <v>0</v>
      </c>
      <c r="N4430" s="43"/>
    </row>
    <row r="4431" spans="1:14" x14ac:dyDescent="0.3">
      <c r="A4431" s="10" t="s">
        <v>9</v>
      </c>
      <c r="B4431" s="10" t="s">
        <v>87</v>
      </c>
      <c r="C4431" s="10" t="s">
        <v>4722</v>
      </c>
      <c r="D4431" s="10" t="s">
        <v>4723</v>
      </c>
      <c r="E4431" s="11" t="s">
        <v>5954</v>
      </c>
      <c r="F4431" s="10" t="s">
        <v>4731</v>
      </c>
      <c r="G4431" s="11" t="s">
        <v>4732</v>
      </c>
      <c r="H4431" s="42">
        <v>0</v>
      </c>
      <c r="I4431" s="42">
        <v>0</v>
      </c>
      <c r="J4431" s="42">
        <v>0</v>
      </c>
      <c r="K4431" s="42">
        <v>0</v>
      </c>
      <c r="N4431" s="43"/>
    </row>
    <row r="4432" spans="1:14" x14ac:dyDescent="0.3">
      <c r="A4432" s="10" t="s">
        <v>9</v>
      </c>
      <c r="B4432" s="10" t="s">
        <v>87</v>
      </c>
      <c r="C4432" s="10" t="s">
        <v>4722</v>
      </c>
      <c r="D4432" s="10" t="s">
        <v>4723</v>
      </c>
      <c r="E4432" s="11" t="s">
        <v>5954</v>
      </c>
      <c r="F4432" s="10" t="s">
        <v>4733</v>
      </c>
      <c r="G4432" s="11" t="s">
        <v>4734</v>
      </c>
      <c r="H4432" s="42">
        <v>391855.67499999999</v>
      </c>
      <c r="I4432" s="42">
        <v>2175.3845255490701</v>
      </c>
      <c r="J4432" s="42">
        <v>7327.7822705519602</v>
      </c>
      <c r="K4432" s="42">
        <v>9503.1667961010298</v>
      </c>
      <c r="N4432" s="43"/>
    </row>
    <row r="4433" spans="1:14" x14ac:dyDescent="0.3">
      <c r="A4433" s="10" t="s">
        <v>9</v>
      </c>
      <c r="B4433" s="10" t="s">
        <v>87</v>
      </c>
      <c r="C4433" s="10" t="s">
        <v>4722</v>
      </c>
      <c r="D4433" s="10" t="s">
        <v>4723</v>
      </c>
      <c r="E4433" s="11" t="s">
        <v>5954</v>
      </c>
      <c r="F4433" s="10" t="s">
        <v>4735</v>
      </c>
      <c r="G4433" s="11" t="s">
        <v>4736</v>
      </c>
      <c r="H4433" s="42">
        <v>309565.98330000002</v>
      </c>
      <c r="I4433" s="42">
        <v>1718.5537751837601</v>
      </c>
      <c r="J4433" s="42">
        <v>5788.9479937360502</v>
      </c>
      <c r="K4433" s="42">
        <v>7507.5017689198103</v>
      </c>
      <c r="N4433" s="43"/>
    </row>
    <row r="4434" spans="1:14" x14ac:dyDescent="0.3">
      <c r="A4434" s="10" t="s">
        <v>9</v>
      </c>
      <c r="B4434" s="10" t="s">
        <v>87</v>
      </c>
      <c r="C4434" s="10" t="s">
        <v>4722</v>
      </c>
      <c r="D4434" s="10" t="s">
        <v>4723</v>
      </c>
      <c r="E4434" s="11" t="s">
        <v>5954</v>
      </c>
      <c r="F4434" s="10" t="s">
        <v>4815</v>
      </c>
      <c r="G4434" s="11" t="s">
        <v>4816</v>
      </c>
      <c r="H4434" s="42">
        <v>0</v>
      </c>
      <c r="I4434" s="42">
        <v>0</v>
      </c>
      <c r="J4434" s="42">
        <v>0</v>
      </c>
      <c r="K4434" s="42">
        <v>0</v>
      </c>
      <c r="N4434" s="43"/>
    </row>
    <row r="4435" spans="1:14" x14ac:dyDescent="0.3">
      <c r="A4435" s="10" t="s">
        <v>9</v>
      </c>
      <c r="B4435" s="10" t="s">
        <v>87</v>
      </c>
      <c r="C4435" s="10" t="s">
        <v>4722</v>
      </c>
      <c r="D4435" s="10" t="s">
        <v>4723</v>
      </c>
      <c r="E4435" s="11" t="s">
        <v>5954</v>
      </c>
      <c r="F4435" s="10" t="s">
        <v>5750</v>
      </c>
      <c r="G4435" s="11" t="s">
        <v>5751</v>
      </c>
      <c r="H4435" s="42">
        <v>658317.53419999999</v>
      </c>
      <c r="I4435" s="42">
        <v>3654.6460029224299</v>
      </c>
      <c r="J4435" s="42">
        <v>0</v>
      </c>
      <c r="K4435" s="42">
        <v>3654.6460029224299</v>
      </c>
      <c r="N4435" s="43"/>
    </row>
    <row r="4436" spans="1:14" x14ac:dyDescent="0.3">
      <c r="A4436" s="10" t="s">
        <v>9</v>
      </c>
      <c r="B4436" s="10" t="s">
        <v>87</v>
      </c>
      <c r="C4436" s="10" t="s">
        <v>4722</v>
      </c>
      <c r="D4436" s="10" t="s">
        <v>4723</v>
      </c>
      <c r="E4436" s="11" t="s">
        <v>5954</v>
      </c>
      <c r="F4436" s="10" t="s">
        <v>4741</v>
      </c>
      <c r="G4436" s="11" t="s">
        <v>4742</v>
      </c>
      <c r="H4436" s="42">
        <v>634806.1936</v>
      </c>
      <c r="I4436" s="42">
        <v>3524.1229313894901</v>
      </c>
      <c r="J4436" s="42">
        <v>11871.007278294201</v>
      </c>
      <c r="K4436" s="42">
        <v>15395.130209683701</v>
      </c>
      <c r="N4436" s="43"/>
    </row>
    <row r="4437" spans="1:14" x14ac:dyDescent="0.3">
      <c r="A4437" s="10" t="s">
        <v>9</v>
      </c>
      <c r="B4437" s="10" t="s">
        <v>87</v>
      </c>
      <c r="C4437" s="10" t="s">
        <v>4743</v>
      </c>
      <c r="D4437" s="10" t="s">
        <v>4744</v>
      </c>
      <c r="E4437" s="11" t="s">
        <v>5955</v>
      </c>
      <c r="F4437" s="10" t="s">
        <v>416</v>
      </c>
      <c r="G4437" s="11" t="s">
        <v>417</v>
      </c>
      <c r="H4437" s="42">
        <v>32284.1993</v>
      </c>
      <c r="I4437" s="42">
        <v>174.799746011097</v>
      </c>
      <c r="J4437" s="42">
        <v>479.62825082658998</v>
      </c>
      <c r="K4437" s="42">
        <v>654.42799683768601</v>
      </c>
      <c r="N4437" s="43"/>
    </row>
    <row r="4438" spans="1:14" x14ac:dyDescent="0.3">
      <c r="A4438" s="10" t="s">
        <v>9</v>
      </c>
      <c r="B4438" s="10" t="s">
        <v>87</v>
      </c>
      <c r="C4438" s="10" t="s">
        <v>4743</v>
      </c>
      <c r="D4438" s="10" t="s">
        <v>4744</v>
      </c>
      <c r="E4438" s="11" t="s">
        <v>5955</v>
      </c>
      <c r="F4438" s="10" t="s">
        <v>4746</v>
      </c>
      <c r="G4438" s="11" t="s">
        <v>4747</v>
      </c>
      <c r="H4438" s="42">
        <v>16991.6839</v>
      </c>
      <c r="I4438" s="42">
        <v>91.999866321629796</v>
      </c>
      <c r="J4438" s="42">
        <v>252.435921487679</v>
      </c>
      <c r="K4438" s="42">
        <v>344.43578780930898</v>
      </c>
      <c r="N4438" s="43"/>
    </row>
    <row r="4439" spans="1:14" x14ac:dyDescent="0.3">
      <c r="A4439" s="10" t="s">
        <v>9</v>
      </c>
      <c r="B4439" s="10" t="s">
        <v>87</v>
      </c>
      <c r="C4439" s="10" t="s">
        <v>4743</v>
      </c>
      <c r="D4439" s="10" t="s">
        <v>4744</v>
      </c>
      <c r="E4439" s="11" t="s">
        <v>5955</v>
      </c>
      <c r="F4439" s="10" t="s">
        <v>4754</v>
      </c>
      <c r="G4439" s="11" t="s">
        <v>4755</v>
      </c>
      <c r="H4439" s="42">
        <v>1911.5644</v>
      </c>
      <c r="I4439" s="42">
        <v>10.349984961183401</v>
      </c>
      <c r="J4439" s="42">
        <v>28.399041167363901</v>
      </c>
      <c r="K4439" s="42">
        <v>38.7490261285472</v>
      </c>
      <c r="N4439" s="43"/>
    </row>
    <row r="4440" spans="1:14" x14ac:dyDescent="0.3">
      <c r="A4440" s="10" t="s">
        <v>9</v>
      </c>
      <c r="B4440" s="10" t="s">
        <v>87</v>
      </c>
      <c r="C4440" s="10" t="s">
        <v>4743</v>
      </c>
      <c r="D4440" s="10" t="s">
        <v>4750</v>
      </c>
      <c r="E4440" s="11" t="s">
        <v>5104</v>
      </c>
      <c r="F4440" s="10" t="s">
        <v>416</v>
      </c>
      <c r="G4440" s="11" t="s">
        <v>417</v>
      </c>
      <c r="H4440" s="42">
        <v>30700.969099999998</v>
      </c>
      <c r="I4440" s="42">
        <v>217.31805268680901</v>
      </c>
      <c r="J4440" s="42">
        <v>3312.6928613564901</v>
      </c>
      <c r="K4440" s="42">
        <v>3530.0109140433001</v>
      </c>
      <c r="N4440" s="43"/>
    </row>
    <row r="4441" spans="1:14" x14ac:dyDescent="0.3">
      <c r="A4441" s="10" t="s">
        <v>9</v>
      </c>
      <c r="B4441" s="10" t="s">
        <v>87</v>
      </c>
      <c r="C4441" s="10" t="s">
        <v>4743</v>
      </c>
      <c r="D4441" s="10" t="s">
        <v>4750</v>
      </c>
      <c r="E4441" s="11" t="s">
        <v>5104</v>
      </c>
      <c r="F4441" s="10" t="s">
        <v>4746</v>
      </c>
      <c r="G4441" s="11" t="s">
        <v>4747</v>
      </c>
      <c r="H4441" s="42">
        <v>20601.436699999998</v>
      </c>
      <c r="I4441" s="42">
        <v>145.82810350674501</v>
      </c>
      <c r="J4441" s="42">
        <v>2222.9341350124801</v>
      </c>
      <c r="K4441" s="42">
        <v>2368.7622385192199</v>
      </c>
      <c r="N4441" s="43"/>
    </row>
    <row r="4442" spans="1:14" x14ac:dyDescent="0.3">
      <c r="A4442" s="10" t="s">
        <v>9</v>
      </c>
      <c r="B4442" s="10" t="s">
        <v>87</v>
      </c>
      <c r="C4442" s="10" t="s">
        <v>4743</v>
      </c>
      <c r="D4442" s="10" t="s">
        <v>4750</v>
      </c>
      <c r="E4442" s="11" t="s">
        <v>5104</v>
      </c>
      <c r="F4442" s="10" t="s">
        <v>4838</v>
      </c>
      <c r="G4442" s="11" t="s">
        <v>4839</v>
      </c>
      <c r="H4442" s="42">
        <v>20520.962299999999</v>
      </c>
      <c r="I4442" s="42">
        <v>145.258462477422</v>
      </c>
      <c r="J4442" s="42">
        <v>2214.25079854759</v>
      </c>
      <c r="K4442" s="42">
        <v>2359.5092610250099</v>
      </c>
      <c r="N4442" s="43"/>
    </row>
    <row r="4443" spans="1:14" x14ac:dyDescent="0.3">
      <c r="A4443" s="10" t="s">
        <v>9</v>
      </c>
      <c r="B4443" s="10" t="s">
        <v>87</v>
      </c>
      <c r="C4443" s="10" t="s">
        <v>4743</v>
      </c>
      <c r="D4443" s="10" t="s">
        <v>4750</v>
      </c>
      <c r="E4443" s="11" t="s">
        <v>5104</v>
      </c>
      <c r="F4443" s="10" t="s">
        <v>4840</v>
      </c>
      <c r="G4443" s="11" t="s">
        <v>4841</v>
      </c>
      <c r="H4443" s="42">
        <v>13398.981299999999</v>
      </c>
      <c r="I4443" s="42">
        <v>94.845231382316499</v>
      </c>
      <c r="J4443" s="42">
        <v>1445.7755214046001</v>
      </c>
      <c r="K4443" s="42">
        <v>1540.6207527869201</v>
      </c>
      <c r="N4443" s="43"/>
    </row>
    <row r="4444" spans="1:14" x14ac:dyDescent="0.3">
      <c r="A4444" s="10" t="s">
        <v>9</v>
      </c>
      <c r="B4444" s="10" t="s">
        <v>87</v>
      </c>
      <c r="C4444" s="10" t="s">
        <v>4743</v>
      </c>
      <c r="D4444" s="10" t="s">
        <v>4752</v>
      </c>
      <c r="E4444" s="11" t="s">
        <v>5956</v>
      </c>
      <c r="F4444" s="10" t="s">
        <v>416</v>
      </c>
      <c r="G4444" s="11" t="s">
        <v>417</v>
      </c>
      <c r="H4444" s="42">
        <v>20071.706900000001</v>
      </c>
      <c r="I4444" s="42">
        <v>139.89375531011001</v>
      </c>
      <c r="J4444" s="42">
        <v>0</v>
      </c>
      <c r="K4444" s="42">
        <v>139.89375531011001</v>
      </c>
      <c r="N4444" s="43"/>
    </row>
    <row r="4445" spans="1:14" x14ac:dyDescent="0.3">
      <c r="A4445" s="10" t="s">
        <v>9</v>
      </c>
      <c r="B4445" s="10" t="s">
        <v>87</v>
      </c>
      <c r="C4445" s="10" t="s">
        <v>4743</v>
      </c>
      <c r="D4445" s="10" t="s">
        <v>4752</v>
      </c>
      <c r="E4445" s="11" t="s">
        <v>5956</v>
      </c>
      <c r="F4445" s="10" t="s">
        <v>4746</v>
      </c>
      <c r="G4445" s="11" t="s">
        <v>4747</v>
      </c>
      <c r="H4445" s="42">
        <v>0</v>
      </c>
      <c r="I4445" s="42">
        <v>0</v>
      </c>
      <c r="J4445" s="42">
        <v>0</v>
      </c>
      <c r="K4445" s="42">
        <v>0</v>
      </c>
      <c r="N4445" s="43"/>
    </row>
    <row r="4446" spans="1:14" x14ac:dyDescent="0.3">
      <c r="A4446" s="10" t="s">
        <v>9</v>
      </c>
      <c r="B4446" s="10" t="s">
        <v>87</v>
      </c>
      <c r="C4446" s="10" t="s">
        <v>4743</v>
      </c>
      <c r="D4446" s="10" t="s">
        <v>4756</v>
      </c>
      <c r="E4446" s="11" t="s">
        <v>5957</v>
      </c>
      <c r="F4446" s="10" t="s">
        <v>416</v>
      </c>
      <c r="G4446" s="11" t="s">
        <v>417</v>
      </c>
      <c r="H4446" s="42">
        <v>18404.4388</v>
      </c>
      <c r="I4446" s="42">
        <v>90.990812617759701</v>
      </c>
      <c r="J4446" s="42">
        <v>0</v>
      </c>
      <c r="K4446" s="42">
        <v>90.990812617759701</v>
      </c>
      <c r="N4446" s="43"/>
    </row>
    <row r="4447" spans="1:14" x14ac:dyDescent="0.3">
      <c r="A4447" s="10" t="s">
        <v>9</v>
      </c>
      <c r="B4447" s="10" t="s">
        <v>87</v>
      </c>
      <c r="C4447" s="10" t="s">
        <v>4743</v>
      </c>
      <c r="D4447" s="10" t="s">
        <v>4756</v>
      </c>
      <c r="E4447" s="11" t="s">
        <v>5957</v>
      </c>
      <c r="F4447" s="10" t="s">
        <v>4746</v>
      </c>
      <c r="G4447" s="11" t="s">
        <v>4747</v>
      </c>
      <c r="H4447" s="42">
        <v>0</v>
      </c>
      <c r="I4447" s="42">
        <v>0</v>
      </c>
      <c r="J4447" s="42">
        <v>0</v>
      </c>
      <c r="K4447" s="42">
        <v>0</v>
      </c>
      <c r="N4447" s="43"/>
    </row>
    <row r="4448" spans="1:14" x14ac:dyDescent="0.3">
      <c r="A4448" s="10" t="s">
        <v>9</v>
      </c>
      <c r="B4448" s="10" t="s">
        <v>87</v>
      </c>
      <c r="C4448" s="10" t="s">
        <v>4743</v>
      </c>
      <c r="D4448" s="10" t="s">
        <v>4758</v>
      </c>
      <c r="E4448" s="11" t="s">
        <v>5364</v>
      </c>
      <c r="F4448" s="10" t="s">
        <v>13</v>
      </c>
      <c r="G4448" s="11" t="s">
        <v>415</v>
      </c>
      <c r="H4448" s="42">
        <v>0</v>
      </c>
      <c r="I4448" s="42">
        <v>0</v>
      </c>
      <c r="J4448" s="42">
        <v>0</v>
      </c>
      <c r="K4448" s="42">
        <v>0</v>
      </c>
      <c r="N4448" s="43"/>
    </row>
    <row r="4449" spans="1:14" x14ac:dyDescent="0.3">
      <c r="A4449" s="10" t="s">
        <v>9</v>
      </c>
      <c r="B4449" s="10" t="s">
        <v>87</v>
      </c>
      <c r="C4449" s="10" t="s">
        <v>4743</v>
      </c>
      <c r="D4449" s="10" t="s">
        <v>4758</v>
      </c>
      <c r="E4449" s="11" t="s">
        <v>5364</v>
      </c>
      <c r="F4449" s="10" t="s">
        <v>416</v>
      </c>
      <c r="G4449" s="11" t="s">
        <v>417</v>
      </c>
      <c r="H4449" s="42">
        <v>19681.578600000001</v>
      </c>
      <c r="I4449" s="42">
        <v>75.368636815214302</v>
      </c>
      <c r="J4449" s="42">
        <v>0.122113255747942</v>
      </c>
      <c r="K4449" s="42">
        <v>75.490750070962207</v>
      </c>
      <c r="N4449" s="43"/>
    </row>
    <row r="4450" spans="1:14" x14ac:dyDescent="0.3">
      <c r="A4450" s="10" t="s">
        <v>9</v>
      </c>
      <c r="B4450" s="10" t="s">
        <v>87</v>
      </c>
      <c r="C4450" s="10" t="s">
        <v>4743</v>
      </c>
      <c r="D4450" s="10" t="s">
        <v>4758</v>
      </c>
      <c r="E4450" s="11" t="s">
        <v>5364</v>
      </c>
      <c r="F4450" s="10" t="s">
        <v>4746</v>
      </c>
      <c r="G4450" s="11" t="s">
        <v>4747</v>
      </c>
      <c r="H4450" s="42">
        <v>7787.6750000000002</v>
      </c>
      <c r="I4450" s="42">
        <v>29.8221224808402</v>
      </c>
      <c r="J4450" s="42">
        <v>4.83181947204087E-2</v>
      </c>
      <c r="K4450" s="42">
        <v>29.870440675560602</v>
      </c>
      <c r="N4450" s="43"/>
    </row>
    <row r="4451" spans="1:14" x14ac:dyDescent="0.3">
      <c r="A4451" s="10" t="s">
        <v>9</v>
      </c>
      <c r="B4451" s="10" t="s">
        <v>87</v>
      </c>
      <c r="C4451" s="10" t="s">
        <v>4743</v>
      </c>
      <c r="D4451" s="10" t="s">
        <v>4762</v>
      </c>
      <c r="E4451" s="11" t="s">
        <v>4826</v>
      </c>
      <c r="F4451" s="10" t="s">
        <v>13</v>
      </c>
      <c r="G4451" s="11" t="s">
        <v>415</v>
      </c>
      <c r="H4451" s="42">
        <v>0</v>
      </c>
      <c r="I4451" s="42">
        <v>0</v>
      </c>
      <c r="J4451" s="42">
        <v>0</v>
      </c>
      <c r="K4451" s="42">
        <v>0</v>
      </c>
      <c r="N4451" s="43"/>
    </row>
    <row r="4452" spans="1:14" x14ac:dyDescent="0.3">
      <c r="A4452" s="10" t="s">
        <v>9</v>
      </c>
      <c r="B4452" s="10" t="s">
        <v>87</v>
      </c>
      <c r="C4452" s="10" t="s">
        <v>4743</v>
      </c>
      <c r="D4452" s="10" t="s">
        <v>4762</v>
      </c>
      <c r="E4452" s="11" t="s">
        <v>4826</v>
      </c>
      <c r="F4452" s="10" t="s">
        <v>416</v>
      </c>
      <c r="G4452" s="11" t="s">
        <v>417</v>
      </c>
      <c r="H4452" s="42">
        <v>100534.83990000001</v>
      </c>
      <c r="I4452" s="42">
        <v>538.49426469140496</v>
      </c>
      <c r="J4452" s="42">
        <v>2474.1414954813099</v>
      </c>
      <c r="K4452" s="42">
        <v>3012.63576017271</v>
      </c>
      <c r="N4452" s="43"/>
    </row>
    <row r="4453" spans="1:14" x14ac:dyDescent="0.3">
      <c r="A4453" s="10" t="s">
        <v>9</v>
      </c>
      <c r="B4453" s="10" t="s">
        <v>87</v>
      </c>
      <c r="C4453" s="10" t="s">
        <v>4743</v>
      </c>
      <c r="D4453" s="10" t="s">
        <v>4762</v>
      </c>
      <c r="E4453" s="11" t="s">
        <v>4826</v>
      </c>
      <c r="F4453" s="10" t="s">
        <v>4746</v>
      </c>
      <c r="G4453" s="11" t="s">
        <v>4747</v>
      </c>
      <c r="H4453" s="42">
        <v>62012.144200000002</v>
      </c>
      <c r="I4453" s="42">
        <v>332.15534083768898</v>
      </c>
      <c r="J4453" s="42">
        <v>1526.1059691753901</v>
      </c>
      <c r="K4453" s="42">
        <v>1858.26131001307</v>
      </c>
      <c r="N4453" s="43"/>
    </row>
    <row r="4454" spans="1:14" x14ac:dyDescent="0.3">
      <c r="A4454" s="10" t="s">
        <v>9</v>
      </c>
      <c r="B4454" s="10" t="s">
        <v>87</v>
      </c>
      <c r="C4454" s="10" t="s">
        <v>4743</v>
      </c>
      <c r="D4454" s="10" t="s">
        <v>4766</v>
      </c>
      <c r="E4454" s="11" t="s">
        <v>5108</v>
      </c>
      <c r="F4454" s="10" t="s">
        <v>416</v>
      </c>
      <c r="G4454" s="11" t="s">
        <v>417</v>
      </c>
      <c r="H4454" s="42">
        <v>13309.305399999999</v>
      </c>
      <c r="I4454" s="42">
        <v>103.650798278336</v>
      </c>
      <c r="J4454" s="42">
        <v>0</v>
      </c>
      <c r="K4454" s="42">
        <v>103.650798278336</v>
      </c>
      <c r="N4454" s="43"/>
    </row>
    <row r="4455" spans="1:14" x14ac:dyDescent="0.3">
      <c r="A4455" s="10" t="s">
        <v>9</v>
      </c>
      <c r="B4455" s="10" t="s">
        <v>87</v>
      </c>
      <c r="C4455" s="10" t="s">
        <v>4743</v>
      </c>
      <c r="D4455" s="10" t="s">
        <v>4766</v>
      </c>
      <c r="E4455" s="11" t="s">
        <v>5108</v>
      </c>
      <c r="F4455" s="10" t="s">
        <v>4746</v>
      </c>
      <c r="G4455" s="11" t="s">
        <v>4747</v>
      </c>
      <c r="H4455" s="42">
        <v>10659.2225</v>
      </c>
      <c r="I4455" s="42">
        <v>83.012364992826406</v>
      </c>
      <c r="J4455" s="42">
        <v>0</v>
      </c>
      <c r="K4455" s="42">
        <v>83.012364992826406</v>
      </c>
      <c r="N4455" s="43"/>
    </row>
    <row r="4456" spans="1:14" x14ac:dyDescent="0.3">
      <c r="A4456" s="10" t="s">
        <v>9</v>
      </c>
      <c r="B4456" s="10" t="s">
        <v>87</v>
      </c>
      <c r="C4456" s="10" t="s">
        <v>4743</v>
      </c>
      <c r="D4456" s="10" t="s">
        <v>4768</v>
      </c>
      <c r="E4456" s="11" t="s">
        <v>5958</v>
      </c>
      <c r="F4456" s="10" t="s">
        <v>416</v>
      </c>
      <c r="G4456" s="11" t="s">
        <v>417</v>
      </c>
      <c r="H4456" s="42">
        <v>24501.654699999999</v>
      </c>
      <c r="I4456" s="42">
        <v>178.16236707365101</v>
      </c>
      <c r="J4456" s="42">
        <v>0</v>
      </c>
      <c r="K4456" s="42">
        <v>178.16236707365101</v>
      </c>
      <c r="N4456" s="43"/>
    </row>
    <row r="4457" spans="1:14" x14ac:dyDescent="0.3">
      <c r="A4457" s="10" t="s">
        <v>9</v>
      </c>
      <c r="B4457" s="10" t="s">
        <v>87</v>
      </c>
      <c r="C4457" s="10" t="s">
        <v>4743</v>
      </c>
      <c r="D4457" s="10" t="s">
        <v>4768</v>
      </c>
      <c r="E4457" s="11" t="s">
        <v>5958</v>
      </c>
      <c r="F4457" s="10" t="s">
        <v>4746</v>
      </c>
      <c r="G4457" s="11" t="s">
        <v>4747</v>
      </c>
      <c r="H4457" s="42">
        <v>0</v>
      </c>
      <c r="I4457" s="42">
        <v>0</v>
      </c>
      <c r="J4457" s="42">
        <v>0</v>
      </c>
      <c r="K4457" s="42">
        <v>0</v>
      </c>
      <c r="N4457" s="43"/>
    </row>
    <row r="4458" spans="1:14" x14ac:dyDescent="0.3">
      <c r="A4458" s="10" t="s">
        <v>9</v>
      </c>
      <c r="B4458" s="10" t="s">
        <v>87</v>
      </c>
      <c r="C4458" s="10" t="s">
        <v>4743</v>
      </c>
      <c r="D4458" s="10" t="s">
        <v>4770</v>
      </c>
      <c r="E4458" s="11" t="s">
        <v>5959</v>
      </c>
      <c r="F4458" s="10" t="s">
        <v>13</v>
      </c>
      <c r="G4458" s="11" t="s">
        <v>415</v>
      </c>
      <c r="H4458" s="42">
        <v>0</v>
      </c>
      <c r="I4458" s="42">
        <v>0</v>
      </c>
      <c r="J4458" s="42">
        <v>0</v>
      </c>
      <c r="K4458" s="42">
        <v>0</v>
      </c>
      <c r="N4458" s="43"/>
    </row>
    <row r="4459" spans="1:14" x14ac:dyDescent="0.3">
      <c r="A4459" s="10" t="s">
        <v>9</v>
      </c>
      <c r="B4459" s="10" t="s">
        <v>87</v>
      </c>
      <c r="C4459" s="10" t="s">
        <v>4743</v>
      </c>
      <c r="D4459" s="10" t="s">
        <v>4770</v>
      </c>
      <c r="E4459" s="11" t="s">
        <v>5959</v>
      </c>
      <c r="F4459" s="10" t="s">
        <v>416</v>
      </c>
      <c r="G4459" s="11" t="s">
        <v>417</v>
      </c>
      <c r="H4459" s="42">
        <v>22035.6414</v>
      </c>
      <c r="I4459" s="42">
        <v>132.08443165250699</v>
      </c>
      <c r="J4459" s="42">
        <v>258.32694651040498</v>
      </c>
      <c r="K4459" s="42">
        <v>390.41137816291098</v>
      </c>
      <c r="N4459" s="43"/>
    </row>
    <row r="4460" spans="1:14" x14ac:dyDescent="0.3">
      <c r="A4460" s="10" t="s">
        <v>9</v>
      </c>
      <c r="B4460" s="10" t="s">
        <v>87</v>
      </c>
      <c r="C4460" s="10" t="s">
        <v>4743</v>
      </c>
      <c r="D4460" s="10" t="s">
        <v>4770</v>
      </c>
      <c r="E4460" s="11" t="s">
        <v>5959</v>
      </c>
      <c r="F4460" s="10" t="s">
        <v>4746</v>
      </c>
      <c r="G4460" s="11" t="s">
        <v>4747</v>
      </c>
      <c r="H4460" s="42">
        <v>4324.7520999999997</v>
      </c>
      <c r="I4460" s="42">
        <v>25.923112754230299</v>
      </c>
      <c r="J4460" s="42">
        <v>50.699681090827099</v>
      </c>
      <c r="K4460" s="42">
        <v>76.622793845057402</v>
      </c>
      <c r="N4460" s="43"/>
    </row>
    <row r="4461" spans="1:14" x14ac:dyDescent="0.3">
      <c r="A4461" s="10" t="s">
        <v>9</v>
      </c>
      <c r="B4461" s="10" t="s">
        <v>87</v>
      </c>
      <c r="C4461" s="10" t="s">
        <v>4743</v>
      </c>
      <c r="D4461" s="10" t="s">
        <v>4772</v>
      </c>
      <c r="E4461" s="11" t="s">
        <v>5547</v>
      </c>
      <c r="F4461" s="10" t="s">
        <v>416</v>
      </c>
      <c r="G4461" s="11" t="s">
        <v>417</v>
      </c>
      <c r="H4461" s="42">
        <v>4969.0362999999998</v>
      </c>
      <c r="I4461" s="42">
        <v>70.994254036843301</v>
      </c>
      <c r="J4461" s="42">
        <v>0</v>
      </c>
      <c r="K4461" s="42">
        <v>70.994254036843301</v>
      </c>
      <c r="N4461" s="43"/>
    </row>
    <row r="4462" spans="1:14" x14ac:dyDescent="0.3">
      <c r="A4462" s="10" t="s">
        <v>9</v>
      </c>
      <c r="B4462" s="10" t="s">
        <v>87</v>
      </c>
      <c r="C4462" s="10" t="s">
        <v>4743</v>
      </c>
      <c r="D4462" s="10" t="s">
        <v>4772</v>
      </c>
      <c r="E4462" s="11" t="s">
        <v>5547</v>
      </c>
      <c r="F4462" s="10" t="s">
        <v>4746</v>
      </c>
      <c r="G4462" s="11" t="s">
        <v>4747</v>
      </c>
      <c r="H4462" s="42">
        <v>5039.2700000000004</v>
      </c>
      <c r="I4462" s="42">
        <v>71.997706390720893</v>
      </c>
      <c r="J4462" s="42">
        <v>0</v>
      </c>
      <c r="K4462" s="42">
        <v>71.997706390720893</v>
      </c>
      <c r="N4462" s="43"/>
    </row>
    <row r="4463" spans="1:14" x14ac:dyDescent="0.3">
      <c r="A4463" s="10" t="s">
        <v>9</v>
      </c>
      <c r="B4463" s="10" t="s">
        <v>87</v>
      </c>
      <c r="C4463" s="10" t="s">
        <v>4743</v>
      </c>
      <c r="D4463" s="10" t="s">
        <v>4774</v>
      </c>
      <c r="E4463" s="11" t="s">
        <v>5756</v>
      </c>
      <c r="F4463" s="10" t="s">
        <v>416</v>
      </c>
      <c r="G4463" s="11" t="s">
        <v>417</v>
      </c>
      <c r="H4463" s="42">
        <v>18156.148399999998</v>
      </c>
      <c r="I4463" s="42">
        <v>124.216770829292</v>
      </c>
      <c r="J4463" s="42">
        <v>0</v>
      </c>
      <c r="K4463" s="42">
        <v>124.216770829292</v>
      </c>
      <c r="N4463" s="43"/>
    </row>
    <row r="4464" spans="1:14" x14ac:dyDescent="0.3">
      <c r="A4464" s="10" t="s">
        <v>9</v>
      </c>
      <c r="B4464" s="10" t="s">
        <v>87</v>
      </c>
      <c r="C4464" s="10" t="s">
        <v>4743</v>
      </c>
      <c r="D4464" s="10" t="s">
        <v>4774</v>
      </c>
      <c r="E4464" s="11" t="s">
        <v>5756</v>
      </c>
      <c r="F4464" s="10" t="s">
        <v>4746</v>
      </c>
      <c r="G4464" s="11" t="s">
        <v>4747</v>
      </c>
      <c r="H4464" s="42">
        <v>3412.8099000000002</v>
      </c>
      <c r="I4464" s="42">
        <v>23.349017073175201</v>
      </c>
      <c r="J4464" s="42">
        <v>0</v>
      </c>
      <c r="K4464" s="42">
        <v>23.349017073175201</v>
      </c>
      <c r="N4464" s="43"/>
    </row>
    <row r="4465" spans="1:14" x14ac:dyDescent="0.3">
      <c r="A4465" s="10" t="s">
        <v>9</v>
      </c>
      <c r="B4465" s="10" t="s">
        <v>87</v>
      </c>
      <c r="C4465" s="10" t="s">
        <v>4743</v>
      </c>
      <c r="D4465" s="10" t="s">
        <v>4776</v>
      </c>
      <c r="E4465" s="11" t="s">
        <v>4777</v>
      </c>
      <c r="F4465" s="10" t="s">
        <v>416</v>
      </c>
      <c r="G4465" s="11" t="s">
        <v>417</v>
      </c>
      <c r="H4465" s="42">
        <v>15351.4566</v>
      </c>
      <c r="I4465" s="42">
        <v>36.4457244066596</v>
      </c>
      <c r="J4465" s="42">
        <v>0</v>
      </c>
      <c r="K4465" s="42">
        <v>36.4457244066596</v>
      </c>
      <c r="N4465" s="43"/>
    </row>
    <row r="4466" spans="1:14" x14ac:dyDescent="0.3">
      <c r="A4466" s="10" t="s">
        <v>9</v>
      </c>
      <c r="B4466" s="10" t="s">
        <v>87</v>
      </c>
      <c r="C4466" s="10" t="s">
        <v>4743</v>
      </c>
      <c r="D4466" s="10" t="s">
        <v>4776</v>
      </c>
      <c r="E4466" s="11" t="s">
        <v>4777</v>
      </c>
      <c r="F4466" s="10" t="s">
        <v>4746</v>
      </c>
      <c r="G4466" s="11" t="s">
        <v>4747</v>
      </c>
      <c r="H4466" s="42">
        <v>0</v>
      </c>
      <c r="I4466" s="42">
        <v>0</v>
      </c>
      <c r="J4466" s="42">
        <v>0</v>
      </c>
      <c r="K4466" s="42">
        <v>0</v>
      </c>
      <c r="N4466" s="43"/>
    </row>
    <row r="4467" spans="1:14" x14ac:dyDescent="0.3">
      <c r="A4467" s="10" t="s">
        <v>9</v>
      </c>
      <c r="B4467" s="10" t="s">
        <v>87</v>
      </c>
      <c r="C4467" s="10" t="s">
        <v>4779</v>
      </c>
      <c r="D4467" s="10" t="s">
        <v>5960</v>
      </c>
      <c r="E4467" s="11" t="s">
        <v>5961</v>
      </c>
      <c r="F4467" s="10" t="s">
        <v>416</v>
      </c>
      <c r="G4467" s="11" t="s">
        <v>417</v>
      </c>
      <c r="H4467" s="42">
        <v>8597212.3241000008</v>
      </c>
      <c r="I4467" s="42">
        <v>46686.456861381499</v>
      </c>
      <c r="J4467" s="42">
        <v>283871.37053995399</v>
      </c>
      <c r="K4467" s="42">
        <v>330557.82740133599</v>
      </c>
      <c r="N4467" s="43"/>
    </row>
    <row r="4468" spans="1:14" x14ac:dyDescent="0.3">
      <c r="A4468" s="10" t="s">
        <v>9</v>
      </c>
      <c r="B4468" s="10" t="s">
        <v>87</v>
      </c>
      <c r="C4468" s="10" t="s">
        <v>4779</v>
      </c>
      <c r="D4468" s="10" t="s">
        <v>5960</v>
      </c>
      <c r="E4468" s="11" t="s">
        <v>5961</v>
      </c>
      <c r="F4468" s="10" t="s">
        <v>15</v>
      </c>
      <c r="G4468" s="11" t="s">
        <v>418</v>
      </c>
      <c r="H4468" s="42">
        <v>1213846.1487</v>
      </c>
      <c r="I4468" s="42">
        <v>6591.6920186423604</v>
      </c>
      <c r="J4468" s="42">
        <v>0</v>
      </c>
      <c r="K4468" s="42">
        <v>6591.6920186423604</v>
      </c>
      <c r="N4468" s="43"/>
    </row>
    <row r="4469" spans="1:14" x14ac:dyDescent="0.3">
      <c r="A4469" s="10" t="s">
        <v>9</v>
      </c>
      <c r="B4469" s="10" t="s">
        <v>87</v>
      </c>
      <c r="C4469" s="10" t="s">
        <v>4779</v>
      </c>
      <c r="D4469" s="10" t="s">
        <v>5960</v>
      </c>
      <c r="E4469" s="11" t="s">
        <v>5961</v>
      </c>
      <c r="F4469" s="10" t="s">
        <v>4782</v>
      </c>
      <c r="G4469" s="11" t="s">
        <v>4783</v>
      </c>
      <c r="H4469" s="42">
        <v>0</v>
      </c>
      <c r="I4469" s="42">
        <v>0</v>
      </c>
      <c r="J4469" s="42">
        <v>0</v>
      </c>
      <c r="K4469" s="42">
        <v>0</v>
      </c>
      <c r="N4469" s="43"/>
    </row>
    <row r="4470" spans="1:14" x14ac:dyDescent="0.3">
      <c r="A4470" s="10" t="s">
        <v>9</v>
      </c>
      <c r="B4470" s="10" t="s">
        <v>87</v>
      </c>
      <c r="C4470" s="10" t="s">
        <v>4779</v>
      </c>
      <c r="D4470" s="10" t="s">
        <v>5960</v>
      </c>
      <c r="E4470" s="11" t="s">
        <v>5961</v>
      </c>
      <c r="F4470" s="10" t="s">
        <v>4784</v>
      </c>
      <c r="G4470" s="11" t="s">
        <v>4785</v>
      </c>
      <c r="H4470" s="42">
        <v>0</v>
      </c>
      <c r="I4470" s="42">
        <v>0</v>
      </c>
      <c r="J4470" s="42">
        <v>0</v>
      </c>
      <c r="K4470" s="42">
        <v>0</v>
      </c>
      <c r="N4470" s="43"/>
    </row>
    <row r="4471" spans="1:14" x14ac:dyDescent="0.3">
      <c r="A4471" s="10" t="s">
        <v>9</v>
      </c>
      <c r="B4471" s="10" t="s">
        <v>87</v>
      </c>
      <c r="C4471" s="10" t="s">
        <v>4779</v>
      </c>
      <c r="D4471" s="10" t="s">
        <v>5960</v>
      </c>
      <c r="E4471" s="11" t="s">
        <v>5961</v>
      </c>
      <c r="F4471" s="10" t="s">
        <v>4731</v>
      </c>
      <c r="G4471" s="11" t="s">
        <v>4732</v>
      </c>
      <c r="H4471" s="42">
        <v>0</v>
      </c>
      <c r="I4471" s="42">
        <v>0</v>
      </c>
      <c r="J4471" s="42">
        <v>0</v>
      </c>
      <c r="K4471" s="42">
        <v>0</v>
      </c>
      <c r="N4471" s="43"/>
    </row>
    <row r="4472" spans="1:14" x14ac:dyDescent="0.3">
      <c r="A4472" s="10" t="s">
        <v>9</v>
      </c>
      <c r="B4472" s="10" t="s">
        <v>87</v>
      </c>
      <c r="C4472" s="10" t="s">
        <v>4779</v>
      </c>
      <c r="D4472" s="10" t="s">
        <v>5960</v>
      </c>
      <c r="E4472" s="11" t="s">
        <v>5961</v>
      </c>
      <c r="F4472" s="10" t="s">
        <v>4786</v>
      </c>
      <c r="G4472" s="11" t="s">
        <v>4787</v>
      </c>
      <c r="H4472" s="42">
        <v>343231.4253</v>
      </c>
      <c r="I4472" s="42">
        <v>1863.8901220805001</v>
      </c>
      <c r="J4472" s="42">
        <v>11333.159101404</v>
      </c>
      <c r="K4472" s="42">
        <v>13197.049223484501</v>
      </c>
      <c r="N4472" s="43"/>
    </row>
    <row r="4473" spans="1:14" x14ac:dyDescent="0.3">
      <c r="A4473" s="10" t="s">
        <v>9</v>
      </c>
      <c r="B4473" s="10" t="s">
        <v>87</v>
      </c>
      <c r="C4473" s="10" t="s">
        <v>4779</v>
      </c>
      <c r="D4473" s="10" t="s">
        <v>5960</v>
      </c>
      <c r="E4473" s="11" t="s">
        <v>5961</v>
      </c>
      <c r="F4473" s="10" t="s">
        <v>4794</v>
      </c>
      <c r="G4473" s="11" t="s">
        <v>4795</v>
      </c>
      <c r="H4473" s="42">
        <v>21614.0697</v>
      </c>
      <c r="I4473" s="42">
        <v>117.373433380384</v>
      </c>
      <c r="J4473" s="42">
        <v>713.67500638564502</v>
      </c>
      <c r="K4473" s="42">
        <v>831.04843976602899</v>
      </c>
      <c r="N4473" s="43"/>
    </row>
    <row r="4474" spans="1:14" x14ac:dyDescent="0.3">
      <c r="A4474" s="10" t="s">
        <v>9</v>
      </c>
      <c r="B4474" s="10" t="s">
        <v>87</v>
      </c>
      <c r="C4474" s="10" t="s">
        <v>4779</v>
      </c>
      <c r="D4474" s="10" t="s">
        <v>5960</v>
      </c>
      <c r="E4474" s="11" t="s">
        <v>5961</v>
      </c>
      <c r="F4474" s="10" t="s">
        <v>4739</v>
      </c>
      <c r="G4474" s="11" t="s">
        <v>4740</v>
      </c>
      <c r="H4474" s="42">
        <v>952748.18799999997</v>
      </c>
      <c r="I4474" s="42">
        <v>5173.8209434073297</v>
      </c>
      <c r="J4474" s="42">
        <v>31458.7942814792</v>
      </c>
      <c r="K4474" s="42">
        <v>36632.615224886598</v>
      </c>
      <c r="N4474" s="43"/>
    </row>
    <row r="4475" spans="1:14" x14ac:dyDescent="0.3">
      <c r="A4475" s="10" t="s">
        <v>9</v>
      </c>
      <c r="B4475" s="10" t="s">
        <v>87</v>
      </c>
      <c r="C4475" s="10" t="s">
        <v>4779</v>
      </c>
      <c r="D4475" s="10" t="s">
        <v>5960</v>
      </c>
      <c r="E4475" s="11" t="s">
        <v>5961</v>
      </c>
      <c r="F4475" s="10" t="s">
        <v>4788</v>
      </c>
      <c r="G4475" s="11" t="s">
        <v>4789</v>
      </c>
      <c r="H4475" s="42">
        <v>0</v>
      </c>
      <c r="I4475" s="42">
        <v>0</v>
      </c>
      <c r="J4475" s="42">
        <v>0</v>
      </c>
      <c r="K4475" s="42">
        <v>0</v>
      </c>
      <c r="N4475" s="43"/>
    </row>
    <row r="4476" spans="1:14" x14ac:dyDescent="0.3">
      <c r="A4476" s="10" t="s">
        <v>9</v>
      </c>
      <c r="B4476" s="10" t="s">
        <v>87</v>
      </c>
      <c r="C4476" s="10" t="s">
        <v>4779</v>
      </c>
      <c r="D4476" s="10" t="s">
        <v>5960</v>
      </c>
      <c r="E4476" s="11" t="s">
        <v>5961</v>
      </c>
      <c r="F4476" s="10" t="s">
        <v>4741</v>
      </c>
      <c r="G4476" s="11" t="s">
        <v>4742</v>
      </c>
      <c r="H4476" s="42">
        <v>383865.87609999999</v>
      </c>
      <c r="I4476" s="42">
        <v>2084.5521768356198</v>
      </c>
      <c r="J4476" s="42">
        <v>12674.8681134091</v>
      </c>
      <c r="K4476" s="42">
        <v>14759.4202902447</v>
      </c>
      <c r="N4476" s="43"/>
    </row>
    <row r="4477" spans="1:14" x14ac:dyDescent="0.3">
      <c r="A4477" s="10" t="s">
        <v>9</v>
      </c>
      <c r="B4477" s="10" t="s">
        <v>87</v>
      </c>
      <c r="C4477" s="10" t="s">
        <v>4779</v>
      </c>
      <c r="D4477" s="10" t="s">
        <v>5962</v>
      </c>
      <c r="E4477" s="11" t="s">
        <v>5963</v>
      </c>
      <c r="F4477" s="10" t="s">
        <v>416</v>
      </c>
      <c r="G4477" s="11" t="s">
        <v>417</v>
      </c>
      <c r="H4477" s="42">
        <v>599568.80330000003</v>
      </c>
      <c r="I4477" s="42">
        <v>4362.1071534579996</v>
      </c>
      <c r="J4477" s="42">
        <v>27173.237719944998</v>
      </c>
      <c r="K4477" s="42">
        <v>31535.344873402999</v>
      </c>
      <c r="N4477" s="43"/>
    </row>
    <row r="4478" spans="1:14" x14ac:dyDescent="0.3">
      <c r="A4478" s="10" t="s">
        <v>9</v>
      </c>
      <c r="B4478" s="10" t="s">
        <v>87</v>
      </c>
      <c r="C4478" s="10" t="s">
        <v>4779</v>
      </c>
      <c r="D4478" s="10" t="s">
        <v>5962</v>
      </c>
      <c r="E4478" s="11" t="s">
        <v>5963</v>
      </c>
      <c r="F4478" s="10" t="s">
        <v>15</v>
      </c>
      <c r="G4478" s="11" t="s">
        <v>418</v>
      </c>
      <c r="H4478" s="42">
        <v>38049.277199999997</v>
      </c>
      <c r="I4478" s="42">
        <v>276.82398337785702</v>
      </c>
      <c r="J4478" s="42">
        <v>0</v>
      </c>
      <c r="K4478" s="42">
        <v>276.82398337785702</v>
      </c>
      <c r="N4478" s="43"/>
    </row>
    <row r="4479" spans="1:14" x14ac:dyDescent="0.3">
      <c r="A4479" s="10" t="s">
        <v>9</v>
      </c>
      <c r="B4479" s="10" t="s">
        <v>87</v>
      </c>
      <c r="C4479" s="10" t="s">
        <v>4779</v>
      </c>
      <c r="D4479" s="10" t="s">
        <v>5962</v>
      </c>
      <c r="E4479" s="11" t="s">
        <v>5963</v>
      </c>
      <c r="F4479" s="10" t="s">
        <v>4731</v>
      </c>
      <c r="G4479" s="11" t="s">
        <v>4732</v>
      </c>
      <c r="H4479" s="42">
        <v>0</v>
      </c>
      <c r="I4479" s="42">
        <v>0</v>
      </c>
      <c r="J4479" s="42">
        <v>0</v>
      </c>
      <c r="K4479" s="42">
        <v>0</v>
      </c>
      <c r="N4479" s="43"/>
    </row>
    <row r="4480" spans="1:14" x14ac:dyDescent="0.3">
      <c r="A4480" s="10" t="s">
        <v>9</v>
      </c>
      <c r="B4480" s="10" t="s">
        <v>87</v>
      </c>
      <c r="C4480" s="10" t="s">
        <v>4779</v>
      </c>
      <c r="D4480" s="10" t="s">
        <v>5962</v>
      </c>
      <c r="E4480" s="11" t="s">
        <v>5963</v>
      </c>
      <c r="F4480" s="10" t="s">
        <v>4786</v>
      </c>
      <c r="G4480" s="11" t="s">
        <v>4787</v>
      </c>
      <c r="H4480" s="42">
        <v>86635.277400000006</v>
      </c>
      <c r="I4480" s="42">
        <v>630.306915998813</v>
      </c>
      <c r="J4480" s="42">
        <v>3926.4234147443099</v>
      </c>
      <c r="K4480" s="42">
        <v>4556.7303307431202</v>
      </c>
      <c r="N4480" s="43"/>
    </row>
    <row r="4481" spans="1:14" x14ac:dyDescent="0.3">
      <c r="A4481" s="10" t="s">
        <v>9</v>
      </c>
      <c r="B4481" s="10" t="s">
        <v>87</v>
      </c>
      <c r="C4481" s="10" t="s">
        <v>4779</v>
      </c>
      <c r="D4481" s="10" t="s">
        <v>5962</v>
      </c>
      <c r="E4481" s="11" t="s">
        <v>5963</v>
      </c>
      <c r="F4481" s="10" t="s">
        <v>4739</v>
      </c>
      <c r="G4481" s="11" t="s">
        <v>4740</v>
      </c>
      <c r="H4481" s="42">
        <v>13829.4488</v>
      </c>
      <c r="I4481" s="42">
        <v>100.614870881567</v>
      </c>
      <c r="J4481" s="42">
        <v>626.76860252252902</v>
      </c>
      <c r="K4481" s="42">
        <v>727.383473404097</v>
      </c>
      <c r="N4481" s="43"/>
    </row>
    <row r="4482" spans="1:14" x14ac:dyDescent="0.3">
      <c r="A4482" s="10" t="s">
        <v>9</v>
      </c>
      <c r="B4482" s="10" t="s">
        <v>87</v>
      </c>
      <c r="C4482" s="10" t="s">
        <v>4779</v>
      </c>
      <c r="D4482" s="10" t="s">
        <v>5962</v>
      </c>
      <c r="E4482" s="11" t="s">
        <v>5963</v>
      </c>
      <c r="F4482" s="10" t="s">
        <v>71</v>
      </c>
      <c r="G4482" s="11" t="s">
        <v>4778</v>
      </c>
      <c r="H4482" s="42">
        <v>0</v>
      </c>
      <c r="I4482" s="42">
        <v>0</v>
      </c>
      <c r="J4482" s="42">
        <v>0</v>
      </c>
      <c r="K4482" s="42">
        <v>0</v>
      </c>
      <c r="N4482" s="43"/>
    </row>
    <row r="4483" spans="1:14" x14ac:dyDescent="0.3">
      <c r="A4483" s="10" t="s">
        <v>9</v>
      </c>
      <c r="B4483" s="10" t="s">
        <v>87</v>
      </c>
      <c r="C4483" s="10" t="s">
        <v>4779</v>
      </c>
      <c r="D4483" s="10" t="s">
        <v>5962</v>
      </c>
      <c r="E4483" s="11" t="s">
        <v>5963</v>
      </c>
      <c r="F4483" s="10" t="s">
        <v>4788</v>
      </c>
      <c r="G4483" s="11" t="s">
        <v>4789</v>
      </c>
      <c r="H4483" s="42">
        <v>0</v>
      </c>
      <c r="I4483" s="42">
        <v>0</v>
      </c>
      <c r="J4483" s="42">
        <v>0</v>
      </c>
      <c r="K4483" s="42">
        <v>0</v>
      </c>
      <c r="N4483" s="43"/>
    </row>
    <row r="4484" spans="1:14" x14ac:dyDescent="0.3">
      <c r="A4484" s="10" t="s">
        <v>9</v>
      </c>
      <c r="B4484" s="10" t="s">
        <v>87</v>
      </c>
      <c r="C4484" s="10" t="s">
        <v>4779</v>
      </c>
      <c r="D4484" s="10" t="s">
        <v>5962</v>
      </c>
      <c r="E4484" s="11" t="s">
        <v>5963</v>
      </c>
      <c r="F4484" s="10" t="s">
        <v>4741</v>
      </c>
      <c r="G4484" s="11" t="s">
        <v>4742</v>
      </c>
      <c r="H4484" s="42">
        <v>32780.915800000002</v>
      </c>
      <c r="I4484" s="42">
        <v>238.49450875630799</v>
      </c>
      <c r="J4484" s="42">
        <v>1485.6737244978499</v>
      </c>
      <c r="K4484" s="42">
        <v>1724.16823325416</v>
      </c>
      <c r="N4484" s="43"/>
    </row>
    <row r="4485" spans="1:14" x14ac:dyDescent="0.3">
      <c r="A4485" s="10" t="s">
        <v>9</v>
      </c>
      <c r="B4485" s="10" t="s">
        <v>87</v>
      </c>
      <c r="C4485" s="10" t="s">
        <v>4779</v>
      </c>
      <c r="D4485" s="10" t="s">
        <v>5964</v>
      </c>
      <c r="E4485" s="11" t="s">
        <v>5965</v>
      </c>
      <c r="F4485" s="10" t="s">
        <v>13</v>
      </c>
      <c r="G4485" s="11" t="s">
        <v>415</v>
      </c>
      <c r="H4485" s="42">
        <v>0</v>
      </c>
      <c r="I4485" s="42">
        <v>0</v>
      </c>
      <c r="J4485" s="42">
        <v>0</v>
      </c>
      <c r="K4485" s="42">
        <v>0</v>
      </c>
      <c r="N4485" s="43"/>
    </row>
    <row r="4486" spans="1:14" x14ac:dyDescent="0.3">
      <c r="A4486" s="10" t="s">
        <v>9</v>
      </c>
      <c r="B4486" s="10" t="s">
        <v>87</v>
      </c>
      <c r="C4486" s="10" t="s">
        <v>4779</v>
      </c>
      <c r="D4486" s="10" t="s">
        <v>5964</v>
      </c>
      <c r="E4486" s="11" t="s">
        <v>5965</v>
      </c>
      <c r="F4486" s="10" t="s">
        <v>416</v>
      </c>
      <c r="G4486" s="11" t="s">
        <v>417</v>
      </c>
      <c r="H4486" s="42">
        <v>279588.92060000001</v>
      </c>
      <c r="I4486" s="42">
        <v>1471.3520404077999</v>
      </c>
      <c r="J4486" s="42">
        <v>0</v>
      </c>
      <c r="K4486" s="42">
        <v>1471.3520404077999</v>
      </c>
      <c r="N4486" s="43"/>
    </row>
    <row r="4487" spans="1:14" x14ac:dyDescent="0.3">
      <c r="A4487" s="10" t="s">
        <v>9</v>
      </c>
      <c r="B4487" s="10" t="s">
        <v>87</v>
      </c>
      <c r="C4487" s="10" t="s">
        <v>4779</v>
      </c>
      <c r="D4487" s="10" t="s">
        <v>5964</v>
      </c>
      <c r="E4487" s="11" t="s">
        <v>5965</v>
      </c>
      <c r="F4487" s="10" t="s">
        <v>4731</v>
      </c>
      <c r="G4487" s="11" t="s">
        <v>4732</v>
      </c>
      <c r="H4487" s="42">
        <v>0</v>
      </c>
      <c r="I4487" s="42">
        <v>0</v>
      </c>
      <c r="J4487" s="42">
        <v>0</v>
      </c>
      <c r="K4487" s="42">
        <v>0</v>
      </c>
      <c r="N4487" s="43"/>
    </row>
    <row r="4488" spans="1:14" x14ac:dyDescent="0.3">
      <c r="A4488" s="10" t="s">
        <v>9</v>
      </c>
      <c r="B4488" s="10" t="s">
        <v>87</v>
      </c>
      <c r="C4488" s="10" t="s">
        <v>4779</v>
      </c>
      <c r="D4488" s="10" t="s">
        <v>5964</v>
      </c>
      <c r="E4488" s="11" t="s">
        <v>5965</v>
      </c>
      <c r="F4488" s="10" t="s">
        <v>4786</v>
      </c>
      <c r="G4488" s="11" t="s">
        <v>4787</v>
      </c>
      <c r="H4488" s="42">
        <v>0</v>
      </c>
      <c r="I4488" s="42">
        <v>0</v>
      </c>
      <c r="J4488" s="42">
        <v>0</v>
      </c>
      <c r="K4488" s="42">
        <v>0</v>
      </c>
      <c r="N4488" s="43"/>
    </row>
    <row r="4489" spans="1:14" x14ac:dyDescent="0.3">
      <c r="A4489" s="10" t="s">
        <v>9</v>
      </c>
      <c r="B4489" s="10" t="s">
        <v>87</v>
      </c>
      <c r="C4489" s="10" t="s">
        <v>4779</v>
      </c>
      <c r="D4489" s="10" t="s">
        <v>5964</v>
      </c>
      <c r="E4489" s="11" t="s">
        <v>5965</v>
      </c>
      <c r="F4489" s="10" t="s">
        <v>4788</v>
      </c>
      <c r="G4489" s="11" t="s">
        <v>4789</v>
      </c>
      <c r="H4489" s="42">
        <v>0</v>
      </c>
      <c r="I4489" s="42">
        <v>0</v>
      </c>
      <c r="J4489" s="42">
        <v>0</v>
      </c>
      <c r="K4489" s="42">
        <v>0</v>
      </c>
      <c r="N4489" s="43"/>
    </row>
    <row r="4490" spans="1:14" x14ac:dyDescent="0.3">
      <c r="A4490" s="10" t="s">
        <v>9</v>
      </c>
      <c r="B4490" s="10" t="s">
        <v>87</v>
      </c>
      <c r="C4490" s="10" t="s">
        <v>4779</v>
      </c>
      <c r="D4490" s="10" t="s">
        <v>5964</v>
      </c>
      <c r="E4490" s="11" t="s">
        <v>5965</v>
      </c>
      <c r="F4490" s="10" t="s">
        <v>4741</v>
      </c>
      <c r="G4490" s="11" t="s">
        <v>4742</v>
      </c>
      <c r="H4490" s="42">
        <v>9040.4405999999999</v>
      </c>
      <c r="I4490" s="42">
        <v>47.5758149061962</v>
      </c>
      <c r="J4490" s="42">
        <v>0</v>
      </c>
      <c r="K4490" s="42">
        <v>47.5758149061962</v>
      </c>
      <c r="N4490" s="43"/>
    </row>
    <row r="4491" spans="1:14" x14ac:dyDescent="0.3">
      <c r="A4491" s="10" t="s">
        <v>9</v>
      </c>
      <c r="B4491" s="10" t="s">
        <v>87</v>
      </c>
      <c r="C4491" s="10" t="s">
        <v>4779</v>
      </c>
      <c r="D4491" s="10" t="s">
        <v>5966</v>
      </c>
      <c r="E4491" s="11" t="s">
        <v>5967</v>
      </c>
      <c r="F4491" s="10" t="s">
        <v>416</v>
      </c>
      <c r="G4491" s="11" t="s">
        <v>417</v>
      </c>
      <c r="H4491" s="42">
        <v>72833.458799999993</v>
      </c>
      <c r="I4491" s="42">
        <v>620.41538655416105</v>
      </c>
      <c r="J4491" s="42">
        <v>13930.3697022081</v>
      </c>
      <c r="K4491" s="42">
        <v>14550.785088762301</v>
      </c>
      <c r="N4491" s="43"/>
    </row>
    <row r="4492" spans="1:14" x14ac:dyDescent="0.3">
      <c r="A4492" s="10" t="s">
        <v>9</v>
      </c>
      <c r="B4492" s="10" t="s">
        <v>87</v>
      </c>
      <c r="C4492" s="10" t="s">
        <v>4779</v>
      </c>
      <c r="D4492" s="10" t="s">
        <v>5966</v>
      </c>
      <c r="E4492" s="11" t="s">
        <v>5967</v>
      </c>
      <c r="F4492" s="10" t="s">
        <v>4731</v>
      </c>
      <c r="G4492" s="11" t="s">
        <v>4732</v>
      </c>
      <c r="H4492" s="42">
        <v>0</v>
      </c>
      <c r="I4492" s="42">
        <v>0</v>
      </c>
      <c r="J4492" s="42">
        <v>0</v>
      </c>
      <c r="K4492" s="42">
        <v>0</v>
      </c>
      <c r="N4492" s="43"/>
    </row>
    <row r="4493" spans="1:14" x14ac:dyDescent="0.3">
      <c r="A4493" s="10" t="s">
        <v>9</v>
      </c>
      <c r="B4493" s="10" t="s">
        <v>87</v>
      </c>
      <c r="C4493" s="10" t="s">
        <v>4779</v>
      </c>
      <c r="D4493" s="10" t="s">
        <v>5966</v>
      </c>
      <c r="E4493" s="11" t="s">
        <v>5967</v>
      </c>
      <c r="F4493" s="10" t="s">
        <v>4786</v>
      </c>
      <c r="G4493" s="11" t="s">
        <v>4787</v>
      </c>
      <c r="H4493" s="42">
        <v>0</v>
      </c>
      <c r="I4493" s="42">
        <v>0</v>
      </c>
      <c r="J4493" s="42">
        <v>0</v>
      </c>
      <c r="K4493" s="42">
        <v>0</v>
      </c>
      <c r="N4493" s="43"/>
    </row>
    <row r="4494" spans="1:14" x14ac:dyDescent="0.3">
      <c r="A4494" s="10" t="s">
        <v>9</v>
      </c>
      <c r="B4494" s="10" t="s">
        <v>87</v>
      </c>
      <c r="C4494" s="10" t="s">
        <v>4779</v>
      </c>
      <c r="D4494" s="10" t="s">
        <v>5966</v>
      </c>
      <c r="E4494" s="11" t="s">
        <v>5967</v>
      </c>
      <c r="F4494" s="10" t="s">
        <v>4739</v>
      </c>
      <c r="G4494" s="11" t="s">
        <v>4740</v>
      </c>
      <c r="H4494" s="42">
        <v>0</v>
      </c>
      <c r="I4494" s="42">
        <v>0</v>
      </c>
      <c r="J4494" s="42">
        <v>0</v>
      </c>
      <c r="K4494" s="42">
        <v>0</v>
      </c>
      <c r="N4494" s="43"/>
    </row>
    <row r="4495" spans="1:14" x14ac:dyDescent="0.3">
      <c r="A4495" s="10" t="s">
        <v>9</v>
      </c>
      <c r="B4495" s="10" t="s">
        <v>87</v>
      </c>
      <c r="C4495" s="10" t="s">
        <v>4779</v>
      </c>
      <c r="D4495" s="10" t="s">
        <v>5966</v>
      </c>
      <c r="E4495" s="11" t="s">
        <v>5967</v>
      </c>
      <c r="F4495" s="10" t="s">
        <v>4788</v>
      </c>
      <c r="G4495" s="11" t="s">
        <v>4789</v>
      </c>
      <c r="H4495" s="42">
        <v>0</v>
      </c>
      <c r="I4495" s="42">
        <v>0</v>
      </c>
      <c r="J4495" s="42">
        <v>0</v>
      </c>
      <c r="K4495" s="42">
        <v>0</v>
      </c>
      <c r="N4495" s="43"/>
    </row>
    <row r="4496" spans="1:14" x14ac:dyDescent="0.3">
      <c r="A4496" s="10" t="s">
        <v>9</v>
      </c>
      <c r="B4496" s="10" t="s">
        <v>87</v>
      </c>
      <c r="C4496" s="10" t="s">
        <v>4779</v>
      </c>
      <c r="D4496" s="10" t="s">
        <v>5966</v>
      </c>
      <c r="E4496" s="11" t="s">
        <v>5967</v>
      </c>
      <c r="F4496" s="10" t="s">
        <v>4741</v>
      </c>
      <c r="G4496" s="11" t="s">
        <v>4742</v>
      </c>
      <c r="H4496" s="42">
        <v>0</v>
      </c>
      <c r="I4496" s="42">
        <v>0</v>
      </c>
      <c r="J4496" s="42">
        <v>0</v>
      </c>
      <c r="K4496" s="42">
        <v>0</v>
      </c>
      <c r="N4496" s="43"/>
    </row>
    <row r="4497" spans="1:14" x14ac:dyDescent="0.3">
      <c r="A4497" s="10" t="s">
        <v>9</v>
      </c>
      <c r="B4497" s="10" t="s">
        <v>87</v>
      </c>
      <c r="C4497" s="10" t="s">
        <v>11</v>
      </c>
      <c r="D4497" s="10" t="s">
        <v>88</v>
      </c>
      <c r="E4497" s="11" t="s">
        <v>554</v>
      </c>
      <c r="F4497" s="10" t="s">
        <v>13</v>
      </c>
      <c r="G4497" s="11" t="s">
        <v>415</v>
      </c>
      <c r="H4497" s="42">
        <v>0</v>
      </c>
      <c r="I4497" s="42">
        <v>0</v>
      </c>
      <c r="J4497" s="42">
        <v>0</v>
      </c>
      <c r="K4497" s="42">
        <v>0</v>
      </c>
      <c r="N4497" s="43"/>
    </row>
    <row r="4498" spans="1:14" x14ac:dyDescent="0.3">
      <c r="A4498" s="10" t="s">
        <v>9</v>
      </c>
      <c r="B4498" s="10" t="s">
        <v>87</v>
      </c>
      <c r="C4498" s="10" t="s">
        <v>11</v>
      </c>
      <c r="D4498" s="10" t="s">
        <v>88</v>
      </c>
      <c r="E4498" s="11" t="s">
        <v>554</v>
      </c>
      <c r="F4498" s="10" t="s">
        <v>15</v>
      </c>
      <c r="G4498" s="11" t="s">
        <v>418</v>
      </c>
      <c r="H4498" s="42">
        <v>415690.31689999998</v>
      </c>
      <c r="I4498" s="42">
        <v>2942.4807369690998</v>
      </c>
      <c r="J4498" s="42">
        <v>0</v>
      </c>
      <c r="K4498" s="42">
        <v>2942.4807369690998</v>
      </c>
      <c r="N4498" s="43"/>
    </row>
    <row r="4499" spans="1:14" x14ac:dyDescent="0.3">
      <c r="A4499" s="10" t="s">
        <v>9</v>
      </c>
      <c r="B4499" s="10" t="s">
        <v>87</v>
      </c>
      <c r="C4499" s="10" t="s">
        <v>11</v>
      </c>
      <c r="D4499" s="10" t="s">
        <v>88</v>
      </c>
      <c r="E4499" s="11" t="s">
        <v>554</v>
      </c>
      <c r="F4499" s="10" t="s">
        <v>16</v>
      </c>
      <c r="G4499" s="11" t="s">
        <v>426</v>
      </c>
      <c r="H4499" s="42">
        <v>0</v>
      </c>
      <c r="I4499" s="42">
        <v>0</v>
      </c>
      <c r="J4499" s="42">
        <v>0</v>
      </c>
      <c r="K4499" s="42">
        <v>0</v>
      </c>
      <c r="N4499" s="43"/>
    </row>
    <row r="4500" spans="1:14" x14ac:dyDescent="0.3">
      <c r="A4500" s="10" t="s">
        <v>9</v>
      </c>
      <c r="B4500" s="10" t="s">
        <v>87</v>
      </c>
      <c r="C4500" s="10" t="s">
        <v>11</v>
      </c>
      <c r="D4500" s="10" t="s">
        <v>88</v>
      </c>
      <c r="E4500" s="11" t="s">
        <v>554</v>
      </c>
      <c r="F4500" s="10" t="s">
        <v>17</v>
      </c>
      <c r="G4500" s="11" t="s">
        <v>4798</v>
      </c>
      <c r="H4500" s="42">
        <v>0</v>
      </c>
      <c r="I4500" s="42">
        <v>0</v>
      </c>
      <c r="J4500" s="42">
        <v>0</v>
      </c>
      <c r="K4500" s="42">
        <v>0</v>
      </c>
      <c r="N4500" s="43"/>
    </row>
    <row r="4501" spans="1:14" x14ac:dyDescent="0.3">
      <c r="A4501" s="10" t="s">
        <v>9</v>
      </c>
      <c r="B4501" s="10" t="s">
        <v>87</v>
      </c>
      <c r="C4501" s="10" t="s">
        <v>11</v>
      </c>
      <c r="D4501" s="10" t="s">
        <v>88</v>
      </c>
      <c r="E4501" s="11" t="s">
        <v>554</v>
      </c>
      <c r="F4501" s="10" t="s">
        <v>18</v>
      </c>
      <c r="G4501" s="11" t="s">
        <v>4799</v>
      </c>
      <c r="H4501" s="42">
        <v>351592.48749999999</v>
      </c>
      <c r="I4501" s="42">
        <v>2488.7616571131598</v>
      </c>
      <c r="J4501" s="42">
        <v>82791.271524517506</v>
      </c>
      <c r="K4501" s="42">
        <v>85280.033181630701</v>
      </c>
      <c r="N4501" s="43"/>
    </row>
    <row r="4502" spans="1:14" x14ac:dyDescent="0.3">
      <c r="A4502" s="10" t="s">
        <v>9</v>
      </c>
      <c r="B4502" s="10" t="s">
        <v>87</v>
      </c>
      <c r="C4502" s="10" t="s">
        <v>11</v>
      </c>
      <c r="D4502" s="10" t="s">
        <v>89</v>
      </c>
      <c r="E4502" s="11" t="s">
        <v>555</v>
      </c>
      <c r="F4502" s="10" t="s">
        <v>13</v>
      </c>
      <c r="G4502" s="11" t="s">
        <v>415</v>
      </c>
      <c r="H4502" s="42">
        <v>0</v>
      </c>
      <c r="I4502" s="42">
        <v>0</v>
      </c>
      <c r="J4502" s="42">
        <v>0</v>
      </c>
      <c r="K4502" s="42">
        <v>0</v>
      </c>
      <c r="N4502" s="43"/>
    </row>
    <row r="4503" spans="1:14" x14ac:dyDescent="0.3">
      <c r="A4503" s="10" t="s">
        <v>9</v>
      </c>
      <c r="B4503" s="10" t="s">
        <v>87</v>
      </c>
      <c r="C4503" s="10" t="s">
        <v>11</v>
      </c>
      <c r="D4503" s="10" t="s">
        <v>89</v>
      </c>
      <c r="E4503" s="11" t="s">
        <v>555</v>
      </c>
      <c r="F4503" s="10" t="s">
        <v>15</v>
      </c>
      <c r="G4503" s="11" t="s">
        <v>418</v>
      </c>
      <c r="H4503" s="42">
        <v>3935187.6069</v>
      </c>
      <c r="I4503" s="42">
        <v>20160.335291778101</v>
      </c>
      <c r="J4503" s="42">
        <v>0</v>
      </c>
      <c r="K4503" s="42">
        <v>20160.335291778101</v>
      </c>
      <c r="N4503" s="43"/>
    </row>
    <row r="4504" spans="1:14" x14ac:dyDescent="0.3">
      <c r="A4504" s="10" t="s">
        <v>9</v>
      </c>
      <c r="B4504" s="10" t="s">
        <v>87</v>
      </c>
      <c r="C4504" s="10" t="s">
        <v>11</v>
      </c>
      <c r="D4504" s="10" t="s">
        <v>89</v>
      </c>
      <c r="E4504" s="11" t="s">
        <v>555</v>
      </c>
      <c r="F4504" s="10" t="s">
        <v>16</v>
      </c>
      <c r="G4504" s="11" t="s">
        <v>426</v>
      </c>
      <c r="H4504" s="42">
        <v>271721.83669999999</v>
      </c>
      <c r="I4504" s="42">
        <v>1392.0564618542101</v>
      </c>
      <c r="J4504" s="42">
        <v>0</v>
      </c>
      <c r="K4504" s="42">
        <v>1392.0564618542101</v>
      </c>
      <c r="N4504" s="43"/>
    </row>
    <row r="4505" spans="1:14" x14ac:dyDescent="0.3">
      <c r="A4505" s="10" t="s">
        <v>9</v>
      </c>
      <c r="B4505" s="10" t="s">
        <v>87</v>
      </c>
      <c r="C4505" s="10" t="s">
        <v>11</v>
      </c>
      <c r="D4505" s="10" t="s">
        <v>89</v>
      </c>
      <c r="E4505" s="11" t="s">
        <v>555</v>
      </c>
      <c r="F4505" s="10" t="s">
        <v>17</v>
      </c>
      <c r="G4505" s="11" t="s">
        <v>4798</v>
      </c>
      <c r="H4505" s="42">
        <v>0</v>
      </c>
      <c r="I4505" s="42">
        <v>0</v>
      </c>
      <c r="J4505" s="42">
        <v>0</v>
      </c>
      <c r="K4505" s="42">
        <v>0</v>
      </c>
      <c r="N4505" s="43"/>
    </row>
    <row r="4506" spans="1:14" x14ac:dyDescent="0.3">
      <c r="A4506" s="10" t="s">
        <v>9</v>
      </c>
      <c r="B4506" s="10" t="s">
        <v>87</v>
      </c>
      <c r="C4506" s="10" t="s">
        <v>11</v>
      </c>
      <c r="D4506" s="10" t="s">
        <v>89</v>
      </c>
      <c r="E4506" s="11" t="s">
        <v>555</v>
      </c>
      <c r="F4506" s="10" t="s">
        <v>18</v>
      </c>
      <c r="G4506" s="11" t="s">
        <v>4799</v>
      </c>
      <c r="H4506" s="42">
        <v>6121251.2289000005</v>
      </c>
      <c r="I4506" s="42">
        <v>31359.744314032301</v>
      </c>
      <c r="J4506" s="42">
        <v>193169.180538938</v>
      </c>
      <c r="K4506" s="42">
        <v>224528.92485297099</v>
      </c>
      <c r="N4506" s="43"/>
    </row>
    <row r="4507" spans="1:14" x14ac:dyDescent="0.3">
      <c r="A4507" s="10" t="s">
        <v>9</v>
      </c>
      <c r="B4507" s="10" t="s">
        <v>87</v>
      </c>
      <c r="C4507" s="10" t="s">
        <v>11</v>
      </c>
      <c r="D4507" s="10" t="s">
        <v>90</v>
      </c>
      <c r="E4507" s="11" t="s">
        <v>3007</v>
      </c>
      <c r="F4507" s="10" t="s">
        <v>13</v>
      </c>
      <c r="G4507" s="11" t="s">
        <v>415</v>
      </c>
      <c r="H4507" s="42">
        <v>0</v>
      </c>
      <c r="I4507" s="42">
        <v>0</v>
      </c>
      <c r="J4507" s="42">
        <v>0</v>
      </c>
      <c r="K4507" s="42">
        <v>0</v>
      </c>
      <c r="N4507" s="43"/>
    </row>
    <row r="4508" spans="1:14" x14ac:dyDescent="0.3">
      <c r="A4508" s="10" t="s">
        <v>9</v>
      </c>
      <c r="B4508" s="10" t="s">
        <v>87</v>
      </c>
      <c r="C4508" s="10" t="s">
        <v>11</v>
      </c>
      <c r="D4508" s="10" t="s">
        <v>90</v>
      </c>
      <c r="E4508" s="11" t="s">
        <v>3007</v>
      </c>
      <c r="F4508" s="10" t="s">
        <v>15</v>
      </c>
      <c r="G4508" s="11" t="s">
        <v>418</v>
      </c>
      <c r="H4508" s="42">
        <v>1244186.7307</v>
      </c>
      <c r="I4508" s="42">
        <v>7943.3794755488598</v>
      </c>
      <c r="J4508" s="42">
        <v>0</v>
      </c>
      <c r="K4508" s="42">
        <v>7943.3794755488598</v>
      </c>
      <c r="N4508" s="43"/>
    </row>
    <row r="4509" spans="1:14" x14ac:dyDescent="0.3">
      <c r="A4509" s="10" t="s">
        <v>9</v>
      </c>
      <c r="B4509" s="10" t="s">
        <v>87</v>
      </c>
      <c r="C4509" s="10" t="s">
        <v>11</v>
      </c>
      <c r="D4509" s="10" t="s">
        <v>90</v>
      </c>
      <c r="E4509" s="11" t="s">
        <v>3007</v>
      </c>
      <c r="F4509" s="10" t="s">
        <v>17</v>
      </c>
      <c r="G4509" s="11" t="s">
        <v>4798</v>
      </c>
      <c r="H4509" s="42">
        <v>0</v>
      </c>
      <c r="I4509" s="42">
        <v>0</v>
      </c>
      <c r="J4509" s="42">
        <v>0</v>
      </c>
      <c r="K4509" s="42">
        <v>0</v>
      </c>
      <c r="N4509" s="43"/>
    </row>
    <row r="4510" spans="1:14" x14ac:dyDescent="0.3">
      <c r="A4510" s="10" t="s">
        <v>9</v>
      </c>
      <c r="B4510" s="10" t="s">
        <v>87</v>
      </c>
      <c r="C4510" s="10" t="s">
        <v>11</v>
      </c>
      <c r="D4510" s="10" t="s">
        <v>90</v>
      </c>
      <c r="E4510" s="11" t="s">
        <v>3007</v>
      </c>
      <c r="F4510" s="10" t="s">
        <v>18</v>
      </c>
      <c r="G4510" s="11" t="s">
        <v>4799</v>
      </c>
      <c r="H4510" s="42">
        <v>2724864.8714000001</v>
      </c>
      <c r="I4510" s="42">
        <v>17396.613514502402</v>
      </c>
      <c r="J4510" s="42">
        <v>30027.252860959401</v>
      </c>
      <c r="K4510" s="42">
        <v>47423.866375461803</v>
      </c>
      <c r="N4510" s="43"/>
    </row>
    <row r="4511" spans="1:14" x14ac:dyDescent="0.3">
      <c r="A4511" s="10" t="s">
        <v>9</v>
      </c>
      <c r="B4511" s="10" t="s">
        <v>87</v>
      </c>
      <c r="C4511" s="10" t="s">
        <v>11</v>
      </c>
      <c r="D4511" s="10" t="s">
        <v>91</v>
      </c>
      <c r="E4511" s="11" t="s">
        <v>3008</v>
      </c>
      <c r="F4511" s="10" t="s">
        <v>15</v>
      </c>
      <c r="G4511" s="11" t="s">
        <v>418</v>
      </c>
      <c r="H4511" s="42">
        <v>549052.84869999997</v>
      </c>
      <c r="I4511" s="42">
        <v>3756.3898667324302</v>
      </c>
      <c r="J4511" s="42">
        <v>0</v>
      </c>
      <c r="K4511" s="42">
        <v>3756.3898667324302</v>
      </c>
      <c r="N4511" s="43"/>
    </row>
    <row r="4512" spans="1:14" x14ac:dyDescent="0.3">
      <c r="A4512" s="10" t="s">
        <v>9</v>
      </c>
      <c r="B4512" s="10" t="s">
        <v>87</v>
      </c>
      <c r="C4512" s="10" t="s">
        <v>11</v>
      </c>
      <c r="D4512" s="10" t="s">
        <v>91</v>
      </c>
      <c r="E4512" s="11" t="s">
        <v>3008</v>
      </c>
      <c r="F4512" s="10" t="s">
        <v>16</v>
      </c>
      <c r="G4512" s="11" t="s">
        <v>426</v>
      </c>
      <c r="H4512" s="42">
        <v>178285.18659999999</v>
      </c>
      <c r="I4512" s="42">
        <v>1219.7526519026701</v>
      </c>
      <c r="J4512" s="42">
        <v>0</v>
      </c>
      <c r="K4512" s="42">
        <v>1219.7526519026701</v>
      </c>
      <c r="N4512" s="43"/>
    </row>
    <row r="4513" spans="1:14" x14ac:dyDescent="0.3">
      <c r="A4513" s="10" t="s">
        <v>9</v>
      </c>
      <c r="B4513" s="10" t="s">
        <v>87</v>
      </c>
      <c r="C4513" s="10" t="s">
        <v>11</v>
      </c>
      <c r="D4513" s="10" t="s">
        <v>91</v>
      </c>
      <c r="E4513" s="11" t="s">
        <v>3008</v>
      </c>
      <c r="F4513" s="10" t="s">
        <v>17</v>
      </c>
      <c r="G4513" s="11" t="s">
        <v>4798</v>
      </c>
      <c r="H4513" s="42">
        <v>0</v>
      </c>
      <c r="I4513" s="42">
        <v>0</v>
      </c>
      <c r="J4513" s="42">
        <v>0</v>
      </c>
      <c r="K4513" s="42">
        <v>0</v>
      </c>
      <c r="N4513" s="43"/>
    </row>
    <row r="4514" spans="1:14" x14ac:dyDescent="0.3">
      <c r="A4514" s="10" t="s">
        <v>9</v>
      </c>
      <c r="B4514" s="10" t="s">
        <v>87</v>
      </c>
      <c r="C4514" s="10" t="s">
        <v>11</v>
      </c>
      <c r="D4514" s="10" t="s">
        <v>91</v>
      </c>
      <c r="E4514" s="11" t="s">
        <v>3008</v>
      </c>
      <c r="F4514" s="10" t="s">
        <v>18</v>
      </c>
      <c r="G4514" s="11" t="s">
        <v>4799</v>
      </c>
      <c r="H4514" s="42">
        <v>607207.12849999999</v>
      </c>
      <c r="I4514" s="42">
        <v>4154.2571176593301</v>
      </c>
      <c r="J4514" s="42">
        <v>0</v>
      </c>
      <c r="K4514" s="42">
        <v>4154.2571176593301</v>
      </c>
      <c r="N4514" s="43"/>
    </row>
    <row r="4515" spans="1:14" x14ac:dyDescent="0.3">
      <c r="A4515" s="10" t="s">
        <v>9</v>
      </c>
      <c r="B4515" s="10" t="s">
        <v>87</v>
      </c>
      <c r="C4515" s="10" t="s">
        <v>4800</v>
      </c>
      <c r="D4515" s="10" t="s">
        <v>4855</v>
      </c>
      <c r="E4515" s="11" t="s">
        <v>5968</v>
      </c>
      <c r="F4515" s="10" t="s">
        <v>13</v>
      </c>
      <c r="G4515" s="11" t="s">
        <v>415</v>
      </c>
      <c r="H4515" s="42">
        <v>0</v>
      </c>
      <c r="I4515" s="42">
        <v>0</v>
      </c>
      <c r="J4515" s="42">
        <v>0</v>
      </c>
      <c r="K4515" s="42">
        <v>0</v>
      </c>
      <c r="N4515" s="43"/>
    </row>
    <row r="4516" spans="1:14" x14ac:dyDescent="0.3">
      <c r="A4516" s="10" t="s">
        <v>9</v>
      </c>
      <c r="B4516" s="10" t="s">
        <v>87</v>
      </c>
      <c r="C4516" s="10" t="s">
        <v>4800</v>
      </c>
      <c r="D4516" s="10" t="s">
        <v>4855</v>
      </c>
      <c r="E4516" s="11" t="s">
        <v>5968</v>
      </c>
      <c r="F4516" s="10" t="s">
        <v>416</v>
      </c>
      <c r="G4516" s="11" t="s">
        <v>417</v>
      </c>
      <c r="H4516" s="42">
        <v>323553.52370000002</v>
      </c>
      <c r="I4516" s="42">
        <v>1796.65882782413</v>
      </c>
      <c r="J4516" s="42">
        <v>3351.08685774894</v>
      </c>
      <c r="K4516" s="42">
        <v>5147.7456855730597</v>
      </c>
      <c r="N4516" s="43"/>
    </row>
    <row r="4517" spans="1:14" x14ac:dyDescent="0.3">
      <c r="A4517" s="10" t="s">
        <v>9</v>
      </c>
      <c r="B4517" s="10" t="s">
        <v>87</v>
      </c>
      <c r="C4517" s="10" t="s">
        <v>4800</v>
      </c>
      <c r="D4517" s="10" t="s">
        <v>4855</v>
      </c>
      <c r="E4517" s="11" t="s">
        <v>5968</v>
      </c>
      <c r="F4517" s="10" t="s">
        <v>4802</v>
      </c>
      <c r="G4517" s="11" t="s">
        <v>4803</v>
      </c>
      <c r="H4517" s="42">
        <v>0</v>
      </c>
      <c r="I4517" s="42">
        <v>0</v>
      </c>
      <c r="J4517" s="42">
        <v>0</v>
      </c>
      <c r="K4517" s="42">
        <v>0</v>
      </c>
      <c r="N4517" s="43"/>
    </row>
    <row r="4518" spans="1:14" x14ac:dyDescent="0.3">
      <c r="A4518" s="10" t="s">
        <v>9</v>
      </c>
      <c r="B4518" s="10" t="s">
        <v>87</v>
      </c>
      <c r="C4518" s="10" t="s">
        <v>4800</v>
      </c>
      <c r="D4518" s="10" t="s">
        <v>5969</v>
      </c>
      <c r="E4518" s="11" t="s">
        <v>5970</v>
      </c>
      <c r="F4518" s="10" t="s">
        <v>416</v>
      </c>
      <c r="G4518" s="11" t="s">
        <v>417</v>
      </c>
      <c r="H4518" s="42">
        <v>1517281.0745000001</v>
      </c>
      <c r="I4518" s="42">
        <v>8422.7857472745509</v>
      </c>
      <c r="J4518" s="42">
        <v>27399.625283987501</v>
      </c>
      <c r="K4518" s="42">
        <v>35822.411031262003</v>
      </c>
      <c r="N4518" s="43"/>
    </row>
    <row r="4519" spans="1:14" x14ac:dyDescent="0.3">
      <c r="A4519" s="10" t="s">
        <v>9</v>
      </c>
      <c r="B4519" s="10" t="s">
        <v>87</v>
      </c>
      <c r="C4519" s="10" t="s">
        <v>4806</v>
      </c>
      <c r="D4519" s="10" t="s">
        <v>5971</v>
      </c>
      <c r="E4519" s="11" t="s">
        <v>5972</v>
      </c>
      <c r="F4519" s="10" t="s">
        <v>4907</v>
      </c>
      <c r="G4519" s="11" t="s">
        <v>4908</v>
      </c>
      <c r="H4519" s="42">
        <v>172278.64120000001</v>
      </c>
      <c r="I4519" s="42">
        <v>1178.65838185388</v>
      </c>
      <c r="J4519" s="42">
        <v>0</v>
      </c>
      <c r="K4519" s="42">
        <v>1178.65838185388</v>
      </c>
      <c r="N4519" s="43"/>
    </row>
    <row r="4520" spans="1:14" x14ac:dyDescent="0.3">
      <c r="A4520" s="10" t="s">
        <v>9</v>
      </c>
      <c r="B4520" s="10" t="s">
        <v>87</v>
      </c>
      <c r="C4520" s="10" t="s">
        <v>4806</v>
      </c>
      <c r="D4520" s="10" t="s">
        <v>5971</v>
      </c>
      <c r="E4520" s="11" t="s">
        <v>5972</v>
      </c>
      <c r="F4520" s="10" t="s">
        <v>4909</v>
      </c>
      <c r="G4520" s="11" t="s">
        <v>4910</v>
      </c>
      <c r="H4520" s="42">
        <v>44912.577599999997</v>
      </c>
      <c r="I4520" s="42">
        <v>307.27306468298599</v>
      </c>
      <c r="J4520" s="42">
        <v>0</v>
      </c>
      <c r="K4520" s="42">
        <v>307.27306468298599</v>
      </c>
      <c r="N4520" s="43"/>
    </row>
    <row r="4521" spans="1:14" x14ac:dyDescent="0.3">
      <c r="A4521" s="10" t="s">
        <v>9</v>
      </c>
      <c r="B4521" s="10" t="s">
        <v>87</v>
      </c>
      <c r="C4521" s="10" t="s">
        <v>4806</v>
      </c>
      <c r="D4521" s="10" t="s">
        <v>166</v>
      </c>
      <c r="E4521" s="11" t="s">
        <v>5973</v>
      </c>
      <c r="F4521" s="10" t="s">
        <v>13</v>
      </c>
      <c r="G4521" s="11" t="s">
        <v>415</v>
      </c>
      <c r="H4521" s="42">
        <v>0</v>
      </c>
      <c r="I4521" s="42">
        <v>0</v>
      </c>
      <c r="J4521" s="42">
        <v>0</v>
      </c>
      <c r="K4521" s="42">
        <v>0</v>
      </c>
      <c r="N4521" s="43"/>
    </row>
    <row r="4522" spans="1:14" x14ac:dyDescent="0.3">
      <c r="A4522" s="10" t="s">
        <v>9</v>
      </c>
      <c r="B4522" s="10" t="s">
        <v>87</v>
      </c>
      <c r="C4522" s="10" t="s">
        <v>4806</v>
      </c>
      <c r="D4522" s="10" t="s">
        <v>166</v>
      </c>
      <c r="E4522" s="11" t="s">
        <v>5973</v>
      </c>
      <c r="F4522" s="10" t="s">
        <v>5205</v>
      </c>
      <c r="G4522" s="11" t="s">
        <v>5206</v>
      </c>
      <c r="H4522" s="42">
        <v>0</v>
      </c>
      <c r="I4522" s="42">
        <v>0</v>
      </c>
      <c r="J4522" s="42">
        <v>0</v>
      </c>
      <c r="K4522" s="42">
        <v>0</v>
      </c>
      <c r="N4522" s="43"/>
    </row>
    <row r="4523" spans="1:14" x14ac:dyDescent="0.3">
      <c r="A4523" s="10" t="s">
        <v>9</v>
      </c>
      <c r="B4523" s="10" t="s">
        <v>87</v>
      </c>
      <c r="C4523" s="10" t="s">
        <v>4806</v>
      </c>
      <c r="D4523" s="10" t="s">
        <v>5974</v>
      </c>
      <c r="E4523" s="11" t="s">
        <v>5975</v>
      </c>
      <c r="F4523" s="10" t="s">
        <v>4809</v>
      </c>
      <c r="G4523" s="11" t="s">
        <v>4810</v>
      </c>
      <c r="H4523" s="42">
        <v>0</v>
      </c>
      <c r="I4523" s="42">
        <v>0</v>
      </c>
      <c r="J4523" s="42">
        <v>0</v>
      </c>
      <c r="K4523" s="42">
        <v>0</v>
      </c>
      <c r="N4523" s="43"/>
    </row>
    <row r="4524" spans="1:14" x14ac:dyDescent="0.3">
      <c r="A4524" s="10" t="s">
        <v>9</v>
      </c>
      <c r="B4524" s="10" t="s">
        <v>87</v>
      </c>
      <c r="C4524" s="10" t="s">
        <v>4806</v>
      </c>
      <c r="D4524" s="10" t="s">
        <v>5976</v>
      </c>
      <c r="E4524" s="11" t="s">
        <v>5977</v>
      </c>
      <c r="F4524" s="10" t="s">
        <v>4907</v>
      </c>
      <c r="G4524" s="11" t="s">
        <v>4908</v>
      </c>
      <c r="H4524" s="42">
        <v>59221.326999999997</v>
      </c>
      <c r="I4524" s="42">
        <v>430.62445844820797</v>
      </c>
      <c r="J4524" s="42">
        <v>0</v>
      </c>
      <c r="K4524" s="42">
        <v>430.62445844820797</v>
      </c>
      <c r="N4524" s="43"/>
    </row>
    <row r="4525" spans="1:14" x14ac:dyDescent="0.3">
      <c r="A4525" s="10" t="s">
        <v>9</v>
      </c>
      <c r="B4525" s="10" t="s">
        <v>87</v>
      </c>
      <c r="C4525" s="10" t="s">
        <v>4806</v>
      </c>
      <c r="D4525" s="10" t="s">
        <v>5976</v>
      </c>
      <c r="E4525" s="11" t="s">
        <v>5977</v>
      </c>
      <c r="F4525" s="10" t="s">
        <v>4909</v>
      </c>
      <c r="G4525" s="11" t="s">
        <v>4910</v>
      </c>
      <c r="H4525" s="42">
        <v>11369.343500000001</v>
      </c>
      <c r="I4525" s="42">
        <v>82.671524222134707</v>
      </c>
      <c r="J4525" s="42">
        <v>0</v>
      </c>
      <c r="K4525" s="42">
        <v>82.671524222134707</v>
      </c>
      <c r="N4525" s="43"/>
    </row>
    <row r="4526" spans="1:14" x14ac:dyDescent="0.3">
      <c r="A4526" s="10" t="s">
        <v>9</v>
      </c>
      <c r="B4526" s="10" t="s">
        <v>87</v>
      </c>
      <c r="C4526" s="10" t="s">
        <v>4806</v>
      </c>
      <c r="D4526" s="10" t="s">
        <v>5978</v>
      </c>
      <c r="E4526" s="11" t="s">
        <v>5979</v>
      </c>
      <c r="F4526" s="10" t="s">
        <v>4907</v>
      </c>
      <c r="G4526" s="11" t="s">
        <v>4908</v>
      </c>
      <c r="H4526" s="42">
        <v>29283.563900000001</v>
      </c>
      <c r="I4526" s="42">
        <v>204.097626168224</v>
      </c>
      <c r="J4526" s="42">
        <v>0</v>
      </c>
      <c r="K4526" s="42">
        <v>204.097626168224</v>
      </c>
      <c r="N4526" s="43"/>
    </row>
    <row r="4527" spans="1:14" x14ac:dyDescent="0.3">
      <c r="A4527" s="10" t="s">
        <v>9</v>
      </c>
      <c r="B4527" s="10" t="s">
        <v>87</v>
      </c>
      <c r="C4527" s="10" t="s">
        <v>4806</v>
      </c>
      <c r="D4527" s="10" t="s">
        <v>5978</v>
      </c>
      <c r="E4527" s="11" t="s">
        <v>5979</v>
      </c>
      <c r="F4527" s="10" t="s">
        <v>5033</v>
      </c>
      <c r="G4527" s="11" t="s">
        <v>5034</v>
      </c>
      <c r="H4527" s="42">
        <v>39889.876400000001</v>
      </c>
      <c r="I4527" s="42">
        <v>278.02043160577699</v>
      </c>
      <c r="J4527" s="42">
        <v>0</v>
      </c>
      <c r="K4527" s="42">
        <v>278.02043160577699</v>
      </c>
      <c r="N4527" s="43"/>
    </row>
    <row r="4528" spans="1:14" x14ac:dyDescent="0.3">
      <c r="A4528" s="10" t="s">
        <v>9</v>
      </c>
      <c r="B4528" s="10" t="s">
        <v>87</v>
      </c>
      <c r="C4528" s="10" t="s">
        <v>4806</v>
      </c>
      <c r="D4528" s="10" t="s">
        <v>5978</v>
      </c>
      <c r="E4528" s="11" t="s">
        <v>5979</v>
      </c>
      <c r="F4528" s="10" t="s">
        <v>4909</v>
      </c>
      <c r="G4528" s="11" t="s">
        <v>4910</v>
      </c>
      <c r="H4528" s="42">
        <v>11324.668299999999</v>
      </c>
      <c r="I4528" s="42">
        <v>78.929529311809702</v>
      </c>
      <c r="J4528" s="42">
        <v>0</v>
      </c>
      <c r="K4528" s="42">
        <v>78.929529311809702</v>
      </c>
      <c r="N4528" s="43"/>
    </row>
    <row r="4529" spans="1:14" x14ac:dyDescent="0.3">
      <c r="A4529" s="10" t="s">
        <v>9</v>
      </c>
      <c r="B4529" s="10" t="s">
        <v>87</v>
      </c>
      <c r="C4529" s="10" t="s">
        <v>4806</v>
      </c>
      <c r="D4529" s="10" t="s">
        <v>5980</v>
      </c>
      <c r="E4529" s="11" t="s">
        <v>5981</v>
      </c>
      <c r="F4529" s="10" t="s">
        <v>13</v>
      </c>
      <c r="G4529" s="11" t="s">
        <v>415</v>
      </c>
      <c r="H4529" s="42">
        <v>0</v>
      </c>
      <c r="I4529" s="42">
        <v>0</v>
      </c>
      <c r="J4529" s="42">
        <v>0</v>
      </c>
      <c r="K4529" s="42">
        <v>0</v>
      </c>
      <c r="N4529" s="43"/>
    </row>
    <row r="4530" spans="1:14" x14ac:dyDescent="0.3">
      <c r="A4530" s="10" t="s">
        <v>9</v>
      </c>
      <c r="B4530" s="10" t="s">
        <v>87</v>
      </c>
      <c r="C4530" s="10" t="s">
        <v>4806</v>
      </c>
      <c r="D4530" s="10" t="s">
        <v>5980</v>
      </c>
      <c r="E4530" s="11" t="s">
        <v>5981</v>
      </c>
      <c r="F4530" s="10" t="s">
        <v>4907</v>
      </c>
      <c r="G4530" s="11" t="s">
        <v>4908</v>
      </c>
      <c r="H4530" s="42">
        <v>127650.0249</v>
      </c>
      <c r="I4530" s="42">
        <v>691.14899574124399</v>
      </c>
      <c r="J4530" s="42">
        <v>1896.4248601761899</v>
      </c>
      <c r="K4530" s="42">
        <v>2587.5738559174301</v>
      </c>
      <c r="N4530" s="43"/>
    </row>
    <row r="4531" spans="1:14" x14ac:dyDescent="0.3">
      <c r="A4531" s="10" t="s">
        <v>9</v>
      </c>
      <c r="B4531" s="10" t="s">
        <v>87</v>
      </c>
      <c r="C4531" s="10" t="s">
        <v>4806</v>
      </c>
      <c r="D4531" s="10" t="s">
        <v>5980</v>
      </c>
      <c r="E4531" s="11" t="s">
        <v>5981</v>
      </c>
      <c r="F4531" s="10" t="s">
        <v>4909</v>
      </c>
      <c r="G4531" s="11" t="s">
        <v>4910</v>
      </c>
      <c r="H4531" s="42">
        <v>63718.814400000003</v>
      </c>
      <c r="I4531" s="42">
        <v>344.99949870611198</v>
      </c>
      <c r="J4531" s="42">
        <v>946.634705578796</v>
      </c>
      <c r="K4531" s="42">
        <v>1291.6342042849101</v>
      </c>
      <c r="N4531" s="43"/>
    </row>
    <row r="4532" spans="1:14" x14ac:dyDescent="0.3">
      <c r="A4532" s="10" t="s">
        <v>9</v>
      </c>
      <c r="B4532" s="10" t="s">
        <v>87</v>
      </c>
      <c r="C4532" s="10" t="s">
        <v>4806</v>
      </c>
      <c r="D4532" s="10" t="s">
        <v>5982</v>
      </c>
      <c r="E4532" s="11" t="s">
        <v>5983</v>
      </c>
      <c r="F4532" s="10" t="s">
        <v>4907</v>
      </c>
      <c r="G4532" s="11" t="s">
        <v>4908</v>
      </c>
      <c r="H4532" s="42">
        <v>27106.5376</v>
      </c>
      <c r="I4532" s="42">
        <v>134.01364249680901</v>
      </c>
      <c r="J4532" s="42">
        <v>0</v>
      </c>
      <c r="K4532" s="42">
        <v>134.01364249680901</v>
      </c>
      <c r="N4532" s="43"/>
    </row>
    <row r="4533" spans="1:14" x14ac:dyDescent="0.3">
      <c r="A4533" s="10" t="s">
        <v>9</v>
      </c>
      <c r="B4533" s="10" t="s">
        <v>87</v>
      </c>
      <c r="C4533" s="10" t="s">
        <v>4806</v>
      </c>
      <c r="D4533" s="10" t="s">
        <v>5982</v>
      </c>
      <c r="E4533" s="11" t="s">
        <v>5983</v>
      </c>
      <c r="F4533" s="10" t="s">
        <v>4909</v>
      </c>
      <c r="G4533" s="11" t="s">
        <v>4910</v>
      </c>
      <c r="H4533" s="42">
        <v>13403.232599999999</v>
      </c>
      <c r="I4533" s="42">
        <v>66.265048319455403</v>
      </c>
      <c r="J4533" s="42">
        <v>0</v>
      </c>
      <c r="K4533" s="42">
        <v>66.265048319455403</v>
      </c>
      <c r="N4533" s="43"/>
    </row>
    <row r="4534" spans="1:14" x14ac:dyDescent="0.3">
      <c r="A4534" s="10" t="s">
        <v>9</v>
      </c>
      <c r="B4534" s="10" t="s">
        <v>87</v>
      </c>
      <c r="C4534" s="10" t="s">
        <v>4806</v>
      </c>
      <c r="D4534" s="10" t="s">
        <v>5984</v>
      </c>
      <c r="E4534" s="11" t="s">
        <v>5985</v>
      </c>
      <c r="F4534" s="10" t="s">
        <v>4907</v>
      </c>
      <c r="G4534" s="11" t="s">
        <v>4908</v>
      </c>
      <c r="H4534" s="42">
        <v>50202.820200000002</v>
      </c>
      <c r="I4534" s="42">
        <v>264.24265147703602</v>
      </c>
      <c r="J4534" s="42">
        <v>0</v>
      </c>
      <c r="K4534" s="42">
        <v>264.24265147703602</v>
      </c>
      <c r="N4534" s="43"/>
    </row>
    <row r="4535" spans="1:14" x14ac:dyDescent="0.3">
      <c r="A4535" s="10" t="s">
        <v>9</v>
      </c>
      <c r="B4535" s="10" t="s">
        <v>87</v>
      </c>
      <c r="C4535" s="10" t="s">
        <v>4806</v>
      </c>
      <c r="D4535" s="10" t="s">
        <v>5984</v>
      </c>
      <c r="E4535" s="11" t="s">
        <v>5985</v>
      </c>
      <c r="F4535" s="10" t="s">
        <v>4909</v>
      </c>
      <c r="G4535" s="11" t="s">
        <v>4910</v>
      </c>
      <c r="H4535" s="42">
        <v>45324.176299999999</v>
      </c>
      <c r="I4535" s="42">
        <v>238.56389851218299</v>
      </c>
      <c r="J4535" s="42">
        <v>0</v>
      </c>
      <c r="K4535" s="42">
        <v>238.56389851218299</v>
      </c>
      <c r="N4535" s="43"/>
    </row>
    <row r="4536" spans="1:14" x14ac:dyDescent="0.3">
      <c r="A4536" s="10" t="s">
        <v>9</v>
      </c>
      <c r="B4536" s="10" t="s">
        <v>87</v>
      </c>
      <c r="C4536" s="10" t="s">
        <v>4806</v>
      </c>
      <c r="D4536" s="10" t="s">
        <v>5813</v>
      </c>
      <c r="E4536" s="11" t="s">
        <v>5986</v>
      </c>
      <c r="F4536" s="10" t="s">
        <v>4907</v>
      </c>
      <c r="G4536" s="11" t="s">
        <v>4908</v>
      </c>
      <c r="H4536" s="42">
        <v>56113.686399999999</v>
      </c>
      <c r="I4536" s="42">
        <v>520.76928541574398</v>
      </c>
      <c r="J4536" s="42">
        <v>0</v>
      </c>
      <c r="K4536" s="42">
        <v>520.76928541574398</v>
      </c>
      <c r="N4536" s="43"/>
    </row>
    <row r="4537" spans="1:14" x14ac:dyDescent="0.3">
      <c r="A4537" s="10" t="s">
        <v>9</v>
      </c>
      <c r="B4537" s="10" t="s">
        <v>87</v>
      </c>
      <c r="C4537" s="10" t="s">
        <v>4806</v>
      </c>
      <c r="D4537" s="10" t="s">
        <v>5813</v>
      </c>
      <c r="E4537" s="11" t="s">
        <v>5986</v>
      </c>
      <c r="F4537" s="10" t="s">
        <v>5033</v>
      </c>
      <c r="G4537" s="11" t="s">
        <v>5034</v>
      </c>
      <c r="H4537" s="42">
        <v>66434.323499999999</v>
      </c>
      <c r="I4537" s="42">
        <v>616.55110221564303</v>
      </c>
      <c r="J4537" s="42">
        <v>0</v>
      </c>
      <c r="K4537" s="42">
        <v>616.55110221564303</v>
      </c>
      <c r="N4537" s="43"/>
    </row>
    <row r="4538" spans="1:14" x14ac:dyDescent="0.3">
      <c r="A4538" s="10" t="s">
        <v>9</v>
      </c>
      <c r="B4538" s="10" t="s">
        <v>87</v>
      </c>
      <c r="C4538" s="10" t="s">
        <v>4806</v>
      </c>
      <c r="D4538" s="10" t="s">
        <v>5813</v>
      </c>
      <c r="E4538" s="11" t="s">
        <v>5986</v>
      </c>
      <c r="F4538" s="10" t="s">
        <v>4909</v>
      </c>
      <c r="G4538" s="11" t="s">
        <v>4910</v>
      </c>
      <c r="H4538" s="42">
        <v>21788.011699999999</v>
      </c>
      <c r="I4538" s="42">
        <v>202.206057688675</v>
      </c>
      <c r="J4538" s="42">
        <v>0</v>
      </c>
      <c r="K4538" s="42">
        <v>202.206057688675</v>
      </c>
      <c r="N4538" s="43"/>
    </row>
    <row r="4539" spans="1:14" x14ac:dyDescent="0.3">
      <c r="A4539" s="10" t="s">
        <v>9</v>
      </c>
      <c r="B4539" s="10" t="s">
        <v>87</v>
      </c>
      <c r="C4539" s="10" t="s">
        <v>4806</v>
      </c>
      <c r="D4539" s="10" t="s">
        <v>5987</v>
      </c>
      <c r="E4539" s="11" t="s">
        <v>5988</v>
      </c>
      <c r="F4539" s="10" t="s">
        <v>4907</v>
      </c>
      <c r="G4539" s="11" t="s">
        <v>4908</v>
      </c>
      <c r="H4539" s="42">
        <v>59894.300499999998</v>
      </c>
      <c r="I4539" s="42">
        <v>229.35923289809801</v>
      </c>
      <c r="J4539" s="42">
        <v>0.37161084303150699</v>
      </c>
      <c r="K4539" s="42">
        <v>229.73084374113</v>
      </c>
      <c r="N4539" s="43"/>
    </row>
    <row r="4540" spans="1:14" x14ac:dyDescent="0.3">
      <c r="A4540" s="10" t="s">
        <v>9</v>
      </c>
      <c r="B4540" s="10" t="s">
        <v>87</v>
      </c>
      <c r="C4540" s="10" t="s">
        <v>4806</v>
      </c>
      <c r="D4540" s="10" t="s">
        <v>5987</v>
      </c>
      <c r="E4540" s="11" t="s">
        <v>5988</v>
      </c>
      <c r="F4540" s="10" t="s">
        <v>4909</v>
      </c>
      <c r="G4540" s="11" t="s">
        <v>4910</v>
      </c>
      <c r="H4540" s="42">
        <v>42053.445</v>
      </c>
      <c r="I4540" s="42">
        <v>161.03946139653701</v>
      </c>
      <c r="J4540" s="42">
        <v>0.26091825149020698</v>
      </c>
      <c r="K4540" s="42">
        <v>161.30037964802699</v>
      </c>
      <c r="N4540" s="43"/>
    </row>
    <row r="4541" spans="1:14" x14ac:dyDescent="0.3">
      <c r="A4541" s="10" t="s">
        <v>9</v>
      </c>
      <c r="B4541" s="10" t="s">
        <v>87</v>
      </c>
      <c r="C4541" s="10" t="s">
        <v>4806</v>
      </c>
      <c r="D4541" s="10" t="s">
        <v>5989</v>
      </c>
      <c r="E4541" s="11" t="s">
        <v>5990</v>
      </c>
      <c r="F4541" s="10" t="s">
        <v>13</v>
      </c>
      <c r="G4541" s="11" t="s">
        <v>415</v>
      </c>
      <c r="H4541" s="42">
        <v>0</v>
      </c>
      <c r="I4541" s="42">
        <v>0</v>
      </c>
      <c r="J4541" s="42">
        <v>0</v>
      </c>
      <c r="K4541" s="42">
        <v>0</v>
      </c>
      <c r="N4541" s="43"/>
    </row>
    <row r="4542" spans="1:14" x14ac:dyDescent="0.3">
      <c r="A4542" s="10" t="s">
        <v>9</v>
      </c>
      <c r="B4542" s="10" t="s">
        <v>87</v>
      </c>
      <c r="C4542" s="10" t="s">
        <v>4806</v>
      </c>
      <c r="D4542" s="10" t="s">
        <v>5989</v>
      </c>
      <c r="E4542" s="11" t="s">
        <v>5990</v>
      </c>
      <c r="F4542" s="10" t="s">
        <v>4907</v>
      </c>
      <c r="G4542" s="11" t="s">
        <v>4908</v>
      </c>
      <c r="H4542" s="42">
        <v>91188.341799999995</v>
      </c>
      <c r="I4542" s="42">
        <v>420.248802797748</v>
      </c>
      <c r="J4542" s="42">
        <v>0</v>
      </c>
      <c r="K4542" s="42">
        <v>420.248802797748</v>
      </c>
      <c r="N4542" s="43"/>
    </row>
    <row r="4543" spans="1:14" x14ac:dyDescent="0.3">
      <c r="A4543" s="10" t="s">
        <v>9</v>
      </c>
      <c r="B4543" s="10" t="s">
        <v>87</v>
      </c>
      <c r="C4543" s="10" t="s">
        <v>4806</v>
      </c>
      <c r="D4543" s="10" t="s">
        <v>5989</v>
      </c>
      <c r="E4543" s="11" t="s">
        <v>5990</v>
      </c>
      <c r="F4543" s="10" t="s">
        <v>4909</v>
      </c>
      <c r="G4543" s="11" t="s">
        <v>4910</v>
      </c>
      <c r="H4543" s="42">
        <v>58304.0504</v>
      </c>
      <c r="I4543" s="42">
        <v>268.69890267378099</v>
      </c>
      <c r="J4543" s="42">
        <v>0</v>
      </c>
      <c r="K4543" s="42">
        <v>268.69890267378099</v>
      </c>
      <c r="N4543" s="43"/>
    </row>
    <row r="4544" spans="1:14" x14ac:dyDescent="0.3">
      <c r="A4544" s="10" t="s">
        <v>9</v>
      </c>
      <c r="B4544" s="10" t="s">
        <v>162</v>
      </c>
      <c r="C4544" s="10" t="s">
        <v>4722</v>
      </c>
      <c r="D4544" s="10" t="s">
        <v>4723</v>
      </c>
      <c r="E4544" s="11" t="s">
        <v>5991</v>
      </c>
      <c r="F4544" s="10" t="s">
        <v>416</v>
      </c>
      <c r="G4544" s="11" t="s">
        <v>417</v>
      </c>
      <c r="H4544" s="42">
        <v>4370033.2648999998</v>
      </c>
      <c r="I4544" s="42">
        <v>2089.9371870558998</v>
      </c>
      <c r="J4544" s="42">
        <v>0</v>
      </c>
      <c r="K4544" s="42">
        <v>2089.9371870558998</v>
      </c>
      <c r="N4544" s="43"/>
    </row>
    <row r="4545" spans="1:14" x14ac:dyDescent="0.3">
      <c r="A4545" s="10" t="s">
        <v>9</v>
      </c>
      <c r="B4545" s="10" t="s">
        <v>162</v>
      </c>
      <c r="C4545" s="10" t="s">
        <v>4722</v>
      </c>
      <c r="D4545" s="10" t="s">
        <v>4723</v>
      </c>
      <c r="E4545" s="11" t="s">
        <v>5991</v>
      </c>
      <c r="F4545" s="10" t="s">
        <v>4725</v>
      </c>
      <c r="G4545" s="11" t="s">
        <v>4726</v>
      </c>
      <c r="H4545" s="42">
        <v>315906.01929999999</v>
      </c>
      <c r="I4545" s="42">
        <v>151.07979665464299</v>
      </c>
      <c r="J4545" s="42">
        <v>0</v>
      </c>
      <c r="K4545" s="42">
        <v>151.07979665464299</v>
      </c>
      <c r="N4545" s="43"/>
    </row>
    <row r="4546" spans="1:14" x14ac:dyDescent="0.3">
      <c r="A4546" s="10" t="s">
        <v>9</v>
      </c>
      <c r="B4546" s="10" t="s">
        <v>162</v>
      </c>
      <c r="C4546" s="10" t="s">
        <v>4722</v>
      </c>
      <c r="D4546" s="10" t="s">
        <v>4723</v>
      </c>
      <c r="E4546" s="11" t="s">
        <v>5991</v>
      </c>
      <c r="F4546" s="10" t="s">
        <v>4729</v>
      </c>
      <c r="G4546" s="11" t="s">
        <v>4730</v>
      </c>
      <c r="H4546" s="42">
        <v>0</v>
      </c>
      <c r="I4546" s="42">
        <v>0</v>
      </c>
      <c r="J4546" s="42">
        <v>0</v>
      </c>
      <c r="K4546" s="42">
        <v>0</v>
      </c>
      <c r="N4546" s="43"/>
    </row>
    <row r="4547" spans="1:14" x14ac:dyDescent="0.3">
      <c r="A4547" s="10" t="s">
        <v>9</v>
      </c>
      <c r="B4547" s="10" t="s">
        <v>162</v>
      </c>
      <c r="C4547" s="10" t="s">
        <v>4722</v>
      </c>
      <c r="D4547" s="10" t="s">
        <v>4723</v>
      </c>
      <c r="E4547" s="11" t="s">
        <v>5991</v>
      </c>
      <c r="F4547" s="10" t="s">
        <v>4731</v>
      </c>
      <c r="G4547" s="11" t="s">
        <v>4732</v>
      </c>
      <c r="H4547" s="42">
        <v>0</v>
      </c>
      <c r="I4547" s="42">
        <v>0</v>
      </c>
      <c r="J4547" s="42">
        <v>0</v>
      </c>
      <c r="K4547" s="42">
        <v>0</v>
      </c>
      <c r="N4547" s="43"/>
    </row>
    <row r="4548" spans="1:14" x14ac:dyDescent="0.3">
      <c r="A4548" s="10" t="s">
        <v>9</v>
      </c>
      <c r="B4548" s="10" t="s">
        <v>162</v>
      </c>
      <c r="C4548" s="10" t="s">
        <v>4722</v>
      </c>
      <c r="D4548" s="10" t="s">
        <v>4723</v>
      </c>
      <c r="E4548" s="11" t="s">
        <v>5991</v>
      </c>
      <c r="F4548" s="10" t="s">
        <v>4733</v>
      </c>
      <c r="G4548" s="11" t="s">
        <v>4734</v>
      </c>
      <c r="H4548" s="42">
        <v>245704.68160000001</v>
      </c>
      <c r="I4548" s="42">
        <v>117.50650850916701</v>
      </c>
      <c r="J4548" s="42">
        <v>0</v>
      </c>
      <c r="K4548" s="42">
        <v>117.50650850916701</v>
      </c>
      <c r="N4548" s="43"/>
    </row>
    <row r="4549" spans="1:14" x14ac:dyDescent="0.3">
      <c r="A4549" s="10" t="s">
        <v>9</v>
      </c>
      <c r="B4549" s="10" t="s">
        <v>162</v>
      </c>
      <c r="C4549" s="10" t="s">
        <v>4722</v>
      </c>
      <c r="D4549" s="10" t="s">
        <v>4723</v>
      </c>
      <c r="E4549" s="11" t="s">
        <v>5991</v>
      </c>
      <c r="F4549" s="10" t="s">
        <v>4735</v>
      </c>
      <c r="G4549" s="11" t="s">
        <v>4736</v>
      </c>
      <c r="H4549" s="42">
        <v>353513.87829999998</v>
      </c>
      <c r="I4549" s="42">
        <v>169.065486732577</v>
      </c>
      <c r="J4549" s="42">
        <v>0</v>
      </c>
      <c r="K4549" s="42">
        <v>169.065486732577</v>
      </c>
      <c r="N4549" s="43"/>
    </row>
    <row r="4550" spans="1:14" x14ac:dyDescent="0.3">
      <c r="A4550" s="10" t="s">
        <v>9</v>
      </c>
      <c r="B4550" s="10" t="s">
        <v>162</v>
      </c>
      <c r="C4550" s="10" t="s">
        <v>4722</v>
      </c>
      <c r="D4550" s="10" t="s">
        <v>4723</v>
      </c>
      <c r="E4550" s="11" t="s">
        <v>5991</v>
      </c>
      <c r="F4550" s="10" t="s">
        <v>4815</v>
      </c>
      <c r="G4550" s="11" t="s">
        <v>4816</v>
      </c>
      <c r="H4550" s="42">
        <v>759678.76029999997</v>
      </c>
      <c r="I4550" s="42">
        <v>363.310939574261</v>
      </c>
      <c r="J4550" s="42">
        <v>0</v>
      </c>
      <c r="K4550" s="42">
        <v>363.310939574261</v>
      </c>
      <c r="N4550" s="43"/>
    </row>
    <row r="4551" spans="1:14" x14ac:dyDescent="0.3">
      <c r="A4551" s="10" t="s">
        <v>9</v>
      </c>
      <c r="B4551" s="10" t="s">
        <v>162</v>
      </c>
      <c r="C4551" s="10" t="s">
        <v>4722</v>
      </c>
      <c r="D4551" s="10" t="s">
        <v>4723</v>
      </c>
      <c r="E4551" s="11" t="s">
        <v>5991</v>
      </c>
      <c r="F4551" s="10" t="s">
        <v>5458</v>
      </c>
      <c r="G4551" s="11" t="s">
        <v>5459</v>
      </c>
      <c r="H4551" s="42">
        <v>942703.67619999999</v>
      </c>
      <c r="I4551" s="42">
        <v>450.841297953538</v>
      </c>
      <c r="J4551" s="42">
        <v>0</v>
      </c>
      <c r="K4551" s="42">
        <v>450.841297953538</v>
      </c>
      <c r="N4551" s="43"/>
    </row>
    <row r="4552" spans="1:14" x14ac:dyDescent="0.3">
      <c r="A4552" s="10" t="s">
        <v>9</v>
      </c>
      <c r="B4552" s="10" t="s">
        <v>162</v>
      </c>
      <c r="C4552" s="10" t="s">
        <v>4722</v>
      </c>
      <c r="D4552" s="10" t="s">
        <v>4723</v>
      </c>
      <c r="E4552" s="11" t="s">
        <v>5991</v>
      </c>
      <c r="F4552" s="10" t="s">
        <v>4741</v>
      </c>
      <c r="G4552" s="11" t="s">
        <v>4742</v>
      </c>
      <c r="H4552" s="42">
        <v>481380.60060000001</v>
      </c>
      <c r="I4552" s="42">
        <v>230.21683299755099</v>
      </c>
      <c r="J4552" s="42">
        <v>0</v>
      </c>
      <c r="K4552" s="42">
        <v>230.21683299755099</v>
      </c>
      <c r="N4552" s="43"/>
    </row>
    <row r="4553" spans="1:14" x14ac:dyDescent="0.3">
      <c r="A4553" s="10" t="s">
        <v>9</v>
      </c>
      <c r="B4553" s="10" t="s">
        <v>162</v>
      </c>
      <c r="C4553" s="10" t="s">
        <v>4743</v>
      </c>
      <c r="D4553" s="10" t="s">
        <v>4744</v>
      </c>
      <c r="E4553" s="11" t="s">
        <v>5992</v>
      </c>
      <c r="F4553" s="10" t="s">
        <v>416</v>
      </c>
      <c r="G4553" s="11" t="s">
        <v>417</v>
      </c>
      <c r="H4553" s="42">
        <v>4155.3410000000003</v>
      </c>
      <c r="I4553" s="42">
        <v>0.41857088341919502</v>
      </c>
      <c r="J4553" s="42">
        <v>0</v>
      </c>
      <c r="K4553" s="42">
        <v>0.41857088341919502</v>
      </c>
      <c r="N4553" s="43"/>
    </row>
    <row r="4554" spans="1:14" x14ac:dyDescent="0.3">
      <c r="A4554" s="10" t="s">
        <v>9</v>
      </c>
      <c r="B4554" s="10" t="s">
        <v>162</v>
      </c>
      <c r="C4554" s="10" t="s">
        <v>4743</v>
      </c>
      <c r="D4554" s="10" t="s">
        <v>4744</v>
      </c>
      <c r="E4554" s="11" t="s">
        <v>5992</v>
      </c>
      <c r="F4554" s="10" t="s">
        <v>4746</v>
      </c>
      <c r="G4554" s="11" t="s">
        <v>4747</v>
      </c>
      <c r="H4554" s="42">
        <v>2021.5173</v>
      </c>
      <c r="I4554" s="42">
        <v>0.20362907842014899</v>
      </c>
      <c r="J4554" s="42">
        <v>0</v>
      </c>
      <c r="K4554" s="42">
        <v>0.20362907842014899</v>
      </c>
      <c r="N4554" s="43"/>
    </row>
    <row r="4555" spans="1:14" x14ac:dyDescent="0.3">
      <c r="A4555" s="10" t="s">
        <v>9</v>
      </c>
      <c r="B4555" s="10" t="s">
        <v>162</v>
      </c>
      <c r="C4555" s="10" t="s">
        <v>4743</v>
      </c>
      <c r="D4555" s="10" t="s">
        <v>4744</v>
      </c>
      <c r="E4555" s="11" t="s">
        <v>5992</v>
      </c>
      <c r="F4555" s="10" t="s">
        <v>4748</v>
      </c>
      <c r="G4555" s="11" t="s">
        <v>4749</v>
      </c>
      <c r="H4555" s="42">
        <v>15947.525</v>
      </c>
      <c r="I4555" s="42">
        <v>1.6064071742034001</v>
      </c>
      <c r="J4555" s="42">
        <v>0</v>
      </c>
      <c r="K4555" s="42">
        <v>1.6064071742034001</v>
      </c>
      <c r="N4555" s="43"/>
    </row>
    <row r="4556" spans="1:14" x14ac:dyDescent="0.3">
      <c r="A4556" s="10" t="s">
        <v>9</v>
      </c>
      <c r="B4556" s="10" t="s">
        <v>162</v>
      </c>
      <c r="C4556" s="10" t="s">
        <v>4743</v>
      </c>
      <c r="D4556" s="10" t="s">
        <v>4750</v>
      </c>
      <c r="E4556" s="11" t="s">
        <v>5993</v>
      </c>
      <c r="F4556" s="10" t="s">
        <v>13</v>
      </c>
      <c r="G4556" s="11" t="s">
        <v>415</v>
      </c>
      <c r="H4556" s="42">
        <v>0</v>
      </c>
      <c r="I4556" s="42">
        <v>0</v>
      </c>
      <c r="J4556" s="42">
        <v>0</v>
      </c>
      <c r="K4556" s="42">
        <v>0</v>
      </c>
      <c r="N4556" s="43"/>
    </row>
    <row r="4557" spans="1:14" x14ac:dyDescent="0.3">
      <c r="A4557" s="10" t="s">
        <v>9</v>
      </c>
      <c r="B4557" s="10" t="s">
        <v>162</v>
      </c>
      <c r="C4557" s="10" t="s">
        <v>4743</v>
      </c>
      <c r="D4557" s="10" t="s">
        <v>4750</v>
      </c>
      <c r="E4557" s="11" t="s">
        <v>5993</v>
      </c>
      <c r="F4557" s="10" t="s">
        <v>416</v>
      </c>
      <c r="G4557" s="11" t="s">
        <v>417</v>
      </c>
      <c r="H4557" s="42">
        <v>38564.054199999999</v>
      </c>
      <c r="I4557" s="42">
        <v>8.4560347579680002</v>
      </c>
      <c r="J4557" s="42">
        <v>0</v>
      </c>
      <c r="K4557" s="42">
        <v>8.4560347579680002</v>
      </c>
      <c r="N4557" s="43"/>
    </row>
    <row r="4558" spans="1:14" x14ac:dyDescent="0.3">
      <c r="A4558" s="10" t="s">
        <v>9</v>
      </c>
      <c r="B4558" s="10" t="s">
        <v>162</v>
      </c>
      <c r="C4558" s="10" t="s">
        <v>4743</v>
      </c>
      <c r="D4558" s="10" t="s">
        <v>4750</v>
      </c>
      <c r="E4558" s="11" t="s">
        <v>5993</v>
      </c>
      <c r="F4558" s="10" t="s">
        <v>4746</v>
      </c>
      <c r="G4558" s="11" t="s">
        <v>4747</v>
      </c>
      <c r="H4558" s="42">
        <v>10195.094800000001</v>
      </c>
      <c r="I4558" s="42">
        <v>2.2355034417616602</v>
      </c>
      <c r="J4558" s="42">
        <v>0</v>
      </c>
      <c r="K4558" s="42">
        <v>2.2355034417616602</v>
      </c>
      <c r="N4558" s="43"/>
    </row>
    <row r="4559" spans="1:14" x14ac:dyDescent="0.3">
      <c r="A4559" s="10" t="s">
        <v>9</v>
      </c>
      <c r="B4559" s="10" t="s">
        <v>162</v>
      </c>
      <c r="C4559" s="10" t="s">
        <v>4743</v>
      </c>
      <c r="D4559" s="10" t="s">
        <v>4750</v>
      </c>
      <c r="E4559" s="11" t="s">
        <v>5993</v>
      </c>
      <c r="F4559" s="10" t="s">
        <v>4748</v>
      </c>
      <c r="G4559" s="11" t="s">
        <v>4749</v>
      </c>
      <c r="H4559" s="42">
        <v>27297.333999999999</v>
      </c>
      <c r="I4559" s="42">
        <v>3.8603160112359598</v>
      </c>
      <c r="J4559" s="42">
        <v>0</v>
      </c>
      <c r="K4559" s="42">
        <v>3.8603160112359598</v>
      </c>
      <c r="N4559" s="43"/>
    </row>
    <row r="4560" spans="1:14" x14ac:dyDescent="0.3">
      <c r="A4560" s="10" t="s">
        <v>9</v>
      </c>
      <c r="B4560" s="10" t="s">
        <v>162</v>
      </c>
      <c r="C4560" s="10" t="s">
        <v>4743</v>
      </c>
      <c r="D4560" s="10" t="s">
        <v>4750</v>
      </c>
      <c r="E4560" s="11" t="s">
        <v>5993</v>
      </c>
      <c r="F4560" s="10" t="s">
        <v>4760</v>
      </c>
      <c r="G4560" s="11" t="s">
        <v>4761</v>
      </c>
      <c r="H4560" s="42">
        <v>22692.964400000001</v>
      </c>
      <c r="I4560" s="42">
        <v>3.2091783707865198</v>
      </c>
      <c r="J4560" s="42">
        <v>0</v>
      </c>
      <c r="K4560" s="42">
        <v>3.2091783707865198</v>
      </c>
      <c r="N4560" s="43"/>
    </row>
    <row r="4561" spans="1:14" x14ac:dyDescent="0.3">
      <c r="A4561" s="10" t="s">
        <v>9</v>
      </c>
      <c r="B4561" s="10" t="s">
        <v>162</v>
      </c>
      <c r="C4561" s="10" t="s">
        <v>4743</v>
      </c>
      <c r="D4561" s="10" t="s">
        <v>4750</v>
      </c>
      <c r="E4561" s="11" t="s">
        <v>5993</v>
      </c>
      <c r="F4561" s="10" t="s">
        <v>5436</v>
      </c>
      <c r="G4561" s="11" t="s">
        <v>5437</v>
      </c>
      <c r="H4561" s="42">
        <v>0</v>
      </c>
      <c r="I4561" s="42">
        <v>0</v>
      </c>
      <c r="J4561" s="42">
        <v>0</v>
      </c>
      <c r="K4561" s="42">
        <v>0</v>
      </c>
      <c r="N4561" s="43"/>
    </row>
    <row r="4562" spans="1:14" x14ac:dyDescent="0.3">
      <c r="A4562" s="10" t="s">
        <v>9</v>
      </c>
      <c r="B4562" s="10" t="s">
        <v>162</v>
      </c>
      <c r="C4562" s="10" t="s">
        <v>4743</v>
      </c>
      <c r="D4562" s="10" t="s">
        <v>4752</v>
      </c>
      <c r="E4562" s="11" t="s">
        <v>5994</v>
      </c>
      <c r="F4562" s="10" t="s">
        <v>13</v>
      </c>
      <c r="G4562" s="11" t="s">
        <v>415</v>
      </c>
      <c r="H4562" s="42">
        <v>0</v>
      </c>
      <c r="I4562" s="42" t="s">
        <v>414</v>
      </c>
      <c r="J4562" s="42">
        <v>0</v>
      </c>
      <c r="K4562" s="42">
        <v>0</v>
      </c>
      <c r="N4562" s="43"/>
    </row>
    <row r="4563" spans="1:14" x14ac:dyDescent="0.3">
      <c r="A4563" s="10" t="s">
        <v>9</v>
      </c>
      <c r="B4563" s="10" t="s">
        <v>162</v>
      </c>
      <c r="C4563" s="10" t="s">
        <v>4743</v>
      </c>
      <c r="D4563" s="10" t="s">
        <v>4752</v>
      </c>
      <c r="E4563" s="11" t="s">
        <v>5994</v>
      </c>
      <c r="F4563" s="10" t="s">
        <v>416</v>
      </c>
      <c r="G4563" s="11" t="s">
        <v>417</v>
      </c>
      <c r="H4563" s="42">
        <v>18427.977699999999</v>
      </c>
      <c r="I4563" s="42" t="s">
        <v>414</v>
      </c>
      <c r="J4563" s="42">
        <v>0</v>
      </c>
      <c r="K4563" s="42">
        <v>0</v>
      </c>
      <c r="N4563" s="43"/>
    </row>
    <row r="4564" spans="1:14" x14ac:dyDescent="0.3">
      <c r="A4564" s="10" t="s">
        <v>9</v>
      </c>
      <c r="B4564" s="10" t="s">
        <v>162</v>
      </c>
      <c r="C4564" s="10" t="s">
        <v>4743</v>
      </c>
      <c r="D4564" s="10" t="s">
        <v>4752</v>
      </c>
      <c r="E4564" s="11" t="s">
        <v>5994</v>
      </c>
      <c r="F4564" s="10" t="s">
        <v>4746</v>
      </c>
      <c r="G4564" s="11" t="s">
        <v>4747</v>
      </c>
      <c r="H4564" s="42">
        <v>12307.2565</v>
      </c>
      <c r="I4564" s="42" t="s">
        <v>414</v>
      </c>
      <c r="J4564" s="42">
        <v>0</v>
      </c>
      <c r="K4564" s="42">
        <v>0</v>
      </c>
      <c r="N4564" s="43"/>
    </row>
    <row r="4565" spans="1:14" x14ac:dyDescent="0.3">
      <c r="A4565" s="10" t="s">
        <v>9</v>
      </c>
      <c r="B4565" s="10" t="s">
        <v>162</v>
      </c>
      <c r="C4565" s="10" t="s">
        <v>4743</v>
      </c>
      <c r="D4565" s="10" t="s">
        <v>4752</v>
      </c>
      <c r="E4565" s="11" t="s">
        <v>5994</v>
      </c>
      <c r="F4565" s="10" t="s">
        <v>4748</v>
      </c>
      <c r="G4565" s="11" t="s">
        <v>4749</v>
      </c>
      <c r="H4565" s="42">
        <v>15466.338400000001</v>
      </c>
      <c r="I4565" s="42" t="s">
        <v>414</v>
      </c>
      <c r="J4565" s="42">
        <v>0</v>
      </c>
      <c r="K4565" s="42">
        <v>0</v>
      </c>
      <c r="N4565" s="43"/>
    </row>
    <row r="4566" spans="1:14" x14ac:dyDescent="0.3">
      <c r="A4566" s="10" t="s">
        <v>9</v>
      </c>
      <c r="B4566" s="10" t="s">
        <v>162</v>
      </c>
      <c r="C4566" s="10" t="s">
        <v>4743</v>
      </c>
      <c r="D4566" s="10" t="s">
        <v>4756</v>
      </c>
      <c r="E4566" s="11" t="s">
        <v>5995</v>
      </c>
      <c r="F4566" s="10" t="s">
        <v>416</v>
      </c>
      <c r="G4566" s="11" t="s">
        <v>417</v>
      </c>
      <c r="H4566" s="42">
        <v>14339.029399999999</v>
      </c>
      <c r="I4566" s="42" t="s">
        <v>414</v>
      </c>
      <c r="J4566" s="42">
        <v>0</v>
      </c>
      <c r="K4566" s="42">
        <v>0</v>
      </c>
      <c r="N4566" s="43"/>
    </row>
    <row r="4567" spans="1:14" x14ac:dyDescent="0.3">
      <c r="A4567" s="10" t="s">
        <v>9</v>
      </c>
      <c r="B4567" s="10" t="s">
        <v>162</v>
      </c>
      <c r="C4567" s="10" t="s">
        <v>4743</v>
      </c>
      <c r="D4567" s="10" t="s">
        <v>4756</v>
      </c>
      <c r="E4567" s="11" t="s">
        <v>5995</v>
      </c>
      <c r="F4567" s="10" t="s">
        <v>4746</v>
      </c>
      <c r="G4567" s="11" t="s">
        <v>4747</v>
      </c>
      <c r="H4567" s="42">
        <v>0</v>
      </c>
      <c r="I4567" s="42" t="s">
        <v>414</v>
      </c>
      <c r="J4567" s="42">
        <v>0</v>
      </c>
      <c r="K4567" s="42">
        <v>0</v>
      </c>
      <c r="N4567" s="43"/>
    </row>
    <row r="4568" spans="1:14" x14ac:dyDescent="0.3">
      <c r="A4568" s="10" t="s">
        <v>9</v>
      </c>
      <c r="B4568" s="10" t="s">
        <v>162</v>
      </c>
      <c r="C4568" s="10" t="s">
        <v>4743</v>
      </c>
      <c r="D4568" s="10" t="s">
        <v>4756</v>
      </c>
      <c r="E4568" s="11" t="s">
        <v>5995</v>
      </c>
      <c r="F4568" s="10" t="s">
        <v>4748</v>
      </c>
      <c r="G4568" s="11" t="s">
        <v>4749</v>
      </c>
      <c r="H4568" s="42">
        <v>4501.7883000000002</v>
      </c>
      <c r="I4568" s="42" t="s">
        <v>414</v>
      </c>
      <c r="J4568" s="42">
        <v>0</v>
      </c>
      <c r="K4568" s="42">
        <v>0</v>
      </c>
      <c r="N4568" s="43"/>
    </row>
    <row r="4569" spans="1:14" x14ac:dyDescent="0.3">
      <c r="A4569" s="10" t="s">
        <v>9</v>
      </c>
      <c r="B4569" s="10" t="s">
        <v>162</v>
      </c>
      <c r="C4569" s="10" t="s">
        <v>4743</v>
      </c>
      <c r="D4569" s="10" t="s">
        <v>4758</v>
      </c>
      <c r="E4569" s="11" t="s">
        <v>5996</v>
      </c>
      <c r="F4569" s="10" t="s">
        <v>416</v>
      </c>
      <c r="G4569" s="11" t="s">
        <v>417</v>
      </c>
      <c r="H4569" s="42">
        <v>8864.4817999999996</v>
      </c>
      <c r="I4569" s="42">
        <v>3.5632370806466702</v>
      </c>
      <c r="J4569" s="42">
        <v>0</v>
      </c>
      <c r="K4569" s="42">
        <v>3.5632370806466702</v>
      </c>
      <c r="N4569" s="43"/>
    </row>
    <row r="4570" spans="1:14" x14ac:dyDescent="0.3">
      <c r="A4570" s="10" t="s">
        <v>9</v>
      </c>
      <c r="B4570" s="10" t="s">
        <v>162</v>
      </c>
      <c r="C4570" s="10" t="s">
        <v>4743</v>
      </c>
      <c r="D4570" s="10" t="s">
        <v>4758</v>
      </c>
      <c r="E4570" s="11" t="s">
        <v>5996</v>
      </c>
      <c r="F4570" s="10" t="s">
        <v>4746</v>
      </c>
      <c r="G4570" s="11" t="s">
        <v>4747</v>
      </c>
      <c r="H4570" s="42">
        <v>0</v>
      </c>
      <c r="I4570" s="42">
        <v>0</v>
      </c>
      <c r="J4570" s="42">
        <v>0</v>
      </c>
      <c r="K4570" s="42">
        <v>0</v>
      </c>
      <c r="N4570" s="43"/>
    </row>
    <row r="4571" spans="1:14" x14ac:dyDescent="0.3">
      <c r="A4571" s="10" t="s">
        <v>9</v>
      </c>
      <c r="B4571" s="10" t="s">
        <v>162</v>
      </c>
      <c r="C4571" s="10" t="s">
        <v>4743</v>
      </c>
      <c r="D4571" s="10" t="s">
        <v>4758</v>
      </c>
      <c r="E4571" s="11" t="s">
        <v>5996</v>
      </c>
      <c r="F4571" s="10" t="s">
        <v>4748</v>
      </c>
      <c r="G4571" s="11" t="s">
        <v>4749</v>
      </c>
      <c r="H4571" s="42">
        <v>13350.123299999999</v>
      </c>
      <c r="I4571" s="42">
        <v>5.3663209045883598</v>
      </c>
      <c r="J4571" s="42">
        <v>0</v>
      </c>
      <c r="K4571" s="42">
        <v>5.3663209045883598</v>
      </c>
      <c r="N4571" s="43"/>
    </row>
    <row r="4572" spans="1:14" x14ac:dyDescent="0.3">
      <c r="A4572" s="10" t="s">
        <v>9</v>
      </c>
      <c r="B4572" s="10" t="s">
        <v>162</v>
      </c>
      <c r="C4572" s="10" t="s">
        <v>4743</v>
      </c>
      <c r="D4572" s="10" t="s">
        <v>4762</v>
      </c>
      <c r="E4572" s="11" t="s">
        <v>5997</v>
      </c>
      <c r="F4572" s="10" t="s">
        <v>416</v>
      </c>
      <c r="G4572" s="11" t="s">
        <v>417</v>
      </c>
      <c r="H4572" s="42">
        <v>29659.2271</v>
      </c>
      <c r="I4572" s="42">
        <v>2.8129837197089098</v>
      </c>
      <c r="J4572" s="42">
        <v>0</v>
      </c>
      <c r="K4572" s="42">
        <v>2.8129837197089098</v>
      </c>
      <c r="N4572" s="43"/>
    </row>
    <row r="4573" spans="1:14" x14ac:dyDescent="0.3">
      <c r="A4573" s="10" t="s">
        <v>9</v>
      </c>
      <c r="B4573" s="10" t="s">
        <v>162</v>
      </c>
      <c r="C4573" s="10" t="s">
        <v>4743</v>
      </c>
      <c r="D4573" s="10" t="s">
        <v>4762</v>
      </c>
      <c r="E4573" s="11" t="s">
        <v>5997</v>
      </c>
      <c r="F4573" s="10" t="s">
        <v>4746</v>
      </c>
      <c r="G4573" s="11" t="s">
        <v>4747</v>
      </c>
      <c r="H4573" s="42">
        <v>4862.1683999999996</v>
      </c>
      <c r="I4573" s="42">
        <v>0.46114487208342703</v>
      </c>
      <c r="J4573" s="42">
        <v>0</v>
      </c>
      <c r="K4573" s="42">
        <v>0.46114487208342703</v>
      </c>
      <c r="N4573" s="43"/>
    </row>
    <row r="4574" spans="1:14" x14ac:dyDescent="0.3">
      <c r="A4574" s="10" t="s">
        <v>9</v>
      </c>
      <c r="B4574" s="10" t="s">
        <v>162</v>
      </c>
      <c r="C4574" s="10" t="s">
        <v>4743</v>
      </c>
      <c r="D4574" s="10" t="s">
        <v>4762</v>
      </c>
      <c r="E4574" s="11" t="s">
        <v>5997</v>
      </c>
      <c r="F4574" s="10" t="s">
        <v>4748</v>
      </c>
      <c r="G4574" s="11" t="s">
        <v>4749</v>
      </c>
      <c r="H4574" s="42">
        <v>20907.324000000001</v>
      </c>
      <c r="I4574" s="42">
        <v>1.98292294995874</v>
      </c>
      <c r="J4574" s="42">
        <v>0</v>
      </c>
      <c r="K4574" s="42">
        <v>1.98292294995874</v>
      </c>
      <c r="N4574" s="43"/>
    </row>
    <row r="4575" spans="1:14" x14ac:dyDescent="0.3">
      <c r="A4575" s="10" t="s">
        <v>9</v>
      </c>
      <c r="B4575" s="10" t="s">
        <v>162</v>
      </c>
      <c r="C4575" s="10" t="s">
        <v>4743</v>
      </c>
      <c r="D4575" s="10" t="s">
        <v>4762</v>
      </c>
      <c r="E4575" s="11" t="s">
        <v>5997</v>
      </c>
      <c r="F4575" s="10" t="s">
        <v>4760</v>
      </c>
      <c r="G4575" s="11" t="s">
        <v>4761</v>
      </c>
      <c r="H4575" s="42">
        <v>160451.55619999999</v>
      </c>
      <c r="I4575" s="42">
        <v>15.217780778753101</v>
      </c>
      <c r="J4575" s="42">
        <v>0</v>
      </c>
      <c r="K4575" s="42">
        <v>15.217780778753101</v>
      </c>
      <c r="N4575" s="43"/>
    </row>
    <row r="4576" spans="1:14" x14ac:dyDescent="0.3">
      <c r="A4576" s="10" t="s">
        <v>9</v>
      </c>
      <c r="B4576" s="10" t="s">
        <v>162</v>
      </c>
      <c r="C4576" s="10" t="s">
        <v>4743</v>
      </c>
      <c r="D4576" s="10" t="s">
        <v>4766</v>
      </c>
      <c r="E4576" s="11" t="s">
        <v>5998</v>
      </c>
      <c r="F4576" s="10" t="s">
        <v>416</v>
      </c>
      <c r="G4576" s="11" t="s">
        <v>417</v>
      </c>
      <c r="H4576" s="42">
        <v>16301.7109</v>
      </c>
      <c r="I4576" s="42">
        <v>17.126401011713899</v>
      </c>
      <c r="J4576" s="42">
        <v>0</v>
      </c>
      <c r="K4576" s="42">
        <v>17.126401011713899</v>
      </c>
      <c r="N4576" s="43"/>
    </row>
    <row r="4577" spans="1:14" x14ac:dyDescent="0.3">
      <c r="A4577" s="10" t="s">
        <v>9</v>
      </c>
      <c r="B4577" s="10" t="s">
        <v>162</v>
      </c>
      <c r="C4577" s="10" t="s">
        <v>4743</v>
      </c>
      <c r="D4577" s="10" t="s">
        <v>4766</v>
      </c>
      <c r="E4577" s="11" t="s">
        <v>5998</v>
      </c>
      <c r="F4577" s="10" t="s">
        <v>4746</v>
      </c>
      <c r="G4577" s="11" t="s">
        <v>4747</v>
      </c>
      <c r="H4577" s="42">
        <v>9679.1407999999992</v>
      </c>
      <c r="I4577" s="42">
        <v>10.1688006007052</v>
      </c>
      <c r="J4577" s="42">
        <v>0</v>
      </c>
      <c r="K4577" s="42">
        <v>10.1688006007052</v>
      </c>
      <c r="N4577" s="43"/>
    </row>
    <row r="4578" spans="1:14" x14ac:dyDescent="0.3">
      <c r="A4578" s="10" t="s">
        <v>9</v>
      </c>
      <c r="B4578" s="10" t="s">
        <v>162</v>
      </c>
      <c r="C4578" s="10" t="s">
        <v>4743</v>
      </c>
      <c r="D4578" s="10" t="s">
        <v>4766</v>
      </c>
      <c r="E4578" s="11" t="s">
        <v>5998</v>
      </c>
      <c r="F4578" s="10" t="s">
        <v>4748</v>
      </c>
      <c r="G4578" s="11" t="s">
        <v>4749</v>
      </c>
      <c r="H4578" s="42">
        <v>140602.25690000001</v>
      </c>
      <c r="I4578" s="42">
        <v>147.71520872603301</v>
      </c>
      <c r="J4578" s="42">
        <v>0</v>
      </c>
      <c r="K4578" s="42">
        <v>147.71520872603301</v>
      </c>
      <c r="N4578" s="43"/>
    </row>
    <row r="4579" spans="1:14" x14ac:dyDescent="0.3">
      <c r="A4579" s="10" t="s">
        <v>9</v>
      </c>
      <c r="B4579" s="10" t="s">
        <v>162</v>
      </c>
      <c r="C4579" s="10" t="s">
        <v>4743</v>
      </c>
      <c r="D4579" s="10" t="s">
        <v>4766</v>
      </c>
      <c r="E4579" s="11" t="s">
        <v>5998</v>
      </c>
      <c r="F4579" s="10" t="s">
        <v>4760</v>
      </c>
      <c r="G4579" s="11" t="s">
        <v>4761</v>
      </c>
      <c r="H4579" s="42">
        <v>161998.2525</v>
      </c>
      <c r="I4579" s="42">
        <v>170.19361005390701</v>
      </c>
      <c r="J4579" s="42">
        <v>0</v>
      </c>
      <c r="K4579" s="42">
        <v>170.19361005390701</v>
      </c>
      <c r="N4579" s="43"/>
    </row>
    <row r="4580" spans="1:14" x14ac:dyDescent="0.3">
      <c r="A4580" s="10" t="s">
        <v>9</v>
      </c>
      <c r="B4580" s="10" t="s">
        <v>162</v>
      </c>
      <c r="C4580" s="10" t="s">
        <v>4743</v>
      </c>
      <c r="D4580" s="10" t="s">
        <v>4766</v>
      </c>
      <c r="E4580" s="11" t="s">
        <v>5998</v>
      </c>
      <c r="F4580" s="10" t="s">
        <v>5436</v>
      </c>
      <c r="G4580" s="11" t="s">
        <v>5437</v>
      </c>
      <c r="H4580" s="42">
        <v>9679.1407999999992</v>
      </c>
      <c r="I4580" s="42">
        <v>10.1688006007052</v>
      </c>
      <c r="J4580" s="42">
        <v>0</v>
      </c>
      <c r="K4580" s="42">
        <v>10.1688006007052</v>
      </c>
      <c r="N4580" s="43"/>
    </row>
    <row r="4581" spans="1:14" x14ac:dyDescent="0.3">
      <c r="A4581" s="10" t="s">
        <v>9</v>
      </c>
      <c r="B4581" s="10" t="s">
        <v>162</v>
      </c>
      <c r="C4581" s="10" t="s">
        <v>4743</v>
      </c>
      <c r="D4581" s="10" t="s">
        <v>4768</v>
      </c>
      <c r="E4581" s="11" t="s">
        <v>4830</v>
      </c>
      <c r="F4581" s="10" t="s">
        <v>13</v>
      </c>
      <c r="G4581" s="11" t="s">
        <v>415</v>
      </c>
      <c r="H4581" s="42">
        <v>0</v>
      </c>
      <c r="I4581" s="42">
        <v>0</v>
      </c>
      <c r="J4581" s="42">
        <v>0</v>
      </c>
      <c r="K4581" s="42">
        <v>0</v>
      </c>
      <c r="N4581" s="43"/>
    </row>
    <row r="4582" spans="1:14" x14ac:dyDescent="0.3">
      <c r="A4582" s="10" t="s">
        <v>9</v>
      </c>
      <c r="B4582" s="10" t="s">
        <v>162</v>
      </c>
      <c r="C4582" s="10" t="s">
        <v>4743</v>
      </c>
      <c r="D4582" s="10" t="s">
        <v>4768</v>
      </c>
      <c r="E4582" s="11" t="s">
        <v>4830</v>
      </c>
      <c r="F4582" s="10" t="s">
        <v>416</v>
      </c>
      <c r="G4582" s="11" t="s">
        <v>417</v>
      </c>
      <c r="H4582" s="42">
        <v>23506.617300000002</v>
      </c>
      <c r="I4582" s="42">
        <v>14.2076610284649</v>
      </c>
      <c r="J4582" s="42">
        <v>0</v>
      </c>
      <c r="K4582" s="42">
        <v>14.2076610284649</v>
      </c>
      <c r="N4582" s="43"/>
    </row>
    <row r="4583" spans="1:14" x14ac:dyDescent="0.3">
      <c r="A4583" s="10" t="s">
        <v>9</v>
      </c>
      <c r="B4583" s="10" t="s">
        <v>162</v>
      </c>
      <c r="C4583" s="10" t="s">
        <v>4743</v>
      </c>
      <c r="D4583" s="10" t="s">
        <v>4768</v>
      </c>
      <c r="E4583" s="11" t="s">
        <v>4830</v>
      </c>
      <c r="F4583" s="10" t="s">
        <v>4746</v>
      </c>
      <c r="G4583" s="11" t="s">
        <v>4747</v>
      </c>
      <c r="H4583" s="42">
        <v>23506.617300000002</v>
      </c>
      <c r="I4583" s="42">
        <v>14.2076610284649</v>
      </c>
      <c r="J4583" s="42">
        <v>0</v>
      </c>
      <c r="K4583" s="42">
        <v>14.2076610284649</v>
      </c>
      <c r="N4583" s="43"/>
    </row>
    <row r="4584" spans="1:14" x14ac:dyDescent="0.3">
      <c r="A4584" s="10" t="s">
        <v>9</v>
      </c>
      <c r="B4584" s="10" t="s">
        <v>162</v>
      </c>
      <c r="C4584" s="10" t="s">
        <v>4743</v>
      </c>
      <c r="D4584" s="10" t="s">
        <v>4768</v>
      </c>
      <c r="E4584" s="11" t="s">
        <v>4830</v>
      </c>
      <c r="F4584" s="10" t="s">
        <v>4748</v>
      </c>
      <c r="G4584" s="11" t="s">
        <v>4749</v>
      </c>
      <c r="H4584" s="42">
        <v>46481.227200000001</v>
      </c>
      <c r="I4584" s="42">
        <v>5.7778594395957699</v>
      </c>
      <c r="J4584" s="42">
        <v>0</v>
      </c>
      <c r="K4584" s="42">
        <v>5.7778594395957699</v>
      </c>
      <c r="N4584" s="43"/>
    </row>
    <row r="4585" spans="1:14" x14ac:dyDescent="0.3">
      <c r="A4585" s="10" t="s">
        <v>9</v>
      </c>
      <c r="B4585" s="10" t="s">
        <v>162</v>
      </c>
      <c r="C4585" s="10" t="s">
        <v>4743</v>
      </c>
      <c r="D4585" s="10" t="s">
        <v>4768</v>
      </c>
      <c r="E4585" s="11" t="s">
        <v>4830</v>
      </c>
      <c r="F4585" s="10" t="s">
        <v>4760</v>
      </c>
      <c r="G4585" s="11" t="s">
        <v>4761</v>
      </c>
      <c r="H4585" s="42">
        <v>14719.0553</v>
      </c>
      <c r="I4585" s="42">
        <v>1.8296554892053301</v>
      </c>
      <c r="J4585" s="42">
        <v>0</v>
      </c>
      <c r="K4585" s="42">
        <v>1.8296554892053301</v>
      </c>
      <c r="N4585" s="43"/>
    </row>
    <row r="4586" spans="1:14" x14ac:dyDescent="0.3">
      <c r="A4586" s="10" t="s">
        <v>9</v>
      </c>
      <c r="B4586" s="10" t="s">
        <v>162</v>
      </c>
      <c r="C4586" s="10" t="s">
        <v>4743</v>
      </c>
      <c r="D4586" s="10" t="s">
        <v>4770</v>
      </c>
      <c r="E4586" s="11" t="s">
        <v>5999</v>
      </c>
      <c r="F4586" s="10" t="s">
        <v>416</v>
      </c>
      <c r="G4586" s="11" t="s">
        <v>417</v>
      </c>
      <c r="H4586" s="42">
        <v>2497.2725999999998</v>
      </c>
      <c r="I4586" s="42" t="s">
        <v>414</v>
      </c>
      <c r="J4586" s="42">
        <v>0</v>
      </c>
      <c r="K4586" s="42">
        <v>0</v>
      </c>
      <c r="N4586" s="43"/>
    </row>
    <row r="4587" spans="1:14" x14ac:dyDescent="0.3">
      <c r="A4587" s="10" t="s">
        <v>9</v>
      </c>
      <c r="B4587" s="10" t="s">
        <v>162</v>
      </c>
      <c r="C4587" s="10" t="s">
        <v>4743</v>
      </c>
      <c r="D4587" s="10" t="s">
        <v>4770</v>
      </c>
      <c r="E4587" s="11" t="s">
        <v>5999</v>
      </c>
      <c r="F4587" s="10" t="s">
        <v>4746</v>
      </c>
      <c r="G4587" s="11" t="s">
        <v>4747</v>
      </c>
      <c r="H4587" s="42">
        <v>0</v>
      </c>
      <c r="I4587" s="42" t="s">
        <v>414</v>
      </c>
      <c r="J4587" s="42">
        <v>0</v>
      </c>
      <c r="K4587" s="42">
        <v>0</v>
      </c>
      <c r="N4587" s="43"/>
    </row>
    <row r="4588" spans="1:14" x14ac:dyDescent="0.3">
      <c r="A4588" s="10" t="s">
        <v>9</v>
      </c>
      <c r="B4588" s="10" t="s">
        <v>162</v>
      </c>
      <c r="C4588" s="10" t="s">
        <v>4743</v>
      </c>
      <c r="D4588" s="10" t="s">
        <v>4770</v>
      </c>
      <c r="E4588" s="11" t="s">
        <v>5999</v>
      </c>
      <c r="F4588" s="10" t="s">
        <v>4748</v>
      </c>
      <c r="G4588" s="11" t="s">
        <v>4749</v>
      </c>
      <c r="H4588" s="42">
        <v>203.2664</v>
      </c>
      <c r="I4588" s="42" t="s">
        <v>414</v>
      </c>
      <c r="J4588" s="42">
        <v>0</v>
      </c>
      <c r="K4588" s="42">
        <v>0</v>
      </c>
      <c r="N4588" s="43"/>
    </row>
    <row r="4589" spans="1:14" x14ac:dyDescent="0.3">
      <c r="A4589" s="10" t="s">
        <v>9</v>
      </c>
      <c r="B4589" s="10" t="s">
        <v>162</v>
      </c>
      <c r="C4589" s="10" t="s">
        <v>4743</v>
      </c>
      <c r="D4589" s="10" t="s">
        <v>4772</v>
      </c>
      <c r="E4589" s="11" t="s">
        <v>6000</v>
      </c>
      <c r="F4589" s="10" t="s">
        <v>13</v>
      </c>
      <c r="G4589" s="11" t="s">
        <v>415</v>
      </c>
      <c r="H4589" s="42">
        <v>0</v>
      </c>
      <c r="I4589" s="42">
        <v>0</v>
      </c>
      <c r="J4589" s="42">
        <v>0</v>
      </c>
      <c r="K4589" s="42">
        <v>0</v>
      </c>
      <c r="N4589" s="43"/>
    </row>
    <row r="4590" spans="1:14" x14ac:dyDescent="0.3">
      <c r="A4590" s="10" t="s">
        <v>9</v>
      </c>
      <c r="B4590" s="10" t="s">
        <v>162</v>
      </c>
      <c r="C4590" s="10" t="s">
        <v>4743</v>
      </c>
      <c r="D4590" s="10" t="s">
        <v>4772</v>
      </c>
      <c r="E4590" s="11" t="s">
        <v>6000</v>
      </c>
      <c r="F4590" s="10" t="s">
        <v>416</v>
      </c>
      <c r="G4590" s="11" t="s">
        <v>417</v>
      </c>
      <c r="H4590" s="42">
        <v>11093.546899999999</v>
      </c>
      <c r="I4590" s="42">
        <v>8.7820501738231709</v>
      </c>
      <c r="J4590" s="42">
        <v>0</v>
      </c>
      <c r="K4590" s="42">
        <v>8.7820501738231709</v>
      </c>
      <c r="N4590" s="43"/>
    </row>
    <row r="4591" spans="1:14" x14ac:dyDescent="0.3">
      <c r="A4591" s="10" t="s">
        <v>9</v>
      </c>
      <c r="B4591" s="10" t="s">
        <v>162</v>
      </c>
      <c r="C4591" s="10" t="s">
        <v>4743</v>
      </c>
      <c r="D4591" s="10" t="s">
        <v>4772</v>
      </c>
      <c r="E4591" s="11" t="s">
        <v>6000</v>
      </c>
      <c r="F4591" s="10" t="s">
        <v>4746</v>
      </c>
      <c r="G4591" s="11" t="s">
        <v>4747</v>
      </c>
      <c r="H4591" s="42">
        <v>163.1404</v>
      </c>
      <c r="I4591" s="42">
        <v>0.12914779667387</v>
      </c>
      <c r="J4591" s="42">
        <v>0</v>
      </c>
      <c r="K4591" s="42">
        <v>0.12914779667387</v>
      </c>
      <c r="N4591" s="43"/>
    </row>
    <row r="4592" spans="1:14" x14ac:dyDescent="0.3">
      <c r="A4592" s="10" t="s">
        <v>9</v>
      </c>
      <c r="B4592" s="10" t="s">
        <v>162</v>
      </c>
      <c r="C4592" s="10" t="s">
        <v>4743</v>
      </c>
      <c r="D4592" s="10" t="s">
        <v>4772</v>
      </c>
      <c r="E4592" s="11" t="s">
        <v>6000</v>
      </c>
      <c r="F4592" s="10" t="s">
        <v>4748</v>
      </c>
      <c r="G4592" s="11" t="s">
        <v>4749</v>
      </c>
      <c r="H4592" s="42">
        <v>15534.9535</v>
      </c>
      <c r="I4592" s="42">
        <v>14.2062576341257</v>
      </c>
      <c r="J4592" s="42">
        <v>0</v>
      </c>
      <c r="K4592" s="42">
        <v>14.2062576341257</v>
      </c>
      <c r="N4592" s="43"/>
    </row>
    <row r="4593" spans="1:14" x14ac:dyDescent="0.3">
      <c r="A4593" s="10" t="s">
        <v>9</v>
      </c>
      <c r="B4593" s="10" t="s">
        <v>162</v>
      </c>
      <c r="C4593" s="10" t="s">
        <v>4743</v>
      </c>
      <c r="D4593" s="10" t="s">
        <v>4774</v>
      </c>
      <c r="E4593" s="11" t="s">
        <v>4773</v>
      </c>
      <c r="F4593" s="10" t="s">
        <v>13</v>
      </c>
      <c r="G4593" s="11" t="s">
        <v>415</v>
      </c>
      <c r="H4593" s="42">
        <v>0</v>
      </c>
      <c r="I4593" s="42">
        <v>0</v>
      </c>
      <c r="J4593" s="42">
        <v>0</v>
      </c>
      <c r="K4593" s="42">
        <v>0</v>
      </c>
      <c r="N4593" s="43"/>
    </row>
    <row r="4594" spans="1:14" x14ac:dyDescent="0.3">
      <c r="A4594" s="10" t="s">
        <v>9</v>
      </c>
      <c r="B4594" s="10" t="s">
        <v>162</v>
      </c>
      <c r="C4594" s="10" t="s">
        <v>4743</v>
      </c>
      <c r="D4594" s="10" t="s">
        <v>4774</v>
      </c>
      <c r="E4594" s="11" t="s">
        <v>4773</v>
      </c>
      <c r="F4594" s="10" t="s">
        <v>416</v>
      </c>
      <c r="G4594" s="11" t="s">
        <v>417</v>
      </c>
      <c r="H4594" s="42">
        <v>7460.9958999999999</v>
      </c>
      <c r="I4594" s="42">
        <v>2.01779411764706</v>
      </c>
      <c r="J4594" s="42">
        <v>0</v>
      </c>
      <c r="K4594" s="42">
        <v>2.01779411764706</v>
      </c>
      <c r="N4594" s="43"/>
    </row>
    <row r="4595" spans="1:14" x14ac:dyDescent="0.3">
      <c r="A4595" s="10" t="s">
        <v>9</v>
      </c>
      <c r="B4595" s="10" t="s">
        <v>162</v>
      </c>
      <c r="C4595" s="10" t="s">
        <v>4743</v>
      </c>
      <c r="D4595" s="10" t="s">
        <v>4774</v>
      </c>
      <c r="E4595" s="11" t="s">
        <v>4773</v>
      </c>
      <c r="F4595" s="10" t="s">
        <v>4746</v>
      </c>
      <c r="G4595" s="11" t="s">
        <v>4747</v>
      </c>
      <c r="H4595" s="42">
        <v>1979.4478999999999</v>
      </c>
      <c r="I4595" s="42">
        <v>0.53533313325330101</v>
      </c>
      <c r="J4595" s="42">
        <v>0</v>
      </c>
      <c r="K4595" s="42">
        <v>0.53533313325330101</v>
      </c>
      <c r="N4595" s="43"/>
    </row>
    <row r="4596" spans="1:14" x14ac:dyDescent="0.3">
      <c r="A4596" s="10" t="s">
        <v>9</v>
      </c>
      <c r="B4596" s="10" t="s">
        <v>162</v>
      </c>
      <c r="C4596" s="10" t="s">
        <v>4743</v>
      </c>
      <c r="D4596" s="10" t="s">
        <v>4774</v>
      </c>
      <c r="E4596" s="11" t="s">
        <v>4773</v>
      </c>
      <c r="F4596" s="10" t="s">
        <v>4748</v>
      </c>
      <c r="G4596" s="11" t="s">
        <v>4749</v>
      </c>
      <c r="H4596" s="42">
        <v>7308.7307000000001</v>
      </c>
      <c r="I4596" s="42">
        <v>1.97661464585834</v>
      </c>
      <c r="J4596" s="42">
        <v>0</v>
      </c>
      <c r="K4596" s="42">
        <v>1.97661464585834</v>
      </c>
      <c r="N4596" s="43"/>
    </row>
    <row r="4597" spans="1:14" x14ac:dyDescent="0.3">
      <c r="A4597" s="10" t="s">
        <v>9</v>
      </c>
      <c r="B4597" s="10" t="s">
        <v>162</v>
      </c>
      <c r="C4597" s="10" t="s">
        <v>4743</v>
      </c>
      <c r="D4597" s="10" t="s">
        <v>4774</v>
      </c>
      <c r="E4597" s="11" t="s">
        <v>4773</v>
      </c>
      <c r="F4597" s="10" t="s">
        <v>4760</v>
      </c>
      <c r="G4597" s="11" t="s">
        <v>4761</v>
      </c>
      <c r="H4597" s="42">
        <v>50704.319300000003</v>
      </c>
      <c r="I4597" s="42">
        <v>13.7127641056423</v>
      </c>
      <c r="J4597" s="42">
        <v>0</v>
      </c>
      <c r="K4597" s="42">
        <v>13.7127641056423</v>
      </c>
      <c r="N4597" s="43"/>
    </row>
    <row r="4598" spans="1:14" x14ac:dyDescent="0.3">
      <c r="A4598" s="10" t="s">
        <v>9</v>
      </c>
      <c r="B4598" s="10" t="s">
        <v>162</v>
      </c>
      <c r="C4598" s="10" t="s">
        <v>4743</v>
      </c>
      <c r="D4598" s="10" t="s">
        <v>4776</v>
      </c>
      <c r="E4598" s="11" t="s">
        <v>6001</v>
      </c>
      <c r="F4598" s="10" t="s">
        <v>13</v>
      </c>
      <c r="G4598" s="11" t="s">
        <v>415</v>
      </c>
      <c r="H4598" s="42">
        <v>0</v>
      </c>
      <c r="I4598" s="42">
        <v>0</v>
      </c>
      <c r="J4598" s="42">
        <v>0</v>
      </c>
      <c r="K4598" s="42">
        <v>0</v>
      </c>
      <c r="N4598" s="43"/>
    </row>
    <row r="4599" spans="1:14" x14ac:dyDescent="0.3">
      <c r="A4599" s="10" t="s">
        <v>9</v>
      </c>
      <c r="B4599" s="10" t="s">
        <v>162</v>
      </c>
      <c r="C4599" s="10" t="s">
        <v>4743</v>
      </c>
      <c r="D4599" s="10" t="s">
        <v>4776</v>
      </c>
      <c r="E4599" s="11" t="s">
        <v>6001</v>
      </c>
      <c r="F4599" s="10" t="s">
        <v>416</v>
      </c>
      <c r="G4599" s="11" t="s">
        <v>417</v>
      </c>
      <c r="H4599" s="42">
        <v>22686.3236</v>
      </c>
      <c r="I4599" s="42">
        <v>8.6065054323560108</v>
      </c>
      <c r="J4599" s="42">
        <v>0</v>
      </c>
      <c r="K4599" s="42">
        <v>8.6065054323560108</v>
      </c>
      <c r="N4599" s="43"/>
    </row>
    <row r="4600" spans="1:14" x14ac:dyDescent="0.3">
      <c r="A4600" s="10" t="s">
        <v>9</v>
      </c>
      <c r="B4600" s="10" t="s">
        <v>162</v>
      </c>
      <c r="C4600" s="10" t="s">
        <v>4743</v>
      </c>
      <c r="D4600" s="10" t="s">
        <v>4776</v>
      </c>
      <c r="E4600" s="11" t="s">
        <v>6001</v>
      </c>
      <c r="F4600" s="10" t="s">
        <v>4746</v>
      </c>
      <c r="G4600" s="11" t="s">
        <v>4747</v>
      </c>
      <c r="H4600" s="42">
        <v>0</v>
      </c>
      <c r="I4600" s="42">
        <v>0</v>
      </c>
      <c r="J4600" s="42">
        <v>0</v>
      </c>
      <c r="K4600" s="42">
        <v>0</v>
      </c>
      <c r="N4600" s="43"/>
    </row>
    <row r="4601" spans="1:14" x14ac:dyDescent="0.3">
      <c r="A4601" s="10" t="s">
        <v>9</v>
      </c>
      <c r="B4601" s="10" t="s">
        <v>162</v>
      </c>
      <c r="C4601" s="10" t="s">
        <v>4743</v>
      </c>
      <c r="D4601" s="10" t="s">
        <v>4776</v>
      </c>
      <c r="E4601" s="11" t="s">
        <v>6001</v>
      </c>
      <c r="F4601" s="10" t="s">
        <v>4748</v>
      </c>
      <c r="G4601" s="11" t="s">
        <v>4749</v>
      </c>
      <c r="H4601" s="42">
        <v>23998.7556</v>
      </c>
      <c r="I4601" s="42">
        <v>9.1044024408394097</v>
      </c>
      <c r="J4601" s="42">
        <v>0</v>
      </c>
      <c r="K4601" s="42">
        <v>9.1044024408394097</v>
      </c>
      <c r="N4601" s="43"/>
    </row>
    <row r="4602" spans="1:14" x14ac:dyDescent="0.3">
      <c r="A4602" s="10" t="s">
        <v>9</v>
      </c>
      <c r="B4602" s="10" t="s">
        <v>162</v>
      </c>
      <c r="C4602" s="10" t="s">
        <v>4743</v>
      </c>
      <c r="D4602" s="10" t="s">
        <v>4776</v>
      </c>
      <c r="E4602" s="11" t="s">
        <v>6001</v>
      </c>
      <c r="F4602" s="10" t="s">
        <v>4760</v>
      </c>
      <c r="G4602" s="11" t="s">
        <v>4761</v>
      </c>
      <c r="H4602" s="42">
        <v>56997.044500000004</v>
      </c>
      <c r="I4602" s="42">
        <v>21.622955796993601</v>
      </c>
      <c r="J4602" s="42">
        <v>0</v>
      </c>
      <c r="K4602" s="42">
        <v>21.622955796993601</v>
      </c>
      <c r="N4602" s="43"/>
    </row>
    <row r="4603" spans="1:14" x14ac:dyDescent="0.3">
      <c r="A4603" s="10" t="s">
        <v>9</v>
      </c>
      <c r="B4603" s="10" t="s">
        <v>162</v>
      </c>
      <c r="C4603" s="10" t="s">
        <v>4743</v>
      </c>
      <c r="D4603" s="10" t="s">
        <v>4835</v>
      </c>
      <c r="E4603" s="11" t="s">
        <v>6002</v>
      </c>
      <c r="F4603" s="10" t="s">
        <v>13</v>
      </c>
      <c r="G4603" s="11" t="s">
        <v>415</v>
      </c>
      <c r="H4603" s="42">
        <v>0</v>
      </c>
      <c r="I4603" s="42">
        <v>0</v>
      </c>
      <c r="J4603" s="42">
        <v>0</v>
      </c>
      <c r="K4603" s="42">
        <v>0</v>
      </c>
      <c r="N4603" s="43"/>
    </row>
    <row r="4604" spans="1:14" x14ac:dyDescent="0.3">
      <c r="A4604" s="10" t="s">
        <v>9</v>
      </c>
      <c r="B4604" s="10" t="s">
        <v>162</v>
      </c>
      <c r="C4604" s="10" t="s">
        <v>4743</v>
      </c>
      <c r="D4604" s="10" t="s">
        <v>4835</v>
      </c>
      <c r="E4604" s="11" t="s">
        <v>6002</v>
      </c>
      <c r="F4604" s="10" t="s">
        <v>416</v>
      </c>
      <c r="G4604" s="11" t="s">
        <v>417</v>
      </c>
      <c r="H4604" s="42">
        <v>17196.912</v>
      </c>
      <c r="I4604" s="42">
        <v>11.9220512522812</v>
      </c>
      <c r="J4604" s="42">
        <v>0</v>
      </c>
      <c r="K4604" s="42">
        <v>11.9220512522812</v>
      </c>
      <c r="N4604" s="43"/>
    </row>
    <row r="4605" spans="1:14" x14ac:dyDescent="0.3">
      <c r="A4605" s="10" t="s">
        <v>9</v>
      </c>
      <c r="B4605" s="10" t="s">
        <v>162</v>
      </c>
      <c r="C4605" s="10" t="s">
        <v>4743</v>
      </c>
      <c r="D4605" s="10" t="s">
        <v>4835</v>
      </c>
      <c r="E4605" s="11" t="s">
        <v>6002</v>
      </c>
      <c r="F4605" s="10" t="s">
        <v>4746</v>
      </c>
      <c r="G4605" s="11" t="s">
        <v>4747</v>
      </c>
      <c r="H4605" s="42">
        <v>17196.912</v>
      </c>
      <c r="I4605" s="42">
        <v>11.9220512522812</v>
      </c>
      <c r="J4605" s="42">
        <v>0</v>
      </c>
      <c r="K4605" s="42">
        <v>11.9220512522812</v>
      </c>
      <c r="N4605" s="43"/>
    </row>
    <row r="4606" spans="1:14" x14ac:dyDescent="0.3">
      <c r="A4606" s="10" t="s">
        <v>9</v>
      </c>
      <c r="B4606" s="10" t="s">
        <v>162</v>
      </c>
      <c r="C4606" s="10" t="s">
        <v>4743</v>
      </c>
      <c r="D4606" s="10" t="s">
        <v>4835</v>
      </c>
      <c r="E4606" s="11" t="s">
        <v>6002</v>
      </c>
      <c r="F4606" s="10" t="s">
        <v>4748</v>
      </c>
      <c r="G4606" s="11" t="s">
        <v>4749</v>
      </c>
      <c r="H4606" s="42">
        <v>15077.3608</v>
      </c>
      <c r="I4606" s="42">
        <v>6.94846376811594</v>
      </c>
      <c r="J4606" s="42">
        <v>0</v>
      </c>
      <c r="K4606" s="42">
        <v>6.94846376811594</v>
      </c>
      <c r="N4606" s="43"/>
    </row>
    <row r="4607" spans="1:14" x14ac:dyDescent="0.3">
      <c r="A4607" s="10" t="s">
        <v>9</v>
      </c>
      <c r="B4607" s="10" t="s">
        <v>162</v>
      </c>
      <c r="C4607" s="10" t="s">
        <v>4743</v>
      </c>
      <c r="D4607" s="10" t="s">
        <v>4835</v>
      </c>
      <c r="E4607" s="11" t="s">
        <v>6002</v>
      </c>
      <c r="F4607" s="10" t="s">
        <v>4760</v>
      </c>
      <c r="G4607" s="11" t="s">
        <v>4761</v>
      </c>
      <c r="H4607" s="42">
        <v>49871.270199999999</v>
      </c>
      <c r="I4607" s="42">
        <v>22.9833801560758</v>
      </c>
      <c r="J4607" s="42">
        <v>0</v>
      </c>
      <c r="K4607" s="42">
        <v>22.9833801560758</v>
      </c>
      <c r="N4607" s="43"/>
    </row>
    <row r="4608" spans="1:14" x14ac:dyDescent="0.3">
      <c r="A4608" s="10" t="s">
        <v>9</v>
      </c>
      <c r="B4608" s="10" t="s">
        <v>162</v>
      </c>
      <c r="C4608" s="10" t="s">
        <v>4779</v>
      </c>
      <c r="D4608" s="10" t="s">
        <v>6003</v>
      </c>
      <c r="E4608" s="11" t="s">
        <v>6004</v>
      </c>
      <c r="F4608" s="10" t="s">
        <v>13</v>
      </c>
      <c r="G4608" s="11" t="s">
        <v>415</v>
      </c>
      <c r="H4608" s="42">
        <v>0</v>
      </c>
      <c r="I4608" s="42">
        <v>0</v>
      </c>
      <c r="J4608" s="42">
        <v>0</v>
      </c>
      <c r="K4608" s="42">
        <v>0</v>
      </c>
      <c r="N4608" s="43"/>
    </row>
    <row r="4609" spans="1:14" x14ac:dyDescent="0.3">
      <c r="A4609" s="10" t="s">
        <v>9</v>
      </c>
      <c r="B4609" s="10" t="s">
        <v>162</v>
      </c>
      <c r="C4609" s="10" t="s">
        <v>4779</v>
      </c>
      <c r="D4609" s="10" t="s">
        <v>6003</v>
      </c>
      <c r="E4609" s="11" t="s">
        <v>6004</v>
      </c>
      <c r="F4609" s="10" t="s">
        <v>416</v>
      </c>
      <c r="G4609" s="11" t="s">
        <v>417</v>
      </c>
      <c r="H4609" s="42">
        <v>1251104.2359</v>
      </c>
      <c r="I4609" s="42">
        <v>1027.8634971335</v>
      </c>
      <c r="J4609" s="42">
        <v>0</v>
      </c>
      <c r="K4609" s="42">
        <v>1027.8634971335</v>
      </c>
      <c r="N4609" s="43"/>
    </row>
    <row r="4610" spans="1:14" x14ac:dyDescent="0.3">
      <c r="A4610" s="10" t="s">
        <v>9</v>
      </c>
      <c r="B4610" s="10" t="s">
        <v>162</v>
      </c>
      <c r="C4610" s="10" t="s">
        <v>4779</v>
      </c>
      <c r="D4610" s="10" t="s">
        <v>6003</v>
      </c>
      <c r="E4610" s="11" t="s">
        <v>6004</v>
      </c>
      <c r="F4610" s="10" t="s">
        <v>243</v>
      </c>
      <c r="G4610" s="11" t="s">
        <v>655</v>
      </c>
      <c r="H4610" s="42">
        <v>88217.254100000006</v>
      </c>
      <c r="I4610" s="42">
        <v>72.476211536211494</v>
      </c>
      <c r="J4610" s="42">
        <v>0</v>
      </c>
      <c r="K4610" s="42">
        <v>72.476211536211494</v>
      </c>
      <c r="N4610" s="43"/>
    </row>
    <row r="4611" spans="1:14" x14ac:dyDescent="0.3">
      <c r="A4611" s="10" t="s">
        <v>9</v>
      </c>
      <c r="B4611" s="10" t="s">
        <v>162</v>
      </c>
      <c r="C4611" s="10" t="s">
        <v>4779</v>
      </c>
      <c r="D4611" s="10" t="s">
        <v>6003</v>
      </c>
      <c r="E4611" s="11" t="s">
        <v>6004</v>
      </c>
      <c r="F4611" s="10" t="s">
        <v>4731</v>
      </c>
      <c r="G4611" s="11" t="s">
        <v>4732</v>
      </c>
      <c r="H4611" s="42">
        <v>0</v>
      </c>
      <c r="I4611" s="42">
        <v>0</v>
      </c>
      <c r="J4611" s="42">
        <v>0</v>
      </c>
      <c r="K4611" s="42">
        <v>0</v>
      </c>
      <c r="N4611" s="43"/>
    </row>
    <row r="4612" spans="1:14" x14ac:dyDescent="0.3">
      <c r="A4612" s="10" t="s">
        <v>9</v>
      </c>
      <c r="B4612" s="10" t="s">
        <v>162</v>
      </c>
      <c r="C4612" s="10" t="s">
        <v>4779</v>
      </c>
      <c r="D4612" s="10" t="s">
        <v>6003</v>
      </c>
      <c r="E4612" s="11" t="s">
        <v>6004</v>
      </c>
      <c r="F4612" s="10" t="s">
        <v>4786</v>
      </c>
      <c r="G4612" s="11" t="s">
        <v>4787</v>
      </c>
      <c r="H4612" s="42">
        <v>251903.60399999999</v>
      </c>
      <c r="I4612" s="42">
        <v>206.95519363519401</v>
      </c>
      <c r="J4612" s="42">
        <v>0</v>
      </c>
      <c r="K4612" s="42">
        <v>206.95519363519401</v>
      </c>
      <c r="N4612" s="43"/>
    </row>
    <row r="4613" spans="1:14" x14ac:dyDescent="0.3">
      <c r="A4613" s="10" t="s">
        <v>9</v>
      </c>
      <c r="B4613" s="10" t="s">
        <v>162</v>
      </c>
      <c r="C4613" s="10" t="s">
        <v>4779</v>
      </c>
      <c r="D4613" s="10" t="s">
        <v>6003</v>
      </c>
      <c r="E4613" s="11" t="s">
        <v>6004</v>
      </c>
      <c r="F4613" s="10" t="s">
        <v>4788</v>
      </c>
      <c r="G4613" s="11" t="s">
        <v>4789</v>
      </c>
      <c r="H4613" s="42">
        <v>0</v>
      </c>
      <c r="I4613" s="42">
        <v>0</v>
      </c>
      <c r="J4613" s="42">
        <v>0</v>
      </c>
      <c r="K4613" s="42">
        <v>0</v>
      </c>
      <c r="N4613" s="43"/>
    </row>
    <row r="4614" spans="1:14" x14ac:dyDescent="0.3">
      <c r="A4614" s="10" t="s">
        <v>9</v>
      </c>
      <c r="B4614" s="10" t="s">
        <v>162</v>
      </c>
      <c r="C4614" s="10" t="s">
        <v>4779</v>
      </c>
      <c r="D4614" s="10" t="s">
        <v>6003</v>
      </c>
      <c r="E4614" s="11" t="s">
        <v>6004</v>
      </c>
      <c r="F4614" s="10" t="s">
        <v>4741</v>
      </c>
      <c r="G4614" s="11" t="s">
        <v>4742</v>
      </c>
      <c r="H4614" s="42">
        <v>108869.2702</v>
      </c>
      <c r="I4614" s="42">
        <v>89.4431859131859</v>
      </c>
      <c r="J4614" s="42">
        <v>0</v>
      </c>
      <c r="K4614" s="42">
        <v>89.4431859131859</v>
      </c>
      <c r="N4614" s="43"/>
    </row>
    <row r="4615" spans="1:14" x14ac:dyDescent="0.3">
      <c r="A4615" s="10" t="s">
        <v>9</v>
      </c>
      <c r="B4615" s="10" t="s">
        <v>162</v>
      </c>
      <c r="C4615" s="10" t="s">
        <v>4779</v>
      </c>
      <c r="D4615" s="10" t="s">
        <v>6003</v>
      </c>
      <c r="E4615" s="11" t="s">
        <v>6004</v>
      </c>
      <c r="F4615" s="10" t="s">
        <v>4861</v>
      </c>
      <c r="G4615" s="11" t="s">
        <v>4862</v>
      </c>
      <c r="H4615" s="42">
        <v>3824.4474</v>
      </c>
      <c r="I4615" s="42">
        <v>3.1420322920322898</v>
      </c>
      <c r="J4615" s="42">
        <v>0</v>
      </c>
      <c r="K4615" s="42">
        <v>3.1420322920322898</v>
      </c>
      <c r="N4615" s="43"/>
    </row>
    <row r="4616" spans="1:14" x14ac:dyDescent="0.3">
      <c r="A4616" s="10" t="s">
        <v>9</v>
      </c>
      <c r="B4616" s="10" t="s">
        <v>162</v>
      </c>
      <c r="C4616" s="10" t="s">
        <v>4779</v>
      </c>
      <c r="D4616" s="10" t="s">
        <v>6005</v>
      </c>
      <c r="E4616" s="11" t="s">
        <v>6006</v>
      </c>
      <c r="F4616" s="10" t="s">
        <v>13</v>
      </c>
      <c r="G4616" s="11" t="s">
        <v>415</v>
      </c>
      <c r="H4616" s="42">
        <v>0</v>
      </c>
      <c r="I4616" s="42">
        <v>0</v>
      </c>
      <c r="J4616" s="42">
        <v>0</v>
      </c>
      <c r="K4616" s="42">
        <v>0</v>
      </c>
      <c r="N4616" s="43"/>
    </row>
    <row r="4617" spans="1:14" x14ac:dyDescent="0.3">
      <c r="A4617" s="10" t="s">
        <v>9</v>
      </c>
      <c r="B4617" s="10" t="s">
        <v>162</v>
      </c>
      <c r="C4617" s="10" t="s">
        <v>4779</v>
      </c>
      <c r="D4617" s="10" t="s">
        <v>6005</v>
      </c>
      <c r="E4617" s="11" t="s">
        <v>6006</v>
      </c>
      <c r="F4617" s="10" t="s">
        <v>416</v>
      </c>
      <c r="G4617" s="11" t="s">
        <v>417</v>
      </c>
      <c r="H4617" s="42">
        <v>857987.93319999997</v>
      </c>
      <c r="I4617" s="42">
        <v>1698.4062752806101</v>
      </c>
      <c r="J4617" s="42">
        <v>0</v>
      </c>
      <c r="K4617" s="42">
        <v>1698.4062752806101</v>
      </c>
      <c r="N4617" s="43"/>
    </row>
    <row r="4618" spans="1:14" x14ac:dyDescent="0.3">
      <c r="A4618" s="10" t="s">
        <v>9</v>
      </c>
      <c r="B4618" s="10" t="s">
        <v>162</v>
      </c>
      <c r="C4618" s="10" t="s">
        <v>4779</v>
      </c>
      <c r="D4618" s="10" t="s">
        <v>6005</v>
      </c>
      <c r="E4618" s="11" t="s">
        <v>6006</v>
      </c>
      <c r="F4618" s="10" t="s">
        <v>4867</v>
      </c>
      <c r="G4618" s="11" t="s">
        <v>4868</v>
      </c>
      <c r="H4618" s="42">
        <v>151635.04310000001</v>
      </c>
      <c r="I4618" s="42">
        <v>300.16495422334901</v>
      </c>
      <c r="J4618" s="42">
        <v>0</v>
      </c>
      <c r="K4618" s="42">
        <v>300.16495422334901</v>
      </c>
      <c r="N4618" s="43"/>
    </row>
    <row r="4619" spans="1:14" x14ac:dyDescent="0.3">
      <c r="A4619" s="10" t="s">
        <v>9</v>
      </c>
      <c r="B4619" s="10" t="s">
        <v>162</v>
      </c>
      <c r="C4619" s="10" t="s">
        <v>4779</v>
      </c>
      <c r="D4619" s="10" t="s">
        <v>6005</v>
      </c>
      <c r="E4619" s="11" t="s">
        <v>6006</v>
      </c>
      <c r="F4619" s="10" t="s">
        <v>4731</v>
      </c>
      <c r="G4619" s="11" t="s">
        <v>4732</v>
      </c>
      <c r="H4619" s="42">
        <v>0</v>
      </c>
      <c r="I4619" s="42">
        <v>0</v>
      </c>
      <c r="J4619" s="42">
        <v>0</v>
      </c>
      <c r="K4619" s="42">
        <v>0</v>
      </c>
      <c r="N4619" s="43"/>
    </row>
    <row r="4620" spans="1:14" x14ac:dyDescent="0.3">
      <c r="A4620" s="10" t="s">
        <v>9</v>
      </c>
      <c r="B4620" s="10" t="s">
        <v>162</v>
      </c>
      <c r="C4620" s="10" t="s">
        <v>4779</v>
      </c>
      <c r="D4620" s="10" t="s">
        <v>6005</v>
      </c>
      <c r="E4620" s="11" t="s">
        <v>6006</v>
      </c>
      <c r="F4620" s="10" t="s">
        <v>4786</v>
      </c>
      <c r="G4620" s="11" t="s">
        <v>4787</v>
      </c>
      <c r="H4620" s="42">
        <v>0</v>
      </c>
      <c r="I4620" s="42">
        <v>0</v>
      </c>
      <c r="J4620" s="42">
        <v>0</v>
      </c>
      <c r="K4620" s="42">
        <v>0</v>
      </c>
      <c r="N4620" s="43"/>
    </row>
    <row r="4621" spans="1:14" x14ac:dyDescent="0.3">
      <c r="A4621" s="10" t="s">
        <v>9</v>
      </c>
      <c r="B4621" s="10" t="s">
        <v>162</v>
      </c>
      <c r="C4621" s="10" t="s">
        <v>4779</v>
      </c>
      <c r="D4621" s="10" t="s">
        <v>6005</v>
      </c>
      <c r="E4621" s="11" t="s">
        <v>6006</v>
      </c>
      <c r="F4621" s="10" t="s">
        <v>4788</v>
      </c>
      <c r="G4621" s="11" t="s">
        <v>4789</v>
      </c>
      <c r="H4621" s="42">
        <v>0</v>
      </c>
      <c r="I4621" s="42">
        <v>0</v>
      </c>
      <c r="J4621" s="42">
        <v>0</v>
      </c>
      <c r="K4621" s="42">
        <v>0</v>
      </c>
      <c r="N4621" s="43"/>
    </row>
    <row r="4622" spans="1:14" x14ac:dyDescent="0.3">
      <c r="A4622" s="10" t="s">
        <v>9</v>
      </c>
      <c r="B4622" s="10" t="s">
        <v>162</v>
      </c>
      <c r="C4622" s="10" t="s">
        <v>4779</v>
      </c>
      <c r="D4622" s="10" t="s">
        <v>6005</v>
      </c>
      <c r="E4622" s="11" t="s">
        <v>6006</v>
      </c>
      <c r="F4622" s="10" t="s">
        <v>4741</v>
      </c>
      <c r="G4622" s="11" t="s">
        <v>4742</v>
      </c>
      <c r="H4622" s="42">
        <v>45800.716999999997</v>
      </c>
      <c r="I4622" s="42">
        <v>90.663542130036703</v>
      </c>
      <c r="J4622" s="42">
        <v>0</v>
      </c>
      <c r="K4622" s="42">
        <v>90.663542130036703</v>
      </c>
      <c r="N4622" s="43"/>
    </row>
    <row r="4623" spans="1:14" x14ac:dyDescent="0.3">
      <c r="A4623" s="10" t="s">
        <v>9</v>
      </c>
      <c r="B4623" s="10" t="s">
        <v>162</v>
      </c>
      <c r="C4623" s="10" t="s">
        <v>4779</v>
      </c>
      <c r="D4623" s="10" t="s">
        <v>6007</v>
      </c>
      <c r="E4623" s="11" t="s">
        <v>6008</v>
      </c>
      <c r="F4623" s="10" t="s">
        <v>13</v>
      </c>
      <c r="G4623" s="11" t="s">
        <v>415</v>
      </c>
      <c r="H4623" s="42">
        <v>0</v>
      </c>
      <c r="I4623" s="42">
        <v>0</v>
      </c>
      <c r="J4623" s="42">
        <v>0</v>
      </c>
      <c r="K4623" s="42">
        <v>0</v>
      </c>
      <c r="N4623" s="43"/>
    </row>
    <row r="4624" spans="1:14" x14ac:dyDescent="0.3">
      <c r="A4624" s="10" t="s">
        <v>9</v>
      </c>
      <c r="B4624" s="10" t="s">
        <v>162</v>
      </c>
      <c r="C4624" s="10" t="s">
        <v>4779</v>
      </c>
      <c r="D4624" s="10" t="s">
        <v>6007</v>
      </c>
      <c r="E4624" s="11" t="s">
        <v>6008</v>
      </c>
      <c r="F4624" s="10" t="s">
        <v>416</v>
      </c>
      <c r="G4624" s="11" t="s">
        <v>417</v>
      </c>
      <c r="H4624" s="42">
        <v>211891.6324</v>
      </c>
      <c r="I4624" s="42">
        <v>93.895760082730106</v>
      </c>
      <c r="J4624" s="42">
        <v>0</v>
      </c>
      <c r="K4624" s="42">
        <v>93.895760082730106</v>
      </c>
      <c r="N4624" s="43"/>
    </row>
    <row r="4625" spans="1:14" x14ac:dyDescent="0.3">
      <c r="A4625" s="10" t="s">
        <v>9</v>
      </c>
      <c r="B4625" s="10" t="s">
        <v>162</v>
      </c>
      <c r="C4625" s="10" t="s">
        <v>4779</v>
      </c>
      <c r="D4625" s="10" t="s">
        <v>6007</v>
      </c>
      <c r="E4625" s="11" t="s">
        <v>6008</v>
      </c>
      <c r="F4625" s="10" t="s">
        <v>4731</v>
      </c>
      <c r="G4625" s="11" t="s">
        <v>4732</v>
      </c>
      <c r="H4625" s="42">
        <v>0</v>
      </c>
      <c r="I4625" s="42">
        <v>0</v>
      </c>
      <c r="J4625" s="42">
        <v>0</v>
      </c>
      <c r="K4625" s="42">
        <v>0</v>
      </c>
      <c r="N4625" s="43"/>
    </row>
    <row r="4626" spans="1:14" x14ac:dyDescent="0.3">
      <c r="A4626" s="10" t="s">
        <v>9</v>
      </c>
      <c r="B4626" s="10" t="s">
        <v>162</v>
      </c>
      <c r="C4626" s="10" t="s">
        <v>4779</v>
      </c>
      <c r="D4626" s="10" t="s">
        <v>6007</v>
      </c>
      <c r="E4626" s="11" t="s">
        <v>6008</v>
      </c>
      <c r="F4626" s="10" t="s">
        <v>4786</v>
      </c>
      <c r="G4626" s="11" t="s">
        <v>4787</v>
      </c>
      <c r="H4626" s="42">
        <v>11952.8614</v>
      </c>
      <c r="I4626" s="42">
        <v>5.2966839021027203</v>
      </c>
      <c r="J4626" s="42">
        <v>0</v>
      </c>
      <c r="K4626" s="42">
        <v>5.2966839021027203</v>
      </c>
      <c r="N4626" s="43"/>
    </row>
    <row r="4627" spans="1:14" x14ac:dyDescent="0.3">
      <c r="A4627" s="10" t="s">
        <v>9</v>
      </c>
      <c r="B4627" s="10" t="s">
        <v>162</v>
      </c>
      <c r="C4627" s="10" t="s">
        <v>4779</v>
      </c>
      <c r="D4627" s="10" t="s">
        <v>6007</v>
      </c>
      <c r="E4627" s="11" t="s">
        <v>6008</v>
      </c>
      <c r="F4627" s="10" t="s">
        <v>4859</v>
      </c>
      <c r="G4627" s="11" t="s">
        <v>4860</v>
      </c>
      <c r="H4627" s="42">
        <v>108891.1385</v>
      </c>
      <c r="I4627" s="42">
        <v>48.253043778007601</v>
      </c>
      <c r="J4627" s="42">
        <v>0</v>
      </c>
      <c r="K4627" s="42">
        <v>48.253043778007601</v>
      </c>
      <c r="N4627" s="43"/>
    </row>
    <row r="4628" spans="1:14" x14ac:dyDescent="0.3">
      <c r="A4628" s="10" t="s">
        <v>9</v>
      </c>
      <c r="B4628" s="10" t="s">
        <v>162</v>
      </c>
      <c r="C4628" s="10" t="s">
        <v>4779</v>
      </c>
      <c r="D4628" s="10" t="s">
        <v>6007</v>
      </c>
      <c r="E4628" s="11" t="s">
        <v>6008</v>
      </c>
      <c r="F4628" s="10" t="s">
        <v>4788</v>
      </c>
      <c r="G4628" s="11" t="s">
        <v>4789</v>
      </c>
      <c r="H4628" s="42">
        <v>0</v>
      </c>
      <c r="I4628" s="42">
        <v>0</v>
      </c>
      <c r="J4628" s="42">
        <v>0</v>
      </c>
      <c r="K4628" s="42">
        <v>0</v>
      </c>
      <c r="N4628" s="43"/>
    </row>
    <row r="4629" spans="1:14" x14ac:dyDescent="0.3">
      <c r="A4629" s="10" t="s">
        <v>9</v>
      </c>
      <c r="B4629" s="10" t="s">
        <v>162</v>
      </c>
      <c r="C4629" s="10" t="s">
        <v>4779</v>
      </c>
      <c r="D4629" s="10" t="s">
        <v>6007</v>
      </c>
      <c r="E4629" s="11" t="s">
        <v>6008</v>
      </c>
      <c r="F4629" s="10" t="s">
        <v>4741</v>
      </c>
      <c r="G4629" s="11" t="s">
        <v>4742</v>
      </c>
      <c r="H4629" s="42">
        <v>28595.362000000001</v>
      </c>
      <c r="I4629" s="42">
        <v>12.671492588762501</v>
      </c>
      <c r="J4629" s="42">
        <v>0</v>
      </c>
      <c r="K4629" s="42">
        <v>12.671492588762501</v>
      </c>
      <c r="N4629" s="43"/>
    </row>
    <row r="4630" spans="1:14" x14ac:dyDescent="0.3">
      <c r="A4630" s="10" t="s">
        <v>9</v>
      </c>
      <c r="B4630" s="10" t="s">
        <v>162</v>
      </c>
      <c r="C4630" s="10" t="s">
        <v>4779</v>
      </c>
      <c r="D4630" s="10" t="s">
        <v>6009</v>
      </c>
      <c r="E4630" s="11" t="s">
        <v>6010</v>
      </c>
      <c r="F4630" s="10" t="s">
        <v>13</v>
      </c>
      <c r="G4630" s="11" t="s">
        <v>415</v>
      </c>
      <c r="H4630" s="42">
        <v>0</v>
      </c>
      <c r="I4630" s="42">
        <v>0</v>
      </c>
      <c r="J4630" s="42">
        <v>0</v>
      </c>
      <c r="K4630" s="42">
        <v>0</v>
      </c>
      <c r="N4630" s="43"/>
    </row>
    <row r="4631" spans="1:14" x14ac:dyDescent="0.3">
      <c r="A4631" s="10" t="s">
        <v>9</v>
      </c>
      <c r="B4631" s="10" t="s">
        <v>162</v>
      </c>
      <c r="C4631" s="10" t="s">
        <v>4779</v>
      </c>
      <c r="D4631" s="10" t="s">
        <v>6009</v>
      </c>
      <c r="E4631" s="11" t="s">
        <v>6010</v>
      </c>
      <c r="F4631" s="10" t="s">
        <v>416</v>
      </c>
      <c r="G4631" s="11" t="s">
        <v>417</v>
      </c>
      <c r="H4631" s="42">
        <v>76639.498000000007</v>
      </c>
      <c r="I4631" s="42">
        <v>160.29770347705099</v>
      </c>
      <c r="J4631" s="42">
        <v>0</v>
      </c>
      <c r="K4631" s="42">
        <v>160.29770347705099</v>
      </c>
      <c r="N4631" s="43"/>
    </row>
    <row r="4632" spans="1:14" x14ac:dyDescent="0.3">
      <c r="A4632" s="10" t="s">
        <v>9</v>
      </c>
      <c r="B4632" s="10" t="s">
        <v>162</v>
      </c>
      <c r="C4632" s="10" t="s">
        <v>4779</v>
      </c>
      <c r="D4632" s="10" t="s">
        <v>6009</v>
      </c>
      <c r="E4632" s="11" t="s">
        <v>6010</v>
      </c>
      <c r="F4632" s="10" t="s">
        <v>4731</v>
      </c>
      <c r="G4632" s="11" t="s">
        <v>4732</v>
      </c>
      <c r="H4632" s="42">
        <v>0</v>
      </c>
      <c r="I4632" s="42">
        <v>0</v>
      </c>
      <c r="J4632" s="42">
        <v>0</v>
      </c>
      <c r="K4632" s="42">
        <v>0</v>
      </c>
      <c r="N4632" s="43"/>
    </row>
    <row r="4633" spans="1:14" x14ac:dyDescent="0.3">
      <c r="A4633" s="10" t="s">
        <v>9</v>
      </c>
      <c r="B4633" s="10" t="s">
        <v>162</v>
      </c>
      <c r="C4633" s="10" t="s">
        <v>4779</v>
      </c>
      <c r="D4633" s="10" t="s">
        <v>6009</v>
      </c>
      <c r="E4633" s="11" t="s">
        <v>6010</v>
      </c>
      <c r="F4633" s="10" t="s">
        <v>4786</v>
      </c>
      <c r="G4633" s="11" t="s">
        <v>4787</v>
      </c>
      <c r="H4633" s="42">
        <v>26244.14</v>
      </c>
      <c r="I4633" s="42">
        <v>54.891739638386603</v>
      </c>
      <c r="J4633" s="42">
        <v>0</v>
      </c>
      <c r="K4633" s="42">
        <v>54.891739638386603</v>
      </c>
      <c r="N4633" s="43"/>
    </row>
    <row r="4634" spans="1:14" x14ac:dyDescent="0.3">
      <c r="A4634" s="10" t="s">
        <v>9</v>
      </c>
      <c r="B4634" s="10" t="s">
        <v>162</v>
      </c>
      <c r="C4634" s="10" t="s">
        <v>4779</v>
      </c>
      <c r="D4634" s="10" t="s">
        <v>6009</v>
      </c>
      <c r="E4634" s="11" t="s">
        <v>6010</v>
      </c>
      <c r="F4634" s="10" t="s">
        <v>4739</v>
      </c>
      <c r="G4634" s="11" t="s">
        <v>4740</v>
      </c>
      <c r="H4634" s="42">
        <v>11015.3788</v>
      </c>
      <c r="I4634" s="42">
        <v>23.039554937413101</v>
      </c>
      <c r="J4634" s="42">
        <v>0</v>
      </c>
      <c r="K4634" s="42">
        <v>23.039554937413101</v>
      </c>
      <c r="N4634" s="43"/>
    </row>
    <row r="4635" spans="1:14" x14ac:dyDescent="0.3">
      <c r="A4635" s="10" t="s">
        <v>9</v>
      </c>
      <c r="B4635" s="10" t="s">
        <v>162</v>
      </c>
      <c r="C4635" s="10" t="s">
        <v>4779</v>
      </c>
      <c r="D4635" s="10" t="s">
        <v>6009</v>
      </c>
      <c r="E4635" s="11" t="s">
        <v>6010</v>
      </c>
      <c r="F4635" s="10" t="s">
        <v>71</v>
      </c>
      <c r="G4635" s="11" t="s">
        <v>4778</v>
      </c>
      <c r="H4635" s="42">
        <v>9335.5334999999995</v>
      </c>
      <c r="I4635" s="42">
        <v>19.526022809457601</v>
      </c>
      <c r="J4635" s="42">
        <v>0</v>
      </c>
      <c r="K4635" s="42">
        <v>19.526022809457601</v>
      </c>
      <c r="N4635" s="43"/>
    </row>
    <row r="4636" spans="1:14" x14ac:dyDescent="0.3">
      <c r="A4636" s="10" t="s">
        <v>9</v>
      </c>
      <c r="B4636" s="10" t="s">
        <v>162</v>
      </c>
      <c r="C4636" s="10" t="s">
        <v>4779</v>
      </c>
      <c r="D4636" s="10" t="s">
        <v>6009</v>
      </c>
      <c r="E4636" s="11" t="s">
        <v>6010</v>
      </c>
      <c r="F4636" s="10" t="s">
        <v>4788</v>
      </c>
      <c r="G4636" s="11" t="s">
        <v>4789</v>
      </c>
      <c r="H4636" s="42">
        <v>0</v>
      </c>
      <c r="I4636" s="42">
        <v>0</v>
      </c>
      <c r="J4636" s="42">
        <v>0</v>
      </c>
      <c r="K4636" s="42">
        <v>0</v>
      </c>
      <c r="N4636" s="43"/>
    </row>
    <row r="4637" spans="1:14" x14ac:dyDescent="0.3">
      <c r="A4637" s="10" t="s">
        <v>9</v>
      </c>
      <c r="B4637" s="10" t="s">
        <v>162</v>
      </c>
      <c r="C4637" s="10" t="s">
        <v>4779</v>
      </c>
      <c r="D4637" s="10" t="s">
        <v>6009</v>
      </c>
      <c r="E4637" s="11" t="s">
        <v>6010</v>
      </c>
      <c r="F4637" s="10" t="s">
        <v>4741</v>
      </c>
      <c r="G4637" s="11" t="s">
        <v>4742</v>
      </c>
      <c r="H4637" s="42">
        <v>12034.301299999999</v>
      </c>
      <c r="I4637" s="42">
        <v>25.1707137691238</v>
      </c>
      <c r="J4637" s="42">
        <v>0</v>
      </c>
      <c r="K4637" s="42">
        <v>25.1707137691238</v>
      </c>
      <c r="N4637" s="43"/>
    </row>
    <row r="4638" spans="1:14" x14ac:dyDescent="0.3">
      <c r="A4638" s="10" t="s">
        <v>9</v>
      </c>
      <c r="B4638" s="10" t="s">
        <v>162</v>
      </c>
      <c r="C4638" s="10" t="s">
        <v>11</v>
      </c>
      <c r="D4638" s="10" t="s">
        <v>390</v>
      </c>
      <c r="E4638" s="11" t="s">
        <v>558</v>
      </c>
      <c r="F4638" s="10" t="s">
        <v>13</v>
      </c>
      <c r="G4638" s="11" t="s">
        <v>415</v>
      </c>
      <c r="H4638" s="42">
        <v>0</v>
      </c>
      <c r="I4638" s="42">
        <v>0</v>
      </c>
      <c r="J4638" s="42">
        <v>0</v>
      </c>
      <c r="K4638" s="42">
        <v>0</v>
      </c>
      <c r="N4638" s="43"/>
    </row>
    <row r="4639" spans="1:14" x14ac:dyDescent="0.3">
      <c r="A4639" s="10" t="s">
        <v>9</v>
      </c>
      <c r="B4639" s="10" t="s">
        <v>162</v>
      </c>
      <c r="C4639" s="10" t="s">
        <v>11</v>
      </c>
      <c r="D4639" s="10" t="s">
        <v>390</v>
      </c>
      <c r="E4639" s="11" t="s">
        <v>558</v>
      </c>
      <c r="F4639" s="10" t="s">
        <v>15</v>
      </c>
      <c r="G4639" s="11" t="s">
        <v>418</v>
      </c>
      <c r="H4639" s="42">
        <v>2262789.5644</v>
      </c>
      <c r="I4639" s="42">
        <v>1282.7455384319301</v>
      </c>
      <c r="J4639" s="42">
        <v>0</v>
      </c>
      <c r="K4639" s="42">
        <v>1282.7455384319301</v>
      </c>
      <c r="N4639" s="43"/>
    </row>
    <row r="4640" spans="1:14" x14ac:dyDescent="0.3">
      <c r="A4640" s="10" t="s">
        <v>9</v>
      </c>
      <c r="B4640" s="10" t="s">
        <v>162</v>
      </c>
      <c r="C4640" s="10" t="s">
        <v>11</v>
      </c>
      <c r="D4640" s="10" t="s">
        <v>390</v>
      </c>
      <c r="E4640" s="11" t="s">
        <v>558</v>
      </c>
      <c r="F4640" s="10" t="s">
        <v>51</v>
      </c>
      <c r="G4640" s="11" t="s">
        <v>438</v>
      </c>
      <c r="H4640" s="42">
        <v>4182511.0332999998</v>
      </c>
      <c r="I4640" s="42">
        <v>2371.01030168225</v>
      </c>
      <c r="J4640" s="42">
        <v>0</v>
      </c>
      <c r="K4640" s="42">
        <v>2371.01030168225</v>
      </c>
      <c r="N4640" s="43"/>
    </row>
    <row r="4641" spans="1:14" x14ac:dyDescent="0.3">
      <c r="A4641" s="10" t="s">
        <v>9</v>
      </c>
      <c r="B4641" s="10" t="s">
        <v>162</v>
      </c>
      <c r="C4641" s="10" t="s">
        <v>11</v>
      </c>
      <c r="D4641" s="10" t="s">
        <v>390</v>
      </c>
      <c r="E4641" s="11" t="s">
        <v>558</v>
      </c>
      <c r="F4641" s="10" t="s">
        <v>17</v>
      </c>
      <c r="G4641" s="11" t="s">
        <v>4798</v>
      </c>
      <c r="H4641" s="42">
        <v>0</v>
      </c>
      <c r="I4641" s="42">
        <v>0</v>
      </c>
      <c r="J4641" s="42">
        <v>0</v>
      </c>
      <c r="K4641" s="42">
        <v>0</v>
      </c>
      <c r="N4641" s="43"/>
    </row>
    <row r="4642" spans="1:14" x14ac:dyDescent="0.3">
      <c r="A4642" s="10" t="s">
        <v>9</v>
      </c>
      <c r="B4642" s="10" t="s">
        <v>162</v>
      </c>
      <c r="C4642" s="10" t="s">
        <v>11</v>
      </c>
      <c r="D4642" s="10" t="s">
        <v>390</v>
      </c>
      <c r="E4642" s="11" t="s">
        <v>558</v>
      </c>
      <c r="F4642" s="10" t="s">
        <v>18</v>
      </c>
      <c r="G4642" s="11" t="s">
        <v>4799</v>
      </c>
      <c r="H4642" s="42">
        <v>6963552.4009999996</v>
      </c>
      <c r="I4642" s="42">
        <v>3947.5459473034398</v>
      </c>
      <c r="J4642" s="42">
        <v>0</v>
      </c>
      <c r="K4642" s="42">
        <v>3947.5459473034398</v>
      </c>
      <c r="N4642" s="43"/>
    </row>
    <row r="4643" spans="1:14" x14ac:dyDescent="0.3">
      <c r="A4643" s="10" t="s">
        <v>9</v>
      </c>
      <c r="B4643" s="10" t="s">
        <v>162</v>
      </c>
      <c r="C4643" s="10" t="s">
        <v>11</v>
      </c>
      <c r="D4643" s="10" t="s">
        <v>163</v>
      </c>
      <c r="E4643" s="11" t="s">
        <v>559</v>
      </c>
      <c r="F4643" s="10" t="s">
        <v>13</v>
      </c>
      <c r="G4643" s="11" t="s">
        <v>415</v>
      </c>
      <c r="H4643" s="42">
        <v>0</v>
      </c>
      <c r="I4643" s="42">
        <v>0</v>
      </c>
      <c r="J4643" s="42">
        <v>0</v>
      </c>
      <c r="K4643" s="42">
        <v>0</v>
      </c>
      <c r="N4643" s="43"/>
    </row>
    <row r="4644" spans="1:14" x14ac:dyDescent="0.3">
      <c r="A4644" s="10" t="s">
        <v>9</v>
      </c>
      <c r="B4644" s="10" t="s">
        <v>162</v>
      </c>
      <c r="C4644" s="10" t="s">
        <v>11</v>
      </c>
      <c r="D4644" s="10" t="s">
        <v>163</v>
      </c>
      <c r="E4644" s="11" t="s">
        <v>559</v>
      </c>
      <c r="F4644" s="10" t="s">
        <v>15</v>
      </c>
      <c r="G4644" s="11" t="s">
        <v>418</v>
      </c>
      <c r="H4644" s="42">
        <v>1079789.0423000001</v>
      </c>
      <c r="I4644" s="42">
        <v>458.79874966911899</v>
      </c>
      <c r="J4644" s="42">
        <v>0</v>
      </c>
      <c r="K4644" s="42">
        <v>458.79874966911899</v>
      </c>
      <c r="N4644" s="43"/>
    </row>
    <row r="4645" spans="1:14" x14ac:dyDescent="0.3">
      <c r="A4645" s="10" t="s">
        <v>9</v>
      </c>
      <c r="B4645" s="10" t="s">
        <v>162</v>
      </c>
      <c r="C4645" s="10" t="s">
        <v>11</v>
      </c>
      <c r="D4645" s="10" t="s">
        <v>163</v>
      </c>
      <c r="E4645" s="11" t="s">
        <v>559</v>
      </c>
      <c r="F4645" s="10" t="s">
        <v>30</v>
      </c>
      <c r="G4645" s="11" t="s">
        <v>4888</v>
      </c>
      <c r="H4645" s="42">
        <v>941025.5074</v>
      </c>
      <c r="I4645" s="42">
        <v>372.91523987884102</v>
      </c>
      <c r="J4645" s="42">
        <v>0</v>
      </c>
      <c r="K4645" s="42">
        <v>372.91523987884102</v>
      </c>
      <c r="N4645" s="43"/>
    </row>
    <row r="4646" spans="1:14" x14ac:dyDescent="0.3">
      <c r="A4646" s="10" t="s">
        <v>9</v>
      </c>
      <c r="B4646" s="10" t="s">
        <v>162</v>
      </c>
      <c r="C4646" s="10" t="s">
        <v>11</v>
      </c>
      <c r="D4646" s="10" t="s">
        <v>163</v>
      </c>
      <c r="E4646" s="11" t="s">
        <v>559</v>
      </c>
      <c r="F4646" s="10" t="s">
        <v>17</v>
      </c>
      <c r="G4646" s="11" t="s">
        <v>4798</v>
      </c>
      <c r="H4646" s="42">
        <v>0</v>
      </c>
      <c r="I4646" s="42">
        <v>0</v>
      </c>
      <c r="J4646" s="42">
        <v>0</v>
      </c>
      <c r="K4646" s="42">
        <v>0</v>
      </c>
      <c r="N4646" s="43"/>
    </row>
    <row r="4647" spans="1:14" x14ac:dyDescent="0.3">
      <c r="A4647" s="10" t="s">
        <v>9</v>
      </c>
      <c r="B4647" s="10" t="s">
        <v>162</v>
      </c>
      <c r="C4647" s="10" t="s">
        <v>11</v>
      </c>
      <c r="D4647" s="10" t="s">
        <v>163</v>
      </c>
      <c r="E4647" s="11" t="s">
        <v>559</v>
      </c>
      <c r="F4647" s="10" t="s">
        <v>18</v>
      </c>
      <c r="G4647" s="11" t="s">
        <v>4799</v>
      </c>
      <c r="H4647" s="42">
        <v>3046357.6852000002</v>
      </c>
      <c r="I4647" s="42">
        <v>1294.3871832677701</v>
      </c>
      <c r="J4647" s="42">
        <v>0</v>
      </c>
      <c r="K4647" s="42">
        <v>1294.3871832677701</v>
      </c>
      <c r="N4647" s="43"/>
    </row>
    <row r="4648" spans="1:14" x14ac:dyDescent="0.3">
      <c r="A4648" s="10" t="s">
        <v>9</v>
      </c>
      <c r="B4648" s="10" t="s">
        <v>162</v>
      </c>
      <c r="C4648" s="10" t="s">
        <v>11</v>
      </c>
      <c r="D4648" s="10" t="s">
        <v>164</v>
      </c>
      <c r="E4648" s="11" t="s">
        <v>560</v>
      </c>
      <c r="F4648" s="10" t="s">
        <v>13</v>
      </c>
      <c r="G4648" s="11" t="s">
        <v>415</v>
      </c>
      <c r="H4648" s="42">
        <v>0</v>
      </c>
      <c r="I4648" s="42" t="s">
        <v>414</v>
      </c>
      <c r="J4648" s="42">
        <v>0</v>
      </c>
      <c r="K4648" s="42">
        <v>0</v>
      </c>
      <c r="N4648" s="43"/>
    </row>
    <row r="4649" spans="1:14" x14ac:dyDescent="0.3">
      <c r="A4649" s="10" t="s">
        <v>9</v>
      </c>
      <c r="B4649" s="10" t="s">
        <v>162</v>
      </c>
      <c r="C4649" s="10" t="s">
        <v>11</v>
      </c>
      <c r="D4649" s="10" t="s">
        <v>164</v>
      </c>
      <c r="E4649" s="11" t="s">
        <v>560</v>
      </c>
      <c r="F4649" s="10" t="s">
        <v>15</v>
      </c>
      <c r="G4649" s="11" t="s">
        <v>418</v>
      </c>
      <c r="H4649" s="42">
        <v>87138.008700000006</v>
      </c>
      <c r="I4649" s="42" t="s">
        <v>414</v>
      </c>
      <c r="J4649" s="42">
        <v>0</v>
      </c>
      <c r="K4649" s="42">
        <v>0</v>
      </c>
      <c r="N4649" s="43"/>
    </row>
    <row r="4650" spans="1:14" x14ac:dyDescent="0.3">
      <c r="A4650" s="10" t="s">
        <v>9</v>
      </c>
      <c r="B4650" s="10" t="s">
        <v>162</v>
      </c>
      <c r="C4650" s="10" t="s">
        <v>11</v>
      </c>
      <c r="D4650" s="10" t="s">
        <v>164</v>
      </c>
      <c r="E4650" s="11" t="s">
        <v>560</v>
      </c>
      <c r="F4650" s="10" t="s">
        <v>17</v>
      </c>
      <c r="G4650" s="11" t="s">
        <v>4798</v>
      </c>
      <c r="H4650" s="42">
        <v>0</v>
      </c>
      <c r="I4650" s="42" t="s">
        <v>414</v>
      </c>
      <c r="J4650" s="42">
        <v>0</v>
      </c>
      <c r="K4650" s="42">
        <v>0</v>
      </c>
      <c r="N4650" s="43"/>
    </row>
    <row r="4651" spans="1:14" x14ac:dyDescent="0.3">
      <c r="A4651" s="10" t="s">
        <v>9</v>
      </c>
      <c r="B4651" s="10" t="s">
        <v>162</v>
      </c>
      <c r="C4651" s="10" t="s">
        <v>11</v>
      </c>
      <c r="D4651" s="10" t="s">
        <v>164</v>
      </c>
      <c r="E4651" s="11" t="s">
        <v>560</v>
      </c>
      <c r="F4651" s="10" t="s">
        <v>18</v>
      </c>
      <c r="G4651" s="11" t="s">
        <v>4799</v>
      </c>
      <c r="H4651" s="42">
        <v>298006.72480000003</v>
      </c>
      <c r="I4651" s="42" t="s">
        <v>414</v>
      </c>
      <c r="J4651" s="42">
        <v>0</v>
      </c>
      <c r="K4651" s="42">
        <v>0</v>
      </c>
      <c r="N4651" s="43"/>
    </row>
    <row r="4652" spans="1:14" x14ac:dyDescent="0.3">
      <c r="A4652" s="10" t="s">
        <v>9</v>
      </c>
      <c r="B4652" s="10" t="s">
        <v>162</v>
      </c>
      <c r="C4652" s="10" t="s">
        <v>11</v>
      </c>
      <c r="D4652" s="10" t="s">
        <v>76</v>
      </c>
      <c r="E4652" s="11" t="s">
        <v>443</v>
      </c>
      <c r="F4652" s="10" t="s">
        <v>25</v>
      </c>
      <c r="G4652" s="11" t="s">
        <v>4887</v>
      </c>
      <c r="H4652" s="42">
        <v>815160.65139999997</v>
      </c>
      <c r="I4652" s="42">
        <v>132.52647577574001</v>
      </c>
      <c r="J4652" s="42">
        <v>0</v>
      </c>
      <c r="K4652" s="42">
        <v>132.52647577574001</v>
      </c>
      <c r="N4652" s="43"/>
    </row>
    <row r="4653" spans="1:14" x14ac:dyDescent="0.3">
      <c r="A4653" s="10" t="s">
        <v>9</v>
      </c>
      <c r="B4653" s="10" t="s">
        <v>162</v>
      </c>
      <c r="C4653" s="10" t="s">
        <v>11</v>
      </c>
      <c r="D4653" s="10" t="s">
        <v>76</v>
      </c>
      <c r="E4653" s="11" t="s">
        <v>443</v>
      </c>
      <c r="F4653" s="10" t="s">
        <v>13</v>
      </c>
      <c r="G4653" s="11" t="s">
        <v>415</v>
      </c>
      <c r="H4653" s="42">
        <v>0</v>
      </c>
      <c r="I4653" s="42">
        <v>0</v>
      </c>
      <c r="J4653" s="42">
        <v>0</v>
      </c>
      <c r="K4653" s="42">
        <v>0</v>
      </c>
      <c r="N4653" s="43"/>
    </row>
    <row r="4654" spans="1:14" x14ac:dyDescent="0.3">
      <c r="A4654" s="10" t="s">
        <v>9</v>
      </c>
      <c r="B4654" s="10" t="s">
        <v>162</v>
      </c>
      <c r="C4654" s="10" t="s">
        <v>11</v>
      </c>
      <c r="D4654" s="10" t="s">
        <v>76</v>
      </c>
      <c r="E4654" s="11" t="s">
        <v>443</v>
      </c>
      <c r="F4654" s="10" t="s">
        <v>15</v>
      </c>
      <c r="G4654" s="11" t="s">
        <v>418</v>
      </c>
      <c r="H4654" s="42">
        <v>155142.74650000001</v>
      </c>
      <c r="I4654" s="42">
        <v>34.018530635503502</v>
      </c>
      <c r="J4654" s="42">
        <v>0</v>
      </c>
      <c r="K4654" s="42">
        <v>34.018530635503502</v>
      </c>
      <c r="N4654" s="43"/>
    </row>
    <row r="4655" spans="1:14" x14ac:dyDescent="0.3">
      <c r="A4655" s="10" t="s">
        <v>9</v>
      </c>
      <c r="B4655" s="10" t="s">
        <v>162</v>
      </c>
      <c r="C4655" s="10" t="s">
        <v>11</v>
      </c>
      <c r="D4655" s="10" t="s">
        <v>76</v>
      </c>
      <c r="E4655" s="11" t="s">
        <v>443</v>
      </c>
      <c r="F4655" s="10" t="s">
        <v>17</v>
      </c>
      <c r="G4655" s="11" t="s">
        <v>4798</v>
      </c>
      <c r="H4655" s="42">
        <v>0</v>
      </c>
      <c r="I4655" s="42">
        <v>0</v>
      </c>
      <c r="J4655" s="42">
        <v>0</v>
      </c>
      <c r="K4655" s="42">
        <v>0</v>
      </c>
      <c r="N4655" s="43"/>
    </row>
    <row r="4656" spans="1:14" x14ac:dyDescent="0.3">
      <c r="A4656" s="10" t="s">
        <v>9</v>
      </c>
      <c r="B4656" s="10" t="s">
        <v>162</v>
      </c>
      <c r="C4656" s="10" t="s">
        <v>11</v>
      </c>
      <c r="D4656" s="10" t="s">
        <v>76</v>
      </c>
      <c r="E4656" s="11" t="s">
        <v>443</v>
      </c>
      <c r="F4656" s="10" t="s">
        <v>18</v>
      </c>
      <c r="G4656" s="11" t="s">
        <v>4799</v>
      </c>
      <c r="H4656" s="42">
        <v>873453.66280000005</v>
      </c>
      <c r="I4656" s="42">
        <v>191.52432747788399</v>
      </c>
      <c r="J4656" s="42">
        <v>0</v>
      </c>
      <c r="K4656" s="42">
        <v>191.52432747788399</v>
      </c>
      <c r="N4656" s="43"/>
    </row>
    <row r="4657" spans="1:14" x14ac:dyDescent="0.3">
      <c r="A4657" s="10" t="s">
        <v>9</v>
      </c>
      <c r="B4657" s="10" t="s">
        <v>162</v>
      </c>
      <c r="C4657" s="10" t="s">
        <v>4800</v>
      </c>
      <c r="D4657" s="10" t="s">
        <v>6011</v>
      </c>
      <c r="E4657" s="11" t="s">
        <v>6012</v>
      </c>
      <c r="F4657" s="10" t="s">
        <v>13</v>
      </c>
      <c r="G4657" s="11" t="s">
        <v>415</v>
      </c>
      <c r="H4657" s="42">
        <v>0</v>
      </c>
      <c r="I4657" s="42">
        <v>0</v>
      </c>
      <c r="J4657" s="42">
        <v>0</v>
      </c>
      <c r="K4657" s="42">
        <v>0</v>
      </c>
      <c r="N4657" s="43"/>
    </row>
    <row r="4658" spans="1:14" x14ac:dyDescent="0.3">
      <c r="A4658" s="10" t="s">
        <v>9</v>
      </c>
      <c r="B4658" s="10" t="s">
        <v>162</v>
      </c>
      <c r="C4658" s="10" t="s">
        <v>4800</v>
      </c>
      <c r="D4658" s="10" t="s">
        <v>6011</v>
      </c>
      <c r="E4658" s="11" t="s">
        <v>6012</v>
      </c>
      <c r="F4658" s="10" t="s">
        <v>416</v>
      </c>
      <c r="G4658" s="11" t="s">
        <v>417</v>
      </c>
      <c r="H4658" s="42">
        <v>88874.630499999999</v>
      </c>
      <c r="I4658" s="42">
        <v>19.487758264052701</v>
      </c>
      <c r="J4658" s="42">
        <v>0</v>
      </c>
      <c r="K4658" s="42">
        <v>19.487758264052701</v>
      </c>
      <c r="N4658" s="43"/>
    </row>
    <row r="4659" spans="1:14" x14ac:dyDescent="0.3">
      <c r="A4659" s="10" t="s">
        <v>9</v>
      </c>
      <c r="B4659" s="10" t="s">
        <v>162</v>
      </c>
      <c r="C4659" s="10" t="s">
        <v>4800</v>
      </c>
      <c r="D4659" s="10" t="s">
        <v>6013</v>
      </c>
      <c r="E4659" s="11" t="s">
        <v>6014</v>
      </c>
      <c r="F4659" s="10" t="s">
        <v>13</v>
      </c>
      <c r="G4659" s="11" t="s">
        <v>415</v>
      </c>
      <c r="H4659" s="42">
        <v>0</v>
      </c>
      <c r="I4659" s="42">
        <v>0</v>
      </c>
      <c r="J4659" s="42">
        <v>0</v>
      </c>
      <c r="K4659" s="42">
        <v>0</v>
      </c>
      <c r="N4659" s="43"/>
    </row>
    <row r="4660" spans="1:14" x14ac:dyDescent="0.3">
      <c r="A4660" s="10" t="s">
        <v>9</v>
      </c>
      <c r="B4660" s="10" t="s">
        <v>162</v>
      </c>
      <c r="C4660" s="10" t="s">
        <v>4800</v>
      </c>
      <c r="D4660" s="10" t="s">
        <v>6013</v>
      </c>
      <c r="E4660" s="11" t="s">
        <v>6014</v>
      </c>
      <c r="F4660" s="10" t="s">
        <v>416</v>
      </c>
      <c r="G4660" s="11" t="s">
        <v>417</v>
      </c>
      <c r="H4660" s="42">
        <v>1373620.4379</v>
      </c>
      <c r="I4660" s="42">
        <v>691.41931067691905</v>
      </c>
      <c r="J4660" s="42">
        <v>0</v>
      </c>
      <c r="K4660" s="42">
        <v>691.41931067691905</v>
      </c>
      <c r="N4660" s="43"/>
    </row>
    <row r="4661" spans="1:14" x14ac:dyDescent="0.3">
      <c r="A4661" s="10" t="s">
        <v>9</v>
      </c>
      <c r="B4661" s="10" t="s">
        <v>162</v>
      </c>
      <c r="C4661" s="10" t="s">
        <v>4806</v>
      </c>
      <c r="D4661" s="10" t="s">
        <v>6015</v>
      </c>
      <c r="E4661" s="11" t="s">
        <v>6016</v>
      </c>
      <c r="F4661" s="10" t="s">
        <v>5205</v>
      </c>
      <c r="G4661" s="11" t="s">
        <v>5206</v>
      </c>
      <c r="H4661" s="42">
        <v>220632.7752</v>
      </c>
      <c r="I4661" s="42">
        <v>105.516048457211</v>
      </c>
      <c r="J4661" s="42">
        <v>0</v>
      </c>
      <c r="K4661" s="42">
        <v>105.516048457211</v>
      </c>
      <c r="N4661" s="43"/>
    </row>
    <row r="4662" spans="1:14" x14ac:dyDescent="0.3">
      <c r="A4662" s="10" t="s">
        <v>9</v>
      </c>
      <c r="B4662" s="10" t="s">
        <v>162</v>
      </c>
      <c r="C4662" s="10" t="s">
        <v>4806</v>
      </c>
      <c r="D4662" s="10" t="s">
        <v>6015</v>
      </c>
      <c r="E4662" s="11" t="s">
        <v>6016</v>
      </c>
      <c r="F4662" s="10" t="s">
        <v>5207</v>
      </c>
      <c r="G4662" s="11" t="s">
        <v>5208</v>
      </c>
      <c r="H4662" s="42">
        <v>80230.099900000001</v>
      </c>
      <c r="I4662" s="42">
        <v>38.369472166258603</v>
      </c>
      <c r="J4662" s="42">
        <v>0</v>
      </c>
      <c r="K4662" s="42">
        <v>38.369472166258603</v>
      </c>
      <c r="N4662" s="43"/>
    </row>
    <row r="4663" spans="1:14" x14ac:dyDescent="0.3">
      <c r="A4663" s="10" t="s">
        <v>9</v>
      </c>
      <c r="B4663" s="10" t="s">
        <v>162</v>
      </c>
      <c r="C4663" s="10" t="s">
        <v>4806</v>
      </c>
      <c r="D4663" s="10" t="s">
        <v>4974</v>
      </c>
      <c r="E4663" s="11" t="s">
        <v>4975</v>
      </c>
      <c r="F4663" s="10" t="s">
        <v>4809</v>
      </c>
      <c r="G4663" s="11" t="s">
        <v>4810</v>
      </c>
      <c r="H4663" s="42">
        <v>0</v>
      </c>
      <c r="I4663" s="42">
        <v>0</v>
      </c>
      <c r="J4663" s="42">
        <v>0</v>
      </c>
      <c r="K4663" s="42">
        <v>0</v>
      </c>
      <c r="N4663" s="43"/>
    </row>
    <row r="4664" spans="1:14" x14ac:dyDescent="0.3">
      <c r="A4664" s="10" t="s">
        <v>9</v>
      </c>
      <c r="B4664" s="10" t="s">
        <v>97</v>
      </c>
      <c r="C4664" s="10" t="s">
        <v>4722</v>
      </c>
      <c r="D4664" s="10" t="s">
        <v>4723</v>
      </c>
      <c r="E4664" s="11" t="s">
        <v>6017</v>
      </c>
      <c r="F4664" s="10" t="s">
        <v>416</v>
      </c>
      <c r="G4664" s="11" t="s">
        <v>417</v>
      </c>
      <c r="H4664" s="42">
        <v>4055025.3174999999</v>
      </c>
      <c r="I4664" s="42">
        <v>14300.3105472186</v>
      </c>
      <c r="J4664" s="42">
        <v>89246.028369362102</v>
      </c>
      <c r="K4664" s="42">
        <v>103546.33891658099</v>
      </c>
      <c r="N4664" s="43"/>
    </row>
    <row r="4665" spans="1:14" x14ac:dyDescent="0.3">
      <c r="A4665" s="10" t="s">
        <v>9</v>
      </c>
      <c r="B4665" s="10" t="s">
        <v>97</v>
      </c>
      <c r="C4665" s="10" t="s">
        <v>4722</v>
      </c>
      <c r="D4665" s="10" t="s">
        <v>4723</v>
      </c>
      <c r="E4665" s="11" t="s">
        <v>6017</v>
      </c>
      <c r="F4665" s="10" t="s">
        <v>4725</v>
      </c>
      <c r="G4665" s="11" t="s">
        <v>4726</v>
      </c>
      <c r="H4665" s="42">
        <v>50385.503900000003</v>
      </c>
      <c r="I4665" s="42">
        <v>177.68775530838201</v>
      </c>
      <c r="J4665" s="42">
        <v>1108.92182367498</v>
      </c>
      <c r="K4665" s="42">
        <v>1286.6095789833601</v>
      </c>
      <c r="N4665" s="43"/>
    </row>
    <row r="4666" spans="1:14" x14ac:dyDescent="0.3">
      <c r="A4666" s="10" t="s">
        <v>9</v>
      </c>
      <c r="B4666" s="10" t="s">
        <v>97</v>
      </c>
      <c r="C4666" s="10" t="s">
        <v>4722</v>
      </c>
      <c r="D4666" s="10" t="s">
        <v>4723</v>
      </c>
      <c r="E4666" s="11" t="s">
        <v>6017</v>
      </c>
      <c r="F4666" s="10" t="s">
        <v>51</v>
      </c>
      <c r="G4666" s="11" t="s">
        <v>438</v>
      </c>
      <c r="H4666" s="42">
        <v>645942.15430000005</v>
      </c>
      <c r="I4666" s="42">
        <v>2277.95702305346</v>
      </c>
      <c r="J4666" s="42">
        <v>0</v>
      </c>
      <c r="K4666" s="42">
        <v>2277.95702305346</v>
      </c>
      <c r="N4666" s="43"/>
    </row>
    <row r="4667" spans="1:14" x14ac:dyDescent="0.3">
      <c r="A4667" s="10" t="s">
        <v>9</v>
      </c>
      <c r="B4667" s="10" t="s">
        <v>97</v>
      </c>
      <c r="C4667" s="10" t="s">
        <v>4722</v>
      </c>
      <c r="D4667" s="10" t="s">
        <v>4723</v>
      </c>
      <c r="E4667" s="11" t="s">
        <v>6017</v>
      </c>
      <c r="F4667" s="10" t="s">
        <v>4729</v>
      </c>
      <c r="G4667" s="11" t="s">
        <v>4730</v>
      </c>
      <c r="H4667" s="42">
        <v>0</v>
      </c>
      <c r="I4667" s="42">
        <v>0</v>
      </c>
      <c r="J4667" s="42">
        <v>0</v>
      </c>
      <c r="K4667" s="42">
        <v>0</v>
      </c>
      <c r="N4667" s="43"/>
    </row>
    <row r="4668" spans="1:14" x14ac:dyDescent="0.3">
      <c r="A4668" s="10" t="s">
        <v>9</v>
      </c>
      <c r="B4668" s="10" t="s">
        <v>97</v>
      </c>
      <c r="C4668" s="10" t="s">
        <v>4722</v>
      </c>
      <c r="D4668" s="10" t="s">
        <v>4723</v>
      </c>
      <c r="E4668" s="11" t="s">
        <v>6017</v>
      </c>
      <c r="F4668" s="10" t="s">
        <v>4731</v>
      </c>
      <c r="G4668" s="11" t="s">
        <v>4732</v>
      </c>
      <c r="H4668" s="42">
        <v>0</v>
      </c>
      <c r="I4668" s="42">
        <v>0</v>
      </c>
      <c r="J4668" s="42">
        <v>0</v>
      </c>
      <c r="K4668" s="42">
        <v>0</v>
      </c>
      <c r="N4668" s="43"/>
    </row>
    <row r="4669" spans="1:14" x14ac:dyDescent="0.3">
      <c r="A4669" s="10" t="s">
        <v>9</v>
      </c>
      <c r="B4669" s="10" t="s">
        <v>97</v>
      </c>
      <c r="C4669" s="10" t="s">
        <v>4722</v>
      </c>
      <c r="D4669" s="10" t="s">
        <v>4723</v>
      </c>
      <c r="E4669" s="11" t="s">
        <v>6017</v>
      </c>
      <c r="F4669" s="10" t="s">
        <v>4733</v>
      </c>
      <c r="G4669" s="11" t="s">
        <v>4734</v>
      </c>
      <c r="H4669" s="42">
        <v>453469.53139999998</v>
      </c>
      <c r="I4669" s="42">
        <v>1599.18979777544</v>
      </c>
      <c r="J4669" s="42">
        <v>9980.2964130747896</v>
      </c>
      <c r="K4669" s="42">
        <v>11579.4862108502</v>
      </c>
      <c r="N4669" s="43"/>
    </row>
    <row r="4670" spans="1:14" x14ac:dyDescent="0.3">
      <c r="A4670" s="10" t="s">
        <v>9</v>
      </c>
      <c r="B4670" s="10" t="s">
        <v>97</v>
      </c>
      <c r="C4670" s="10" t="s">
        <v>4722</v>
      </c>
      <c r="D4670" s="10" t="s">
        <v>4723</v>
      </c>
      <c r="E4670" s="11" t="s">
        <v>6017</v>
      </c>
      <c r="F4670" s="10" t="s">
        <v>4735</v>
      </c>
      <c r="G4670" s="11" t="s">
        <v>4736</v>
      </c>
      <c r="H4670" s="42">
        <v>231773.31589999999</v>
      </c>
      <c r="I4670" s="42">
        <v>817.36367441855703</v>
      </c>
      <c r="J4670" s="42">
        <v>5101.0403889048903</v>
      </c>
      <c r="K4670" s="42">
        <v>5918.4040633234499</v>
      </c>
      <c r="N4670" s="43"/>
    </row>
    <row r="4671" spans="1:14" x14ac:dyDescent="0.3">
      <c r="A4671" s="10" t="s">
        <v>9</v>
      </c>
      <c r="B4671" s="10" t="s">
        <v>97</v>
      </c>
      <c r="C4671" s="10" t="s">
        <v>4722</v>
      </c>
      <c r="D4671" s="10" t="s">
        <v>4723</v>
      </c>
      <c r="E4671" s="11" t="s">
        <v>6017</v>
      </c>
      <c r="F4671" s="10" t="s">
        <v>4815</v>
      </c>
      <c r="G4671" s="11" t="s">
        <v>4816</v>
      </c>
      <c r="H4671" s="42">
        <v>841437.90760000004</v>
      </c>
      <c r="I4671" s="42">
        <v>2967.3855136499801</v>
      </c>
      <c r="J4671" s="42">
        <v>18518.9944553721</v>
      </c>
      <c r="K4671" s="42">
        <v>21486.379969022099</v>
      </c>
      <c r="N4671" s="43"/>
    </row>
    <row r="4672" spans="1:14" x14ac:dyDescent="0.3">
      <c r="A4672" s="10" t="s">
        <v>9</v>
      </c>
      <c r="B4672" s="10" t="s">
        <v>97</v>
      </c>
      <c r="C4672" s="10" t="s">
        <v>4722</v>
      </c>
      <c r="D4672" s="10" t="s">
        <v>4723</v>
      </c>
      <c r="E4672" s="11" t="s">
        <v>6017</v>
      </c>
      <c r="F4672" s="10" t="s">
        <v>4741</v>
      </c>
      <c r="G4672" s="11" t="s">
        <v>4742</v>
      </c>
      <c r="H4672" s="42">
        <v>335567.45309999998</v>
      </c>
      <c r="I4672" s="42">
        <v>1183.4004503538199</v>
      </c>
      <c r="J4672" s="42">
        <v>7385.4193456753501</v>
      </c>
      <c r="K4672" s="42">
        <v>8568.8197960291709</v>
      </c>
      <c r="N4672" s="43"/>
    </row>
    <row r="4673" spans="1:14" x14ac:dyDescent="0.3">
      <c r="A4673" s="10" t="s">
        <v>9</v>
      </c>
      <c r="B4673" s="10" t="s">
        <v>97</v>
      </c>
      <c r="C4673" s="10" t="s">
        <v>4743</v>
      </c>
      <c r="D4673" s="10" t="s">
        <v>4744</v>
      </c>
      <c r="E4673" s="11" t="s">
        <v>6018</v>
      </c>
      <c r="F4673" s="10" t="s">
        <v>416</v>
      </c>
      <c r="G4673" s="11" t="s">
        <v>417</v>
      </c>
      <c r="H4673" s="42">
        <v>26574.955099999999</v>
      </c>
      <c r="I4673" s="42">
        <v>134.07449569820099</v>
      </c>
      <c r="J4673" s="42">
        <v>5.4129828543634204</v>
      </c>
      <c r="K4673" s="42">
        <v>139.48747855256499</v>
      </c>
      <c r="N4673" s="43"/>
    </row>
    <row r="4674" spans="1:14" x14ac:dyDescent="0.3">
      <c r="A4674" s="10" t="s">
        <v>9</v>
      </c>
      <c r="B4674" s="10" t="s">
        <v>97</v>
      </c>
      <c r="C4674" s="10" t="s">
        <v>4743</v>
      </c>
      <c r="D4674" s="10" t="s">
        <v>4744</v>
      </c>
      <c r="E4674" s="11" t="s">
        <v>6018</v>
      </c>
      <c r="F4674" s="10" t="s">
        <v>4746</v>
      </c>
      <c r="G4674" s="11" t="s">
        <v>4747</v>
      </c>
      <c r="H4674" s="42">
        <v>1161.3733</v>
      </c>
      <c r="I4674" s="42">
        <v>5.8592967271707499</v>
      </c>
      <c r="J4674" s="42">
        <v>0.236557091321795</v>
      </c>
      <c r="K4674" s="42">
        <v>6.0958538184925501</v>
      </c>
      <c r="N4674" s="43"/>
    </row>
    <row r="4675" spans="1:14" x14ac:dyDescent="0.3">
      <c r="A4675" s="10" t="s">
        <v>9</v>
      </c>
      <c r="B4675" s="10" t="s">
        <v>97</v>
      </c>
      <c r="C4675" s="10" t="s">
        <v>4743</v>
      </c>
      <c r="D4675" s="10" t="s">
        <v>4744</v>
      </c>
      <c r="E4675" s="11" t="s">
        <v>6018</v>
      </c>
      <c r="F4675" s="10" t="s">
        <v>4748</v>
      </c>
      <c r="G4675" s="11" t="s">
        <v>4749</v>
      </c>
      <c r="H4675" s="42">
        <v>17416.720300000001</v>
      </c>
      <c r="I4675" s="42">
        <v>84.487681559877004</v>
      </c>
      <c r="J4675" s="42">
        <v>0</v>
      </c>
      <c r="K4675" s="42">
        <v>84.487681559877004</v>
      </c>
      <c r="N4675" s="43"/>
    </row>
    <row r="4676" spans="1:14" x14ac:dyDescent="0.3">
      <c r="A4676" s="10" t="s">
        <v>9</v>
      </c>
      <c r="B4676" s="10" t="s">
        <v>97</v>
      </c>
      <c r="C4676" s="10" t="s">
        <v>4743</v>
      </c>
      <c r="D4676" s="10" t="s">
        <v>4750</v>
      </c>
      <c r="E4676" s="11" t="s">
        <v>6019</v>
      </c>
      <c r="F4676" s="10" t="s">
        <v>13</v>
      </c>
      <c r="G4676" s="11" t="s">
        <v>415</v>
      </c>
      <c r="H4676" s="42">
        <v>0</v>
      </c>
      <c r="I4676" s="42">
        <v>0</v>
      </c>
      <c r="J4676" s="42">
        <v>0</v>
      </c>
      <c r="K4676" s="42">
        <v>0</v>
      </c>
      <c r="N4676" s="43"/>
    </row>
    <row r="4677" spans="1:14" x14ac:dyDescent="0.3">
      <c r="A4677" s="10" t="s">
        <v>9</v>
      </c>
      <c r="B4677" s="10" t="s">
        <v>97</v>
      </c>
      <c r="C4677" s="10" t="s">
        <v>4743</v>
      </c>
      <c r="D4677" s="10" t="s">
        <v>4750</v>
      </c>
      <c r="E4677" s="11" t="s">
        <v>6019</v>
      </c>
      <c r="F4677" s="10" t="s">
        <v>416</v>
      </c>
      <c r="G4677" s="11" t="s">
        <v>417</v>
      </c>
      <c r="H4677" s="42">
        <v>6425.5519999999997</v>
      </c>
      <c r="I4677" s="42">
        <v>23.4208388708734</v>
      </c>
      <c r="J4677" s="42">
        <v>0</v>
      </c>
      <c r="K4677" s="42">
        <v>23.4208388708734</v>
      </c>
      <c r="N4677" s="43"/>
    </row>
    <row r="4678" spans="1:14" x14ac:dyDescent="0.3">
      <c r="A4678" s="10" t="s">
        <v>9</v>
      </c>
      <c r="B4678" s="10" t="s">
        <v>97</v>
      </c>
      <c r="C4678" s="10" t="s">
        <v>4743</v>
      </c>
      <c r="D4678" s="10" t="s">
        <v>4750</v>
      </c>
      <c r="E4678" s="11" t="s">
        <v>6019</v>
      </c>
      <c r="F4678" s="10" t="s">
        <v>4746</v>
      </c>
      <c r="G4678" s="11" t="s">
        <v>4747</v>
      </c>
      <c r="H4678" s="42">
        <v>1494.3144</v>
      </c>
      <c r="I4678" s="42">
        <v>5.4467067141566101</v>
      </c>
      <c r="J4678" s="42">
        <v>0</v>
      </c>
      <c r="K4678" s="42">
        <v>5.4467067141566101</v>
      </c>
      <c r="N4678" s="43"/>
    </row>
    <row r="4679" spans="1:14" x14ac:dyDescent="0.3">
      <c r="A4679" s="10" t="s">
        <v>9</v>
      </c>
      <c r="B4679" s="10" t="s">
        <v>97</v>
      </c>
      <c r="C4679" s="10" t="s">
        <v>4743</v>
      </c>
      <c r="D4679" s="10" t="s">
        <v>4750</v>
      </c>
      <c r="E4679" s="11" t="s">
        <v>6019</v>
      </c>
      <c r="F4679" s="10" t="s">
        <v>4748</v>
      </c>
      <c r="G4679" s="11" t="s">
        <v>4749</v>
      </c>
      <c r="H4679" s="42">
        <v>14868.4285</v>
      </c>
      <c r="I4679" s="42">
        <v>54.194731805858297</v>
      </c>
      <c r="J4679" s="42">
        <v>0</v>
      </c>
      <c r="K4679" s="42">
        <v>54.194731805858297</v>
      </c>
      <c r="N4679" s="43"/>
    </row>
    <row r="4680" spans="1:14" x14ac:dyDescent="0.3">
      <c r="A4680" s="10" t="s">
        <v>9</v>
      </c>
      <c r="B4680" s="10" t="s">
        <v>97</v>
      </c>
      <c r="C4680" s="10" t="s">
        <v>4743</v>
      </c>
      <c r="D4680" s="10" t="s">
        <v>4752</v>
      </c>
      <c r="E4680" s="11" t="s">
        <v>4826</v>
      </c>
      <c r="F4680" s="10" t="s">
        <v>416</v>
      </c>
      <c r="G4680" s="11" t="s">
        <v>417</v>
      </c>
      <c r="H4680" s="42">
        <v>16702.335299999999</v>
      </c>
      <c r="I4680" s="42">
        <v>59.787677725118499</v>
      </c>
      <c r="J4680" s="42">
        <v>0</v>
      </c>
      <c r="K4680" s="42">
        <v>59.787677725118499</v>
      </c>
      <c r="N4680" s="43"/>
    </row>
    <row r="4681" spans="1:14" x14ac:dyDescent="0.3">
      <c r="A4681" s="10" t="s">
        <v>9</v>
      </c>
      <c r="B4681" s="10" t="s">
        <v>97</v>
      </c>
      <c r="C4681" s="10" t="s">
        <v>4743</v>
      </c>
      <c r="D4681" s="10" t="s">
        <v>4752</v>
      </c>
      <c r="E4681" s="11" t="s">
        <v>4826</v>
      </c>
      <c r="F4681" s="10" t="s">
        <v>4746</v>
      </c>
      <c r="G4681" s="11" t="s">
        <v>4747</v>
      </c>
      <c r="H4681" s="42">
        <v>963.59630000000004</v>
      </c>
      <c r="I4681" s="42">
        <v>3.4492890995260699</v>
      </c>
      <c r="J4681" s="42">
        <v>0</v>
      </c>
      <c r="K4681" s="42">
        <v>3.4492890995260699</v>
      </c>
      <c r="N4681" s="43"/>
    </row>
    <row r="4682" spans="1:14" x14ac:dyDescent="0.3">
      <c r="A4682" s="10" t="s">
        <v>9</v>
      </c>
      <c r="B4682" s="10" t="s">
        <v>97</v>
      </c>
      <c r="C4682" s="10" t="s">
        <v>4743</v>
      </c>
      <c r="D4682" s="10" t="s">
        <v>4752</v>
      </c>
      <c r="E4682" s="11" t="s">
        <v>4826</v>
      </c>
      <c r="F4682" s="10" t="s">
        <v>4748</v>
      </c>
      <c r="G4682" s="11" t="s">
        <v>4749</v>
      </c>
      <c r="H4682" s="42">
        <v>8244.1013999999996</v>
      </c>
      <c r="I4682" s="42">
        <v>29.510584518167501</v>
      </c>
      <c r="J4682" s="42">
        <v>0</v>
      </c>
      <c r="K4682" s="42">
        <v>29.510584518167501</v>
      </c>
      <c r="N4682" s="43"/>
    </row>
    <row r="4683" spans="1:14" x14ac:dyDescent="0.3">
      <c r="A4683" s="10" t="s">
        <v>9</v>
      </c>
      <c r="B4683" s="10" t="s">
        <v>97</v>
      </c>
      <c r="C4683" s="10" t="s">
        <v>4743</v>
      </c>
      <c r="D4683" s="10" t="s">
        <v>4756</v>
      </c>
      <c r="E4683" s="11" t="s">
        <v>4757</v>
      </c>
      <c r="F4683" s="10" t="s">
        <v>13</v>
      </c>
      <c r="G4683" s="11" t="s">
        <v>415</v>
      </c>
      <c r="H4683" s="42">
        <v>0</v>
      </c>
      <c r="I4683" s="42">
        <v>0</v>
      </c>
      <c r="J4683" s="42">
        <v>0</v>
      </c>
      <c r="K4683" s="42">
        <v>0</v>
      </c>
      <c r="N4683" s="43"/>
    </row>
    <row r="4684" spans="1:14" x14ac:dyDescent="0.3">
      <c r="A4684" s="10" t="s">
        <v>9</v>
      </c>
      <c r="B4684" s="10" t="s">
        <v>97</v>
      </c>
      <c r="C4684" s="10" t="s">
        <v>4743</v>
      </c>
      <c r="D4684" s="10" t="s">
        <v>4756</v>
      </c>
      <c r="E4684" s="11" t="s">
        <v>4757</v>
      </c>
      <c r="F4684" s="10" t="s">
        <v>416</v>
      </c>
      <c r="G4684" s="11" t="s">
        <v>417</v>
      </c>
      <c r="H4684" s="42">
        <v>6402.3059999999996</v>
      </c>
      <c r="I4684" s="42">
        <v>22.263983032873799</v>
      </c>
      <c r="J4684" s="42">
        <v>0</v>
      </c>
      <c r="K4684" s="42">
        <v>22.263983032873799</v>
      </c>
      <c r="N4684" s="43"/>
    </row>
    <row r="4685" spans="1:14" x14ac:dyDescent="0.3">
      <c r="A4685" s="10" t="s">
        <v>9</v>
      </c>
      <c r="B4685" s="10" t="s">
        <v>97</v>
      </c>
      <c r="C4685" s="10" t="s">
        <v>4743</v>
      </c>
      <c r="D4685" s="10" t="s">
        <v>4756</v>
      </c>
      <c r="E4685" s="11" t="s">
        <v>4757</v>
      </c>
      <c r="F4685" s="10" t="s">
        <v>4746</v>
      </c>
      <c r="G4685" s="11" t="s">
        <v>4747</v>
      </c>
      <c r="H4685" s="42">
        <v>0</v>
      </c>
      <c r="I4685" s="42">
        <v>0</v>
      </c>
      <c r="J4685" s="42">
        <v>0</v>
      </c>
      <c r="K4685" s="42">
        <v>0</v>
      </c>
      <c r="N4685" s="43"/>
    </row>
    <row r="4686" spans="1:14" x14ac:dyDescent="0.3">
      <c r="A4686" s="10" t="s">
        <v>9</v>
      </c>
      <c r="B4686" s="10" t="s">
        <v>97</v>
      </c>
      <c r="C4686" s="10" t="s">
        <v>4743</v>
      </c>
      <c r="D4686" s="10" t="s">
        <v>4756</v>
      </c>
      <c r="E4686" s="11" t="s">
        <v>4757</v>
      </c>
      <c r="F4686" s="10" t="s">
        <v>4748</v>
      </c>
      <c r="G4686" s="11" t="s">
        <v>4749</v>
      </c>
      <c r="H4686" s="42">
        <v>11875.245000000001</v>
      </c>
      <c r="I4686" s="42">
        <v>41.296097560975603</v>
      </c>
      <c r="J4686" s="42">
        <v>0</v>
      </c>
      <c r="K4686" s="42">
        <v>41.296097560975603</v>
      </c>
      <c r="N4686" s="43"/>
    </row>
    <row r="4687" spans="1:14" x14ac:dyDescent="0.3">
      <c r="A4687" s="10" t="s">
        <v>9</v>
      </c>
      <c r="B4687" s="10" t="s">
        <v>97</v>
      </c>
      <c r="C4687" s="10" t="s">
        <v>4743</v>
      </c>
      <c r="D4687" s="10" t="s">
        <v>4758</v>
      </c>
      <c r="E4687" s="11" t="s">
        <v>6020</v>
      </c>
      <c r="F4687" s="10" t="s">
        <v>416</v>
      </c>
      <c r="G4687" s="11" t="s">
        <v>417</v>
      </c>
      <c r="H4687" s="42">
        <v>5625.4337999999998</v>
      </c>
      <c r="I4687" s="42">
        <v>23.089439719328102</v>
      </c>
      <c r="J4687" s="42">
        <v>0</v>
      </c>
      <c r="K4687" s="42">
        <v>23.089439719328102</v>
      </c>
      <c r="N4687" s="43"/>
    </row>
    <row r="4688" spans="1:14" x14ac:dyDescent="0.3">
      <c r="A4688" s="10" t="s">
        <v>9</v>
      </c>
      <c r="B4688" s="10" t="s">
        <v>97</v>
      </c>
      <c r="C4688" s="10" t="s">
        <v>4743</v>
      </c>
      <c r="D4688" s="10" t="s">
        <v>4758</v>
      </c>
      <c r="E4688" s="11" t="s">
        <v>6020</v>
      </c>
      <c r="F4688" s="10" t="s">
        <v>4746</v>
      </c>
      <c r="G4688" s="11" t="s">
        <v>4747</v>
      </c>
      <c r="H4688" s="42">
        <v>76.536500000000004</v>
      </c>
      <c r="I4688" s="42">
        <v>0.31414203699766102</v>
      </c>
      <c r="J4688" s="42">
        <v>0</v>
      </c>
      <c r="K4688" s="42">
        <v>0.31414203699766102</v>
      </c>
      <c r="N4688" s="43"/>
    </row>
    <row r="4689" spans="1:14" x14ac:dyDescent="0.3">
      <c r="A4689" s="10" t="s">
        <v>9</v>
      </c>
      <c r="B4689" s="10" t="s">
        <v>97</v>
      </c>
      <c r="C4689" s="10" t="s">
        <v>4743</v>
      </c>
      <c r="D4689" s="10" t="s">
        <v>4758</v>
      </c>
      <c r="E4689" s="11" t="s">
        <v>6020</v>
      </c>
      <c r="F4689" s="10" t="s">
        <v>4748</v>
      </c>
      <c r="G4689" s="11" t="s">
        <v>4749</v>
      </c>
      <c r="H4689" s="42">
        <v>6008.1162999999997</v>
      </c>
      <c r="I4689" s="42">
        <v>24.660149904316398</v>
      </c>
      <c r="J4689" s="42">
        <v>0</v>
      </c>
      <c r="K4689" s="42">
        <v>24.660149904316398</v>
      </c>
      <c r="N4689" s="43"/>
    </row>
    <row r="4690" spans="1:14" x14ac:dyDescent="0.3">
      <c r="A4690" s="10" t="s">
        <v>9</v>
      </c>
      <c r="B4690" s="10" t="s">
        <v>97</v>
      </c>
      <c r="C4690" s="10" t="s">
        <v>4743</v>
      </c>
      <c r="D4690" s="10" t="s">
        <v>4762</v>
      </c>
      <c r="E4690" s="11" t="s">
        <v>4829</v>
      </c>
      <c r="F4690" s="10" t="s">
        <v>416</v>
      </c>
      <c r="G4690" s="11" t="s">
        <v>417</v>
      </c>
      <c r="H4690" s="42">
        <v>6285.0920999999998</v>
      </c>
      <c r="I4690" s="42">
        <v>15.324633556877099</v>
      </c>
      <c r="J4690" s="42">
        <v>0</v>
      </c>
      <c r="K4690" s="42">
        <v>15.324633556877099</v>
      </c>
      <c r="N4690" s="43"/>
    </row>
    <row r="4691" spans="1:14" x14ac:dyDescent="0.3">
      <c r="A4691" s="10" t="s">
        <v>9</v>
      </c>
      <c r="B4691" s="10" t="s">
        <v>97</v>
      </c>
      <c r="C4691" s="10" t="s">
        <v>4743</v>
      </c>
      <c r="D4691" s="10" t="s">
        <v>4762</v>
      </c>
      <c r="E4691" s="11" t="s">
        <v>4829</v>
      </c>
      <c r="F4691" s="10" t="s">
        <v>4746</v>
      </c>
      <c r="G4691" s="11" t="s">
        <v>4747</v>
      </c>
      <c r="H4691" s="42">
        <v>1969.9541999999999</v>
      </c>
      <c r="I4691" s="42">
        <v>4.8032433536480301</v>
      </c>
      <c r="J4691" s="42">
        <v>0</v>
      </c>
      <c r="K4691" s="42">
        <v>4.8032433536480301</v>
      </c>
      <c r="N4691" s="43"/>
    </row>
    <row r="4692" spans="1:14" x14ac:dyDescent="0.3">
      <c r="A4692" s="10" t="s">
        <v>9</v>
      </c>
      <c r="B4692" s="10" t="s">
        <v>97</v>
      </c>
      <c r="C4692" s="10" t="s">
        <v>4743</v>
      </c>
      <c r="D4692" s="10" t="s">
        <v>4762</v>
      </c>
      <c r="E4692" s="11" t="s">
        <v>4829</v>
      </c>
      <c r="F4692" s="10" t="s">
        <v>4748</v>
      </c>
      <c r="G4692" s="11" t="s">
        <v>4749</v>
      </c>
      <c r="H4692" s="42">
        <v>4596.0391</v>
      </c>
      <c r="I4692" s="42">
        <v>8.97006010122311</v>
      </c>
      <c r="J4692" s="42">
        <v>0</v>
      </c>
      <c r="K4692" s="42">
        <v>8.97006010122311</v>
      </c>
      <c r="N4692" s="43"/>
    </row>
    <row r="4693" spans="1:14" x14ac:dyDescent="0.3">
      <c r="A4693" s="10" t="s">
        <v>9</v>
      </c>
      <c r="B4693" s="10" t="s">
        <v>97</v>
      </c>
      <c r="C4693" s="10" t="s">
        <v>4743</v>
      </c>
      <c r="D4693" s="10" t="s">
        <v>4762</v>
      </c>
      <c r="E4693" s="11" t="s">
        <v>4829</v>
      </c>
      <c r="F4693" s="10" t="s">
        <v>4760</v>
      </c>
      <c r="G4693" s="11" t="s">
        <v>4761</v>
      </c>
      <c r="H4693" s="42">
        <v>7922.6959999999999</v>
      </c>
      <c r="I4693" s="42">
        <v>15.4626750316322</v>
      </c>
      <c r="J4693" s="42">
        <v>0</v>
      </c>
      <c r="K4693" s="42">
        <v>15.4626750316322</v>
      </c>
      <c r="N4693" s="43"/>
    </row>
    <row r="4694" spans="1:14" x14ac:dyDescent="0.3">
      <c r="A4694" s="10" t="s">
        <v>9</v>
      </c>
      <c r="B4694" s="10" t="s">
        <v>97</v>
      </c>
      <c r="C4694" s="10" t="s">
        <v>4743</v>
      </c>
      <c r="D4694" s="10" t="s">
        <v>4766</v>
      </c>
      <c r="E4694" s="11" t="s">
        <v>5070</v>
      </c>
      <c r="F4694" s="10" t="s">
        <v>416</v>
      </c>
      <c r="G4694" s="11" t="s">
        <v>417</v>
      </c>
      <c r="H4694" s="42">
        <v>10958.0023</v>
      </c>
      <c r="I4694" s="42">
        <v>26.180661455840902</v>
      </c>
      <c r="J4694" s="42">
        <v>0</v>
      </c>
      <c r="K4694" s="42">
        <v>26.180661455840902</v>
      </c>
      <c r="N4694" s="43"/>
    </row>
    <row r="4695" spans="1:14" x14ac:dyDescent="0.3">
      <c r="A4695" s="10" t="s">
        <v>9</v>
      </c>
      <c r="B4695" s="10" t="s">
        <v>97</v>
      </c>
      <c r="C4695" s="10" t="s">
        <v>4743</v>
      </c>
      <c r="D4695" s="10" t="s">
        <v>4766</v>
      </c>
      <c r="E4695" s="11" t="s">
        <v>5070</v>
      </c>
      <c r="F4695" s="10" t="s">
        <v>4746</v>
      </c>
      <c r="G4695" s="11" t="s">
        <v>4747</v>
      </c>
      <c r="H4695" s="42">
        <v>4966.5766000000003</v>
      </c>
      <c r="I4695" s="42">
        <v>11.8660551922157</v>
      </c>
      <c r="J4695" s="42">
        <v>0</v>
      </c>
      <c r="K4695" s="42">
        <v>11.8660551922157</v>
      </c>
      <c r="N4695" s="43"/>
    </row>
    <row r="4696" spans="1:14" x14ac:dyDescent="0.3">
      <c r="A4696" s="10" t="s">
        <v>9</v>
      </c>
      <c r="B4696" s="10" t="s">
        <v>97</v>
      </c>
      <c r="C4696" s="10" t="s">
        <v>4743</v>
      </c>
      <c r="D4696" s="10" t="s">
        <v>4766</v>
      </c>
      <c r="E4696" s="11" t="s">
        <v>5070</v>
      </c>
      <c r="F4696" s="10" t="s">
        <v>4748</v>
      </c>
      <c r="G4696" s="11" t="s">
        <v>4749</v>
      </c>
      <c r="H4696" s="42">
        <v>7804.6203999999998</v>
      </c>
      <c r="I4696" s="42">
        <v>18.646658159196001</v>
      </c>
      <c r="J4696" s="42">
        <v>0</v>
      </c>
      <c r="K4696" s="42">
        <v>18.646658159196001</v>
      </c>
      <c r="N4696" s="43"/>
    </row>
    <row r="4697" spans="1:14" x14ac:dyDescent="0.3">
      <c r="A4697" s="10" t="s">
        <v>9</v>
      </c>
      <c r="B4697" s="10" t="s">
        <v>97</v>
      </c>
      <c r="C4697" s="10" t="s">
        <v>4743</v>
      </c>
      <c r="D4697" s="10" t="s">
        <v>4768</v>
      </c>
      <c r="E4697" s="11" t="s">
        <v>6021</v>
      </c>
      <c r="F4697" s="10" t="s">
        <v>416</v>
      </c>
      <c r="G4697" s="11" t="s">
        <v>417</v>
      </c>
      <c r="H4697" s="42">
        <v>22604.867300000002</v>
      </c>
      <c r="I4697" s="42">
        <v>107.677433408957</v>
      </c>
      <c r="J4697" s="42">
        <v>27.712165062277901</v>
      </c>
      <c r="K4697" s="42">
        <v>135.38959847123499</v>
      </c>
      <c r="N4697" s="43"/>
    </row>
    <row r="4698" spans="1:14" x14ac:dyDescent="0.3">
      <c r="A4698" s="10" t="s">
        <v>9</v>
      </c>
      <c r="B4698" s="10" t="s">
        <v>97</v>
      </c>
      <c r="C4698" s="10" t="s">
        <v>4743</v>
      </c>
      <c r="D4698" s="10" t="s">
        <v>4768</v>
      </c>
      <c r="E4698" s="11" t="s">
        <v>6021</v>
      </c>
      <c r="F4698" s="10" t="s">
        <v>4746</v>
      </c>
      <c r="G4698" s="11" t="s">
        <v>4747</v>
      </c>
      <c r="H4698" s="42">
        <v>7435.8116</v>
      </c>
      <c r="I4698" s="42">
        <v>35.4202083582095</v>
      </c>
      <c r="J4698" s="42">
        <v>9.1158437704861495</v>
      </c>
      <c r="K4698" s="42">
        <v>44.536052128695601</v>
      </c>
      <c r="N4698" s="43"/>
    </row>
    <row r="4699" spans="1:14" x14ac:dyDescent="0.3">
      <c r="A4699" s="10" t="s">
        <v>9</v>
      </c>
      <c r="B4699" s="10" t="s">
        <v>97</v>
      </c>
      <c r="C4699" s="10" t="s">
        <v>4743</v>
      </c>
      <c r="D4699" s="10" t="s">
        <v>4768</v>
      </c>
      <c r="E4699" s="11" t="s">
        <v>6021</v>
      </c>
      <c r="F4699" s="10" t="s">
        <v>4748</v>
      </c>
      <c r="G4699" s="11" t="s">
        <v>4749</v>
      </c>
      <c r="H4699" s="42">
        <v>9022.8410999999996</v>
      </c>
      <c r="I4699" s="42">
        <v>38.767864157965498</v>
      </c>
      <c r="J4699" s="42">
        <v>0</v>
      </c>
      <c r="K4699" s="42">
        <v>38.767864157965498</v>
      </c>
      <c r="N4699" s="43"/>
    </row>
    <row r="4700" spans="1:14" x14ac:dyDescent="0.3">
      <c r="A4700" s="10" t="s">
        <v>9</v>
      </c>
      <c r="B4700" s="10" t="s">
        <v>97</v>
      </c>
      <c r="C4700" s="10" t="s">
        <v>4743</v>
      </c>
      <c r="D4700" s="10" t="s">
        <v>4768</v>
      </c>
      <c r="E4700" s="11" t="s">
        <v>6021</v>
      </c>
      <c r="F4700" s="10" t="s">
        <v>4739</v>
      </c>
      <c r="G4700" s="11" t="s">
        <v>4740</v>
      </c>
      <c r="H4700" s="42">
        <v>7945.6958000000004</v>
      </c>
      <c r="I4700" s="42">
        <v>37.849022645629603</v>
      </c>
      <c r="J4700" s="42">
        <v>9.7409302004623406</v>
      </c>
      <c r="K4700" s="42">
        <v>47.589952846091897</v>
      </c>
      <c r="N4700" s="43"/>
    </row>
    <row r="4701" spans="1:14" x14ac:dyDescent="0.3">
      <c r="A4701" s="10" t="s">
        <v>9</v>
      </c>
      <c r="B4701" s="10" t="s">
        <v>97</v>
      </c>
      <c r="C4701" s="10" t="s">
        <v>4743</v>
      </c>
      <c r="D4701" s="10" t="s">
        <v>4770</v>
      </c>
      <c r="E4701" s="11" t="s">
        <v>6022</v>
      </c>
      <c r="F4701" s="10" t="s">
        <v>416</v>
      </c>
      <c r="G4701" s="11" t="s">
        <v>417</v>
      </c>
      <c r="H4701" s="42">
        <v>5611.4751999999999</v>
      </c>
      <c r="I4701" s="42">
        <v>22.726974527352599</v>
      </c>
      <c r="J4701" s="42">
        <v>0</v>
      </c>
      <c r="K4701" s="42">
        <v>22.726974527352599</v>
      </c>
      <c r="N4701" s="43"/>
    </row>
    <row r="4702" spans="1:14" x14ac:dyDescent="0.3">
      <c r="A4702" s="10" t="s">
        <v>9</v>
      </c>
      <c r="B4702" s="10" t="s">
        <v>97</v>
      </c>
      <c r="C4702" s="10" t="s">
        <v>4743</v>
      </c>
      <c r="D4702" s="10" t="s">
        <v>4770</v>
      </c>
      <c r="E4702" s="11" t="s">
        <v>6022</v>
      </c>
      <c r="F4702" s="10" t="s">
        <v>4746</v>
      </c>
      <c r="G4702" s="11" t="s">
        <v>4747</v>
      </c>
      <c r="H4702" s="42">
        <v>0</v>
      </c>
      <c r="I4702" s="42">
        <v>0</v>
      </c>
      <c r="J4702" s="42">
        <v>0</v>
      </c>
      <c r="K4702" s="42">
        <v>0</v>
      </c>
      <c r="N4702" s="43"/>
    </row>
    <row r="4703" spans="1:14" x14ac:dyDescent="0.3">
      <c r="A4703" s="10" t="s">
        <v>9</v>
      </c>
      <c r="B4703" s="10" t="s">
        <v>97</v>
      </c>
      <c r="C4703" s="10" t="s">
        <v>4743</v>
      </c>
      <c r="D4703" s="10" t="s">
        <v>4770</v>
      </c>
      <c r="E4703" s="11" t="s">
        <v>6022</v>
      </c>
      <c r="F4703" s="10" t="s">
        <v>4748</v>
      </c>
      <c r="G4703" s="11" t="s">
        <v>4749</v>
      </c>
      <c r="H4703" s="42">
        <v>14159.7971</v>
      </c>
      <c r="I4703" s="42">
        <v>57.3484403961235</v>
      </c>
      <c r="J4703" s="42">
        <v>0</v>
      </c>
      <c r="K4703" s="42">
        <v>57.3484403961235</v>
      </c>
      <c r="N4703" s="43"/>
    </row>
    <row r="4704" spans="1:14" x14ac:dyDescent="0.3">
      <c r="A4704" s="10" t="s">
        <v>9</v>
      </c>
      <c r="B4704" s="10" t="s">
        <v>97</v>
      </c>
      <c r="C4704" s="10" t="s">
        <v>4743</v>
      </c>
      <c r="D4704" s="10" t="s">
        <v>4772</v>
      </c>
      <c r="E4704" s="11" t="s">
        <v>4954</v>
      </c>
      <c r="F4704" s="10" t="s">
        <v>416</v>
      </c>
      <c r="G4704" s="11" t="s">
        <v>417</v>
      </c>
      <c r="H4704" s="42">
        <v>20835.382300000001</v>
      </c>
      <c r="I4704" s="42">
        <v>68.564955608541595</v>
      </c>
      <c r="J4704" s="42">
        <v>1206.4212612005799</v>
      </c>
      <c r="K4704" s="42">
        <v>1274.9862168091299</v>
      </c>
      <c r="N4704" s="43"/>
    </row>
    <row r="4705" spans="1:14" x14ac:dyDescent="0.3">
      <c r="A4705" s="10" t="s">
        <v>9</v>
      </c>
      <c r="B4705" s="10" t="s">
        <v>97</v>
      </c>
      <c r="C4705" s="10" t="s">
        <v>4743</v>
      </c>
      <c r="D4705" s="10" t="s">
        <v>4772</v>
      </c>
      <c r="E4705" s="11" t="s">
        <v>4954</v>
      </c>
      <c r="F4705" s="10" t="s">
        <v>4746</v>
      </c>
      <c r="G4705" s="11" t="s">
        <v>4747</v>
      </c>
      <c r="H4705" s="42">
        <v>19780.426299999999</v>
      </c>
      <c r="I4705" s="42">
        <v>65.093312286590205</v>
      </c>
      <c r="J4705" s="42">
        <v>1145.3366403803</v>
      </c>
      <c r="K4705" s="42">
        <v>1210.4299526668899</v>
      </c>
      <c r="N4705" s="43"/>
    </row>
    <row r="4706" spans="1:14" x14ac:dyDescent="0.3">
      <c r="A4706" s="10" t="s">
        <v>9</v>
      </c>
      <c r="B4706" s="10" t="s">
        <v>97</v>
      </c>
      <c r="C4706" s="10" t="s">
        <v>4743</v>
      </c>
      <c r="D4706" s="10" t="s">
        <v>4772</v>
      </c>
      <c r="E4706" s="11" t="s">
        <v>4954</v>
      </c>
      <c r="F4706" s="10" t="s">
        <v>4748</v>
      </c>
      <c r="G4706" s="11" t="s">
        <v>4749</v>
      </c>
      <c r="H4706" s="42">
        <v>13418.4972</v>
      </c>
      <c r="I4706" s="42">
        <v>60.8200943594045</v>
      </c>
      <c r="J4706" s="42">
        <v>0</v>
      </c>
      <c r="K4706" s="42">
        <v>60.8200943594045</v>
      </c>
      <c r="N4706" s="43"/>
    </row>
    <row r="4707" spans="1:14" x14ac:dyDescent="0.3">
      <c r="A4707" s="10" t="s">
        <v>9</v>
      </c>
      <c r="B4707" s="10" t="s">
        <v>97</v>
      </c>
      <c r="C4707" s="10" t="s">
        <v>4743</v>
      </c>
      <c r="D4707" s="10" t="s">
        <v>4772</v>
      </c>
      <c r="E4707" s="11" t="s">
        <v>4954</v>
      </c>
      <c r="F4707" s="10" t="s">
        <v>6023</v>
      </c>
      <c r="G4707" s="11" t="s">
        <v>6024</v>
      </c>
      <c r="H4707" s="42">
        <v>0</v>
      </c>
      <c r="I4707" s="42">
        <v>0</v>
      </c>
      <c r="J4707" s="42">
        <v>0</v>
      </c>
      <c r="K4707" s="42">
        <v>0</v>
      </c>
      <c r="N4707" s="43"/>
    </row>
    <row r="4708" spans="1:14" x14ac:dyDescent="0.3">
      <c r="A4708" s="10" t="s">
        <v>9</v>
      </c>
      <c r="B4708" s="10" t="s">
        <v>97</v>
      </c>
      <c r="C4708" s="10" t="s">
        <v>4743</v>
      </c>
      <c r="D4708" s="10" t="s">
        <v>4774</v>
      </c>
      <c r="E4708" s="11" t="s">
        <v>4775</v>
      </c>
      <c r="F4708" s="10" t="s">
        <v>13</v>
      </c>
      <c r="G4708" s="11" t="s">
        <v>415</v>
      </c>
      <c r="H4708" s="42">
        <v>0</v>
      </c>
      <c r="I4708" s="42">
        <v>0</v>
      </c>
      <c r="J4708" s="42">
        <v>0</v>
      </c>
      <c r="K4708" s="42">
        <v>0</v>
      </c>
      <c r="N4708" s="43"/>
    </row>
    <row r="4709" spans="1:14" x14ac:dyDescent="0.3">
      <c r="A4709" s="10" t="s">
        <v>9</v>
      </c>
      <c r="B4709" s="10" t="s">
        <v>97</v>
      </c>
      <c r="C4709" s="10" t="s">
        <v>4743</v>
      </c>
      <c r="D4709" s="10" t="s">
        <v>4774</v>
      </c>
      <c r="E4709" s="11" t="s">
        <v>4775</v>
      </c>
      <c r="F4709" s="10" t="s">
        <v>416</v>
      </c>
      <c r="G4709" s="11" t="s">
        <v>417</v>
      </c>
      <c r="H4709" s="42">
        <v>13131.984399999999</v>
      </c>
      <c r="I4709" s="42">
        <v>14.4902478641493</v>
      </c>
      <c r="J4709" s="42">
        <v>0</v>
      </c>
      <c r="K4709" s="42">
        <v>14.4902478641493</v>
      </c>
      <c r="N4709" s="43"/>
    </row>
    <row r="4710" spans="1:14" x14ac:dyDescent="0.3">
      <c r="A4710" s="10" t="s">
        <v>9</v>
      </c>
      <c r="B4710" s="10" t="s">
        <v>97</v>
      </c>
      <c r="C4710" s="10" t="s">
        <v>4743</v>
      </c>
      <c r="D4710" s="10" t="s">
        <v>4774</v>
      </c>
      <c r="E4710" s="11" t="s">
        <v>4775</v>
      </c>
      <c r="F4710" s="10" t="s">
        <v>4746</v>
      </c>
      <c r="G4710" s="11" t="s">
        <v>4747</v>
      </c>
      <c r="H4710" s="42">
        <v>0</v>
      </c>
      <c r="I4710" s="42">
        <v>0</v>
      </c>
      <c r="J4710" s="42">
        <v>0</v>
      </c>
      <c r="K4710" s="42">
        <v>0</v>
      </c>
      <c r="N4710" s="43"/>
    </row>
    <row r="4711" spans="1:14" x14ac:dyDescent="0.3">
      <c r="A4711" s="10" t="s">
        <v>9</v>
      </c>
      <c r="B4711" s="10" t="s">
        <v>97</v>
      </c>
      <c r="C4711" s="10" t="s">
        <v>4743</v>
      </c>
      <c r="D4711" s="10" t="s">
        <v>4774</v>
      </c>
      <c r="E4711" s="11" t="s">
        <v>4775</v>
      </c>
      <c r="F4711" s="10" t="s">
        <v>4748</v>
      </c>
      <c r="G4711" s="11" t="s">
        <v>4749</v>
      </c>
      <c r="H4711" s="42">
        <v>8408.2489999999998</v>
      </c>
      <c r="I4711" s="42">
        <v>9.2779284885560607</v>
      </c>
      <c r="J4711" s="42">
        <v>0</v>
      </c>
      <c r="K4711" s="42">
        <v>9.2779284885560607</v>
      </c>
      <c r="N4711" s="43"/>
    </row>
    <row r="4712" spans="1:14" x14ac:dyDescent="0.3">
      <c r="A4712" s="10" t="s">
        <v>9</v>
      </c>
      <c r="B4712" s="10" t="s">
        <v>97</v>
      </c>
      <c r="C4712" s="10" t="s">
        <v>4743</v>
      </c>
      <c r="D4712" s="10" t="s">
        <v>4776</v>
      </c>
      <c r="E4712" s="11" t="s">
        <v>4854</v>
      </c>
      <c r="F4712" s="10" t="s">
        <v>13</v>
      </c>
      <c r="G4712" s="11" t="s">
        <v>415</v>
      </c>
      <c r="H4712" s="42">
        <v>0</v>
      </c>
      <c r="I4712" s="42">
        <v>0</v>
      </c>
      <c r="J4712" s="42">
        <v>0</v>
      </c>
      <c r="K4712" s="42">
        <v>0</v>
      </c>
      <c r="N4712" s="43"/>
    </row>
    <row r="4713" spans="1:14" x14ac:dyDescent="0.3">
      <c r="A4713" s="10" t="s">
        <v>9</v>
      </c>
      <c r="B4713" s="10" t="s">
        <v>97</v>
      </c>
      <c r="C4713" s="10" t="s">
        <v>4743</v>
      </c>
      <c r="D4713" s="10" t="s">
        <v>4776</v>
      </c>
      <c r="E4713" s="11" t="s">
        <v>4854</v>
      </c>
      <c r="F4713" s="10" t="s">
        <v>416</v>
      </c>
      <c r="G4713" s="11" t="s">
        <v>417</v>
      </c>
      <c r="H4713" s="42">
        <v>30860.760600000001</v>
      </c>
      <c r="I4713" s="42">
        <v>115.671779137371</v>
      </c>
      <c r="J4713" s="42">
        <v>1389.77790836294</v>
      </c>
      <c r="K4713" s="42">
        <v>1505.4496875003099</v>
      </c>
      <c r="N4713" s="43"/>
    </row>
    <row r="4714" spans="1:14" x14ac:dyDescent="0.3">
      <c r="A4714" s="10" t="s">
        <v>9</v>
      </c>
      <c r="B4714" s="10" t="s">
        <v>97</v>
      </c>
      <c r="C4714" s="10" t="s">
        <v>4743</v>
      </c>
      <c r="D4714" s="10" t="s">
        <v>4776</v>
      </c>
      <c r="E4714" s="11" t="s">
        <v>4854</v>
      </c>
      <c r="F4714" s="10" t="s">
        <v>4746</v>
      </c>
      <c r="G4714" s="11" t="s">
        <v>4747</v>
      </c>
      <c r="H4714" s="42">
        <v>48862.870900000002</v>
      </c>
      <c r="I4714" s="42">
        <v>183.14698363417099</v>
      </c>
      <c r="J4714" s="42">
        <v>2200.4816882413102</v>
      </c>
      <c r="K4714" s="42">
        <v>2383.62867187549</v>
      </c>
      <c r="N4714" s="43"/>
    </row>
    <row r="4715" spans="1:14" x14ac:dyDescent="0.3">
      <c r="A4715" s="10" t="s">
        <v>9</v>
      </c>
      <c r="B4715" s="10" t="s">
        <v>97</v>
      </c>
      <c r="C4715" s="10" t="s">
        <v>4743</v>
      </c>
      <c r="D4715" s="10" t="s">
        <v>4776</v>
      </c>
      <c r="E4715" s="11" t="s">
        <v>4854</v>
      </c>
      <c r="F4715" s="10" t="s">
        <v>4748</v>
      </c>
      <c r="G4715" s="11" t="s">
        <v>4749</v>
      </c>
      <c r="H4715" s="42">
        <v>56936.145600000003</v>
      </c>
      <c r="I4715" s="42">
        <v>304.72287187951298</v>
      </c>
      <c r="J4715" s="42">
        <v>0</v>
      </c>
      <c r="K4715" s="42">
        <v>304.72287187951298</v>
      </c>
      <c r="N4715" s="43"/>
    </row>
    <row r="4716" spans="1:14" x14ac:dyDescent="0.3">
      <c r="A4716" s="10" t="s">
        <v>9</v>
      </c>
      <c r="B4716" s="10" t="s">
        <v>97</v>
      </c>
      <c r="C4716" s="10" t="s">
        <v>4779</v>
      </c>
      <c r="D4716" s="10" t="s">
        <v>6025</v>
      </c>
      <c r="E4716" s="11" t="s">
        <v>6026</v>
      </c>
      <c r="F4716" s="10" t="s">
        <v>13</v>
      </c>
      <c r="G4716" s="11" t="s">
        <v>415</v>
      </c>
      <c r="H4716" s="42">
        <v>0</v>
      </c>
      <c r="I4716" s="42">
        <v>0</v>
      </c>
      <c r="J4716" s="42">
        <v>0</v>
      </c>
      <c r="K4716" s="42">
        <v>0</v>
      </c>
      <c r="N4716" s="43"/>
    </row>
    <row r="4717" spans="1:14" x14ac:dyDescent="0.3">
      <c r="A4717" s="10" t="s">
        <v>9</v>
      </c>
      <c r="B4717" s="10" t="s">
        <v>97</v>
      </c>
      <c r="C4717" s="10" t="s">
        <v>4779</v>
      </c>
      <c r="D4717" s="10" t="s">
        <v>6025</v>
      </c>
      <c r="E4717" s="11" t="s">
        <v>6026</v>
      </c>
      <c r="F4717" s="10" t="s">
        <v>416</v>
      </c>
      <c r="G4717" s="11" t="s">
        <v>417</v>
      </c>
      <c r="H4717" s="42">
        <v>1809277.1740999999</v>
      </c>
      <c r="I4717" s="42">
        <v>5656.6183762072096</v>
      </c>
      <c r="J4717" s="42">
        <v>116918.94963207599</v>
      </c>
      <c r="K4717" s="42">
        <v>122575.568008284</v>
      </c>
      <c r="N4717" s="43"/>
    </row>
    <row r="4718" spans="1:14" x14ac:dyDescent="0.3">
      <c r="A4718" s="10" t="s">
        <v>9</v>
      </c>
      <c r="B4718" s="10" t="s">
        <v>97</v>
      </c>
      <c r="C4718" s="10" t="s">
        <v>4779</v>
      </c>
      <c r="D4718" s="10" t="s">
        <v>6025</v>
      </c>
      <c r="E4718" s="11" t="s">
        <v>6026</v>
      </c>
      <c r="F4718" s="10" t="s">
        <v>4782</v>
      </c>
      <c r="G4718" s="11" t="s">
        <v>4783</v>
      </c>
      <c r="H4718" s="42">
        <v>0</v>
      </c>
      <c r="I4718" s="42">
        <v>0</v>
      </c>
      <c r="J4718" s="42">
        <v>0</v>
      </c>
      <c r="K4718" s="42">
        <v>0</v>
      </c>
      <c r="N4718" s="43"/>
    </row>
    <row r="4719" spans="1:14" x14ac:dyDescent="0.3">
      <c r="A4719" s="10" t="s">
        <v>9</v>
      </c>
      <c r="B4719" s="10" t="s">
        <v>97</v>
      </c>
      <c r="C4719" s="10" t="s">
        <v>4779</v>
      </c>
      <c r="D4719" s="10" t="s">
        <v>6025</v>
      </c>
      <c r="E4719" s="11" t="s">
        <v>6026</v>
      </c>
      <c r="F4719" s="10" t="s">
        <v>4784</v>
      </c>
      <c r="G4719" s="11" t="s">
        <v>4785</v>
      </c>
      <c r="H4719" s="42">
        <v>0</v>
      </c>
      <c r="I4719" s="42">
        <v>0</v>
      </c>
      <c r="J4719" s="42">
        <v>0</v>
      </c>
      <c r="K4719" s="42">
        <v>0</v>
      </c>
      <c r="N4719" s="43"/>
    </row>
    <row r="4720" spans="1:14" x14ac:dyDescent="0.3">
      <c r="A4720" s="10" t="s">
        <v>9</v>
      </c>
      <c r="B4720" s="10" t="s">
        <v>97</v>
      </c>
      <c r="C4720" s="10" t="s">
        <v>4779</v>
      </c>
      <c r="D4720" s="10" t="s">
        <v>6025</v>
      </c>
      <c r="E4720" s="11" t="s">
        <v>6026</v>
      </c>
      <c r="F4720" s="10" t="s">
        <v>4731</v>
      </c>
      <c r="G4720" s="11" t="s">
        <v>4732</v>
      </c>
      <c r="H4720" s="42">
        <v>0</v>
      </c>
      <c r="I4720" s="42">
        <v>0</v>
      </c>
      <c r="J4720" s="42">
        <v>0</v>
      </c>
      <c r="K4720" s="42">
        <v>0</v>
      </c>
      <c r="N4720" s="43"/>
    </row>
    <row r="4721" spans="1:14" x14ac:dyDescent="0.3">
      <c r="A4721" s="10" t="s">
        <v>9</v>
      </c>
      <c r="B4721" s="10" t="s">
        <v>97</v>
      </c>
      <c r="C4721" s="10" t="s">
        <v>4779</v>
      </c>
      <c r="D4721" s="10" t="s">
        <v>6025</v>
      </c>
      <c r="E4721" s="11" t="s">
        <v>6026</v>
      </c>
      <c r="F4721" s="10" t="s">
        <v>4786</v>
      </c>
      <c r="G4721" s="11" t="s">
        <v>4787</v>
      </c>
      <c r="H4721" s="42">
        <v>928499.73289999994</v>
      </c>
      <c r="I4721" s="42">
        <v>2902.9099170087702</v>
      </c>
      <c r="J4721" s="42">
        <v>60001.427672901598</v>
      </c>
      <c r="K4721" s="42">
        <v>62904.337589910399</v>
      </c>
      <c r="N4721" s="43"/>
    </row>
    <row r="4722" spans="1:14" x14ac:dyDescent="0.3">
      <c r="A4722" s="10" t="s">
        <v>9</v>
      </c>
      <c r="B4722" s="10" t="s">
        <v>97</v>
      </c>
      <c r="C4722" s="10" t="s">
        <v>4779</v>
      </c>
      <c r="D4722" s="10" t="s">
        <v>6025</v>
      </c>
      <c r="E4722" s="11" t="s">
        <v>6026</v>
      </c>
      <c r="F4722" s="10" t="s">
        <v>4739</v>
      </c>
      <c r="G4722" s="11" t="s">
        <v>4740</v>
      </c>
      <c r="H4722" s="42">
        <v>271970.73009999999</v>
      </c>
      <c r="I4722" s="42">
        <v>850.303453734605</v>
      </c>
      <c r="J4722" s="42">
        <v>17575.268485026601</v>
      </c>
      <c r="K4722" s="42">
        <v>18425.571938761201</v>
      </c>
      <c r="N4722" s="43"/>
    </row>
    <row r="4723" spans="1:14" x14ac:dyDescent="0.3">
      <c r="A4723" s="10" t="s">
        <v>9</v>
      </c>
      <c r="B4723" s="10" t="s">
        <v>97</v>
      </c>
      <c r="C4723" s="10" t="s">
        <v>4779</v>
      </c>
      <c r="D4723" s="10" t="s">
        <v>6025</v>
      </c>
      <c r="E4723" s="11" t="s">
        <v>6026</v>
      </c>
      <c r="F4723" s="10" t="s">
        <v>4869</v>
      </c>
      <c r="G4723" s="11" t="s">
        <v>4870</v>
      </c>
      <c r="H4723" s="42">
        <v>115367.48179999999</v>
      </c>
      <c r="I4723" s="42">
        <v>360.69090286186798</v>
      </c>
      <c r="J4723" s="42">
        <v>0</v>
      </c>
      <c r="K4723" s="42">
        <v>360.69090286186798</v>
      </c>
      <c r="N4723" s="43"/>
    </row>
    <row r="4724" spans="1:14" x14ac:dyDescent="0.3">
      <c r="A4724" s="10" t="s">
        <v>9</v>
      </c>
      <c r="B4724" s="10" t="s">
        <v>97</v>
      </c>
      <c r="C4724" s="10" t="s">
        <v>4779</v>
      </c>
      <c r="D4724" s="10" t="s">
        <v>6025</v>
      </c>
      <c r="E4724" s="11" t="s">
        <v>6026</v>
      </c>
      <c r="F4724" s="10" t="s">
        <v>5076</v>
      </c>
      <c r="G4724" s="11" t="s">
        <v>5077</v>
      </c>
      <c r="H4724" s="42">
        <v>154749.95550000001</v>
      </c>
      <c r="I4724" s="42">
        <v>483.81831950146199</v>
      </c>
      <c r="J4724" s="42">
        <v>10000.237945483599</v>
      </c>
      <c r="K4724" s="42">
        <v>10484.0562649851</v>
      </c>
      <c r="N4724" s="43"/>
    </row>
    <row r="4725" spans="1:14" x14ac:dyDescent="0.3">
      <c r="A4725" s="10" t="s">
        <v>9</v>
      </c>
      <c r="B4725" s="10" t="s">
        <v>97</v>
      </c>
      <c r="C4725" s="10" t="s">
        <v>4779</v>
      </c>
      <c r="D4725" s="10" t="s">
        <v>6025</v>
      </c>
      <c r="E4725" s="11" t="s">
        <v>6026</v>
      </c>
      <c r="F4725" s="10" t="s">
        <v>4788</v>
      </c>
      <c r="G4725" s="11" t="s">
        <v>4789</v>
      </c>
      <c r="H4725" s="42">
        <v>0</v>
      </c>
      <c r="I4725" s="42">
        <v>0</v>
      </c>
      <c r="J4725" s="42">
        <v>0</v>
      </c>
      <c r="K4725" s="42">
        <v>0</v>
      </c>
      <c r="N4725" s="43"/>
    </row>
    <row r="4726" spans="1:14" x14ac:dyDescent="0.3">
      <c r="A4726" s="10" t="s">
        <v>9</v>
      </c>
      <c r="B4726" s="10" t="s">
        <v>97</v>
      </c>
      <c r="C4726" s="10" t="s">
        <v>4779</v>
      </c>
      <c r="D4726" s="10" t="s">
        <v>6025</v>
      </c>
      <c r="E4726" s="11" t="s">
        <v>6026</v>
      </c>
      <c r="F4726" s="10" t="s">
        <v>5458</v>
      </c>
      <c r="G4726" s="11" t="s">
        <v>5459</v>
      </c>
      <c r="H4726" s="42">
        <v>115830.80499999999</v>
      </c>
      <c r="I4726" s="42">
        <v>362.139460704687</v>
      </c>
      <c r="J4726" s="42">
        <v>7485.2080430266496</v>
      </c>
      <c r="K4726" s="42">
        <v>7847.3475037313401</v>
      </c>
      <c r="N4726" s="43"/>
    </row>
    <row r="4727" spans="1:14" x14ac:dyDescent="0.3">
      <c r="A4727" s="10" t="s">
        <v>9</v>
      </c>
      <c r="B4727" s="10" t="s">
        <v>97</v>
      </c>
      <c r="C4727" s="10" t="s">
        <v>4779</v>
      </c>
      <c r="D4727" s="10" t="s">
        <v>6025</v>
      </c>
      <c r="E4727" s="11" t="s">
        <v>6026</v>
      </c>
      <c r="F4727" s="10" t="s">
        <v>4741</v>
      </c>
      <c r="G4727" s="11" t="s">
        <v>4742</v>
      </c>
      <c r="H4727" s="42">
        <v>103552.73970000001</v>
      </c>
      <c r="I4727" s="42">
        <v>323.75267786999001</v>
      </c>
      <c r="J4727" s="42">
        <v>6691.7759904658296</v>
      </c>
      <c r="K4727" s="42">
        <v>7015.5286683358199</v>
      </c>
      <c r="N4727" s="43"/>
    </row>
    <row r="4728" spans="1:14" x14ac:dyDescent="0.3">
      <c r="A4728" s="10" t="s">
        <v>9</v>
      </c>
      <c r="B4728" s="10" t="s">
        <v>97</v>
      </c>
      <c r="C4728" s="10" t="s">
        <v>4779</v>
      </c>
      <c r="D4728" s="10" t="s">
        <v>4982</v>
      </c>
      <c r="E4728" s="11" t="s">
        <v>4983</v>
      </c>
      <c r="F4728" s="10" t="s">
        <v>416</v>
      </c>
      <c r="G4728" s="11" t="s">
        <v>417</v>
      </c>
      <c r="H4728" s="42">
        <v>959405.59880000004</v>
      </c>
      <c r="I4728" s="42">
        <v>1462.85939093562</v>
      </c>
      <c r="J4728" s="42">
        <v>89523.017482411597</v>
      </c>
      <c r="K4728" s="42">
        <v>90985.876873347297</v>
      </c>
      <c r="N4728" s="43"/>
    </row>
    <row r="4729" spans="1:14" x14ac:dyDescent="0.3">
      <c r="A4729" s="10" t="s">
        <v>9</v>
      </c>
      <c r="B4729" s="10" t="s">
        <v>97</v>
      </c>
      <c r="C4729" s="10" t="s">
        <v>4779</v>
      </c>
      <c r="D4729" s="10" t="s">
        <v>4982</v>
      </c>
      <c r="E4729" s="11" t="s">
        <v>4983</v>
      </c>
      <c r="F4729" s="10" t="s">
        <v>4784</v>
      </c>
      <c r="G4729" s="11" t="s">
        <v>4785</v>
      </c>
      <c r="H4729" s="42">
        <v>0</v>
      </c>
      <c r="I4729" s="42">
        <v>0</v>
      </c>
      <c r="J4729" s="42">
        <v>0</v>
      </c>
      <c r="K4729" s="42">
        <v>0</v>
      </c>
      <c r="N4729" s="43"/>
    </row>
    <row r="4730" spans="1:14" x14ac:dyDescent="0.3">
      <c r="A4730" s="10" t="s">
        <v>9</v>
      </c>
      <c r="B4730" s="10" t="s">
        <v>97</v>
      </c>
      <c r="C4730" s="10" t="s">
        <v>4779</v>
      </c>
      <c r="D4730" s="10" t="s">
        <v>4982</v>
      </c>
      <c r="E4730" s="11" t="s">
        <v>4983</v>
      </c>
      <c r="F4730" s="10" t="s">
        <v>4731</v>
      </c>
      <c r="G4730" s="11" t="s">
        <v>4732</v>
      </c>
      <c r="H4730" s="42">
        <v>0</v>
      </c>
      <c r="I4730" s="42">
        <v>0</v>
      </c>
      <c r="J4730" s="42">
        <v>0</v>
      </c>
      <c r="K4730" s="42">
        <v>0</v>
      </c>
      <c r="N4730" s="43"/>
    </row>
    <row r="4731" spans="1:14" x14ac:dyDescent="0.3">
      <c r="A4731" s="10" t="s">
        <v>9</v>
      </c>
      <c r="B4731" s="10" t="s">
        <v>97</v>
      </c>
      <c r="C4731" s="10" t="s">
        <v>4779</v>
      </c>
      <c r="D4731" s="10" t="s">
        <v>4982</v>
      </c>
      <c r="E4731" s="11" t="s">
        <v>4983</v>
      </c>
      <c r="F4731" s="10" t="s">
        <v>4786</v>
      </c>
      <c r="G4731" s="11" t="s">
        <v>4787</v>
      </c>
      <c r="H4731" s="42">
        <v>106593.3247</v>
      </c>
      <c r="I4731" s="42">
        <v>162.52880555096601</v>
      </c>
      <c r="J4731" s="42">
        <v>9946.3210140987194</v>
      </c>
      <c r="K4731" s="42">
        <v>10108.8498196497</v>
      </c>
      <c r="N4731" s="43"/>
    </row>
    <row r="4732" spans="1:14" x14ac:dyDescent="0.3">
      <c r="A4732" s="10" t="s">
        <v>9</v>
      </c>
      <c r="B4732" s="10" t="s">
        <v>97</v>
      </c>
      <c r="C4732" s="10" t="s">
        <v>4779</v>
      </c>
      <c r="D4732" s="10" t="s">
        <v>4982</v>
      </c>
      <c r="E4732" s="11" t="s">
        <v>4983</v>
      </c>
      <c r="F4732" s="10" t="s">
        <v>4859</v>
      </c>
      <c r="G4732" s="11" t="s">
        <v>4860</v>
      </c>
      <c r="H4732" s="42">
        <v>0</v>
      </c>
      <c r="I4732" s="42">
        <v>0</v>
      </c>
      <c r="J4732" s="42">
        <v>0</v>
      </c>
      <c r="K4732" s="42">
        <v>0</v>
      </c>
      <c r="N4732" s="43"/>
    </row>
    <row r="4733" spans="1:14" x14ac:dyDescent="0.3">
      <c r="A4733" s="10" t="s">
        <v>9</v>
      </c>
      <c r="B4733" s="10" t="s">
        <v>97</v>
      </c>
      <c r="C4733" s="10" t="s">
        <v>4779</v>
      </c>
      <c r="D4733" s="10" t="s">
        <v>6027</v>
      </c>
      <c r="E4733" s="11" t="s">
        <v>6028</v>
      </c>
      <c r="F4733" s="10" t="s">
        <v>13</v>
      </c>
      <c r="G4733" s="11" t="s">
        <v>415</v>
      </c>
      <c r="H4733" s="42">
        <v>0</v>
      </c>
      <c r="I4733" s="42">
        <v>0</v>
      </c>
      <c r="J4733" s="42">
        <v>0</v>
      </c>
      <c r="K4733" s="42">
        <v>0</v>
      </c>
      <c r="N4733" s="43"/>
    </row>
    <row r="4734" spans="1:14" x14ac:dyDescent="0.3">
      <c r="A4734" s="10" t="s">
        <v>9</v>
      </c>
      <c r="B4734" s="10" t="s">
        <v>97</v>
      </c>
      <c r="C4734" s="10" t="s">
        <v>4779</v>
      </c>
      <c r="D4734" s="10" t="s">
        <v>6027</v>
      </c>
      <c r="E4734" s="11" t="s">
        <v>6028</v>
      </c>
      <c r="F4734" s="10" t="s">
        <v>416</v>
      </c>
      <c r="G4734" s="11" t="s">
        <v>417</v>
      </c>
      <c r="H4734" s="42">
        <v>21401.5985</v>
      </c>
      <c r="I4734" s="42">
        <v>183.35055704804</v>
      </c>
      <c r="J4734" s="42">
        <v>83.421162498480001</v>
      </c>
      <c r="K4734" s="42">
        <v>266.77171954651999</v>
      </c>
      <c r="N4734" s="43"/>
    </row>
    <row r="4735" spans="1:14" x14ac:dyDescent="0.3">
      <c r="A4735" s="10" t="s">
        <v>9</v>
      </c>
      <c r="B4735" s="10" t="s">
        <v>97</v>
      </c>
      <c r="C4735" s="10" t="s">
        <v>4779</v>
      </c>
      <c r="D4735" s="10" t="s">
        <v>6027</v>
      </c>
      <c r="E4735" s="11" t="s">
        <v>6028</v>
      </c>
      <c r="F4735" s="10" t="s">
        <v>4731</v>
      </c>
      <c r="G4735" s="11" t="s">
        <v>4732</v>
      </c>
      <c r="H4735" s="42">
        <v>0</v>
      </c>
      <c r="I4735" s="42">
        <v>0</v>
      </c>
      <c r="J4735" s="42">
        <v>0</v>
      </c>
      <c r="K4735" s="42">
        <v>0</v>
      </c>
      <c r="N4735" s="43"/>
    </row>
    <row r="4736" spans="1:14" x14ac:dyDescent="0.3">
      <c r="A4736" s="10" t="s">
        <v>9</v>
      </c>
      <c r="B4736" s="10" t="s">
        <v>97</v>
      </c>
      <c r="C4736" s="10" t="s">
        <v>4779</v>
      </c>
      <c r="D4736" s="10" t="s">
        <v>6027</v>
      </c>
      <c r="E4736" s="11" t="s">
        <v>6028</v>
      </c>
      <c r="F4736" s="10" t="s">
        <v>4786</v>
      </c>
      <c r="G4736" s="11" t="s">
        <v>4787</v>
      </c>
      <c r="H4736" s="42">
        <v>0</v>
      </c>
      <c r="I4736" s="42">
        <v>0</v>
      </c>
      <c r="J4736" s="42">
        <v>0</v>
      </c>
      <c r="K4736" s="42">
        <v>0</v>
      </c>
      <c r="N4736" s="43"/>
    </row>
    <row r="4737" spans="1:14" x14ac:dyDescent="0.3">
      <c r="A4737" s="10" t="s">
        <v>9</v>
      </c>
      <c r="B4737" s="10" t="s">
        <v>97</v>
      </c>
      <c r="C4737" s="10" t="s">
        <v>4779</v>
      </c>
      <c r="D4737" s="10" t="s">
        <v>6027</v>
      </c>
      <c r="E4737" s="11" t="s">
        <v>6028</v>
      </c>
      <c r="F4737" s="10" t="s">
        <v>4739</v>
      </c>
      <c r="G4737" s="11" t="s">
        <v>4740</v>
      </c>
      <c r="H4737" s="42">
        <v>1445.8126999999999</v>
      </c>
      <c r="I4737" s="42">
        <v>12.3864846713021</v>
      </c>
      <c r="J4737" s="42">
        <v>5.6356248226662897</v>
      </c>
      <c r="K4737" s="42">
        <v>18.022109493968401</v>
      </c>
      <c r="N4737" s="43"/>
    </row>
    <row r="4738" spans="1:14" x14ac:dyDescent="0.3">
      <c r="A4738" s="10" t="s">
        <v>9</v>
      </c>
      <c r="B4738" s="10" t="s">
        <v>97</v>
      </c>
      <c r="C4738" s="10" t="s">
        <v>4779</v>
      </c>
      <c r="D4738" s="10" t="s">
        <v>6027</v>
      </c>
      <c r="E4738" s="11" t="s">
        <v>6028</v>
      </c>
      <c r="F4738" s="10" t="s">
        <v>4788</v>
      </c>
      <c r="G4738" s="11" t="s">
        <v>4789</v>
      </c>
      <c r="H4738" s="42">
        <v>0</v>
      </c>
      <c r="I4738" s="42">
        <v>0</v>
      </c>
      <c r="J4738" s="42">
        <v>0</v>
      </c>
      <c r="K4738" s="42">
        <v>0</v>
      </c>
      <c r="N4738" s="43"/>
    </row>
    <row r="4739" spans="1:14" x14ac:dyDescent="0.3">
      <c r="A4739" s="10" t="s">
        <v>9</v>
      </c>
      <c r="B4739" s="10" t="s">
        <v>97</v>
      </c>
      <c r="C4739" s="10" t="s">
        <v>4779</v>
      </c>
      <c r="D4739" s="10" t="s">
        <v>6029</v>
      </c>
      <c r="E4739" s="11" t="s">
        <v>6030</v>
      </c>
      <c r="F4739" s="10" t="s">
        <v>13</v>
      </c>
      <c r="G4739" s="11" t="s">
        <v>415</v>
      </c>
      <c r="H4739" s="42">
        <v>0</v>
      </c>
      <c r="I4739" s="42">
        <v>0</v>
      </c>
      <c r="J4739" s="42">
        <v>0</v>
      </c>
      <c r="K4739" s="42">
        <v>0</v>
      </c>
      <c r="N4739" s="43"/>
    </row>
    <row r="4740" spans="1:14" x14ac:dyDescent="0.3">
      <c r="A4740" s="10" t="s">
        <v>9</v>
      </c>
      <c r="B4740" s="10" t="s">
        <v>97</v>
      </c>
      <c r="C4740" s="10" t="s">
        <v>4779</v>
      </c>
      <c r="D4740" s="10" t="s">
        <v>6029</v>
      </c>
      <c r="E4740" s="11" t="s">
        <v>6030</v>
      </c>
      <c r="F4740" s="10" t="s">
        <v>416</v>
      </c>
      <c r="G4740" s="11" t="s">
        <v>417</v>
      </c>
      <c r="H4740" s="42">
        <v>77769.591199999995</v>
      </c>
      <c r="I4740" s="42">
        <v>543.11580812854402</v>
      </c>
      <c r="J4740" s="42">
        <v>548.77379498326604</v>
      </c>
      <c r="K4740" s="42">
        <v>1091.8896031118099</v>
      </c>
      <c r="N4740" s="43"/>
    </row>
    <row r="4741" spans="1:14" x14ac:dyDescent="0.3">
      <c r="A4741" s="10" t="s">
        <v>9</v>
      </c>
      <c r="B4741" s="10" t="s">
        <v>97</v>
      </c>
      <c r="C4741" s="10" t="s">
        <v>4779</v>
      </c>
      <c r="D4741" s="10" t="s">
        <v>6029</v>
      </c>
      <c r="E4741" s="11" t="s">
        <v>6030</v>
      </c>
      <c r="F4741" s="10" t="s">
        <v>4731</v>
      </c>
      <c r="G4741" s="11" t="s">
        <v>4732</v>
      </c>
      <c r="H4741" s="42">
        <v>0</v>
      </c>
      <c r="I4741" s="42">
        <v>0</v>
      </c>
      <c r="J4741" s="42">
        <v>0</v>
      </c>
      <c r="K4741" s="42">
        <v>0</v>
      </c>
      <c r="N4741" s="43"/>
    </row>
    <row r="4742" spans="1:14" x14ac:dyDescent="0.3">
      <c r="A4742" s="10" t="s">
        <v>9</v>
      </c>
      <c r="B4742" s="10" t="s">
        <v>97</v>
      </c>
      <c r="C4742" s="10" t="s">
        <v>4779</v>
      </c>
      <c r="D4742" s="10" t="s">
        <v>6029</v>
      </c>
      <c r="E4742" s="11" t="s">
        <v>6030</v>
      </c>
      <c r="F4742" s="10" t="s">
        <v>4786</v>
      </c>
      <c r="G4742" s="11" t="s">
        <v>4787</v>
      </c>
      <c r="H4742" s="42">
        <v>0</v>
      </c>
      <c r="I4742" s="42">
        <v>0</v>
      </c>
      <c r="J4742" s="42">
        <v>0</v>
      </c>
      <c r="K4742" s="42">
        <v>0</v>
      </c>
      <c r="N4742" s="43"/>
    </row>
    <row r="4743" spans="1:14" x14ac:dyDescent="0.3">
      <c r="A4743" s="10" t="s">
        <v>9</v>
      </c>
      <c r="B4743" s="10" t="s">
        <v>97</v>
      </c>
      <c r="C4743" s="10" t="s">
        <v>4779</v>
      </c>
      <c r="D4743" s="10" t="s">
        <v>6029</v>
      </c>
      <c r="E4743" s="11" t="s">
        <v>6030</v>
      </c>
      <c r="F4743" s="10" t="s">
        <v>4788</v>
      </c>
      <c r="G4743" s="11" t="s">
        <v>4789</v>
      </c>
      <c r="H4743" s="42">
        <v>0</v>
      </c>
      <c r="I4743" s="42">
        <v>0</v>
      </c>
      <c r="J4743" s="42">
        <v>0</v>
      </c>
      <c r="K4743" s="42">
        <v>0</v>
      </c>
      <c r="N4743" s="43"/>
    </row>
    <row r="4744" spans="1:14" x14ac:dyDescent="0.3">
      <c r="A4744" s="10" t="s">
        <v>9</v>
      </c>
      <c r="B4744" s="10" t="s">
        <v>97</v>
      </c>
      <c r="C4744" s="10" t="s">
        <v>4779</v>
      </c>
      <c r="D4744" s="10" t="s">
        <v>6031</v>
      </c>
      <c r="E4744" s="11" t="s">
        <v>6032</v>
      </c>
      <c r="F4744" s="10" t="s">
        <v>13</v>
      </c>
      <c r="G4744" s="11" t="s">
        <v>415</v>
      </c>
      <c r="H4744" s="42">
        <v>0</v>
      </c>
      <c r="I4744" s="42">
        <v>0</v>
      </c>
      <c r="J4744" s="42">
        <v>0</v>
      </c>
      <c r="K4744" s="42">
        <v>0</v>
      </c>
      <c r="N4744" s="43"/>
    </row>
    <row r="4745" spans="1:14" x14ac:dyDescent="0.3">
      <c r="A4745" s="10" t="s">
        <v>9</v>
      </c>
      <c r="B4745" s="10" t="s">
        <v>97</v>
      </c>
      <c r="C4745" s="10" t="s">
        <v>4779</v>
      </c>
      <c r="D4745" s="10" t="s">
        <v>6031</v>
      </c>
      <c r="E4745" s="11" t="s">
        <v>6032</v>
      </c>
      <c r="F4745" s="10" t="s">
        <v>416</v>
      </c>
      <c r="G4745" s="11" t="s">
        <v>417</v>
      </c>
      <c r="H4745" s="42">
        <v>220748.14019999999</v>
      </c>
      <c r="I4745" s="42">
        <v>1498.6124920038201</v>
      </c>
      <c r="J4745" s="42">
        <v>22214.9462278221</v>
      </c>
      <c r="K4745" s="42">
        <v>23713.558719825902</v>
      </c>
      <c r="N4745" s="43"/>
    </row>
    <row r="4746" spans="1:14" x14ac:dyDescent="0.3">
      <c r="A4746" s="10" t="s">
        <v>9</v>
      </c>
      <c r="B4746" s="10" t="s">
        <v>97</v>
      </c>
      <c r="C4746" s="10" t="s">
        <v>4779</v>
      </c>
      <c r="D4746" s="10" t="s">
        <v>6031</v>
      </c>
      <c r="E4746" s="11" t="s">
        <v>6032</v>
      </c>
      <c r="F4746" s="10" t="s">
        <v>4731</v>
      </c>
      <c r="G4746" s="11" t="s">
        <v>4732</v>
      </c>
      <c r="H4746" s="42">
        <v>0</v>
      </c>
      <c r="I4746" s="42">
        <v>0</v>
      </c>
      <c r="J4746" s="42">
        <v>0</v>
      </c>
      <c r="K4746" s="42">
        <v>0</v>
      </c>
      <c r="N4746" s="43"/>
    </row>
    <row r="4747" spans="1:14" x14ac:dyDescent="0.3">
      <c r="A4747" s="10" t="s">
        <v>9</v>
      </c>
      <c r="B4747" s="10" t="s">
        <v>97</v>
      </c>
      <c r="C4747" s="10" t="s">
        <v>4779</v>
      </c>
      <c r="D4747" s="10" t="s">
        <v>6031</v>
      </c>
      <c r="E4747" s="11" t="s">
        <v>6032</v>
      </c>
      <c r="F4747" s="10" t="s">
        <v>4786</v>
      </c>
      <c r="G4747" s="11" t="s">
        <v>4787</v>
      </c>
      <c r="H4747" s="42">
        <v>0</v>
      </c>
      <c r="I4747" s="42">
        <v>0</v>
      </c>
      <c r="J4747" s="42">
        <v>0</v>
      </c>
      <c r="K4747" s="42">
        <v>0</v>
      </c>
      <c r="N4747" s="43"/>
    </row>
    <row r="4748" spans="1:14" x14ac:dyDescent="0.3">
      <c r="A4748" s="10" t="s">
        <v>9</v>
      </c>
      <c r="B4748" s="10" t="s">
        <v>97</v>
      </c>
      <c r="C4748" s="10" t="s">
        <v>4779</v>
      </c>
      <c r="D4748" s="10" t="s">
        <v>6031</v>
      </c>
      <c r="E4748" s="11" t="s">
        <v>6032</v>
      </c>
      <c r="F4748" s="10" t="s">
        <v>4859</v>
      </c>
      <c r="G4748" s="11" t="s">
        <v>4860</v>
      </c>
      <c r="H4748" s="42">
        <v>16714.4938</v>
      </c>
      <c r="I4748" s="42">
        <v>113.47116772347201</v>
      </c>
      <c r="J4748" s="42">
        <v>1682.0598405759799</v>
      </c>
      <c r="K4748" s="42">
        <v>1795.5310082994599</v>
      </c>
      <c r="N4748" s="43"/>
    </row>
    <row r="4749" spans="1:14" x14ac:dyDescent="0.3">
      <c r="A4749" s="10" t="s">
        <v>9</v>
      </c>
      <c r="B4749" s="10" t="s">
        <v>97</v>
      </c>
      <c r="C4749" s="10" t="s">
        <v>4779</v>
      </c>
      <c r="D4749" s="10" t="s">
        <v>6031</v>
      </c>
      <c r="E4749" s="11" t="s">
        <v>6032</v>
      </c>
      <c r="F4749" s="10" t="s">
        <v>4788</v>
      </c>
      <c r="G4749" s="11" t="s">
        <v>4789</v>
      </c>
      <c r="H4749" s="42">
        <v>0</v>
      </c>
      <c r="I4749" s="42">
        <v>0</v>
      </c>
      <c r="J4749" s="42">
        <v>0</v>
      </c>
      <c r="K4749" s="42">
        <v>0</v>
      </c>
      <c r="N4749" s="43"/>
    </row>
    <row r="4750" spans="1:14" x14ac:dyDescent="0.3">
      <c r="A4750" s="10" t="s">
        <v>9</v>
      </c>
      <c r="B4750" s="10" t="s">
        <v>97</v>
      </c>
      <c r="C4750" s="10" t="s">
        <v>4779</v>
      </c>
      <c r="D4750" s="10" t="s">
        <v>6031</v>
      </c>
      <c r="E4750" s="11" t="s">
        <v>6032</v>
      </c>
      <c r="F4750" s="10" t="s">
        <v>5458</v>
      </c>
      <c r="G4750" s="11" t="s">
        <v>5459</v>
      </c>
      <c r="H4750" s="42">
        <v>14572.7621</v>
      </c>
      <c r="I4750" s="42">
        <v>98.931403400482594</v>
      </c>
      <c r="J4750" s="42">
        <v>1466.5270832261899</v>
      </c>
      <c r="K4750" s="42">
        <v>1565.45848662668</v>
      </c>
      <c r="N4750" s="43"/>
    </row>
    <row r="4751" spans="1:14" x14ac:dyDescent="0.3">
      <c r="A4751" s="10" t="s">
        <v>9</v>
      </c>
      <c r="B4751" s="10" t="s">
        <v>97</v>
      </c>
      <c r="C4751" s="10" t="s">
        <v>4779</v>
      </c>
      <c r="D4751" s="10" t="s">
        <v>6033</v>
      </c>
      <c r="E4751" s="11" t="s">
        <v>6034</v>
      </c>
      <c r="F4751" s="10" t="s">
        <v>416</v>
      </c>
      <c r="G4751" s="11" t="s">
        <v>417</v>
      </c>
      <c r="H4751" s="42">
        <v>5966.2161999999998</v>
      </c>
      <c r="I4751" s="42">
        <v>55.118875989702197</v>
      </c>
      <c r="J4751" s="42">
        <v>0</v>
      </c>
      <c r="K4751" s="42">
        <v>55.118875989702197</v>
      </c>
      <c r="N4751" s="43"/>
    </row>
    <row r="4752" spans="1:14" x14ac:dyDescent="0.3">
      <c r="A4752" s="10" t="s">
        <v>9</v>
      </c>
      <c r="B4752" s="10" t="s">
        <v>97</v>
      </c>
      <c r="C4752" s="10" t="s">
        <v>4779</v>
      </c>
      <c r="D4752" s="10" t="s">
        <v>6033</v>
      </c>
      <c r="E4752" s="11" t="s">
        <v>6034</v>
      </c>
      <c r="F4752" s="10" t="s">
        <v>4731</v>
      </c>
      <c r="G4752" s="11" t="s">
        <v>4732</v>
      </c>
      <c r="H4752" s="42">
        <v>0</v>
      </c>
      <c r="I4752" s="42">
        <v>0</v>
      </c>
      <c r="J4752" s="42">
        <v>0</v>
      </c>
      <c r="K4752" s="42">
        <v>0</v>
      </c>
      <c r="N4752" s="43"/>
    </row>
    <row r="4753" spans="1:14" x14ac:dyDescent="0.3">
      <c r="A4753" s="10" t="s">
        <v>9</v>
      </c>
      <c r="B4753" s="10" t="s">
        <v>97</v>
      </c>
      <c r="C4753" s="10" t="s">
        <v>4779</v>
      </c>
      <c r="D4753" s="10" t="s">
        <v>6033</v>
      </c>
      <c r="E4753" s="11" t="s">
        <v>6034</v>
      </c>
      <c r="F4753" s="10" t="s">
        <v>4786</v>
      </c>
      <c r="G4753" s="11" t="s">
        <v>4787</v>
      </c>
      <c r="H4753" s="42">
        <v>0</v>
      </c>
      <c r="I4753" s="42">
        <v>0</v>
      </c>
      <c r="J4753" s="42">
        <v>0</v>
      </c>
      <c r="K4753" s="42">
        <v>0</v>
      </c>
      <c r="N4753" s="43"/>
    </row>
    <row r="4754" spans="1:14" x14ac:dyDescent="0.3">
      <c r="A4754" s="10" t="s">
        <v>9</v>
      </c>
      <c r="B4754" s="10" t="s">
        <v>97</v>
      </c>
      <c r="C4754" s="10" t="s">
        <v>4779</v>
      </c>
      <c r="D4754" s="10" t="s">
        <v>6033</v>
      </c>
      <c r="E4754" s="11" t="s">
        <v>6034</v>
      </c>
      <c r="F4754" s="10" t="s">
        <v>4788</v>
      </c>
      <c r="G4754" s="11" t="s">
        <v>4789</v>
      </c>
      <c r="H4754" s="42">
        <v>0</v>
      </c>
      <c r="I4754" s="42">
        <v>0</v>
      </c>
      <c r="J4754" s="42">
        <v>0</v>
      </c>
      <c r="K4754" s="42">
        <v>0</v>
      </c>
      <c r="N4754" s="43"/>
    </row>
    <row r="4755" spans="1:14" x14ac:dyDescent="0.3">
      <c r="A4755" s="10" t="s">
        <v>9</v>
      </c>
      <c r="B4755" s="10" t="s">
        <v>97</v>
      </c>
      <c r="C4755" s="10" t="s">
        <v>11</v>
      </c>
      <c r="D4755" s="10" t="s">
        <v>96</v>
      </c>
      <c r="E4755" s="11" t="s">
        <v>445</v>
      </c>
      <c r="F4755" s="10" t="s">
        <v>13</v>
      </c>
      <c r="G4755" s="11" t="s">
        <v>415</v>
      </c>
      <c r="H4755" s="42">
        <v>0</v>
      </c>
      <c r="I4755" s="42">
        <v>0</v>
      </c>
      <c r="J4755" s="42">
        <v>0</v>
      </c>
      <c r="K4755" s="42">
        <v>0</v>
      </c>
      <c r="N4755" s="43"/>
    </row>
    <row r="4756" spans="1:14" x14ac:dyDescent="0.3">
      <c r="A4756" s="10" t="s">
        <v>9</v>
      </c>
      <c r="B4756" s="10" t="s">
        <v>97</v>
      </c>
      <c r="C4756" s="10" t="s">
        <v>11</v>
      </c>
      <c r="D4756" s="10" t="s">
        <v>96</v>
      </c>
      <c r="E4756" s="11" t="s">
        <v>445</v>
      </c>
      <c r="F4756" s="10" t="s">
        <v>15</v>
      </c>
      <c r="G4756" s="11" t="s">
        <v>418</v>
      </c>
      <c r="H4756" s="42">
        <v>4675774.72</v>
      </c>
      <c r="I4756" s="42">
        <v>16489.423692617798</v>
      </c>
      <c r="J4756" s="42">
        <v>0</v>
      </c>
      <c r="K4756" s="42">
        <v>16489.423692617798</v>
      </c>
      <c r="N4756" s="43"/>
    </row>
    <row r="4757" spans="1:14" x14ac:dyDescent="0.3">
      <c r="A4757" s="10" t="s">
        <v>9</v>
      </c>
      <c r="B4757" s="10" t="s">
        <v>97</v>
      </c>
      <c r="C4757" s="10" t="s">
        <v>11</v>
      </c>
      <c r="D4757" s="10" t="s">
        <v>96</v>
      </c>
      <c r="E4757" s="11" t="s">
        <v>445</v>
      </c>
      <c r="F4757" s="10" t="s">
        <v>16</v>
      </c>
      <c r="G4757" s="11" t="s">
        <v>426</v>
      </c>
      <c r="H4757" s="42">
        <v>820275.99609999999</v>
      </c>
      <c r="I4757" s="42">
        <v>2892.7566564204599</v>
      </c>
      <c r="J4757" s="42">
        <v>0</v>
      </c>
      <c r="K4757" s="42">
        <v>2892.7566564204599</v>
      </c>
      <c r="N4757" s="43"/>
    </row>
    <row r="4758" spans="1:14" x14ac:dyDescent="0.3">
      <c r="A4758" s="10" t="s">
        <v>9</v>
      </c>
      <c r="B4758" s="10" t="s">
        <v>97</v>
      </c>
      <c r="C4758" s="10" t="s">
        <v>11</v>
      </c>
      <c r="D4758" s="10" t="s">
        <v>96</v>
      </c>
      <c r="E4758" s="11" t="s">
        <v>445</v>
      </c>
      <c r="F4758" s="10" t="s">
        <v>17</v>
      </c>
      <c r="G4758" s="11" t="s">
        <v>4798</v>
      </c>
      <c r="H4758" s="42">
        <v>0</v>
      </c>
      <c r="I4758" s="42">
        <v>0</v>
      </c>
      <c r="J4758" s="42">
        <v>0</v>
      </c>
      <c r="K4758" s="42">
        <v>0</v>
      </c>
      <c r="N4758" s="43"/>
    </row>
    <row r="4759" spans="1:14" x14ac:dyDescent="0.3">
      <c r="A4759" s="10" t="s">
        <v>9</v>
      </c>
      <c r="B4759" s="10" t="s">
        <v>97</v>
      </c>
      <c r="C4759" s="10" t="s">
        <v>11</v>
      </c>
      <c r="D4759" s="10" t="s">
        <v>96</v>
      </c>
      <c r="E4759" s="11" t="s">
        <v>445</v>
      </c>
      <c r="F4759" s="10" t="s">
        <v>18</v>
      </c>
      <c r="G4759" s="11" t="s">
        <v>4799</v>
      </c>
      <c r="H4759" s="42">
        <v>5789294.3463000003</v>
      </c>
      <c r="I4759" s="42">
        <v>20416.323084933101</v>
      </c>
      <c r="J4759" s="42">
        <v>248376.31006672099</v>
      </c>
      <c r="K4759" s="42">
        <v>268792.63315165398</v>
      </c>
      <c r="N4759" s="43"/>
    </row>
    <row r="4760" spans="1:14" x14ac:dyDescent="0.3">
      <c r="A4760" s="10" t="s">
        <v>9</v>
      </c>
      <c r="B4760" s="10" t="s">
        <v>97</v>
      </c>
      <c r="C4760" s="10" t="s">
        <v>4800</v>
      </c>
      <c r="D4760" s="10" t="s">
        <v>4990</v>
      </c>
      <c r="E4760" s="11" t="s">
        <v>4991</v>
      </c>
      <c r="F4760" s="10" t="s">
        <v>416</v>
      </c>
      <c r="G4760" s="11" t="s">
        <v>417</v>
      </c>
      <c r="H4760" s="42">
        <v>132469.95430000001</v>
      </c>
      <c r="I4760" s="42">
        <v>201.984350459827</v>
      </c>
      <c r="J4760" s="42">
        <v>12360.8930902262</v>
      </c>
      <c r="K4760" s="42">
        <v>12562.877440685999</v>
      </c>
      <c r="N4760" s="43"/>
    </row>
    <row r="4761" spans="1:14" x14ac:dyDescent="0.3">
      <c r="A4761" s="10" t="s">
        <v>9</v>
      </c>
      <c r="B4761" s="10" t="s">
        <v>97</v>
      </c>
      <c r="C4761" s="10" t="s">
        <v>4800</v>
      </c>
      <c r="D4761" s="10" t="s">
        <v>5367</v>
      </c>
      <c r="E4761" s="11" t="s">
        <v>6035</v>
      </c>
      <c r="F4761" s="10" t="s">
        <v>416</v>
      </c>
      <c r="G4761" s="11" t="s">
        <v>417</v>
      </c>
      <c r="H4761" s="42">
        <v>18398.322400000001</v>
      </c>
      <c r="I4761" s="42">
        <v>87.639715537741196</v>
      </c>
      <c r="J4761" s="42">
        <v>22.555202014974299</v>
      </c>
      <c r="K4761" s="42">
        <v>110.194917552715</v>
      </c>
      <c r="N4761" s="43"/>
    </row>
    <row r="4762" spans="1:14" x14ac:dyDescent="0.3">
      <c r="A4762" s="10" t="s">
        <v>9</v>
      </c>
      <c r="B4762" s="10" t="s">
        <v>97</v>
      </c>
      <c r="C4762" s="10" t="s">
        <v>4800</v>
      </c>
      <c r="D4762" s="10" t="s">
        <v>6036</v>
      </c>
      <c r="E4762" s="11" t="s">
        <v>6037</v>
      </c>
      <c r="F4762" s="10" t="s">
        <v>13</v>
      </c>
      <c r="G4762" s="11" t="s">
        <v>415</v>
      </c>
      <c r="H4762" s="42">
        <v>0</v>
      </c>
      <c r="I4762" s="42">
        <v>0</v>
      </c>
      <c r="J4762" s="42">
        <v>0</v>
      </c>
      <c r="K4762" s="42">
        <v>0</v>
      </c>
      <c r="N4762" s="43"/>
    </row>
    <row r="4763" spans="1:14" x14ac:dyDescent="0.3">
      <c r="A4763" s="10" t="s">
        <v>9</v>
      </c>
      <c r="B4763" s="10" t="s">
        <v>97</v>
      </c>
      <c r="C4763" s="10" t="s">
        <v>4800</v>
      </c>
      <c r="D4763" s="10" t="s">
        <v>6036</v>
      </c>
      <c r="E4763" s="11" t="s">
        <v>6037</v>
      </c>
      <c r="F4763" s="10" t="s">
        <v>416</v>
      </c>
      <c r="G4763" s="11" t="s">
        <v>417</v>
      </c>
      <c r="H4763" s="42">
        <v>669259.98609999998</v>
      </c>
      <c r="I4763" s="42">
        <v>2418.9024263357001</v>
      </c>
      <c r="J4763" s="42">
        <v>11902.5048683895</v>
      </c>
      <c r="K4763" s="42">
        <v>14321.407294725201</v>
      </c>
      <c r="N4763" s="43"/>
    </row>
    <row r="4764" spans="1:14" x14ac:dyDescent="0.3">
      <c r="A4764" s="10" t="s">
        <v>9</v>
      </c>
      <c r="B4764" s="10" t="s">
        <v>97</v>
      </c>
      <c r="C4764" s="10" t="s">
        <v>4800</v>
      </c>
      <c r="D4764" s="10" t="s">
        <v>6036</v>
      </c>
      <c r="E4764" s="11" t="s">
        <v>6037</v>
      </c>
      <c r="F4764" s="10" t="s">
        <v>4802</v>
      </c>
      <c r="G4764" s="11" t="s">
        <v>4803</v>
      </c>
      <c r="H4764" s="42">
        <v>0</v>
      </c>
      <c r="I4764" s="42">
        <v>0</v>
      </c>
      <c r="J4764" s="42">
        <v>0</v>
      </c>
      <c r="K4764" s="42">
        <v>0</v>
      </c>
      <c r="N4764" s="43"/>
    </row>
    <row r="4765" spans="1:14" x14ac:dyDescent="0.3">
      <c r="A4765" s="10" t="s">
        <v>9</v>
      </c>
      <c r="B4765" s="10" t="s">
        <v>97</v>
      </c>
      <c r="C4765" s="10" t="s">
        <v>4806</v>
      </c>
      <c r="D4765" s="10" t="s">
        <v>6038</v>
      </c>
      <c r="E4765" s="11" t="s">
        <v>6039</v>
      </c>
      <c r="F4765" s="10" t="s">
        <v>4809</v>
      </c>
      <c r="G4765" s="11" t="s">
        <v>4810</v>
      </c>
      <c r="H4765" s="42">
        <v>0</v>
      </c>
      <c r="I4765" s="42">
        <v>0</v>
      </c>
      <c r="J4765" s="42">
        <v>0</v>
      </c>
      <c r="K4765" s="42">
        <v>0</v>
      </c>
      <c r="N4765" s="43"/>
    </row>
    <row r="4766" spans="1:14" x14ac:dyDescent="0.3">
      <c r="A4766" s="10" t="s">
        <v>9</v>
      </c>
      <c r="B4766" s="10" t="s">
        <v>169</v>
      </c>
      <c r="C4766" s="10" t="s">
        <v>4722</v>
      </c>
      <c r="D4766" s="10" t="s">
        <v>4723</v>
      </c>
      <c r="E4766" s="11" t="s">
        <v>6040</v>
      </c>
      <c r="F4766" s="10" t="s">
        <v>13</v>
      </c>
      <c r="G4766" s="11" t="s">
        <v>415</v>
      </c>
      <c r="H4766" s="42">
        <v>0</v>
      </c>
      <c r="I4766" s="42">
        <v>0</v>
      </c>
      <c r="J4766" s="42">
        <v>0</v>
      </c>
      <c r="K4766" s="42">
        <v>0</v>
      </c>
      <c r="N4766" s="43"/>
    </row>
    <row r="4767" spans="1:14" x14ac:dyDescent="0.3">
      <c r="A4767" s="10" t="s">
        <v>9</v>
      </c>
      <c r="B4767" s="10" t="s">
        <v>169</v>
      </c>
      <c r="C4767" s="10" t="s">
        <v>4722</v>
      </c>
      <c r="D4767" s="10" t="s">
        <v>4723</v>
      </c>
      <c r="E4767" s="11" t="s">
        <v>6040</v>
      </c>
      <c r="F4767" s="10" t="s">
        <v>416</v>
      </c>
      <c r="G4767" s="11" t="s">
        <v>417</v>
      </c>
      <c r="H4767" s="42">
        <v>7512073.9817000004</v>
      </c>
      <c r="I4767" s="42">
        <v>27289.9982345549</v>
      </c>
      <c r="J4767" s="42">
        <v>436047.36157556402</v>
      </c>
      <c r="K4767" s="42">
        <v>463337.35981011897</v>
      </c>
      <c r="N4767" s="43"/>
    </row>
    <row r="4768" spans="1:14" x14ac:dyDescent="0.3">
      <c r="A4768" s="10" t="s">
        <v>9</v>
      </c>
      <c r="B4768" s="10" t="s">
        <v>169</v>
      </c>
      <c r="C4768" s="10" t="s">
        <v>4722</v>
      </c>
      <c r="D4768" s="10" t="s">
        <v>4723</v>
      </c>
      <c r="E4768" s="11" t="s">
        <v>6040</v>
      </c>
      <c r="F4768" s="10" t="s">
        <v>4912</v>
      </c>
      <c r="G4768" s="11" t="s">
        <v>4913</v>
      </c>
      <c r="H4768" s="42">
        <v>146086.71969999999</v>
      </c>
      <c r="I4768" s="42">
        <v>530.70647771034498</v>
      </c>
      <c r="J4768" s="42">
        <v>8479.7791992393395</v>
      </c>
      <c r="K4768" s="42">
        <v>9010.4856769496801</v>
      </c>
      <c r="N4768" s="43"/>
    </row>
    <row r="4769" spans="1:14" x14ac:dyDescent="0.3">
      <c r="A4769" s="10" t="s">
        <v>9</v>
      </c>
      <c r="B4769" s="10" t="s">
        <v>169</v>
      </c>
      <c r="C4769" s="10" t="s">
        <v>4722</v>
      </c>
      <c r="D4769" s="10" t="s">
        <v>4723</v>
      </c>
      <c r="E4769" s="11" t="s">
        <v>6040</v>
      </c>
      <c r="F4769" s="10" t="s">
        <v>4725</v>
      </c>
      <c r="G4769" s="11" t="s">
        <v>4726</v>
      </c>
      <c r="H4769" s="42">
        <v>91136.669099999999</v>
      </c>
      <c r="I4769" s="42">
        <v>331.08294022296798</v>
      </c>
      <c r="J4769" s="42">
        <v>5290.1374820942701</v>
      </c>
      <c r="K4769" s="42">
        <v>5621.2204223172303</v>
      </c>
      <c r="N4769" s="43"/>
    </row>
    <row r="4770" spans="1:14" x14ac:dyDescent="0.3">
      <c r="A4770" s="10" t="s">
        <v>9</v>
      </c>
      <c r="B4770" s="10" t="s">
        <v>169</v>
      </c>
      <c r="C4770" s="10" t="s">
        <v>4722</v>
      </c>
      <c r="D4770" s="10" t="s">
        <v>4723</v>
      </c>
      <c r="E4770" s="11" t="s">
        <v>6040</v>
      </c>
      <c r="F4770" s="10" t="s">
        <v>4727</v>
      </c>
      <c r="G4770" s="11" t="s">
        <v>4728</v>
      </c>
      <c r="H4770" s="42">
        <v>268049.027</v>
      </c>
      <c r="I4770" s="42">
        <v>973.77335359696303</v>
      </c>
      <c r="J4770" s="42">
        <v>15559.2278885125</v>
      </c>
      <c r="K4770" s="42">
        <v>16533.001242109502</v>
      </c>
      <c r="N4770" s="43"/>
    </row>
    <row r="4771" spans="1:14" x14ac:dyDescent="0.3">
      <c r="A4771" s="10" t="s">
        <v>9</v>
      </c>
      <c r="B4771" s="10" t="s">
        <v>169</v>
      </c>
      <c r="C4771" s="10" t="s">
        <v>4722</v>
      </c>
      <c r="D4771" s="10" t="s">
        <v>4723</v>
      </c>
      <c r="E4771" s="11" t="s">
        <v>6040</v>
      </c>
      <c r="F4771" s="10" t="s">
        <v>4729</v>
      </c>
      <c r="G4771" s="11" t="s">
        <v>4730</v>
      </c>
      <c r="H4771" s="42">
        <v>0</v>
      </c>
      <c r="I4771" s="42">
        <v>0</v>
      </c>
      <c r="J4771" s="42">
        <v>0</v>
      </c>
      <c r="K4771" s="42">
        <v>0</v>
      </c>
      <c r="N4771" s="43"/>
    </row>
    <row r="4772" spans="1:14" x14ac:dyDescent="0.3">
      <c r="A4772" s="10" t="s">
        <v>9</v>
      </c>
      <c r="B4772" s="10" t="s">
        <v>169</v>
      </c>
      <c r="C4772" s="10" t="s">
        <v>4722</v>
      </c>
      <c r="D4772" s="10" t="s">
        <v>4723</v>
      </c>
      <c r="E4772" s="11" t="s">
        <v>6040</v>
      </c>
      <c r="F4772" s="10" t="s">
        <v>4731</v>
      </c>
      <c r="G4772" s="11" t="s">
        <v>4732</v>
      </c>
      <c r="H4772" s="42">
        <v>0</v>
      </c>
      <c r="I4772" s="42">
        <v>0</v>
      </c>
      <c r="J4772" s="42">
        <v>0</v>
      </c>
      <c r="K4772" s="42">
        <v>0</v>
      </c>
      <c r="N4772" s="43"/>
    </row>
    <row r="4773" spans="1:14" x14ac:dyDescent="0.3">
      <c r="A4773" s="10" t="s">
        <v>9</v>
      </c>
      <c r="B4773" s="10" t="s">
        <v>169</v>
      </c>
      <c r="C4773" s="10" t="s">
        <v>4722</v>
      </c>
      <c r="D4773" s="10" t="s">
        <v>4723</v>
      </c>
      <c r="E4773" s="11" t="s">
        <v>6040</v>
      </c>
      <c r="F4773" s="10" t="s">
        <v>4733</v>
      </c>
      <c r="G4773" s="11" t="s">
        <v>4734</v>
      </c>
      <c r="H4773" s="42">
        <v>776001.93330000003</v>
      </c>
      <c r="I4773" s="42">
        <v>2819.0738586632101</v>
      </c>
      <c r="J4773" s="42">
        <v>45043.964737243798</v>
      </c>
      <c r="K4773" s="42">
        <v>47863.038595906997</v>
      </c>
      <c r="N4773" s="43"/>
    </row>
    <row r="4774" spans="1:14" x14ac:dyDescent="0.3">
      <c r="A4774" s="10" t="s">
        <v>9</v>
      </c>
      <c r="B4774" s="10" t="s">
        <v>169</v>
      </c>
      <c r="C4774" s="10" t="s">
        <v>4722</v>
      </c>
      <c r="D4774" s="10" t="s">
        <v>4723</v>
      </c>
      <c r="E4774" s="11" t="s">
        <v>6040</v>
      </c>
      <c r="F4774" s="10" t="s">
        <v>4735</v>
      </c>
      <c r="G4774" s="11" t="s">
        <v>4736</v>
      </c>
      <c r="H4774" s="42">
        <v>344442.9999</v>
      </c>
      <c r="I4774" s="42">
        <v>1251.2987593721</v>
      </c>
      <c r="J4774" s="42">
        <v>19993.6078367386</v>
      </c>
      <c r="K4774" s="42">
        <v>21244.906596110701</v>
      </c>
      <c r="N4774" s="43"/>
    </row>
    <row r="4775" spans="1:14" x14ac:dyDescent="0.3">
      <c r="A4775" s="10" t="s">
        <v>9</v>
      </c>
      <c r="B4775" s="10" t="s">
        <v>169</v>
      </c>
      <c r="C4775" s="10" t="s">
        <v>4722</v>
      </c>
      <c r="D4775" s="10" t="s">
        <v>4723</v>
      </c>
      <c r="E4775" s="11" t="s">
        <v>6040</v>
      </c>
      <c r="F4775" s="10" t="s">
        <v>4737</v>
      </c>
      <c r="G4775" s="11" t="s">
        <v>4738</v>
      </c>
      <c r="H4775" s="42">
        <v>125983.04270000001</v>
      </c>
      <c r="I4775" s="42">
        <v>457.67347619057301</v>
      </c>
      <c r="J4775" s="42">
        <v>7312.8371076008998</v>
      </c>
      <c r="K4775" s="42">
        <v>7770.5105837914698</v>
      </c>
      <c r="N4775" s="43"/>
    </row>
    <row r="4776" spans="1:14" x14ac:dyDescent="0.3">
      <c r="A4776" s="10" t="s">
        <v>9</v>
      </c>
      <c r="B4776" s="10" t="s">
        <v>169</v>
      </c>
      <c r="C4776" s="10" t="s">
        <v>4722</v>
      </c>
      <c r="D4776" s="10" t="s">
        <v>4723</v>
      </c>
      <c r="E4776" s="11" t="s">
        <v>6040</v>
      </c>
      <c r="F4776" s="10" t="s">
        <v>71</v>
      </c>
      <c r="G4776" s="11" t="s">
        <v>4778</v>
      </c>
      <c r="H4776" s="42">
        <v>28145.147700000001</v>
      </c>
      <c r="I4776" s="42">
        <v>102.246202127681</v>
      </c>
      <c r="J4776" s="42">
        <v>1633.71892829382</v>
      </c>
      <c r="K4776" s="42">
        <v>1735.9651304214999</v>
      </c>
      <c r="N4776" s="43"/>
    </row>
    <row r="4777" spans="1:14" x14ac:dyDescent="0.3">
      <c r="A4777" s="10" t="s">
        <v>9</v>
      </c>
      <c r="B4777" s="10" t="s">
        <v>169</v>
      </c>
      <c r="C4777" s="10" t="s">
        <v>4722</v>
      </c>
      <c r="D4777" s="10" t="s">
        <v>4723</v>
      </c>
      <c r="E4777" s="11" t="s">
        <v>6040</v>
      </c>
      <c r="F4777" s="10" t="s">
        <v>4741</v>
      </c>
      <c r="G4777" s="11" t="s">
        <v>4742</v>
      </c>
      <c r="H4777" s="42">
        <v>312277.1164</v>
      </c>
      <c r="I4777" s="42">
        <v>1134.4459569404601</v>
      </c>
      <c r="J4777" s="42">
        <v>18126.500490117101</v>
      </c>
      <c r="K4777" s="42">
        <v>19260.946447057599</v>
      </c>
      <c r="N4777" s="43"/>
    </row>
    <row r="4778" spans="1:14" x14ac:dyDescent="0.3">
      <c r="A4778" s="10" t="s">
        <v>9</v>
      </c>
      <c r="B4778" s="10" t="s">
        <v>169</v>
      </c>
      <c r="C4778" s="10" t="s">
        <v>4743</v>
      </c>
      <c r="D4778" s="10" t="s">
        <v>4744</v>
      </c>
      <c r="E4778" s="11" t="s">
        <v>6041</v>
      </c>
      <c r="F4778" s="10" t="s">
        <v>416</v>
      </c>
      <c r="G4778" s="11" t="s">
        <v>417</v>
      </c>
      <c r="H4778" s="42">
        <v>9273.9110000000001</v>
      </c>
      <c r="I4778" s="42">
        <v>39.772410348504401</v>
      </c>
      <c r="J4778" s="42">
        <v>0</v>
      </c>
      <c r="K4778" s="42">
        <v>39.772410348504401</v>
      </c>
      <c r="N4778" s="43"/>
    </row>
    <row r="4779" spans="1:14" x14ac:dyDescent="0.3">
      <c r="A4779" s="10" t="s">
        <v>9</v>
      </c>
      <c r="B4779" s="10" t="s">
        <v>169</v>
      </c>
      <c r="C4779" s="10" t="s">
        <v>4743</v>
      </c>
      <c r="D4779" s="10" t="s">
        <v>4744</v>
      </c>
      <c r="E4779" s="11" t="s">
        <v>6041</v>
      </c>
      <c r="F4779" s="10" t="s">
        <v>4746</v>
      </c>
      <c r="G4779" s="11" t="s">
        <v>4747</v>
      </c>
      <c r="H4779" s="42">
        <v>15493.5399</v>
      </c>
      <c r="I4779" s="42">
        <v>66.446122678040297</v>
      </c>
      <c r="J4779" s="42">
        <v>0</v>
      </c>
      <c r="K4779" s="42">
        <v>66.446122678040297</v>
      </c>
      <c r="N4779" s="43"/>
    </row>
    <row r="4780" spans="1:14" x14ac:dyDescent="0.3">
      <c r="A4780" s="10" t="s">
        <v>9</v>
      </c>
      <c r="B4780" s="10" t="s">
        <v>169</v>
      </c>
      <c r="C4780" s="10" t="s">
        <v>4743</v>
      </c>
      <c r="D4780" s="10" t="s">
        <v>4744</v>
      </c>
      <c r="E4780" s="11" t="s">
        <v>6041</v>
      </c>
      <c r="F4780" s="10" t="s">
        <v>4748</v>
      </c>
      <c r="G4780" s="11" t="s">
        <v>4749</v>
      </c>
      <c r="H4780" s="42">
        <v>10051.364600000001</v>
      </c>
      <c r="I4780" s="42">
        <v>43.1066243896964</v>
      </c>
      <c r="J4780" s="42">
        <v>0</v>
      </c>
      <c r="K4780" s="42">
        <v>43.1066243896964</v>
      </c>
      <c r="N4780" s="43"/>
    </row>
    <row r="4781" spans="1:14" x14ac:dyDescent="0.3">
      <c r="A4781" s="10" t="s">
        <v>9</v>
      </c>
      <c r="B4781" s="10" t="s">
        <v>169</v>
      </c>
      <c r="C4781" s="10" t="s">
        <v>4743</v>
      </c>
      <c r="D4781" s="10" t="s">
        <v>4750</v>
      </c>
      <c r="E4781" s="11" t="s">
        <v>6042</v>
      </c>
      <c r="F4781" s="10" t="s">
        <v>416</v>
      </c>
      <c r="G4781" s="11" t="s">
        <v>417</v>
      </c>
      <c r="H4781" s="42">
        <v>36294.810299999997</v>
      </c>
      <c r="I4781" s="42">
        <v>181.295074196195</v>
      </c>
      <c r="J4781" s="42">
        <v>2528.4118577822701</v>
      </c>
      <c r="K4781" s="42">
        <v>2709.70693197847</v>
      </c>
      <c r="N4781" s="43"/>
    </row>
    <row r="4782" spans="1:14" x14ac:dyDescent="0.3">
      <c r="A4782" s="10" t="s">
        <v>9</v>
      </c>
      <c r="B4782" s="10" t="s">
        <v>169</v>
      </c>
      <c r="C4782" s="10" t="s">
        <v>4743</v>
      </c>
      <c r="D4782" s="10" t="s">
        <v>4750</v>
      </c>
      <c r="E4782" s="11" t="s">
        <v>6042</v>
      </c>
      <c r="F4782" s="10" t="s">
        <v>4746</v>
      </c>
      <c r="G4782" s="11" t="s">
        <v>4747</v>
      </c>
      <c r="H4782" s="42">
        <v>25012.153900000001</v>
      </c>
      <c r="I4782" s="42">
        <v>124.93742940861399</v>
      </c>
      <c r="J4782" s="42">
        <v>1742.4261491832899</v>
      </c>
      <c r="K4782" s="42">
        <v>1867.3635785919</v>
      </c>
      <c r="N4782" s="43"/>
    </row>
    <row r="4783" spans="1:14" x14ac:dyDescent="0.3">
      <c r="A4783" s="10" t="s">
        <v>9</v>
      </c>
      <c r="B4783" s="10" t="s">
        <v>169</v>
      </c>
      <c r="C4783" s="10" t="s">
        <v>4743</v>
      </c>
      <c r="D4783" s="10" t="s">
        <v>4750</v>
      </c>
      <c r="E4783" s="11" t="s">
        <v>6042</v>
      </c>
      <c r="F4783" s="10" t="s">
        <v>4748</v>
      </c>
      <c r="G4783" s="11" t="s">
        <v>4749</v>
      </c>
      <c r="H4783" s="42">
        <v>27276.708999999999</v>
      </c>
      <c r="I4783" s="42">
        <v>163.975146304389</v>
      </c>
      <c r="J4783" s="42">
        <v>758.51974634239002</v>
      </c>
      <c r="K4783" s="42">
        <v>922.49489264677902</v>
      </c>
      <c r="N4783" s="43"/>
    </row>
    <row r="4784" spans="1:14" x14ac:dyDescent="0.3">
      <c r="A4784" s="10" t="s">
        <v>9</v>
      </c>
      <c r="B4784" s="10" t="s">
        <v>169</v>
      </c>
      <c r="C4784" s="10" t="s">
        <v>4743</v>
      </c>
      <c r="D4784" s="10" t="s">
        <v>4752</v>
      </c>
      <c r="E4784" s="11" t="s">
        <v>5929</v>
      </c>
      <c r="F4784" s="10" t="s">
        <v>416</v>
      </c>
      <c r="G4784" s="11" t="s">
        <v>417</v>
      </c>
      <c r="H4784" s="42">
        <v>25538.072700000001</v>
      </c>
      <c r="I4784" s="42">
        <v>148.699059559425</v>
      </c>
      <c r="J4784" s="42">
        <v>21.3210461899473</v>
      </c>
      <c r="K4784" s="42">
        <v>170.02010574937199</v>
      </c>
      <c r="N4784" s="43"/>
    </row>
    <row r="4785" spans="1:14" x14ac:dyDescent="0.3">
      <c r="A4785" s="10" t="s">
        <v>9</v>
      </c>
      <c r="B4785" s="10" t="s">
        <v>169</v>
      </c>
      <c r="C4785" s="10" t="s">
        <v>4743</v>
      </c>
      <c r="D4785" s="10" t="s">
        <v>4752</v>
      </c>
      <c r="E4785" s="11" t="s">
        <v>5929</v>
      </c>
      <c r="F4785" s="10" t="s">
        <v>4746</v>
      </c>
      <c r="G4785" s="11" t="s">
        <v>4747</v>
      </c>
      <c r="H4785" s="42">
        <v>4026.9616000000001</v>
      </c>
      <c r="I4785" s="42">
        <v>23.447556297793501</v>
      </c>
      <c r="J4785" s="42">
        <v>3.36200129542084</v>
      </c>
      <c r="K4785" s="42">
        <v>26.8095575932144</v>
      </c>
      <c r="N4785" s="43"/>
    </row>
    <row r="4786" spans="1:14" x14ac:dyDescent="0.3">
      <c r="A4786" s="10" t="s">
        <v>9</v>
      </c>
      <c r="B4786" s="10" t="s">
        <v>169</v>
      </c>
      <c r="C4786" s="10" t="s">
        <v>4743</v>
      </c>
      <c r="D4786" s="10" t="s">
        <v>4752</v>
      </c>
      <c r="E4786" s="11" t="s">
        <v>5929</v>
      </c>
      <c r="F4786" s="10" t="s">
        <v>4748</v>
      </c>
      <c r="G4786" s="11" t="s">
        <v>4749</v>
      </c>
      <c r="H4786" s="42">
        <v>10930.8464</v>
      </c>
      <c r="I4786" s="42">
        <v>64.295259563599998</v>
      </c>
      <c r="J4786" s="42">
        <v>0.89941813336294496</v>
      </c>
      <c r="K4786" s="42">
        <v>65.194677696962998</v>
      </c>
      <c r="N4786" s="43"/>
    </row>
    <row r="4787" spans="1:14" x14ac:dyDescent="0.3">
      <c r="A4787" s="10" t="s">
        <v>9</v>
      </c>
      <c r="B4787" s="10" t="s">
        <v>169</v>
      </c>
      <c r="C4787" s="10" t="s">
        <v>4743</v>
      </c>
      <c r="D4787" s="10" t="s">
        <v>4756</v>
      </c>
      <c r="E4787" s="11" t="s">
        <v>4829</v>
      </c>
      <c r="F4787" s="10" t="s">
        <v>416</v>
      </c>
      <c r="G4787" s="11" t="s">
        <v>417</v>
      </c>
      <c r="H4787" s="42">
        <v>112989.8129</v>
      </c>
      <c r="I4787" s="42">
        <v>316.18204115350602</v>
      </c>
      <c r="J4787" s="42">
        <v>8244.0326452613899</v>
      </c>
      <c r="K4787" s="42">
        <v>8560.2146864148999</v>
      </c>
      <c r="N4787" s="43"/>
    </row>
    <row r="4788" spans="1:14" x14ac:dyDescent="0.3">
      <c r="A4788" s="10" t="s">
        <v>9</v>
      </c>
      <c r="B4788" s="10" t="s">
        <v>169</v>
      </c>
      <c r="C4788" s="10" t="s">
        <v>4743</v>
      </c>
      <c r="D4788" s="10" t="s">
        <v>4756</v>
      </c>
      <c r="E4788" s="11" t="s">
        <v>4829</v>
      </c>
      <c r="F4788" s="10" t="s">
        <v>4746</v>
      </c>
      <c r="G4788" s="11" t="s">
        <v>4747</v>
      </c>
      <c r="H4788" s="42">
        <v>111238.03290000001</v>
      </c>
      <c r="I4788" s="42">
        <v>311.27999400383902</v>
      </c>
      <c r="J4788" s="42">
        <v>8116.2181856449397</v>
      </c>
      <c r="K4788" s="42">
        <v>8427.4981796487791</v>
      </c>
      <c r="N4788" s="43"/>
    </row>
    <row r="4789" spans="1:14" x14ac:dyDescent="0.3">
      <c r="A4789" s="10" t="s">
        <v>9</v>
      </c>
      <c r="B4789" s="10" t="s">
        <v>169</v>
      </c>
      <c r="C4789" s="10" t="s">
        <v>4743</v>
      </c>
      <c r="D4789" s="10" t="s">
        <v>4756</v>
      </c>
      <c r="E4789" s="11" t="s">
        <v>4829</v>
      </c>
      <c r="F4789" s="10" t="s">
        <v>4748</v>
      </c>
      <c r="G4789" s="11" t="s">
        <v>4749</v>
      </c>
      <c r="H4789" s="42">
        <v>129900.9087</v>
      </c>
      <c r="I4789" s="42">
        <v>411.419765098803</v>
      </c>
      <c r="J4789" s="42">
        <v>75.711362092958495</v>
      </c>
      <c r="K4789" s="42">
        <v>487.131127191762</v>
      </c>
      <c r="N4789" s="43"/>
    </row>
    <row r="4790" spans="1:14" x14ac:dyDescent="0.3">
      <c r="A4790" s="10" t="s">
        <v>9</v>
      </c>
      <c r="B4790" s="10" t="s">
        <v>169</v>
      </c>
      <c r="C4790" s="10" t="s">
        <v>4743</v>
      </c>
      <c r="D4790" s="10" t="s">
        <v>4758</v>
      </c>
      <c r="E4790" s="11" t="s">
        <v>6043</v>
      </c>
      <c r="F4790" s="10" t="s">
        <v>416</v>
      </c>
      <c r="G4790" s="11" t="s">
        <v>417</v>
      </c>
      <c r="H4790" s="42">
        <v>7199.8593000000001</v>
      </c>
      <c r="I4790" s="42">
        <v>30.474404100558001</v>
      </c>
      <c r="J4790" s="42">
        <v>7.5667711598746097</v>
      </c>
      <c r="K4790" s="42">
        <v>38.041175260432603</v>
      </c>
      <c r="N4790" s="43"/>
    </row>
    <row r="4791" spans="1:14" x14ac:dyDescent="0.3">
      <c r="A4791" s="10" t="s">
        <v>9</v>
      </c>
      <c r="B4791" s="10" t="s">
        <v>169</v>
      </c>
      <c r="C4791" s="10" t="s">
        <v>4743</v>
      </c>
      <c r="D4791" s="10" t="s">
        <v>4758</v>
      </c>
      <c r="E4791" s="11" t="s">
        <v>6043</v>
      </c>
      <c r="F4791" s="10" t="s">
        <v>4746</v>
      </c>
      <c r="G4791" s="11" t="s">
        <v>4747</v>
      </c>
      <c r="H4791" s="42">
        <v>5133.8127000000004</v>
      </c>
      <c r="I4791" s="42">
        <v>21.729575097789201</v>
      </c>
      <c r="J4791" s="42">
        <v>5.3954368270410296</v>
      </c>
      <c r="K4791" s="42">
        <v>27.125011924830201</v>
      </c>
      <c r="N4791" s="43"/>
    </row>
    <row r="4792" spans="1:14" x14ac:dyDescent="0.3">
      <c r="A4792" s="10" t="s">
        <v>9</v>
      </c>
      <c r="B4792" s="10" t="s">
        <v>169</v>
      </c>
      <c r="C4792" s="10" t="s">
        <v>4743</v>
      </c>
      <c r="D4792" s="10" t="s">
        <v>4758</v>
      </c>
      <c r="E4792" s="11" t="s">
        <v>6043</v>
      </c>
      <c r="F4792" s="10" t="s">
        <v>4748</v>
      </c>
      <c r="G4792" s="11" t="s">
        <v>4749</v>
      </c>
      <c r="H4792" s="42">
        <v>11121.291999999999</v>
      </c>
      <c r="I4792" s="42">
        <v>47.810335376044598</v>
      </c>
      <c r="J4792" s="42">
        <v>0</v>
      </c>
      <c r="K4792" s="42">
        <v>47.810335376044598</v>
      </c>
      <c r="N4792" s="43"/>
    </row>
    <row r="4793" spans="1:14" x14ac:dyDescent="0.3">
      <c r="A4793" s="10" t="s">
        <v>9</v>
      </c>
      <c r="B4793" s="10" t="s">
        <v>169</v>
      </c>
      <c r="C4793" s="10" t="s">
        <v>4743</v>
      </c>
      <c r="D4793" s="10" t="s">
        <v>4762</v>
      </c>
      <c r="E4793" s="11" t="s">
        <v>4763</v>
      </c>
      <c r="F4793" s="10" t="s">
        <v>416</v>
      </c>
      <c r="G4793" s="11" t="s">
        <v>417</v>
      </c>
      <c r="H4793" s="42">
        <v>13052.8892</v>
      </c>
      <c r="I4793" s="42">
        <v>54.866879641765003</v>
      </c>
      <c r="J4793" s="42">
        <v>16.783872870248999</v>
      </c>
      <c r="K4793" s="42">
        <v>71.650752512013995</v>
      </c>
      <c r="N4793" s="43"/>
    </row>
    <row r="4794" spans="1:14" x14ac:dyDescent="0.3">
      <c r="A4794" s="10" t="s">
        <v>9</v>
      </c>
      <c r="B4794" s="10" t="s">
        <v>169</v>
      </c>
      <c r="C4794" s="10" t="s">
        <v>4743</v>
      </c>
      <c r="D4794" s="10" t="s">
        <v>4762</v>
      </c>
      <c r="E4794" s="11" t="s">
        <v>4763</v>
      </c>
      <c r="F4794" s="10" t="s">
        <v>4746</v>
      </c>
      <c r="G4794" s="11" t="s">
        <v>4747</v>
      </c>
      <c r="H4794" s="42">
        <v>0</v>
      </c>
      <c r="I4794" s="42">
        <v>0</v>
      </c>
      <c r="J4794" s="42">
        <v>0</v>
      </c>
      <c r="K4794" s="42">
        <v>0</v>
      </c>
      <c r="N4794" s="43"/>
    </row>
    <row r="4795" spans="1:14" x14ac:dyDescent="0.3">
      <c r="A4795" s="10" t="s">
        <v>9</v>
      </c>
      <c r="B4795" s="10" t="s">
        <v>169</v>
      </c>
      <c r="C4795" s="10" t="s">
        <v>4743</v>
      </c>
      <c r="D4795" s="10" t="s">
        <v>4762</v>
      </c>
      <c r="E4795" s="11" t="s">
        <v>4763</v>
      </c>
      <c r="F4795" s="10" t="s">
        <v>4748</v>
      </c>
      <c r="G4795" s="11" t="s">
        <v>4749</v>
      </c>
      <c r="H4795" s="42">
        <v>4624.5424000000003</v>
      </c>
      <c r="I4795" s="42">
        <v>19.438930755788601</v>
      </c>
      <c r="J4795" s="42">
        <v>5.94640235910878</v>
      </c>
      <c r="K4795" s="42">
        <v>25.3853331148973</v>
      </c>
      <c r="N4795" s="43"/>
    </row>
    <row r="4796" spans="1:14" x14ac:dyDescent="0.3">
      <c r="A4796" s="10" t="s">
        <v>9</v>
      </c>
      <c r="B4796" s="10" t="s">
        <v>169</v>
      </c>
      <c r="C4796" s="10" t="s">
        <v>4743</v>
      </c>
      <c r="D4796" s="10" t="s">
        <v>4766</v>
      </c>
      <c r="E4796" s="11" t="s">
        <v>6044</v>
      </c>
      <c r="F4796" s="10" t="s">
        <v>416</v>
      </c>
      <c r="G4796" s="11" t="s">
        <v>417</v>
      </c>
      <c r="H4796" s="42">
        <v>19122.095799999999</v>
      </c>
      <c r="I4796" s="42">
        <v>139.80963476956299</v>
      </c>
      <c r="J4796" s="42">
        <v>634.46484598434097</v>
      </c>
      <c r="K4796" s="42">
        <v>774.27448075390305</v>
      </c>
      <c r="N4796" s="43"/>
    </row>
    <row r="4797" spans="1:14" x14ac:dyDescent="0.3">
      <c r="A4797" s="10" t="s">
        <v>9</v>
      </c>
      <c r="B4797" s="10" t="s">
        <v>169</v>
      </c>
      <c r="C4797" s="10" t="s">
        <v>4743</v>
      </c>
      <c r="D4797" s="10" t="s">
        <v>4766</v>
      </c>
      <c r="E4797" s="11" t="s">
        <v>6044</v>
      </c>
      <c r="F4797" s="10" t="s">
        <v>4746</v>
      </c>
      <c r="G4797" s="11" t="s">
        <v>4747</v>
      </c>
      <c r="H4797" s="42">
        <v>6190.9656999999997</v>
      </c>
      <c r="I4797" s="42">
        <v>45.264738149936697</v>
      </c>
      <c r="J4797" s="42">
        <v>205.41420601059599</v>
      </c>
      <c r="K4797" s="42">
        <v>250.67894416053301</v>
      </c>
      <c r="N4797" s="43"/>
    </row>
    <row r="4798" spans="1:14" x14ac:dyDescent="0.3">
      <c r="A4798" s="10" t="s">
        <v>9</v>
      </c>
      <c r="B4798" s="10" t="s">
        <v>169</v>
      </c>
      <c r="C4798" s="10" t="s">
        <v>4743</v>
      </c>
      <c r="D4798" s="10" t="s">
        <v>4766</v>
      </c>
      <c r="E4798" s="11" t="s">
        <v>6044</v>
      </c>
      <c r="F4798" s="10" t="s">
        <v>4748</v>
      </c>
      <c r="G4798" s="11" t="s">
        <v>4749</v>
      </c>
      <c r="H4798" s="42">
        <v>13680.037200000001</v>
      </c>
      <c r="I4798" s="42">
        <v>100.02046978292501</v>
      </c>
      <c r="J4798" s="42">
        <v>453.89913263631701</v>
      </c>
      <c r="K4798" s="42">
        <v>553.91960241924096</v>
      </c>
      <c r="N4798" s="43"/>
    </row>
    <row r="4799" spans="1:14" x14ac:dyDescent="0.3">
      <c r="A4799" s="10" t="s">
        <v>9</v>
      </c>
      <c r="B4799" s="10" t="s">
        <v>169</v>
      </c>
      <c r="C4799" s="10" t="s">
        <v>4743</v>
      </c>
      <c r="D4799" s="10" t="s">
        <v>4766</v>
      </c>
      <c r="E4799" s="11" t="s">
        <v>6044</v>
      </c>
      <c r="F4799" s="10" t="s">
        <v>4760</v>
      </c>
      <c r="G4799" s="11" t="s">
        <v>4761</v>
      </c>
      <c r="H4799" s="42">
        <v>16376.1029</v>
      </c>
      <c r="I4799" s="42">
        <v>119.7325331708</v>
      </c>
      <c r="J4799" s="42">
        <v>543.35370622157598</v>
      </c>
      <c r="K4799" s="42">
        <v>663.08623939237702</v>
      </c>
      <c r="N4799" s="43"/>
    </row>
    <row r="4800" spans="1:14" x14ac:dyDescent="0.3">
      <c r="A4800" s="10" t="s">
        <v>9</v>
      </c>
      <c r="B4800" s="10" t="s">
        <v>169</v>
      </c>
      <c r="C4800" s="10" t="s">
        <v>4743</v>
      </c>
      <c r="D4800" s="10" t="s">
        <v>4768</v>
      </c>
      <c r="E4800" s="11" t="s">
        <v>6045</v>
      </c>
      <c r="F4800" s="10" t="s">
        <v>416</v>
      </c>
      <c r="G4800" s="11" t="s">
        <v>417</v>
      </c>
      <c r="H4800" s="42">
        <v>22323.4889</v>
      </c>
      <c r="I4800" s="42">
        <v>115.35184504453601</v>
      </c>
      <c r="J4800" s="42">
        <v>704.30312455817898</v>
      </c>
      <c r="K4800" s="42">
        <v>819.65496960271503</v>
      </c>
      <c r="N4800" s="43"/>
    </row>
    <row r="4801" spans="1:14" x14ac:dyDescent="0.3">
      <c r="A4801" s="10" t="s">
        <v>9</v>
      </c>
      <c r="B4801" s="10" t="s">
        <v>169</v>
      </c>
      <c r="C4801" s="10" t="s">
        <v>4743</v>
      </c>
      <c r="D4801" s="10" t="s">
        <v>4768</v>
      </c>
      <c r="E4801" s="11" t="s">
        <v>6045</v>
      </c>
      <c r="F4801" s="10" t="s">
        <v>4746</v>
      </c>
      <c r="G4801" s="11" t="s">
        <v>4747</v>
      </c>
      <c r="H4801" s="42">
        <v>0</v>
      </c>
      <c r="I4801" s="42">
        <v>0</v>
      </c>
      <c r="J4801" s="42">
        <v>0</v>
      </c>
      <c r="K4801" s="42">
        <v>0</v>
      </c>
      <c r="N4801" s="43"/>
    </row>
    <row r="4802" spans="1:14" x14ac:dyDescent="0.3">
      <c r="A4802" s="10" t="s">
        <v>9</v>
      </c>
      <c r="B4802" s="10" t="s">
        <v>169</v>
      </c>
      <c r="C4802" s="10" t="s">
        <v>4743</v>
      </c>
      <c r="D4802" s="10" t="s">
        <v>4768</v>
      </c>
      <c r="E4802" s="11" t="s">
        <v>6045</v>
      </c>
      <c r="F4802" s="10" t="s">
        <v>4748</v>
      </c>
      <c r="G4802" s="11" t="s">
        <v>4749</v>
      </c>
      <c r="H4802" s="42">
        <v>17593.0353</v>
      </c>
      <c r="I4802" s="42">
        <v>90.908239785098203</v>
      </c>
      <c r="J4802" s="42">
        <v>555.057938639898</v>
      </c>
      <c r="K4802" s="42">
        <v>645.96617842499597</v>
      </c>
      <c r="N4802" s="43"/>
    </row>
    <row r="4803" spans="1:14" x14ac:dyDescent="0.3">
      <c r="A4803" s="10" t="s">
        <v>9</v>
      </c>
      <c r="B4803" s="10" t="s">
        <v>169</v>
      </c>
      <c r="C4803" s="10" t="s">
        <v>4743</v>
      </c>
      <c r="D4803" s="10" t="s">
        <v>4768</v>
      </c>
      <c r="E4803" s="11" t="s">
        <v>6045</v>
      </c>
      <c r="F4803" s="10" t="s">
        <v>4739</v>
      </c>
      <c r="G4803" s="11" t="s">
        <v>4740</v>
      </c>
      <c r="H4803" s="42">
        <v>13181.4887</v>
      </c>
      <c r="I4803" s="42">
        <v>68.112518026297195</v>
      </c>
      <c r="J4803" s="42">
        <v>415.87422592959098</v>
      </c>
      <c r="K4803" s="42">
        <v>483.98674395588802</v>
      </c>
      <c r="N4803" s="43"/>
    </row>
    <row r="4804" spans="1:14" x14ac:dyDescent="0.3">
      <c r="A4804" s="10" t="s">
        <v>9</v>
      </c>
      <c r="B4804" s="10" t="s">
        <v>169</v>
      </c>
      <c r="C4804" s="10" t="s">
        <v>4743</v>
      </c>
      <c r="D4804" s="10" t="s">
        <v>4770</v>
      </c>
      <c r="E4804" s="11" t="s">
        <v>6046</v>
      </c>
      <c r="F4804" s="10" t="s">
        <v>13</v>
      </c>
      <c r="G4804" s="11" t="s">
        <v>415</v>
      </c>
      <c r="H4804" s="42">
        <v>0</v>
      </c>
      <c r="I4804" s="42">
        <v>0</v>
      </c>
      <c r="J4804" s="42">
        <v>0</v>
      </c>
      <c r="K4804" s="42">
        <v>0</v>
      </c>
      <c r="N4804" s="43"/>
    </row>
    <row r="4805" spans="1:14" x14ac:dyDescent="0.3">
      <c r="A4805" s="10" t="s">
        <v>9</v>
      </c>
      <c r="B4805" s="10" t="s">
        <v>169</v>
      </c>
      <c r="C4805" s="10" t="s">
        <v>4743</v>
      </c>
      <c r="D4805" s="10" t="s">
        <v>4770</v>
      </c>
      <c r="E4805" s="11" t="s">
        <v>6046</v>
      </c>
      <c r="F4805" s="10" t="s">
        <v>416</v>
      </c>
      <c r="G4805" s="11" t="s">
        <v>417</v>
      </c>
      <c r="H4805" s="42">
        <v>18637.8262</v>
      </c>
      <c r="I4805" s="42">
        <v>118.199194370567</v>
      </c>
      <c r="J4805" s="42">
        <v>0</v>
      </c>
      <c r="K4805" s="42">
        <v>118.199194370567</v>
      </c>
      <c r="N4805" s="43"/>
    </row>
    <row r="4806" spans="1:14" x14ac:dyDescent="0.3">
      <c r="A4806" s="10" t="s">
        <v>9</v>
      </c>
      <c r="B4806" s="10" t="s">
        <v>169</v>
      </c>
      <c r="C4806" s="10" t="s">
        <v>4743</v>
      </c>
      <c r="D4806" s="10" t="s">
        <v>4770</v>
      </c>
      <c r="E4806" s="11" t="s">
        <v>6046</v>
      </c>
      <c r="F4806" s="10" t="s">
        <v>4746</v>
      </c>
      <c r="G4806" s="11" t="s">
        <v>4747</v>
      </c>
      <c r="H4806" s="42">
        <v>5094.0695999999998</v>
      </c>
      <c r="I4806" s="42">
        <v>32.306070478723399</v>
      </c>
      <c r="J4806" s="42">
        <v>0</v>
      </c>
      <c r="K4806" s="42">
        <v>32.306070478723399</v>
      </c>
      <c r="N4806" s="43"/>
    </row>
    <row r="4807" spans="1:14" x14ac:dyDescent="0.3">
      <c r="A4807" s="10" t="s">
        <v>9</v>
      </c>
      <c r="B4807" s="10" t="s">
        <v>169</v>
      </c>
      <c r="C4807" s="10" t="s">
        <v>4743</v>
      </c>
      <c r="D4807" s="10" t="s">
        <v>4770</v>
      </c>
      <c r="E4807" s="11" t="s">
        <v>6046</v>
      </c>
      <c r="F4807" s="10" t="s">
        <v>4748</v>
      </c>
      <c r="G4807" s="11" t="s">
        <v>4749</v>
      </c>
      <c r="H4807" s="42">
        <v>10875.4344</v>
      </c>
      <c r="I4807" s="42">
        <v>68.970896498227006</v>
      </c>
      <c r="J4807" s="42">
        <v>0</v>
      </c>
      <c r="K4807" s="42">
        <v>68.970896498227006</v>
      </c>
      <c r="N4807" s="43"/>
    </row>
    <row r="4808" spans="1:14" x14ac:dyDescent="0.3">
      <c r="A4808" s="10" t="s">
        <v>9</v>
      </c>
      <c r="B4808" s="10" t="s">
        <v>169</v>
      </c>
      <c r="C4808" s="10" t="s">
        <v>4743</v>
      </c>
      <c r="D4808" s="10" t="s">
        <v>4772</v>
      </c>
      <c r="E4808" s="11" t="s">
        <v>6047</v>
      </c>
      <c r="F4808" s="10" t="s">
        <v>416</v>
      </c>
      <c r="G4808" s="11" t="s">
        <v>417</v>
      </c>
      <c r="H4808" s="42">
        <v>10021.858200000001</v>
      </c>
      <c r="I4808" s="42">
        <v>34.863372890170702</v>
      </c>
      <c r="J4808" s="42">
        <v>316.79137629426498</v>
      </c>
      <c r="K4808" s="42">
        <v>351.65474918443601</v>
      </c>
      <c r="N4808" s="43"/>
    </row>
    <row r="4809" spans="1:14" x14ac:dyDescent="0.3">
      <c r="A4809" s="10" t="s">
        <v>9</v>
      </c>
      <c r="B4809" s="10" t="s">
        <v>169</v>
      </c>
      <c r="C4809" s="10" t="s">
        <v>4743</v>
      </c>
      <c r="D4809" s="10" t="s">
        <v>4772</v>
      </c>
      <c r="E4809" s="11" t="s">
        <v>6047</v>
      </c>
      <c r="F4809" s="10" t="s">
        <v>4746</v>
      </c>
      <c r="G4809" s="11" t="s">
        <v>4747</v>
      </c>
      <c r="H4809" s="42">
        <v>2004.3715999999999</v>
      </c>
      <c r="I4809" s="42">
        <v>6.9726745780341401</v>
      </c>
      <c r="J4809" s="42">
        <v>63.358275258852998</v>
      </c>
      <c r="K4809" s="42">
        <v>70.3309498368871</v>
      </c>
      <c r="N4809" s="43"/>
    </row>
    <row r="4810" spans="1:14" x14ac:dyDescent="0.3">
      <c r="A4810" s="10" t="s">
        <v>9</v>
      </c>
      <c r="B4810" s="10" t="s">
        <v>169</v>
      </c>
      <c r="C4810" s="10" t="s">
        <v>4743</v>
      </c>
      <c r="D4810" s="10" t="s">
        <v>4772</v>
      </c>
      <c r="E4810" s="11" t="s">
        <v>6047</v>
      </c>
      <c r="F4810" s="10" t="s">
        <v>4748</v>
      </c>
      <c r="G4810" s="11" t="s">
        <v>4749</v>
      </c>
      <c r="H4810" s="42">
        <v>12558.641100000001</v>
      </c>
      <c r="I4810" s="42">
        <v>43.6881641529951</v>
      </c>
      <c r="J4810" s="42">
        <v>396.97919341875098</v>
      </c>
      <c r="K4810" s="42">
        <v>440.66735757174598</v>
      </c>
      <c r="N4810" s="43"/>
    </row>
    <row r="4811" spans="1:14" x14ac:dyDescent="0.3">
      <c r="A4811" s="10" t="s">
        <v>9</v>
      </c>
      <c r="B4811" s="10" t="s">
        <v>169</v>
      </c>
      <c r="C4811" s="10" t="s">
        <v>4743</v>
      </c>
      <c r="D4811" s="10" t="s">
        <v>4772</v>
      </c>
      <c r="E4811" s="11" t="s">
        <v>6047</v>
      </c>
      <c r="F4811" s="10" t="s">
        <v>4760</v>
      </c>
      <c r="G4811" s="11" t="s">
        <v>4761</v>
      </c>
      <c r="H4811" s="42">
        <v>4572.4727999999996</v>
      </c>
      <c r="I4811" s="42">
        <v>15.9064138811404</v>
      </c>
      <c r="J4811" s="42">
        <v>144.53606543425801</v>
      </c>
      <c r="K4811" s="42">
        <v>160.442479315399</v>
      </c>
      <c r="N4811" s="43"/>
    </row>
    <row r="4812" spans="1:14" x14ac:dyDescent="0.3">
      <c r="A4812" s="10" t="s">
        <v>9</v>
      </c>
      <c r="B4812" s="10" t="s">
        <v>169</v>
      </c>
      <c r="C4812" s="10" t="s">
        <v>4779</v>
      </c>
      <c r="D4812" s="10" t="s">
        <v>6048</v>
      </c>
      <c r="E4812" s="11" t="s">
        <v>6049</v>
      </c>
      <c r="F4812" s="10" t="s">
        <v>13</v>
      </c>
      <c r="G4812" s="11" t="s">
        <v>415</v>
      </c>
      <c r="H4812" s="42">
        <v>0</v>
      </c>
      <c r="I4812" s="42">
        <v>0</v>
      </c>
      <c r="J4812" s="42">
        <v>0</v>
      </c>
      <c r="K4812" s="42">
        <v>0</v>
      </c>
      <c r="N4812" s="43"/>
    </row>
    <row r="4813" spans="1:14" x14ac:dyDescent="0.3">
      <c r="A4813" s="10" t="s">
        <v>9</v>
      </c>
      <c r="B4813" s="10" t="s">
        <v>169</v>
      </c>
      <c r="C4813" s="10" t="s">
        <v>4779</v>
      </c>
      <c r="D4813" s="10" t="s">
        <v>6048</v>
      </c>
      <c r="E4813" s="11" t="s">
        <v>6049</v>
      </c>
      <c r="F4813" s="10" t="s">
        <v>416</v>
      </c>
      <c r="G4813" s="11" t="s">
        <v>417</v>
      </c>
      <c r="H4813" s="42">
        <v>6027064.6348000001</v>
      </c>
      <c r="I4813" s="42">
        <v>15971.4171632416</v>
      </c>
      <c r="J4813" s="42">
        <v>615227.82573325594</v>
      </c>
      <c r="K4813" s="42">
        <v>631199.24289649795</v>
      </c>
      <c r="N4813" s="43"/>
    </row>
    <row r="4814" spans="1:14" x14ac:dyDescent="0.3">
      <c r="A4814" s="10" t="s">
        <v>9</v>
      </c>
      <c r="B4814" s="10" t="s">
        <v>169</v>
      </c>
      <c r="C4814" s="10" t="s">
        <v>4779</v>
      </c>
      <c r="D4814" s="10" t="s">
        <v>6048</v>
      </c>
      <c r="E4814" s="11" t="s">
        <v>6049</v>
      </c>
      <c r="F4814" s="10" t="s">
        <v>4784</v>
      </c>
      <c r="G4814" s="11" t="s">
        <v>4785</v>
      </c>
      <c r="H4814" s="42">
        <v>0</v>
      </c>
      <c r="I4814" s="42">
        <v>0</v>
      </c>
      <c r="J4814" s="42">
        <v>0</v>
      </c>
      <c r="K4814" s="42">
        <v>0</v>
      </c>
      <c r="N4814" s="43"/>
    </row>
    <row r="4815" spans="1:14" x14ac:dyDescent="0.3">
      <c r="A4815" s="10" t="s">
        <v>9</v>
      </c>
      <c r="B4815" s="10" t="s">
        <v>169</v>
      </c>
      <c r="C4815" s="10" t="s">
        <v>4779</v>
      </c>
      <c r="D4815" s="10" t="s">
        <v>6048</v>
      </c>
      <c r="E4815" s="11" t="s">
        <v>6049</v>
      </c>
      <c r="F4815" s="10" t="s">
        <v>4731</v>
      </c>
      <c r="G4815" s="11" t="s">
        <v>4732</v>
      </c>
      <c r="H4815" s="42">
        <v>0</v>
      </c>
      <c r="I4815" s="42">
        <v>0</v>
      </c>
      <c r="J4815" s="42">
        <v>0</v>
      </c>
      <c r="K4815" s="42">
        <v>0</v>
      </c>
      <c r="N4815" s="43"/>
    </row>
    <row r="4816" spans="1:14" x14ac:dyDescent="0.3">
      <c r="A4816" s="10" t="s">
        <v>9</v>
      </c>
      <c r="B4816" s="10" t="s">
        <v>169</v>
      </c>
      <c r="C4816" s="10" t="s">
        <v>4779</v>
      </c>
      <c r="D4816" s="10" t="s">
        <v>6048</v>
      </c>
      <c r="E4816" s="11" t="s">
        <v>6049</v>
      </c>
      <c r="F4816" s="10" t="s">
        <v>4786</v>
      </c>
      <c r="G4816" s="11" t="s">
        <v>4787</v>
      </c>
      <c r="H4816" s="42">
        <v>0</v>
      </c>
      <c r="I4816" s="42">
        <v>0</v>
      </c>
      <c r="J4816" s="42">
        <v>0</v>
      </c>
      <c r="K4816" s="42">
        <v>0</v>
      </c>
      <c r="N4816" s="43"/>
    </row>
    <row r="4817" spans="1:14" x14ac:dyDescent="0.3">
      <c r="A4817" s="10" t="s">
        <v>9</v>
      </c>
      <c r="B4817" s="10" t="s">
        <v>169</v>
      </c>
      <c r="C4817" s="10" t="s">
        <v>4779</v>
      </c>
      <c r="D4817" s="10" t="s">
        <v>6048</v>
      </c>
      <c r="E4817" s="11" t="s">
        <v>6049</v>
      </c>
      <c r="F4817" s="10" t="s">
        <v>4739</v>
      </c>
      <c r="G4817" s="11" t="s">
        <v>4740</v>
      </c>
      <c r="H4817" s="42">
        <v>963805.65150000004</v>
      </c>
      <c r="I4817" s="42">
        <v>2554.0363439612202</v>
      </c>
      <c r="J4817" s="42">
        <v>98382.893056939996</v>
      </c>
      <c r="K4817" s="42">
        <v>100936.929400901</v>
      </c>
      <c r="N4817" s="43"/>
    </row>
    <row r="4818" spans="1:14" x14ac:dyDescent="0.3">
      <c r="A4818" s="10" t="s">
        <v>9</v>
      </c>
      <c r="B4818" s="10" t="s">
        <v>169</v>
      </c>
      <c r="C4818" s="10" t="s">
        <v>4779</v>
      </c>
      <c r="D4818" s="10" t="s">
        <v>6048</v>
      </c>
      <c r="E4818" s="11" t="s">
        <v>6049</v>
      </c>
      <c r="F4818" s="10" t="s">
        <v>5076</v>
      </c>
      <c r="G4818" s="11" t="s">
        <v>5077</v>
      </c>
      <c r="H4818" s="42">
        <v>196758.76879999999</v>
      </c>
      <c r="I4818" s="42">
        <v>521.40080903939395</v>
      </c>
      <c r="J4818" s="42">
        <v>20084.647642862001</v>
      </c>
      <c r="K4818" s="42">
        <v>20606.048451901399</v>
      </c>
      <c r="N4818" s="43"/>
    </row>
    <row r="4819" spans="1:14" x14ac:dyDescent="0.3">
      <c r="A4819" s="10" t="s">
        <v>9</v>
      </c>
      <c r="B4819" s="10" t="s">
        <v>169</v>
      </c>
      <c r="C4819" s="10" t="s">
        <v>4779</v>
      </c>
      <c r="D4819" s="10" t="s">
        <v>6048</v>
      </c>
      <c r="E4819" s="11" t="s">
        <v>6049</v>
      </c>
      <c r="F4819" s="10" t="s">
        <v>4788</v>
      </c>
      <c r="G4819" s="11" t="s">
        <v>4789</v>
      </c>
      <c r="H4819" s="42">
        <v>0</v>
      </c>
      <c r="I4819" s="42">
        <v>0</v>
      </c>
      <c r="J4819" s="42">
        <v>0</v>
      </c>
      <c r="K4819" s="42">
        <v>0</v>
      </c>
      <c r="N4819" s="43"/>
    </row>
    <row r="4820" spans="1:14" x14ac:dyDescent="0.3">
      <c r="A4820" s="10" t="s">
        <v>9</v>
      </c>
      <c r="B4820" s="10" t="s">
        <v>169</v>
      </c>
      <c r="C4820" s="10" t="s">
        <v>4779</v>
      </c>
      <c r="D4820" s="10" t="s">
        <v>6048</v>
      </c>
      <c r="E4820" s="11" t="s">
        <v>6049</v>
      </c>
      <c r="F4820" s="10" t="s">
        <v>4741</v>
      </c>
      <c r="G4820" s="11" t="s">
        <v>4742</v>
      </c>
      <c r="H4820" s="42">
        <v>211749.91310000001</v>
      </c>
      <c r="I4820" s="42">
        <v>561.12658496620497</v>
      </c>
      <c r="J4820" s="42">
        <v>21614.906510889599</v>
      </c>
      <c r="K4820" s="42">
        <v>22176.033095855801</v>
      </c>
      <c r="N4820" s="43"/>
    </row>
    <row r="4821" spans="1:14" x14ac:dyDescent="0.3">
      <c r="A4821" s="10" t="s">
        <v>9</v>
      </c>
      <c r="B4821" s="10" t="s">
        <v>169</v>
      </c>
      <c r="C4821" s="10" t="s">
        <v>4779</v>
      </c>
      <c r="D4821" s="10" t="s">
        <v>6050</v>
      </c>
      <c r="E4821" s="11" t="s">
        <v>6051</v>
      </c>
      <c r="F4821" s="10" t="s">
        <v>416</v>
      </c>
      <c r="G4821" s="11" t="s">
        <v>417</v>
      </c>
      <c r="H4821" s="42">
        <v>3322.0068000000001</v>
      </c>
      <c r="I4821" s="42">
        <v>5.0902276134659896</v>
      </c>
      <c r="J4821" s="42">
        <v>145.578097314979</v>
      </c>
      <c r="K4821" s="42">
        <v>150.668324928445</v>
      </c>
      <c r="N4821" s="43"/>
    </row>
    <row r="4822" spans="1:14" x14ac:dyDescent="0.3">
      <c r="A4822" s="10" t="s">
        <v>9</v>
      </c>
      <c r="B4822" s="10" t="s">
        <v>169</v>
      </c>
      <c r="C4822" s="10" t="s">
        <v>4779</v>
      </c>
      <c r="D4822" s="10" t="s">
        <v>6050</v>
      </c>
      <c r="E4822" s="11" t="s">
        <v>6051</v>
      </c>
      <c r="F4822" s="10" t="s">
        <v>4731</v>
      </c>
      <c r="G4822" s="11" t="s">
        <v>4732</v>
      </c>
      <c r="H4822" s="42">
        <v>0</v>
      </c>
      <c r="I4822" s="42">
        <v>0</v>
      </c>
      <c r="J4822" s="42">
        <v>0</v>
      </c>
      <c r="K4822" s="42">
        <v>0</v>
      </c>
      <c r="N4822" s="43"/>
    </row>
    <row r="4823" spans="1:14" x14ac:dyDescent="0.3">
      <c r="A4823" s="10" t="s">
        <v>9</v>
      </c>
      <c r="B4823" s="10" t="s">
        <v>169</v>
      </c>
      <c r="C4823" s="10" t="s">
        <v>4779</v>
      </c>
      <c r="D4823" s="10" t="s">
        <v>6050</v>
      </c>
      <c r="E4823" s="11" t="s">
        <v>6051</v>
      </c>
      <c r="F4823" s="10" t="s">
        <v>4786</v>
      </c>
      <c r="G4823" s="11" t="s">
        <v>4787</v>
      </c>
      <c r="H4823" s="42">
        <v>0</v>
      </c>
      <c r="I4823" s="42">
        <v>0</v>
      </c>
      <c r="J4823" s="42">
        <v>0</v>
      </c>
      <c r="K4823" s="42">
        <v>0</v>
      </c>
      <c r="N4823" s="43"/>
    </row>
    <row r="4824" spans="1:14" x14ac:dyDescent="0.3">
      <c r="A4824" s="10" t="s">
        <v>9</v>
      </c>
      <c r="B4824" s="10" t="s">
        <v>169</v>
      </c>
      <c r="C4824" s="10" t="s">
        <v>4779</v>
      </c>
      <c r="D4824" s="10" t="s">
        <v>6052</v>
      </c>
      <c r="E4824" s="11" t="s">
        <v>6053</v>
      </c>
      <c r="F4824" s="10" t="s">
        <v>416</v>
      </c>
      <c r="G4824" s="11" t="s">
        <v>417</v>
      </c>
      <c r="H4824" s="42">
        <v>13384.2091</v>
      </c>
      <c r="I4824" s="42">
        <v>70.994986963152499</v>
      </c>
      <c r="J4824" s="42">
        <v>99.117961332218201</v>
      </c>
      <c r="K4824" s="42">
        <v>170.11294829537101</v>
      </c>
      <c r="N4824" s="43"/>
    </row>
    <row r="4825" spans="1:14" x14ac:dyDescent="0.3">
      <c r="A4825" s="10" t="s">
        <v>9</v>
      </c>
      <c r="B4825" s="10" t="s">
        <v>169</v>
      </c>
      <c r="C4825" s="10" t="s">
        <v>4779</v>
      </c>
      <c r="D4825" s="10" t="s">
        <v>6052</v>
      </c>
      <c r="E4825" s="11" t="s">
        <v>6053</v>
      </c>
      <c r="F4825" s="10" t="s">
        <v>4731</v>
      </c>
      <c r="G4825" s="11" t="s">
        <v>4732</v>
      </c>
      <c r="H4825" s="42">
        <v>0</v>
      </c>
      <c r="I4825" s="42">
        <v>0</v>
      </c>
      <c r="J4825" s="42">
        <v>0</v>
      </c>
      <c r="K4825" s="42">
        <v>0</v>
      </c>
      <c r="N4825" s="43"/>
    </row>
    <row r="4826" spans="1:14" x14ac:dyDescent="0.3">
      <c r="A4826" s="10" t="s">
        <v>9</v>
      </c>
      <c r="B4826" s="10" t="s">
        <v>169</v>
      </c>
      <c r="C4826" s="10" t="s">
        <v>4779</v>
      </c>
      <c r="D4826" s="10" t="s">
        <v>6052</v>
      </c>
      <c r="E4826" s="11" t="s">
        <v>6053</v>
      </c>
      <c r="F4826" s="10" t="s">
        <v>4786</v>
      </c>
      <c r="G4826" s="11" t="s">
        <v>4787</v>
      </c>
      <c r="H4826" s="42">
        <v>0</v>
      </c>
      <c r="I4826" s="42">
        <v>0</v>
      </c>
      <c r="J4826" s="42">
        <v>0</v>
      </c>
      <c r="K4826" s="42">
        <v>0</v>
      </c>
      <c r="N4826" s="43"/>
    </row>
    <row r="4827" spans="1:14" x14ac:dyDescent="0.3">
      <c r="A4827" s="10" t="s">
        <v>9</v>
      </c>
      <c r="B4827" s="10" t="s">
        <v>169</v>
      </c>
      <c r="C4827" s="10" t="s">
        <v>4779</v>
      </c>
      <c r="D4827" s="10" t="s">
        <v>6052</v>
      </c>
      <c r="E4827" s="11" t="s">
        <v>6053</v>
      </c>
      <c r="F4827" s="10" t="s">
        <v>4788</v>
      </c>
      <c r="G4827" s="11" t="s">
        <v>4789</v>
      </c>
      <c r="H4827" s="42">
        <v>0</v>
      </c>
      <c r="I4827" s="42">
        <v>0</v>
      </c>
      <c r="J4827" s="42">
        <v>0</v>
      </c>
      <c r="K4827" s="42">
        <v>0</v>
      </c>
      <c r="N4827" s="43"/>
    </row>
    <row r="4828" spans="1:14" x14ac:dyDescent="0.3">
      <c r="A4828" s="10" t="s">
        <v>9</v>
      </c>
      <c r="B4828" s="10" t="s">
        <v>169</v>
      </c>
      <c r="C4828" s="10" t="s">
        <v>4779</v>
      </c>
      <c r="D4828" s="10" t="s">
        <v>6054</v>
      </c>
      <c r="E4828" s="11" t="s">
        <v>6055</v>
      </c>
      <c r="F4828" s="10" t="s">
        <v>416</v>
      </c>
      <c r="G4828" s="11" t="s">
        <v>417</v>
      </c>
      <c r="H4828" s="42">
        <v>251453.253</v>
      </c>
      <c r="I4828" s="42">
        <v>971.63356213207305</v>
      </c>
      <c r="J4828" s="42">
        <v>29227.3139754115</v>
      </c>
      <c r="K4828" s="42">
        <v>30198.947537543601</v>
      </c>
      <c r="N4828" s="43"/>
    </row>
    <row r="4829" spans="1:14" x14ac:dyDescent="0.3">
      <c r="A4829" s="10" t="s">
        <v>9</v>
      </c>
      <c r="B4829" s="10" t="s">
        <v>169</v>
      </c>
      <c r="C4829" s="10" t="s">
        <v>4779</v>
      </c>
      <c r="D4829" s="10" t="s">
        <v>6054</v>
      </c>
      <c r="E4829" s="11" t="s">
        <v>6055</v>
      </c>
      <c r="F4829" s="10" t="s">
        <v>4731</v>
      </c>
      <c r="G4829" s="11" t="s">
        <v>4732</v>
      </c>
      <c r="H4829" s="42">
        <v>0</v>
      </c>
      <c r="I4829" s="42">
        <v>0</v>
      </c>
      <c r="J4829" s="42">
        <v>0</v>
      </c>
      <c r="K4829" s="42">
        <v>0</v>
      </c>
      <c r="N4829" s="43"/>
    </row>
    <row r="4830" spans="1:14" x14ac:dyDescent="0.3">
      <c r="A4830" s="10" t="s">
        <v>9</v>
      </c>
      <c r="B4830" s="10" t="s">
        <v>169</v>
      </c>
      <c r="C4830" s="10" t="s">
        <v>4779</v>
      </c>
      <c r="D4830" s="10" t="s">
        <v>6054</v>
      </c>
      <c r="E4830" s="11" t="s">
        <v>6055</v>
      </c>
      <c r="F4830" s="10" t="s">
        <v>4786</v>
      </c>
      <c r="G4830" s="11" t="s">
        <v>4787</v>
      </c>
      <c r="H4830" s="42">
        <v>0</v>
      </c>
      <c r="I4830" s="42">
        <v>0</v>
      </c>
      <c r="J4830" s="42">
        <v>0</v>
      </c>
      <c r="K4830" s="42">
        <v>0</v>
      </c>
      <c r="N4830" s="43"/>
    </row>
    <row r="4831" spans="1:14" x14ac:dyDescent="0.3">
      <c r="A4831" s="10" t="s">
        <v>9</v>
      </c>
      <c r="B4831" s="10" t="s">
        <v>169</v>
      </c>
      <c r="C4831" s="10" t="s">
        <v>4779</v>
      </c>
      <c r="D4831" s="10" t="s">
        <v>6054</v>
      </c>
      <c r="E4831" s="11" t="s">
        <v>6055</v>
      </c>
      <c r="F4831" s="10" t="s">
        <v>4739</v>
      </c>
      <c r="G4831" s="11" t="s">
        <v>4740</v>
      </c>
      <c r="H4831" s="42">
        <v>0</v>
      </c>
      <c r="I4831" s="42">
        <v>0</v>
      </c>
      <c r="J4831" s="42">
        <v>0</v>
      </c>
      <c r="K4831" s="42">
        <v>0</v>
      </c>
      <c r="N4831" s="43"/>
    </row>
    <row r="4832" spans="1:14" x14ac:dyDescent="0.3">
      <c r="A4832" s="10" t="s">
        <v>9</v>
      </c>
      <c r="B4832" s="10" t="s">
        <v>169</v>
      </c>
      <c r="C4832" s="10" t="s">
        <v>4779</v>
      </c>
      <c r="D4832" s="10" t="s">
        <v>6054</v>
      </c>
      <c r="E4832" s="11" t="s">
        <v>6055</v>
      </c>
      <c r="F4832" s="10" t="s">
        <v>5120</v>
      </c>
      <c r="G4832" s="11" t="s">
        <v>5121</v>
      </c>
      <c r="H4832" s="42">
        <v>0</v>
      </c>
      <c r="I4832" s="42">
        <v>0</v>
      </c>
      <c r="J4832" s="42">
        <v>0</v>
      </c>
      <c r="K4832" s="42">
        <v>0</v>
      </c>
      <c r="N4832" s="43"/>
    </row>
    <row r="4833" spans="1:14" x14ac:dyDescent="0.3">
      <c r="A4833" s="10" t="s">
        <v>9</v>
      </c>
      <c r="B4833" s="10" t="s">
        <v>169</v>
      </c>
      <c r="C4833" s="10" t="s">
        <v>4779</v>
      </c>
      <c r="D4833" s="10" t="s">
        <v>6054</v>
      </c>
      <c r="E4833" s="11" t="s">
        <v>6055</v>
      </c>
      <c r="F4833" s="10" t="s">
        <v>4788</v>
      </c>
      <c r="G4833" s="11" t="s">
        <v>4789</v>
      </c>
      <c r="H4833" s="42">
        <v>0</v>
      </c>
      <c r="I4833" s="42">
        <v>0</v>
      </c>
      <c r="J4833" s="42">
        <v>0</v>
      </c>
      <c r="K4833" s="42">
        <v>0</v>
      </c>
      <c r="N4833" s="43"/>
    </row>
    <row r="4834" spans="1:14" x14ac:dyDescent="0.3">
      <c r="A4834" s="10" t="s">
        <v>9</v>
      </c>
      <c r="B4834" s="10" t="s">
        <v>169</v>
      </c>
      <c r="C4834" s="10" t="s">
        <v>4779</v>
      </c>
      <c r="D4834" s="10" t="s">
        <v>6054</v>
      </c>
      <c r="E4834" s="11" t="s">
        <v>6055</v>
      </c>
      <c r="F4834" s="10" t="s">
        <v>4741</v>
      </c>
      <c r="G4834" s="11" t="s">
        <v>4742</v>
      </c>
      <c r="H4834" s="42">
        <v>25222.537100000001</v>
      </c>
      <c r="I4834" s="42">
        <v>97.461708381722801</v>
      </c>
      <c r="J4834" s="42">
        <v>2931.7060077690098</v>
      </c>
      <c r="K4834" s="42">
        <v>3029.16771615073</v>
      </c>
      <c r="N4834" s="43"/>
    </row>
    <row r="4835" spans="1:14" x14ac:dyDescent="0.3">
      <c r="A4835" s="10" t="s">
        <v>9</v>
      </c>
      <c r="B4835" s="10" t="s">
        <v>169</v>
      </c>
      <c r="C4835" s="10" t="s">
        <v>11</v>
      </c>
      <c r="D4835" s="10" t="s">
        <v>170</v>
      </c>
      <c r="E4835" s="11" t="s">
        <v>561</v>
      </c>
      <c r="F4835" s="10" t="s">
        <v>15</v>
      </c>
      <c r="G4835" s="11" t="s">
        <v>418</v>
      </c>
      <c r="H4835" s="42">
        <v>3537132.054</v>
      </c>
      <c r="I4835" s="42">
        <v>11376.6914970007</v>
      </c>
      <c r="J4835" s="42">
        <v>0</v>
      </c>
      <c r="K4835" s="42">
        <v>11376.6914970007</v>
      </c>
      <c r="N4835" s="43"/>
    </row>
    <row r="4836" spans="1:14" x14ac:dyDescent="0.3">
      <c r="A4836" s="10" t="s">
        <v>9</v>
      </c>
      <c r="B4836" s="10" t="s">
        <v>169</v>
      </c>
      <c r="C4836" s="10" t="s">
        <v>11</v>
      </c>
      <c r="D4836" s="10" t="s">
        <v>170</v>
      </c>
      <c r="E4836" s="11" t="s">
        <v>561</v>
      </c>
      <c r="F4836" s="10" t="s">
        <v>17</v>
      </c>
      <c r="G4836" s="11" t="s">
        <v>4798</v>
      </c>
      <c r="H4836" s="42">
        <v>0</v>
      </c>
      <c r="I4836" s="42">
        <v>0</v>
      </c>
      <c r="J4836" s="42">
        <v>0</v>
      </c>
      <c r="K4836" s="42">
        <v>0</v>
      </c>
      <c r="N4836" s="43"/>
    </row>
    <row r="4837" spans="1:14" x14ac:dyDescent="0.3">
      <c r="A4837" s="10" t="s">
        <v>9</v>
      </c>
      <c r="B4837" s="10" t="s">
        <v>169</v>
      </c>
      <c r="C4837" s="10" t="s">
        <v>11</v>
      </c>
      <c r="D4837" s="10" t="s">
        <v>170</v>
      </c>
      <c r="E4837" s="11" t="s">
        <v>561</v>
      </c>
      <c r="F4837" s="10" t="s">
        <v>18</v>
      </c>
      <c r="G4837" s="11" t="s">
        <v>4799</v>
      </c>
      <c r="H4837" s="42">
        <v>5936946.6931999996</v>
      </c>
      <c r="I4837" s="42">
        <v>19095.360289430399</v>
      </c>
      <c r="J4837" s="42">
        <v>566746.393923981</v>
      </c>
      <c r="K4837" s="42">
        <v>585841.75421341101</v>
      </c>
      <c r="N4837" s="43"/>
    </row>
    <row r="4838" spans="1:14" x14ac:dyDescent="0.3">
      <c r="A4838" s="10" t="s">
        <v>9</v>
      </c>
      <c r="B4838" s="10" t="s">
        <v>169</v>
      </c>
      <c r="C4838" s="10" t="s">
        <v>11</v>
      </c>
      <c r="D4838" s="10" t="s">
        <v>171</v>
      </c>
      <c r="E4838" s="11" t="s">
        <v>3009</v>
      </c>
      <c r="F4838" s="10" t="s">
        <v>13</v>
      </c>
      <c r="G4838" s="11" t="s">
        <v>415</v>
      </c>
      <c r="H4838" s="42">
        <v>0</v>
      </c>
      <c r="I4838" s="42">
        <v>0</v>
      </c>
      <c r="J4838" s="42">
        <v>0</v>
      </c>
      <c r="K4838" s="42">
        <v>0</v>
      </c>
      <c r="N4838" s="43"/>
    </row>
    <row r="4839" spans="1:14" x14ac:dyDescent="0.3">
      <c r="A4839" s="10" t="s">
        <v>9</v>
      </c>
      <c r="B4839" s="10" t="s">
        <v>169</v>
      </c>
      <c r="C4839" s="10" t="s">
        <v>11</v>
      </c>
      <c r="D4839" s="10" t="s">
        <v>171</v>
      </c>
      <c r="E4839" s="11" t="s">
        <v>3009</v>
      </c>
      <c r="F4839" s="10" t="s">
        <v>15</v>
      </c>
      <c r="G4839" s="11" t="s">
        <v>418</v>
      </c>
      <c r="H4839" s="42">
        <v>555532.7389</v>
      </c>
      <c r="I4839" s="42">
        <v>2933.8028094379301</v>
      </c>
      <c r="J4839" s="42">
        <v>0</v>
      </c>
      <c r="K4839" s="42">
        <v>2933.8028094379301</v>
      </c>
      <c r="N4839" s="43"/>
    </row>
    <row r="4840" spans="1:14" x14ac:dyDescent="0.3">
      <c r="A4840" s="10" t="s">
        <v>9</v>
      </c>
      <c r="B4840" s="10" t="s">
        <v>169</v>
      </c>
      <c r="C4840" s="10" t="s">
        <v>11</v>
      </c>
      <c r="D4840" s="10" t="s">
        <v>171</v>
      </c>
      <c r="E4840" s="11" t="s">
        <v>3009</v>
      </c>
      <c r="F4840" s="10" t="s">
        <v>16</v>
      </c>
      <c r="G4840" s="11" t="s">
        <v>426</v>
      </c>
      <c r="H4840" s="42">
        <v>37846.512699999999</v>
      </c>
      <c r="I4840" s="42">
        <v>199.86977777192701</v>
      </c>
      <c r="J4840" s="42">
        <v>0</v>
      </c>
      <c r="K4840" s="42">
        <v>199.86977777192701</v>
      </c>
      <c r="N4840" s="43"/>
    </row>
    <row r="4841" spans="1:14" x14ac:dyDescent="0.3">
      <c r="A4841" s="10" t="s">
        <v>9</v>
      </c>
      <c r="B4841" s="10" t="s">
        <v>169</v>
      </c>
      <c r="C4841" s="10" t="s">
        <v>11</v>
      </c>
      <c r="D4841" s="10" t="s">
        <v>171</v>
      </c>
      <c r="E4841" s="11" t="s">
        <v>3009</v>
      </c>
      <c r="F4841" s="10" t="s">
        <v>17</v>
      </c>
      <c r="G4841" s="11" t="s">
        <v>4798</v>
      </c>
      <c r="H4841" s="42">
        <v>0</v>
      </c>
      <c r="I4841" s="42">
        <v>0</v>
      </c>
      <c r="J4841" s="42">
        <v>0</v>
      </c>
      <c r="K4841" s="42">
        <v>0</v>
      </c>
      <c r="N4841" s="43"/>
    </row>
    <row r="4842" spans="1:14" x14ac:dyDescent="0.3">
      <c r="A4842" s="10" t="s">
        <v>9</v>
      </c>
      <c r="B4842" s="10" t="s">
        <v>169</v>
      </c>
      <c r="C4842" s="10" t="s">
        <v>11</v>
      </c>
      <c r="D4842" s="10" t="s">
        <v>171</v>
      </c>
      <c r="E4842" s="11" t="s">
        <v>3009</v>
      </c>
      <c r="F4842" s="10" t="s">
        <v>18</v>
      </c>
      <c r="G4842" s="11" t="s">
        <v>4799</v>
      </c>
      <c r="H4842" s="42">
        <v>2618978.6732999999</v>
      </c>
      <c r="I4842" s="42">
        <v>13830.9886218174</v>
      </c>
      <c r="J4842" s="42">
        <v>163904.10557206901</v>
      </c>
      <c r="K4842" s="42">
        <v>177735.09419388699</v>
      </c>
      <c r="N4842" s="43"/>
    </row>
    <row r="4843" spans="1:14" x14ac:dyDescent="0.3">
      <c r="A4843" s="10" t="s">
        <v>9</v>
      </c>
      <c r="B4843" s="10" t="s">
        <v>169</v>
      </c>
      <c r="C4843" s="10" t="s">
        <v>4800</v>
      </c>
      <c r="D4843" s="10" t="s">
        <v>6056</v>
      </c>
      <c r="E4843" s="11" t="s">
        <v>6057</v>
      </c>
      <c r="F4843" s="10" t="s">
        <v>416</v>
      </c>
      <c r="G4843" s="11" t="s">
        <v>417</v>
      </c>
      <c r="H4843" s="42">
        <v>1371070.7734000001</v>
      </c>
      <c r="I4843" s="42">
        <v>4980.8507036484698</v>
      </c>
      <c r="J4843" s="42">
        <v>79585.450649741702</v>
      </c>
      <c r="K4843" s="42">
        <v>84566.301353390198</v>
      </c>
      <c r="N4843" s="43"/>
    </row>
    <row r="4844" spans="1:14" x14ac:dyDescent="0.3">
      <c r="A4844" s="10" t="s">
        <v>9</v>
      </c>
      <c r="B4844" s="10" t="s">
        <v>169</v>
      </c>
      <c r="C4844" s="10" t="s">
        <v>4806</v>
      </c>
      <c r="D4844" s="10" t="s">
        <v>5565</v>
      </c>
      <c r="E4844" s="11" t="s">
        <v>6058</v>
      </c>
      <c r="F4844" s="10" t="s">
        <v>4809</v>
      </c>
      <c r="G4844" s="11" t="s">
        <v>4810</v>
      </c>
      <c r="H4844" s="42">
        <v>198356.27989999999</v>
      </c>
      <c r="I4844" s="42">
        <v>720.59228166175296</v>
      </c>
      <c r="J4844" s="42">
        <v>11513.8286374993</v>
      </c>
      <c r="K4844" s="42">
        <v>12234.420919161001</v>
      </c>
      <c r="N4844" s="43"/>
    </row>
    <row r="4845" spans="1:14" x14ac:dyDescent="0.3">
      <c r="A4845" s="10" t="s">
        <v>9</v>
      </c>
      <c r="B4845" s="10" t="s">
        <v>172</v>
      </c>
      <c r="C4845" s="10" t="s">
        <v>4722</v>
      </c>
      <c r="D4845" s="10" t="s">
        <v>4723</v>
      </c>
      <c r="E4845" s="11" t="s">
        <v>6059</v>
      </c>
      <c r="F4845" s="10" t="s">
        <v>416</v>
      </c>
      <c r="G4845" s="11" t="s">
        <v>417</v>
      </c>
      <c r="H4845" s="42">
        <v>4180669.6716</v>
      </c>
      <c r="I4845" s="42">
        <v>33119.066920221703</v>
      </c>
      <c r="J4845" s="42">
        <v>157277.80512277599</v>
      </c>
      <c r="K4845" s="42">
        <v>190396.872042998</v>
      </c>
      <c r="N4845" s="43"/>
    </row>
    <row r="4846" spans="1:14" x14ac:dyDescent="0.3">
      <c r="A4846" s="10" t="s">
        <v>9</v>
      </c>
      <c r="B4846" s="10" t="s">
        <v>172</v>
      </c>
      <c r="C4846" s="10" t="s">
        <v>4722</v>
      </c>
      <c r="D4846" s="10" t="s">
        <v>4723</v>
      </c>
      <c r="E4846" s="11" t="s">
        <v>6059</v>
      </c>
      <c r="F4846" s="10" t="s">
        <v>4725</v>
      </c>
      <c r="G4846" s="11" t="s">
        <v>4726</v>
      </c>
      <c r="H4846" s="42">
        <v>153818.76930000001</v>
      </c>
      <c r="I4846" s="42">
        <v>1218.5449972774099</v>
      </c>
      <c r="J4846" s="42">
        <v>5786.6993377797398</v>
      </c>
      <c r="K4846" s="42">
        <v>7005.2443350571402</v>
      </c>
      <c r="N4846" s="43"/>
    </row>
    <row r="4847" spans="1:14" x14ac:dyDescent="0.3">
      <c r="A4847" s="10" t="s">
        <v>9</v>
      </c>
      <c r="B4847" s="10" t="s">
        <v>172</v>
      </c>
      <c r="C4847" s="10" t="s">
        <v>4722</v>
      </c>
      <c r="D4847" s="10" t="s">
        <v>4723</v>
      </c>
      <c r="E4847" s="11" t="s">
        <v>6059</v>
      </c>
      <c r="F4847" s="10" t="s">
        <v>244</v>
      </c>
      <c r="G4847" s="11" t="s">
        <v>656</v>
      </c>
      <c r="H4847" s="42">
        <v>313861.41940000001</v>
      </c>
      <c r="I4847" s="42">
        <v>2486.3952834619899</v>
      </c>
      <c r="J4847" s="42">
        <v>0</v>
      </c>
      <c r="K4847" s="42">
        <v>2486.3952834619899</v>
      </c>
      <c r="N4847" s="43"/>
    </row>
    <row r="4848" spans="1:14" x14ac:dyDescent="0.3">
      <c r="A4848" s="10" t="s">
        <v>9</v>
      </c>
      <c r="B4848" s="10" t="s">
        <v>172</v>
      </c>
      <c r="C4848" s="10" t="s">
        <v>4722</v>
      </c>
      <c r="D4848" s="10" t="s">
        <v>4723</v>
      </c>
      <c r="E4848" s="11" t="s">
        <v>6059</v>
      </c>
      <c r="F4848" s="10" t="s">
        <v>4727</v>
      </c>
      <c r="G4848" s="11" t="s">
        <v>4728</v>
      </c>
      <c r="H4848" s="42">
        <v>87134.331600000005</v>
      </c>
      <c r="I4848" s="42">
        <v>690.27404470049601</v>
      </c>
      <c r="J4848" s="42">
        <v>3278.0146537711798</v>
      </c>
      <c r="K4848" s="42">
        <v>3968.2886984716802</v>
      </c>
      <c r="N4848" s="43"/>
    </row>
    <row r="4849" spans="1:14" x14ac:dyDescent="0.3">
      <c r="A4849" s="10" t="s">
        <v>9</v>
      </c>
      <c r="B4849" s="10" t="s">
        <v>172</v>
      </c>
      <c r="C4849" s="10" t="s">
        <v>4722</v>
      </c>
      <c r="D4849" s="10" t="s">
        <v>4723</v>
      </c>
      <c r="E4849" s="11" t="s">
        <v>6059</v>
      </c>
      <c r="F4849" s="10" t="s">
        <v>4729</v>
      </c>
      <c r="G4849" s="11" t="s">
        <v>4730</v>
      </c>
      <c r="H4849" s="42">
        <v>0</v>
      </c>
      <c r="I4849" s="42">
        <v>0</v>
      </c>
      <c r="J4849" s="42">
        <v>0</v>
      </c>
      <c r="K4849" s="42">
        <v>0</v>
      </c>
      <c r="N4849" s="43"/>
    </row>
    <row r="4850" spans="1:14" x14ac:dyDescent="0.3">
      <c r="A4850" s="10" t="s">
        <v>9</v>
      </c>
      <c r="B4850" s="10" t="s">
        <v>172</v>
      </c>
      <c r="C4850" s="10" t="s">
        <v>4722</v>
      </c>
      <c r="D4850" s="10" t="s">
        <v>4723</v>
      </c>
      <c r="E4850" s="11" t="s">
        <v>6059</v>
      </c>
      <c r="F4850" s="10" t="s">
        <v>4731</v>
      </c>
      <c r="G4850" s="11" t="s">
        <v>4732</v>
      </c>
      <c r="H4850" s="42">
        <v>0</v>
      </c>
      <c r="I4850" s="42">
        <v>0</v>
      </c>
      <c r="J4850" s="42">
        <v>0</v>
      </c>
      <c r="K4850" s="42">
        <v>0</v>
      </c>
      <c r="N4850" s="43"/>
    </row>
    <row r="4851" spans="1:14" x14ac:dyDescent="0.3">
      <c r="A4851" s="10" t="s">
        <v>9</v>
      </c>
      <c r="B4851" s="10" t="s">
        <v>172</v>
      </c>
      <c r="C4851" s="10" t="s">
        <v>4722</v>
      </c>
      <c r="D4851" s="10" t="s">
        <v>4723</v>
      </c>
      <c r="E4851" s="11" t="s">
        <v>6059</v>
      </c>
      <c r="F4851" s="10" t="s">
        <v>4733</v>
      </c>
      <c r="G4851" s="11" t="s">
        <v>4734</v>
      </c>
      <c r="H4851" s="42">
        <v>400106.62550000002</v>
      </c>
      <c r="I4851" s="42">
        <v>3169.62571546146</v>
      </c>
      <c r="J4851" s="42">
        <v>15052.1081040513</v>
      </c>
      <c r="K4851" s="42">
        <v>18221.7338195128</v>
      </c>
      <c r="N4851" s="43"/>
    </row>
    <row r="4852" spans="1:14" x14ac:dyDescent="0.3">
      <c r="A4852" s="10" t="s">
        <v>9</v>
      </c>
      <c r="B4852" s="10" t="s">
        <v>172</v>
      </c>
      <c r="C4852" s="10" t="s">
        <v>4722</v>
      </c>
      <c r="D4852" s="10" t="s">
        <v>4723</v>
      </c>
      <c r="E4852" s="11" t="s">
        <v>6059</v>
      </c>
      <c r="F4852" s="10" t="s">
        <v>4735</v>
      </c>
      <c r="G4852" s="11" t="s">
        <v>4736</v>
      </c>
      <c r="H4852" s="42">
        <v>245398.73019999999</v>
      </c>
      <c r="I4852" s="42">
        <v>1944.03710548303</v>
      </c>
      <c r="J4852" s="42">
        <v>9231.9596371514908</v>
      </c>
      <c r="K4852" s="42">
        <v>11175.996742634499</v>
      </c>
      <c r="N4852" s="43"/>
    </row>
    <row r="4853" spans="1:14" x14ac:dyDescent="0.3">
      <c r="A4853" s="10" t="s">
        <v>9</v>
      </c>
      <c r="B4853" s="10" t="s">
        <v>172</v>
      </c>
      <c r="C4853" s="10" t="s">
        <v>4722</v>
      </c>
      <c r="D4853" s="10" t="s">
        <v>4723</v>
      </c>
      <c r="E4853" s="11" t="s">
        <v>6059</v>
      </c>
      <c r="F4853" s="10" t="s">
        <v>5710</v>
      </c>
      <c r="G4853" s="11" t="s">
        <v>5711</v>
      </c>
      <c r="H4853" s="42">
        <v>51584.269699999997</v>
      </c>
      <c r="I4853" s="42">
        <v>486.89977791172203</v>
      </c>
      <c r="J4853" s="42">
        <v>0</v>
      </c>
      <c r="K4853" s="42">
        <v>486.89977791172203</v>
      </c>
      <c r="N4853" s="43"/>
    </row>
    <row r="4854" spans="1:14" x14ac:dyDescent="0.3">
      <c r="A4854" s="10" t="s">
        <v>9</v>
      </c>
      <c r="B4854" s="10" t="s">
        <v>172</v>
      </c>
      <c r="C4854" s="10" t="s">
        <v>4743</v>
      </c>
      <c r="D4854" s="10" t="s">
        <v>4744</v>
      </c>
      <c r="E4854" s="11" t="s">
        <v>6060</v>
      </c>
      <c r="F4854" s="10" t="s">
        <v>416</v>
      </c>
      <c r="G4854" s="11" t="s">
        <v>417</v>
      </c>
      <c r="H4854" s="42">
        <v>13642.6253</v>
      </c>
      <c r="I4854" s="42">
        <v>107.01689169357201</v>
      </c>
      <c r="J4854" s="42">
        <v>10.8389668329909</v>
      </c>
      <c r="K4854" s="42">
        <v>117.855858526563</v>
      </c>
      <c r="N4854" s="43"/>
    </row>
    <row r="4855" spans="1:14" x14ac:dyDescent="0.3">
      <c r="A4855" s="10" t="s">
        <v>9</v>
      </c>
      <c r="B4855" s="10" t="s">
        <v>172</v>
      </c>
      <c r="C4855" s="10" t="s">
        <v>4743</v>
      </c>
      <c r="D4855" s="10" t="s">
        <v>4744</v>
      </c>
      <c r="E4855" s="11" t="s">
        <v>6060</v>
      </c>
      <c r="F4855" s="10" t="s">
        <v>4746</v>
      </c>
      <c r="G4855" s="11" t="s">
        <v>4747</v>
      </c>
      <c r="H4855" s="42">
        <v>0</v>
      </c>
      <c r="I4855" s="42">
        <v>0</v>
      </c>
      <c r="J4855" s="42">
        <v>0</v>
      </c>
      <c r="K4855" s="42">
        <v>0</v>
      </c>
      <c r="N4855" s="43"/>
    </row>
    <row r="4856" spans="1:14" x14ac:dyDescent="0.3">
      <c r="A4856" s="10" t="s">
        <v>9</v>
      </c>
      <c r="B4856" s="10" t="s">
        <v>172</v>
      </c>
      <c r="C4856" s="10" t="s">
        <v>4743</v>
      </c>
      <c r="D4856" s="10" t="s">
        <v>4744</v>
      </c>
      <c r="E4856" s="11" t="s">
        <v>6060</v>
      </c>
      <c r="F4856" s="10" t="s">
        <v>4748</v>
      </c>
      <c r="G4856" s="11" t="s">
        <v>4749</v>
      </c>
      <c r="H4856" s="42">
        <v>9122.4784</v>
      </c>
      <c r="I4856" s="42">
        <v>71.559487819195795</v>
      </c>
      <c r="J4856" s="42">
        <v>7.24774288230115</v>
      </c>
      <c r="K4856" s="42">
        <v>78.807230701496906</v>
      </c>
      <c r="N4856" s="43"/>
    </row>
    <row r="4857" spans="1:14" x14ac:dyDescent="0.3">
      <c r="A4857" s="10" t="s">
        <v>9</v>
      </c>
      <c r="B4857" s="10" t="s">
        <v>172</v>
      </c>
      <c r="C4857" s="10" t="s">
        <v>4743</v>
      </c>
      <c r="D4857" s="10" t="s">
        <v>4750</v>
      </c>
      <c r="E4857" s="11" t="s">
        <v>6061</v>
      </c>
      <c r="F4857" s="10" t="s">
        <v>13</v>
      </c>
      <c r="G4857" s="11" t="s">
        <v>415</v>
      </c>
      <c r="H4857" s="42">
        <v>0</v>
      </c>
      <c r="I4857" s="42">
        <v>0</v>
      </c>
      <c r="J4857" s="42">
        <v>0</v>
      </c>
      <c r="K4857" s="42">
        <v>0</v>
      </c>
      <c r="N4857" s="43"/>
    </row>
    <row r="4858" spans="1:14" x14ac:dyDescent="0.3">
      <c r="A4858" s="10" t="s">
        <v>9</v>
      </c>
      <c r="B4858" s="10" t="s">
        <v>172</v>
      </c>
      <c r="C4858" s="10" t="s">
        <v>4743</v>
      </c>
      <c r="D4858" s="10" t="s">
        <v>4750</v>
      </c>
      <c r="E4858" s="11" t="s">
        <v>6061</v>
      </c>
      <c r="F4858" s="10" t="s">
        <v>416</v>
      </c>
      <c r="G4858" s="11" t="s">
        <v>417</v>
      </c>
      <c r="H4858" s="42">
        <v>13214.9419</v>
      </c>
      <c r="I4858" s="42">
        <v>99.471130548555905</v>
      </c>
      <c r="J4858" s="42">
        <v>2.4827364799379699</v>
      </c>
      <c r="K4858" s="42">
        <v>101.953867028494</v>
      </c>
      <c r="N4858" s="43"/>
    </row>
    <row r="4859" spans="1:14" x14ac:dyDescent="0.3">
      <c r="A4859" s="10" t="s">
        <v>9</v>
      </c>
      <c r="B4859" s="10" t="s">
        <v>172</v>
      </c>
      <c r="C4859" s="10" t="s">
        <v>4743</v>
      </c>
      <c r="D4859" s="10" t="s">
        <v>4750</v>
      </c>
      <c r="E4859" s="11" t="s">
        <v>6061</v>
      </c>
      <c r="F4859" s="10" t="s">
        <v>4746</v>
      </c>
      <c r="G4859" s="11" t="s">
        <v>4747</v>
      </c>
      <c r="H4859" s="42">
        <v>7338.1795000000002</v>
      </c>
      <c r="I4859" s="42">
        <v>55.235733669315799</v>
      </c>
      <c r="J4859" s="42">
        <v>1.37864896297732</v>
      </c>
      <c r="K4859" s="42">
        <v>56.614382632293101</v>
      </c>
      <c r="N4859" s="43"/>
    </row>
    <row r="4860" spans="1:14" x14ac:dyDescent="0.3">
      <c r="A4860" s="10" t="s">
        <v>9</v>
      </c>
      <c r="B4860" s="10" t="s">
        <v>172</v>
      </c>
      <c r="C4860" s="10" t="s">
        <v>4743</v>
      </c>
      <c r="D4860" s="10" t="s">
        <v>4750</v>
      </c>
      <c r="E4860" s="11" t="s">
        <v>6061</v>
      </c>
      <c r="F4860" s="10" t="s">
        <v>4748</v>
      </c>
      <c r="G4860" s="11" t="s">
        <v>4749</v>
      </c>
      <c r="H4860" s="42">
        <v>7649.1193000000003</v>
      </c>
      <c r="I4860" s="42">
        <v>57.576230858693499</v>
      </c>
      <c r="J4860" s="42">
        <v>1.4370662919170401</v>
      </c>
      <c r="K4860" s="42">
        <v>59.013297150610597</v>
      </c>
      <c r="N4860" s="43"/>
    </row>
    <row r="4861" spans="1:14" x14ac:dyDescent="0.3">
      <c r="A4861" s="10" t="s">
        <v>9</v>
      </c>
      <c r="B4861" s="10" t="s">
        <v>172</v>
      </c>
      <c r="C4861" s="10" t="s">
        <v>4743</v>
      </c>
      <c r="D4861" s="10" t="s">
        <v>4750</v>
      </c>
      <c r="E4861" s="11" t="s">
        <v>6061</v>
      </c>
      <c r="F4861" s="10" t="s">
        <v>4760</v>
      </c>
      <c r="G4861" s="11" t="s">
        <v>4761</v>
      </c>
      <c r="H4861" s="42">
        <v>3669.0898000000002</v>
      </c>
      <c r="I4861" s="42">
        <v>27.617866834657899</v>
      </c>
      <c r="J4861" s="42">
        <v>0.68932448148866099</v>
      </c>
      <c r="K4861" s="42">
        <v>28.307191316146501</v>
      </c>
      <c r="N4861" s="43"/>
    </row>
    <row r="4862" spans="1:14" x14ac:dyDescent="0.3">
      <c r="A4862" s="10" t="s">
        <v>9</v>
      </c>
      <c r="B4862" s="10" t="s">
        <v>172</v>
      </c>
      <c r="C4862" s="10" t="s">
        <v>4743</v>
      </c>
      <c r="D4862" s="10" t="s">
        <v>4752</v>
      </c>
      <c r="E4862" s="11" t="s">
        <v>4947</v>
      </c>
      <c r="F4862" s="10" t="s">
        <v>416</v>
      </c>
      <c r="G4862" s="11" t="s">
        <v>417</v>
      </c>
      <c r="H4862" s="42">
        <v>42565.390899999999</v>
      </c>
      <c r="I4862" s="42">
        <v>245.34665890046401</v>
      </c>
      <c r="J4862" s="42">
        <v>4165.8016650991403</v>
      </c>
      <c r="K4862" s="42">
        <v>4411.1483239995996</v>
      </c>
      <c r="N4862" s="43"/>
    </row>
    <row r="4863" spans="1:14" x14ac:dyDescent="0.3">
      <c r="A4863" s="10" t="s">
        <v>9</v>
      </c>
      <c r="B4863" s="10" t="s">
        <v>172</v>
      </c>
      <c r="C4863" s="10" t="s">
        <v>4743</v>
      </c>
      <c r="D4863" s="10" t="s">
        <v>4752</v>
      </c>
      <c r="E4863" s="11" t="s">
        <v>4947</v>
      </c>
      <c r="F4863" s="10" t="s">
        <v>4746</v>
      </c>
      <c r="G4863" s="11" t="s">
        <v>4747</v>
      </c>
      <c r="H4863" s="42">
        <v>41011.909399999997</v>
      </c>
      <c r="I4863" s="42">
        <v>236.39240127635901</v>
      </c>
      <c r="J4863" s="42">
        <v>4013.7651079787302</v>
      </c>
      <c r="K4863" s="42">
        <v>4250.1575092550902</v>
      </c>
      <c r="N4863" s="43"/>
    </row>
    <row r="4864" spans="1:14" x14ac:dyDescent="0.3">
      <c r="A4864" s="10" t="s">
        <v>9</v>
      </c>
      <c r="B4864" s="10" t="s">
        <v>172</v>
      </c>
      <c r="C4864" s="10" t="s">
        <v>4743</v>
      </c>
      <c r="D4864" s="10" t="s">
        <v>4752</v>
      </c>
      <c r="E4864" s="11" t="s">
        <v>4947</v>
      </c>
      <c r="F4864" s="10" t="s">
        <v>4748</v>
      </c>
      <c r="G4864" s="11" t="s">
        <v>4749</v>
      </c>
      <c r="H4864" s="42">
        <v>3205.0432000000001</v>
      </c>
      <c r="I4864" s="42">
        <v>39.1526675270525</v>
      </c>
      <c r="J4864" s="42">
        <v>1.90667626327807</v>
      </c>
      <c r="K4864" s="42">
        <v>41.059343790330601</v>
      </c>
      <c r="N4864" s="43"/>
    </row>
    <row r="4865" spans="1:14" x14ac:dyDescent="0.3">
      <c r="A4865" s="10" t="s">
        <v>9</v>
      </c>
      <c r="B4865" s="10" t="s">
        <v>172</v>
      </c>
      <c r="C4865" s="10" t="s">
        <v>4743</v>
      </c>
      <c r="D4865" s="10" t="s">
        <v>4752</v>
      </c>
      <c r="E4865" s="11" t="s">
        <v>4947</v>
      </c>
      <c r="F4865" s="10" t="s">
        <v>4760</v>
      </c>
      <c r="G4865" s="11" t="s">
        <v>4761</v>
      </c>
      <c r="H4865" s="42">
        <v>16621.503199999999</v>
      </c>
      <c r="I4865" s="42">
        <v>203.04755484959799</v>
      </c>
      <c r="J4865" s="42">
        <v>9.8881117839769708</v>
      </c>
      <c r="K4865" s="42">
        <v>212.93566663357501</v>
      </c>
      <c r="N4865" s="43"/>
    </row>
    <row r="4866" spans="1:14" x14ac:dyDescent="0.3">
      <c r="A4866" s="10" t="s">
        <v>9</v>
      </c>
      <c r="B4866" s="10" t="s">
        <v>172</v>
      </c>
      <c r="C4866" s="10" t="s">
        <v>4743</v>
      </c>
      <c r="D4866" s="10" t="s">
        <v>4756</v>
      </c>
      <c r="E4866" s="11" t="s">
        <v>5400</v>
      </c>
      <c r="F4866" s="10" t="s">
        <v>416</v>
      </c>
      <c r="G4866" s="11" t="s">
        <v>417</v>
      </c>
      <c r="H4866" s="42">
        <v>10759.751099999999</v>
      </c>
      <c r="I4866" s="42">
        <v>53.545624875224597</v>
      </c>
      <c r="J4866" s="42">
        <v>4.6028828109403097</v>
      </c>
      <c r="K4866" s="42">
        <v>58.148507686164898</v>
      </c>
      <c r="N4866" s="43"/>
    </row>
    <row r="4867" spans="1:14" x14ac:dyDescent="0.3">
      <c r="A4867" s="10" t="s">
        <v>9</v>
      </c>
      <c r="B4867" s="10" t="s">
        <v>172</v>
      </c>
      <c r="C4867" s="10" t="s">
        <v>4743</v>
      </c>
      <c r="D4867" s="10" t="s">
        <v>4756</v>
      </c>
      <c r="E4867" s="11" t="s">
        <v>5400</v>
      </c>
      <c r="F4867" s="10" t="s">
        <v>4746</v>
      </c>
      <c r="G4867" s="11" t="s">
        <v>4747</v>
      </c>
      <c r="H4867" s="42">
        <v>4295.0447000000004</v>
      </c>
      <c r="I4867" s="42">
        <v>21.374179476941499</v>
      </c>
      <c r="J4867" s="42">
        <v>1.8373647434617699</v>
      </c>
      <c r="K4867" s="42">
        <v>23.211544220403301</v>
      </c>
      <c r="N4867" s="43"/>
    </row>
    <row r="4868" spans="1:14" x14ac:dyDescent="0.3">
      <c r="A4868" s="10" t="s">
        <v>9</v>
      </c>
      <c r="B4868" s="10" t="s">
        <v>172</v>
      </c>
      <c r="C4868" s="10" t="s">
        <v>4743</v>
      </c>
      <c r="D4868" s="10" t="s">
        <v>4756</v>
      </c>
      <c r="E4868" s="11" t="s">
        <v>5400</v>
      </c>
      <c r="F4868" s="10" t="s">
        <v>4748</v>
      </c>
      <c r="G4868" s="11" t="s">
        <v>4749</v>
      </c>
      <c r="H4868" s="42">
        <v>3763.6988999999999</v>
      </c>
      <c r="I4868" s="42">
        <v>18.729951088041499</v>
      </c>
      <c r="J4868" s="42">
        <v>1.61006188860052</v>
      </c>
      <c r="K4868" s="42">
        <v>20.340012976642001</v>
      </c>
      <c r="N4868" s="43"/>
    </row>
    <row r="4869" spans="1:14" x14ac:dyDescent="0.3">
      <c r="A4869" s="10" t="s">
        <v>9</v>
      </c>
      <c r="B4869" s="10" t="s">
        <v>172</v>
      </c>
      <c r="C4869" s="10" t="s">
        <v>4743</v>
      </c>
      <c r="D4869" s="10" t="s">
        <v>4758</v>
      </c>
      <c r="E4869" s="11" t="s">
        <v>6062</v>
      </c>
      <c r="F4869" s="10" t="s">
        <v>416</v>
      </c>
      <c r="G4869" s="11" t="s">
        <v>417</v>
      </c>
      <c r="H4869" s="42">
        <v>18048.205900000001</v>
      </c>
      <c r="I4869" s="42">
        <v>199.787405210342</v>
      </c>
      <c r="J4869" s="42">
        <v>17.890119630233801</v>
      </c>
      <c r="K4869" s="42">
        <v>217.67752484057499</v>
      </c>
      <c r="N4869" s="43"/>
    </row>
    <row r="4870" spans="1:14" x14ac:dyDescent="0.3">
      <c r="A4870" s="10" t="s">
        <v>9</v>
      </c>
      <c r="B4870" s="10" t="s">
        <v>172</v>
      </c>
      <c r="C4870" s="10" t="s">
        <v>4743</v>
      </c>
      <c r="D4870" s="10" t="s">
        <v>4758</v>
      </c>
      <c r="E4870" s="11" t="s">
        <v>6062</v>
      </c>
      <c r="F4870" s="10" t="s">
        <v>4746</v>
      </c>
      <c r="G4870" s="11" t="s">
        <v>4747</v>
      </c>
      <c r="H4870" s="42">
        <v>12739.910099999999</v>
      </c>
      <c r="I4870" s="42">
        <v>141.026403677888</v>
      </c>
      <c r="J4870" s="42">
        <v>12.628319738988599</v>
      </c>
      <c r="K4870" s="42">
        <v>153.654723416877</v>
      </c>
      <c r="N4870" s="43"/>
    </row>
    <row r="4871" spans="1:14" x14ac:dyDescent="0.3">
      <c r="A4871" s="10" t="s">
        <v>9</v>
      </c>
      <c r="B4871" s="10" t="s">
        <v>172</v>
      </c>
      <c r="C4871" s="10" t="s">
        <v>4743</v>
      </c>
      <c r="D4871" s="10" t="s">
        <v>4758</v>
      </c>
      <c r="E4871" s="11" t="s">
        <v>6062</v>
      </c>
      <c r="F4871" s="10" t="s">
        <v>4748</v>
      </c>
      <c r="G4871" s="11" t="s">
        <v>4749</v>
      </c>
      <c r="H4871" s="42">
        <v>30788.116000000002</v>
      </c>
      <c r="I4871" s="42">
        <v>340.81380888823003</v>
      </c>
      <c r="J4871" s="42">
        <v>30.518439369222399</v>
      </c>
      <c r="K4871" s="42">
        <v>371.33224825745202</v>
      </c>
      <c r="N4871" s="43"/>
    </row>
    <row r="4872" spans="1:14" x14ac:dyDescent="0.3">
      <c r="A4872" s="10" t="s">
        <v>9</v>
      </c>
      <c r="B4872" s="10" t="s">
        <v>172</v>
      </c>
      <c r="C4872" s="10" t="s">
        <v>4743</v>
      </c>
      <c r="D4872" s="10" t="s">
        <v>4758</v>
      </c>
      <c r="E4872" s="11" t="s">
        <v>6062</v>
      </c>
      <c r="F4872" s="10" t="s">
        <v>4760</v>
      </c>
      <c r="G4872" s="11" t="s">
        <v>4761</v>
      </c>
      <c r="H4872" s="42">
        <v>23204.836200000002</v>
      </c>
      <c r="I4872" s="42">
        <v>256.869520984725</v>
      </c>
      <c r="J4872" s="42">
        <v>23.0015823817292</v>
      </c>
      <c r="K4872" s="42">
        <v>279.87110336645401</v>
      </c>
      <c r="N4872" s="43"/>
    </row>
    <row r="4873" spans="1:14" x14ac:dyDescent="0.3">
      <c r="A4873" s="10" t="s">
        <v>9</v>
      </c>
      <c r="B4873" s="10" t="s">
        <v>172</v>
      </c>
      <c r="C4873" s="10" t="s">
        <v>4743</v>
      </c>
      <c r="D4873" s="10" t="s">
        <v>4758</v>
      </c>
      <c r="E4873" s="11" t="s">
        <v>6062</v>
      </c>
      <c r="F4873" s="10" t="s">
        <v>4754</v>
      </c>
      <c r="G4873" s="11" t="s">
        <v>4755</v>
      </c>
      <c r="H4873" s="42">
        <v>8948.2700999999997</v>
      </c>
      <c r="I4873" s="42">
        <v>99.054259726135797</v>
      </c>
      <c r="J4873" s="42">
        <v>8.8698912452419805</v>
      </c>
      <c r="K4873" s="42">
        <v>107.924150971378</v>
      </c>
      <c r="N4873" s="43"/>
    </row>
    <row r="4874" spans="1:14" x14ac:dyDescent="0.3">
      <c r="A4874" s="10" t="s">
        <v>9</v>
      </c>
      <c r="B4874" s="10" t="s">
        <v>172</v>
      </c>
      <c r="C4874" s="10" t="s">
        <v>4743</v>
      </c>
      <c r="D4874" s="10" t="s">
        <v>4762</v>
      </c>
      <c r="E4874" s="11" t="s">
        <v>6063</v>
      </c>
      <c r="F4874" s="10" t="s">
        <v>416</v>
      </c>
      <c r="G4874" s="11" t="s">
        <v>417</v>
      </c>
      <c r="H4874" s="42">
        <v>11662.851199999999</v>
      </c>
      <c r="I4874" s="42">
        <v>91.631897926634807</v>
      </c>
      <c r="J4874" s="42">
        <v>1.54750797448166</v>
      </c>
      <c r="K4874" s="42">
        <v>93.179405901116397</v>
      </c>
      <c r="N4874" s="43"/>
    </row>
    <row r="4875" spans="1:14" x14ac:dyDescent="0.3">
      <c r="A4875" s="10" t="s">
        <v>9</v>
      </c>
      <c r="B4875" s="10" t="s">
        <v>172</v>
      </c>
      <c r="C4875" s="10" t="s">
        <v>4743</v>
      </c>
      <c r="D4875" s="10" t="s">
        <v>4762</v>
      </c>
      <c r="E4875" s="11" t="s">
        <v>6063</v>
      </c>
      <c r="F4875" s="10" t="s">
        <v>4746</v>
      </c>
      <c r="G4875" s="11" t="s">
        <v>4747</v>
      </c>
      <c r="H4875" s="42">
        <v>3040.6718999999998</v>
      </c>
      <c r="I4875" s="42">
        <v>23.889744816586902</v>
      </c>
      <c r="J4875" s="42">
        <v>0.40345743620414698</v>
      </c>
      <c r="K4875" s="42">
        <v>24.293202252791101</v>
      </c>
      <c r="N4875" s="43"/>
    </row>
    <row r="4876" spans="1:14" x14ac:dyDescent="0.3">
      <c r="A4876" s="10" t="s">
        <v>9</v>
      </c>
      <c r="B4876" s="10" t="s">
        <v>172</v>
      </c>
      <c r="C4876" s="10" t="s">
        <v>4743</v>
      </c>
      <c r="D4876" s="10" t="s">
        <v>4762</v>
      </c>
      <c r="E4876" s="11" t="s">
        <v>6063</v>
      </c>
      <c r="F4876" s="10" t="s">
        <v>4748</v>
      </c>
      <c r="G4876" s="11" t="s">
        <v>4749</v>
      </c>
      <c r="H4876" s="42">
        <v>4165.3040000000001</v>
      </c>
      <c r="I4876" s="42">
        <v>32.725677830941002</v>
      </c>
      <c r="J4876" s="42">
        <v>0.55268141945773497</v>
      </c>
      <c r="K4876" s="42">
        <v>33.278359250398701</v>
      </c>
      <c r="N4876" s="43"/>
    </row>
    <row r="4877" spans="1:14" x14ac:dyDescent="0.3">
      <c r="A4877" s="10" t="s">
        <v>9</v>
      </c>
      <c r="B4877" s="10" t="s">
        <v>172</v>
      </c>
      <c r="C4877" s="10" t="s">
        <v>4743</v>
      </c>
      <c r="D4877" s="10" t="s">
        <v>4766</v>
      </c>
      <c r="E4877" s="11" t="s">
        <v>4830</v>
      </c>
      <c r="F4877" s="10" t="s">
        <v>416</v>
      </c>
      <c r="G4877" s="11" t="s">
        <v>417</v>
      </c>
      <c r="H4877" s="42">
        <v>18607.919000000002</v>
      </c>
      <c r="I4877" s="42">
        <v>203.02306396472301</v>
      </c>
      <c r="J4877" s="42">
        <v>10.3584947728286</v>
      </c>
      <c r="K4877" s="42">
        <v>213.38155873755099</v>
      </c>
      <c r="N4877" s="43"/>
    </row>
    <row r="4878" spans="1:14" x14ac:dyDescent="0.3">
      <c r="A4878" s="10" t="s">
        <v>9</v>
      </c>
      <c r="B4878" s="10" t="s">
        <v>172</v>
      </c>
      <c r="C4878" s="10" t="s">
        <v>4743</v>
      </c>
      <c r="D4878" s="10" t="s">
        <v>4766</v>
      </c>
      <c r="E4878" s="11" t="s">
        <v>4830</v>
      </c>
      <c r="F4878" s="10" t="s">
        <v>4746</v>
      </c>
      <c r="G4878" s="11" t="s">
        <v>4747</v>
      </c>
      <c r="H4878" s="42">
        <v>0</v>
      </c>
      <c r="I4878" s="42">
        <v>0</v>
      </c>
      <c r="J4878" s="42">
        <v>0</v>
      </c>
      <c r="K4878" s="42">
        <v>0</v>
      </c>
      <c r="N4878" s="43"/>
    </row>
    <row r="4879" spans="1:14" x14ac:dyDescent="0.3">
      <c r="A4879" s="10" t="s">
        <v>9</v>
      </c>
      <c r="B4879" s="10" t="s">
        <v>172</v>
      </c>
      <c r="C4879" s="10" t="s">
        <v>4743</v>
      </c>
      <c r="D4879" s="10" t="s">
        <v>4766</v>
      </c>
      <c r="E4879" s="11" t="s">
        <v>4830</v>
      </c>
      <c r="F4879" s="10" t="s">
        <v>4748</v>
      </c>
      <c r="G4879" s="11" t="s">
        <v>4749</v>
      </c>
      <c r="H4879" s="42">
        <v>5044.8136000000004</v>
      </c>
      <c r="I4879" s="42">
        <v>55.041808452658202</v>
      </c>
      <c r="J4879" s="42">
        <v>2.8083030273001999</v>
      </c>
      <c r="K4879" s="42">
        <v>57.8501114799584</v>
      </c>
      <c r="N4879" s="43"/>
    </row>
    <row r="4880" spans="1:14" x14ac:dyDescent="0.3">
      <c r="A4880" s="10" t="s">
        <v>9</v>
      </c>
      <c r="B4880" s="10" t="s">
        <v>172</v>
      </c>
      <c r="C4880" s="10" t="s">
        <v>4743</v>
      </c>
      <c r="D4880" s="10" t="s">
        <v>4768</v>
      </c>
      <c r="E4880" s="11" t="s">
        <v>5592</v>
      </c>
      <c r="F4880" s="10" t="s">
        <v>416</v>
      </c>
      <c r="G4880" s="11" t="s">
        <v>417</v>
      </c>
      <c r="H4880" s="42">
        <v>6514.8955999999998</v>
      </c>
      <c r="I4880" s="42">
        <v>59.293380100780503</v>
      </c>
      <c r="J4880" s="42">
        <v>3.4227052662780402</v>
      </c>
      <c r="K4880" s="42">
        <v>62.716085367058596</v>
      </c>
      <c r="N4880" s="43"/>
    </row>
    <row r="4881" spans="1:14" x14ac:dyDescent="0.3">
      <c r="A4881" s="10" t="s">
        <v>9</v>
      </c>
      <c r="B4881" s="10" t="s">
        <v>172</v>
      </c>
      <c r="C4881" s="10" t="s">
        <v>4743</v>
      </c>
      <c r="D4881" s="10" t="s">
        <v>4768</v>
      </c>
      <c r="E4881" s="11" t="s">
        <v>5592</v>
      </c>
      <c r="F4881" s="10" t="s">
        <v>4746</v>
      </c>
      <c r="G4881" s="11" t="s">
        <v>4747</v>
      </c>
      <c r="H4881" s="42">
        <v>2013.6949999999999</v>
      </c>
      <c r="I4881" s="42">
        <v>18.327044758423099</v>
      </c>
      <c r="J4881" s="42">
        <v>1.05792708230412</v>
      </c>
      <c r="K4881" s="42">
        <v>19.3849718407272</v>
      </c>
      <c r="N4881" s="43"/>
    </row>
    <row r="4882" spans="1:14" x14ac:dyDescent="0.3">
      <c r="A4882" s="10" t="s">
        <v>9</v>
      </c>
      <c r="B4882" s="10" t="s">
        <v>172</v>
      </c>
      <c r="C4882" s="10" t="s">
        <v>4743</v>
      </c>
      <c r="D4882" s="10" t="s">
        <v>4768</v>
      </c>
      <c r="E4882" s="11" t="s">
        <v>5592</v>
      </c>
      <c r="F4882" s="10" t="s">
        <v>4748</v>
      </c>
      <c r="G4882" s="11" t="s">
        <v>4749</v>
      </c>
      <c r="H4882" s="42">
        <v>10157.3146</v>
      </c>
      <c r="I4882" s="42">
        <v>92.443769884398804</v>
      </c>
      <c r="J4882" s="42">
        <v>5.3363086651516696</v>
      </c>
      <c r="K4882" s="42">
        <v>97.780078549550396</v>
      </c>
      <c r="N4882" s="43"/>
    </row>
    <row r="4883" spans="1:14" x14ac:dyDescent="0.3">
      <c r="A4883" s="10" t="s">
        <v>9</v>
      </c>
      <c r="B4883" s="10" t="s">
        <v>172</v>
      </c>
      <c r="C4883" s="10" t="s">
        <v>4743</v>
      </c>
      <c r="D4883" s="10" t="s">
        <v>4770</v>
      </c>
      <c r="E4883" s="11" t="s">
        <v>6064</v>
      </c>
      <c r="F4883" s="10" t="s">
        <v>416</v>
      </c>
      <c r="G4883" s="11" t="s">
        <v>417</v>
      </c>
      <c r="H4883" s="42">
        <v>14837.6687</v>
      </c>
      <c r="I4883" s="42">
        <v>96.944158609239196</v>
      </c>
      <c r="J4883" s="42">
        <v>14.0963980857506</v>
      </c>
      <c r="K4883" s="42">
        <v>111.04055669499</v>
      </c>
      <c r="N4883" s="43"/>
    </row>
    <row r="4884" spans="1:14" x14ac:dyDescent="0.3">
      <c r="A4884" s="10" t="s">
        <v>9</v>
      </c>
      <c r="B4884" s="10" t="s">
        <v>172</v>
      </c>
      <c r="C4884" s="10" t="s">
        <v>4743</v>
      </c>
      <c r="D4884" s="10" t="s">
        <v>4770</v>
      </c>
      <c r="E4884" s="11" t="s">
        <v>6064</v>
      </c>
      <c r="F4884" s="10" t="s">
        <v>4746</v>
      </c>
      <c r="G4884" s="11" t="s">
        <v>4747</v>
      </c>
      <c r="H4884" s="42">
        <v>6517.0976000000001</v>
      </c>
      <c r="I4884" s="42">
        <v>42.580445355991799</v>
      </c>
      <c r="J4884" s="42">
        <v>6.1915118663932001</v>
      </c>
      <c r="K4884" s="42">
        <v>48.771957222384998</v>
      </c>
      <c r="N4884" s="43"/>
    </row>
    <row r="4885" spans="1:14" x14ac:dyDescent="0.3">
      <c r="A4885" s="10" t="s">
        <v>9</v>
      </c>
      <c r="B4885" s="10" t="s">
        <v>172</v>
      </c>
      <c r="C4885" s="10" t="s">
        <v>4743</v>
      </c>
      <c r="D4885" s="10" t="s">
        <v>4770</v>
      </c>
      <c r="E4885" s="11" t="s">
        <v>6064</v>
      </c>
      <c r="F4885" s="10" t="s">
        <v>4748</v>
      </c>
      <c r="G4885" s="11" t="s">
        <v>4749</v>
      </c>
      <c r="H4885" s="42">
        <v>5902.277</v>
      </c>
      <c r="I4885" s="42">
        <v>38.563422209200098</v>
      </c>
      <c r="J4885" s="42">
        <v>5.6074069733372403</v>
      </c>
      <c r="K4885" s="42">
        <v>44.170829182537403</v>
      </c>
      <c r="N4885" s="43"/>
    </row>
    <row r="4886" spans="1:14" x14ac:dyDescent="0.3">
      <c r="A4886" s="10" t="s">
        <v>9</v>
      </c>
      <c r="B4886" s="10" t="s">
        <v>172</v>
      </c>
      <c r="C4886" s="10" t="s">
        <v>4743</v>
      </c>
      <c r="D4886" s="10" t="s">
        <v>4770</v>
      </c>
      <c r="E4886" s="11" t="s">
        <v>6064</v>
      </c>
      <c r="F4886" s="10" t="s">
        <v>4760</v>
      </c>
      <c r="G4886" s="11" t="s">
        <v>4761</v>
      </c>
      <c r="H4886" s="42">
        <v>8279.5830999999998</v>
      </c>
      <c r="I4886" s="42">
        <v>54.095911710127901</v>
      </c>
      <c r="J4886" s="42">
        <v>7.8659458931536301</v>
      </c>
      <c r="K4886" s="42">
        <v>61.961857603281601</v>
      </c>
      <c r="N4886" s="43"/>
    </row>
    <row r="4887" spans="1:14" x14ac:dyDescent="0.3">
      <c r="A4887" s="10" t="s">
        <v>9</v>
      </c>
      <c r="B4887" s="10" t="s">
        <v>172</v>
      </c>
      <c r="C4887" s="10" t="s">
        <v>4743</v>
      </c>
      <c r="D4887" s="10" t="s">
        <v>4772</v>
      </c>
      <c r="E4887" s="11" t="s">
        <v>5327</v>
      </c>
      <c r="F4887" s="10" t="s">
        <v>416</v>
      </c>
      <c r="G4887" s="11" t="s">
        <v>417</v>
      </c>
      <c r="H4887" s="42">
        <v>6555.3185999999996</v>
      </c>
      <c r="I4887" s="42">
        <v>39.5570705315928</v>
      </c>
      <c r="J4887" s="42">
        <v>8.8743336476894807</v>
      </c>
      <c r="K4887" s="42">
        <v>48.431404179282303</v>
      </c>
      <c r="N4887" s="43"/>
    </row>
    <row r="4888" spans="1:14" x14ac:dyDescent="0.3">
      <c r="A4888" s="10" t="s">
        <v>9</v>
      </c>
      <c r="B4888" s="10" t="s">
        <v>172</v>
      </c>
      <c r="C4888" s="10" t="s">
        <v>4743</v>
      </c>
      <c r="D4888" s="10" t="s">
        <v>4772</v>
      </c>
      <c r="E4888" s="11" t="s">
        <v>5327</v>
      </c>
      <c r="F4888" s="10" t="s">
        <v>4746</v>
      </c>
      <c r="G4888" s="11" t="s">
        <v>4747</v>
      </c>
      <c r="H4888" s="42">
        <v>3464.9540999999999</v>
      </c>
      <c r="I4888" s="42">
        <v>20.908737280984798</v>
      </c>
      <c r="J4888" s="42">
        <v>4.6907192137787304</v>
      </c>
      <c r="K4888" s="42">
        <v>25.599456494763501</v>
      </c>
      <c r="N4888" s="43"/>
    </row>
    <row r="4889" spans="1:14" x14ac:dyDescent="0.3">
      <c r="A4889" s="10" t="s">
        <v>9</v>
      </c>
      <c r="B4889" s="10" t="s">
        <v>172</v>
      </c>
      <c r="C4889" s="10" t="s">
        <v>4743</v>
      </c>
      <c r="D4889" s="10" t="s">
        <v>4772</v>
      </c>
      <c r="E4889" s="11" t="s">
        <v>5327</v>
      </c>
      <c r="F4889" s="10" t="s">
        <v>4748</v>
      </c>
      <c r="G4889" s="11" t="s">
        <v>4749</v>
      </c>
      <c r="H4889" s="42">
        <v>9739.3304000000007</v>
      </c>
      <c r="I4889" s="42">
        <v>58.770504789794998</v>
      </c>
      <c r="J4889" s="42">
        <v>13.1847242765672</v>
      </c>
      <c r="K4889" s="42">
        <v>71.955229066362193</v>
      </c>
      <c r="N4889" s="43"/>
    </row>
    <row r="4890" spans="1:14" x14ac:dyDescent="0.3">
      <c r="A4890" s="10" t="s">
        <v>9</v>
      </c>
      <c r="B4890" s="10" t="s">
        <v>172</v>
      </c>
      <c r="C4890" s="10" t="s">
        <v>4743</v>
      </c>
      <c r="D4890" s="10" t="s">
        <v>4772</v>
      </c>
      <c r="E4890" s="11" t="s">
        <v>5327</v>
      </c>
      <c r="F4890" s="10" t="s">
        <v>4760</v>
      </c>
      <c r="G4890" s="11" t="s">
        <v>4761</v>
      </c>
      <c r="H4890" s="42">
        <v>30435.407599999999</v>
      </c>
      <c r="I4890" s="42">
        <v>183.65782746810899</v>
      </c>
      <c r="J4890" s="42">
        <v>41.202263364272603</v>
      </c>
      <c r="K4890" s="42">
        <v>224.86009083238201</v>
      </c>
      <c r="N4890" s="43"/>
    </row>
    <row r="4891" spans="1:14" x14ac:dyDescent="0.3">
      <c r="A4891" s="10" t="s">
        <v>9</v>
      </c>
      <c r="B4891" s="10" t="s">
        <v>172</v>
      </c>
      <c r="C4891" s="10" t="s">
        <v>4743</v>
      </c>
      <c r="D4891" s="10" t="s">
        <v>4774</v>
      </c>
      <c r="E4891" s="11" t="s">
        <v>5756</v>
      </c>
      <c r="F4891" s="10" t="s">
        <v>416</v>
      </c>
      <c r="G4891" s="11" t="s">
        <v>417</v>
      </c>
      <c r="H4891" s="42">
        <v>10360.4071</v>
      </c>
      <c r="I4891" s="42">
        <v>138.20529408620499</v>
      </c>
      <c r="J4891" s="42">
        <v>95.645475848244999</v>
      </c>
      <c r="K4891" s="42">
        <v>233.85076993445</v>
      </c>
      <c r="N4891" s="43"/>
    </row>
    <row r="4892" spans="1:14" x14ac:dyDescent="0.3">
      <c r="A4892" s="10" t="s">
        <v>9</v>
      </c>
      <c r="B4892" s="10" t="s">
        <v>172</v>
      </c>
      <c r="C4892" s="10" t="s">
        <v>4743</v>
      </c>
      <c r="D4892" s="10" t="s">
        <v>4774</v>
      </c>
      <c r="E4892" s="11" t="s">
        <v>5756</v>
      </c>
      <c r="F4892" s="10" t="s">
        <v>244</v>
      </c>
      <c r="G4892" s="11" t="s">
        <v>656</v>
      </c>
      <c r="H4892" s="42">
        <v>8402.6898000000001</v>
      </c>
      <c r="I4892" s="42">
        <v>113.177958051487</v>
      </c>
      <c r="J4892" s="42">
        <v>0</v>
      </c>
      <c r="K4892" s="42">
        <v>113.177958051487</v>
      </c>
      <c r="N4892" s="43"/>
    </row>
    <row r="4893" spans="1:14" x14ac:dyDescent="0.3">
      <c r="A4893" s="10" t="s">
        <v>9</v>
      </c>
      <c r="B4893" s="10" t="s">
        <v>172</v>
      </c>
      <c r="C4893" s="10" t="s">
        <v>4743</v>
      </c>
      <c r="D4893" s="10" t="s">
        <v>4774</v>
      </c>
      <c r="E4893" s="11" t="s">
        <v>5756</v>
      </c>
      <c r="F4893" s="10" t="s">
        <v>4746</v>
      </c>
      <c r="G4893" s="11" t="s">
        <v>4747</v>
      </c>
      <c r="H4893" s="42">
        <v>15655.726199999999</v>
      </c>
      <c r="I4893" s="42">
        <v>208.84355550804301</v>
      </c>
      <c r="J4893" s="42">
        <v>144.53094128179299</v>
      </c>
      <c r="K4893" s="42">
        <v>353.37449678983597</v>
      </c>
      <c r="N4893" s="43"/>
    </row>
    <row r="4894" spans="1:14" x14ac:dyDescent="0.3">
      <c r="A4894" s="10" t="s">
        <v>9</v>
      </c>
      <c r="B4894" s="10" t="s">
        <v>172</v>
      </c>
      <c r="C4894" s="10" t="s">
        <v>4743</v>
      </c>
      <c r="D4894" s="10" t="s">
        <v>4774</v>
      </c>
      <c r="E4894" s="11" t="s">
        <v>5756</v>
      </c>
      <c r="F4894" s="10" t="s">
        <v>4748</v>
      </c>
      <c r="G4894" s="11" t="s">
        <v>4749</v>
      </c>
      <c r="H4894" s="42">
        <v>16520.542799999999</v>
      </c>
      <c r="I4894" s="42">
        <v>222.51937515207601</v>
      </c>
      <c r="J4894" s="42">
        <v>71.951088218642198</v>
      </c>
      <c r="K4894" s="42">
        <v>294.47046337071799</v>
      </c>
      <c r="N4894" s="43"/>
    </row>
    <row r="4895" spans="1:14" x14ac:dyDescent="0.3">
      <c r="A4895" s="10" t="s">
        <v>9</v>
      </c>
      <c r="B4895" s="10" t="s">
        <v>172</v>
      </c>
      <c r="C4895" s="10" t="s">
        <v>4743</v>
      </c>
      <c r="D4895" s="10" t="s">
        <v>4774</v>
      </c>
      <c r="E4895" s="11" t="s">
        <v>5756</v>
      </c>
      <c r="F4895" s="10" t="s">
        <v>4760</v>
      </c>
      <c r="G4895" s="11" t="s">
        <v>4761</v>
      </c>
      <c r="H4895" s="42">
        <v>17731.0998</v>
      </c>
      <c r="I4895" s="42">
        <v>238.82467419339099</v>
      </c>
      <c r="J4895" s="42">
        <v>77.223366234663402</v>
      </c>
      <c r="K4895" s="42">
        <v>316.048040428055</v>
      </c>
      <c r="N4895" s="43"/>
    </row>
    <row r="4896" spans="1:14" x14ac:dyDescent="0.3">
      <c r="A4896" s="10" t="s">
        <v>9</v>
      </c>
      <c r="B4896" s="10" t="s">
        <v>172</v>
      </c>
      <c r="C4896" s="10" t="s">
        <v>4779</v>
      </c>
      <c r="D4896" s="10" t="s">
        <v>6065</v>
      </c>
      <c r="E4896" s="11" t="s">
        <v>6066</v>
      </c>
      <c r="F4896" s="10" t="s">
        <v>416</v>
      </c>
      <c r="G4896" s="11" t="s">
        <v>417</v>
      </c>
      <c r="H4896" s="42">
        <v>2351685.2133999998</v>
      </c>
      <c r="I4896" s="42">
        <v>8766.27010662262</v>
      </c>
      <c r="J4896" s="42">
        <v>302354.45641147299</v>
      </c>
      <c r="K4896" s="42">
        <v>311120.72651809599</v>
      </c>
      <c r="N4896" s="43"/>
    </row>
    <row r="4897" spans="1:14" x14ac:dyDescent="0.3">
      <c r="A4897" s="10" t="s">
        <v>9</v>
      </c>
      <c r="B4897" s="10" t="s">
        <v>172</v>
      </c>
      <c r="C4897" s="10" t="s">
        <v>4779</v>
      </c>
      <c r="D4897" s="10" t="s">
        <v>6065</v>
      </c>
      <c r="E4897" s="11" t="s">
        <v>6066</v>
      </c>
      <c r="F4897" s="10" t="s">
        <v>4784</v>
      </c>
      <c r="G4897" s="11" t="s">
        <v>4785</v>
      </c>
      <c r="H4897" s="42">
        <v>0</v>
      </c>
      <c r="I4897" s="42">
        <v>0</v>
      </c>
      <c r="J4897" s="42">
        <v>0</v>
      </c>
      <c r="K4897" s="42">
        <v>0</v>
      </c>
      <c r="N4897" s="43"/>
    </row>
    <row r="4898" spans="1:14" x14ac:dyDescent="0.3">
      <c r="A4898" s="10" t="s">
        <v>9</v>
      </c>
      <c r="B4898" s="10" t="s">
        <v>172</v>
      </c>
      <c r="C4898" s="10" t="s">
        <v>4779</v>
      </c>
      <c r="D4898" s="10" t="s">
        <v>6065</v>
      </c>
      <c r="E4898" s="11" t="s">
        <v>6066</v>
      </c>
      <c r="F4898" s="10" t="s">
        <v>4731</v>
      </c>
      <c r="G4898" s="11" t="s">
        <v>4732</v>
      </c>
      <c r="H4898" s="42">
        <v>0</v>
      </c>
      <c r="I4898" s="42">
        <v>0</v>
      </c>
      <c r="J4898" s="42">
        <v>0</v>
      </c>
      <c r="K4898" s="42">
        <v>0</v>
      </c>
      <c r="N4898" s="43"/>
    </row>
    <row r="4899" spans="1:14" x14ac:dyDescent="0.3">
      <c r="A4899" s="10" t="s">
        <v>9</v>
      </c>
      <c r="B4899" s="10" t="s">
        <v>172</v>
      </c>
      <c r="C4899" s="10" t="s">
        <v>4779</v>
      </c>
      <c r="D4899" s="10" t="s">
        <v>6065</v>
      </c>
      <c r="E4899" s="11" t="s">
        <v>6066</v>
      </c>
      <c r="F4899" s="10" t="s">
        <v>4786</v>
      </c>
      <c r="G4899" s="11" t="s">
        <v>4787</v>
      </c>
      <c r="H4899" s="42">
        <v>437369.0515</v>
      </c>
      <c r="I4899" s="42">
        <v>1630.36073884968</v>
      </c>
      <c r="J4899" s="42">
        <v>56232.220654152297</v>
      </c>
      <c r="K4899" s="42">
        <v>57862.581393002001</v>
      </c>
      <c r="N4899" s="43"/>
    </row>
    <row r="4900" spans="1:14" x14ac:dyDescent="0.3">
      <c r="A4900" s="10" t="s">
        <v>9</v>
      </c>
      <c r="B4900" s="10" t="s">
        <v>172</v>
      </c>
      <c r="C4900" s="10" t="s">
        <v>4779</v>
      </c>
      <c r="D4900" s="10" t="s">
        <v>6065</v>
      </c>
      <c r="E4900" s="11" t="s">
        <v>6066</v>
      </c>
      <c r="F4900" s="10" t="s">
        <v>4754</v>
      </c>
      <c r="G4900" s="11" t="s">
        <v>4755</v>
      </c>
      <c r="H4900" s="42">
        <v>255053.22659999999</v>
      </c>
      <c r="I4900" s="42">
        <v>950.75032287130205</v>
      </c>
      <c r="J4900" s="42">
        <v>32792.007724883602</v>
      </c>
      <c r="K4900" s="42">
        <v>33742.758047754898</v>
      </c>
      <c r="N4900" s="43"/>
    </row>
    <row r="4901" spans="1:14" x14ac:dyDescent="0.3">
      <c r="A4901" s="10" t="s">
        <v>9</v>
      </c>
      <c r="B4901" s="10" t="s">
        <v>172</v>
      </c>
      <c r="C4901" s="10" t="s">
        <v>4779</v>
      </c>
      <c r="D4901" s="10" t="s">
        <v>6065</v>
      </c>
      <c r="E4901" s="11" t="s">
        <v>6066</v>
      </c>
      <c r="F4901" s="10" t="s">
        <v>5076</v>
      </c>
      <c r="G4901" s="11" t="s">
        <v>5077</v>
      </c>
      <c r="H4901" s="42">
        <v>0</v>
      </c>
      <c r="I4901" s="42">
        <v>0</v>
      </c>
      <c r="J4901" s="42">
        <v>0</v>
      </c>
      <c r="K4901" s="42">
        <v>0</v>
      </c>
      <c r="N4901" s="43"/>
    </row>
    <row r="4902" spans="1:14" x14ac:dyDescent="0.3">
      <c r="A4902" s="10" t="s">
        <v>9</v>
      </c>
      <c r="B4902" s="10" t="s">
        <v>172</v>
      </c>
      <c r="C4902" s="10" t="s">
        <v>4779</v>
      </c>
      <c r="D4902" s="10" t="s">
        <v>6065</v>
      </c>
      <c r="E4902" s="11" t="s">
        <v>6066</v>
      </c>
      <c r="F4902" s="10" t="s">
        <v>71</v>
      </c>
      <c r="G4902" s="11" t="s">
        <v>4778</v>
      </c>
      <c r="H4902" s="42">
        <v>34715.578099999999</v>
      </c>
      <c r="I4902" s="42">
        <v>129.407682835261</v>
      </c>
      <c r="J4902" s="42">
        <v>4463.3566069980498</v>
      </c>
      <c r="K4902" s="42">
        <v>4592.7642898333097</v>
      </c>
      <c r="N4902" s="43"/>
    </row>
    <row r="4903" spans="1:14" x14ac:dyDescent="0.3">
      <c r="A4903" s="10" t="s">
        <v>9</v>
      </c>
      <c r="B4903" s="10" t="s">
        <v>172</v>
      </c>
      <c r="C4903" s="10" t="s">
        <v>4779</v>
      </c>
      <c r="D4903" s="10" t="s">
        <v>6065</v>
      </c>
      <c r="E4903" s="11" t="s">
        <v>6066</v>
      </c>
      <c r="F4903" s="10" t="s">
        <v>4788</v>
      </c>
      <c r="G4903" s="11" t="s">
        <v>4789</v>
      </c>
      <c r="H4903" s="42">
        <v>0</v>
      </c>
      <c r="I4903" s="42">
        <v>0</v>
      </c>
      <c r="J4903" s="42">
        <v>0</v>
      </c>
      <c r="K4903" s="42">
        <v>0</v>
      </c>
      <c r="N4903" s="43"/>
    </row>
    <row r="4904" spans="1:14" x14ac:dyDescent="0.3">
      <c r="A4904" s="10" t="s">
        <v>9</v>
      </c>
      <c r="B4904" s="10" t="s">
        <v>172</v>
      </c>
      <c r="C4904" s="10" t="s">
        <v>4779</v>
      </c>
      <c r="D4904" s="10" t="s">
        <v>6065</v>
      </c>
      <c r="E4904" s="11" t="s">
        <v>6066</v>
      </c>
      <c r="F4904" s="10" t="s">
        <v>4741</v>
      </c>
      <c r="G4904" s="11" t="s">
        <v>4742</v>
      </c>
      <c r="H4904" s="42">
        <v>107925.3005</v>
      </c>
      <c r="I4904" s="42">
        <v>402.308238474245</v>
      </c>
      <c r="J4904" s="42">
        <v>13875.8773428443</v>
      </c>
      <c r="K4904" s="42">
        <v>14278.185581318499</v>
      </c>
      <c r="N4904" s="43"/>
    </row>
    <row r="4905" spans="1:14" x14ac:dyDescent="0.3">
      <c r="A4905" s="10" t="s">
        <v>9</v>
      </c>
      <c r="B4905" s="10" t="s">
        <v>172</v>
      </c>
      <c r="C4905" s="10" t="s">
        <v>4779</v>
      </c>
      <c r="D4905" s="10" t="s">
        <v>6067</v>
      </c>
      <c r="E4905" s="11" t="s">
        <v>6068</v>
      </c>
      <c r="F4905" s="10" t="s">
        <v>416</v>
      </c>
      <c r="G4905" s="11" t="s">
        <v>417</v>
      </c>
      <c r="H4905" s="42">
        <v>30517.3433</v>
      </c>
      <c r="I4905" s="42">
        <v>356.24675541941599</v>
      </c>
      <c r="J4905" s="42">
        <v>2196.50744344958</v>
      </c>
      <c r="K4905" s="42">
        <v>2552.75419886899</v>
      </c>
      <c r="N4905" s="43"/>
    </row>
    <row r="4906" spans="1:14" x14ac:dyDescent="0.3">
      <c r="A4906" s="10" t="s">
        <v>9</v>
      </c>
      <c r="B4906" s="10" t="s">
        <v>172</v>
      </c>
      <c r="C4906" s="10" t="s">
        <v>4779</v>
      </c>
      <c r="D4906" s="10" t="s">
        <v>6067</v>
      </c>
      <c r="E4906" s="11" t="s">
        <v>6068</v>
      </c>
      <c r="F4906" s="10" t="s">
        <v>4731</v>
      </c>
      <c r="G4906" s="11" t="s">
        <v>4732</v>
      </c>
      <c r="H4906" s="42">
        <v>0</v>
      </c>
      <c r="I4906" s="42">
        <v>0</v>
      </c>
      <c r="J4906" s="42">
        <v>0</v>
      </c>
      <c r="K4906" s="42">
        <v>0</v>
      </c>
      <c r="N4906" s="43"/>
    </row>
    <row r="4907" spans="1:14" x14ac:dyDescent="0.3">
      <c r="A4907" s="10" t="s">
        <v>9</v>
      </c>
      <c r="B4907" s="10" t="s">
        <v>172</v>
      </c>
      <c r="C4907" s="10" t="s">
        <v>4779</v>
      </c>
      <c r="D4907" s="10" t="s">
        <v>6067</v>
      </c>
      <c r="E4907" s="11" t="s">
        <v>6068</v>
      </c>
      <c r="F4907" s="10" t="s">
        <v>4786</v>
      </c>
      <c r="G4907" s="11" t="s">
        <v>4787</v>
      </c>
      <c r="H4907" s="42">
        <v>0</v>
      </c>
      <c r="I4907" s="42">
        <v>0</v>
      </c>
      <c r="J4907" s="42">
        <v>0</v>
      </c>
      <c r="K4907" s="42">
        <v>0</v>
      </c>
      <c r="N4907" s="43"/>
    </row>
    <row r="4908" spans="1:14" x14ac:dyDescent="0.3">
      <c r="A4908" s="10" t="s">
        <v>9</v>
      </c>
      <c r="B4908" s="10" t="s">
        <v>172</v>
      </c>
      <c r="C4908" s="10" t="s">
        <v>4779</v>
      </c>
      <c r="D4908" s="10" t="s">
        <v>6067</v>
      </c>
      <c r="E4908" s="11" t="s">
        <v>6068</v>
      </c>
      <c r="F4908" s="10" t="s">
        <v>4788</v>
      </c>
      <c r="G4908" s="11" t="s">
        <v>4789</v>
      </c>
      <c r="H4908" s="42">
        <v>0</v>
      </c>
      <c r="I4908" s="42">
        <v>0</v>
      </c>
      <c r="J4908" s="42">
        <v>0</v>
      </c>
      <c r="K4908" s="42">
        <v>0</v>
      </c>
      <c r="N4908" s="43"/>
    </row>
    <row r="4909" spans="1:14" x14ac:dyDescent="0.3">
      <c r="A4909" s="10" t="s">
        <v>9</v>
      </c>
      <c r="B4909" s="10" t="s">
        <v>172</v>
      </c>
      <c r="C4909" s="10" t="s">
        <v>11</v>
      </c>
      <c r="D4909" s="10" t="s">
        <v>173</v>
      </c>
      <c r="E4909" s="11" t="s">
        <v>563</v>
      </c>
      <c r="F4909" s="10" t="s">
        <v>13</v>
      </c>
      <c r="G4909" s="11" t="s">
        <v>415</v>
      </c>
      <c r="H4909" s="42">
        <v>0</v>
      </c>
      <c r="I4909" s="42">
        <v>0</v>
      </c>
      <c r="J4909" s="42">
        <v>0</v>
      </c>
      <c r="K4909" s="42">
        <v>0</v>
      </c>
      <c r="N4909" s="43"/>
    </row>
    <row r="4910" spans="1:14" x14ac:dyDescent="0.3">
      <c r="A4910" s="10" t="s">
        <v>9</v>
      </c>
      <c r="B4910" s="10" t="s">
        <v>172</v>
      </c>
      <c r="C4910" s="10" t="s">
        <v>11</v>
      </c>
      <c r="D4910" s="10" t="s">
        <v>173</v>
      </c>
      <c r="E4910" s="11" t="s">
        <v>563</v>
      </c>
      <c r="F4910" s="10" t="s">
        <v>15</v>
      </c>
      <c r="G4910" s="11" t="s">
        <v>418</v>
      </c>
      <c r="H4910" s="42">
        <v>3307548.1024000002</v>
      </c>
      <c r="I4910" s="42">
        <v>26202.239247814701</v>
      </c>
      <c r="J4910" s="42">
        <v>0</v>
      </c>
      <c r="K4910" s="42">
        <v>26202.239247814701</v>
      </c>
      <c r="N4910" s="43"/>
    </row>
    <row r="4911" spans="1:14" x14ac:dyDescent="0.3">
      <c r="A4911" s="10" t="s">
        <v>9</v>
      </c>
      <c r="B4911" s="10" t="s">
        <v>172</v>
      </c>
      <c r="C4911" s="10" t="s">
        <v>11</v>
      </c>
      <c r="D4911" s="10" t="s">
        <v>173</v>
      </c>
      <c r="E4911" s="11" t="s">
        <v>563</v>
      </c>
      <c r="F4911" s="10" t="s">
        <v>17</v>
      </c>
      <c r="G4911" s="11" t="s">
        <v>4798</v>
      </c>
      <c r="H4911" s="42">
        <v>0</v>
      </c>
      <c r="I4911" s="42">
        <v>0</v>
      </c>
      <c r="J4911" s="42">
        <v>0</v>
      </c>
      <c r="K4911" s="42">
        <v>0</v>
      </c>
      <c r="N4911" s="43"/>
    </row>
    <row r="4912" spans="1:14" x14ac:dyDescent="0.3">
      <c r="A4912" s="10" t="s">
        <v>9</v>
      </c>
      <c r="B4912" s="10" t="s">
        <v>172</v>
      </c>
      <c r="C4912" s="10" t="s">
        <v>11</v>
      </c>
      <c r="D4912" s="10" t="s">
        <v>173</v>
      </c>
      <c r="E4912" s="11" t="s">
        <v>563</v>
      </c>
      <c r="F4912" s="10" t="s">
        <v>18</v>
      </c>
      <c r="G4912" s="11" t="s">
        <v>4799</v>
      </c>
      <c r="H4912" s="42">
        <v>8008356.3868000004</v>
      </c>
      <c r="I4912" s="42">
        <v>63441.819598136397</v>
      </c>
      <c r="J4912" s="42">
        <v>400690.34464893199</v>
      </c>
      <c r="K4912" s="42">
        <v>464132.16424706898</v>
      </c>
      <c r="N4912" s="43"/>
    </row>
    <row r="4913" spans="1:14" x14ac:dyDescent="0.3">
      <c r="A4913" s="10" t="s">
        <v>9</v>
      </c>
      <c r="B4913" s="10" t="s">
        <v>172</v>
      </c>
      <c r="C4913" s="10" t="s">
        <v>4800</v>
      </c>
      <c r="D4913" s="10" t="s">
        <v>5912</v>
      </c>
      <c r="E4913" s="11" t="s">
        <v>6069</v>
      </c>
      <c r="F4913" s="10" t="s">
        <v>416</v>
      </c>
      <c r="G4913" s="11" t="s">
        <v>417</v>
      </c>
      <c r="H4913" s="42">
        <v>537921.12970000005</v>
      </c>
      <c r="I4913" s="42">
        <v>4261.3856841204097</v>
      </c>
      <c r="J4913" s="42">
        <v>19047.509901202498</v>
      </c>
      <c r="K4913" s="42">
        <v>23308.895585322902</v>
      </c>
      <c r="N4913" s="43"/>
    </row>
    <row r="4914" spans="1:14" x14ac:dyDescent="0.3">
      <c r="A4914" s="10" t="s">
        <v>9</v>
      </c>
      <c r="B4914" s="10" t="s">
        <v>172</v>
      </c>
      <c r="C4914" s="10" t="s">
        <v>4806</v>
      </c>
      <c r="D4914" s="10" t="s">
        <v>5565</v>
      </c>
      <c r="E4914" s="11" t="s">
        <v>5566</v>
      </c>
      <c r="F4914" s="10" t="s">
        <v>4809</v>
      </c>
      <c r="G4914" s="11" t="s">
        <v>4810</v>
      </c>
      <c r="H4914" s="42">
        <v>131590.62349999999</v>
      </c>
      <c r="I4914" s="42">
        <v>1042.4546797517701</v>
      </c>
      <c r="J4914" s="42">
        <v>4659.5561411206099</v>
      </c>
      <c r="K4914" s="42">
        <v>5702.0108208723796</v>
      </c>
      <c r="N4914" s="43"/>
    </row>
    <row r="4915" spans="1:14" x14ac:dyDescent="0.3">
      <c r="A4915" s="10" t="s">
        <v>9</v>
      </c>
      <c r="B4915" s="10" t="s">
        <v>54</v>
      </c>
      <c r="C4915" s="10" t="s">
        <v>4722</v>
      </c>
      <c r="D4915" s="10" t="s">
        <v>4723</v>
      </c>
      <c r="E4915" s="11" t="s">
        <v>6070</v>
      </c>
      <c r="F4915" s="10" t="s">
        <v>416</v>
      </c>
      <c r="G4915" s="11" t="s">
        <v>417</v>
      </c>
      <c r="H4915" s="42">
        <v>15410561.514699999</v>
      </c>
      <c r="I4915" s="42">
        <v>44628.091704535604</v>
      </c>
      <c r="J4915" s="42">
        <v>1235772.7858520499</v>
      </c>
      <c r="K4915" s="42">
        <v>1280400.8775565799</v>
      </c>
      <c r="N4915" s="43"/>
    </row>
    <row r="4916" spans="1:14" x14ac:dyDescent="0.3">
      <c r="A4916" s="10" t="s">
        <v>9</v>
      </c>
      <c r="B4916" s="10" t="s">
        <v>54</v>
      </c>
      <c r="C4916" s="10" t="s">
        <v>4722</v>
      </c>
      <c r="D4916" s="10" t="s">
        <v>4723</v>
      </c>
      <c r="E4916" s="11" t="s">
        <v>6070</v>
      </c>
      <c r="F4916" s="10" t="s">
        <v>4725</v>
      </c>
      <c r="G4916" s="11" t="s">
        <v>4726</v>
      </c>
      <c r="H4916" s="42">
        <v>911693.5246</v>
      </c>
      <c r="I4916" s="42">
        <v>2640.21153213855</v>
      </c>
      <c r="J4916" s="42">
        <v>73108.6953462089</v>
      </c>
      <c r="K4916" s="42">
        <v>75748.906878347407</v>
      </c>
      <c r="N4916" s="43"/>
    </row>
    <row r="4917" spans="1:14" x14ac:dyDescent="0.3">
      <c r="A4917" s="10" t="s">
        <v>9</v>
      </c>
      <c r="B4917" s="10" t="s">
        <v>54</v>
      </c>
      <c r="C4917" s="10" t="s">
        <v>4722</v>
      </c>
      <c r="D4917" s="10" t="s">
        <v>4723</v>
      </c>
      <c r="E4917" s="11" t="s">
        <v>6070</v>
      </c>
      <c r="F4917" s="10" t="s">
        <v>4865</v>
      </c>
      <c r="G4917" s="11" t="s">
        <v>4866</v>
      </c>
      <c r="H4917" s="42">
        <v>2315995.6482000002</v>
      </c>
      <c r="I4917" s="42">
        <v>6706.9889727713298</v>
      </c>
      <c r="J4917" s="42">
        <v>0</v>
      </c>
      <c r="K4917" s="42">
        <v>6706.9889727713298</v>
      </c>
      <c r="N4917" s="43"/>
    </row>
    <row r="4918" spans="1:14" x14ac:dyDescent="0.3">
      <c r="A4918" s="10" t="s">
        <v>9</v>
      </c>
      <c r="B4918" s="10" t="s">
        <v>54</v>
      </c>
      <c r="C4918" s="10" t="s">
        <v>4722</v>
      </c>
      <c r="D4918" s="10" t="s">
        <v>4723</v>
      </c>
      <c r="E4918" s="11" t="s">
        <v>6070</v>
      </c>
      <c r="F4918" s="10" t="s">
        <v>336</v>
      </c>
      <c r="G4918" s="11" t="s">
        <v>6071</v>
      </c>
      <c r="H4918" s="42">
        <v>624951.20680000004</v>
      </c>
      <c r="I4918" s="42">
        <v>1809.82242122401</v>
      </c>
      <c r="J4918" s="42">
        <v>50114.831487320604</v>
      </c>
      <c r="K4918" s="42">
        <v>51924.653908544598</v>
      </c>
      <c r="N4918" s="43"/>
    </row>
    <row r="4919" spans="1:14" x14ac:dyDescent="0.3">
      <c r="A4919" s="10" t="s">
        <v>9</v>
      </c>
      <c r="B4919" s="10" t="s">
        <v>54</v>
      </c>
      <c r="C4919" s="10" t="s">
        <v>4722</v>
      </c>
      <c r="D4919" s="10" t="s">
        <v>4723</v>
      </c>
      <c r="E4919" s="11" t="s">
        <v>6070</v>
      </c>
      <c r="F4919" s="10" t="s">
        <v>4729</v>
      </c>
      <c r="G4919" s="11" t="s">
        <v>4730</v>
      </c>
      <c r="H4919" s="42">
        <v>0</v>
      </c>
      <c r="I4919" s="42">
        <v>0</v>
      </c>
      <c r="J4919" s="42">
        <v>0</v>
      </c>
      <c r="K4919" s="42">
        <v>0</v>
      </c>
      <c r="N4919" s="43"/>
    </row>
    <row r="4920" spans="1:14" x14ac:dyDescent="0.3">
      <c r="A4920" s="10" t="s">
        <v>9</v>
      </c>
      <c r="B4920" s="10" t="s">
        <v>54</v>
      </c>
      <c r="C4920" s="10" t="s">
        <v>4722</v>
      </c>
      <c r="D4920" s="10" t="s">
        <v>4723</v>
      </c>
      <c r="E4920" s="11" t="s">
        <v>6070</v>
      </c>
      <c r="F4920" s="10" t="s">
        <v>4731</v>
      </c>
      <c r="G4920" s="11" t="s">
        <v>4732</v>
      </c>
      <c r="H4920" s="42">
        <v>0</v>
      </c>
      <c r="I4920" s="42">
        <v>0</v>
      </c>
      <c r="J4920" s="42">
        <v>0</v>
      </c>
      <c r="K4920" s="42">
        <v>0</v>
      </c>
      <c r="N4920" s="43"/>
    </row>
    <row r="4921" spans="1:14" x14ac:dyDescent="0.3">
      <c r="A4921" s="10" t="s">
        <v>9</v>
      </c>
      <c r="B4921" s="10" t="s">
        <v>54</v>
      </c>
      <c r="C4921" s="10" t="s">
        <v>4722</v>
      </c>
      <c r="D4921" s="10" t="s">
        <v>4723</v>
      </c>
      <c r="E4921" s="11" t="s">
        <v>6070</v>
      </c>
      <c r="F4921" s="10" t="s">
        <v>4733</v>
      </c>
      <c r="G4921" s="11" t="s">
        <v>4734</v>
      </c>
      <c r="H4921" s="42">
        <v>602894.10560000001</v>
      </c>
      <c r="I4921" s="42">
        <v>1745.9463357690399</v>
      </c>
      <c r="J4921" s="42">
        <v>48346.0727289446</v>
      </c>
      <c r="K4921" s="42">
        <v>50092.019064713597</v>
      </c>
      <c r="N4921" s="43"/>
    </row>
    <row r="4922" spans="1:14" x14ac:dyDescent="0.3">
      <c r="A4922" s="10" t="s">
        <v>9</v>
      </c>
      <c r="B4922" s="10" t="s">
        <v>54</v>
      </c>
      <c r="C4922" s="10" t="s">
        <v>4722</v>
      </c>
      <c r="D4922" s="10" t="s">
        <v>4723</v>
      </c>
      <c r="E4922" s="11" t="s">
        <v>6070</v>
      </c>
      <c r="F4922" s="10" t="s">
        <v>4735</v>
      </c>
      <c r="G4922" s="11" t="s">
        <v>4736</v>
      </c>
      <c r="H4922" s="42">
        <v>683770.14370000002</v>
      </c>
      <c r="I4922" s="42">
        <v>1980.15864910392</v>
      </c>
      <c r="J4922" s="42">
        <v>54831.521509656697</v>
      </c>
      <c r="K4922" s="42">
        <v>56811.680158760602</v>
      </c>
      <c r="N4922" s="43"/>
    </row>
    <row r="4923" spans="1:14" x14ac:dyDescent="0.3">
      <c r="A4923" s="10" t="s">
        <v>9</v>
      </c>
      <c r="B4923" s="10" t="s">
        <v>54</v>
      </c>
      <c r="C4923" s="10" t="s">
        <v>4722</v>
      </c>
      <c r="D4923" s="10" t="s">
        <v>4723</v>
      </c>
      <c r="E4923" s="11" t="s">
        <v>6070</v>
      </c>
      <c r="F4923" s="10" t="s">
        <v>4741</v>
      </c>
      <c r="G4923" s="11" t="s">
        <v>4742</v>
      </c>
      <c r="H4923" s="42">
        <v>2448338.2560000001</v>
      </c>
      <c r="I4923" s="42">
        <v>7090.2454855011201</v>
      </c>
      <c r="J4923" s="42">
        <v>196332.22217973799</v>
      </c>
      <c r="K4923" s="42">
        <v>203422.467665239</v>
      </c>
      <c r="N4923" s="43"/>
    </row>
    <row r="4924" spans="1:14" x14ac:dyDescent="0.3">
      <c r="A4924" s="10" t="s">
        <v>9</v>
      </c>
      <c r="B4924" s="10" t="s">
        <v>54</v>
      </c>
      <c r="C4924" s="10" t="s">
        <v>4743</v>
      </c>
      <c r="D4924" s="10" t="s">
        <v>4744</v>
      </c>
      <c r="E4924" s="11" t="s">
        <v>5752</v>
      </c>
      <c r="F4924" s="10" t="s">
        <v>416</v>
      </c>
      <c r="G4924" s="11" t="s">
        <v>417</v>
      </c>
      <c r="H4924" s="42">
        <v>46304.483699999997</v>
      </c>
      <c r="I4924" s="42">
        <v>263.39776979002102</v>
      </c>
      <c r="J4924" s="42">
        <v>7232.0299577558899</v>
      </c>
      <c r="K4924" s="42">
        <v>7495.4277275459099</v>
      </c>
      <c r="N4924" s="43"/>
    </row>
    <row r="4925" spans="1:14" x14ac:dyDescent="0.3">
      <c r="A4925" s="10" t="s">
        <v>9</v>
      </c>
      <c r="B4925" s="10" t="s">
        <v>54</v>
      </c>
      <c r="C4925" s="10" t="s">
        <v>4743</v>
      </c>
      <c r="D4925" s="10" t="s">
        <v>4744</v>
      </c>
      <c r="E4925" s="11" t="s">
        <v>5752</v>
      </c>
      <c r="F4925" s="10" t="s">
        <v>4746</v>
      </c>
      <c r="G4925" s="11" t="s">
        <v>4747</v>
      </c>
      <c r="H4925" s="42">
        <v>28335.579600000001</v>
      </c>
      <c r="I4925" s="42">
        <v>161.18370987150499</v>
      </c>
      <c r="J4925" s="42">
        <v>4425.5705711640503</v>
      </c>
      <c r="K4925" s="42">
        <v>4586.7542810355599</v>
      </c>
      <c r="N4925" s="43"/>
    </row>
    <row r="4926" spans="1:14" x14ac:dyDescent="0.3">
      <c r="A4926" s="10" t="s">
        <v>9</v>
      </c>
      <c r="B4926" s="10" t="s">
        <v>54</v>
      </c>
      <c r="C4926" s="10" t="s">
        <v>4743</v>
      </c>
      <c r="D4926" s="10" t="s">
        <v>4744</v>
      </c>
      <c r="E4926" s="11" t="s">
        <v>5752</v>
      </c>
      <c r="F4926" s="10" t="s">
        <v>4748</v>
      </c>
      <c r="G4926" s="11" t="s">
        <v>4749</v>
      </c>
      <c r="H4926" s="42">
        <v>5221.2699000000002</v>
      </c>
      <c r="I4926" s="42">
        <v>14.3368421052632</v>
      </c>
      <c r="J4926" s="42">
        <v>0</v>
      </c>
      <c r="K4926" s="42">
        <v>14.3368421052632</v>
      </c>
      <c r="N4926" s="43"/>
    </row>
    <row r="4927" spans="1:14" x14ac:dyDescent="0.3">
      <c r="A4927" s="10" t="s">
        <v>9</v>
      </c>
      <c r="B4927" s="10" t="s">
        <v>54</v>
      </c>
      <c r="C4927" s="10" t="s">
        <v>4743</v>
      </c>
      <c r="D4927" s="10" t="s">
        <v>4750</v>
      </c>
      <c r="E4927" s="11" t="s">
        <v>6072</v>
      </c>
      <c r="F4927" s="10" t="s">
        <v>416</v>
      </c>
      <c r="G4927" s="11" t="s">
        <v>417</v>
      </c>
      <c r="H4927" s="42">
        <v>16030.9313</v>
      </c>
      <c r="I4927" s="42">
        <v>51.514990275334299</v>
      </c>
      <c r="J4927" s="42">
        <v>1613.2360918624099</v>
      </c>
      <c r="K4927" s="42">
        <v>1664.75108213775</v>
      </c>
      <c r="N4927" s="43"/>
    </row>
    <row r="4928" spans="1:14" x14ac:dyDescent="0.3">
      <c r="A4928" s="10" t="s">
        <v>9</v>
      </c>
      <c r="B4928" s="10" t="s">
        <v>54</v>
      </c>
      <c r="C4928" s="10" t="s">
        <v>4743</v>
      </c>
      <c r="D4928" s="10" t="s">
        <v>4750</v>
      </c>
      <c r="E4928" s="11" t="s">
        <v>6072</v>
      </c>
      <c r="F4928" s="10" t="s">
        <v>4746</v>
      </c>
      <c r="G4928" s="11" t="s">
        <v>4747</v>
      </c>
      <c r="H4928" s="42">
        <v>7148.9287999999997</v>
      </c>
      <c r="I4928" s="42">
        <v>22.972901068730199</v>
      </c>
      <c r="J4928" s="42">
        <v>719.41609501972505</v>
      </c>
      <c r="K4928" s="42">
        <v>742.38899608845497</v>
      </c>
      <c r="N4928" s="43"/>
    </row>
    <row r="4929" spans="1:14" x14ac:dyDescent="0.3">
      <c r="A4929" s="10" t="s">
        <v>9</v>
      </c>
      <c r="B4929" s="10" t="s">
        <v>54</v>
      </c>
      <c r="C4929" s="10" t="s">
        <v>4743</v>
      </c>
      <c r="D4929" s="10" t="s">
        <v>4752</v>
      </c>
      <c r="E4929" s="11" t="s">
        <v>5323</v>
      </c>
      <c r="F4929" s="10" t="s">
        <v>416</v>
      </c>
      <c r="G4929" s="11" t="s">
        <v>417</v>
      </c>
      <c r="H4929" s="42">
        <v>39939.700700000001</v>
      </c>
      <c r="I4929" s="42">
        <v>211.216308934349</v>
      </c>
      <c r="J4929" s="42">
        <v>5245.1549223476404</v>
      </c>
      <c r="K4929" s="42">
        <v>5456.3712312819898</v>
      </c>
      <c r="N4929" s="43"/>
    </row>
    <row r="4930" spans="1:14" x14ac:dyDescent="0.3">
      <c r="A4930" s="10" t="s">
        <v>9</v>
      </c>
      <c r="B4930" s="10" t="s">
        <v>54</v>
      </c>
      <c r="C4930" s="10" t="s">
        <v>4743</v>
      </c>
      <c r="D4930" s="10" t="s">
        <v>4752</v>
      </c>
      <c r="E4930" s="11" t="s">
        <v>5323</v>
      </c>
      <c r="F4930" s="10" t="s">
        <v>4746</v>
      </c>
      <c r="G4930" s="11" t="s">
        <v>4747</v>
      </c>
      <c r="H4930" s="42">
        <v>148347.4596</v>
      </c>
      <c r="I4930" s="42">
        <v>784.51771889901102</v>
      </c>
      <c r="J4930" s="42">
        <v>19482.003997291202</v>
      </c>
      <c r="K4930" s="42">
        <v>20266.521716190298</v>
      </c>
      <c r="N4930" s="43"/>
    </row>
    <row r="4931" spans="1:14" x14ac:dyDescent="0.3">
      <c r="A4931" s="10" t="s">
        <v>9</v>
      </c>
      <c r="B4931" s="10" t="s">
        <v>54</v>
      </c>
      <c r="C4931" s="10" t="s">
        <v>4743</v>
      </c>
      <c r="D4931" s="10" t="s">
        <v>4752</v>
      </c>
      <c r="E4931" s="11" t="s">
        <v>5323</v>
      </c>
      <c r="F4931" s="10" t="s">
        <v>4748</v>
      </c>
      <c r="G4931" s="11" t="s">
        <v>4749</v>
      </c>
      <c r="H4931" s="42">
        <v>34604.493799999997</v>
      </c>
      <c r="I4931" s="42">
        <v>225.80477850258001</v>
      </c>
      <c r="J4931" s="42">
        <v>279.335550926434</v>
      </c>
      <c r="K4931" s="42">
        <v>505.140329429014</v>
      </c>
      <c r="N4931" s="43"/>
    </row>
    <row r="4932" spans="1:14" x14ac:dyDescent="0.3">
      <c r="A4932" s="10" t="s">
        <v>9</v>
      </c>
      <c r="B4932" s="10" t="s">
        <v>54</v>
      </c>
      <c r="C4932" s="10" t="s">
        <v>4743</v>
      </c>
      <c r="D4932" s="10" t="s">
        <v>4756</v>
      </c>
      <c r="E4932" s="11" t="s">
        <v>6073</v>
      </c>
      <c r="F4932" s="10" t="s">
        <v>416</v>
      </c>
      <c r="G4932" s="11" t="s">
        <v>417</v>
      </c>
      <c r="H4932" s="42">
        <v>0</v>
      </c>
      <c r="I4932" s="42">
        <v>0</v>
      </c>
      <c r="J4932" s="42">
        <v>0</v>
      </c>
      <c r="K4932" s="42">
        <v>0</v>
      </c>
      <c r="N4932" s="43"/>
    </row>
    <row r="4933" spans="1:14" x14ac:dyDescent="0.3">
      <c r="A4933" s="10" t="s">
        <v>9</v>
      </c>
      <c r="B4933" s="10" t="s">
        <v>54</v>
      </c>
      <c r="C4933" s="10" t="s">
        <v>4743</v>
      </c>
      <c r="D4933" s="10" t="s">
        <v>4756</v>
      </c>
      <c r="E4933" s="11" t="s">
        <v>6073</v>
      </c>
      <c r="F4933" s="10" t="s">
        <v>4746</v>
      </c>
      <c r="G4933" s="11" t="s">
        <v>4747</v>
      </c>
      <c r="H4933" s="42">
        <v>5121.9852000000001</v>
      </c>
      <c r="I4933" s="42">
        <v>13.6015003252651</v>
      </c>
      <c r="J4933" s="42">
        <v>1.71380157417155</v>
      </c>
      <c r="K4933" s="42">
        <v>15.315301899436699</v>
      </c>
      <c r="N4933" s="43"/>
    </row>
    <row r="4934" spans="1:14" x14ac:dyDescent="0.3">
      <c r="A4934" s="10" t="s">
        <v>9</v>
      </c>
      <c r="B4934" s="10" t="s">
        <v>54</v>
      </c>
      <c r="C4934" s="10" t="s">
        <v>4743</v>
      </c>
      <c r="D4934" s="10" t="s">
        <v>4758</v>
      </c>
      <c r="E4934" s="11" t="s">
        <v>6074</v>
      </c>
      <c r="F4934" s="10" t="s">
        <v>416</v>
      </c>
      <c r="G4934" s="11" t="s">
        <v>417</v>
      </c>
      <c r="H4934" s="42">
        <v>16538.495900000002</v>
      </c>
      <c r="I4934" s="42">
        <v>55.8306642993889</v>
      </c>
      <c r="J4934" s="42">
        <v>2850.2699960682498</v>
      </c>
      <c r="K4934" s="42">
        <v>2906.1006603676401</v>
      </c>
      <c r="N4934" s="43"/>
    </row>
    <row r="4935" spans="1:14" x14ac:dyDescent="0.3">
      <c r="A4935" s="10" t="s">
        <v>9</v>
      </c>
      <c r="B4935" s="10" t="s">
        <v>54</v>
      </c>
      <c r="C4935" s="10" t="s">
        <v>4743</v>
      </c>
      <c r="D4935" s="10" t="s">
        <v>4758</v>
      </c>
      <c r="E4935" s="11" t="s">
        <v>6074</v>
      </c>
      <c r="F4935" s="10" t="s">
        <v>4746</v>
      </c>
      <c r="G4935" s="11" t="s">
        <v>4747</v>
      </c>
      <c r="H4935" s="42">
        <v>9992.0079999999998</v>
      </c>
      <c r="I4935" s="42">
        <v>33.731026347547399</v>
      </c>
      <c r="J4935" s="42">
        <v>1722.03812262457</v>
      </c>
      <c r="K4935" s="42">
        <v>1755.7691489721201</v>
      </c>
      <c r="N4935" s="43"/>
    </row>
    <row r="4936" spans="1:14" x14ac:dyDescent="0.3">
      <c r="A4936" s="10" t="s">
        <v>9</v>
      </c>
      <c r="B4936" s="10" t="s">
        <v>54</v>
      </c>
      <c r="C4936" s="10" t="s">
        <v>4743</v>
      </c>
      <c r="D4936" s="10" t="s">
        <v>4762</v>
      </c>
      <c r="E4936" s="11" t="s">
        <v>6075</v>
      </c>
      <c r="F4936" s="10" t="s">
        <v>416</v>
      </c>
      <c r="G4936" s="11" t="s">
        <v>417</v>
      </c>
      <c r="H4936" s="42">
        <v>22356.148700000002</v>
      </c>
      <c r="I4936" s="42">
        <v>106.50331333503</v>
      </c>
      <c r="J4936" s="42">
        <v>0.43656001460872701</v>
      </c>
      <c r="K4936" s="42">
        <v>106.939873349639</v>
      </c>
      <c r="N4936" s="43"/>
    </row>
    <row r="4937" spans="1:14" x14ac:dyDescent="0.3">
      <c r="A4937" s="10" t="s">
        <v>9</v>
      </c>
      <c r="B4937" s="10" t="s">
        <v>54</v>
      </c>
      <c r="C4937" s="10" t="s">
        <v>4743</v>
      </c>
      <c r="D4937" s="10" t="s">
        <v>4762</v>
      </c>
      <c r="E4937" s="11" t="s">
        <v>6075</v>
      </c>
      <c r="F4937" s="10" t="s">
        <v>4746</v>
      </c>
      <c r="G4937" s="11" t="s">
        <v>4747</v>
      </c>
      <c r="H4937" s="42">
        <v>10432.8694</v>
      </c>
      <c r="I4937" s="42">
        <v>49.701546223014198</v>
      </c>
      <c r="J4937" s="42">
        <v>0.20372800681740599</v>
      </c>
      <c r="K4937" s="42">
        <v>49.905274229831598</v>
      </c>
      <c r="N4937" s="43"/>
    </row>
    <row r="4938" spans="1:14" x14ac:dyDescent="0.3">
      <c r="A4938" s="10" t="s">
        <v>9</v>
      </c>
      <c r="B4938" s="10" t="s">
        <v>54</v>
      </c>
      <c r="C4938" s="10" t="s">
        <v>4743</v>
      </c>
      <c r="D4938" s="10" t="s">
        <v>4766</v>
      </c>
      <c r="E4938" s="11" t="s">
        <v>4842</v>
      </c>
      <c r="F4938" s="10" t="s">
        <v>13</v>
      </c>
      <c r="G4938" s="11" t="s">
        <v>415</v>
      </c>
      <c r="H4938" s="42">
        <v>0</v>
      </c>
      <c r="I4938" s="42">
        <v>0</v>
      </c>
      <c r="J4938" s="42">
        <v>0</v>
      </c>
      <c r="K4938" s="42">
        <v>0</v>
      </c>
      <c r="N4938" s="43"/>
    </row>
    <row r="4939" spans="1:14" x14ac:dyDescent="0.3">
      <c r="A4939" s="10" t="s">
        <v>9</v>
      </c>
      <c r="B4939" s="10" t="s">
        <v>54</v>
      </c>
      <c r="C4939" s="10" t="s">
        <v>4743</v>
      </c>
      <c r="D4939" s="10" t="s">
        <v>4766</v>
      </c>
      <c r="E4939" s="11" t="s">
        <v>4842</v>
      </c>
      <c r="F4939" s="10" t="s">
        <v>416</v>
      </c>
      <c r="G4939" s="11" t="s">
        <v>417</v>
      </c>
      <c r="H4939" s="42">
        <v>58303.620999999999</v>
      </c>
      <c r="I4939" s="42">
        <v>190.18236107938699</v>
      </c>
      <c r="J4939" s="42">
        <v>4754.2410017879401</v>
      </c>
      <c r="K4939" s="42">
        <v>4944.4233628673301</v>
      </c>
      <c r="N4939" s="43"/>
    </row>
    <row r="4940" spans="1:14" x14ac:dyDescent="0.3">
      <c r="A4940" s="10" t="s">
        <v>9</v>
      </c>
      <c r="B4940" s="10" t="s">
        <v>54</v>
      </c>
      <c r="C4940" s="10" t="s">
        <v>4743</v>
      </c>
      <c r="D4940" s="10" t="s">
        <v>4766</v>
      </c>
      <c r="E4940" s="11" t="s">
        <v>4842</v>
      </c>
      <c r="F4940" s="10" t="s">
        <v>4746</v>
      </c>
      <c r="G4940" s="11" t="s">
        <v>4747</v>
      </c>
      <c r="H4940" s="42">
        <v>40364.045299999998</v>
      </c>
      <c r="I4940" s="42">
        <v>131.66471151649799</v>
      </c>
      <c r="J4940" s="42">
        <v>3291.3976166224202</v>
      </c>
      <c r="K4940" s="42">
        <v>3423.0623281389198</v>
      </c>
      <c r="N4940" s="43"/>
    </row>
    <row r="4941" spans="1:14" x14ac:dyDescent="0.3">
      <c r="A4941" s="10" t="s">
        <v>9</v>
      </c>
      <c r="B4941" s="10" t="s">
        <v>54</v>
      </c>
      <c r="C4941" s="10" t="s">
        <v>4743</v>
      </c>
      <c r="D4941" s="10" t="s">
        <v>4766</v>
      </c>
      <c r="E4941" s="11" t="s">
        <v>4842</v>
      </c>
      <c r="F4941" s="10" t="s">
        <v>4748</v>
      </c>
      <c r="G4941" s="11" t="s">
        <v>4749</v>
      </c>
      <c r="H4941" s="42">
        <v>36494.644899999999</v>
      </c>
      <c r="I4941" s="42">
        <v>133.574113500176</v>
      </c>
      <c r="J4941" s="42">
        <v>977.91440775001001</v>
      </c>
      <c r="K4941" s="42">
        <v>1111.4885212501899</v>
      </c>
      <c r="N4941" s="43"/>
    </row>
    <row r="4942" spans="1:14" x14ac:dyDescent="0.3">
      <c r="A4942" s="10" t="s">
        <v>9</v>
      </c>
      <c r="B4942" s="10" t="s">
        <v>54</v>
      </c>
      <c r="C4942" s="10" t="s">
        <v>4743</v>
      </c>
      <c r="D4942" s="10" t="s">
        <v>4768</v>
      </c>
      <c r="E4942" s="11" t="s">
        <v>4773</v>
      </c>
      <c r="F4942" s="10" t="s">
        <v>416</v>
      </c>
      <c r="G4942" s="11" t="s">
        <v>417</v>
      </c>
      <c r="H4942" s="42">
        <v>1281.8875</v>
      </c>
      <c r="I4942" s="42">
        <v>5.5615398967617304</v>
      </c>
      <c r="J4942" s="42">
        <v>71.834375745697002</v>
      </c>
      <c r="K4942" s="42">
        <v>77.395915642458704</v>
      </c>
      <c r="N4942" s="43"/>
    </row>
    <row r="4943" spans="1:14" x14ac:dyDescent="0.3">
      <c r="A4943" s="10" t="s">
        <v>9</v>
      </c>
      <c r="B4943" s="10" t="s">
        <v>54</v>
      </c>
      <c r="C4943" s="10" t="s">
        <v>4743</v>
      </c>
      <c r="D4943" s="10" t="s">
        <v>4768</v>
      </c>
      <c r="E4943" s="11" t="s">
        <v>4773</v>
      </c>
      <c r="F4943" s="10" t="s">
        <v>4746</v>
      </c>
      <c r="G4943" s="11" t="s">
        <v>4747</v>
      </c>
      <c r="H4943" s="42">
        <v>4028.7892000000002</v>
      </c>
      <c r="I4943" s="42">
        <v>17.479125389822599</v>
      </c>
      <c r="J4943" s="42">
        <v>225.76518091504801</v>
      </c>
      <c r="K4943" s="42">
        <v>243.24430630487001</v>
      </c>
      <c r="N4943" s="43"/>
    </row>
    <row r="4944" spans="1:14" x14ac:dyDescent="0.3">
      <c r="A4944" s="10" t="s">
        <v>9</v>
      </c>
      <c r="B4944" s="10" t="s">
        <v>54</v>
      </c>
      <c r="C4944" s="10" t="s">
        <v>4743</v>
      </c>
      <c r="D4944" s="10" t="s">
        <v>4770</v>
      </c>
      <c r="E4944" s="11" t="s">
        <v>5593</v>
      </c>
      <c r="F4944" s="10" t="s">
        <v>416</v>
      </c>
      <c r="G4944" s="11" t="s">
        <v>417</v>
      </c>
      <c r="H4944" s="42">
        <v>49911.642800000001</v>
      </c>
      <c r="I4944" s="42">
        <v>65.1122948054837</v>
      </c>
      <c r="J4944" s="42">
        <v>1871.1844594938</v>
      </c>
      <c r="K4944" s="42">
        <v>1936.2967542992899</v>
      </c>
      <c r="N4944" s="43"/>
    </row>
    <row r="4945" spans="1:14" x14ac:dyDescent="0.3">
      <c r="A4945" s="10" t="s">
        <v>9</v>
      </c>
      <c r="B4945" s="10" t="s">
        <v>54</v>
      </c>
      <c r="C4945" s="10" t="s">
        <v>4743</v>
      </c>
      <c r="D4945" s="10" t="s">
        <v>4770</v>
      </c>
      <c r="E4945" s="11" t="s">
        <v>5593</v>
      </c>
      <c r="F4945" s="10" t="s">
        <v>4746</v>
      </c>
      <c r="G4945" s="11" t="s">
        <v>4747</v>
      </c>
      <c r="H4945" s="42">
        <v>0</v>
      </c>
      <c r="I4945" s="42">
        <v>0</v>
      </c>
      <c r="J4945" s="42">
        <v>0</v>
      </c>
      <c r="K4945" s="42">
        <v>0</v>
      </c>
      <c r="N4945" s="43"/>
    </row>
    <row r="4946" spans="1:14" x14ac:dyDescent="0.3">
      <c r="A4946" s="10" t="s">
        <v>9</v>
      </c>
      <c r="B4946" s="10" t="s">
        <v>54</v>
      </c>
      <c r="C4946" s="10" t="s">
        <v>4779</v>
      </c>
      <c r="D4946" s="10" t="s">
        <v>6076</v>
      </c>
      <c r="E4946" s="11" t="s">
        <v>6077</v>
      </c>
      <c r="F4946" s="10" t="s">
        <v>13</v>
      </c>
      <c r="G4946" s="11" t="s">
        <v>415</v>
      </c>
      <c r="H4946" s="42">
        <v>0</v>
      </c>
      <c r="I4946" s="42">
        <v>0</v>
      </c>
      <c r="J4946" s="42">
        <v>0</v>
      </c>
      <c r="K4946" s="42">
        <v>0</v>
      </c>
      <c r="N4946" s="43"/>
    </row>
    <row r="4947" spans="1:14" x14ac:dyDescent="0.3">
      <c r="A4947" s="10" t="s">
        <v>9</v>
      </c>
      <c r="B4947" s="10" t="s">
        <v>54</v>
      </c>
      <c r="C4947" s="10" t="s">
        <v>4779</v>
      </c>
      <c r="D4947" s="10" t="s">
        <v>6076</v>
      </c>
      <c r="E4947" s="11" t="s">
        <v>6077</v>
      </c>
      <c r="F4947" s="10" t="s">
        <v>416</v>
      </c>
      <c r="G4947" s="11" t="s">
        <v>417</v>
      </c>
      <c r="H4947" s="42">
        <v>9835302.375</v>
      </c>
      <c r="I4947" s="42">
        <v>45882.525219589697</v>
      </c>
      <c r="J4947" s="42">
        <v>1828670.6126283801</v>
      </c>
      <c r="K4947" s="42">
        <v>1874553.13784797</v>
      </c>
      <c r="N4947" s="43"/>
    </row>
    <row r="4948" spans="1:14" x14ac:dyDescent="0.3">
      <c r="A4948" s="10" t="s">
        <v>9</v>
      </c>
      <c r="B4948" s="10" t="s">
        <v>54</v>
      </c>
      <c r="C4948" s="10" t="s">
        <v>4779</v>
      </c>
      <c r="D4948" s="10" t="s">
        <v>6076</v>
      </c>
      <c r="E4948" s="11" t="s">
        <v>6077</v>
      </c>
      <c r="F4948" s="10" t="s">
        <v>5305</v>
      </c>
      <c r="G4948" s="11" t="s">
        <v>5306</v>
      </c>
      <c r="H4948" s="42">
        <v>218329.01740000001</v>
      </c>
      <c r="I4948" s="42">
        <v>1018.52350540818</v>
      </c>
      <c r="J4948" s="42">
        <v>0</v>
      </c>
      <c r="K4948" s="42">
        <v>1018.52350540818</v>
      </c>
      <c r="N4948" s="43"/>
    </row>
    <row r="4949" spans="1:14" x14ac:dyDescent="0.3">
      <c r="A4949" s="10" t="s">
        <v>9</v>
      </c>
      <c r="B4949" s="10" t="s">
        <v>54</v>
      </c>
      <c r="C4949" s="10" t="s">
        <v>4779</v>
      </c>
      <c r="D4949" s="10" t="s">
        <v>6076</v>
      </c>
      <c r="E4949" s="11" t="s">
        <v>6077</v>
      </c>
      <c r="F4949" s="10" t="s">
        <v>4782</v>
      </c>
      <c r="G4949" s="11" t="s">
        <v>4783</v>
      </c>
      <c r="H4949" s="42">
        <v>0</v>
      </c>
      <c r="I4949" s="42">
        <v>0</v>
      </c>
      <c r="J4949" s="42">
        <v>0</v>
      </c>
      <c r="K4949" s="42">
        <v>0</v>
      </c>
      <c r="N4949" s="43"/>
    </row>
    <row r="4950" spans="1:14" x14ac:dyDescent="0.3">
      <c r="A4950" s="10" t="s">
        <v>9</v>
      </c>
      <c r="B4950" s="10" t="s">
        <v>54</v>
      </c>
      <c r="C4950" s="10" t="s">
        <v>4779</v>
      </c>
      <c r="D4950" s="10" t="s">
        <v>6076</v>
      </c>
      <c r="E4950" s="11" t="s">
        <v>6077</v>
      </c>
      <c r="F4950" s="10" t="s">
        <v>4784</v>
      </c>
      <c r="G4950" s="11" t="s">
        <v>4785</v>
      </c>
      <c r="H4950" s="42">
        <v>0</v>
      </c>
      <c r="I4950" s="42">
        <v>0</v>
      </c>
      <c r="J4950" s="42">
        <v>0</v>
      </c>
      <c r="K4950" s="42">
        <v>0</v>
      </c>
      <c r="N4950" s="43"/>
    </row>
    <row r="4951" spans="1:14" x14ac:dyDescent="0.3">
      <c r="A4951" s="10" t="s">
        <v>9</v>
      </c>
      <c r="B4951" s="10" t="s">
        <v>54</v>
      </c>
      <c r="C4951" s="10" t="s">
        <v>4779</v>
      </c>
      <c r="D4951" s="10" t="s">
        <v>6076</v>
      </c>
      <c r="E4951" s="11" t="s">
        <v>6077</v>
      </c>
      <c r="F4951" s="10" t="s">
        <v>4731</v>
      </c>
      <c r="G4951" s="11" t="s">
        <v>4732</v>
      </c>
      <c r="H4951" s="42">
        <v>0</v>
      </c>
      <c r="I4951" s="42">
        <v>0</v>
      </c>
      <c r="J4951" s="42">
        <v>0</v>
      </c>
      <c r="K4951" s="42">
        <v>0</v>
      </c>
      <c r="N4951" s="43"/>
    </row>
    <row r="4952" spans="1:14" x14ac:dyDescent="0.3">
      <c r="A4952" s="10" t="s">
        <v>9</v>
      </c>
      <c r="B4952" s="10" t="s">
        <v>54</v>
      </c>
      <c r="C4952" s="10" t="s">
        <v>4779</v>
      </c>
      <c r="D4952" s="10" t="s">
        <v>6076</v>
      </c>
      <c r="E4952" s="11" t="s">
        <v>6077</v>
      </c>
      <c r="F4952" s="10" t="s">
        <v>4786</v>
      </c>
      <c r="G4952" s="11" t="s">
        <v>4787</v>
      </c>
      <c r="H4952" s="42">
        <v>1002424.0949</v>
      </c>
      <c r="I4952" s="42">
        <v>4676.3939791577604</v>
      </c>
      <c r="J4952" s="42">
        <v>186379.98239702199</v>
      </c>
      <c r="K4952" s="42">
        <v>191056.37637618001</v>
      </c>
      <c r="N4952" s="43"/>
    </row>
    <row r="4953" spans="1:14" x14ac:dyDescent="0.3">
      <c r="A4953" s="10" t="s">
        <v>9</v>
      </c>
      <c r="B4953" s="10" t="s">
        <v>54</v>
      </c>
      <c r="C4953" s="10" t="s">
        <v>4779</v>
      </c>
      <c r="D4953" s="10" t="s">
        <v>6076</v>
      </c>
      <c r="E4953" s="11" t="s">
        <v>6077</v>
      </c>
      <c r="F4953" s="10" t="s">
        <v>4739</v>
      </c>
      <c r="G4953" s="11" t="s">
        <v>4740</v>
      </c>
      <c r="H4953" s="42">
        <v>2017444.0944999999</v>
      </c>
      <c r="I4953" s="42">
        <v>9411.5489297813692</v>
      </c>
      <c r="J4953" s="42">
        <v>375101.91221683403</v>
      </c>
      <c r="K4953" s="42">
        <v>384513.46114661603</v>
      </c>
      <c r="N4953" s="43"/>
    </row>
    <row r="4954" spans="1:14" x14ac:dyDescent="0.3">
      <c r="A4954" s="10" t="s">
        <v>9</v>
      </c>
      <c r="B4954" s="10" t="s">
        <v>54</v>
      </c>
      <c r="C4954" s="10" t="s">
        <v>4779</v>
      </c>
      <c r="D4954" s="10" t="s">
        <v>6076</v>
      </c>
      <c r="E4954" s="11" t="s">
        <v>6077</v>
      </c>
      <c r="F4954" s="10" t="s">
        <v>4869</v>
      </c>
      <c r="G4954" s="11" t="s">
        <v>4870</v>
      </c>
      <c r="H4954" s="42">
        <v>288656.15289999999</v>
      </c>
      <c r="I4954" s="42">
        <v>1346.6055960925501</v>
      </c>
      <c r="J4954" s="42">
        <v>0</v>
      </c>
      <c r="K4954" s="42">
        <v>1346.6055960925501</v>
      </c>
      <c r="N4954" s="43"/>
    </row>
    <row r="4955" spans="1:14" x14ac:dyDescent="0.3">
      <c r="A4955" s="10" t="s">
        <v>9</v>
      </c>
      <c r="B4955" s="10" t="s">
        <v>54</v>
      </c>
      <c r="C4955" s="10" t="s">
        <v>4779</v>
      </c>
      <c r="D4955" s="10" t="s">
        <v>6076</v>
      </c>
      <c r="E4955" s="11" t="s">
        <v>6077</v>
      </c>
      <c r="F4955" s="10" t="s">
        <v>4788</v>
      </c>
      <c r="G4955" s="11" t="s">
        <v>4789</v>
      </c>
      <c r="H4955" s="42">
        <v>0</v>
      </c>
      <c r="I4955" s="42">
        <v>0</v>
      </c>
      <c r="J4955" s="42">
        <v>0</v>
      </c>
      <c r="K4955" s="42">
        <v>0</v>
      </c>
      <c r="N4955" s="43"/>
    </row>
    <row r="4956" spans="1:14" x14ac:dyDescent="0.3">
      <c r="A4956" s="10" t="s">
        <v>9</v>
      </c>
      <c r="B4956" s="10" t="s">
        <v>54</v>
      </c>
      <c r="C4956" s="10" t="s">
        <v>4779</v>
      </c>
      <c r="D4956" s="10" t="s">
        <v>6076</v>
      </c>
      <c r="E4956" s="11" t="s">
        <v>6077</v>
      </c>
      <c r="F4956" s="10" t="s">
        <v>4741</v>
      </c>
      <c r="G4956" s="11" t="s">
        <v>4742</v>
      </c>
      <c r="H4956" s="42">
        <v>433509.0588</v>
      </c>
      <c r="I4956" s="42">
        <v>2022.3567679498999</v>
      </c>
      <c r="J4956" s="42">
        <v>80602.023801015894</v>
      </c>
      <c r="K4956" s="42">
        <v>82624.380568965804</v>
      </c>
      <c r="N4956" s="43"/>
    </row>
    <row r="4957" spans="1:14" x14ac:dyDescent="0.3">
      <c r="A4957" s="10" t="s">
        <v>9</v>
      </c>
      <c r="B4957" s="10" t="s">
        <v>54</v>
      </c>
      <c r="C4957" s="10" t="s">
        <v>4779</v>
      </c>
      <c r="D4957" s="10" t="s">
        <v>6078</v>
      </c>
      <c r="E4957" s="11" t="s">
        <v>6079</v>
      </c>
      <c r="F4957" s="10" t="s">
        <v>416</v>
      </c>
      <c r="G4957" s="11" t="s">
        <v>417</v>
      </c>
      <c r="H4957" s="42">
        <v>5615015.4517000001</v>
      </c>
      <c r="I4957" s="42">
        <v>14417.1899701276</v>
      </c>
      <c r="J4957" s="42">
        <v>393885.10478593502</v>
      </c>
      <c r="K4957" s="42">
        <v>408302.29475606303</v>
      </c>
      <c r="N4957" s="43"/>
    </row>
    <row r="4958" spans="1:14" x14ac:dyDescent="0.3">
      <c r="A4958" s="10" t="s">
        <v>9</v>
      </c>
      <c r="B4958" s="10" t="s">
        <v>54</v>
      </c>
      <c r="C4958" s="10" t="s">
        <v>4779</v>
      </c>
      <c r="D4958" s="10" t="s">
        <v>6078</v>
      </c>
      <c r="E4958" s="11" t="s">
        <v>6079</v>
      </c>
      <c r="F4958" s="10" t="s">
        <v>244</v>
      </c>
      <c r="G4958" s="11" t="s">
        <v>656</v>
      </c>
      <c r="H4958" s="42">
        <v>440238.30070000002</v>
      </c>
      <c r="I4958" s="42">
        <v>1130.36184272832</v>
      </c>
      <c r="J4958" s="42">
        <v>0</v>
      </c>
      <c r="K4958" s="42">
        <v>1130.36184272832</v>
      </c>
      <c r="N4958" s="43"/>
    </row>
    <row r="4959" spans="1:14" x14ac:dyDescent="0.3">
      <c r="A4959" s="10" t="s">
        <v>9</v>
      </c>
      <c r="B4959" s="10" t="s">
        <v>54</v>
      </c>
      <c r="C4959" s="10" t="s">
        <v>4779</v>
      </c>
      <c r="D4959" s="10" t="s">
        <v>6078</v>
      </c>
      <c r="E4959" s="11" t="s">
        <v>6079</v>
      </c>
      <c r="F4959" s="10" t="s">
        <v>4865</v>
      </c>
      <c r="G4959" s="11" t="s">
        <v>4866</v>
      </c>
      <c r="H4959" s="42">
        <v>0</v>
      </c>
      <c r="I4959" s="42">
        <v>0</v>
      </c>
      <c r="J4959" s="42">
        <v>0</v>
      </c>
      <c r="K4959" s="42">
        <v>0</v>
      </c>
      <c r="N4959" s="43"/>
    </row>
    <row r="4960" spans="1:14" x14ac:dyDescent="0.3">
      <c r="A4960" s="10" t="s">
        <v>9</v>
      </c>
      <c r="B4960" s="10" t="s">
        <v>54</v>
      </c>
      <c r="C4960" s="10" t="s">
        <v>4779</v>
      </c>
      <c r="D4960" s="10" t="s">
        <v>6078</v>
      </c>
      <c r="E4960" s="11" t="s">
        <v>6079</v>
      </c>
      <c r="F4960" s="10" t="s">
        <v>5724</v>
      </c>
      <c r="G4960" s="11" t="s">
        <v>5725</v>
      </c>
      <c r="H4960" s="42">
        <v>371698.2059</v>
      </c>
      <c r="I4960" s="42">
        <v>954.37736421971499</v>
      </c>
      <c r="J4960" s="42">
        <v>0</v>
      </c>
      <c r="K4960" s="42">
        <v>954.37736421971499</v>
      </c>
      <c r="N4960" s="43"/>
    </row>
    <row r="4961" spans="1:14" x14ac:dyDescent="0.3">
      <c r="A4961" s="10" t="s">
        <v>9</v>
      </c>
      <c r="B4961" s="10" t="s">
        <v>54</v>
      </c>
      <c r="C4961" s="10" t="s">
        <v>4779</v>
      </c>
      <c r="D4961" s="10" t="s">
        <v>6078</v>
      </c>
      <c r="E4961" s="11" t="s">
        <v>6079</v>
      </c>
      <c r="F4961" s="10" t="s">
        <v>4784</v>
      </c>
      <c r="G4961" s="11" t="s">
        <v>4785</v>
      </c>
      <c r="H4961" s="42">
        <v>0</v>
      </c>
      <c r="I4961" s="42">
        <v>0</v>
      </c>
      <c r="J4961" s="42">
        <v>0</v>
      </c>
      <c r="K4961" s="42">
        <v>0</v>
      </c>
      <c r="N4961" s="43"/>
    </row>
    <row r="4962" spans="1:14" x14ac:dyDescent="0.3">
      <c r="A4962" s="10" t="s">
        <v>9</v>
      </c>
      <c r="B4962" s="10" t="s">
        <v>54</v>
      </c>
      <c r="C4962" s="10" t="s">
        <v>4779</v>
      </c>
      <c r="D4962" s="10" t="s">
        <v>6078</v>
      </c>
      <c r="E4962" s="11" t="s">
        <v>6079</v>
      </c>
      <c r="F4962" s="10" t="s">
        <v>4731</v>
      </c>
      <c r="G4962" s="11" t="s">
        <v>4732</v>
      </c>
      <c r="H4962" s="42">
        <v>0</v>
      </c>
      <c r="I4962" s="42">
        <v>0</v>
      </c>
      <c r="J4962" s="42">
        <v>0</v>
      </c>
      <c r="K4962" s="42">
        <v>0</v>
      </c>
      <c r="N4962" s="43"/>
    </row>
    <row r="4963" spans="1:14" x14ac:dyDescent="0.3">
      <c r="A4963" s="10" t="s">
        <v>9</v>
      </c>
      <c r="B4963" s="10" t="s">
        <v>54</v>
      </c>
      <c r="C4963" s="10" t="s">
        <v>4779</v>
      </c>
      <c r="D4963" s="10" t="s">
        <v>6078</v>
      </c>
      <c r="E4963" s="11" t="s">
        <v>6079</v>
      </c>
      <c r="F4963" s="10" t="s">
        <v>4786</v>
      </c>
      <c r="G4963" s="11" t="s">
        <v>4787</v>
      </c>
      <c r="H4963" s="42">
        <v>0</v>
      </c>
      <c r="I4963" s="42">
        <v>0</v>
      </c>
      <c r="J4963" s="42">
        <v>0</v>
      </c>
      <c r="K4963" s="42">
        <v>0</v>
      </c>
      <c r="N4963" s="43"/>
    </row>
    <row r="4964" spans="1:14" x14ac:dyDescent="0.3">
      <c r="A4964" s="10" t="s">
        <v>9</v>
      </c>
      <c r="B4964" s="10" t="s">
        <v>54</v>
      </c>
      <c r="C4964" s="10" t="s">
        <v>4779</v>
      </c>
      <c r="D4964" s="10" t="s">
        <v>6078</v>
      </c>
      <c r="E4964" s="11" t="s">
        <v>6079</v>
      </c>
      <c r="F4964" s="10" t="s">
        <v>4748</v>
      </c>
      <c r="G4964" s="11" t="s">
        <v>4749</v>
      </c>
      <c r="H4964" s="42">
        <v>5201393.7167999996</v>
      </c>
      <c r="I4964" s="42">
        <v>15914.4578734611</v>
      </c>
      <c r="J4964" s="42">
        <v>394920.79708937497</v>
      </c>
      <c r="K4964" s="42">
        <v>410835.25496283598</v>
      </c>
      <c r="N4964" s="43"/>
    </row>
    <row r="4965" spans="1:14" x14ac:dyDescent="0.3">
      <c r="A4965" s="10" t="s">
        <v>9</v>
      </c>
      <c r="B4965" s="10" t="s">
        <v>54</v>
      </c>
      <c r="C4965" s="10" t="s">
        <v>4779</v>
      </c>
      <c r="D4965" s="10" t="s">
        <v>6078</v>
      </c>
      <c r="E4965" s="11" t="s">
        <v>6079</v>
      </c>
      <c r="F4965" s="10" t="s">
        <v>4817</v>
      </c>
      <c r="G4965" s="11" t="s">
        <v>4818</v>
      </c>
      <c r="H4965" s="42">
        <v>139063.59899999999</v>
      </c>
      <c r="I4965" s="42">
        <v>425.48630387944701</v>
      </c>
      <c r="J4965" s="42">
        <v>0</v>
      </c>
      <c r="K4965" s="42">
        <v>425.48630387944701</v>
      </c>
      <c r="N4965" s="43"/>
    </row>
    <row r="4966" spans="1:14" x14ac:dyDescent="0.3">
      <c r="A4966" s="10" t="s">
        <v>9</v>
      </c>
      <c r="B4966" s="10" t="s">
        <v>54</v>
      </c>
      <c r="C4966" s="10" t="s">
        <v>4779</v>
      </c>
      <c r="D4966" s="10" t="s">
        <v>6078</v>
      </c>
      <c r="E4966" s="11" t="s">
        <v>6079</v>
      </c>
      <c r="F4966" s="10" t="s">
        <v>4739</v>
      </c>
      <c r="G4966" s="11" t="s">
        <v>4740</v>
      </c>
      <c r="H4966" s="42">
        <v>1784678.62</v>
      </c>
      <c r="I4966" s="42">
        <v>4582.3650750123898</v>
      </c>
      <c r="J4966" s="42">
        <v>125192.589643229</v>
      </c>
      <c r="K4966" s="42">
        <v>129774.954718241</v>
      </c>
      <c r="N4966" s="43"/>
    </row>
    <row r="4967" spans="1:14" x14ac:dyDescent="0.3">
      <c r="A4967" s="10" t="s">
        <v>9</v>
      </c>
      <c r="B4967" s="10" t="s">
        <v>54</v>
      </c>
      <c r="C4967" s="10" t="s">
        <v>4779</v>
      </c>
      <c r="D4967" s="10" t="s">
        <v>6078</v>
      </c>
      <c r="E4967" s="11" t="s">
        <v>6079</v>
      </c>
      <c r="F4967" s="10" t="s">
        <v>4869</v>
      </c>
      <c r="G4967" s="11" t="s">
        <v>4870</v>
      </c>
      <c r="H4967" s="42">
        <v>137080.1894</v>
      </c>
      <c r="I4967" s="42">
        <v>351.96895701720001</v>
      </c>
      <c r="J4967" s="42">
        <v>0</v>
      </c>
      <c r="K4967" s="42">
        <v>351.96895701720001</v>
      </c>
      <c r="N4967" s="43"/>
    </row>
    <row r="4968" spans="1:14" x14ac:dyDescent="0.3">
      <c r="A4968" s="10" t="s">
        <v>9</v>
      </c>
      <c r="B4968" s="10" t="s">
        <v>54</v>
      </c>
      <c r="C4968" s="10" t="s">
        <v>4779</v>
      </c>
      <c r="D4968" s="10" t="s">
        <v>6078</v>
      </c>
      <c r="E4968" s="11" t="s">
        <v>6079</v>
      </c>
      <c r="F4968" s="10" t="s">
        <v>5076</v>
      </c>
      <c r="G4968" s="11" t="s">
        <v>5077</v>
      </c>
      <c r="H4968" s="42">
        <v>0</v>
      </c>
      <c r="I4968" s="42">
        <v>0</v>
      </c>
      <c r="J4968" s="42">
        <v>0</v>
      </c>
      <c r="K4968" s="42">
        <v>0</v>
      </c>
      <c r="N4968" s="43"/>
    </row>
    <row r="4969" spans="1:14" x14ac:dyDescent="0.3">
      <c r="A4969" s="10" t="s">
        <v>9</v>
      </c>
      <c r="B4969" s="10" t="s">
        <v>54</v>
      </c>
      <c r="C4969" s="10" t="s">
        <v>4779</v>
      </c>
      <c r="D4969" s="10" t="s">
        <v>6078</v>
      </c>
      <c r="E4969" s="11" t="s">
        <v>6079</v>
      </c>
      <c r="F4969" s="10" t="s">
        <v>4788</v>
      </c>
      <c r="G4969" s="11" t="s">
        <v>4789</v>
      </c>
      <c r="H4969" s="42">
        <v>0</v>
      </c>
      <c r="I4969" s="42">
        <v>0</v>
      </c>
      <c r="J4969" s="42">
        <v>0</v>
      </c>
      <c r="K4969" s="42">
        <v>0</v>
      </c>
      <c r="N4969" s="43"/>
    </row>
    <row r="4970" spans="1:14" x14ac:dyDescent="0.3">
      <c r="A4970" s="10" t="s">
        <v>9</v>
      </c>
      <c r="B4970" s="10" t="s">
        <v>54</v>
      </c>
      <c r="C4970" s="10" t="s">
        <v>4779</v>
      </c>
      <c r="D4970" s="10" t="s">
        <v>6078</v>
      </c>
      <c r="E4970" s="11" t="s">
        <v>6079</v>
      </c>
      <c r="F4970" s="10" t="s">
        <v>5458</v>
      </c>
      <c r="G4970" s="11" t="s">
        <v>5459</v>
      </c>
      <c r="H4970" s="42">
        <v>838298.08169999998</v>
      </c>
      <c r="I4970" s="42">
        <v>2152.4255448359499</v>
      </c>
      <c r="J4970" s="42">
        <v>58805.381841280403</v>
      </c>
      <c r="K4970" s="42">
        <v>60957.807386116401</v>
      </c>
      <c r="N4970" s="43"/>
    </row>
    <row r="4971" spans="1:14" x14ac:dyDescent="0.3">
      <c r="A4971" s="10" t="s">
        <v>9</v>
      </c>
      <c r="B4971" s="10" t="s">
        <v>54</v>
      </c>
      <c r="C4971" s="10" t="s">
        <v>4779</v>
      </c>
      <c r="D4971" s="10" t="s">
        <v>6078</v>
      </c>
      <c r="E4971" s="11" t="s">
        <v>6079</v>
      </c>
      <c r="F4971" s="10" t="s">
        <v>4741</v>
      </c>
      <c r="G4971" s="11" t="s">
        <v>4742</v>
      </c>
      <c r="H4971" s="42">
        <v>1318078.7445</v>
      </c>
      <c r="I4971" s="42">
        <v>3384.31689439615</v>
      </c>
      <c r="J4971" s="42">
        <v>92461.292203271107</v>
      </c>
      <c r="K4971" s="42">
        <v>95845.609097667199</v>
      </c>
      <c r="N4971" s="43"/>
    </row>
    <row r="4972" spans="1:14" x14ac:dyDescent="0.3">
      <c r="A4972" s="10" t="s">
        <v>9</v>
      </c>
      <c r="B4972" s="10" t="s">
        <v>54</v>
      </c>
      <c r="C4972" s="10" t="s">
        <v>4779</v>
      </c>
      <c r="D4972" s="10" t="s">
        <v>4729</v>
      </c>
      <c r="E4972" s="11" t="s">
        <v>6080</v>
      </c>
      <c r="F4972" s="10" t="s">
        <v>416</v>
      </c>
      <c r="G4972" s="11" t="s">
        <v>417</v>
      </c>
      <c r="H4972" s="42">
        <v>904853.53480000002</v>
      </c>
      <c r="I4972" s="42">
        <v>969.22079647572502</v>
      </c>
      <c r="J4972" s="42">
        <v>149999.30317600199</v>
      </c>
      <c r="K4972" s="42">
        <v>150968.523972478</v>
      </c>
      <c r="N4972" s="43"/>
    </row>
    <row r="4973" spans="1:14" x14ac:dyDescent="0.3">
      <c r="A4973" s="10" t="s">
        <v>9</v>
      </c>
      <c r="B4973" s="10" t="s">
        <v>54</v>
      </c>
      <c r="C4973" s="10" t="s">
        <v>4779</v>
      </c>
      <c r="D4973" s="10" t="s">
        <v>4729</v>
      </c>
      <c r="E4973" s="11" t="s">
        <v>6080</v>
      </c>
      <c r="F4973" s="10" t="s">
        <v>4731</v>
      </c>
      <c r="G4973" s="11" t="s">
        <v>4732</v>
      </c>
      <c r="H4973" s="42">
        <v>0</v>
      </c>
      <c r="I4973" s="42">
        <v>0</v>
      </c>
      <c r="J4973" s="42">
        <v>0</v>
      </c>
      <c r="K4973" s="42">
        <v>0</v>
      </c>
      <c r="N4973" s="43"/>
    </row>
    <row r="4974" spans="1:14" x14ac:dyDescent="0.3">
      <c r="A4974" s="10" t="s">
        <v>9</v>
      </c>
      <c r="B4974" s="10" t="s">
        <v>54</v>
      </c>
      <c r="C4974" s="10" t="s">
        <v>4779</v>
      </c>
      <c r="D4974" s="10" t="s">
        <v>4729</v>
      </c>
      <c r="E4974" s="11" t="s">
        <v>6080</v>
      </c>
      <c r="F4974" s="10" t="s">
        <v>4786</v>
      </c>
      <c r="G4974" s="11" t="s">
        <v>4787</v>
      </c>
      <c r="H4974" s="42">
        <v>895982.4216</v>
      </c>
      <c r="I4974" s="42">
        <v>959.71863180439402</v>
      </c>
      <c r="J4974" s="42">
        <v>148528.721772316</v>
      </c>
      <c r="K4974" s="42">
        <v>149488.44040411999</v>
      </c>
      <c r="N4974" s="43"/>
    </row>
    <row r="4975" spans="1:14" x14ac:dyDescent="0.3">
      <c r="A4975" s="10" t="s">
        <v>9</v>
      </c>
      <c r="B4975" s="10" t="s">
        <v>54</v>
      </c>
      <c r="C4975" s="10" t="s">
        <v>4779</v>
      </c>
      <c r="D4975" s="10" t="s">
        <v>4729</v>
      </c>
      <c r="E4975" s="11" t="s">
        <v>6080</v>
      </c>
      <c r="F4975" s="10" t="s">
        <v>6081</v>
      </c>
      <c r="G4975" s="11" t="s">
        <v>6082</v>
      </c>
      <c r="H4975" s="42">
        <v>120969.7239</v>
      </c>
      <c r="I4975" s="42">
        <v>129.57497279087201</v>
      </c>
      <c r="J4975" s="42">
        <v>20053.382777540399</v>
      </c>
      <c r="K4975" s="42">
        <v>20182.957750331301</v>
      </c>
      <c r="N4975" s="43"/>
    </row>
    <row r="4976" spans="1:14" x14ac:dyDescent="0.3">
      <c r="A4976" s="10" t="s">
        <v>9</v>
      </c>
      <c r="B4976" s="10" t="s">
        <v>54</v>
      </c>
      <c r="C4976" s="10" t="s">
        <v>4779</v>
      </c>
      <c r="D4976" s="10" t="s">
        <v>4729</v>
      </c>
      <c r="E4976" s="11" t="s">
        <v>6080</v>
      </c>
      <c r="F4976" s="10" t="s">
        <v>4739</v>
      </c>
      <c r="G4976" s="11" t="s">
        <v>4740</v>
      </c>
      <c r="H4976" s="42">
        <v>101211.3357</v>
      </c>
      <c r="I4976" s="42">
        <v>108.411060568363</v>
      </c>
      <c r="J4976" s="42">
        <v>16777.9969238755</v>
      </c>
      <c r="K4976" s="42">
        <v>16886.407984443798</v>
      </c>
      <c r="N4976" s="43"/>
    </row>
    <row r="4977" spans="1:14" x14ac:dyDescent="0.3">
      <c r="A4977" s="10" t="s">
        <v>9</v>
      </c>
      <c r="B4977" s="10" t="s">
        <v>54</v>
      </c>
      <c r="C4977" s="10" t="s">
        <v>4779</v>
      </c>
      <c r="D4977" s="10" t="s">
        <v>4729</v>
      </c>
      <c r="E4977" s="11" t="s">
        <v>6080</v>
      </c>
      <c r="F4977" s="10" t="s">
        <v>4788</v>
      </c>
      <c r="G4977" s="11" t="s">
        <v>4789</v>
      </c>
      <c r="H4977" s="42">
        <v>0</v>
      </c>
      <c r="I4977" s="42">
        <v>0</v>
      </c>
      <c r="J4977" s="42">
        <v>0</v>
      </c>
      <c r="K4977" s="42">
        <v>0</v>
      </c>
      <c r="N4977" s="43"/>
    </row>
    <row r="4978" spans="1:14" x14ac:dyDescent="0.3">
      <c r="A4978" s="10" t="s">
        <v>9</v>
      </c>
      <c r="B4978" s="10" t="s">
        <v>54</v>
      </c>
      <c r="C4978" s="10" t="s">
        <v>4779</v>
      </c>
      <c r="D4978" s="10" t="s">
        <v>4729</v>
      </c>
      <c r="E4978" s="11" t="s">
        <v>6080</v>
      </c>
      <c r="F4978" s="10" t="s">
        <v>4741</v>
      </c>
      <c r="G4978" s="11" t="s">
        <v>4742</v>
      </c>
      <c r="H4978" s="42">
        <v>185486.91</v>
      </c>
      <c r="I4978" s="42">
        <v>198.68162494600401</v>
      </c>
      <c r="J4978" s="42">
        <v>30748.5202588953</v>
      </c>
      <c r="K4978" s="42">
        <v>30947.201883841299</v>
      </c>
      <c r="N4978" s="43"/>
    </row>
    <row r="4979" spans="1:14" x14ac:dyDescent="0.3">
      <c r="A4979" s="10" t="s">
        <v>9</v>
      </c>
      <c r="B4979" s="10" t="s">
        <v>54</v>
      </c>
      <c r="C4979" s="10" t="s">
        <v>4779</v>
      </c>
      <c r="D4979" s="10" t="s">
        <v>4938</v>
      </c>
      <c r="E4979" s="11" t="s">
        <v>4939</v>
      </c>
      <c r="F4979" s="10" t="s">
        <v>416</v>
      </c>
      <c r="G4979" s="11" t="s">
        <v>417</v>
      </c>
      <c r="H4979" s="42">
        <v>1080377.5999</v>
      </c>
      <c r="I4979" s="42">
        <v>8660.4791398534599</v>
      </c>
      <c r="J4979" s="42">
        <v>316679.96597984899</v>
      </c>
      <c r="K4979" s="42">
        <v>325340.44511970202</v>
      </c>
      <c r="N4979" s="43"/>
    </row>
    <row r="4980" spans="1:14" x14ac:dyDescent="0.3">
      <c r="A4980" s="10" t="s">
        <v>9</v>
      </c>
      <c r="B4980" s="10" t="s">
        <v>54</v>
      </c>
      <c r="C4980" s="10" t="s">
        <v>4779</v>
      </c>
      <c r="D4980" s="10" t="s">
        <v>4938</v>
      </c>
      <c r="E4980" s="11" t="s">
        <v>4939</v>
      </c>
      <c r="F4980" s="10" t="s">
        <v>4731</v>
      </c>
      <c r="G4980" s="11" t="s">
        <v>4732</v>
      </c>
      <c r="H4980" s="42">
        <v>0</v>
      </c>
      <c r="I4980" s="42">
        <v>0</v>
      </c>
      <c r="J4980" s="42">
        <v>0</v>
      </c>
      <c r="K4980" s="42">
        <v>0</v>
      </c>
      <c r="N4980" s="43"/>
    </row>
    <row r="4981" spans="1:14" x14ac:dyDescent="0.3">
      <c r="A4981" s="10" t="s">
        <v>9</v>
      </c>
      <c r="B4981" s="10" t="s">
        <v>54</v>
      </c>
      <c r="C4981" s="10" t="s">
        <v>4779</v>
      </c>
      <c r="D4981" s="10" t="s">
        <v>4938</v>
      </c>
      <c r="E4981" s="11" t="s">
        <v>4939</v>
      </c>
      <c r="F4981" s="10" t="s">
        <v>4786</v>
      </c>
      <c r="G4981" s="11" t="s">
        <v>4787</v>
      </c>
      <c r="H4981" s="42">
        <v>700387.79370000004</v>
      </c>
      <c r="I4981" s="42">
        <v>5614.4202527344196</v>
      </c>
      <c r="J4981" s="42">
        <v>205297.465177267</v>
      </c>
      <c r="K4981" s="42">
        <v>210911.88543000101</v>
      </c>
      <c r="N4981" s="43"/>
    </row>
    <row r="4982" spans="1:14" x14ac:dyDescent="0.3">
      <c r="A4982" s="10" t="s">
        <v>9</v>
      </c>
      <c r="B4982" s="10" t="s">
        <v>54</v>
      </c>
      <c r="C4982" s="10" t="s">
        <v>4779</v>
      </c>
      <c r="D4982" s="10" t="s">
        <v>4938</v>
      </c>
      <c r="E4982" s="11" t="s">
        <v>4939</v>
      </c>
      <c r="F4982" s="10" t="s">
        <v>4739</v>
      </c>
      <c r="G4982" s="11" t="s">
        <v>4740</v>
      </c>
      <c r="H4982" s="42">
        <v>322145.27850000001</v>
      </c>
      <c r="I4982" s="42">
        <v>2582.3679287458899</v>
      </c>
      <c r="J4982" s="42">
        <v>94427.129794638196</v>
      </c>
      <c r="K4982" s="42">
        <v>97009.497723384105</v>
      </c>
      <c r="N4982" s="43"/>
    </row>
    <row r="4983" spans="1:14" x14ac:dyDescent="0.3">
      <c r="A4983" s="10" t="s">
        <v>9</v>
      </c>
      <c r="B4983" s="10" t="s">
        <v>54</v>
      </c>
      <c r="C4983" s="10" t="s">
        <v>4779</v>
      </c>
      <c r="D4983" s="10" t="s">
        <v>4938</v>
      </c>
      <c r="E4983" s="11" t="s">
        <v>4939</v>
      </c>
      <c r="F4983" s="10" t="s">
        <v>4788</v>
      </c>
      <c r="G4983" s="11" t="s">
        <v>4789</v>
      </c>
      <c r="H4983" s="42">
        <v>0</v>
      </c>
      <c r="I4983" s="42">
        <v>0</v>
      </c>
      <c r="J4983" s="42">
        <v>0</v>
      </c>
      <c r="K4983" s="42">
        <v>0</v>
      </c>
      <c r="N4983" s="43"/>
    </row>
    <row r="4984" spans="1:14" x14ac:dyDescent="0.3">
      <c r="A4984" s="10" t="s">
        <v>9</v>
      </c>
      <c r="B4984" s="10" t="s">
        <v>54</v>
      </c>
      <c r="C4984" s="10" t="s">
        <v>4779</v>
      </c>
      <c r="D4984" s="10" t="s">
        <v>4938</v>
      </c>
      <c r="E4984" s="11" t="s">
        <v>4939</v>
      </c>
      <c r="F4984" s="10" t="s">
        <v>4741</v>
      </c>
      <c r="G4984" s="11" t="s">
        <v>4742</v>
      </c>
      <c r="H4984" s="42">
        <v>21151.417099999999</v>
      </c>
      <c r="I4984" s="42">
        <v>169.55313263247299</v>
      </c>
      <c r="J4984" s="42">
        <v>6199.8971889143004</v>
      </c>
      <c r="K4984" s="42">
        <v>6369.4503215467703</v>
      </c>
      <c r="N4984" s="43"/>
    </row>
    <row r="4985" spans="1:14" x14ac:dyDescent="0.3">
      <c r="A4985" s="10" t="s">
        <v>9</v>
      </c>
      <c r="B4985" s="10" t="s">
        <v>54</v>
      </c>
      <c r="C4985" s="10" t="s">
        <v>4779</v>
      </c>
      <c r="D4985" s="10" t="s">
        <v>6083</v>
      </c>
      <c r="E4985" s="11" t="s">
        <v>6084</v>
      </c>
      <c r="F4985" s="10" t="s">
        <v>13</v>
      </c>
      <c r="G4985" s="11" t="s">
        <v>415</v>
      </c>
      <c r="H4985" s="42">
        <v>0</v>
      </c>
      <c r="I4985" s="42">
        <v>0</v>
      </c>
      <c r="J4985" s="42">
        <v>0</v>
      </c>
      <c r="K4985" s="42">
        <v>0</v>
      </c>
      <c r="N4985" s="43"/>
    </row>
    <row r="4986" spans="1:14" x14ac:dyDescent="0.3">
      <c r="A4986" s="10" t="s">
        <v>9</v>
      </c>
      <c r="B4986" s="10" t="s">
        <v>54</v>
      </c>
      <c r="C4986" s="10" t="s">
        <v>4779</v>
      </c>
      <c r="D4986" s="10" t="s">
        <v>6083</v>
      </c>
      <c r="E4986" s="11" t="s">
        <v>6084</v>
      </c>
      <c r="F4986" s="10" t="s">
        <v>416</v>
      </c>
      <c r="G4986" s="11" t="s">
        <v>417</v>
      </c>
      <c r="H4986" s="42">
        <v>841440.44350000005</v>
      </c>
      <c r="I4986" s="42">
        <v>6168.0615699610298</v>
      </c>
      <c r="J4986" s="42">
        <v>105738.837681096</v>
      </c>
      <c r="K4986" s="42">
        <v>111906.899251057</v>
      </c>
      <c r="N4986" s="43"/>
    </row>
    <row r="4987" spans="1:14" x14ac:dyDescent="0.3">
      <c r="A4987" s="10" t="s">
        <v>9</v>
      </c>
      <c r="B4987" s="10" t="s">
        <v>54</v>
      </c>
      <c r="C4987" s="10" t="s">
        <v>4779</v>
      </c>
      <c r="D4987" s="10" t="s">
        <v>6083</v>
      </c>
      <c r="E4987" s="11" t="s">
        <v>6084</v>
      </c>
      <c r="F4987" s="10" t="s">
        <v>4731</v>
      </c>
      <c r="G4987" s="11" t="s">
        <v>4732</v>
      </c>
      <c r="H4987" s="42">
        <v>0</v>
      </c>
      <c r="I4987" s="42">
        <v>0</v>
      </c>
      <c r="J4987" s="42">
        <v>0</v>
      </c>
      <c r="K4987" s="42">
        <v>0</v>
      </c>
      <c r="N4987" s="43"/>
    </row>
    <row r="4988" spans="1:14" x14ac:dyDescent="0.3">
      <c r="A4988" s="10" t="s">
        <v>9</v>
      </c>
      <c r="B4988" s="10" t="s">
        <v>54</v>
      </c>
      <c r="C4988" s="10" t="s">
        <v>4779</v>
      </c>
      <c r="D4988" s="10" t="s">
        <v>6083</v>
      </c>
      <c r="E4988" s="11" t="s">
        <v>6084</v>
      </c>
      <c r="F4988" s="10" t="s">
        <v>4786</v>
      </c>
      <c r="G4988" s="11" t="s">
        <v>4787</v>
      </c>
      <c r="H4988" s="42">
        <v>0</v>
      </c>
      <c r="I4988" s="42">
        <v>0</v>
      </c>
      <c r="J4988" s="42">
        <v>0</v>
      </c>
      <c r="K4988" s="42">
        <v>0</v>
      </c>
      <c r="N4988" s="43"/>
    </row>
    <row r="4989" spans="1:14" x14ac:dyDescent="0.3">
      <c r="A4989" s="10" t="s">
        <v>9</v>
      </c>
      <c r="B4989" s="10" t="s">
        <v>54</v>
      </c>
      <c r="C4989" s="10" t="s">
        <v>4779</v>
      </c>
      <c r="D4989" s="10" t="s">
        <v>6083</v>
      </c>
      <c r="E4989" s="11" t="s">
        <v>6084</v>
      </c>
      <c r="F4989" s="10" t="s">
        <v>4794</v>
      </c>
      <c r="G4989" s="11" t="s">
        <v>4795</v>
      </c>
      <c r="H4989" s="42">
        <v>28793.6001</v>
      </c>
      <c r="I4989" s="42">
        <v>211.06746156571</v>
      </c>
      <c r="J4989" s="42">
        <v>3618.3212189301298</v>
      </c>
      <c r="K4989" s="42">
        <v>3829.3886804958402</v>
      </c>
      <c r="N4989" s="43"/>
    </row>
    <row r="4990" spans="1:14" x14ac:dyDescent="0.3">
      <c r="A4990" s="10" t="s">
        <v>9</v>
      </c>
      <c r="B4990" s="10" t="s">
        <v>54</v>
      </c>
      <c r="C4990" s="10" t="s">
        <v>4779</v>
      </c>
      <c r="D4990" s="10" t="s">
        <v>6083</v>
      </c>
      <c r="E4990" s="11" t="s">
        <v>6084</v>
      </c>
      <c r="F4990" s="10" t="s">
        <v>4741</v>
      </c>
      <c r="G4990" s="11" t="s">
        <v>4742</v>
      </c>
      <c r="H4990" s="42">
        <v>61788.841500000002</v>
      </c>
      <c r="I4990" s="42">
        <v>452.93446687920698</v>
      </c>
      <c r="J4990" s="42">
        <v>7764.6378088629499</v>
      </c>
      <c r="K4990" s="42">
        <v>8217.5722757421499</v>
      </c>
      <c r="N4990" s="43"/>
    </row>
    <row r="4991" spans="1:14" x14ac:dyDescent="0.3">
      <c r="A4991" s="10" t="s">
        <v>9</v>
      </c>
      <c r="B4991" s="10" t="s">
        <v>54</v>
      </c>
      <c r="C4991" s="10" t="s">
        <v>4779</v>
      </c>
      <c r="D4991" s="10" t="s">
        <v>4926</v>
      </c>
      <c r="E4991" s="11" t="s">
        <v>6085</v>
      </c>
      <c r="F4991" s="10" t="s">
        <v>13</v>
      </c>
      <c r="G4991" s="11" t="s">
        <v>415</v>
      </c>
      <c r="H4991" s="42">
        <v>0</v>
      </c>
      <c r="I4991" s="42">
        <v>0</v>
      </c>
      <c r="J4991" s="42">
        <v>0</v>
      </c>
      <c r="K4991" s="42">
        <v>0</v>
      </c>
      <c r="N4991" s="43"/>
    </row>
    <row r="4992" spans="1:14" x14ac:dyDescent="0.3">
      <c r="A4992" s="10" t="s">
        <v>9</v>
      </c>
      <c r="B4992" s="10" t="s">
        <v>54</v>
      </c>
      <c r="C4992" s="10" t="s">
        <v>4779</v>
      </c>
      <c r="D4992" s="10" t="s">
        <v>4926</v>
      </c>
      <c r="E4992" s="11" t="s">
        <v>6085</v>
      </c>
      <c r="F4992" s="10" t="s">
        <v>416</v>
      </c>
      <c r="G4992" s="11" t="s">
        <v>417</v>
      </c>
      <c r="H4992" s="42">
        <v>250220.6684</v>
      </c>
      <c r="I4992" s="42">
        <v>1148.71425978055</v>
      </c>
      <c r="J4992" s="42">
        <v>10.806195208824001</v>
      </c>
      <c r="K4992" s="42">
        <v>1159.5204549893699</v>
      </c>
      <c r="N4992" s="43"/>
    </row>
    <row r="4993" spans="1:14" x14ac:dyDescent="0.3">
      <c r="A4993" s="10" t="s">
        <v>9</v>
      </c>
      <c r="B4993" s="10" t="s">
        <v>54</v>
      </c>
      <c r="C4993" s="10" t="s">
        <v>4779</v>
      </c>
      <c r="D4993" s="10" t="s">
        <v>4926</v>
      </c>
      <c r="E4993" s="11" t="s">
        <v>6085</v>
      </c>
      <c r="F4993" s="10" t="s">
        <v>4731</v>
      </c>
      <c r="G4993" s="11" t="s">
        <v>4732</v>
      </c>
      <c r="H4993" s="42">
        <v>0</v>
      </c>
      <c r="I4993" s="42">
        <v>0</v>
      </c>
      <c r="J4993" s="42">
        <v>0</v>
      </c>
      <c r="K4993" s="42">
        <v>0</v>
      </c>
      <c r="N4993" s="43"/>
    </row>
    <row r="4994" spans="1:14" x14ac:dyDescent="0.3">
      <c r="A4994" s="10" t="s">
        <v>9</v>
      </c>
      <c r="B4994" s="10" t="s">
        <v>54</v>
      </c>
      <c r="C4994" s="10" t="s">
        <v>4779</v>
      </c>
      <c r="D4994" s="10" t="s">
        <v>4926</v>
      </c>
      <c r="E4994" s="11" t="s">
        <v>6085</v>
      </c>
      <c r="F4994" s="10" t="s">
        <v>4786</v>
      </c>
      <c r="G4994" s="11" t="s">
        <v>4787</v>
      </c>
      <c r="H4994" s="42">
        <v>53270.9928</v>
      </c>
      <c r="I4994" s="42">
        <v>244.55673234905501</v>
      </c>
      <c r="J4994" s="42">
        <v>2.3005963118285799</v>
      </c>
      <c r="K4994" s="42">
        <v>246.85732866088401</v>
      </c>
      <c r="N4994" s="43"/>
    </row>
    <row r="4995" spans="1:14" x14ac:dyDescent="0.3">
      <c r="A4995" s="10" t="s">
        <v>9</v>
      </c>
      <c r="B4995" s="10" t="s">
        <v>54</v>
      </c>
      <c r="C4995" s="10" t="s">
        <v>4779</v>
      </c>
      <c r="D4995" s="10" t="s">
        <v>4926</v>
      </c>
      <c r="E4995" s="11" t="s">
        <v>6085</v>
      </c>
      <c r="F4995" s="10" t="s">
        <v>4859</v>
      </c>
      <c r="G4995" s="11" t="s">
        <v>4860</v>
      </c>
      <c r="H4995" s="42">
        <v>6398.0826999999999</v>
      </c>
      <c r="I4995" s="42">
        <v>29.372349054977899</v>
      </c>
      <c r="J4995" s="42">
        <v>0.27631182857471098</v>
      </c>
      <c r="K4995" s="42">
        <v>29.648660883552601</v>
      </c>
      <c r="N4995" s="43"/>
    </row>
    <row r="4996" spans="1:14" x14ac:dyDescent="0.3">
      <c r="A4996" s="10" t="s">
        <v>9</v>
      </c>
      <c r="B4996" s="10" t="s">
        <v>54</v>
      </c>
      <c r="C4996" s="10" t="s">
        <v>4779</v>
      </c>
      <c r="D4996" s="10" t="s">
        <v>4926</v>
      </c>
      <c r="E4996" s="11" t="s">
        <v>6085</v>
      </c>
      <c r="F4996" s="10" t="s">
        <v>4788</v>
      </c>
      <c r="G4996" s="11" t="s">
        <v>4789</v>
      </c>
      <c r="H4996" s="42">
        <v>0</v>
      </c>
      <c r="I4996" s="42">
        <v>0</v>
      </c>
      <c r="J4996" s="42">
        <v>0</v>
      </c>
      <c r="K4996" s="42">
        <v>0</v>
      </c>
      <c r="N4996" s="43"/>
    </row>
    <row r="4997" spans="1:14" x14ac:dyDescent="0.3">
      <c r="A4997" s="10" t="s">
        <v>9</v>
      </c>
      <c r="B4997" s="10" t="s">
        <v>54</v>
      </c>
      <c r="C4997" s="10" t="s">
        <v>4779</v>
      </c>
      <c r="D4997" s="10" t="s">
        <v>4926</v>
      </c>
      <c r="E4997" s="11" t="s">
        <v>6085</v>
      </c>
      <c r="F4997" s="10" t="s">
        <v>4741</v>
      </c>
      <c r="G4997" s="11" t="s">
        <v>4742</v>
      </c>
      <c r="H4997" s="42">
        <v>34772.188499999997</v>
      </c>
      <c r="I4997" s="42">
        <v>159.63233182053199</v>
      </c>
      <c r="J4997" s="42">
        <v>1.50169472051474</v>
      </c>
      <c r="K4997" s="42">
        <v>161.13402654104701</v>
      </c>
      <c r="N4997" s="43"/>
    </row>
    <row r="4998" spans="1:14" x14ac:dyDescent="0.3">
      <c r="A4998" s="10" t="s">
        <v>9</v>
      </c>
      <c r="B4998" s="10" t="s">
        <v>54</v>
      </c>
      <c r="C4998" s="10" t="s">
        <v>4779</v>
      </c>
      <c r="D4998" s="10" t="s">
        <v>4731</v>
      </c>
      <c r="E4998" s="11" t="s">
        <v>6086</v>
      </c>
      <c r="F4998" s="10" t="s">
        <v>13</v>
      </c>
      <c r="G4998" s="11" t="s">
        <v>415</v>
      </c>
      <c r="H4998" s="42">
        <v>0</v>
      </c>
      <c r="I4998" s="42">
        <v>0</v>
      </c>
      <c r="J4998" s="42">
        <v>0</v>
      </c>
      <c r="K4998" s="42">
        <v>0</v>
      </c>
      <c r="N4998" s="43"/>
    </row>
    <row r="4999" spans="1:14" x14ac:dyDescent="0.3">
      <c r="A4999" s="10" t="s">
        <v>9</v>
      </c>
      <c r="B4999" s="10" t="s">
        <v>54</v>
      </c>
      <c r="C4999" s="10" t="s">
        <v>4779</v>
      </c>
      <c r="D4999" s="10" t="s">
        <v>4731</v>
      </c>
      <c r="E4999" s="11" t="s">
        <v>6086</v>
      </c>
      <c r="F4999" s="10" t="s">
        <v>416</v>
      </c>
      <c r="G4999" s="11" t="s">
        <v>417</v>
      </c>
      <c r="H4999" s="42">
        <v>295998.26069999998</v>
      </c>
      <c r="I4999" s="42">
        <v>951.91192058956199</v>
      </c>
      <c r="J4999" s="42">
        <v>566.39954091469303</v>
      </c>
      <c r="K4999" s="42">
        <v>1518.31146150426</v>
      </c>
      <c r="N4999" s="43"/>
    </row>
    <row r="5000" spans="1:14" x14ac:dyDescent="0.3">
      <c r="A5000" s="10" t="s">
        <v>9</v>
      </c>
      <c r="B5000" s="10" t="s">
        <v>54</v>
      </c>
      <c r="C5000" s="10" t="s">
        <v>4779</v>
      </c>
      <c r="D5000" s="10" t="s">
        <v>4731</v>
      </c>
      <c r="E5000" s="11" t="s">
        <v>6086</v>
      </c>
      <c r="F5000" s="10" t="s">
        <v>4867</v>
      </c>
      <c r="G5000" s="11" t="s">
        <v>4868</v>
      </c>
      <c r="H5000" s="42">
        <v>33050.051099999997</v>
      </c>
      <c r="I5000" s="42">
        <v>106.286900285757</v>
      </c>
      <c r="J5000" s="42">
        <v>0</v>
      </c>
      <c r="K5000" s="42">
        <v>106.286900285757</v>
      </c>
      <c r="N5000" s="43"/>
    </row>
    <row r="5001" spans="1:14" x14ac:dyDescent="0.3">
      <c r="A5001" s="10" t="s">
        <v>9</v>
      </c>
      <c r="B5001" s="10" t="s">
        <v>54</v>
      </c>
      <c r="C5001" s="10" t="s">
        <v>4779</v>
      </c>
      <c r="D5001" s="10" t="s">
        <v>4731</v>
      </c>
      <c r="E5001" s="11" t="s">
        <v>6086</v>
      </c>
      <c r="F5001" s="10" t="s">
        <v>4731</v>
      </c>
      <c r="G5001" s="11" t="s">
        <v>4732</v>
      </c>
      <c r="H5001" s="42">
        <v>0</v>
      </c>
      <c r="I5001" s="42">
        <v>0</v>
      </c>
      <c r="J5001" s="42">
        <v>0</v>
      </c>
      <c r="K5001" s="42">
        <v>0</v>
      </c>
      <c r="N5001" s="43"/>
    </row>
    <row r="5002" spans="1:14" x14ac:dyDescent="0.3">
      <c r="A5002" s="10" t="s">
        <v>9</v>
      </c>
      <c r="B5002" s="10" t="s">
        <v>54</v>
      </c>
      <c r="C5002" s="10" t="s">
        <v>4779</v>
      </c>
      <c r="D5002" s="10" t="s">
        <v>4731</v>
      </c>
      <c r="E5002" s="11" t="s">
        <v>6086</v>
      </c>
      <c r="F5002" s="10" t="s">
        <v>4786</v>
      </c>
      <c r="G5002" s="11" t="s">
        <v>4787</v>
      </c>
      <c r="H5002" s="42">
        <v>0</v>
      </c>
      <c r="I5002" s="42">
        <v>0</v>
      </c>
      <c r="J5002" s="42">
        <v>0</v>
      </c>
      <c r="K5002" s="42">
        <v>0</v>
      </c>
      <c r="N5002" s="43"/>
    </row>
    <row r="5003" spans="1:14" x14ac:dyDescent="0.3">
      <c r="A5003" s="10" t="s">
        <v>9</v>
      </c>
      <c r="B5003" s="10" t="s">
        <v>54</v>
      </c>
      <c r="C5003" s="10" t="s">
        <v>4779</v>
      </c>
      <c r="D5003" s="10" t="s">
        <v>4731</v>
      </c>
      <c r="E5003" s="11" t="s">
        <v>6086</v>
      </c>
      <c r="F5003" s="10" t="s">
        <v>4788</v>
      </c>
      <c r="G5003" s="11" t="s">
        <v>4789</v>
      </c>
      <c r="H5003" s="42">
        <v>0</v>
      </c>
      <c r="I5003" s="42">
        <v>0</v>
      </c>
      <c r="J5003" s="42">
        <v>0</v>
      </c>
      <c r="K5003" s="42">
        <v>0</v>
      </c>
      <c r="N5003" s="43"/>
    </row>
    <row r="5004" spans="1:14" x14ac:dyDescent="0.3">
      <c r="A5004" s="10" t="s">
        <v>9</v>
      </c>
      <c r="B5004" s="10" t="s">
        <v>54</v>
      </c>
      <c r="C5004" s="10" t="s">
        <v>4779</v>
      </c>
      <c r="D5004" s="10" t="s">
        <v>4731</v>
      </c>
      <c r="E5004" s="11" t="s">
        <v>6086</v>
      </c>
      <c r="F5004" s="10" t="s">
        <v>4741</v>
      </c>
      <c r="G5004" s="11" t="s">
        <v>4742</v>
      </c>
      <c r="H5004" s="42">
        <v>23735.945800000001</v>
      </c>
      <c r="I5004" s="42">
        <v>76.333319296134803</v>
      </c>
      <c r="J5004" s="42">
        <v>45.419283098217598</v>
      </c>
      <c r="K5004" s="42">
        <v>121.752602394352</v>
      </c>
      <c r="N5004" s="43"/>
    </row>
    <row r="5005" spans="1:14" x14ac:dyDescent="0.3">
      <c r="A5005" s="10" t="s">
        <v>9</v>
      </c>
      <c r="B5005" s="10" t="s">
        <v>54</v>
      </c>
      <c r="C5005" s="10" t="s">
        <v>4779</v>
      </c>
      <c r="D5005" s="10" t="s">
        <v>6087</v>
      </c>
      <c r="E5005" s="11" t="s">
        <v>6088</v>
      </c>
      <c r="F5005" s="10" t="s">
        <v>416</v>
      </c>
      <c r="G5005" s="11" t="s">
        <v>417</v>
      </c>
      <c r="H5005" s="42">
        <v>588098.80870000005</v>
      </c>
      <c r="I5005" s="42">
        <v>2094.4702634637702</v>
      </c>
      <c r="J5005" s="42">
        <v>59940.496810037599</v>
      </c>
      <c r="K5005" s="42">
        <v>62034.967073501401</v>
      </c>
      <c r="N5005" s="43"/>
    </row>
    <row r="5006" spans="1:14" x14ac:dyDescent="0.3">
      <c r="A5006" s="10" t="s">
        <v>9</v>
      </c>
      <c r="B5006" s="10" t="s">
        <v>54</v>
      </c>
      <c r="C5006" s="10" t="s">
        <v>4779</v>
      </c>
      <c r="D5006" s="10" t="s">
        <v>6087</v>
      </c>
      <c r="E5006" s="11" t="s">
        <v>6088</v>
      </c>
      <c r="F5006" s="10" t="s">
        <v>4731</v>
      </c>
      <c r="G5006" s="11" t="s">
        <v>4732</v>
      </c>
      <c r="H5006" s="42">
        <v>0</v>
      </c>
      <c r="I5006" s="42">
        <v>0</v>
      </c>
      <c r="J5006" s="42">
        <v>0</v>
      </c>
      <c r="K5006" s="42">
        <v>0</v>
      </c>
      <c r="N5006" s="43"/>
    </row>
    <row r="5007" spans="1:14" x14ac:dyDescent="0.3">
      <c r="A5007" s="10" t="s">
        <v>9</v>
      </c>
      <c r="B5007" s="10" t="s">
        <v>54</v>
      </c>
      <c r="C5007" s="10" t="s">
        <v>4779</v>
      </c>
      <c r="D5007" s="10" t="s">
        <v>6087</v>
      </c>
      <c r="E5007" s="11" t="s">
        <v>6088</v>
      </c>
      <c r="F5007" s="10" t="s">
        <v>4786</v>
      </c>
      <c r="G5007" s="11" t="s">
        <v>4787</v>
      </c>
      <c r="H5007" s="42">
        <v>0</v>
      </c>
      <c r="I5007" s="42">
        <v>0</v>
      </c>
      <c r="J5007" s="42">
        <v>0</v>
      </c>
      <c r="K5007" s="42">
        <v>0</v>
      </c>
      <c r="N5007" s="43"/>
    </row>
    <row r="5008" spans="1:14" x14ac:dyDescent="0.3">
      <c r="A5008" s="10" t="s">
        <v>9</v>
      </c>
      <c r="B5008" s="10" t="s">
        <v>54</v>
      </c>
      <c r="C5008" s="10" t="s">
        <v>4779</v>
      </c>
      <c r="D5008" s="10" t="s">
        <v>6087</v>
      </c>
      <c r="E5008" s="11" t="s">
        <v>6088</v>
      </c>
      <c r="F5008" s="10" t="s">
        <v>4739</v>
      </c>
      <c r="G5008" s="11" t="s">
        <v>4740</v>
      </c>
      <c r="H5008" s="42">
        <v>0</v>
      </c>
      <c r="I5008" s="42">
        <v>0</v>
      </c>
      <c r="J5008" s="42">
        <v>0</v>
      </c>
      <c r="K5008" s="42">
        <v>0</v>
      </c>
      <c r="N5008" s="43"/>
    </row>
    <row r="5009" spans="1:14" x14ac:dyDescent="0.3">
      <c r="A5009" s="10" t="s">
        <v>9</v>
      </c>
      <c r="B5009" s="10" t="s">
        <v>54</v>
      </c>
      <c r="C5009" s="10" t="s">
        <v>4779</v>
      </c>
      <c r="D5009" s="10" t="s">
        <v>6087</v>
      </c>
      <c r="E5009" s="11" t="s">
        <v>6088</v>
      </c>
      <c r="F5009" s="10" t="s">
        <v>4788</v>
      </c>
      <c r="G5009" s="11" t="s">
        <v>4789</v>
      </c>
      <c r="H5009" s="42">
        <v>0</v>
      </c>
      <c r="I5009" s="42">
        <v>0</v>
      </c>
      <c r="J5009" s="42">
        <v>0</v>
      </c>
      <c r="K5009" s="42">
        <v>0</v>
      </c>
      <c r="N5009" s="43"/>
    </row>
    <row r="5010" spans="1:14" x14ac:dyDescent="0.3">
      <c r="A5010" s="10" t="s">
        <v>9</v>
      </c>
      <c r="B5010" s="10" t="s">
        <v>54</v>
      </c>
      <c r="C5010" s="10" t="s">
        <v>4779</v>
      </c>
      <c r="D5010" s="10" t="s">
        <v>6087</v>
      </c>
      <c r="E5010" s="11" t="s">
        <v>6088</v>
      </c>
      <c r="F5010" s="10" t="s">
        <v>4741</v>
      </c>
      <c r="G5010" s="11" t="s">
        <v>4742</v>
      </c>
      <c r="H5010" s="42">
        <v>78559.819499999998</v>
      </c>
      <c r="I5010" s="42">
        <v>279.78496706702799</v>
      </c>
      <c r="J5010" s="42">
        <v>8007.0126649796503</v>
      </c>
      <c r="K5010" s="42">
        <v>8286.7976320466805</v>
      </c>
      <c r="N5010" s="43"/>
    </row>
    <row r="5011" spans="1:14" x14ac:dyDescent="0.3">
      <c r="A5011" s="10" t="s">
        <v>9</v>
      </c>
      <c r="B5011" s="10" t="s">
        <v>54</v>
      </c>
      <c r="C5011" s="10" t="s">
        <v>4779</v>
      </c>
      <c r="D5011" s="10" t="s">
        <v>6087</v>
      </c>
      <c r="E5011" s="11" t="s">
        <v>6088</v>
      </c>
      <c r="F5011" s="10" t="s">
        <v>6089</v>
      </c>
      <c r="G5011" s="11" t="s">
        <v>414</v>
      </c>
      <c r="H5011" s="42">
        <v>128179.3944</v>
      </c>
      <c r="I5011" s="42">
        <v>469.02064372522398</v>
      </c>
      <c r="J5011" s="42">
        <v>10655.3028977674</v>
      </c>
      <c r="K5011" s="42">
        <v>11124.3235414926</v>
      </c>
      <c r="N5011" s="43"/>
    </row>
    <row r="5012" spans="1:14" x14ac:dyDescent="0.3">
      <c r="A5012" s="10" t="s">
        <v>9</v>
      </c>
      <c r="B5012" s="10" t="s">
        <v>54</v>
      </c>
      <c r="C5012" s="10" t="s">
        <v>4779</v>
      </c>
      <c r="D5012" s="10" t="s">
        <v>6087</v>
      </c>
      <c r="E5012" s="11" t="s">
        <v>6088</v>
      </c>
      <c r="F5012" s="10" t="s">
        <v>4909</v>
      </c>
      <c r="G5012" s="11" t="s">
        <v>4910</v>
      </c>
      <c r="H5012" s="42">
        <v>65079.075100000002</v>
      </c>
      <c r="I5012" s="42">
        <v>238.130549815894</v>
      </c>
      <c r="J5012" s="42">
        <v>5409.8964969796798</v>
      </c>
      <c r="K5012" s="42">
        <v>5648.0270467955697</v>
      </c>
      <c r="N5012" s="43"/>
    </row>
    <row r="5013" spans="1:14" x14ac:dyDescent="0.3">
      <c r="A5013" s="10" t="s">
        <v>9</v>
      </c>
      <c r="B5013" s="10" t="s">
        <v>54</v>
      </c>
      <c r="C5013" s="10" t="s">
        <v>11</v>
      </c>
      <c r="D5013" s="10" t="s">
        <v>176</v>
      </c>
      <c r="E5013" s="11" t="s">
        <v>3010</v>
      </c>
      <c r="F5013" s="10" t="s">
        <v>25</v>
      </c>
      <c r="G5013" s="11" t="s">
        <v>4887</v>
      </c>
      <c r="H5013" s="42">
        <v>1802733.0669</v>
      </c>
      <c r="I5013" s="42">
        <v>3958.0538556033298</v>
      </c>
      <c r="J5013" s="42">
        <v>0</v>
      </c>
      <c r="K5013" s="42">
        <v>3958.0538556033298</v>
      </c>
      <c r="N5013" s="43"/>
    </row>
    <row r="5014" spans="1:14" x14ac:dyDescent="0.3">
      <c r="A5014" s="10" t="s">
        <v>9</v>
      </c>
      <c r="B5014" s="10" t="s">
        <v>54</v>
      </c>
      <c r="C5014" s="10" t="s">
        <v>11</v>
      </c>
      <c r="D5014" s="10" t="s">
        <v>176</v>
      </c>
      <c r="E5014" s="11" t="s">
        <v>3010</v>
      </c>
      <c r="F5014" s="10" t="s">
        <v>13</v>
      </c>
      <c r="G5014" s="11" t="s">
        <v>415</v>
      </c>
      <c r="H5014" s="42">
        <v>0</v>
      </c>
      <c r="I5014" s="42">
        <v>0</v>
      </c>
      <c r="J5014" s="42">
        <v>0</v>
      </c>
      <c r="K5014" s="42">
        <v>0</v>
      </c>
      <c r="N5014" s="43"/>
    </row>
    <row r="5015" spans="1:14" x14ac:dyDescent="0.3">
      <c r="A5015" s="10" t="s">
        <v>9</v>
      </c>
      <c r="B5015" s="10" t="s">
        <v>54</v>
      </c>
      <c r="C5015" s="10" t="s">
        <v>11</v>
      </c>
      <c r="D5015" s="10" t="s">
        <v>176</v>
      </c>
      <c r="E5015" s="11" t="s">
        <v>3010</v>
      </c>
      <c r="F5015" s="10" t="s">
        <v>15</v>
      </c>
      <c r="G5015" s="11" t="s">
        <v>418</v>
      </c>
      <c r="H5015" s="42">
        <v>14805628.4157</v>
      </c>
      <c r="I5015" s="42">
        <v>39357.325045546102</v>
      </c>
      <c r="J5015" s="42">
        <v>0</v>
      </c>
      <c r="K5015" s="42">
        <v>39357.325045546102</v>
      </c>
      <c r="N5015" s="43"/>
    </row>
    <row r="5016" spans="1:14" x14ac:dyDescent="0.3">
      <c r="A5016" s="10" t="s">
        <v>9</v>
      </c>
      <c r="B5016" s="10" t="s">
        <v>54</v>
      </c>
      <c r="C5016" s="10" t="s">
        <v>11</v>
      </c>
      <c r="D5016" s="10" t="s">
        <v>176</v>
      </c>
      <c r="E5016" s="11" t="s">
        <v>3010</v>
      </c>
      <c r="F5016" s="10" t="s">
        <v>17</v>
      </c>
      <c r="G5016" s="11" t="s">
        <v>4798</v>
      </c>
      <c r="H5016" s="42">
        <v>0</v>
      </c>
      <c r="I5016" s="42">
        <v>0</v>
      </c>
      <c r="J5016" s="42">
        <v>0</v>
      </c>
      <c r="K5016" s="42">
        <v>0</v>
      </c>
      <c r="N5016" s="43"/>
    </row>
    <row r="5017" spans="1:14" x14ac:dyDescent="0.3">
      <c r="A5017" s="10" t="s">
        <v>9</v>
      </c>
      <c r="B5017" s="10" t="s">
        <v>54</v>
      </c>
      <c r="C5017" s="10" t="s">
        <v>11</v>
      </c>
      <c r="D5017" s="10" t="s">
        <v>176</v>
      </c>
      <c r="E5017" s="11" t="s">
        <v>3010</v>
      </c>
      <c r="F5017" s="10" t="s">
        <v>18</v>
      </c>
      <c r="G5017" s="11" t="s">
        <v>4799</v>
      </c>
      <c r="H5017" s="42">
        <v>8839293.0437000003</v>
      </c>
      <c r="I5017" s="42">
        <v>23497.207934321901</v>
      </c>
      <c r="J5017" s="42">
        <v>3179203.89112576</v>
      </c>
      <c r="K5017" s="42">
        <v>3202701.09906008</v>
      </c>
      <c r="N5017" s="43"/>
    </row>
    <row r="5018" spans="1:14" x14ac:dyDescent="0.3">
      <c r="A5018" s="10" t="s">
        <v>9</v>
      </c>
      <c r="B5018" s="10" t="s">
        <v>54</v>
      </c>
      <c r="C5018" s="10" t="s">
        <v>11</v>
      </c>
      <c r="D5018" s="10" t="s">
        <v>174</v>
      </c>
      <c r="E5018" s="11" t="s">
        <v>3011</v>
      </c>
      <c r="F5018" s="10" t="s">
        <v>25</v>
      </c>
      <c r="G5018" s="11" t="s">
        <v>4887</v>
      </c>
      <c r="H5018" s="42">
        <v>0</v>
      </c>
      <c r="I5018" s="42">
        <v>0</v>
      </c>
      <c r="J5018" s="42">
        <v>0</v>
      </c>
      <c r="K5018" s="42">
        <v>0</v>
      </c>
      <c r="N5018" s="43"/>
    </row>
    <row r="5019" spans="1:14" x14ac:dyDescent="0.3">
      <c r="A5019" s="10" t="s">
        <v>9</v>
      </c>
      <c r="B5019" s="10" t="s">
        <v>54</v>
      </c>
      <c r="C5019" s="10" t="s">
        <v>11</v>
      </c>
      <c r="D5019" s="10" t="s">
        <v>174</v>
      </c>
      <c r="E5019" s="11" t="s">
        <v>3011</v>
      </c>
      <c r="F5019" s="10" t="s">
        <v>15</v>
      </c>
      <c r="G5019" s="11" t="s">
        <v>418</v>
      </c>
      <c r="H5019" s="42">
        <v>16032421.749</v>
      </c>
      <c r="I5019" s="42">
        <v>20572.3442512291</v>
      </c>
      <c r="J5019" s="42">
        <v>0</v>
      </c>
      <c r="K5019" s="42">
        <v>20572.3442512291</v>
      </c>
      <c r="N5019" s="43"/>
    </row>
    <row r="5020" spans="1:14" x14ac:dyDescent="0.3">
      <c r="A5020" s="10" t="s">
        <v>9</v>
      </c>
      <c r="B5020" s="10" t="s">
        <v>54</v>
      </c>
      <c r="C5020" s="10" t="s">
        <v>11</v>
      </c>
      <c r="D5020" s="10" t="s">
        <v>174</v>
      </c>
      <c r="E5020" s="11" t="s">
        <v>3011</v>
      </c>
      <c r="F5020" s="10" t="s">
        <v>17</v>
      </c>
      <c r="G5020" s="11" t="s">
        <v>4798</v>
      </c>
      <c r="H5020" s="42">
        <v>0</v>
      </c>
      <c r="I5020" s="42">
        <v>0</v>
      </c>
      <c r="J5020" s="42">
        <v>0</v>
      </c>
      <c r="K5020" s="42">
        <v>0</v>
      </c>
      <c r="N5020" s="43"/>
    </row>
    <row r="5021" spans="1:14" x14ac:dyDescent="0.3">
      <c r="A5021" s="10" t="s">
        <v>9</v>
      </c>
      <c r="B5021" s="10" t="s">
        <v>54</v>
      </c>
      <c r="C5021" s="10" t="s">
        <v>11</v>
      </c>
      <c r="D5021" s="10" t="s">
        <v>174</v>
      </c>
      <c r="E5021" s="11" t="s">
        <v>3011</v>
      </c>
      <c r="F5021" s="10" t="s">
        <v>18</v>
      </c>
      <c r="G5021" s="11" t="s">
        <v>4799</v>
      </c>
      <c r="H5021" s="42">
        <v>11528778.685900001</v>
      </c>
      <c r="I5021" s="42">
        <v>14793.398504427199</v>
      </c>
      <c r="J5021" s="42">
        <v>1046499.04488733</v>
      </c>
      <c r="K5021" s="42">
        <v>1061292.4433917601</v>
      </c>
      <c r="N5021" s="43"/>
    </row>
    <row r="5022" spans="1:14" x14ac:dyDescent="0.3">
      <c r="A5022" s="10" t="s">
        <v>9</v>
      </c>
      <c r="B5022" s="10" t="s">
        <v>54</v>
      </c>
      <c r="C5022" s="10" t="s">
        <v>11</v>
      </c>
      <c r="D5022" s="10" t="s">
        <v>53</v>
      </c>
      <c r="E5022" s="11" t="s">
        <v>440</v>
      </c>
      <c r="F5022" s="10" t="s">
        <v>13</v>
      </c>
      <c r="G5022" s="11" t="s">
        <v>415</v>
      </c>
      <c r="H5022" s="42">
        <v>0</v>
      </c>
      <c r="I5022" s="42">
        <v>0</v>
      </c>
      <c r="J5022" s="42">
        <v>0</v>
      </c>
      <c r="K5022" s="42">
        <v>0</v>
      </c>
      <c r="N5022" s="43"/>
    </row>
    <row r="5023" spans="1:14" x14ac:dyDescent="0.3">
      <c r="A5023" s="10" t="s">
        <v>9</v>
      </c>
      <c r="B5023" s="10" t="s">
        <v>54</v>
      </c>
      <c r="C5023" s="10" t="s">
        <v>11</v>
      </c>
      <c r="D5023" s="10" t="s">
        <v>53</v>
      </c>
      <c r="E5023" s="11" t="s">
        <v>440</v>
      </c>
      <c r="F5023" s="10" t="s">
        <v>15</v>
      </c>
      <c r="G5023" s="11" t="s">
        <v>418</v>
      </c>
      <c r="H5023" s="42">
        <v>780265.10470000003</v>
      </c>
      <c r="I5023" s="42">
        <v>4438.4489864616999</v>
      </c>
      <c r="J5023" s="42">
        <v>0</v>
      </c>
      <c r="K5023" s="42">
        <v>4438.4489864616999</v>
      </c>
      <c r="N5023" s="43"/>
    </row>
    <row r="5024" spans="1:14" x14ac:dyDescent="0.3">
      <c r="A5024" s="10" t="s">
        <v>9</v>
      </c>
      <c r="B5024" s="10" t="s">
        <v>54</v>
      </c>
      <c r="C5024" s="10" t="s">
        <v>11</v>
      </c>
      <c r="D5024" s="10" t="s">
        <v>53</v>
      </c>
      <c r="E5024" s="11" t="s">
        <v>440</v>
      </c>
      <c r="F5024" s="10" t="s">
        <v>16</v>
      </c>
      <c r="G5024" s="11" t="s">
        <v>426</v>
      </c>
      <c r="H5024" s="42">
        <v>189019.04889999999</v>
      </c>
      <c r="I5024" s="42">
        <v>1075.2132841428499</v>
      </c>
      <c r="J5024" s="42">
        <v>0</v>
      </c>
      <c r="K5024" s="42">
        <v>1075.2132841428499</v>
      </c>
      <c r="N5024" s="43"/>
    </row>
    <row r="5025" spans="1:14" x14ac:dyDescent="0.3">
      <c r="A5025" s="10" t="s">
        <v>9</v>
      </c>
      <c r="B5025" s="10" t="s">
        <v>54</v>
      </c>
      <c r="C5025" s="10" t="s">
        <v>11</v>
      </c>
      <c r="D5025" s="10" t="s">
        <v>53</v>
      </c>
      <c r="E5025" s="11" t="s">
        <v>440</v>
      </c>
      <c r="F5025" s="10" t="s">
        <v>17</v>
      </c>
      <c r="G5025" s="11" t="s">
        <v>4798</v>
      </c>
      <c r="H5025" s="42">
        <v>0</v>
      </c>
      <c r="I5025" s="42">
        <v>0</v>
      </c>
      <c r="J5025" s="42">
        <v>0</v>
      </c>
      <c r="K5025" s="42">
        <v>0</v>
      </c>
      <c r="N5025" s="43"/>
    </row>
    <row r="5026" spans="1:14" x14ac:dyDescent="0.3">
      <c r="A5026" s="10" t="s">
        <v>9</v>
      </c>
      <c r="B5026" s="10" t="s">
        <v>54</v>
      </c>
      <c r="C5026" s="10" t="s">
        <v>11</v>
      </c>
      <c r="D5026" s="10" t="s">
        <v>53</v>
      </c>
      <c r="E5026" s="11" t="s">
        <v>440</v>
      </c>
      <c r="F5026" s="10" t="s">
        <v>18</v>
      </c>
      <c r="G5026" s="11" t="s">
        <v>4799</v>
      </c>
      <c r="H5026" s="42">
        <v>730850.61849999998</v>
      </c>
      <c r="I5026" s="42">
        <v>4157.36032168578</v>
      </c>
      <c r="J5026" s="42">
        <v>265534.23426984297</v>
      </c>
      <c r="K5026" s="42">
        <v>269691.59459152899</v>
      </c>
      <c r="N5026" s="43"/>
    </row>
    <row r="5027" spans="1:14" x14ac:dyDescent="0.3">
      <c r="A5027" s="10" t="s">
        <v>9</v>
      </c>
      <c r="B5027" s="10" t="s">
        <v>54</v>
      </c>
      <c r="C5027" s="10" t="s">
        <v>11</v>
      </c>
      <c r="D5027" s="10" t="s">
        <v>177</v>
      </c>
      <c r="E5027" s="11" t="s">
        <v>566</v>
      </c>
      <c r="F5027" s="10" t="s">
        <v>25</v>
      </c>
      <c r="G5027" s="11" t="s">
        <v>4887</v>
      </c>
      <c r="H5027" s="42">
        <v>3781639.9002999999</v>
      </c>
      <c r="I5027" s="42">
        <v>16069.189833972299</v>
      </c>
      <c r="J5027" s="42">
        <v>0</v>
      </c>
      <c r="K5027" s="42">
        <v>16069.189833972299</v>
      </c>
      <c r="N5027" s="43"/>
    </row>
    <row r="5028" spans="1:14" x14ac:dyDescent="0.3">
      <c r="A5028" s="10" t="s">
        <v>9</v>
      </c>
      <c r="B5028" s="10" t="s">
        <v>54</v>
      </c>
      <c r="C5028" s="10" t="s">
        <v>11</v>
      </c>
      <c r="D5028" s="10" t="s">
        <v>177</v>
      </c>
      <c r="E5028" s="11" t="s">
        <v>566</v>
      </c>
      <c r="F5028" s="10" t="s">
        <v>15</v>
      </c>
      <c r="G5028" s="11" t="s">
        <v>418</v>
      </c>
      <c r="H5028" s="42">
        <v>13050335.724099999</v>
      </c>
      <c r="I5028" s="42">
        <v>61663.769336799698</v>
      </c>
      <c r="J5028" s="42">
        <v>0</v>
      </c>
      <c r="K5028" s="42">
        <v>61663.769336799698</v>
      </c>
      <c r="N5028" s="43"/>
    </row>
    <row r="5029" spans="1:14" x14ac:dyDescent="0.3">
      <c r="A5029" s="10" t="s">
        <v>9</v>
      </c>
      <c r="B5029" s="10" t="s">
        <v>54</v>
      </c>
      <c r="C5029" s="10" t="s">
        <v>11</v>
      </c>
      <c r="D5029" s="10" t="s">
        <v>177</v>
      </c>
      <c r="E5029" s="11" t="s">
        <v>566</v>
      </c>
      <c r="F5029" s="10" t="s">
        <v>17</v>
      </c>
      <c r="G5029" s="11" t="s">
        <v>4798</v>
      </c>
      <c r="H5029" s="42">
        <v>0</v>
      </c>
      <c r="I5029" s="42">
        <v>0</v>
      </c>
      <c r="J5029" s="42">
        <v>0</v>
      </c>
      <c r="K5029" s="42">
        <v>0</v>
      </c>
      <c r="N5029" s="43"/>
    </row>
    <row r="5030" spans="1:14" x14ac:dyDescent="0.3">
      <c r="A5030" s="10" t="s">
        <v>9</v>
      </c>
      <c r="B5030" s="10" t="s">
        <v>54</v>
      </c>
      <c r="C5030" s="10" t="s">
        <v>11</v>
      </c>
      <c r="D5030" s="10" t="s">
        <v>177</v>
      </c>
      <c r="E5030" s="11" t="s">
        <v>566</v>
      </c>
      <c r="F5030" s="10" t="s">
        <v>18</v>
      </c>
      <c r="G5030" s="11" t="s">
        <v>4799</v>
      </c>
      <c r="H5030" s="42">
        <v>7174283.8129000003</v>
      </c>
      <c r="I5030" s="42">
        <v>33899.003945405799</v>
      </c>
      <c r="J5030" s="42">
        <v>2660744.67754792</v>
      </c>
      <c r="K5030" s="42">
        <v>2694643.6814933298</v>
      </c>
      <c r="N5030" s="43"/>
    </row>
    <row r="5031" spans="1:14" x14ac:dyDescent="0.3">
      <c r="A5031" s="10" t="s">
        <v>9</v>
      </c>
      <c r="B5031" s="10" t="s">
        <v>54</v>
      </c>
      <c r="C5031" s="10" t="s">
        <v>11</v>
      </c>
      <c r="D5031" s="10" t="s">
        <v>175</v>
      </c>
      <c r="E5031" s="11" t="s">
        <v>567</v>
      </c>
      <c r="F5031" s="10" t="s">
        <v>13</v>
      </c>
      <c r="G5031" s="11" t="s">
        <v>415</v>
      </c>
      <c r="H5031" s="42">
        <v>0</v>
      </c>
      <c r="I5031" s="42">
        <v>0</v>
      </c>
      <c r="J5031" s="42">
        <v>0</v>
      </c>
      <c r="K5031" s="42">
        <v>0</v>
      </c>
      <c r="N5031" s="43"/>
    </row>
    <row r="5032" spans="1:14" x14ac:dyDescent="0.3">
      <c r="A5032" s="10" t="s">
        <v>9</v>
      </c>
      <c r="B5032" s="10" t="s">
        <v>54</v>
      </c>
      <c r="C5032" s="10" t="s">
        <v>11</v>
      </c>
      <c r="D5032" s="10" t="s">
        <v>175</v>
      </c>
      <c r="E5032" s="11" t="s">
        <v>567</v>
      </c>
      <c r="F5032" s="10" t="s">
        <v>15</v>
      </c>
      <c r="G5032" s="11" t="s">
        <v>418</v>
      </c>
      <c r="H5032" s="42">
        <v>2782224.2601000001</v>
      </c>
      <c r="I5032" s="42">
        <v>11549.405828204999</v>
      </c>
      <c r="J5032" s="42">
        <v>0</v>
      </c>
      <c r="K5032" s="42">
        <v>11549.405828204999</v>
      </c>
      <c r="N5032" s="43"/>
    </row>
    <row r="5033" spans="1:14" x14ac:dyDescent="0.3">
      <c r="A5033" s="10" t="s">
        <v>9</v>
      </c>
      <c r="B5033" s="10" t="s">
        <v>54</v>
      </c>
      <c r="C5033" s="10" t="s">
        <v>11</v>
      </c>
      <c r="D5033" s="10" t="s">
        <v>175</v>
      </c>
      <c r="E5033" s="11" t="s">
        <v>567</v>
      </c>
      <c r="F5033" s="10" t="s">
        <v>17</v>
      </c>
      <c r="G5033" s="11" t="s">
        <v>4798</v>
      </c>
      <c r="H5033" s="42">
        <v>0</v>
      </c>
      <c r="I5033" s="42">
        <v>0</v>
      </c>
      <c r="J5033" s="42">
        <v>0</v>
      </c>
      <c r="K5033" s="42">
        <v>0</v>
      </c>
      <c r="N5033" s="43"/>
    </row>
    <row r="5034" spans="1:14" x14ac:dyDescent="0.3">
      <c r="A5034" s="10" t="s">
        <v>9</v>
      </c>
      <c r="B5034" s="10" t="s">
        <v>54</v>
      </c>
      <c r="C5034" s="10" t="s">
        <v>11</v>
      </c>
      <c r="D5034" s="10" t="s">
        <v>175</v>
      </c>
      <c r="E5034" s="11" t="s">
        <v>567</v>
      </c>
      <c r="F5034" s="10" t="s">
        <v>18</v>
      </c>
      <c r="G5034" s="11" t="s">
        <v>4799</v>
      </c>
      <c r="H5034" s="42">
        <v>5031280.0528999995</v>
      </c>
      <c r="I5034" s="42">
        <v>20885.5540504329</v>
      </c>
      <c r="J5034" s="42">
        <v>23927.778720102498</v>
      </c>
      <c r="K5034" s="42">
        <v>44813.332770535402</v>
      </c>
      <c r="N5034" s="43"/>
    </row>
    <row r="5035" spans="1:14" x14ac:dyDescent="0.3">
      <c r="A5035" s="10" t="s">
        <v>9</v>
      </c>
      <c r="B5035" s="10" t="s">
        <v>54</v>
      </c>
      <c r="C5035" s="10" t="s">
        <v>11</v>
      </c>
      <c r="D5035" s="10" t="s">
        <v>178</v>
      </c>
      <c r="E5035" s="11" t="s">
        <v>3012</v>
      </c>
      <c r="F5035" s="10" t="s">
        <v>13</v>
      </c>
      <c r="G5035" s="11" t="s">
        <v>415</v>
      </c>
      <c r="H5035" s="42">
        <v>0</v>
      </c>
      <c r="I5035" s="42">
        <v>0</v>
      </c>
      <c r="J5035" s="42">
        <v>0</v>
      </c>
      <c r="K5035" s="42">
        <v>0</v>
      </c>
      <c r="N5035" s="43"/>
    </row>
    <row r="5036" spans="1:14" x14ac:dyDescent="0.3">
      <c r="A5036" s="10" t="s">
        <v>9</v>
      </c>
      <c r="B5036" s="10" t="s">
        <v>54</v>
      </c>
      <c r="C5036" s="10" t="s">
        <v>11</v>
      </c>
      <c r="D5036" s="10" t="s">
        <v>178</v>
      </c>
      <c r="E5036" s="11" t="s">
        <v>3012</v>
      </c>
      <c r="F5036" s="10" t="s">
        <v>15</v>
      </c>
      <c r="G5036" s="11" t="s">
        <v>418</v>
      </c>
      <c r="H5036" s="42">
        <v>1738169.4493</v>
      </c>
      <c r="I5036" s="42">
        <v>6279.4178123632701</v>
      </c>
      <c r="J5036" s="42">
        <v>0</v>
      </c>
      <c r="K5036" s="42">
        <v>6279.4178123632701</v>
      </c>
      <c r="N5036" s="43"/>
    </row>
    <row r="5037" spans="1:14" x14ac:dyDescent="0.3">
      <c r="A5037" s="10" t="s">
        <v>9</v>
      </c>
      <c r="B5037" s="10" t="s">
        <v>54</v>
      </c>
      <c r="C5037" s="10" t="s">
        <v>11</v>
      </c>
      <c r="D5037" s="10" t="s">
        <v>178</v>
      </c>
      <c r="E5037" s="11" t="s">
        <v>3012</v>
      </c>
      <c r="F5037" s="10" t="s">
        <v>16</v>
      </c>
      <c r="G5037" s="11" t="s">
        <v>426</v>
      </c>
      <c r="H5037" s="42">
        <v>0</v>
      </c>
      <c r="I5037" s="42">
        <v>0</v>
      </c>
      <c r="J5037" s="42">
        <v>0</v>
      </c>
      <c r="K5037" s="42">
        <v>0</v>
      </c>
      <c r="N5037" s="43"/>
    </row>
    <row r="5038" spans="1:14" x14ac:dyDescent="0.3">
      <c r="A5038" s="10" t="s">
        <v>9</v>
      </c>
      <c r="B5038" s="10" t="s">
        <v>54</v>
      </c>
      <c r="C5038" s="10" t="s">
        <v>11</v>
      </c>
      <c r="D5038" s="10" t="s">
        <v>178</v>
      </c>
      <c r="E5038" s="11" t="s">
        <v>3012</v>
      </c>
      <c r="F5038" s="10" t="s">
        <v>17</v>
      </c>
      <c r="G5038" s="11" t="s">
        <v>4798</v>
      </c>
      <c r="H5038" s="42">
        <v>0</v>
      </c>
      <c r="I5038" s="42">
        <v>0</v>
      </c>
      <c r="J5038" s="42">
        <v>0</v>
      </c>
      <c r="K5038" s="42">
        <v>0</v>
      </c>
      <c r="N5038" s="43"/>
    </row>
    <row r="5039" spans="1:14" x14ac:dyDescent="0.3">
      <c r="A5039" s="10" t="s">
        <v>9</v>
      </c>
      <c r="B5039" s="10" t="s">
        <v>54</v>
      </c>
      <c r="C5039" s="10" t="s">
        <v>11</v>
      </c>
      <c r="D5039" s="10" t="s">
        <v>178</v>
      </c>
      <c r="E5039" s="11" t="s">
        <v>3012</v>
      </c>
      <c r="F5039" s="10" t="s">
        <v>18</v>
      </c>
      <c r="G5039" s="11" t="s">
        <v>4799</v>
      </c>
      <c r="H5039" s="42">
        <v>1920147.2545</v>
      </c>
      <c r="I5039" s="42">
        <v>6936.8420193781003</v>
      </c>
      <c r="J5039" s="42">
        <v>700.81278644069698</v>
      </c>
      <c r="K5039" s="42">
        <v>7637.6548058188</v>
      </c>
      <c r="N5039" s="43"/>
    </row>
    <row r="5040" spans="1:14" x14ac:dyDescent="0.3">
      <c r="A5040" s="10" t="s">
        <v>9</v>
      </c>
      <c r="B5040" s="10" t="s">
        <v>54</v>
      </c>
      <c r="C5040" s="10" t="s">
        <v>4800</v>
      </c>
      <c r="D5040" s="10" t="s">
        <v>4941</v>
      </c>
      <c r="E5040" s="11" t="s">
        <v>4942</v>
      </c>
      <c r="F5040" s="10" t="s">
        <v>416</v>
      </c>
      <c r="G5040" s="11" t="s">
        <v>417</v>
      </c>
      <c r="H5040" s="42">
        <v>100309.2222</v>
      </c>
      <c r="I5040" s="42">
        <v>807.957536370394</v>
      </c>
      <c r="J5040" s="42">
        <v>29408.807853881299</v>
      </c>
      <c r="K5040" s="42">
        <v>30216.765390251701</v>
      </c>
      <c r="N5040" s="43"/>
    </row>
    <row r="5041" spans="1:14" x14ac:dyDescent="0.3">
      <c r="A5041" s="10" t="s">
        <v>9</v>
      </c>
      <c r="B5041" s="10" t="s">
        <v>54</v>
      </c>
      <c r="C5041" s="10" t="s">
        <v>4800</v>
      </c>
      <c r="D5041" s="10" t="s">
        <v>5442</v>
      </c>
      <c r="E5041" s="11" t="s">
        <v>6090</v>
      </c>
      <c r="F5041" s="10" t="s">
        <v>13</v>
      </c>
      <c r="G5041" s="11" t="s">
        <v>415</v>
      </c>
      <c r="H5041" s="42">
        <v>0</v>
      </c>
      <c r="I5041" s="42">
        <v>0</v>
      </c>
      <c r="J5041" s="42">
        <v>0</v>
      </c>
      <c r="K5041" s="42">
        <v>0</v>
      </c>
      <c r="N5041" s="43"/>
    </row>
    <row r="5042" spans="1:14" x14ac:dyDescent="0.3">
      <c r="A5042" s="10" t="s">
        <v>9</v>
      </c>
      <c r="B5042" s="10" t="s">
        <v>54</v>
      </c>
      <c r="C5042" s="10" t="s">
        <v>4800</v>
      </c>
      <c r="D5042" s="10" t="s">
        <v>5442</v>
      </c>
      <c r="E5042" s="11" t="s">
        <v>6090</v>
      </c>
      <c r="F5042" s="10" t="s">
        <v>416</v>
      </c>
      <c r="G5042" s="11" t="s">
        <v>417</v>
      </c>
      <c r="H5042" s="42">
        <v>1084182.2263</v>
      </c>
      <c r="I5042" s="42">
        <v>3893.10246623381</v>
      </c>
      <c r="J5042" s="42">
        <v>83318.537376984605</v>
      </c>
      <c r="K5042" s="42">
        <v>87211.639843218407</v>
      </c>
      <c r="N5042" s="43"/>
    </row>
    <row r="5043" spans="1:14" x14ac:dyDescent="0.3">
      <c r="A5043" s="10" t="s">
        <v>9</v>
      </c>
      <c r="B5043" s="10" t="s">
        <v>54</v>
      </c>
      <c r="C5043" s="10" t="s">
        <v>4800</v>
      </c>
      <c r="D5043" s="10" t="s">
        <v>5442</v>
      </c>
      <c r="E5043" s="11" t="s">
        <v>6090</v>
      </c>
      <c r="F5043" s="10" t="s">
        <v>15</v>
      </c>
      <c r="G5043" s="11" t="s">
        <v>418</v>
      </c>
      <c r="H5043" s="42">
        <v>260103.69440000001</v>
      </c>
      <c r="I5043" s="42">
        <v>933.98536675505397</v>
      </c>
      <c r="J5043" s="42">
        <v>0</v>
      </c>
      <c r="K5043" s="42">
        <v>933.98536675505397</v>
      </c>
      <c r="N5043" s="43"/>
    </row>
    <row r="5044" spans="1:14" x14ac:dyDescent="0.3">
      <c r="A5044" s="10" t="s">
        <v>9</v>
      </c>
      <c r="B5044" s="10" t="s">
        <v>54</v>
      </c>
      <c r="C5044" s="10" t="s">
        <v>4800</v>
      </c>
      <c r="D5044" s="10" t="s">
        <v>5442</v>
      </c>
      <c r="E5044" s="11" t="s">
        <v>6090</v>
      </c>
      <c r="F5044" s="10" t="s">
        <v>244</v>
      </c>
      <c r="G5044" s="11" t="s">
        <v>656</v>
      </c>
      <c r="H5044" s="42">
        <v>138805.337</v>
      </c>
      <c r="I5044" s="42">
        <v>498.42488322024502</v>
      </c>
      <c r="J5044" s="42">
        <v>0</v>
      </c>
      <c r="K5044" s="42">
        <v>498.42488322024502</v>
      </c>
      <c r="N5044" s="43"/>
    </row>
    <row r="5045" spans="1:14" x14ac:dyDescent="0.3">
      <c r="A5045" s="10" t="s">
        <v>9</v>
      </c>
      <c r="B5045" s="10" t="s">
        <v>54</v>
      </c>
      <c r="C5045" s="10" t="s">
        <v>4800</v>
      </c>
      <c r="D5045" s="10" t="s">
        <v>5442</v>
      </c>
      <c r="E5045" s="11" t="s">
        <v>6090</v>
      </c>
      <c r="F5045" s="10" t="s">
        <v>4802</v>
      </c>
      <c r="G5045" s="11" t="s">
        <v>4803</v>
      </c>
      <c r="H5045" s="42">
        <v>0</v>
      </c>
      <c r="I5045" s="42">
        <v>0</v>
      </c>
      <c r="J5045" s="42">
        <v>0</v>
      </c>
      <c r="K5045" s="42">
        <v>0</v>
      </c>
      <c r="N5045" s="43"/>
    </row>
    <row r="5046" spans="1:14" x14ac:dyDescent="0.3">
      <c r="A5046" s="10" t="s">
        <v>9</v>
      </c>
      <c r="B5046" s="10" t="s">
        <v>54</v>
      </c>
      <c r="C5046" s="10" t="s">
        <v>4800</v>
      </c>
      <c r="D5046" s="10" t="s">
        <v>5358</v>
      </c>
      <c r="E5046" s="11" t="s">
        <v>6091</v>
      </c>
      <c r="F5046" s="10" t="s">
        <v>13</v>
      </c>
      <c r="G5046" s="11" t="s">
        <v>415</v>
      </c>
      <c r="H5046" s="42">
        <v>0</v>
      </c>
      <c r="I5046" s="42">
        <v>0</v>
      </c>
      <c r="J5046" s="42">
        <v>0</v>
      </c>
      <c r="K5046" s="42">
        <v>0</v>
      </c>
      <c r="N5046" s="43"/>
    </row>
    <row r="5047" spans="1:14" x14ac:dyDescent="0.3">
      <c r="A5047" s="10" t="s">
        <v>9</v>
      </c>
      <c r="B5047" s="10" t="s">
        <v>54</v>
      </c>
      <c r="C5047" s="10" t="s">
        <v>4800</v>
      </c>
      <c r="D5047" s="10" t="s">
        <v>5358</v>
      </c>
      <c r="E5047" s="11" t="s">
        <v>6091</v>
      </c>
      <c r="F5047" s="10" t="s">
        <v>416</v>
      </c>
      <c r="G5047" s="11" t="s">
        <v>417</v>
      </c>
      <c r="H5047" s="42">
        <v>4081024.6565999999</v>
      </c>
      <c r="I5047" s="42">
        <v>10907.813621531001</v>
      </c>
      <c r="J5047" s="42">
        <v>294094.17350840999</v>
      </c>
      <c r="K5047" s="42">
        <v>305001.987129941</v>
      </c>
      <c r="N5047" s="43"/>
    </row>
    <row r="5048" spans="1:14" x14ac:dyDescent="0.3">
      <c r="A5048" s="10" t="s">
        <v>9</v>
      </c>
      <c r="B5048" s="10" t="s">
        <v>54</v>
      </c>
      <c r="C5048" s="10" t="s">
        <v>4806</v>
      </c>
      <c r="D5048" s="10" t="s">
        <v>6092</v>
      </c>
      <c r="E5048" s="11" t="s">
        <v>6093</v>
      </c>
      <c r="F5048" s="10" t="s">
        <v>4907</v>
      </c>
      <c r="G5048" s="11" t="s">
        <v>4908</v>
      </c>
      <c r="H5048" s="42">
        <v>4847912.6322999997</v>
      </c>
      <c r="I5048" s="42">
        <v>5847.1670785495999</v>
      </c>
      <c r="J5048" s="42">
        <v>73594.618339986293</v>
      </c>
      <c r="K5048" s="42">
        <v>79441.785418535903</v>
      </c>
      <c r="N5048" s="43"/>
    </row>
    <row r="5049" spans="1:14" x14ac:dyDescent="0.3">
      <c r="A5049" s="10" t="s">
        <v>9</v>
      </c>
      <c r="B5049" s="10" t="s">
        <v>54</v>
      </c>
      <c r="C5049" s="10" t="s">
        <v>4806</v>
      </c>
      <c r="D5049" s="10" t="s">
        <v>6092</v>
      </c>
      <c r="E5049" s="11" t="s">
        <v>6093</v>
      </c>
      <c r="F5049" s="10" t="s">
        <v>4909</v>
      </c>
      <c r="G5049" s="11" t="s">
        <v>4910</v>
      </c>
      <c r="H5049" s="42">
        <v>573912.40390000003</v>
      </c>
      <c r="I5049" s="42">
        <v>692.20754756792405</v>
      </c>
      <c r="J5049" s="42">
        <v>8712.3814987609003</v>
      </c>
      <c r="K5049" s="42">
        <v>9404.5890463288197</v>
      </c>
      <c r="N5049" s="43"/>
    </row>
    <row r="5050" spans="1:14" x14ac:dyDescent="0.3">
      <c r="A5050" s="10" t="s">
        <v>9</v>
      </c>
      <c r="B5050" s="10" t="s">
        <v>54</v>
      </c>
      <c r="C5050" s="10" t="s">
        <v>4806</v>
      </c>
      <c r="D5050" s="10" t="s">
        <v>6094</v>
      </c>
      <c r="E5050" s="11" t="s">
        <v>6095</v>
      </c>
      <c r="F5050" s="10" t="s">
        <v>13</v>
      </c>
      <c r="G5050" s="11" t="s">
        <v>415</v>
      </c>
      <c r="H5050" s="42">
        <v>0</v>
      </c>
      <c r="I5050" s="42">
        <v>0</v>
      </c>
      <c r="J5050" s="42">
        <v>0</v>
      </c>
      <c r="K5050" s="42">
        <v>0</v>
      </c>
      <c r="N5050" s="43"/>
    </row>
    <row r="5051" spans="1:14" x14ac:dyDescent="0.3">
      <c r="A5051" s="10" t="s">
        <v>9</v>
      </c>
      <c r="B5051" s="10" t="s">
        <v>54</v>
      </c>
      <c r="C5051" s="10" t="s">
        <v>4806</v>
      </c>
      <c r="D5051" s="10" t="s">
        <v>6094</v>
      </c>
      <c r="E5051" s="11" t="s">
        <v>6095</v>
      </c>
      <c r="F5051" s="10" t="s">
        <v>4907</v>
      </c>
      <c r="G5051" s="11" t="s">
        <v>4908</v>
      </c>
      <c r="H5051" s="42">
        <v>97247.182100000005</v>
      </c>
      <c r="I5051" s="42">
        <v>400.49700578473602</v>
      </c>
      <c r="J5051" s="42">
        <v>825.499723561049</v>
      </c>
      <c r="K5051" s="42">
        <v>1225.9967293457801</v>
      </c>
      <c r="N5051" s="43"/>
    </row>
    <row r="5052" spans="1:14" x14ac:dyDescent="0.3">
      <c r="A5052" s="10" t="s">
        <v>9</v>
      </c>
      <c r="B5052" s="10" t="s">
        <v>54</v>
      </c>
      <c r="C5052" s="10" t="s">
        <v>4806</v>
      </c>
      <c r="D5052" s="10" t="s">
        <v>6094</v>
      </c>
      <c r="E5052" s="11" t="s">
        <v>6095</v>
      </c>
      <c r="F5052" s="10" t="s">
        <v>5033</v>
      </c>
      <c r="G5052" s="11" t="s">
        <v>5034</v>
      </c>
      <c r="H5052" s="42">
        <v>47448.567499999997</v>
      </c>
      <c r="I5052" s="42">
        <v>195.409356102103</v>
      </c>
      <c r="J5052" s="42">
        <v>0</v>
      </c>
      <c r="K5052" s="42">
        <v>195.409356102103</v>
      </c>
      <c r="N5052" s="43"/>
    </row>
    <row r="5053" spans="1:14" x14ac:dyDescent="0.3">
      <c r="A5053" s="10" t="s">
        <v>9</v>
      </c>
      <c r="B5053" s="10" t="s">
        <v>54</v>
      </c>
      <c r="C5053" s="10" t="s">
        <v>4806</v>
      </c>
      <c r="D5053" s="10" t="s">
        <v>6094</v>
      </c>
      <c r="E5053" s="11" t="s">
        <v>6095</v>
      </c>
      <c r="F5053" s="10" t="s">
        <v>4909</v>
      </c>
      <c r="G5053" s="11" t="s">
        <v>4910</v>
      </c>
      <c r="H5053" s="42">
        <v>35026.890800000001</v>
      </c>
      <c r="I5053" s="42">
        <v>144.252661462166</v>
      </c>
      <c r="J5053" s="42">
        <v>297.331891225096</v>
      </c>
      <c r="K5053" s="42">
        <v>441.58455268726198</v>
      </c>
      <c r="N5053" s="43"/>
    </row>
    <row r="5054" spans="1:14" x14ac:dyDescent="0.3">
      <c r="A5054" s="10" t="s">
        <v>9</v>
      </c>
      <c r="B5054" s="10" t="s">
        <v>54</v>
      </c>
      <c r="C5054" s="10" t="s">
        <v>4806</v>
      </c>
      <c r="D5054" s="10" t="s">
        <v>6096</v>
      </c>
      <c r="E5054" s="11" t="s">
        <v>6097</v>
      </c>
      <c r="F5054" s="10" t="s">
        <v>4907</v>
      </c>
      <c r="G5054" s="11" t="s">
        <v>4908</v>
      </c>
      <c r="H5054" s="42">
        <v>117469.6989</v>
      </c>
      <c r="I5054" s="42">
        <v>560.91745023116005</v>
      </c>
      <c r="J5054" s="42">
        <v>1.6608743608893</v>
      </c>
      <c r="K5054" s="42">
        <v>562.57832459204894</v>
      </c>
      <c r="N5054" s="43"/>
    </row>
    <row r="5055" spans="1:14" x14ac:dyDescent="0.3">
      <c r="A5055" s="10" t="s">
        <v>9</v>
      </c>
      <c r="B5055" s="10" t="s">
        <v>54</v>
      </c>
      <c r="C5055" s="10" t="s">
        <v>4806</v>
      </c>
      <c r="D5055" s="10" t="s">
        <v>6096</v>
      </c>
      <c r="E5055" s="11" t="s">
        <v>6097</v>
      </c>
      <c r="F5055" s="10" t="s">
        <v>4909</v>
      </c>
      <c r="G5055" s="11" t="s">
        <v>4910</v>
      </c>
      <c r="H5055" s="42">
        <v>13170.2014</v>
      </c>
      <c r="I5055" s="42">
        <v>62.887670731160803</v>
      </c>
      <c r="J5055" s="42">
        <v>0.18621014534382699</v>
      </c>
      <c r="K5055" s="42">
        <v>63.073880876504603</v>
      </c>
      <c r="N5055" s="43"/>
    </row>
    <row r="5056" spans="1:14" x14ac:dyDescent="0.3">
      <c r="A5056" s="10" t="s">
        <v>9</v>
      </c>
      <c r="B5056" s="10" t="s">
        <v>54</v>
      </c>
      <c r="C5056" s="10" t="s">
        <v>4806</v>
      </c>
      <c r="D5056" s="10" t="s">
        <v>5428</v>
      </c>
      <c r="E5056" s="11" t="s">
        <v>6098</v>
      </c>
      <c r="F5056" s="10" t="s">
        <v>4907</v>
      </c>
      <c r="G5056" s="11" t="s">
        <v>4908</v>
      </c>
      <c r="H5056" s="42">
        <v>333792.87660000002</v>
      </c>
      <c r="I5056" s="42">
        <v>1258.70833113093</v>
      </c>
      <c r="J5056" s="42">
        <v>21723.045664815701</v>
      </c>
      <c r="K5056" s="42">
        <v>22981.753995946699</v>
      </c>
      <c r="N5056" s="43"/>
    </row>
    <row r="5057" spans="1:14" x14ac:dyDescent="0.3">
      <c r="A5057" s="10" t="s">
        <v>9</v>
      </c>
      <c r="B5057" s="10" t="s">
        <v>54</v>
      </c>
      <c r="C5057" s="10" t="s">
        <v>4806</v>
      </c>
      <c r="D5057" s="10" t="s">
        <v>5428</v>
      </c>
      <c r="E5057" s="11" t="s">
        <v>6098</v>
      </c>
      <c r="F5057" s="10" t="s">
        <v>4909</v>
      </c>
      <c r="G5057" s="11" t="s">
        <v>4910</v>
      </c>
      <c r="H5057" s="42">
        <v>80357.544399999999</v>
      </c>
      <c r="I5057" s="42">
        <v>303.02237601300197</v>
      </c>
      <c r="J5057" s="42">
        <v>5229.6221044926797</v>
      </c>
      <c r="K5057" s="42">
        <v>5532.6444805056799</v>
      </c>
      <c r="N5057" s="43"/>
    </row>
    <row r="5058" spans="1:14" x14ac:dyDescent="0.3">
      <c r="A5058" s="10" t="s">
        <v>9</v>
      </c>
      <c r="B5058" s="10" t="s">
        <v>54</v>
      </c>
      <c r="C5058" s="10" t="s">
        <v>4806</v>
      </c>
      <c r="D5058" s="10" t="s">
        <v>6099</v>
      </c>
      <c r="E5058" s="11" t="s">
        <v>6100</v>
      </c>
      <c r="F5058" s="10" t="s">
        <v>4907</v>
      </c>
      <c r="G5058" s="11" t="s">
        <v>4908</v>
      </c>
      <c r="H5058" s="42">
        <v>3145658.4068999998</v>
      </c>
      <c r="I5058" s="42">
        <v>4322.2679445526201</v>
      </c>
      <c r="J5058" s="42">
        <v>300962.42442800797</v>
      </c>
      <c r="K5058" s="42">
        <v>305284.69237255998</v>
      </c>
      <c r="N5058" s="43"/>
    </row>
    <row r="5059" spans="1:14" x14ac:dyDescent="0.3">
      <c r="A5059" s="10" t="s">
        <v>9</v>
      </c>
      <c r="B5059" s="10" t="s">
        <v>54</v>
      </c>
      <c r="C5059" s="10" t="s">
        <v>4806</v>
      </c>
      <c r="D5059" s="10" t="s">
        <v>6099</v>
      </c>
      <c r="E5059" s="11" t="s">
        <v>6100</v>
      </c>
      <c r="F5059" s="10" t="s">
        <v>5033</v>
      </c>
      <c r="G5059" s="11" t="s">
        <v>5034</v>
      </c>
      <c r="H5059" s="42">
        <v>504105.17790000001</v>
      </c>
      <c r="I5059" s="42">
        <v>692.66187535654103</v>
      </c>
      <c r="J5059" s="42">
        <v>0</v>
      </c>
      <c r="K5059" s="42">
        <v>692.66187535654103</v>
      </c>
      <c r="N5059" s="43"/>
    </row>
    <row r="5060" spans="1:14" x14ac:dyDescent="0.3">
      <c r="A5060" s="10" t="s">
        <v>9</v>
      </c>
      <c r="B5060" s="10" t="s">
        <v>54</v>
      </c>
      <c r="C5060" s="10" t="s">
        <v>4806</v>
      </c>
      <c r="D5060" s="10" t="s">
        <v>6099</v>
      </c>
      <c r="E5060" s="11" t="s">
        <v>6100</v>
      </c>
      <c r="F5060" s="10" t="s">
        <v>4909</v>
      </c>
      <c r="G5060" s="11" t="s">
        <v>4910</v>
      </c>
      <c r="H5060" s="42">
        <v>340981.37300000002</v>
      </c>
      <c r="I5060" s="42">
        <v>468.522855147222</v>
      </c>
      <c r="J5060" s="42">
        <v>32623.561563959302</v>
      </c>
      <c r="K5060" s="42">
        <v>33092.084419106599</v>
      </c>
      <c r="N5060" s="43"/>
    </row>
    <row r="5061" spans="1:14" x14ac:dyDescent="0.3">
      <c r="A5061" s="10" t="s">
        <v>9</v>
      </c>
      <c r="B5061" s="10" t="s">
        <v>54</v>
      </c>
      <c r="C5061" s="10" t="s">
        <v>4806</v>
      </c>
      <c r="D5061" s="10" t="s">
        <v>6101</v>
      </c>
      <c r="E5061" s="11" t="s">
        <v>6102</v>
      </c>
      <c r="F5061" s="10" t="s">
        <v>4907</v>
      </c>
      <c r="G5061" s="11" t="s">
        <v>4908</v>
      </c>
      <c r="H5061" s="42">
        <v>0</v>
      </c>
      <c r="I5061" s="42">
        <v>0</v>
      </c>
      <c r="J5061" s="42">
        <v>0</v>
      </c>
      <c r="K5061" s="42">
        <v>0</v>
      </c>
      <c r="N5061" s="43"/>
    </row>
    <row r="5062" spans="1:14" x14ac:dyDescent="0.3">
      <c r="A5062" s="10" t="s">
        <v>9</v>
      </c>
      <c r="B5062" s="10" t="s">
        <v>54</v>
      </c>
      <c r="C5062" s="10" t="s">
        <v>4806</v>
      </c>
      <c r="D5062" s="10" t="s">
        <v>6101</v>
      </c>
      <c r="E5062" s="11" t="s">
        <v>6102</v>
      </c>
      <c r="F5062" s="10" t="s">
        <v>4909</v>
      </c>
      <c r="G5062" s="11" t="s">
        <v>4910</v>
      </c>
      <c r="H5062" s="42">
        <v>0</v>
      </c>
      <c r="I5062" s="42">
        <v>0</v>
      </c>
      <c r="J5062" s="42">
        <v>0</v>
      </c>
      <c r="K5062" s="42">
        <v>0</v>
      </c>
      <c r="N5062" s="43"/>
    </row>
    <row r="5063" spans="1:14" x14ac:dyDescent="0.3">
      <c r="A5063" s="10" t="s">
        <v>9</v>
      </c>
      <c r="B5063" s="10" t="s">
        <v>54</v>
      </c>
      <c r="C5063" s="10" t="s">
        <v>4806</v>
      </c>
      <c r="D5063" s="10" t="s">
        <v>5423</v>
      </c>
      <c r="E5063" s="11" t="s">
        <v>6103</v>
      </c>
      <c r="F5063" s="10" t="s">
        <v>4833</v>
      </c>
      <c r="G5063" s="11" t="s">
        <v>4834</v>
      </c>
      <c r="H5063" s="42">
        <v>179234.43410000001</v>
      </c>
      <c r="I5063" s="42">
        <v>561.56988524742496</v>
      </c>
      <c r="J5063" s="42">
        <v>0</v>
      </c>
      <c r="K5063" s="42">
        <v>561.56988524742496</v>
      </c>
      <c r="N5063" s="43"/>
    </row>
    <row r="5064" spans="1:14" x14ac:dyDescent="0.3">
      <c r="A5064" s="10" t="s">
        <v>9</v>
      </c>
      <c r="B5064" s="10" t="s">
        <v>54</v>
      </c>
      <c r="C5064" s="10" t="s">
        <v>4806</v>
      </c>
      <c r="D5064" s="10" t="s">
        <v>5423</v>
      </c>
      <c r="E5064" s="11" t="s">
        <v>6103</v>
      </c>
      <c r="F5064" s="10" t="s">
        <v>4907</v>
      </c>
      <c r="G5064" s="11" t="s">
        <v>4908</v>
      </c>
      <c r="H5064" s="42">
        <v>116703.5952</v>
      </c>
      <c r="I5064" s="42">
        <v>365.650857924489</v>
      </c>
      <c r="J5064" s="42">
        <v>396.623099605692</v>
      </c>
      <c r="K5064" s="42">
        <v>762.27395753018095</v>
      </c>
      <c r="N5064" s="43"/>
    </row>
    <row r="5065" spans="1:14" x14ac:dyDescent="0.3">
      <c r="A5065" s="10" t="s">
        <v>9</v>
      </c>
      <c r="B5065" s="10" t="s">
        <v>54</v>
      </c>
      <c r="C5065" s="10" t="s">
        <v>4806</v>
      </c>
      <c r="D5065" s="10" t="s">
        <v>5423</v>
      </c>
      <c r="E5065" s="11" t="s">
        <v>6103</v>
      </c>
      <c r="F5065" s="10" t="s">
        <v>4909</v>
      </c>
      <c r="G5065" s="11" t="s">
        <v>4910</v>
      </c>
      <c r="H5065" s="42">
        <v>75532.300399999993</v>
      </c>
      <c r="I5065" s="42">
        <v>236.65466666730899</v>
      </c>
      <c r="J5065" s="42">
        <v>256.70036154851198</v>
      </c>
      <c r="K5065" s="42">
        <v>493.35502821582003</v>
      </c>
      <c r="N5065" s="43"/>
    </row>
    <row r="5066" spans="1:14" x14ac:dyDescent="0.3">
      <c r="A5066" s="10" t="s">
        <v>9</v>
      </c>
      <c r="B5066" s="10" t="s">
        <v>54</v>
      </c>
      <c r="C5066" s="10" t="s">
        <v>4806</v>
      </c>
      <c r="D5066" s="10" t="s">
        <v>6104</v>
      </c>
      <c r="E5066" s="11" t="s">
        <v>6105</v>
      </c>
      <c r="F5066" s="10" t="s">
        <v>4809</v>
      </c>
      <c r="G5066" s="11" t="s">
        <v>4810</v>
      </c>
      <c r="H5066" s="42">
        <v>551427.5355</v>
      </c>
      <c r="I5066" s="42">
        <v>1596.9021363741199</v>
      </c>
      <c r="J5066" s="42">
        <v>39765.971765599003</v>
      </c>
      <c r="K5066" s="42">
        <v>41362.8739019731</v>
      </c>
      <c r="N5066" s="43"/>
    </row>
    <row r="5067" spans="1:14" x14ac:dyDescent="0.3">
      <c r="A5067" s="10" t="s">
        <v>9</v>
      </c>
      <c r="B5067" s="10" t="s">
        <v>357</v>
      </c>
      <c r="C5067" s="10" t="s">
        <v>4722</v>
      </c>
      <c r="D5067" s="10" t="s">
        <v>4723</v>
      </c>
      <c r="E5067" s="11" t="s">
        <v>6106</v>
      </c>
      <c r="F5067" s="10" t="s">
        <v>416</v>
      </c>
      <c r="G5067" s="11" t="s">
        <v>417</v>
      </c>
      <c r="H5067" s="42">
        <v>8958880.8314999994</v>
      </c>
      <c r="I5067" s="42">
        <v>3414.2791518629201</v>
      </c>
      <c r="J5067" s="42">
        <v>786161.16691928904</v>
      </c>
      <c r="K5067" s="42">
        <v>789575.44607115199</v>
      </c>
      <c r="N5067" s="43"/>
    </row>
    <row r="5068" spans="1:14" x14ac:dyDescent="0.3">
      <c r="A5068" s="10" t="s">
        <v>9</v>
      </c>
      <c r="B5068" s="10" t="s">
        <v>357</v>
      </c>
      <c r="C5068" s="10" t="s">
        <v>4722</v>
      </c>
      <c r="D5068" s="10" t="s">
        <v>4723</v>
      </c>
      <c r="E5068" s="11" t="s">
        <v>6106</v>
      </c>
      <c r="F5068" s="10" t="s">
        <v>4725</v>
      </c>
      <c r="G5068" s="11" t="s">
        <v>4726</v>
      </c>
      <c r="H5068" s="42">
        <v>98104.258400000006</v>
      </c>
      <c r="I5068" s="42">
        <v>37.388076564420899</v>
      </c>
      <c r="J5068" s="42">
        <v>8608.8607853623398</v>
      </c>
      <c r="K5068" s="42">
        <v>8646.2488619267606</v>
      </c>
      <c r="N5068" s="43"/>
    </row>
    <row r="5069" spans="1:14" x14ac:dyDescent="0.3">
      <c r="A5069" s="10" t="s">
        <v>9</v>
      </c>
      <c r="B5069" s="10" t="s">
        <v>357</v>
      </c>
      <c r="C5069" s="10" t="s">
        <v>4722</v>
      </c>
      <c r="D5069" s="10" t="s">
        <v>4723</v>
      </c>
      <c r="E5069" s="11" t="s">
        <v>6106</v>
      </c>
      <c r="F5069" s="10" t="s">
        <v>4729</v>
      </c>
      <c r="G5069" s="11" t="s">
        <v>4730</v>
      </c>
      <c r="H5069" s="42">
        <v>0</v>
      </c>
      <c r="I5069" s="42">
        <v>0</v>
      </c>
      <c r="J5069" s="42">
        <v>0</v>
      </c>
      <c r="K5069" s="42">
        <v>0</v>
      </c>
      <c r="N5069" s="43"/>
    </row>
    <row r="5070" spans="1:14" x14ac:dyDescent="0.3">
      <c r="A5070" s="10" t="s">
        <v>9</v>
      </c>
      <c r="B5070" s="10" t="s">
        <v>357</v>
      </c>
      <c r="C5070" s="10" t="s">
        <v>4722</v>
      </c>
      <c r="D5070" s="10" t="s">
        <v>4723</v>
      </c>
      <c r="E5070" s="11" t="s">
        <v>6106</v>
      </c>
      <c r="F5070" s="10" t="s">
        <v>4731</v>
      </c>
      <c r="G5070" s="11" t="s">
        <v>4732</v>
      </c>
      <c r="H5070" s="42">
        <v>0</v>
      </c>
      <c r="I5070" s="42">
        <v>0</v>
      </c>
      <c r="J5070" s="42">
        <v>0</v>
      </c>
      <c r="K5070" s="42">
        <v>0</v>
      </c>
      <c r="N5070" s="43"/>
    </row>
    <row r="5071" spans="1:14" x14ac:dyDescent="0.3">
      <c r="A5071" s="10" t="s">
        <v>9</v>
      </c>
      <c r="B5071" s="10" t="s">
        <v>357</v>
      </c>
      <c r="C5071" s="10" t="s">
        <v>4722</v>
      </c>
      <c r="D5071" s="10" t="s">
        <v>4723</v>
      </c>
      <c r="E5071" s="11" t="s">
        <v>6106</v>
      </c>
      <c r="F5071" s="10" t="s">
        <v>4733</v>
      </c>
      <c r="G5071" s="11" t="s">
        <v>4734</v>
      </c>
      <c r="H5071" s="42">
        <v>474824.60820000002</v>
      </c>
      <c r="I5071" s="42">
        <v>180.95829057179699</v>
      </c>
      <c r="J5071" s="42">
        <v>41666.886201153698</v>
      </c>
      <c r="K5071" s="42">
        <v>41847.844491725496</v>
      </c>
      <c r="N5071" s="43"/>
    </row>
    <row r="5072" spans="1:14" x14ac:dyDescent="0.3">
      <c r="A5072" s="10" t="s">
        <v>9</v>
      </c>
      <c r="B5072" s="10" t="s">
        <v>357</v>
      </c>
      <c r="C5072" s="10" t="s">
        <v>4722</v>
      </c>
      <c r="D5072" s="10" t="s">
        <v>4723</v>
      </c>
      <c r="E5072" s="11" t="s">
        <v>6106</v>
      </c>
      <c r="F5072" s="10" t="s">
        <v>4735</v>
      </c>
      <c r="G5072" s="11" t="s">
        <v>4736</v>
      </c>
      <c r="H5072" s="42">
        <v>188360.1753</v>
      </c>
      <c r="I5072" s="42">
        <v>71.785107003688097</v>
      </c>
      <c r="J5072" s="42">
        <v>16529.012707895701</v>
      </c>
      <c r="K5072" s="42">
        <v>16600.797814899401</v>
      </c>
      <c r="N5072" s="43"/>
    </row>
    <row r="5073" spans="1:14" x14ac:dyDescent="0.3">
      <c r="A5073" s="10" t="s">
        <v>9</v>
      </c>
      <c r="B5073" s="10" t="s">
        <v>357</v>
      </c>
      <c r="C5073" s="10" t="s">
        <v>4722</v>
      </c>
      <c r="D5073" s="10" t="s">
        <v>4723</v>
      </c>
      <c r="E5073" s="11" t="s">
        <v>6106</v>
      </c>
      <c r="F5073" s="10" t="s">
        <v>4739</v>
      </c>
      <c r="G5073" s="11" t="s">
        <v>4740</v>
      </c>
      <c r="H5073" s="42">
        <v>249184.81529999999</v>
      </c>
      <c r="I5073" s="42">
        <v>94.965714473629106</v>
      </c>
      <c r="J5073" s="42">
        <v>21866.506394820299</v>
      </c>
      <c r="K5073" s="42">
        <v>21961.472109294002</v>
      </c>
      <c r="N5073" s="43"/>
    </row>
    <row r="5074" spans="1:14" x14ac:dyDescent="0.3">
      <c r="A5074" s="10" t="s">
        <v>9</v>
      </c>
      <c r="B5074" s="10" t="s">
        <v>357</v>
      </c>
      <c r="C5074" s="10" t="s">
        <v>4722</v>
      </c>
      <c r="D5074" s="10" t="s">
        <v>4723</v>
      </c>
      <c r="E5074" s="11" t="s">
        <v>6106</v>
      </c>
      <c r="F5074" s="10" t="s">
        <v>5039</v>
      </c>
      <c r="G5074" s="11" t="s">
        <v>5040</v>
      </c>
      <c r="H5074" s="42">
        <v>109876.76880000001</v>
      </c>
      <c r="I5074" s="42">
        <v>41.874645752151402</v>
      </c>
      <c r="J5074" s="42">
        <v>9641.9240796058202</v>
      </c>
      <c r="K5074" s="42">
        <v>9683.7987253579704</v>
      </c>
      <c r="N5074" s="43"/>
    </row>
    <row r="5075" spans="1:14" x14ac:dyDescent="0.3">
      <c r="A5075" s="10" t="s">
        <v>9</v>
      </c>
      <c r="B5075" s="10" t="s">
        <v>357</v>
      </c>
      <c r="C5075" s="10" t="s">
        <v>4722</v>
      </c>
      <c r="D5075" s="10" t="s">
        <v>4723</v>
      </c>
      <c r="E5075" s="11" t="s">
        <v>6106</v>
      </c>
      <c r="F5075" s="10" t="s">
        <v>4741</v>
      </c>
      <c r="G5075" s="11" t="s">
        <v>4742</v>
      </c>
      <c r="H5075" s="42">
        <v>327668.22120000003</v>
      </c>
      <c r="I5075" s="42">
        <v>124.87617572516599</v>
      </c>
      <c r="J5075" s="42">
        <v>28753.5950231102</v>
      </c>
      <c r="K5075" s="42">
        <v>28878.471198835399</v>
      </c>
      <c r="N5075" s="43"/>
    </row>
    <row r="5076" spans="1:14" x14ac:dyDescent="0.3">
      <c r="A5076" s="10" t="s">
        <v>9</v>
      </c>
      <c r="B5076" s="10" t="s">
        <v>357</v>
      </c>
      <c r="C5076" s="10" t="s">
        <v>4743</v>
      </c>
      <c r="D5076" s="10" t="s">
        <v>4744</v>
      </c>
      <c r="E5076" s="11" t="s">
        <v>6107</v>
      </c>
      <c r="F5076" s="10" t="s">
        <v>13</v>
      </c>
      <c r="G5076" s="11" t="s">
        <v>415</v>
      </c>
      <c r="H5076" s="42">
        <v>0</v>
      </c>
      <c r="I5076" s="42">
        <v>0</v>
      </c>
      <c r="J5076" s="42">
        <v>0</v>
      </c>
      <c r="K5076" s="42">
        <v>0</v>
      </c>
      <c r="N5076" s="43"/>
    </row>
    <row r="5077" spans="1:14" x14ac:dyDescent="0.3">
      <c r="A5077" s="10" t="s">
        <v>9</v>
      </c>
      <c r="B5077" s="10" t="s">
        <v>357</v>
      </c>
      <c r="C5077" s="10" t="s">
        <v>4743</v>
      </c>
      <c r="D5077" s="10" t="s">
        <v>4744</v>
      </c>
      <c r="E5077" s="11" t="s">
        <v>6107</v>
      </c>
      <c r="F5077" s="10" t="s">
        <v>416</v>
      </c>
      <c r="G5077" s="11" t="s">
        <v>417</v>
      </c>
      <c r="H5077" s="42">
        <v>20279.2235</v>
      </c>
      <c r="I5077" s="42">
        <v>7.73302561290215</v>
      </c>
      <c r="J5077" s="42">
        <v>0</v>
      </c>
      <c r="K5077" s="42">
        <v>7.73302561290215</v>
      </c>
      <c r="N5077" s="43"/>
    </row>
    <row r="5078" spans="1:14" x14ac:dyDescent="0.3">
      <c r="A5078" s="10" t="s">
        <v>9</v>
      </c>
      <c r="B5078" s="10" t="s">
        <v>357</v>
      </c>
      <c r="C5078" s="10" t="s">
        <v>4743</v>
      </c>
      <c r="D5078" s="10" t="s">
        <v>4744</v>
      </c>
      <c r="E5078" s="11" t="s">
        <v>6107</v>
      </c>
      <c r="F5078" s="10" t="s">
        <v>4746</v>
      </c>
      <c r="G5078" s="11" t="s">
        <v>4747</v>
      </c>
      <c r="H5078" s="42">
        <v>19987.436099999999</v>
      </c>
      <c r="I5078" s="42">
        <v>7.6217590573208298</v>
      </c>
      <c r="J5078" s="42">
        <v>0</v>
      </c>
      <c r="K5078" s="42">
        <v>7.6217590573208298</v>
      </c>
      <c r="N5078" s="43"/>
    </row>
    <row r="5079" spans="1:14" x14ac:dyDescent="0.3">
      <c r="A5079" s="10" t="s">
        <v>9</v>
      </c>
      <c r="B5079" s="10" t="s">
        <v>357</v>
      </c>
      <c r="C5079" s="10" t="s">
        <v>4743</v>
      </c>
      <c r="D5079" s="10" t="s">
        <v>4744</v>
      </c>
      <c r="E5079" s="11" t="s">
        <v>6107</v>
      </c>
      <c r="F5079" s="10" t="s">
        <v>4748</v>
      </c>
      <c r="G5079" s="11" t="s">
        <v>4749</v>
      </c>
      <c r="H5079" s="42">
        <v>17656.613000000001</v>
      </c>
      <c r="I5079" s="42">
        <v>3.2578419792497999</v>
      </c>
      <c r="J5079" s="42">
        <v>0</v>
      </c>
      <c r="K5079" s="42">
        <v>3.2578419792497999</v>
      </c>
      <c r="N5079" s="43"/>
    </row>
    <row r="5080" spans="1:14" x14ac:dyDescent="0.3">
      <c r="A5080" s="10" t="s">
        <v>9</v>
      </c>
      <c r="B5080" s="10" t="s">
        <v>357</v>
      </c>
      <c r="C5080" s="10" t="s">
        <v>4743</v>
      </c>
      <c r="D5080" s="10" t="s">
        <v>4744</v>
      </c>
      <c r="E5080" s="11" t="s">
        <v>6107</v>
      </c>
      <c r="F5080" s="10" t="s">
        <v>4760</v>
      </c>
      <c r="G5080" s="11" t="s">
        <v>4761</v>
      </c>
      <c r="H5080" s="42">
        <v>42978.112300000001</v>
      </c>
      <c r="I5080" s="42">
        <v>7.9299409417398303</v>
      </c>
      <c r="J5080" s="42">
        <v>0</v>
      </c>
      <c r="K5080" s="42">
        <v>7.9299409417398303</v>
      </c>
      <c r="N5080" s="43"/>
    </row>
    <row r="5081" spans="1:14" x14ac:dyDescent="0.3">
      <c r="A5081" s="10" t="s">
        <v>9</v>
      </c>
      <c r="B5081" s="10" t="s">
        <v>357</v>
      </c>
      <c r="C5081" s="10" t="s">
        <v>4743</v>
      </c>
      <c r="D5081" s="10" t="s">
        <v>4750</v>
      </c>
      <c r="E5081" s="11" t="s">
        <v>6108</v>
      </c>
      <c r="F5081" s="10" t="s">
        <v>416</v>
      </c>
      <c r="G5081" s="11" t="s">
        <v>417</v>
      </c>
      <c r="H5081" s="42">
        <v>13499.395200000001</v>
      </c>
      <c r="I5081" s="42" t="s">
        <v>414</v>
      </c>
      <c r="J5081" s="42">
        <v>0</v>
      </c>
      <c r="K5081" s="42">
        <v>0</v>
      </c>
      <c r="N5081" s="43"/>
    </row>
    <row r="5082" spans="1:14" x14ac:dyDescent="0.3">
      <c r="A5082" s="10" t="s">
        <v>9</v>
      </c>
      <c r="B5082" s="10" t="s">
        <v>357</v>
      </c>
      <c r="C5082" s="10" t="s">
        <v>4743</v>
      </c>
      <c r="D5082" s="10" t="s">
        <v>4750</v>
      </c>
      <c r="E5082" s="11" t="s">
        <v>6108</v>
      </c>
      <c r="F5082" s="10" t="s">
        <v>4746</v>
      </c>
      <c r="G5082" s="11" t="s">
        <v>4747</v>
      </c>
      <c r="H5082" s="42">
        <v>0</v>
      </c>
      <c r="I5082" s="42" t="s">
        <v>414</v>
      </c>
      <c r="J5082" s="42">
        <v>0</v>
      </c>
      <c r="K5082" s="42">
        <v>0</v>
      </c>
      <c r="N5082" s="43"/>
    </row>
    <row r="5083" spans="1:14" x14ac:dyDescent="0.3">
      <c r="A5083" s="10" t="s">
        <v>9</v>
      </c>
      <c r="B5083" s="10" t="s">
        <v>357</v>
      </c>
      <c r="C5083" s="10" t="s">
        <v>4743</v>
      </c>
      <c r="D5083" s="10" t="s">
        <v>4750</v>
      </c>
      <c r="E5083" s="11" t="s">
        <v>6108</v>
      </c>
      <c r="F5083" s="10" t="s">
        <v>4748</v>
      </c>
      <c r="G5083" s="11" t="s">
        <v>4749</v>
      </c>
      <c r="H5083" s="42">
        <v>21954.0337</v>
      </c>
      <c r="I5083" s="42" t="s">
        <v>414</v>
      </c>
      <c r="J5083" s="42">
        <v>0</v>
      </c>
      <c r="K5083" s="42">
        <v>0</v>
      </c>
      <c r="N5083" s="43"/>
    </row>
    <row r="5084" spans="1:14" x14ac:dyDescent="0.3">
      <c r="A5084" s="10" t="s">
        <v>9</v>
      </c>
      <c r="B5084" s="10" t="s">
        <v>357</v>
      </c>
      <c r="C5084" s="10" t="s">
        <v>4743</v>
      </c>
      <c r="D5084" s="10" t="s">
        <v>4750</v>
      </c>
      <c r="E5084" s="11" t="s">
        <v>6108</v>
      </c>
      <c r="F5084" s="10" t="s">
        <v>4754</v>
      </c>
      <c r="G5084" s="11" t="s">
        <v>4755</v>
      </c>
      <c r="H5084" s="42">
        <v>13966.5023</v>
      </c>
      <c r="I5084" s="42" t="s">
        <v>414</v>
      </c>
      <c r="J5084" s="42">
        <v>0</v>
      </c>
      <c r="K5084" s="42">
        <v>0</v>
      </c>
      <c r="N5084" s="43"/>
    </row>
    <row r="5085" spans="1:14" x14ac:dyDescent="0.3">
      <c r="A5085" s="10" t="s">
        <v>9</v>
      </c>
      <c r="B5085" s="10" t="s">
        <v>357</v>
      </c>
      <c r="C5085" s="10" t="s">
        <v>4743</v>
      </c>
      <c r="D5085" s="10" t="s">
        <v>4752</v>
      </c>
      <c r="E5085" s="11" t="s">
        <v>4919</v>
      </c>
      <c r="F5085" s="10" t="s">
        <v>416</v>
      </c>
      <c r="G5085" s="11" t="s">
        <v>417</v>
      </c>
      <c r="H5085" s="42">
        <v>28925.0579</v>
      </c>
      <c r="I5085" s="42">
        <v>34.399888001972002</v>
      </c>
      <c r="J5085" s="42">
        <v>0</v>
      </c>
      <c r="K5085" s="42">
        <v>34.399888001972002</v>
      </c>
      <c r="N5085" s="43"/>
    </row>
    <row r="5086" spans="1:14" x14ac:dyDescent="0.3">
      <c r="A5086" s="10" t="s">
        <v>9</v>
      </c>
      <c r="B5086" s="10" t="s">
        <v>357</v>
      </c>
      <c r="C5086" s="10" t="s">
        <v>4743</v>
      </c>
      <c r="D5086" s="10" t="s">
        <v>4752</v>
      </c>
      <c r="E5086" s="11" t="s">
        <v>4919</v>
      </c>
      <c r="F5086" s="10" t="s">
        <v>4746</v>
      </c>
      <c r="G5086" s="11" t="s">
        <v>4747</v>
      </c>
      <c r="H5086" s="42">
        <v>5919.5466999999999</v>
      </c>
      <c r="I5086" s="42">
        <v>7.0399770794733501</v>
      </c>
      <c r="J5086" s="42">
        <v>0</v>
      </c>
      <c r="K5086" s="42">
        <v>7.0399770794733501</v>
      </c>
      <c r="N5086" s="43"/>
    </row>
    <row r="5087" spans="1:14" x14ac:dyDescent="0.3">
      <c r="A5087" s="10" t="s">
        <v>9</v>
      </c>
      <c r="B5087" s="10" t="s">
        <v>357</v>
      </c>
      <c r="C5087" s="10" t="s">
        <v>4743</v>
      </c>
      <c r="D5087" s="10" t="s">
        <v>4752</v>
      </c>
      <c r="E5087" s="11" t="s">
        <v>4919</v>
      </c>
      <c r="F5087" s="10" t="s">
        <v>4748</v>
      </c>
      <c r="G5087" s="11" t="s">
        <v>4749</v>
      </c>
      <c r="H5087" s="42">
        <v>47503.984700000001</v>
      </c>
      <c r="I5087" s="42">
        <v>56.920351115027501</v>
      </c>
      <c r="J5087" s="42">
        <v>0</v>
      </c>
      <c r="K5087" s="42">
        <v>56.920351115027501</v>
      </c>
      <c r="N5087" s="43"/>
    </row>
    <row r="5088" spans="1:14" x14ac:dyDescent="0.3">
      <c r="A5088" s="10" t="s">
        <v>9</v>
      </c>
      <c r="B5088" s="10" t="s">
        <v>357</v>
      </c>
      <c r="C5088" s="10" t="s">
        <v>4743</v>
      </c>
      <c r="D5088" s="10" t="s">
        <v>4752</v>
      </c>
      <c r="E5088" s="11" t="s">
        <v>4919</v>
      </c>
      <c r="F5088" s="10" t="s">
        <v>4817</v>
      </c>
      <c r="G5088" s="11" t="s">
        <v>4818</v>
      </c>
      <c r="H5088" s="42">
        <v>15495.9522</v>
      </c>
      <c r="I5088" s="42">
        <v>18.567601165864598</v>
      </c>
      <c r="J5088" s="42">
        <v>0</v>
      </c>
      <c r="K5088" s="42">
        <v>18.567601165864598</v>
      </c>
      <c r="N5088" s="43"/>
    </row>
    <row r="5089" spans="1:14" x14ac:dyDescent="0.3">
      <c r="A5089" s="10" t="s">
        <v>9</v>
      </c>
      <c r="B5089" s="10" t="s">
        <v>357</v>
      </c>
      <c r="C5089" s="10" t="s">
        <v>4743</v>
      </c>
      <c r="D5089" s="10" t="s">
        <v>4756</v>
      </c>
      <c r="E5089" s="11" t="s">
        <v>5178</v>
      </c>
      <c r="F5089" s="10" t="s">
        <v>416</v>
      </c>
      <c r="G5089" s="11" t="s">
        <v>417</v>
      </c>
      <c r="H5089" s="42">
        <v>35480.099900000001</v>
      </c>
      <c r="I5089" s="42">
        <v>27.389078347410599</v>
      </c>
      <c r="J5089" s="42">
        <v>57.6851976891136</v>
      </c>
      <c r="K5089" s="42">
        <v>85.074276036524196</v>
      </c>
      <c r="N5089" s="43"/>
    </row>
    <row r="5090" spans="1:14" x14ac:dyDescent="0.3">
      <c r="A5090" s="10" t="s">
        <v>9</v>
      </c>
      <c r="B5090" s="10" t="s">
        <v>357</v>
      </c>
      <c r="C5090" s="10" t="s">
        <v>4743</v>
      </c>
      <c r="D5090" s="10" t="s">
        <v>4756</v>
      </c>
      <c r="E5090" s="11" t="s">
        <v>5178</v>
      </c>
      <c r="F5090" s="10" t="s">
        <v>4746</v>
      </c>
      <c r="G5090" s="11" t="s">
        <v>4747</v>
      </c>
      <c r="H5090" s="42">
        <v>6778.2878000000001</v>
      </c>
      <c r="I5090" s="42">
        <v>5.2325403409978497</v>
      </c>
      <c r="J5090" s="42">
        <v>11.0204556779202</v>
      </c>
      <c r="K5090" s="42">
        <v>16.252996018918001</v>
      </c>
      <c r="N5090" s="43"/>
    </row>
    <row r="5091" spans="1:14" x14ac:dyDescent="0.3">
      <c r="A5091" s="10" t="s">
        <v>9</v>
      </c>
      <c r="B5091" s="10" t="s">
        <v>357</v>
      </c>
      <c r="C5091" s="10" t="s">
        <v>4743</v>
      </c>
      <c r="D5091" s="10" t="s">
        <v>4758</v>
      </c>
      <c r="E5091" s="11" t="s">
        <v>6109</v>
      </c>
      <c r="F5091" s="10" t="s">
        <v>416</v>
      </c>
      <c r="G5091" s="11" t="s">
        <v>417</v>
      </c>
      <c r="H5091" s="42">
        <v>34243.193700000003</v>
      </c>
      <c r="I5091" s="42">
        <v>11.5599500192234</v>
      </c>
      <c r="J5091" s="42">
        <v>0</v>
      </c>
      <c r="K5091" s="42">
        <v>11.5599500192234</v>
      </c>
      <c r="N5091" s="43"/>
    </row>
    <row r="5092" spans="1:14" x14ac:dyDescent="0.3">
      <c r="A5092" s="10" t="s">
        <v>9</v>
      </c>
      <c r="B5092" s="10" t="s">
        <v>357</v>
      </c>
      <c r="C5092" s="10" t="s">
        <v>4743</v>
      </c>
      <c r="D5092" s="10" t="s">
        <v>4758</v>
      </c>
      <c r="E5092" s="11" t="s">
        <v>6109</v>
      </c>
      <c r="F5092" s="10" t="s">
        <v>4746</v>
      </c>
      <c r="G5092" s="11" t="s">
        <v>4747</v>
      </c>
      <c r="H5092" s="42">
        <v>8830.0059000000001</v>
      </c>
      <c r="I5092" s="42">
        <v>2.9808676150198599</v>
      </c>
      <c r="J5092" s="42">
        <v>0</v>
      </c>
      <c r="K5092" s="42">
        <v>2.9808676150198599</v>
      </c>
      <c r="N5092" s="43"/>
    </row>
    <row r="5093" spans="1:14" x14ac:dyDescent="0.3">
      <c r="A5093" s="10" t="s">
        <v>9</v>
      </c>
      <c r="B5093" s="10" t="s">
        <v>357</v>
      </c>
      <c r="C5093" s="10" t="s">
        <v>4743</v>
      </c>
      <c r="D5093" s="10" t="s">
        <v>4758</v>
      </c>
      <c r="E5093" s="11" t="s">
        <v>6109</v>
      </c>
      <c r="F5093" s="10" t="s">
        <v>4748</v>
      </c>
      <c r="G5093" s="11" t="s">
        <v>4749</v>
      </c>
      <c r="H5093" s="42">
        <v>48241.9836</v>
      </c>
      <c r="I5093" s="42">
        <v>16.285715750352399</v>
      </c>
      <c r="J5093" s="42">
        <v>0</v>
      </c>
      <c r="K5093" s="42">
        <v>16.285715750352399</v>
      </c>
      <c r="N5093" s="43"/>
    </row>
    <row r="5094" spans="1:14" x14ac:dyDescent="0.3">
      <c r="A5094" s="10" t="s">
        <v>9</v>
      </c>
      <c r="B5094" s="10" t="s">
        <v>357</v>
      </c>
      <c r="C5094" s="10" t="s">
        <v>4743</v>
      </c>
      <c r="D5094" s="10" t="s">
        <v>4758</v>
      </c>
      <c r="E5094" s="11" t="s">
        <v>6109</v>
      </c>
      <c r="F5094" s="10" t="s">
        <v>4817</v>
      </c>
      <c r="G5094" s="11" t="s">
        <v>4818</v>
      </c>
      <c r="H5094" s="42">
        <v>81839.079199999993</v>
      </c>
      <c r="I5094" s="42">
        <v>27.627553505062199</v>
      </c>
      <c r="J5094" s="42">
        <v>0</v>
      </c>
      <c r="K5094" s="42">
        <v>27.627553505062199</v>
      </c>
      <c r="N5094" s="43"/>
    </row>
    <row r="5095" spans="1:14" x14ac:dyDescent="0.3">
      <c r="A5095" s="10" t="s">
        <v>9</v>
      </c>
      <c r="B5095" s="10" t="s">
        <v>357</v>
      </c>
      <c r="C5095" s="10" t="s">
        <v>4743</v>
      </c>
      <c r="D5095" s="10" t="s">
        <v>4762</v>
      </c>
      <c r="E5095" s="11" t="s">
        <v>6110</v>
      </c>
      <c r="F5095" s="10" t="s">
        <v>416</v>
      </c>
      <c r="G5095" s="11" t="s">
        <v>417</v>
      </c>
      <c r="H5095" s="42">
        <v>35760.3678</v>
      </c>
      <c r="I5095" s="42">
        <v>5.5870234703568</v>
      </c>
      <c r="J5095" s="42">
        <v>2.2868220528910799</v>
      </c>
      <c r="K5095" s="42">
        <v>7.8738455232478799</v>
      </c>
      <c r="N5095" s="43"/>
    </row>
    <row r="5096" spans="1:14" x14ac:dyDescent="0.3">
      <c r="A5096" s="10" t="s">
        <v>9</v>
      </c>
      <c r="B5096" s="10" t="s">
        <v>357</v>
      </c>
      <c r="C5096" s="10" t="s">
        <v>4743</v>
      </c>
      <c r="D5096" s="10" t="s">
        <v>4762</v>
      </c>
      <c r="E5096" s="11" t="s">
        <v>6110</v>
      </c>
      <c r="F5096" s="10" t="s">
        <v>4746</v>
      </c>
      <c r="G5096" s="11" t="s">
        <v>4747</v>
      </c>
      <c r="H5096" s="42">
        <v>2961.7483000000002</v>
      </c>
      <c r="I5096" s="42">
        <v>0.46272893772893797</v>
      </c>
      <c r="J5096" s="42">
        <v>0.189399372478709</v>
      </c>
      <c r="K5096" s="42">
        <v>0.65212831020764706</v>
      </c>
      <c r="N5096" s="43"/>
    </row>
    <row r="5097" spans="1:14" x14ac:dyDescent="0.3">
      <c r="A5097" s="10" t="s">
        <v>9</v>
      </c>
      <c r="B5097" s="10" t="s">
        <v>357</v>
      </c>
      <c r="C5097" s="10" t="s">
        <v>4743</v>
      </c>
      <c r="D5097" s="10" t="s">
        <v>4762</v>
      </c>
      <c r="E5097" s="11" t="s">
        <v>6110</v>
      </c>
      <c r="F5097" s="10" t="s">
        <v>4748</v>
      </c>
      <c r="G5097" s="11" t="s">
        <v>4749</v>
      </c>
      <c r="H5097" s="42">
        <v>39402.064700000003</v>
      </c>
      <c r="I5097" s="42">
        <v>6.7010005426672103</v>
      </c>
      <c r="J5097" s="42">
        <v>0</v>
      </c>
      <c r="K5097" s="42">
        <v>6.7010005426672103</v>
      </c>
      <c r="N5097" s="43"/>
    </row>
    <row r="5098" spans="1:14" x14ac:dyDescent="0.3">
      <c r="A5098" s="10" t="s">
        <v>9</v>
      </c>
      <c r="B5098" s="10" t="s">
        <v>357</v>
      </c>
      <c r="C5098" s="10" t="s">
        <v>4743</v>
      </c>
      <c r="D5098" s="10" t="s">
        <v>4766</v>
      </c>
      <c r="E5098" s="11" t="s">
        <v>6111</v>
      </c>
      <c r="F5098" s="10" t="s">
        <v>416</v>
      </c>
      <c r="G5098" s="11" t="s">
        <v>417</v>
      </c>
      <c r="H5098" s="42">
        <v>34293.988799999999</v>
      </c>
      <c r="I5098" s="42">
        <v>8.8532734174389098</v>
      </c>
      <c r="J5098" s="42">
        <v>867.21545030639197</v>
      </c>
      <c r="K5098" s="42">
        <v>876.068723723831</v>
      </c>
      <c r="N5098" s="43"/>
    </row>
    <row r="5099" spans="1:14" x14ac:dyDescent="0.3">
      <c r="A5099" s="10" t="s">
        <v>9</v>
      </c>
      <c r="B5099" s="10" t="s">
        <v>357</v>
      </c>
      <c r="C5099" s="10" t="s">
        <v>4743</v>
      </c>
      <c r="D5099" s="10" t="s">
        <v>4766</v>
      </c>
      <c r="E5099" s="11" t="s">
        <v>6111</v>
      </c>
      <c r="F5099" s="10" t="s">
        <v>4746</v>
      </c>
      <c r="G5099" s="11" t="s">
        <v>4747</v>
      </c>
      <c r="H5099" s="42">
        <v>25075.174599999998</v>
      </c>
      <c r="I5099" s="42">
        <v>6.4733612084499601</v>
      </c>
      <c r="J5099" s="42">
        <v>634.09301742832997</v>
      </c>
      <c r="K5099" s="42">
        <v>640.56637863677997</v>
      </c>
      <c r="N5099" s="43"/>
    </row>
    <row r="5100" spans="1:14" x14ac:dyDescent="0.3">
      <c r="A5100" s="10" t="s">
        <v>9</v>
      </c>
      <c r="B5100" s="10" t="s">
        <v>357</v>
      </c>
      <c r="C5100" s="10" t="s">
        <v>4743</v>
      </c>
      <c r="D5100" s="10" t="s">
        <v>4766</v>
      </c>
      <c r="E5100" s="11" t="s">
        <v>6111</v>
      </c>
      <c r="F5100" s="10" t="s">
        <v>4748</v>
      </c>
      <c r="G5100" s="11" t="s">
        <v>4749</v>
      </c>
      <c r="H5100" s="42">
        <v>13692.324000000001</v>
      </c>
      <c r="I5100" s="42" t="s">
        <v>414</v>
      </c>
      <c r="J5100" s="42">
        <v>0</v>
      </c>
      <c r="K5100" s="42">
        <v>0</v>
      </c>
      <c r="N5100" s="43"/>
    </row>
    <row r="5101" spans="1:14" x14ac:dyDescent="0.3">
      <c r="A5101" s="10" t="s">
        <v>9</v>
      </c>
      <c r="B5101" s="10" t="s">
        <v>357</v>
      </c>
      <c r="C5101" s="10" t="s">
        <v>4743</v>
      </c>
      <c r="D5101" s="10" t="s">
        <v>4766</v>
      </c>
      <c r="E5101" s="11" t="s">
        <v>6111</v>
      </c>
      <c r="F5101" s="10" t="s">
        <v>4817</v>
      </c>
      <c r="G5101" s="11" t="s">
        <v>4818</v>
      </c>
      <c r="H5101" s="42">
        <v>56525.745799999997</v>
      </c>
      <c r="I5101" s="42" t="s">
        <v>414</v>
      </c>
      <c r="J5101" s="42">
        <v>0</v>
      </c>
      <c r="K5101" s="42">
        <v>0</v>
      </c>
      <c r="N5101" s="43"/>
    </row>
    <row r="5102" spans="1:14" x14ac:dyDescent="0.3">
      <c r="A5102" s="10" t="s">
        <v>9</v>
      </c>
      <c r="B5102" s="10" t="s">
        <v>357</v>
      </c>
      <c r="C5102" s="10" t="s">
        <v>4743</v>
      </c>
      <c r="D5102" s="10" t="s">
        <v>4766</v>
      </c>
      <c r="E5102" s="11" t="s">
        <v>6111</v>
      </c>
      <c r="F5102" s="10" t="s">
        <v>4760</v>
      </c>
      <c r="G5102" s="11" t="s">
        <v>4761</v>
      </c>
      <c r="H5102" s="42">
        <v>3313.3029000000001</v>
      </c>
      <c r="I5102" s="42" t="s">
        <v>414</v>
      </c>
      <c r="J5102" s="42">
        <v>0</v>
      </c>
      <c r="K5102" s="42">
        <v>0</v>
      </c>
      <c r="N5102" s="43"/>
    </row>
    <row r="5103" spans="1:14" x14ac:dyDescent="0.3">
      <c r="A5103" s="10" t="s">
        <v>9</v>
      </c>
      <c r="B5103" s="10" t="s">
        <v>357</v>
      </c>
      <c r="C5103" s="10" t="s">
        <v>4743</v>
      </c>
      <c r="D5103" s="10" t="s">
        <v>4768</v>
      </c>
      <c r="E5103" s="11" t="s">
        <v>6112</v>
      </c>
      <c r="F5103" s="10" t="s">
        <v>13</v>
      </c>
      <c r="G5103" s="11" t="s">
        <v>415</v>
      </c>
      <c r="H5103" s="42">
        <v>0</v>
      </c>
      <c r="I5103" s="42">
        <v>0</v>
      </c>
      <c r="J5103" s="42">
        <v>0</v>
      </c>
      <c r="K5103" s="42">
        <v>0</v>
      </c>
      <c r="N5103" s="43"/>
    </row>
    <row r="5104" spans="1:14" x14ac:dyDescent="0.3">
      <c r="A5104" s="10" t="s">
        <v>9</v>
      </c>
      <c r="B5104" s="10" t="s">
        <v>357</v>
      </c>
      <c r="C5104" s="10" t="s">
        <v>4743</v>
      </c>
      <c r="D5104" s="10" t="s">
        <v>4768</v>
      </c>
      <c r="E5104" s="11" t="s">
        <v>6112</v>
      </c>
      <c r="F5104" s="10" t="s">
        <v>416</v>
      </c>
      <c r="G5104" s="11" t="s">
        <v>417</v>
      </c>
      <c r="H5104" s="42">
        <v>36551.866900000001</v>
      </c>
      <c r="I5104" s="42">
        <v>11.9718029188902</v>
      </c>
      <c r="J5104" s="42">
        <v>7649.1155272880997</v>
      </c>
      <c r="K5104" s="42">
        <v>7661.0873302069904</v>
      </c>
      <c r="N5104" s="43"/>
    </row>
    <row r="5105" spans="1:14" x14ac:dyDescent="0.3">
      <c r="A5105" s="10" t="s">
        <v>9</v>
      </c>
      <c r="B5105" s="10" t="s">
        <v>357</v>
      </c>
      <c r="C5105" s="10" t="s">
        <v>4743</v>
      </c>
      <c r="D5105" s="10" t="s">
        <v>4768</v>
      </c>
      <c r="E5105" s="11" t="s">
        <v>6112</v>
      </c>
      <c r="F5105" s="10" t="s">
        <v>4746</v>
      </c>
      <c r="G5105" s="11" t="s">
        <v>4747</v>
      </c>
      <c r="H5105" s="42">
        <v>277184.9914</v>
      </c>
      <c r="I5105" s="42">
        <v>90.786172134917507</v>
      </c>
      <c r="J5105" s="42">
        <v>58005.792748601503</v>
      </c>
      <c r="K5105" s="42">
        <v>58096.5789207364</v>
      </c>
      <c r="N5105" s="43"/>
    </row>
    <row r="5106" spans="1:14" x14ac:dyDescent="0.3">
      <c r="A5106" s="10" t="s">
        <v>9</v>
      </c>
      <c r="B5106" s="10" t="s">
        <v>357</v>
      </c>
      <c r="C5106" s="10" t="s">
        <v>4743</v>
      </c>
      <c r="D5106" s="10" t="s">
        <v>4770</v>
      </c>
      <c r="E5106" s="11" t="s">
        <v>4777</v>
      </c>
      <c r="F5106" s="10" t="s">
        <v>13</v>
      </c>
      <c r="G5106" s="11" t="s">
        <v>415</v>
      </c>
      <c r="H5106" s="42">
        <v>0</v>
      </c>
      <c r="I5106" s="42">
        <v>0</v>
      </c>
      <c r="J5106" s="42">
        <v>0</v>
      </c>
      <c r="K5106" s="42">
        <v>0</v>
      </c>
      <c r="N5106" s="43"/>
    </row>
    <row r="5107" spans="1:14" x14ac:dyDescent="0.3">
      <c r="A5107" s="10" t="s">
        <v>9</v>
      </c>
      <c r="B5107" s="10" t="s">
        <v>357</v>
      </c>
      <c r="C5107" s="10" t="s">
        <v>4743</v>
      </c>
      <c r="D5107" s="10" t="s">
        <v>4770</v>
      </c>
      <c r="E5107" s="11" t="s">
        <v>4777</v>
      </c>
      <c r="F5107" s="10" t="s">
        <v>416</v>
      </c>
      <c r="G5107" s="11" t="s">
        <v>417</v>
      </c>
      <c r="H5107" s="42">
        <v>30931.165799999999</v>
      </c>
      <c r="I5107" s="42">
        <v>11.2634389917199</v>
      </c>
      <c r="J5107" s="42">
        <v>951.84568718400703</v>
      </c>
      <c r="K5107" s="42">
        <v>963.10912617572706</v>
      </c>
      <c r="N5107" s="43"/>
    </row>
    <row r="5108" spans="1:14" x14ac:dyDescent="0.3">
      <c r="A5108" s="10" t="s">
        <v>9</v>
      </c>
      <c r="B5108" s="10" t="s">
        <v>357</v>
      </c>
      <c r="C5108" s="10" t="s">
        <v>4743</v>
      </c>
      <c r="D5108" s="10" t="s">
        <v>4770</v>
      </c>
      <c r="E5108" s="11" t="s">
        <v>4777</v>
      </c>
      <c r="F5108" s="10" t="s">
        <v>4746</v>
      </c>
      <c r="G5108" s="11" t="s">
        <v>4747</v>
      </c>
      <c r="H5108" s="42">
        <v>13363.9881</v>
      </c>
      <c r="I5108" s="42">
        <v>4.8664335713354196</v>
      </c>
      <c r="J5108" s="42">
        <v>411.25040143141803</v>
      </c>
      <c r="K5108" s="42">
        <v>416.11683500275302</v>
      </c>
      <c r="N5108" s="43"/>
    </row>
    <row r="5109" spans="1:14" x14ac:dyDescent="0.3">
      <c r="A5109" s="10" t="s">
        <v>9</v>
      </c>
      <c r="B5109" s="10" t="s">
        <v>357</v>
      </c>
      <c r="C5109" s="10" t="s">
        <v>4743</v>
      </c>
      <c r="D5109" s="10" t="s">
        <v>4770</v>
      </c>
      <c r="E5109" s="11" t="s">
        <v>4777</v>
      </c>
      <c r="F5109" s="10" t="s">
        <v>4748</v>
      </c>
      <c r="G5109" s="11" t="s">
        <v>4749</v>
      </c>
      <c r="H5109" s="42">
        <v>98322.627299999993</v>
      </c>
      <c r="I5109" s="42">
        <v>19.5266331054174</v>
      </c>
      <c r="J5109" s="42">
        <v>0</v>
      </c>
      <c r="K5109" s="42">
        <v>19.5266331054174</v>
      </c>
      <c r="N5109" s="43"/>
    </row>
    <row r="5110" spans="1:14" x14ac:dyDescent="0.3">
      <c r="A5110" s="10" t="s">
        <v>9</v>
      </c>
      <c r="B5110" s="10" t="s">
        <v>357</v>
      </c>
      <c r="C5110" s="10" t="s">
        <v>4743</v>
      </c>
      <c r="D5110" s="10" t="s">
        <v>4772</v>
      </c>
      <c r="E5110" s="11" t="s">
        <v>6113</v>
      </c>
      <c r="F5110" s="10" t="s">
        <v>13</v>
      </c>
      <c r="G5110" s="11" t="s">
        <v>415</v>
      </c>
      <c r="H5110" s="42">
        <v>0</v>
      </c>
      <c r="I5110" s="42">
        <v>0</v>
      </c>
      <c r="J5110" s="42">
        <v>0</v>
      </c>
      <c r="K5110" s="42">
        <v>0</v>
      </c>
      <c r="N5110" s="43"/>
    </row>
    <row r="5111" spans="1:14" x14ac:dyDescent="0.3">
      <c r="A5111" s="10" t="s">
        <v>9</v>
      </c>
      <c r="B5111" s="10" t="s">
        <v>357</v>
      </c>
      <c r="C5111" s="10" t="s">
        <v>4743</v>
      </c>
      <c r="D5111" s="10" t="s">
        <v>4772</v>
      </c>
      <c r="E5111" s="11" t="s">
        <v>6113</v>
      </c>
      <c r="F5111" s="10" t="s">
        <v>416</v>
      </c>
      <c r="G5111" s="11" t="s">
        <v>417</v>
      </c>
      <c r="H5111" s="42">
        <v>21795.540300000001</v>
      </c>
      <c r="I5111" s="42">
        <v>3.8556064610866398</v>
      </c>
      <c r="J5111" s="42">
        <v>0</v>
      </c>
      <c r="K5111" s="42">
        <v>3.8556064610866398</v>
      </c>
      <c r="N5111" s="43"/>
    </row>
    <row r="5112" spans="1:14" x14ac:dyDescent="0.3">
      <c r="A5112" s="10" t="s">
        <v>9</v>
      </c>
      <c r="B5112" s="10" t="s">
        <v>357</v>
      </c>
      <c r="C5112" s="10" t="s">
        <v>4743</v>
      </c>
      <c r="D5112" s="10" t="s">
        <v>4772</v>
      </c>
      <c r="E5112" s="11" t="s">
        <v>6113</v>
      </c>
      <c r="F5112" s="10" t="s">
        <v>4746</v>
      </c>
      <c r="G5112" s="11" t="s">
        <v>4747</v>
      </c>
      <c r="H5112" s="42">
        <v>6995.1903000000002</v>
      </c>
      <c r="I5112" s="42">
        <v>1.2374412628487499</v>
      </c>
      <c r="J5112" s="42">
        <v>0</v>
      </c>
      <c r="K5112" s="42">
        <v>1.2374412628487499</v>
      </c>
      <c r="N5112" s="43"/>
    </row>
    <row r="5113" spans="1:14" x14ac:dyDescent="0.3">
      <c r="A5113" s="10" t="s">
        <v>9</v>
      </c>
      <c r="B5113" s="10" t="s">
        <v>357</v>
      </c>
      <c r="C5113" s="10" t="s">
        <v>4743</v>
      </c>
      <c r="D5113" s="10" t="s">
        <v>4772</v>
      </c>
      <c r="E5113" s="11" t="s">
        <v>6113</v>
      </c>
      <c r="F5113" s="10" t="s">
        <v>4748</v>
      </c>
      <c r="G5113" s="11" t="s">
        <v>4749</v>
      </c>
      <c r="H5113" s="42">
        <v>32472.4097</v>
      </c>
      <c r="I5113" s="42">
        <v>5.7443325991189402</v>
      </c>
      <c r="J5113" s="42">
        <v>0</v>
      </c>
      <c r="K5113" s="42">
        <v>5.7443325991189402</v>
      </c>
      <c r="N5113" s="43"/>
    </row>
    <row r="5114" spans="1:14" x14ac:dyDescent="0.3">
      <c r="A5114" s="10" t="s">
        <v>9</v>
      </c>
      <c r="B5114" s="10" t="s">
        <v>357</v>
      </c>
      <c r="C5114" s="10" t="s">
        <v>4743</v>
      </c>
      <c r="D5114" s="10" t="s">
        <v>4772</v>
      </c>
      <c r="E5114" s="11" t="s">
        <v>6113</v>
      </c>
      <c r="F5114" s="10" t="s">
        <v>4817</v>
      </c>
      <c r="G5114" s="11" t="s">
        <v>4818</v>
      </c>
      <c r="H5114" s="42">
        <v>47935.461900000002</v>
      </c>
      <c r="I5114" s="42">
        <v>8.4797290748898693</v>
      </c>
      <c r="J5114" s="42">
        <v>0</v>
      </c>
      <c r="K5114" s="42">
        <v>8.4797290748898693</v>
      </c>
      <c r="N5114" s="43"/>
    </row>
    <row r="5115" spans="1:14" x14ac:dyDescent="0.3">
      <c r="A5115" s="10" t="s">
        <v>9</v>
      </c>
      <c r="B5115" s="10" t="s">
        <v>357</v>
      </c>
      <c r="C5115" s="10" t="s">
        <v>4743</v>
      </c>
      <c r="D5115" s="10" t="s">
        <v>4772</v>
      </c>
      <c r="E5115" s="11" t="s">
        <v>6113</v>
      </c>
      <c r="F5115" s="10" t="s">
        <v>4760</v>
      </c>
      <c r="G5115" s="11" t="s">
        <v>4761</v>
      </c>
      <c r="H5115" s="42">
        <v>24004.547699999999</v>
      </c>
      <c r="I5115" s="42">
        <v>4.2463773861967704</v>
      </c>
      <c r="J5115" s="42">
        <v>0</v>
      </c>
      <c r="K5115" s="42">
        <v>4.2463773861967704</v>
      </c>
      <c r="N5115" s="43"/>
    </row>
    <row r="5116" spans="1:14" x14ac:dyDescent="0.3">
      <c r="A5116" s="10" t="s">
        <v>9</v>
      </c>
      <c r="B5116" s="10" t="s">
        <v>357</v>
      </c>
      <c r="C5116" s="10" t="s">
        <v>4779</v>
      </c>
      <c r="D5116" s="10" t="s">
        <v>5534</v>
      </c>
      <c r="E5116" s="11" t="s">
        <v>6114</v>
      </c>
      <c r="F5116" s="10" t="s">
        <v>13</v>
      </c>
      <c r="G5116" s="11" t="s">
        <v>415</v>
      </c>
      <c r="H5116" s="42">
        <v>0</v>
      </c>
      <c r="I5116" s="42">
        <v>0</v>
      </c>
      <c r="J5116" s="42">
        <v>0</v>
      </c>
      <c r="K5116" s="42">
        <v>0</v>
      </c>
      <c r="N5116" s="43"/>
    </row>
    <row r="5117" spans="1:14" x14ac:dyDescent="0.3">
      <c r="A5117" s="10" t="s">
        <v>9</v>
      </c>
      <c r="B5117" s="10" t="s">
        <v>357</v>
      </c>
      <c r="C5117" s="10" t="s">
        <v>4779</v>
      </c>
      <c r="D5117" s="10" t="s">
        <v>5534</v>
      </c>
      <c r="E5117" s="11" t="s">
        <v>6114</v>
      </c>
      <c r="F5117" s="10" t="s">
        <v>416</v>
      </c>
      <c r="G5117" s="11" t="s">
        <v>417</v>
      </c>
      <c r="H5117" s="42">
        <v>5981975.8224999998</v>
      </c>
      <c r="I5117" s="42">
        <v>2838.89936732259</v>
      </c>
      <c r="J5117" s="42">
        <v>2244622.5885997601</v>
      </c>
      <c r="K5117" s="42">
        <v>2247461.48796708</v>
      </c>
      <c r="N5117" s="43"/>
    </row>
    <row r="5118" spans="1:14" x14ac:dyDescent="0.3">
      <c r="A5118" s="10" t="s">
        <v>9</v>
      </c>
      <c r="B5118" s="10" t="s">
        <v>357</v>
      </c>
      <c r="C5118" s="10" t="s">
        <v>4779</v>
      </c>
      <c r="D5118" s="10" t="s">
        <v>5534</v>
      </c>
      <c r="E5118" s="11" t="s">
        <v>6114</v>
      </c>
      <c r="F5118" s="10" t="s">
        <v>15</v>
      </c>
      <c r="G5118" s="11" t="s">
        <v>418</v>
      </c>
      <c r="H5118" s="42">
        <v>311342.10920000001</v>
      </c>
      <c r="I5118" s="42">
        <v>147.755347574815</v>
      </c>
      <c r="J5118" s="42">
        <v>0</v>
      </c>
      <c r="K5118" s="42">
        <v>147.755347574815</v>
      </c>
      <c r="N5118" s="43"/>
    </row>
    <row r="5119" spans="1:14" x14ac:dyDescent="0.3">
      <c r="A5119" s="10" t="s">
        <v>9</v>
      </c>
      <c r="B5119" s="10" t="s">
        <v>357</v>
      </c>
      <c r="C5119" s="10" t="s">
        <v>4779</v>
      </c>
      <c r="D5119" s="10" t="s">
        <v>5534</v>
      </c>
      <c r="E5119" s="11" t="s">
        <v>6114</v>
      </c>
      <c r="F5119" s="10" t="s">
        <v>30</v>
      </c>
      <c r="G5119" s="11" t="s">
        <v>4888</v>
      </c>
      <c r="H5119" s="42">
        <v>257855.62520000001</v>
      </c>
      <c r="I5119" s="42">
        <v>106.02444535436</v>
      </c>
      <c r="J5119" s="42">
        <v>0</v>
      </c>
      <c r="K5119" s="42">
        <v>106.02444535436</v>
      </c>
      <c r="N5119" s="43"/>
    </row>
    <row r="5120" spans="1:14" x14ac:dyDescent="0.3">
      <c r="A5120" s="10" t="s">
        <v>9</v>
      </c>
      <c r="B5120" s="10" t="s">
        <v>357</v>
      </c>
      <c r="C5120" s="10" t="s">
        <v>4779</v>
      </c>
      <c r="D5120" s="10" t="s">
        <v>5534</v>
      </c>
      <c r="E5120" s="11" t="s">
        <v>6114</v>
      </c>
      <c r="F5120" s="10" t="s">
        <v>4782</v>
      </c>
      <c r="G5120" s="11" t="s">
        <v>4783</v>
      </c>
      <c r="H5120" s="42">
        <v>0</v>
      </c>
      <c r="I5120" s="42">
        <v>0</v>
      </c>
      <c r="J5120" s="42">
        <v>0</v>
      </c>
      <c r="K5120" s="42">
        <v>0</v>
      </c>
      <c r="N5120" s="43"/>
    </row>
    <row r="5121" spans="1:14" x14ac:dyDescent="0.3">
      <c r="A5121" s="10" t="s">
        <v>9</v>
      </c>
      <c r="B5121" s="10" t="s">
        <v>357</v>
      </c>
      <c r="C5121" s="10" t="s">
        <v>4779</v>
      </c>
      <c r="D5121" s="10" t="s">
        <v>5534</v>
      </c>
      <c r="E5121" s="11" t="s">
        <v>6114</v>
      </c>
      <c r="F5121" s="10" t="s">
        <v>4784</v>
      </c>
      <c r="G5121" s="11" t="s">
        <v>4785</v>
      </c>
      <c r="H5121" s="42">
        <v>0</v>
      </c>
      <c r="I5121" s="42">
        <v>0</v>
      </c>
      <c r="J5121" s="42">
        <v>0</v>
      </c>
      <c r="K5121" s="42">
        <v>0</v>
      </c>
      <c r="N5121" s="43"/>
    </row>
    <row r="5122" spans="1:14" x14ac:dyDescent="0.3">
      <c r="A5122" s="10" t="s">
        <v>9</v>
      </c>
      <c r="B5122" s="10" t="s">
        <v>357</v>
      </c>
      <c r="C5122" s="10" t="s">
        <v>4779</v>
      </c>
      <c r="D5122" s="10" t="s">
        <v>5534</v>
      </c>
      <c r="E5122" s="11" t="s">
        <v>6114</v>
      </c>
      <c r="F5122" s="10" t="s">
        <v>4731</v>
      </c>
      <c r="G5122" s="11" t="s">
        <v>4732</v>
      </c>
      <c r="H5122" s="42">
        <v>0</v>
      </c>
      <c r="I5122" s="42">
        <v>0</v>
      </c>
      <c r="J5122" s="42">
        <v>0</v>
      </c>
      <c r="K5122" s="42">
        <v>0</v>
      </c>
      <c r="N5122" s="43"/>
    </row>
    <row r="5123" spans="1:14" x14ac:dyDescent="0.3">
      <c r="A5123" s="10" t="s">
        <v>9</v>
      </c>
      <c r="B5123" s="10" t="s">
        <v>357</v>
      </c>
      <c r="C5123" s="10" t="s">
        <v>4779</v>
      </c>
      <c r="D5123" s="10" t="s">
        <v>5534</v>
      </c>
      <c r="E5123" s="11" t="s">
        <v>6114</v>
      </c>
      <c r="F5123" s="10" t="s">
        <v>4786</v>
      </c>
      <c r="G5123" s="11" t="s">
        <v>4787</v>
      </c>
      <c r="H5123" s="42">
        <v>0</v>
      </c>
      <c r="I5123" s="42">
        <v>0</v>
      </c>
      <c r="J5123" s="42">
        <v>0</v>
      </c>
      <c r="K5123" s="42">
        <v>0</v>
      </c>
      <c r="N5123" s="43"/>
    </row>
    <row r="5124" spans="1:14" x14ac:dyDescent="0.3">
      <c r="A5124" s="10" t="s">
        <v>9</v>
      </c>
      <c r="B5124" s="10" t="s">
        <v>357</v>
      </c>
      <c r="C5124" s="10" t="s">
        <v>4779</v>
      </c>
      <c r="D5124" s="10" t="s">
        <v>5534</v>
      </c>
      <c r="E5124" s="11" t="s">
        <v>6114</v>
      </c>
      <c r="F5124" s="10" t="s">
        <v>4748</v>
      </c>
      <c r="G5124" s="11" t="s">
        <v>4749</v>
      </c>
      <c r="H5124" s="42">
        <v>2866893.753</v>
      </c>
      <c r="I5124" s="42">
        <v>1478.15248391399</v>
      </c>
      <c r="J5124" s="42">
        <v>1104793.5861593599</v>
      </c>
      <c r="K5124" s="42">
        <v>1106271.73864327</v>
      </c>
      <c r="N5124" s="43"/>
    </row>
    <row r="5125" spans="1:14" x14ac:dyDescent="0.3">
      <c r="A5125" s="10" t="s">
        <v>9</v>
      </c>
      <c r="B5125" s="10" t="s">
        <v>357</v>
      </c>
      <c r="C5125" s="10" t="s">
        <v>4779</v>
      </c>
      <c r="D5125" s="10" t="s">
        <v>5534</v>
      </c>
      <c r="E5125" s="11" t="s">
        <v>6114</v>
      </c>
      <c r="F5125" s="10" t="s">
        <v>6115</v>
      </c>
      <c r="G5125" s="11" t="s">
        <v>6116</v>
      </c>
      <c r="H5125" s="42">
        <v>188596.14449999999</v>
      </c>
      <c r="I5125" s="42">
        <v>97.2389922553172</v>
      </c>
      <c r="J5125" s="42">
        <v>0</v>
      </c>
      <c r="K5125" s="42">
        <v>97.2389922553172</v>
      </c>
      <c r="N5125" s="43"/>
    </row>
    <row r="5126" spans="1:14" x14ac:dyDescent="0.3">
      <c r="A5126" s="10" t="s">
        <v>9</v>
      </c>
      <c r="B5126" s="10" t="s">
        <v>357</v>
      </c>
      <c r="C5126" s="10" t="s">
        <v>4779</v>
      </c>
      <c r="D5126" s="10" t="s">
        <v>5534</v>
      </c>
      <c r="E5126" s="11" t="s">
        <v>6114</v>
      </c>
      <c r="F5126" s="10" t="s">
        <v>4739</v>
      </c>
      <c r="G5126" s="11" t="s">
        <v>4740</v>
      </c>
      <c r="H5126" s="42">
        <v>297037.20150000002</v>
      </c>
      <c r="I5126" s="42">
        <v>140.96658836191801</v>
      </c>
      <c r="J5126" s="42">
        <v>111457.557149488</v>
      </c>
      <c r="K5126" s="42">
        <v>111598.52373785</v>
      </c>
      <c r="N5126" s="43"/>
    </row>
    <row r="5127" spans="1:14" x14ac:dyDescent="0.3">
      <c r="A5127" s="10" t="s">
        <v>9</v>
      </c>
      <c r="B5127" s="10" t="s">
        <v>357</v>
      </c>
      <c r="C5127" s="10" t="s">
        <v>4779</v>
      </c>
      <c r="D5127" s="10" t="s">
        <v>5534</v>
      </c>
      <c r="E5127" s="11" t="s">
        <v>6114</v>
      </c>
      <c r="F5127" s="10" t="s">
        <v>4788</v>
      </c>
      <c r="G5127" s="11" t="s">
        <v>4789</v>
      </c>
      <c r="H5127" s="42">
        <v>0</v>
      </c>
      <c r="I5127" s="42">
        <v>0</v>
      </c>
      <c r="J5127" s="42">
        <v>0</v>
      </c>
      <c r="K5127" s="42">
        <v>0</v>
      </c>
      <c r="N5127" s="43"/>
    </row>
    <row r="5128" spans="1:14" x14ac:dyDescent="0.3">
      <c r="A5128" s="10" t="s">
        <v>9</v>
      </c>
      <c r="B5128" s="10" t="s">
        <v>357</v>
      </c>
      <c r="C5128" s="10" t="s">
        <v>4779</v>
      </c>
      <c r="D5128" s="10" t="s">
        <v>5534</v>
      </c>
      <c r="E5128" s="11" t="s">
        <v>6114</v>
      </c>
      <c r="F5128" s="10" t="s">
        <v>4741</v>
      </c>
      <c r="G5128" s="11" t="s">
        <v>4742</v>
      </c>
      <c r="H5128" s="42">
        <v>195640.64970000001</v>
      </c>
      <c r="I5128" s="42">
        <v>92.846265705795602</v>
      </c>
      <c r="J5128" s="42">
        <v>73410.430700442099</v>
      </c>
      <c r="K5128" s="42">
        <v>73503.276966147896</v>
      </c>
      <c r="N5128" s="43"/>
    </row>
    <row r="5129" spans="1:14" x14ac:dyDescent="0.3">
      <c r="A5129" s="10" t="s">
        <v>9</v>
      </c>
      <c r="B5129" s="10" t="s">
        <v>357</v>
      </c>
      <c r="C5129" s="10" t="s">
        <v>4779</v>
      </c>
      <c r="D5129" s="10" t="s">
        <v>6117</v>
      </c>
      <c r="E5129" s="11" t="s">
        <v>6118</v>
      </c>
      <c r="F5129" s="10" t="s">
        <v>416</v>
      </c>
      <c r="G5129" s="11" t="s">
        <v>417</v>
      </c>
      <c r="H5129" s="42">
        <v>726110.60809999995</v>
      </c>
      <c r="I5129" s="42">
        <v>1012.67164784407</v>
      </c>
      <c r="J5129" s="42">
        <v>215685.910495649</v>
      </c>
      <c r="K5129" s="42">
        <v>216698.582143493</v>
      </c>
      <c r="N5129" s="43"/>
    </row>
    <row r="5130" spans="1:14" x14ac:dyDescent="0.3">
      <c r="A5130" s="10" t="s">
        <v>9</v>
      </c>
      <c r="B5130" s="10" t="s">
        <v>357</v>
      </c>
      <c r="C5130" s="10" t="s">
        <v>4779</v>
      </c>
      <c r="D5130" s="10" t="s">
        <v>6117</v>
      </c>
      <c r="E5130" s="11" t="s">
        <v>6118</v>
      </c>
      <c r="F5130" s="10" t="s">
        <v>4784</v>
      </c>
      <c r="G5130" s="11" t="s">
        <v>4785</v>
      </c>
      <c r="H5130" s="42">
        <v>6415.9440999999997</v>
      </c>
      <c r="I5130" s="42">
        <v>8.9480095424206301</v>
      </c>
      <c r="J5130" s="42">
        <v>1905.80983420395</v>
      </c>
      <c r="K5130" s="42">
        <v>1914.7578437463701</v>
      </c>
      <c r="N5130" s="43"/>
    </row>
    <row r="5131" spans="1:14" x14ac:dyDescent="0.3">
      <c r="A5131" s="10" t="s">
        <v>9</v>
      </c>
      <c r="B5131" s="10" t="s">
        <v>357</v>
      </c>
      <c r="C5131" s="10" t="s">
        <v>4779</v>
      </c>
      <c r="D5131" s="10" t="s">
        <v>6117</v>
      </c>
      <c r="E5131" s="11" t="s">
        <v>6118</v>
      </c>
      <c r="F5131" s="10" t="s">
        <v>4731</v>
      </c>
      <c r="G5131" s="11" t="s">
        <v>4732</v>
      </c>
      <c r="H5131" s="42">
        <v>0</v>
      </c>
      <c r="I5131" s="42">
        <v>0</v>
      </c>
      <c r="J5131" s="42">
        <v>0</v>
      </c>
      <c r="K5131" s="42">
        <v>0</v>
      </c>
      <c r="N5131" s="43"/>
    </row>
    <row r="5132" spans="1:14" x14ac:dyDescent="0.3">
      <c r="A5132" s="10" t="s">
        <v>9</v>
      </c>
      <c r="B5132" s="10" t="s">
        <v>357</v>
      </c>
      <c r="C5132" s="10" t="s">
        <v>4779</v>
      </c>
      <c r="D5132" s="10" t="s">
        <v>6117</v>
      </c>
      <c r="E5132" s="11" t="s">
        <v>6118</v>
      </c>
      <c r="F5132" s="10" t="s">
        <v>4786</v>
      </c>
      <c r="G5132" s="11" t="s">
        <v>4787</v>
      </c>
      <c r="H5132" s="42">
        <v>155368.81839999999</v>
      </c>
      <c r="I5132" s="42">
        <v>216.685440956272</v>
      </c>
      <c r="J5132" s="42">
        <v>46151.185059148702</v>
      </c>
      <c r="K5132" s="42">
        <v>46367.870500104997</v>
      </c>
      <c r="N5132" s="43"/>
    </row>
    <row r="5133" spans="1:14" x14ac:dyDescent="0.3">
      <c r="A5133" s="10" t="s">
        <v>9</v>
      </c>
      <c r="B5133" s="10" t="s">
        <v>357</v>
      </c>
      <c r="C5133" s="10" t="s">
        <v>4779</v>
      </c>
      <c r="D5133" s="10" t="s">
        <v>6117</v>
      </c>
      <c r="E5133" s="11" t="s">
        <v>6118</v>
      </c>
      <c r="F5133" s="10" t="s">
        <v>4739</v>
      </c>
      <c r="G5133" s="11" t="s">
        <v>4740</v>
      </c>
      <c r="H5133" s="42">
        <v>93229.211899999995</v>
      </c>
      <c r="I5133" s="42">
        <v>130.02231149912399</v>
      </c>
      <c r="J5133" s="42">
        <v>27693.063887136399</v>
      </c>
      <c r="K5133" s="42">
        <v>27823.086198635501</v>
      </c>
      <c r="N5133" s="43"/>
    </row>
    <row r="5134" spans="1:14" x14ac:dyDescent="0.3">
      <c r="A5134" s="10" t="s">
        <v>9</v>
      </c>
      <c r="B5134" s="10" t="s">
        <v>357</v>
      </c>
      <c r="C5134" s="10" t="s">
        <v>4779</v>
      </c>
      <c r="D5134" s="10" t="s">
        <v>6117</v>
      </c>
      <c r="E5134" s="11" t="s">
        <v>6118</v>
      </c>
      <c r="F5134" s="10" t="s">
        <v>4788</v>
      </c>
      <c r="G5134" s="11" t="s">
        <v>4789</v>
      </c>
      <c r="H5134" s="42">
        <v>0</v>
      </c>
      <c r="I5134" s="42">
        <v>0</v>
      </c>
      <c r="J5134" s="42">
        <v>0</v>
      </c>
      <c r="K5134" s="42">
        <v>0</v>
      </c>
      <c r="N5134" s="43"/>
    </row>
    <row r="5135" spans="1:14" x14ac:dyDescent="0.3">
      <c r="A5135" s="10" t="s">
        <v>9</v>
      </c>
      <c r="B5135" s="10" t="s">
        <v>357</v>
      </c>
      <c r="C5135" s="10" t="s">
        <v>4779</v>
      </c>
      <c r="D5135" s="10" t="s">
        <v>6117</v>
      </c>
      <c r="E5135" s="11" t="s">
        <v>6118</v>
      </c>
      <c r="F5135" s="10" t="s">
        <v>5001</v>
      </c>
      <c r="G5135" s="11" t="s">
        <v>5002</v>
      </c>
      <c r="H5135" s="42">
        <v>126457.4654</v>
      </c>
      <c r="I5135" s="42">
        <v>176.36416338857401</v>
      </c>
      <c r="J5135" s="42">
        <v>37563.276546995097</v>
      </c>
      <c r="K5135" s="42">
        <v>37739.640710383697</v>
      </c>
      <c r="N5135" s="43"/>
    </row>
    <row r="5136" spans="1:14" x14ac:dyDescent="0.3">
      <c r="A5136" s="10" t="s">
        <v>9</v>
      </c>
      <c r="B5136" s="10" t="s">
        <v>357</v>
      </c>
      <c r="C5136" s="10" t="s">
        <v>4779</v>
      </c>
      <c r="D5136" s="10" t="s">
        <v>4786</v>
      </c>
      <c r="E5136" s="11" t="s">
        <v>6119</v>
      </c>
      <c r="F5136" s="10" t="s">
        <v>13</v>
      </c>
      <c r="G5136" s="11" t="s">
        <v>415</v>
      </c>
      <c r="H5136" s="42">
        <v>0</v>
      </c>
      <c r="I5136" s="42">
        <v>0</v>
      </c>
      <c r="J5136" s="42">
        <v>0</v>
      </c>
      <c r="K5136" s="42">
        <v>0</v>
      </c>
      <c r="N5136" s="43"/>
    </row>
    <row r="5137" spans="1:14" x14ac:dyDescent="0.3">
      <c r="A5137" s="10" t="s">
        <v>9</v>
      </c>
      <c r="B5137" s="10" t="s">
        <v>357</v>
      </c>
      <c r="C5137" s="10" t="s">
        <v>4779</v>
      </c>
      <c r="D5137" s="10" t="s">
        <v>4786</v>
      </c>
      <c r="E5137" s="11" t="s">
        <v>6119</v>
      </c>
      <c r="F5137" s="10" t="s">
        <v>416</v>
      </c>
      <c r="G5137" s="11" t="s">
        <v>417</v>
      </c>
      <c r="H5137" s="42">
        <v>70056.232199999999</v>
      </c>
      <c r="I5137" s="42">
        <v>219.45635542654401</v>
      </c>
      <c r="J5137" s="42">
        <v>5441.8956684405703</v>
      </c>
      <c r="K5137" s="42">
        <v>5661.3520238671199</v>
      </c>
      <c r="N5137" s="43"/>
    </row>
    <row r="5138" spans="1:14" x14ac:dyDescent="0.3">
      <c r="A5138" s="10" t="s">
        <v>9</v>
      </c>
      <c r="B5138" s="10" t="s">
        <v>357</v>
      </c>
      <c r="C5138" s="10" t="s">
        <v>4779</v>
      </c>
      <c r="D5138" s="10" t="s">
        <v>4786</v>
      </c>
      <c r="E5138" s="11" t="s">
        <v>6119</v>
      </c>
      <c r="F5138" s="10" t="s">
        <v>4731</v>
      </c>
      <c r="G5138" s="11" t="s">
        <v>4732</v>
      </c>
      <c r="H5138" s="42">
        <v>0</v>
      </c>
      <c r="I5138" s="42">
        <v>0</v>
      </c>
      <c r="J5138" s="42">
        <v>0</v>
      </c>
      <c r="K5138" s="42">
        <v>0</v>
      </c>
      <c r="N5138" s="43"/>
    </row>
    <row r="5139" spans="1:14" x14ac:dyDescent="0.3">
      <c r="A5139" s="10" t="s">
        <v>9</v>
      </c>
      <c r="B5139" s="10" t="s">
        <v>357</v>
      </c>
      <c r="C5139" s="10" t="s">
        <v>4779</v>
      </c>
      <c r="D5139" s="10" t="s">
        <v>4786</v>
      </c>
      <c r="E5139" s="11" t="s">
        <v>6119</v>
      </c>
      <c r="F5139" s="10" t="s">
        <v>4786</v>
      </c>
      <c r="G5139" s="11" t="s">
        <v>4787</v>
      </c>
      <c r="H5139" s="42">
        <v>11943.255999999999</v>
      </c>
      <c r="I5139" s="42">
        <v>37.413137397193999</v>
      </c>
      <c r="J5139" s="42">
        <v>927.73977745524905</v>
      </c>
      <c r="K5139" s="42">
        <v>965.15291485244302</v>
      </c>
      <c r="N5139" s="43"/>
    </row>
    <row r="5140" spans="1:14" x14ac:dyDescent="0.3">
      <c r="A5140" s="10" t="s">
        <v>9</v>
      </c>
      <c r="B5140" s="10" t="s">
        <v>357</v>
      </c>
      <c r="C5140" s="10" t="s">
        <v>4779</v>
      </c>
      <c r="D5140" s="10" t="s">
        <v>4786</v>
      </c>
      <c r="E5140" s="11" t="s">
        <v>6119</v>
      </c>
      <c r="F5140" s="10" t="s">
        <v>4859</v>
      </c>
      <c r="G5140" s="11" t="s">
        <v>4860</v>
      </c>
      <c r="H5140" s="42">
        <v>3478.3544000000002</v>
      </c>
      <c r="I5140" s="42">
        <v>10.896203838090599</v>
      </c>
      <c r="J5140" s="42">
        <v>270.19497500403202</v>
      </c>
      <c r="K5140" s="42">
        <v>281.09117884212202</v>
      </c>
      <c r="N5140" s="43"/>
    </row>
    <row r="5141" spans="1:14" x14ac:dyDescent="0.3">
      <c r="A5141" s="10" t="s">
        <v>9</v>
      </c>
      <c r="B5141" s="10" t="s">
        <v>357</v>
      </c>
      <c r="C5141" s="10" t="s">
        <v>4779</v>
      </c>
      <c r="D5141" s="10" t="s">
        <v>4786</v>
      </c>
      <c r="E5141" s="11" t="s">
        <v>6119</v>
      </c>
      <c r="F5141" s="10" t="s">
        <v>4788</v>
      </c>
      <c r="G5141" s="11" t="s">
        <v>4789</v>
      </c>
      <c r="H5141" s="42">
        <v>0</v>
      </c>
      <c r="I5141" s="42">
        <v>0</v>
      </c>
      <c r="J5141" s="42">
        <v>0</v>
      </c>
      <c r="K5141" s="42">
        <v>0</v>
      </c>
      <c r="N5141" s="43"/>
    </row>
    <row r="5142" spans="1:14" x14ac:dyDescent="0.3">
      <c r="A5142" s="10" t="s">
        <v>9</v>
      </c>
      <c r="B5142" s="10" t="s">
        <v>357</v>
      </c>
      <c r="C5142" s="10" t="s">
        <v>4779</v>
      </c>
      <c r="D5142" s="10" t="s">
        <v>6120</v>
      </c>
      <c r="E5142" s="11" t="s">
        <v>6121</v>
      </c>
      <c r="F5142" s="10" t="s">
        <v>416</v>
      </c>
      <c r="G5142" s="11" t="s">
        <v>417</v>
      </c>
      <c r="H5142" s="42">
        <v>18520.1751</v>
      </c>
      <c r="I5142" s="42">
        <v>91.945179274237205</v>
      </c>
      <c r="J5142" s="42">
        <v>1958.0250236504801</v>
      </c>
      <c r="K5142" s="42">
        <v>2049.9702029247201</v>
      </c>
      <c r="N5142" s="43"/>
    </row>
    <row r="5143" spans="1:14" x14ac:dyDescent="0.3">
      <c r="A5143" s="10" t="s">
        <v>9</v>
      </c>
      <c r="B5143" s="10" t="s">
        <v>357</v>
      </c>
      <c r="C5143" s="10" t="s">
        <v>4779</v>
      </c>
      <c r="D5143" s="10" t="s">
        <v>6120</v>
      </c>
      <c r="E5143" s="11" t="s">
        <v>6121</v>
      </c>
      <c r="F5143" s="10" t="s">
        <v>4731</v>
      </c>
      <c r="G5143" s="11" t="s">
        <v>4732</v>
      </c>
      <c r="H5143" s="42">
        <v>0</v>
      </c>
      <c r="I5143" s="42">
        <v>0</v>
      </c>
      <c r="J5143" s="42">
        <v>0</v>
      </c>
      <c r="K5143" s="42">
        <v>0</v>
      </c>
      <c r="N5143" s="43"/>
    </row>
    <row r="5144" spans="1:14" x14ac:dyDescent="0.3">
      <c r="A5144" s="10" t="s">
        <v>9</v>
      </c>
      <c r="B5144" s="10" t="s">
        <v>357</v>
      </c>
      <c r="C5144" s="10" t="s">
        <v>4779</v>
      </c>
      <c r="D5144" s="10" t="s">
        <v>6120</v>
      </c>
      <c r="E5144" s="11" t="s">
        <v>6121</v>
      </c>
      <c r="F5144" s="10" t="s">
        <v>4786</v>
      </c>
      <c r="G5144" s="11" t="s">
        <v>4787</v>
      </c>
      <c r="H5144" s="42">
        <v>0</v>
      </c>
      <c r="I5144" s="42">
        <v>0</v>
      </c>
      <c r="J5144" s="42">
        <v>0</v>
      </c>
      <c r="K5144" s="42">
        <v>0</v>
      </c>
      <c r="N5144" s="43"/>
    </row>
    <row r="5145" spans="1:14" x14ac:dyDescent="0.3">
      <c r="A5145" s="10" t="s">
        <v>9</v>
      </c>
      <c r="B5145" s="10" t="s">
        <v>357</v>
      </c>
      <c r="C5145" s="10" t="s">
        <v>4779</v>
      </c>
      <c r="D5145" s="10" t="s">
        <v>6120</v>
      </c>
      <c r="E5145" s="11" t="s">
        <v>6121</v>
      </c>
      <c r="F5145" s="10" t="s">
        <v>4788</v>
      </c>
      <c r="G5145" s="11" t="s">
        <v>4789</v>
      </c>
      <c r="H5145" s="42">
        <v>0</v>
      </c>
      <c r="I5145" s="42">
        <v>0</v>
      </c>
      <c r="J5145" s="42">
        <v>0</v>
      </c>
      <c r="K5145" s="42">
        <v>0</v>
      </c>
      <c r="N5145" s="43"/>
    </row>
    <row r="5146" spans="1:14" x14ac:dyDescent="0.3">
      <c r="A5146" s="10" t="s">
        <v>9</v>
      </c>
      <c r="B5146" s="10" t="s">
        <v>357</v>
      </c>
      <c r="C5146" s="10" t="s">
        <v>4779</v>
      </c>
      <c r="D5146" s="10" t="s">
        <v>6122</v>
      </c>
      <c r="E5146" s="11" t="s">
        <v>6123</v>
      </c>
      <c r="F5146" s="10" t="s">
        <v>13</v>
      </c>
      <c r="G5146" s="11" t="s">
        <v>415</v>
      </c>
      <c r="H5146" s="42">
        <v>0</v>
      </c>
      <c r="I5146" s="42">
        <v>0</v>
      </c>
      <c r="J5146" s="42">
        <v>0</v>
      </c>
      <c r="K5146" s="42">
        <v>0</v>
      </c>
      <c r="N5146" s="43"/>
    </row>
    <row r="5147" spans="1:14" x14ac:dyDescent="0.3">
      <c r="A5147" s="10" t="s">
        <v>9</v>
      </c>
      <c r="B5147" s="10" t="s">
        <v>357</v>
      </c>
      <c r="C5147" s="10" t="s">
        <v>4779</v>
      </c>
      <c r="D5147" s="10" t="s">
        <v>6122</v>
      </c>
      <c r="E5147" s="11" t="s">
        <v>6123</v>
      </c>
      <c r="F5147" s="10" t="s">
        <v>416</v>
      </c>
      <c r="G5147" s="11" t="s">
        <v>417</v>
      </c>
      <c r="H5147" s="42">
        <v>29673.818500000001</v>
      </c>
      <c r="I5147" s="42">
        <v>160.56813446198899</v>
      </c>
      <c r="J5147" s="42">
        <v>1928.7718004232499</v>
      </c>
      <c r="K5147" s="42">
        <v>2089.3399348852299</v>
      </c>
      <c r="N5147" s="43"/>
    </row>
    <row r="5148" spans="1:14" x14ac:dyDescent="0.3">
      <c r="A5148" s="10" t="s">
        <v>9</v>
      </c>
      <c r="B5148" s="10" t="s">
        <v>357</v>
      </c>
      <c r="C5148" s="10" t="s">
        <v>4779</v>
      </c>
      <c r="D5148" s="10" t="s">
        <v>6122</v>
      </c>
      <c r="E5148" s="11" t="s">
        <v>6123</v>
      </c>
      <c r="F5148" s="10" t="s">
        <v>4731</v>
      </c>
      <c r="G5148" s="11" t="s">
        <v>4732</v>
      </c>
      <c r="H5148" s="42">
        <v>0</v>
      </c>
      <c r="I5148" s="42">
        <v>0</v>
      </c>
      <c r="J5148" s="42">
        <v>0</v>
      </c>
      <c r="K5148" s="42">
        <v>0</v>
      </c>
      <c r="N5148" s="43"/>
    </row>
    <row r="5149" spans="1:14" x14ac:dyDescent="0.3">
      <c r="A5149" s="10" t="s">
        <v>9</v>
      </c>
      <c r="B5149" s="10" t="s">
        <v>357</v>
      </c>
      <c r="C5149" s="10" t="s">
        <v>4779</v>
      </c>
      <c r="D5149" s="10" t="s">
        <v>6122</v>
      </c>
      <c r="E5149" s="11" t="s">
        <v>6123</v>
      </c>
      <c r="F5149" s="10" t="s">
        <v>4786</v>
      </c>
      <c r="G5149" s="11" t="s">
        <v>4787</v>
      </c>
      <c r="H5149" s="42">
        <v>0</v>
      </c>
      <c r="I5149" s="42">
        <v>0</v>
      </c>
      <c r="J5149" s="42">
        <v>0</v>
      </c>
      <c r="K5149" s="42">
        <v>0</v>
      </c>
      <c r="N5149" s="43"/>
    </row>
    <row r="5150" spans="1:14" x14ac:dyDescent="0.3">
      <c r="A5150" s="10" t="s">
        <v>9</v>
      </c>
      <c r="B5150" s="10" t="s">
        <v>357</v>
      </c>
      <c r="C5150" s="10" t="s">
        <v>4779</v>
      </c>
      <c r="D5150" s="10" t="s">
        <v>6122</v>
      </c>
      <c r="E5150" s="11" t="s">
        <v>6123</v>
      </c>
      <c r="F5150" s="10" t="s">
        <v>4788</v>
      </c>
      <c r="G5150" s="11" t="s">
        <v>4789</v>
      </c>
      <c r="H5150" s="42">
        <v>0</v>
      </c>
      <c r="I5150" s="42">
        <v>0</v>
      </c>
      <c r="J5150" s="42">
        <v>0</v>
      </c>
      <c r="K5150" s="42">
        <v>0</v>
      </c>
      <c r="N5150" s="43"/>
    </row>
    <row r="5151" spans="1:14" x14ac:dyDescent="0.3">
      <c r="A5151" s="10" t="s">
        <v>9</v>
      </c>
      <c r="B5151" s="10" t="s">
        <v>357</v>
      </c>
      <c r="C5151" s="10" t="s">
        <v>4779</v>
      </c>
      <c r="D5151" s="10" t="s">
        <v>6124</v>
      </c>
      <c r="E5151" s="11" t="s">
        <v>6125</v>
      </c>
      <c r="F5151" s="10" t="s">
        <v>13</v>
      </c>
      <c r="G5151" s="11" t="s">
        <v>415</v>
      </c>
      <c r="H5151" s="42">
        <v>0</v>
      </c>
      <c r="I5151" s="42">
        <v>0</v>
      </c>
      <c r="J5151" s="42">
        <v>0</v>
      </c>
      <c r="K5151" s="42">
        <v>0</v>
      </c>
      <c r="N5151" s="43"/>
    </row>
    <row r="5152" spans="1:14" x14ac:dyDescent="0.3">
      <c r="A5152" s="10" t="s">
        <v>9</v>
      </c>
      <c r="B5152" s="10" t="s">
        <v>357</v>
      </c>
      <c r="C5152" s="10" t="s">
        <v>4779</v>
      </c>
      <c r="D5152" s="10" t="s">
        <v>6124</v>
      </c>
      <c r="E5152" s="11" t="s">
        <v>6125</v>
      </c>
      <c r="F5152" s="10" t="s">
        <v>416</v>
      </c>
      <c r="G5152" s="11" t="s">
        <v>417</v>
      </c>
      <c r="H5152" s="42">
        <v>25294.423999999999</v>
      </c>
      <c r="I5152" s="42">
        <v>26.259474490664498</v>
      </c>
      <c r="J5152" s="42">
        <v>0</v>
      </c>
      <c r="K5152" s="42">
        <v>26.259474490664498</v>
      </c>
      <c r="N5152" s="43"/>
    </row>
    <row r="5153" spans="1:14" x14ac:dyDescent="0.3">
      <c r="A5153" s="10" t="s">
        <v>9</v>
      </c>
      <c r="B5153" s="10" t="s">
        <v>357</v>
      </c>
      <c r="C5153" s="10" t="s">
        <v>4779</v>
      </c>
      <c r="D5153" s="10" t="s">
        <v>6124</v>
      </c>
      <c r="E5153" s="11" t="s">
        <v>6125</v>
      </c>
      <c r="F5153" s="10" t="s">
        <v>4731</v>
      </c>
      <c r="G5153" s="11" t="s">
        <v>4732</v>
      </c>
      <c r="H5153" s="42">
        <v>0</v>
      </c>
      <c r="I5153" s="42">
        <v>0</v>
      </c>
      <c r="J5153" s="42">
        <v>0</v>
      </c>
      <c r="K5153" s="42">
        <v>0</v>
      </c>
      <c r="N5153" s="43"/>
    </row>
    <row r="5154" spans="1:14" x14ac:dyDescent="0.3">
      <c r="A5154" s="10" t="s">
        <v>9</v>
      </c>
      <c r="B5154" s="10" t="s">
        <v>357</v>
      </c>
      <c r="C5154" s="10" t="s">
        <v>4779</v>
      </c>
      <c r="D5154" s="10" t="s">
        <v>6124</v>
      </c>
      <c r="E5154" s="11" t="s">
        <v>6125</v>
      </c>
      <c r="F5154" s="10" t="s">
        <v>4786</v>
      </c>
      <c r="G5154" s="11" t="s">
        <v>4787</v>
      </c>
      <c r="H5154" s="42">
        <v>0</v>
      </c>
      <c r="I5154" s="42">
        <v>0</v>
      </c>
      <c r="J5154" s="42">
        <v>0</v>
      </c>
      <c r="K5154" s="42">
        <v>0</v>
      </c>
      <c r="N5154" s="43"/>
    </row>
    <row r="5155" spans="1:14" x14ac:dyDescent="0.3">
      <c r="A5155" s="10" t="s">
        <v>9</v>
      </c>
      <c r="B5155" s="10" t="s">
        <v>357</v>
      </c>
      <c r="C5155" s="10" t="s">
        <v>4779</v>
      </c>
      <c r="D5155" s="10" t="s">
        <v>6124</v>
      </c>
      <c r="E5155" s="11" t="s">
        <v>6125</v>
      </c>
      <c r="F5155" s="10" t="s">
        <v>4788</v>
      </c>
      <c r="G5155" s="11" t="s">
        <v>4789</v>
      </c>
      <c r="H5155" s="42">
        <v>0</v>
      </c>
      <c r="I5155" s="42">
        <v>0</v>
      </c>
      <c r="J5155" s="42">
        <v>0</v>
      </c>
      <c r="K5155" s="42">
        <v>0</v>
      </c>
      <c r="N5155" s="43"/>
    </row>
    <row r="5156" spans="1:14" x14ac:dyDescent="0.3">
      <c r="A5156" s="10" t="s">
        <v>9</v>
      </c>
      <c r="B5156" s="10" t="s">
        <v>357</v>
      </c>
      <c r="C5156" s="10" t="s">
        <v>4779</v>
      </c>
      <c r="D5156" s="10" t="s">
        <v>6126</v>
      </c>
      <c r="E5156" s="11" t="s">
        <v>6127</v>
      </c>
      <c r="F5156" s="10" t="s">
        <v>416</v>
      </c>
      <c r="G5156" s="11" t="s">
        <v>417</v>
      </c>
      <c r="H5156" s="42">
        <v>37643.485399999998</v>
      </c>
      <c r="I5156" s="42">
        <v>126.770268380053</v>
      </c>
      <c r="J5156" s="42">
        <v>0</v>
      </c>
      <c r="K5156" s="42">
        <v>126.770268380053</v>
      </c>
      <c r="N5156" s="43"/>
    </row>
    <row r="5157" spans="1:14" x14ac:dyDescent="0.3">
      <c r="A5157" s="10" t="s">
        <v>9</v>
      </c>
      <c r="B5157" s="10" t="s">
        <v>357</v>
      </c>
      <c r="C5157" s="10" t="s">
        <v>4779</v>
      </c>
      <c r="D5157" s="10" t="s">
        <v>6126</v>
      </c>
      <c r="E5157" s="11" t="s">
        <v>6127</v>
      </c>
      <c r="F5157" s="10" t="s">
        <v>4731</v>
      </c>
      <c r="G5157" s="11" t="s">
        <v>4732</v>
      </c>
      <c r="H5157" s="42">
        <v>0</v>
      </c>
      <c r="I5157" s="42">
        <v>0</v>
      </c>
      <c r="J5157" s="42">
        <v>0</v>
      </c>
      <c r="K5157" s="42">
        <v>0</v>
      </c>
      <c r="N5157" s="43"/>
    </row>
    <row r="5158" spans="1:14" x14ac:dyDescent="0.3">
      <c r="A5158" s="10" t="s">
        <v>9</v>
      </c>
      <c r="B5158" s="10" t="s">
        <v>357</v>
      </c>
      <c r="C5158" s="10" t="s">
        <v>4779</v>
      </c>
      <c r="D5158" s="10" t="s">
        <v>6126</v>
      </c>
      <c r="E5158" s="11" t="s">
        <v>6127</v>
      </c>
      <c r="F5158" s="10" t="s">
        <v>4786</v>
      </c>
      <c r="G5158" s="11" t="s">
        <v>4787</v>
      </c>
      <c r="H5158" s="42">
        <v>0</v>
      </c>
      <c r="I5158" s="42">
        <v>0</v>
      </c>
      <c r="J5158" s="42">
        <v>0</v>
      </c>
      <c r="K5158" s="42">
        <v>0</v>
      </c>
      <c r="N5158" s="43"/>
    </row>
    <row r="5159" spans="1:14" x14ac:dyDescent="0.3">
      <c r="A5159" s="10" t="s">
        <v>9</v>
      </c>
      <c r="B5159" s="10" t="s">
        <v>357</v>
      </c>
      <c r="C5159" s="10" t="s">
        <v>4779</v>
      </c>
      <c r="D5159" s="10" t="s">
        <v>6126</v>
      </c>
      <c r="E5159" s="11" t="s">
        <v>6127</v>
      </c>
      <c r="F5159" s="10" t="s">
        <v>4748</v>
      </c>
      <c r="G5159" s="11" t="s">
        <v>4749</v>
      </c>
      <c r="H5159" s="42">
        <v>11970.5021</v>
      </c>
      <c r="I5159" s="42">
        <v>40.312520043213702</v>
      </c>
      <c r="J5159" s="42">
        <v>0</v>
      </c>
      <c r="K5159" s="42">
        <v>40.312520043213702</v>
      </c>
      <c r="N5159" s="43"/>
    </row>
    <row r="5160" spans="1:14" x14ac:dyDescent="0.3">
      <c r="A5160" s="10" t="s">
        <v>9</v>
      </c>
      <c r="B5160" s="10" t="s">
        <v>357</v>
      </c>
      <c r="C5160" s="10" t="s">
        <v>4779</v>
      </c>
      <c r="D5160" s="10" t="s">
        <v>6128</v>
      </c>
      <c r="E5160" s="11" t="s">
        <v>6129</v>
      </c>
      <c r="F5160" s="10" t="s">
        <v>13</v>
      </c>
      <c r="G5160" s="11" t="s">
        <v>415</v>
      </c>
      <c r="H5160" s="42">
        <v>0</v>
      </c>
      <c r="I5160" s="42" t="s">
        <v>414</v>
      </c>
      <c r="J5160" s="42">
        <v>0</v>
      </c>
      <c r="K5160" s="42">
        <v>0</v>
      </c>
      <c r="N5160" s="43"/>
    </row>
    <row r="5161" spans="1:14" x14ac:dyDescent="0.3">
      <c r="A5161" s="10" t="s">
        <v>9</v>
      </c>
      <c r="B5161" s="10" t="s">
        <v>357</v>
      </c>
      <c r="C5161" s="10" t="s">
        <v>4779</v>
      </c>
      <c r="D5161" s="10" t="s">
        <v>6128</v>
      </c>
      <c r="E5161" s="11" t="s">
        <v>6129</v>
      </c>
      <c r="F5161" s="10" t="s">
        <v>416</v>
      </c>
      <c r="G5161" s="11" t="s">
        <v>417</v>
      </c>
      <c r="H5161" s="42">
        <v>44427.215900000003</v>
      </c>
      <c r="I5161" s="42" t="s">
        <v>414</v>
      </c>
      <c r="J5161" s="42">
        <v>1854.68568147014</v>
      </c>
      <c r="K5161" s="42">
        <v>1854.68568147014</v>
      </c>
      <c r="N5161" s="43"/>
    </row>
    <row r="5162" spans="1:14" x14ac:dyDescent="0.3">
      <c r="A5162" s="10" t="s">
        <v>9</v>
      </c>
      <c r="B5162" s="10" t="s">
        <v>357</v>
      </c>
      <c r="C5162" s="10" t="s">
        <v>4779</v>
      </c>
      <c r="D5162" s="10" t="s">
        <v>6128</v>
      </c>
      <c r="E5162" s="11" t="s">
        <v>6129</v>
      </c>
      <c r="F5162" s="10" t="s">
        <v>4731</v>
      </c>
      <c r="G5162" s="11" t="s">
        <v>4732</v>
      </c>
      <c r="H5162" s="42">
        <v>0</v>
      </c>
      <c r="I5162" s="42" t="s">
        <v>414</v>
      </c>
      <c r="J5162" s="42">
        <v>0</v>
      </c>
      <c r="K5162" s="42">
        <v>0</v>
      </c>
      <c r="N5162" s="43"/>
    </row>
    <row r="5163" spans="1:14" x14ac:dyDescent="0.3">
      <c r="A5163" s="10" t="s">
        <v>9</v>
      </c>
      <c r="B5163" s="10" t="s">
        <v>357</v>
      </c>
      <c r="C5163" s="10" t="s">
        <v>4779</v>
      </c>
      <c r="D5163" s="10" t="s">
        <v>6128</v>
      </c>
      <c r="E5163" s="11" t="s">
        <v>6129</v>
      </c>
      <c r="F5163" s="10" t="s">
        <v>4786</v>
      </c>
      <c r="G5163" s="11" t="s">
        <v>4787</v>
      </c>
      <c r="H5163" s="42">
        <v>7390.0173000000004</v>
      </c>
      <c r="I5163" s="42" t="s">
        <v>414</v>
      </c>
      <c r="J5163" s="42">
        <v>308.50817381317</v>
      </c>
      <c r="K5163" s="42">
        <v>308.50817381317</v>
      </c>
      <c r="N5163" s="43"/>
    </row>
    <row r="5164" spans="1:14" x14ac:dyDescent="0.3">
      <c r="A5164" s="10" t="s">
        <v>9</v>
      </c>
      <c r="B5164" s="10" t="s">
        <v>357</v>
      </c>
      <c r="C5164" s="10" t="s">
        <v>4779</v>
      </c>
      <c r="D5164" s="10" t="s">
        <v>6128</v>
      </c>
      <c r="E5164" s="11" t="s">
        <v>6129</v>
      </c>
      <c r="F5164" s="10" t="s">
        <v>4739</v>
      </c>
      <c r="G5164" s="11" t="s">
        <v>4740</v>
      </c>
      <c r="H5164" s="42">
        <v>6601.1679999999997</v>
      </c>
      <c r="I5164" s="42" t="s">
        <v>414</v>
      </c>
      <c r="J5164" s="42">
        <v>275.57639101582402</v>
      </c>
      <c r="K5164" s="42">
        <v>275.57639101582402</v>
      </c>
      <c r="N5164" s="43"/>
    </row>
    <row r="5165" spans="1:14" x14ac:dyDescent="0.3">
      <c r="A5165" s="10" t="s">
        <v>9</v>
      </c>
      <c r="B5165" s="10" t="s">
        <v>357</v>
      </c>
      <c r="C5165" s="10" t="s">
        <v>4779</v>
      </c>
      <c r="D5165" s="10" t="s">
        <v>6128</v>
      </c>
      <c r="E5165" s="11" t="s">
        <v>6129</v>
      </c>
      <c r="F5165" s="10" t="s">
        <v>4788</v>
      </c>
      <c r="G5165" s="11" t="s">
        <v>4789</v>
      </c>
      <c r="H5165" s="42">
        <v>0</v>
      </c>
      <c r="I5165" s="42" t="s">
        <v>414</v>
      </c>
      <c r="J5165" s="42">
        <v>0</v>
      </c>
      <c r="K5165" s="42">
        <v>0</v>
      </c>
      <c r="N5165" s="43"/>
    </row>
    <row r="5166" spans="1:14" x14ac:dyDescent="0.3">
      <c r="A5166" s="10" t="s">
        <v>9</v>
      </c>
      <c r="B5166" s="10" t="s">
        <v>357</v>
      </c>
      <c r="C5166" s="10" t="s">
        <v>4779</v>
      </c>
      <c r="D5166" s="10" t="s">
        <v>6130</v>
      </c>
      <c r="E5166" s="11" t="s">
        <v>6131</v>
      </c>
      <c r="F5166" s="10" t="s">
        <v>13</v>
      </c>
      <c r="G5166" s="11" t="s">
        <v>415</v>
      </c>
      <c r="H5166" s="42">
        <v>0</v>
      </c>
      <c r="I5166" s="42" t="s">
        <v>414</v>
      </c>
      <c r="J5166" s="42">
        <v>0</v>
      </c>
      <c r="K5166" s="42">
        <v>0</v>
      </c>
      <c r="N5166" s="43"/>
    </row>
    <row r="5167" spans="1:14" x14ac:dyDescent="0.3">
      <c r="A5167" s="10" t="s">
        <v>9</v>
      </c>
      <c r="B5167" s="10" t="s">
        <v>357</v>
      </c>
      <c r="C5167" s="10" t="s">
        <v>4779</v>
      </c>
      <c r="D5167" s="10" t="s">
        <v>6130</v>
      </c>
      <c r="E5167" s="11" t="s">
        <v>6131</v>
      </c>
      <c r="F5167" s="10" t="s">
        <v>416</v>
      </c>
      <c r="G5167" s="11" t="s">
        <v>417</v>
      </c>
      <c r="H5167" s="42">
        <v>51104.276599999997</v>
      </c>
      <c r="I5167" s="42" t="s">
        <v>414</v>
      </c>
      <c r="J5167" s="42">
        <v>40.180726131779501</v>
      </c>
      <c r="K5167" s="42">
        <v>40.180726131779501</v>
      </c>
      <c r="N5167" s="43"/>
    </row>
    <row r="5168" spans="1:14" x14ac:dyDescent="0.3">
      <c r="A5168" s="10" t="s">
        <v>9</v>
      </c>
      <c r="B5168" s="10" t="s">
        <v>357</v>
      </c>
      <c r="C5168" s="10" t="s">
        <v>4779</v>
      </c>
      <c r="D5168" s="10" t="s">
        <v>6130</v>
      </c>
      <c r="E5168" s="11" t="s">
        <v>6131</v>
      </c>
      <c r="F5168" s="10" t="s">
        <v>4731</v>
      </c>
      <c r="G5168" s="11" t="s">
        <v>4732</v>
      </c>
      <c r="H5168" s="42">
        <v>0</v>
      </c>
      <c r="I5168" s="42" t="s">
        <v>414</v>
      </c>
      <c r="J5168" s="42">
        <v>0</v>
      </c>
      <c r="K5168" s="42">
        <v>0</v>
      </c>
      <c r="N5168" s="43"/>
    </row>
    <row r="5169" spans="1:14" x14ac:dyDescent="0.3">
      <c r="A5169" s="10" t="s">
        <v>9</v>
      </c>
      <c r="B5169" s="10" t="s">
        <v>357</v>
      </c>
      <c r="C5169" s="10" t="s">
        <v>4779</v>
      </c>
      <c r="D5169" s="10" t="s">
        <v>6130</v>
      </c>
      <c r="E5169" s="11" t="s">
        <v>6131</v>
      </c>
      <c r="F5169" s="10" t="s">
        <v>4786</v>
      </c>
      <c r="G5169" s="11" t="s">
        <v>4787</v>
      </c>
      <c r="H5169" s="42">
        <v>0</v>
      </c>
      <c r="I5169" s="42" t="s">
        <v>414</v>
      </c>
      <c r="J5169" s="42">
        <v>0</v>
      </c>
      <c r="K5169" s="42">
        <v>0</v>
      </c>
      <c r="N5169" s="43"/>
    </row>
    <row r="5170" spans="1:14" x14ac:dyDescent="0.3">
      <c r="A5170" s="10" t="s">
        <v>9</v>
      </c>
      <c r="B5170" s="10" t="s">
        <v>357</v>
      </c>
      <c r="C5170" s="10" t="s">
        <v>4779</v>
      </c>
      <c r="D5170" s="10" t="s">
        <v>6130</v>
      </c>
      <c r="E5170" s="11" t="s">
        <v>6131</v>
      </c>
      <c r="F5170" s="10" t="s">
        <v>4788</v>
      </c>
      <c r="G5170" s="11" t="s">
        <v>4789</v>
      </c>
      <c r="H5170" s="42">
        <v>0</v>
      </c>
      <c r="I5170" s="42" t="s">
        <v>414</v>
      </c>
      <c r="J5170" s="42">
        <v>0</v>
      </c>
      <c r="K5170" s="42">
        <v>0</v>
      </c>
      <c r="N5170" s="43"/>
    </row>
    <row r="5171" spans="1:14" x14ac:dyDescent="0.3">
      <c r="A5171" s="10" t="s">
        <v>9</v>
      </c>
      <c r="B5171" s="10" t="s">
        <v>357</v>
      </c>
      <c r="C5171" s="10" t="s">
        <v>11</v>
      </c>
      <c r="D5171" s="10" t="s">
        <v>358</v>
      </c>
      <c r="E5171" s="11" t="s">
        <v>569</v>
      </c>
      <c r="F5171" s="10" t="s">
        <v>13</v>
      </c>
      <c r="G5171" s="11" t="s">
        <v>415</v>
      </c>
      <c r="H5171" s="42">
        <v>0</v>
      </c>
      <c r="I5171" s="42">
        <v>0</v>
      </c>
      <c r="J5171" s="42">
        <v>0</v>
      </c>
      <c r="K5171" s="42">
        <v>0</v>
      </c>
      <c r="N5171" s="43"/>
    </row>
    <row r="5172" spans="1:14" x14ac:dyDescent="0.3">
      <c r="A5172" s="10" t="s">
        <v>9</v>
      </c>
      <c r="B5172" s="10" t="s">
        <v>357</v>
      </c>
      <c r="C5172" s="10" t="s">
        <v>11</v>
      </c>
      <c r="D5172" s="10" t="s">
        <v>358</v>
      </c>
      <c r="E5172" s="11" t="s">
        <v>569</v>
      </c>
      <c r="F5172" s="10" t="s">
        <v>15</v>
      </c>
      <c r="G5172" s="11" t="s">
        <v>418</v>
      </c>
      <c r="H5172" s="42">
        <v>1488163.3259000001</v>
      </c>
      <c r="I5172" s="42">
        <v>434.229714965531</v>
      </c>
      <c r="J5172" s="42">
        <v>0</v>
      </c>
      <c r="K5172" s="42">
        <v>434.229714965531</v>
      </c>
      <c r="N5172" s="43"/>
    </row>
    <row r="5173" spans="1:14" x14ac:dyDescent="0.3">
      <c r="A5173" s="10" t="s">
        <v>9</v>
      </c>
      <c r="B5173" s="10" t="s">
        <v>357</v>
      </c>
      <c r="C5173" s="10" t="s">
        <v>11</v>
      </c>
      <c r="D5173" s="10" t="s">
        <v>358</v>
      </c>
      <c r="E5173" s="11" t="s">
        <v>569</v>
      </c>
      <c r="F5173" s="10" t="s">
        <v>16</v>
      </c>
      <c r="G5173" s="11" t="s">
        <v>426</v>
      </c>
      <c r="H5173" s="42">
        <v>0</v>
      </c>
      <c r="I5173" s="42">
        <v>0</v>
      </c>
      <c r="J5173" s="42">
        <v>0</v>
      </c>
      <c r="K5173" s="42">
        <v>0</v>
      </c>
      <c r="N5173" s="43"/>
    </row>
    <row r="5174" spans="1:14" x14ac:dyDescent="0.3">
      <c r="A5174" s="10" t="s">
        <v>9</v>
      </c>
      <c r="B5174" s="10" t="s">
        <v>357</v>
      </c>
      <c r="C5174" s="10" t="s">
        <v>11</v>
      </c>
      <c r="D5174" s="10" t="s">
        <v>358</v>
      </c>
      <c r="E5174" s="11" t="s">
        <v>569</v>
      </c>
      <c r="F5174" s="10" t="s">
        <v>17</v>
      </c>
      <c r="G5174" s="11" t="s">
        <v>4798</v>
      </c>
      <c r="H5174" s="42">
        <v>0</v>
      </c>
      <c r="I5174" s="42">
        <v>0</v>
      </c>
      <c r="J5174" s="42">
        <v>0</v>
      </c>
      <c r="K5174" s="42">
        <v>0</v>
      </c>
      <c r="N5174" s="43"/>
    </row>
    <row r="5175" spans="1:14" x14ac:dyDescent="0.3">
      <c r="A5175" s="10" t="s">
        <v>9</v>
      </c>
      <c r="B5175" s="10" t="s">
        <v>357</v>
      </c>
      <c r="C5175" s="10" t="s">
        <v>11</v>
      </c>
      <c r="D5175" s="10" t="s">
        <v>358</v>
      </c>
      <c r="E5175" s="11" t="s">
        <v>569</v>
      </c>
      <c r="F5175" s="10" t="s">
        <v>18</v>
      </c>
      <c r="G5175" s="11" t="s">
        <v>4799</v>
      </c>
      <c r="H5175" s="42">
        <v>2446629.6025999999</v>
      </c>
      <c r="I5175" s="42">
        <v>713.89964831798</v>
      </c>
      <c r="J5175" s="42">
        <v>71462.019677966498</v>
      </c>
      <c r="K5175" s="42">
        <v>72175.919326284493</v>
      </c>
      <c r="N5175" s="43"/>
    </row>
    <row r="5176" spans="1:14" x14ac:dyDescent="0.3">
      <c r="A5176" s="10" t="s">
        <v>9</v>
      </c>
      <c r="B5176" s="10" t="s">
        <v>357</v>
      </c>
      <c r="C5176" s="10" t="s">
        <v>11</v>
      </c>
      <c r="D5176" s="10" t="s">
        <v>359</v>
      </c>
      <c r="E5176" s="11" t="s">
        <v>570</v>
      </c>
      <c r="F5176" s="10" t="s">
        <v>13</v>
      </c>
      <c r="G5176" s="11" t="s">
        <v>415</v>
      </c>
      <c r="H5176" s="42">
        <v>0</v>
      </c>
      <c r="I5176" s="42">
        <v>0</v>
      </c>
      <c r="J5176" s="42">
        <v>0</v>
      </c>
      <c r="K5176" s="42">
        <v>0</v>
      </c>
      <c r="N5176" s="43"/>
    </row>
    <row r="5177" spans="1:14" x14ac:dyDescent="0.3">
      <c r="A5177" s="10" t="s">
        <v>9</v>
      </c>
      <c r="B5177" s="10" t="s">
        <v>357</v>
      </c>
      <c r="C5177" s="10" t="s">
        <v>11</v>
      </c>
      <c r="D5177" s="10" t="s">
        <v>359</v>
      </c>
      <c r="E5177" s="11" t="s">
        <v>570</v>
      </c>
      <c r="F5177" s="10" t="s">
        <v>15</v>
      </c>
      <c r="G5177" s="11" t="s">
        <v>418</v>
      </c>
      <c r="H5177" s="42">
        <v>1153150.6206</v>
      </c>
      <c r="I5177" s="42">
        <v>625.925918570519</v>
      </c>
      <c r="J5177" s="42">
        <v>0</v>
      </c>
      <c r="K5177" s="42">
        <v>625.925918570519</v>
      </c>
      <c r="N5177" s="43"/>
    </row>
    <row r="5178" spans="1:14" x14ac:dyDescent="0.3">
      <c r="A5178" s="10" t="s">
        <v>9</v>
      </c>
      <c r="B5178" s="10" t="s">
        <v>357</v>
      </c>
      <c r="C5178" s="10" t="s">
        <v>11</v>
      </c>
      <c r="D5178" s="10" t="s">
        <v>359</v>
      </c>
      <c r="E5178" s="11" t="s">
        <v>570</v>
      </c>
      <c r="F5178" s="10" t="s">
        <v>17</v>
      </c>
      <c r="G5178" s="11" t="s">
        <v>4798</v>
      </c>
      <c r="H5178" s="42">
        <v>0</v>
      </c>
      <c r="I5178" s="42">
        <v>0</v>
      </c>
      <c r="J5178" s="42">
        <v>0</v>
      </c>
      <c r="K5178" s="42">
        <v>0</v>
      </c>
      <c r="N5178" s="43"/>
    </row>
    <row r="5179" spans="1:14" x14ac:dyDescent="0.3">
      <c r="A5179" s="10" t="s">
        <v>9</v>
      </c>
      <c r="B5179" s="10" t="s">
        <v>357</v>
      </c>
      <c r="C5179" s="10" t="s">
        <v>11</v>
      </c>
      <c r="D5179" s="10" t="s">
        <v>359</v>
      </c>
      <c r="E5179" s="11" t="s">
        <v>570</v>
      </c>
      <c r="F5179" s="10" t="s">
        <v>18</v>
      </c>
      <c r="G5179" s="11" t="s">
        <v>4799</v>
      </c>
      <c r="H5179" s="42">
        <v>3111330.9197999998</v>
      </c>
      <c r="I5179" s="42">
        <v>1688.8189878412099</v>
      </c>
      <c r="J5179" s="42">
        <v>1405.0017864797801</v>
      </c>
      <c r="K5179" s="42">
        <v>3093.82077432099</v>
      </c>
      <c r="N5179" s="43"/>
    </row>
    <row r="5180" spans="1:14" x14ac:dyDescent="0.3">
      <c r="A5180" s="10" t="s">
        <v>9</v>
      </c>
      <c r="B5180" s="10" t="s">
        <v>357</v>
      </c>
      <c r="C5180" s="10" t="s">
        <v>11</v>
      </c>
      <c r="D5180" s="10" t="s">
        <v>360</v>
      </c>
      <c r="E5180" s="11" t="s">
        <v>571</v>
      </c>
      <c r="F5180" s="10" t="s">
        <v>13</v>
      </c>
      <c r="G5180" s="11" t="s">
        <v>415</v>
      </c>
      <c r="H5180" s="42">
        <v>0</v>
      </c>
      <c r="I5180" s="42">
        <v>0</v>
      </c>
      <c r="J5180" s="42">
        <v>0</v>
      </c>
      <c r="K5180" s="42">
        <v>0</v>
      </c>
      <c r="N5180" s="43"/>
    </row>
    <row r="5181" spans="1:14" x14ac:dyDescent="0.3">
      <c r="A5181" s="10" t="s">
        <v>9</v>
      </c>
      <c r="B5181" s="10" t="s">
        <v>357</v>
      </c>
      <c r="C5181" s="10" t="s">
        <v>11</v>
      </c>
      <c r="D5181" s="10" t="s">
        <v>360</v>
      </c>
      <c r="E5181" s="11" t="s">
        <v>571</v>
      </c>
      <c r="F5181" s="10" t="s">
        <v>15</v>
      </c>
      <c r="G5181" s="11" t="s">
        <v>418</v>
      </c>
      <c r="H5181" s="42">
        <v>4532573.0218000002</v>
      </c>
      <c r="I5181" s="42">
        <v>1565.5626442057101</v>
      </c>
      <c r="J5181" s="42">
        <v>0</v>
      </c>
      <c r="K5181" s="42">
        <v>1565.5626442057101</v>
      </c>
      <c r="N5181" s="43"/>
    </row>
    <row r="5182" spans="1:14" x14ac:dyDescent="0.3">
      <c r="A5182" s="10" t="s">
        <v>9</v>
      </c>
      <c r="B5182" s="10" t="s">
        <v>357</v>
      </c>
      <c r="C5182" s="10" t="s">
        <v>11</v>
      </c>
      <c r="D5182" s="10" t="s">
        <v>360</v>
      </c>
      <c r="E5182" s="11" t="s">
        <v>571</v>
      </c>
      <c r="F5182" s="10" t="s">
        <v>17</v>
      </c>
      <c r="G5182" s="11" t="s">
        <v>4798</v>
      </c>
      <c r="H5182" s="42">
        <v>0</v>
      </c>
      <c r="I5182" s="42">
        <v>0</v>
      </c>
      <c r="J5182" s="42">
        <v>0</v>
      </c>
      <c r="K5182" s="42">
        <v>0</v>
      </c>
      <c r="N5182" s="43"/>
    </row>
    <row r="5183" spans="1:14" x14ac:dyDescent="0.3">
      <c r="A5183" s="10" t="s">
        <v>9</v>
      </c>
      <c r="B5183" s="10" t="s">
        <v>357</v>
      </c>
      <c r="C5183" s="10" t="s">
        <v>11</v>
      </c>
      <c r="D5183" s="10" t="s">
        <v>360</v>
      </c>
      <c r="E5183" s="11" t="s">
        <v>571</v>
      </c>
      <c r="F5183" s="10" t="s">
        <v>18</v>
      </c>
      <c r="G5183" s="11" t="s">
        <v>4799</v>
      </c>
      <c r="H5183" s="42">
        <v>3857416.7727000001</v>
      </c>
      <c r="I5183" s="42">
        <v>1332.36189984816</v>
      </c>
      <c r="J5183" s="42">
        <v>1851564.0273241799</v>
      </c>
      <c r="K5183" s="42">
        <v>1852896.3892240301</v>
      </c>
      <c r="N5183" s="43"/>
    </row>
    <row r="5184" spans="1:14" x14ac:dyDescent="0.3">
      <c r="A5184" s="10" t="s">
        <v>9</v>
      </c>
      <c r="B5184" s="10" t="s">
        <v>357</v>
      </c>
      <c r="C5184" s="10" t="s">
        <v>4800</v>
      </c>
      <c r="D5184" s="10" t="s">
        <v>5633</v>
      </c>
      <c r="E5184" s="11" t="s">
        <v>6132</v>
      </c>
      <c r="F5184" s="10" t="s">
        <v>416</v>
      </c>
      <c r="G5184" s="11" t="s">
        <v>417</v>
      </c>
      <c r="H5184" s="42">
        <v>120990.2579</v>
      </c>
      <c r="I5184" s="42">
        <v>30.3676797866991</v>
      </c>
      <c r="J5184" s="42">
        <v>3864.27293174439</v>
      </c>
      <c r="K5184" s="42">
        <v>3894.6406115310901</v>
      </c>
      <c r="N5184" s="43"/>
    </row>
    <row r="5185" spans="1:14" x14ac:dyDescent="0.3">
      <c r="A5185" s="10" t="s">
        <v>9</v>
      </c>
      <c r="B5185" s="10" t="s">
        <v>357</v>
      </c>
      <c r="C5185" s="10" t="s">
        <v>4800</v>
      </c>
      <c r="D5185" s="10" t="s">
        <v>5488</v>
      </c>
      <c r="E5185" s="11" t="s">
        <v>6133</v>
      </c>
      <c r="F5185" s="10" t="s">
        <v>416</v>
      </c>
      <c r="G5185" s="11" t="s">
        <v>417</v>
      </c>
      <c r="H5185" s="42">
        <v>1351715.7714</v>
      </c>
      <c r="I5185" s="42">
        <v>557.29054666124603</v>
      </c>
      <c r="J5185" s="42">
        <v>136694.23536850401</v>
      </c>
      <c r="K5185" s="42">
        <v>137251.525915165</v>
      </c>
      <c r="N5185" s="43"/>
    </row>
    <row r="5186" spans="1:14" x14ac:dyDescent="0.3">
      <c r="A5186" s="10" t="s">
        <v>9</v>
      </c>
      <c r="B5186" s="10" t="s">
        <v>357</v>
      </c>
      <c r="C5186" s="10" t="s">
        <v>4806</v>
      </c>
      <c r="D5186" s="10" t="s">
        <v>6134</v>
      </c>
      <c r="E5186" s="11" t="s">
        <v>6135</v>
      </c>
      <c r="F5186" s="10" t="s">
        <v>4907</v>
      </c>
      <c r="G5186" s="11" t="s">
        <v>4908</v>
      </c>
      <c r="H5186" s="42">
        <v>1017106.6793</v>
      </c>
      <c r="I5186" s="42">
        <v>129.083531847578</v>
      </c>
      <c r="J5186" s="42">
        <v>52084.032912916002</v>
      </c>
      <c r="K5186" s="42">
        <v>52213.116444763597</v>
      </c>
      <c r="N5186" s="43"/>
    </row>
    <row r="5187" spans="1:14" x14ac:dyDescent="0.3">
      <c r="A5187" s="10" t="s">
        <v>9</v>
      </c>
      <c r="B5187" s="10" t="s">
        <v>357</v>
      </c>
      <c r="C5187" s="10" t="s">
        <v>4806</v>
      </c>
      <c r="D5187" s="10" t="s">
        <v>6134</v>
      </c>
      <c r="E5187" s="11" t="s">
        <v>6135</v>
      </c>
      <c r="F5187" s="10" t="s">
        <v>5033</v>
      </c>
      <c r="G5187" s="11" t="s">
        <v>5034</v>
      </c>
      <c r="H5187" s="42">
        <v>150116.323</v>
      </c>
      <c r="I5187" s="42">
        <v>19.051634950914298</v>
      </c>
      <c r="J5187" s="42">
        <v>0</v>
      </c>
      <c r="K5187" s="42">
        <v>19.051634950914298</v>
      </c>
      <c r="N5187" s="43"/>
    </row>
    <row r="5188" spans="1:14" x14ac:dyDescent="0.3">
      <c r="A5188" s="10" t="s">
        <v>9</v>
      </c>
      <c r="B5188" s="10" t="s">
        <v>357</v>
      </c>
      <c r="C5188" s="10" t="s">
        <v>4806</v>
      </c>
      <c r="D5188" s="10" t="s">
        <v>6134</v>
      </c>
      <c r="E5188" s="11" t="s">
        <v>6135</v>
      </c>
      <c r="F5188" s="10" t="s">
        <v>4909</v>
      </c>
      <c r="G5188" s="11" t="s">
        <v>4910</v>
      </c>
      <c r="H5188" s="42">
        <v>127775.2515</v>
      </c>
      <c r="I5188" s="42">
        <v>16.216274135765101</v>
      </c>
      <c r="J5188" s="42">
        <v>6543.11935630467</v>
      </c>
      <c r="K5188" s="42">
        <v>6559.3356304404397</v>
      </c>
      <c r="N5188" s="43"/>
    </row>
    <row r="5189" spans="1:14" x14ac:dyDescent="0.3">
      <c r="A5189" s="10" t="s">
        <v>9</v>
      </c>
      <c r="B5189" s="10" t="s">
        <v>357</v>
      </c>
      <c r="C5189" s="10" t="s">
        <v>4806</v>
      </c>
      <c r="D5189" s="10" t="s">
        <v>5559</v>
      </c>
      <c r="E5189" s="11" t="s">
        <v>6136</v>
      </c>
      <c r="F5189" s="10" t="s">
        <v>4907</v>
      </c>
      <c r="G5189" s="11" t="s">
        <v>4908</v>
      </c>
      <c r="H5189" s="42">
        <v>99622.1538</v>
      </c>
      <c r="I5189" s="42" t="s">
        <v>414</v>
      </c>
      <c r="J5189" s="42">
        <v>0</v>
      </c>
      <c r="K5189" s="42">
        <v>0</v>
      </c>
      <c r="N5189" s="43"/>
    </row>
    <row r="5190" spans="1:14" x14ac:dyDescent="0.3">
      <c r="A5190" s="10" t="s">
        <v>9</v>
      </c>
      <c r="B5190" s="10" t="s">
        <v>357</v>
      </c>
      <c r="C5190" s="10" t="s">
        <v>4806</v>
      </c>
      <c r="D5190" s="10" t="s">
        <v>6137</v>
      </c>
      <c r="E5190" s="11" t="s">
        <v>6138</v>
      </c>
      <c r="F5190" s="10" t="s">
        <v>4907</v>
      </c>
      <c r="G5190" s="11" t="s">
        <v>4908</v>
      </c>
      <c r="H5190" s="42">
        <v>23047.136900000001</v>
      </c>
      <c r="I5190" s="42">
        <v>2.0380549392791201</v>
      </c>
      <c r="J5190" s="42">
        <v>7.5181413804330104</v>
      </c>
      <c r="K5190" s="42">
        <v>9.5561963197121393</v>
      </c>
      <c r="N5190" s="43"/>
    </row>
    <row r="5191" spans="1:14" x14ac:dyDescent="0.3">
      <c r="A5191" s="10" t="s">
        <v>9</v>
      </c>
      <c r="B5191" s="10" t="s">
        <v>357</v>
      </c>
      <c r="C5191" s="10" t="s">
        <v>4806</v>
      </c>
      <c r="D5191" s="10" t="s">
        <v>6139</v>
      </c>
      <c r="E5191" s="11" t="s">
        <v>6140</v>
      </c>
      <c r="F5191" s="10" t="s">
        <v>4907</v>
      </c>
      <c r="G5191" s="11" t="s">
        <v>4908</v>
      </c>
      <c r="H5191" s="42">
        <v>160031.1372</v>
      </c>
      <c r="I5191" s="42">
        <v>123.53700711324601</v>
      </c>
      <c r="J5191" s="42">
        <v>282.62601937740698</v>
      </c>
      <c r="K5191" s="42">
        <v>406.16302649065301</v>
      </c>
      <c r="N5191" s="43"/>
    </row>
    <row r="5192" spans="1:14" x14ac:dyDescent="0.3">
      <c r="A5192" s="10" t="s">
        <v>9</v>
      </c>
      <c r="B5192" s="10" t="s">
        <v>357</v>
      </c>
      <c r="C5192" s="10" t="s">
        <v>4806</v>
      </c>
      <c r="D5192" s="10" t="s">
        <v>6139</v>
      </c>
      <c r="E5192" s="11" t="s">
        <v>6140</v>
      </c>
      <c r="F5192" s="10" t="s">
        <v>5033</v>
      </c>
      <c r="G5192" s="11" t="s">
        <v>5034</v>
      </c>
      <c r="H5192" s="42">
        <v>16204.3442</v>
      </c>
      <c r="I5192" s="42">
        <v>12.509041752698</v>
      </c>
      <c r="J5192" s="42">
        <v>0</v>
      </c>
      <c r="K5192" s="42">
        <v>12.509041752698</v>
      </c>
      <c r="N5192" s="43"/>
    </row>
    <row r="5193" spans="1:14" x14ac:dyDescent="0.3">
      <c r="A5193" s="10" t="s">
        <v>9</v>
      </c>
      <c r="B5193" s="10" t="s">
        <v>357</v>
      </c>
      <c r="C5193" s="10" t="s">
        <v>4806</v>
      </c>
      <c r="D5193" s="10" t="s">
        <v>6139</v>
      </c>
      <c r="E5193" s="11" t="s">
        <v>6140</v>
      </c>
      <c r="F5193" s="10" t="s">
        <v>4909</v>
      </c>
      <c r="G5193" s="11" t="s">
        <v>4910</v>
      </c>
      <c r="H5193" s="42">
        <v>27854.5262</v>
      </c>
      <c r="I5193" s="42">
        <v>21.502470463788001</v>
      </c>
      <c r="J5193" s="42">
        <v>49.193013299972101</v>
      </c>
      <c r="K5193" s="42">
        <v>70.695483763760194</v>
      </c>
      <c r="N5193" s="43"/>
    </row>
    <row r="5194" spans="1:14" x14ac:dyDescent="0.3">
      <c r="A5194" s="10" t="s">
        <v>9</v>
      </c>
      <c r="B5194" s="10" t="s">
        <v>357</v>
      </c>
      <c r="C5194" s="10" t="s">
        <v>4806</v>
      </c>
      <c r="D5194" s="10" t="s">
        <v>6141</v>
      </c>
      <c r="E5194" s="11" t="s">
        <v>6142</v>
      </c>
      <c r="F5194" s="10" t="s">
        <v>4809</v>
      </c>
      <c r="G5194" s="11" t="s">
        <v>4810</v>
      </c>
      <c r="H5194" s="42">
        <v>0</v>
      </c>
      <c r="I5194" s="42">
        <v>0</v>
      </c>
      <c r="J5194" s="42">
        <v>0</v>
      </c>
      <c r="K5194" s="42">
        <v>0</v>
      </c>
      <c r="N5194" s="43"/>
    </row>
    <row r="5195" spans="1:14" x14ac:dyDescent="0.3">
      <c r="A5195" s="10" t="s">
        <v>9</v>
      </c>
      <c r="B5195" s="10" t="s">
        <v>114</v>
      </c>
      <c r="C5195" s="10" t="s">
        <v>4722</v>
      </c>
      <c r="D5195" s="10" t="s">
        <v>4723</v>
      </c>
      <c r="E5195" s="11" t="s">
        <v>6143</v>
      </c>
      <c r="F5195" s="10" t="s">
        <v>416</v>
      </c>
      <c r="G5195" s="11" t="s">
        <v>417</v>
      </c>
      <c r="H5195" s="42">
        <v>11072746.4451</v>
      </c>
      <c r="I5195" s="42">
        <v>17464.947163237499</v>
      </c>
      <c r="J5195" s="42">
        <v>122757.099370639</v>
      </c>
      <c r="K5195" s="42">
        <v>140222.046533877</v>
      </c>
      <c r="N5195" s="43"/>
    </row>
    <row r="5196" spans="1:14" x14ac:dyDescent="0.3">
      <c r="A5196" s="10" t="s">
        <v>9</v>
      </c>
      <c r="B5196" s="10" t="s">
        <v>114</v>
      </c>
      <c r="C5196" s="10" t="s">
        <v>4722</v>
      </c>
      <c r="D5196" s="10" t="s">
        <v>4723</v>
      </c>
      <c r="E5196" s="11" t="s">
        <v>6143</v>
      </c>
      <c r="F5196" s="10" t="s">
        <v>4725</v>
      </c>
      <c r="G5196" s="11" t="s">
        <v>4726</v>
      </c>
      <c r="H5196" s="42">
        <v>149874.7493</v>
      </c>
      <c r="I5196" s="42">
        <v>236.39614460256499</v>
      </c>
      <c r="J5196" s="42">
        <v>1661.57416581807</v>
      </c>
      <c r="K5196" s="42">
        <v>1897.9703104206401</v>
      </c>
      <c r="N5196" s="43"/>
    </row>
    <row r="5197" spans="1:14" x14ac:dyDescent="0.3">
      <c r="A5197" s="10" t="s">
        <v>9</v>
      </c>
      <c r="B5197" s="10" t="s">
        <v>114</v>
      </c>
      <c r="C5197" s="10" t="s">
        <v>4722</v>
      </c>
      <c r="D5197" s="10" t="s">
        <v>4723</v>
      </c>
      <c r="E5197" s="11" t="s">
        <v>6143</v>
      </c>
      <c r="F5197" s="10" t="s">
        <v>4729</v>
      </c>
      <c r="G5197" s="11" t="s">
        <v>4730</v>
      </c>
      <c r="H5197" s="42">
        <v>0</v>
      </c>
      <c r="I5197" s="42">
        <v>0</v>
      </c>
      <c r="J5197" s="42">
        <v>0</v>
      </c>
      <c r="K5197" s="42">
        <v>0</v>
      </c>
      <c r="N5197" s="43"/>
    </row>
    <row r="5198" spans="1:14" x14ac:dyDescent="0.3">
      <c r="A5198" s="10" t="s">
        <v>9</v>
      </c>
      <c r="B5198" s="10" t="s">
        <v>114</v>
      </c>
      <c r="C5198" s="10" t="s">
        <v>4722</v>
      </c>
      <c r="D5198" s="10" t="s">
        <v>4723</v>
      </c>
      <c r="E5198" s="11" t="s">
        <v>6143</v>
      </c>
      <c r="F5198" s="10" t="s">
        <v>4731</v>
      </c>
      <c r="G5198" s="11" t="s">
        <v>4732</v>
      </c>
      <c r="H5198" s="42">
        <v>0</v>
      </c>
      <c r="I5198" s="42">
        <v>0</v>
      </c>
      <c r="J5198" s="42">
        <v>0</v>
      </c>
      <c r="K5198" s="42">
        <v>0</v>
      </c>
      <c r="N5198" s="43"/>
    </row>
    <row r="5199" spans="1:14" x14ac:dyDescent="0.3">
      <c r="A5199" s="10" t="s">
        <v>9</v>
      </c>
      <c r="B5199" s="10" t="s">
        <v>114</v>
      </c>
      <c r="C5199" s="10" t="s">
        <v>4722</v>
      </c>
      <c r="D5199" s="10" t="s">
        <v>4723</v>
      </c>
      <c r="E5199" s="11" t="s">
        <v>6143</v>
      </c>
      <c r="F5199" s="10" t="s">
        <v>4733</v>
      </c>
      <c r="G5199" s="11" t="s">
        <v>4734</v>
      </c>
      <c r="H5199" s="42">
        <v>611488.97519999999</v>
      </c>
      <c r="I5199" s="42">
        <v>964.49626997846599</v>
      </c>
      <c r="J5199" s="42">
        <v>6779.2225965377402</v>
      </c>
      <c r="K5199" s="42">
        <v>7743.7188665162103</v>
      </c>
      <c r="N5199" s="43"/>
    </row>
    <row r="5200" spans="1:14" x14ac:dyDescent="0.3">
      <c r="A5200" s="10" t="s">
        <v>9</v>
      </c>
      <c r="B5200" s="10" t="s">
        <v>114</v>
      </c>
      <c r="C5200" s="10" t="s">
        <v>4722</v>
      </c>
      <c r="D5200" s="10" t="s">
        <v>4723</v>
      </c>
      <c r="E5200" s="11" t="s">
        <v>6143</v>
      </c>
      <c r="F5200" s="10" t="s">
        <v>4735</v>
      </c>
      <c r="G5200" s="11" t="s">
        <v>4736</v>
      </c>
      <c r="H5200" s="42">
        <v>449624.24670000002</v>
      </c>
      <c r="I5200" s="42">
        <v>709.18843380769499</v>
      </c>
      <c r="J5200" s="42">
        <v>4984.7224974542196</v>
      </c>
      <c r="K5200" s="42">
        <v>5693.9109312619203</v>
      </c>
      <c r="N5200" s="43"/>
    </row>
    <row r="5201" spans="1:14" x14ac:dyDescent="0.3">
      <c r="A5201" s="10" t="s">
        <v>9</v>
      </c>
      <c r="B5201" s="10" t="s">
        <v>114</v>
      </c>
      <c r="C5201" s="10" t="s">
        <v>4722</v>
      </c>
      <c r="D5201" s="10" t="s">
        <v>4723</v>
      </c>
      <c r="E5201" s="11" t="s">
        <v>6143</v>
      </c>
      <c r="F5201" s="10" t="s">
        <v>4741</v>
      </c>
      <c r="G5201" s="11" t="s">
        <v>4742</v>
      </c>
      <c r="H5201" s="42">
        <v>1996331.6549</v>
      </c>
      <c r="I5201" s="42">
        <v>3148.7966461061701</v>
      </c>
      <c r="J5201" s="42">
        <v>22132.1678886968</v>
      </c>
      <c r="K5201" s="42">
        <v>25280.964534802901</v>
      </c>
      <c r="N5201" s="43"/>
    </row>
    <row r="5202" spans="1:14" x14ac:dyDescent="0.3">
      <c r="A5202" s="10" t="s">
        <v>9</v>
      </c>
      <c r="B5202" s="10" t="s">
        <v>114</v>
      </c>
      <c r="C5202" s="10" t="s">
        <v>4743</v>
      </c>
      <c r="D5202" s="10" t="s">
        <v>4744</v>
      </c>
      <c r="E5202" s="11" t="s">
        <v>4914</v>
      </c>
      <c r="F5202" s="10" t="s">
        <v>13</v>
      </c>
      <c r="G5202" s="11" t="s">
        <v>415</v>
      </c>
      <c r="H5202" s="42">
        <v>0</v>
      </c>
      <c r="I5202" s="42">
        <v>0</v>
      </c>
      <c r="J5202" s="42">
        <v>0</v>
      </c>
      <c r="K5202" s="42">
        <v>0</v>
      </c>
      <c r="N5202" s="43"/>
    </row>
    <row r="5203" spans="1:14" x14ac:dyDescent="0.3">
      <c r="A5203" s="10" t="s">
        <v>9</v>
      </c>
      <c r="B5203" s="10" t="s">
        <v>114</v>
      </c>
      <c r="C5203" s="10" t="s">
        <v>4743</v>
      </c>
      <c r="D5203" s="10" t="s">
        <v>4744</v>
      </c>
      <c r="E5203" s="11" t="s">
        <v>4914</v>
      </c>
      <c r="F5203" s="10" t="s">
        <v>416</v>
      </c>
      <c r="G5203" s="11" t="s">
        <v>417</v>
      </c>
      <c r="H5203" s="42">
        <v>26247.342799999999</v>
      </c>
      <c r="I5203" s="42">
        <v>103.243988482758</v>
      </c>
      <c r="J5203" s="42">
        <v>0.20631186094069501</v>
      </c>
      <c r="K5203" s="42">
        <v>103.450300343699</v>
      </c>
      <c r="N5203" s="43"/>
    </row>
    <row r="5204" spans="1:14" x14ac:dyDescent="0.3">
      <c r="A5204" s="10" t="s">
        <v>9</v>
      </c>
      <c r="B5204" s="10" t="s">
        <v>114</v>
      </c>
      <c r="C5204" s="10" t="s">
        <v>4743</v>
      </c>
      <c r="D5204" s="10" t="s">
        <v>4744</v>
      </c>
      <c r="E5204" s="11" t="s">
        <v>4914</v>
      </c>
      <c r="F5204" s="10" t="s">
        <v>4746</v>
      </c>
      <c r="G5204" s="11" t="s">
        <v>4747</v>
      </c>
      <c r="H5204" s="42">
        <v>5231.1138000000001</v>
      </c>
      <c r="I5204" s="42">
        <v>20.576599103207101</v>
      </c>
      <c r="J5204" s="42">
        <v>4.1118098159509203E-2</v>
      </c>
      <c r="K5204" s="42">
        <v>20.617717201366599</v>
      </c>
      <c r="N5204" s="43"/>
    </row>
    <row r="5205" spans="1:14" x14ac:dyDescent="0.3">
      <c r="A5205" s="10" t="s">
        <v>9</v>
      </c>
      <c r="B5205" s="10" t="s">
        <v>114</v>
      </c>
      <c r="C5205" s="10" t="s">
        <v>4743</v>
      </c>
      <c r="D5205" s="10" t="s">
        <v>4744</v>
      </c>
      <c r="E5205" s="11" t="s">
        <v>4914</v>
      </c>
      <c r="F5205" s="10" t="s">
        <v>4815</v>
      </c>
      <c r="G5205" s="11" t="s">
        <v>4816</v>
      </c>
      <c r="H5205" s="42">
        <v>5245.0286999999998</v>
      </c>
      <c r="I5205" s="42">
        <v>22.119608164603701</v>
      </c>
      <c r="J5205" s="42">
        <v>0</v>
      </c>
      <c r="K5205" s="42">
        <v>22.119608164603701</v>
      </c>
      <c r="N5205" s="43"/>
    </row>
    <row r="5206" spans="1:14" x14ac:dyDescent="0.3">
      <c r="A5206" s="10" t="s">
        <v>9</v>
      </c>
      <c r="B5206" s="10" t="s">
        <v>114</v>
      </c>
      <c r="C5206" s="10" t="s">
        <v>4743</v>
      </c>
      <c r="D5206" s="10" t="s">
        <v>4744</v>
      </c>
      <c r="E5206" s="11" t="s">
        <v>4914</v>
      </c>
      <c r="F5206" s="10" t="s">
        <v>4748</v>
      </c>
      <c r="G5206" s="11" t="s">
        <v>4749</v>
      </c>
      <c r="H5206" s="42">
        <v>23885.0537</v>
      </c>
      <c r="I5206" s="42">
        <v>100.729292564964</v>
      </c>
      <c r="J5206" s="42">
        <v>0</v>
      </c>
      <c r="K5206" s="42">
        <v>100.729292564964</v>
      </c>
      <c r="N5206" s="43"/>
    </row>
    <row r="5207" spans="1:14" x14ac:dyDescent="0.3">
      <c r="A5207" s="10" t="s">
        <v>9</v>
      </c>
      <c r="B5207" s="10" t="s">
        <v>114</v>
      </c>
      <c r="C5207" s="10" t="s">
        <v>4743</v>
      </c>
      <c r="D5207" s="10" t="s">
        <v>4744</v>
      </c>
      <c r="E5207" s="11" t="s">
        <v>4914</v>
      </c>
      <c r="F5207" s="10" t="s">
        <v>4760</v>
      </c>
      <c r="G5207" s="11" t="s">
        <v>4761</v>
      </c>
      <c r="H5207" s="42">
        <v>26870.685399999998</v>
      </c>
      <c r="I5207" s="42">
        <v>113.320454135585</v>
      </c>
      <c r="J5207" s="42">
        <v>0</v>
      </c>
      <c r="K5207" s="42">
        <v>113.320454135585</v>
      </c>
      <c r="N5207" s="43"/>
    </row>
    <row r="5208" spans="1:14" x14ac:dyDescent="0.3">
      <c r="A5208" s="10" t="s">
        <v>9</v>
      </c>
      <c r="B5208" s="10" t="s">
        <v>114</v>
      </c>
      <c r="C5208" s="10" t="s">
        <v>4743</v>
      </c>
      <c r="D5208" s="10" t="s">
        <v>4750</v>
      </c>
      <c r="E5208" s="11" t="s">
        <v>6144</v>
      </c>
      <c r="F5208" s="10" t="s">
        <v>13</v>
      </c>
      <c r="G5208" s="11" t="s">
        <v>415</v>
      </c>
      <c r="H5208" s="42">
        <v>0</v>
      </c>
      <c r="I5208" s="42">
        <v>0</v>
      </c>
      <c r="J5208" s="42">
        <v>0</v>
      </c>
      <c r="K5208" s="42">
        <v>0</v>
      </c>
      <c r="N5208" s="43"/>
    </row>
    <row r="5209" spans="1:14" x14ac:dyDescent="0.3">
      <c r="A5209" s="10" t="s">
        <v>9</v>
      </c>
      <c r="B5209" s="10" t="s">
        <v>114</v>
      </c>
      <c r="C5209" s="10" t="s">
        <v>4743</v>
      </c>
      <c r="D5209" s="10" t="s">
        <v>4750</v>
      </c>
      <c r="E5209" s="11" t="s">
        <v>6144</v>
      </c>
      <c r="F5209" s="10" t="s">
        <v>416</v>
      </c>
      <c r="G5209" s="11" t="s">
        <v>417</v>
      </c>
      <c r="H5209" s="42">
        <v>37165.376199999999</v>
      </c>
      <c r="I5209" s="42">
        <v>77.702337274154303</v>
      </c>
      <c r="J5209" s="42">
        <v>0.71975875356006003</v>
      </c>
      <c r="K5209" s="42">
        <v>78.422096027714403</v>
      </c>
      <c r="N5209" s="43"/>
    </row>
    <row r="5210" spans="1:14" x14ac:dyDescent="0.3">
      <c r="A5210" s="10" t="s">
        <v>9</v>
      </c>
      <c r="B5210" s="10" t="s">
        <v>114</v>
      </c>
      <c r="C5210" s="10" t="s">
        <v>4743</v>
      </c>
      <c r="D5210" s="10" t="s">
        <v>4750</v>
      </c>
      <c r="E5210" s="11" t="s">
        <v>6144</v>
      </c>
      <c r="F5210" s="10" t="s">
        <v>4746</v>
      </c>
      <c r="G5210" s="11" t="s">
        <v>4747</v>
      </c>
      <c r="H5210" s="42">
        <v>10085.4761</v>
      </c>
      <c r="I5210" s="42">
        <v>21.085890670550398</v>
      </c>
      <c r="J5210" s="42">
        <v>0.19531914893617</v>
      </c>
      <c r="K5210" s="42">
        <v>21.281209819486602</v>
      </c>
      <c r="N5210" s="43"/>
    </row>
    <row r="5211" spans="1:14" x14ac:dyDescent="0.3">
      <c r="A5211" s="10" t="s">
        <v>9</v>
      </c>
      <c r="B5211" s="10" t="s">
        <v>114</v>
      </c>
      <c r="C5211" s="10" t="s">
        <v>4743</v>
      </c>
      <c r="D5211" s="10" t="s">
        <v>4750</v>
      </c>
      <c r="E5211" s="11" t="s">
        <v>6144</v>
      </c>
      <c r="F5211" s="10" t="s">
        <v>4748</v>
      </c>
      <c r="G5211" s="11" t="s">
        <v>4749</v>
      </c>
      <c r="H5211" s="42">
        <v>6100.3077000000003</v>
      </c>
      <c r="I5211" s="42">
        <v>3.68684344290071</v>
      </c>
      <c r="J5211" s="42">
        <v>0</v>
      </c>
      <c r="K5211" s="42">
        <v>3.68684344290071</v>
      </c>
      <c r="N5211" s="43"/>
    </row>
    <row r="5212" spans="1:14" x14ac:dyDescent="0.3">
      <c r="A5212" s="10" t="s">
        <v>9</v>
      </c>
      <c r="B5212" s="10" t="s">
        <v>114</v>
      </c>
      <c r="C5212" s="10" t="s">
        <v>4743</v>
      </c>
      <c r="D5212" s="10" t="s">
        <v>4750</v>
      </c>
      <c r="E5212" s="11" t="s">
        <v>6144</v>
      </c>
      <c r="F5212" s="10" t="s">
        <v>4760</v>
      </c>
      <c r="G5212" s="11" t="s">
        <v>4761</v>
      </c>
      <c r="H5212" s="42">
        <v>9888.9197999999997</v>
      </c>
      <c r="I5212" s="42">
        <v>5.9765672653337898</v>
      </c>
      <c r="J5212" s="42">
        <v>0</v>
      </c>
      <c r="K5212" s="42">
        <v>5.9765672653337898</v>
      </c>
      <c r="N5212" s="43"/>
    </row>
    <row r="5213" spans="1:14" x14ac:dyDescent="0.3">
      <c r="A5213" s="10" t="s">
        <v>9</v>
      </c>
      <c r="B5213" s="10" t="s">
        <v>114</v>
      </c>
      <c r="C5213" s="10" t="s">
        <v>4743</v>
      </c>
      <c r="D5213" s="10" t="s">
        <v>4750</v>
      </c>
      <c r="E5213" s="11" t="s">
        <v>6144</v>
      </c>
      <c r="F5213" s="10" t="s">
        <v>4754</v>
      </c>
      <c r="G5213" s="11" t="s">
        <v>4755</v>
      </c>
      <c r="H5213" s="42">
        <v>714.71879999999999</v>
      </c>
      <c r="I5213" s="42">
        <v>1.49427571681066</v>
      </c>
      <c r="J5213" s="42">
        <v>1.38415144915396E-2</v>
      </c>
      <c r="K5213" s="42">
        <v>1.5081172313022</v>
      </c>
      <c r="N5213" s="43"/>
    </row>
    <row r="5214" spans="1:14" x14ac:dyDescent="0.3">
      <c r="A5214" s="10" t="s">
        <v>9</v>
      </c>
      <c r="B5214" s="10" t="s">
        <v>114</v>
      </c>
      <c r="C5214" s="10" t="s">
        <v>4743</v>
      </c>
      <c r="D5214" s="10" t="s">
        <v>4752</v>
      </c>
      <c r="E5214" s="11" t="s">
        <v>5323</v>
      </c>
      <c r="F5214" s="10" t="s">
        <v>13</v>
      </c>
      <c r="G5214" s="11" t="s">
        <v>415</v>
      </c>
      <c r="H5214" s="42">
        <v>0</v>
      </c>
      <c r="I5214" s="42">
        <v>0</v>
      </c>
      <c r="J5214" s="42">
        <v>0</v>
      </c>
      <c r="K5214" s="42">
        <v>0</v>
      </c>
      <c r="N5214" s="43"/>
    </row>
    <row r="5215" spans="1:14" x14ac:dyDescent="0.3">
      <c r="A5215" s="10" t="s">
        <v>9</v>
      </c>
      <c r="B5215" s="10" t="s">
        <v>114</v>
      </c>
      <c r="C5215" s="10" t="s">
        <v>4743</v>
      </c>
      <c r="D5215" s="10" t="s">
        <v>4752</v>
      </c>
      <c r="E5215" s="11" t="s">
        <v>5323</v>
      </c>
      <c r="F5215" s="10" t="s">
        <v>416</v>
      </c>
      <c r="G5215" s="11" t="s">
        <v>417</v>
      </c>
      <c r="H5215" s="42">
        <v>22446.225200000001</v>
      </c>
      <c r="I5215" s="42">
        <v>34.832932568014499</v>
      </c>
      <c r="J5215" s="42">
        <v>77.525903419593305</v>
      </c>
      <c r="K5215" s="42">
        <v>112.358835987608</v>
      </c>
      <c r="N5215" s="43"/>
    </row>
    <row r="5216" spans="1:14" x14ac:dyDescent="0.3">
      <c r="A5216" s="10" t="s">
        <v>9</v>
      </c>
      <c r="B5216" s="10" t="s">
        <v>114</v>
      </c>
      <c r="C5216" s="10" t="s">
        <v>4743</v>
      </c>
      <c r="D5216" s="10" t="s">
        <v>4752</v>
      </c>
      <c r="E5216" s="11" t="s">
        <v>5323</v>
      </c>
      <c r="F5216" s="10" t="s">
        <v>4746</v>
      </c>
      <c r="G5216" s="11" t="s">
        <v>4747</v>
      </c>
      <c r="H5216" s="42">
        <v>4197.2615999999998</v>
      </c>
      <c r="I5216" s="42">
        <v>6.5134751956449897</v>
      </c>
      <c r="J5216" s="42">
        <v>14.4967136475662</v>
      </c>
      <c r="K5216" s="42">
        <v>21.0101888432112</v>
      </c>
      <c r="N5216" s="43"/>
    </row>
    <row r="5217" spans="1:14" x14ac:dyDescent="0.3">
      <c r="A5217" s="10" t="s">
        <v>9</v>
      </c>
      <c r="B5217" s="10" t="s">
        <v>114</v>
      </c>
      <c r="C5217" s="10" t="s">
        <v>4743</v>
      </c>
      <c r="D5217" s="10" t="s">
        <v>4752</v>
      </c>
      <c r="E5217" s="11" t="s">
        <v>5323</v>
      </c>
      <c r="F5217" s="10" t="s">
        <v>4815</v>
      </c>
      <c r="G5217" s="11" t="s">
        <v>4816</v>
      </c>
      <c r="H5217" s="42">
        <v>7429.6346999999996</v>
      </c>
      <c r="I5217" s="42">
        <v>11.3180016187183</v>
      </c>
      <c r="J5217" s="42">
        <v>0</v>
      </c>
      <c r="K5217" s="42">
        <v>11.3180016187183</v>
      </c>
      <c r="N5217" s="43"/>
    </row>
    <row r="5218" spans="1:14" x14ac:dyDescent="0.3">
      <c r="A5218" s="10" t="s">
        <v>9</v>
      </c>
      <c r="B5218" s="10" t="s">
        <v>114</v>
      </c>
      <c r="C5218" s="10" t="s">
        <v>4743</v>
      </c>
      <c r="D5218" s="10" t="s">
        <v>4752</v>
      </c>
      <c r="E5218" s="11" t="s">
        <v>5323</v>
      </c>
      <c r="F5218" s="10" t="s">
        <v>4748</v>
      </c>
      <c r="G5218" s="11" t="s">
        <v>4749</v>
      </c>
      <c r="H5218" s="42">
        <v>31682.695100000001</v>
      </c>
      <c r="I5218" s="42">
        <v>48.264121845338799</v>
      </c>
      <c r="J5218" s="42">
        <v>0</v>
      </c>
      <c r="K5218" s="42">
        <v>48.264121845338799</v>
      </c>
      <c r="N5218" s="43"/>
    </row>
    <row r="5219" spans="1:14" x14ac:dyDescent="0.3">
      <c r="A5219" s="10" t="s">
        <v>9</v>
      </c>
      <c r="B5219" s="10" t="s">
        <v>114</v>
      </c>
      <c r="C5219" s="10" t="s">
        <v>4743</v>
      </c>
      <c r="D5219" s="10" t="s">
        <v>4752</v>
      </c>
      <c r="E5219" s="11" t="s">
        <v>5323</v>
      </c>
      <c r="F5219" s="10" t="s">
        <v>4754</v>
      </c>
      <c r="G5219" s="11" t="s">
        <v>4755</v>
      </c>
      <c r="H5219" s="42">
        <v>8485.7680999999993</v>
      </c>
      <c r="I5219" s="42">
        <v>13.1685476781518</v>
      </c>
      <c r="J5219" s="42">
        <v>29.308573243992601</v>
      </c>
      <c r="K5219" s="42">
        <v>42.477120922144401</v>
      </c>
      <c r="N5219" s="43"/>
    </row>
    <row r="5220" spans="1:14" x14ac:dyDescent="0.3">
      <c r="A5220" s="10" t="s">
        <v>9</v>
      </c>
      <c r="B5220" s="10" t="s">
        <v>114</v>
      </c>
      <c r="C5220" s="10" t="s">
        <v>4743</v>
      </c>
      <c r="D5220" s="10" t="s">
        <v>4756</v>
      </c>
      <c r="E5220" s="11" t="s">
        <v>4919</v>
      </c>
      <c r="F5220" s="10" t="s">
        <v>13</v>
      </c>
      <c r="G5220" s="11" t="s">
        <v>415</v>
      </c>
      <c r="H5220" s="42">
        <v>0</v>
      </c>
      <c r="I5220" s="42">
        <v>0</v>
      </c>
      <c r="J5220" s="42">
        <v>0</v>
      </c>
      <c r="K5220" s="42">
        <v>0</v>
      </c>
      <c r="N5220" s="43"/>
    </row>
    <row r="5221" spans="1:14" x14ac:dyDescent="0.3">
      <c r="A5221" s="10" t="s">
        <v>9</v>
      </c>
      <c r="B5221" s="10" t="s">
        <v>114</v>
      </c>
      <c r="C5221" s="10" t="s">
        <v>4743</v>
      </c>
      <c r="D5221" s="10" t="s">
        <v>4756</v>
      </c>
      <c r="E5221" s="11" t="s">
        <v>4919</v>
      </c>
      <c r="F5221" s="10" t="s">
        <v>416</v>
      </c>
      <c r="G5221" s="11" t="s">
        <v>417</v>
      </c>
      <c r="H5221" s="42">
        <v>56251.3557</v>
      </c>
      <c r="I5221" s="42">
        <v>116.316867425089</v>
      </c>
      <c r="J5221" s="42">
        <v>474.84305737389298</v>
      </c>
      <c r="K5221" s="42">
        <v>591.15992479898205</v>
      </c>
      <c r="N5221" s="43"/>
    </row>
    <row r="5222" spans="1:14" x14ac:dyDescent="0.3">
      <c r="A5222" s="10" t="s">
        <v>9</v>
      </c>
      <c r="B5222" s="10" t="s">
        <v>114</v>
      </c>
      <c r="C5222" s="10" t="s">
        <v>4743</v>
      </c>
      <c r="D5222" s="10" t="s">
        <v>4756</v>
      </c>
      <c r="E5222" s="11" t="s">
        <v>4919</v>
      </c>
      <c r="F5222" s="10" t="s">
        <v>4746</v>
      </c>
      <c r="G5222" s="11" t="s">
        <v>4747</v>
      </c>
      <c r="H5222" s="42">
        <v>3805.2388000000001</v>
      </c>
      <c r="I5222" s="42">
        <v>7.8684939728736998</v>
      </c>
      <c r="J5222" s="42">
        <v>32.121736234116298</v>
      </c>
      <c r="K5222" s="42">
        <v>39.990230206989999</v>
      </c>
      <c r="N5222" s="43"/>
    </row>
    <row r="5223" spans="1:14" x14ac:dyDescent="0.3">
      <c r="A5223" s="10" t="s">
        <v>9</v>
      </c>
      <c r="B5223" s="10" t="s">
        <v>114</v>
      </c>
      <c r="C5223" s="10" t="s">
        <v>4743</v>
      </c>
      <c r="D5223" s="10" t="s">
        <v>4756</v>
      </c>
      <c r="E5223" s="11" t="s">
        <v>4919</v>
      </c>
      <c r="F5223" s="10" t="s">
        <v>4815</v>
      </c>
      <c r="G5223" s="11" t="s">
        <v>4816</v>
      </c>
      <c r="H5223" s="42">
        <v>4893.6373000000003</v>
      </c>
      <c r="I5223" s="42">
        <v>10.569163831457701</v>
      </c>
      <c r="J5223" s="42">
        <v>0</v>
      </c>
      <c r="K5223" s="42">
        <v>10.569163831457701</v>
      </c>
      <c r="N5223" s="43"/>
    </row>
    <row r="5224" spans="1:14" x14ac:dyDescent="0.3">
      <c r="A5224" s="10" t="s">
        <v>9</v>
      </c>
      <c r="B5224" s="10" t="s">
        <v>114</v>
      </c>
      <c r="C5224" s="10" t="s">
        <v>4743</v>
      </c>
      <c r="D5224" s="10" t="s">
        <v>4756</v>
      </c>
      <c r="E5224" s="11" t="s">
        <v>4919</v>
      </c>
      <c r="F5224" s="10" t="s">
        <v>4748</v>
      </c>
      <c r="G5224" s="11" t="s">
        <v>4749</v>
      </c>
      <c r="H5224" s="42">
        <v>38861.237200000003</v>
      </c>
      <c r="I5224" s="42">
        <v>83.931595132164304</v>
      </c>
      <c r="J5224" s="42">
        <v>0</v>
      </c>
      <c r="K5224" s="42">
        <v>83.931595132164304</v>
      </c>
      <c r="N5224" s="43"/>
    </row>
    <row r="5225" spans="1:14" x14ac:dyDescent="0.3">
      <c r="A5225" s="10" t="s">
        <v>9</v>
      </c>
      <c r="B5225" s="10" t="s">
        <v>114</v>
      </c>
      <c r="C5225" s="10" t="s">
        <v>4743</v>
      </c>
      <c r="D5225" s="10" t="s">
        <v>4756</v>
      </c>
      <c r="E5225" s="11" t="s">
        <v>4919</v>
      </c>
      <c r="F5225" s="10" t="s">
        <v>4760</v>
      </c>
      <c r="G5225" s="11" t="s">
        <v>4761</v>
      </c>
      <c r="H5225" s="42">
        <v>23460.6728</v>
      </c>
      <c r="I5225" s="42">
        <v>50.669814839047397</v>
      </c>
      <c r="J5225" s="42">
        <v>0</v>
      </c>
      <c r="K5225" s="42">
        <v>50.669814839047397</v>
      </c>
      <c r="N5225" s="43"/>
    </row>
    <row r="5226" spans="1:14" x14ac:dyDescent="0.3">
      <c r="A5226" s="10" t="s">
        <v>9</v>
      </c>
      <c r="B5226" s="10" t="s">
        <v>114</v>
      </c>
      <c r="C5226" s="10" t="s">
        <v>4743</v>
      </c>
      <c r="D5226" s="10" t="s">
        <v>4756</v>
      </c>
      <c r="E5226" s="11" t="s">
        <v>4919</v>
      </c>
      <c r="F5226" s="10" t="s">
        <v>4754</v>
      </c>
      <c r="G5226" s="11" t="s">
        <v>4755</v>
      </c>
      <c r="H5226" s="42">
        <v>3970.6839</v>
      </c>
      <c r="I5226" s="42">
        <v>8.2106024064768999</v>
      </c>
      <c r="J5226" s="42">
        <v>33.518333461686602</v>
      </c>
      <c r="K5226" s="42">
        <v>41.728935868163497</v>
      </c>
      <c r="N5226" s="43"/>
    </row>
    <row r="5227" spans="1:14" x14ac:dyDescent="0.3">
      <c r="A5227" s="10" t="s">
        <v>9</v>
      </c>
      <c r="B5227" s="10" t="s">
        <v>114</v>
      </c>
      <c r="C5227" s="10" t="s">
        <v>4743</v>
      </c>
      <c r="D5227" s="10" t="s">
        <v>4758</v>
      </c>
      <c r="E5227" s="11" t="s">
        <v>4826</v>
      </c>
      <c r="F5227" s="10" t="s">
        <v>13</v>
      </c>
      <c r="G5227" s="11" t="s">
        <v>415</v>
      </c>
      <c r="H5227" s="42">
        <v>0</v>
      </c>
      <c r="I5227" s="42">
        <v>0</v>
      </c>
      <c r="J5227" s="42">
        <v>0</v>
      </c>
      <c r="K5227" s="42">
        <v>0</v>
      </c>
      <c r="N5227" s="43"/>
    </row>
    <row r="5228" spans="1:14" x14ac:dyDescent="0.3">
      <c r="A5228" s="10" t="s">
        <v>9</v>
      </c>
      <c r="B5228" s="10" t="s">
        <v>114</v>
      </c>
      <c r="C5228" s="10" t="s">
        <v>4743</v>
      </c>
      <c r="D5228" s="10" t="s">
        <v>4758</v>
      </c>
      <c r="E5228" s="11" t="s">
        <v>4826</v>
      </c>
      <c r="F5228" s="10" t="s">
        <v>416</v>
      </c>
      <c r="G5228" s="11" t="s">
        <v>417</v>
      </c>
      <c r="H5228" s="42">
        <v>15994.5319</v>
      </c>
      <c r="I5228" s="42">
        <v>32.241332127739199</v>
      </c>
      <c r="J5228" s="42">
        <v>9.0577209797657101</v>
      </c>
      <c r="K5228" s="42">
        <v>41.299053107504903</v>
      </c>
      <c r="N5228" s="43"/>
    </row>
    <row r="5229" spans="1:14" x14ac:dyDescent="0.3">
      <c r="A5229" s="10" t="s">
        <v>9</v>
      </c>
      <c r="B5229" s="10" t="s">
        <v>114</v>
      </c>
      <c r="C5229" s="10" t="s">
        <v>4743</v>
      </c>
      <c r="D5229" s="10" t="s">
        <v>4758</v>
      </c>
      <c r="E5229" s="11" t="s">
        <v>4826</v>
      </c>
      <c r="F5229" s="10" t="s">
        <v>4746</v>
      </c>
      <c r="G5229" s="11" t="s">
        <v>4747</v>
      </c>
      <c r="H5229" s="42">
        <v>10046.1523</v>
      </c>
      <c r="I5229" s="42">
        <v>20.250754063704001</v>
      </c>
      <c r="J5229" s="42">
        <v>5.6891470616710196</v>
      </c>
      <c r="K5229" s="42">
        <v>25.939901125374998</v>
      </c>
      <c r="N5229" s="43"/>
    </row>
    <row r="5230" spans="1:14" x14ac:dyDescent="0.3">
      <c r="A5230" s="10" t="s">
        <v>9</v>
      </c>
      <c r="B5230" s="10" t="s">
        <v>114</v>
      </c>
      <c r="C5230" s="10" t="s">
        <v>4743</v>
      </c>
      <c r="D5230" s="10" t="s">
        <v>4758</v>
      </c>
      <c r="E5230" s="11" t="s">
        <v>4826</v>
      </c>
      <c r="F5230" s="10" t="s">
        <v>4748</v>
      </c>
      <c r="G5230" s="11" t="s">
        <v>4749</v>
      </c>
      <c r="H5230" s="42">
        <v>42431.774700000002</v>
      </c>
      <c r="I5230" s="42">
        <v>85.532790190118007</v>
      </c>
      <c r="J5230" s="42">
        <v>24.0291606157421</v>
      </c>
      <c r="K5230" s="42">
        <v>109.56195080585999</v>
      </c>
      <c r="N5230" s="43"/>
    </row>
    <row r="5231" spans="1:14" x14ac:dyDescent="0.3">
      <c r="A5231" s="10" t="s">
        <v>9</v>
      </c>
      <c r="B5231" s="10" t="s">
        <v>114</v>
      </c>
      <c r="C5231" s="10" t="s">
        <v>4743</v>
      </c>
      <c r="D5231" s="10" t="s">
        <v>4758</v>
      </c>
      <c r="E5231" s="11" t="s">
        <v>4826</v>
      </c>
      <c r="F5231" s="10" t="s">
        <v>4760</v>
      </c>
      <c r="G5231" s="11" t="s">
        <v>4761</v>
      </c>
      <c r="H5231" s="42">
        <v>10905.3627</v>
      </c>
      <c r="I5231" s="42">
        <v>21.982726450731299</v>
      </c>
      <c r="J5231" s="42">
        <v>6.1757188498402602</v>
      </c>
      <c r="K5231" s="42">
        <v>28.158445300571501</v>
      </c>
      <c r="N5231" s="43"/>
    </row>
    <row r="5232" spans="1:14" x14ac:dyDescent="0.3">
      <c r="A5232" s="10" t="s">
        <v>9</v>
      </c>
      <c r="B5232" s="10" t="s">
        <v>114</v>
      </c>
      <c r="C5232" s="10" t="s">
        <v>4743</v>
      </c>
      <c r="D5232" s="10" t="s">
        <v>4762</v>
      </c>
      <c r="E5232" s="11" t="s">
        <v>4757</v>
      </c>
      <c r="F5232" s="10" t="s">
        <v>13</v>
      </c>
      <c r="G5232" s="11" t="s">
        <v>415</v>
      </c>
      <c r="H5232" s="42">
        <v>0</v>
      </c>
      <c r="I5232" s="42">
        <v>0</v>
      </c>
      <c r="J5232" s="42">
        <v>0</v>
      </c>
      <c r="K5232" s="42">
        <v>0</v>
      </c>
      <c r="N5232" s="43"/>
    </row>
    <row r="5233" spans="1:14" x14ac:dyDescent="0.3">
      <c r="A5233" s="10" t="s">
        <v>9</v>
      </c>
      <c r="B5233" s="10" t="s">
        <v>114</v>
      </c>
      <c r="C5233" s="10" t="s">
        <v>4743</v>
      </c>
      <c r="D5233" s="10" t="s">
        <v>4762</v>
      </c>
      <c r="E5233" s="11" t="s">
        <v>4757</v>
      </c>
      <c r="F5233" s="10" t="s">
        <v>416</v>
      </c>
      <c r="G5233" s="11" t="s">
        <v>417</v>
      </c>
      <c r="H5233" s="42">
        <v>15009.522800000001</v>
      </c>
      <c r="I5233" s="42">
        <v>15.866748213464801</v>
      </c>
      <c r="J5233" s="42">
        <v>170.96124486679099</v>
      </c>
      <c r="K5233" s="42">
        <v>186.82799308025599</v>
      </c>
      <c r="N5233" s="43"/>
    </row>
    <row r="5234" spans="1:14" x14ac:dyDescent="0.3">
      <c r="A5234" s="10" t="s">
        <v>9</v>
      </c>
      <c r="B5234" s="10" t="s">
        <v>114</v>
      </c>
      <c r="C5234" s="10" t="s">
        <v>4743</v>
      </c>
      <c r="D5234" s="10" t="s">
        <v>4762</v>
      </c>
      <c r="E5234" s="11" t="s">
        <v>4757</v>
      </c>
      <c r="F5234" s="10" t="s">
        <v>4746</v>
      </c>
      <c r="G5234" s="11" t="s">
        <v>4747</v>
      </c>
      <c r="H5234" s="42">
        <v>4916.9126999999999</v>
      </c>
      <c r="I5234" s="42">
        <v>5.1977278630315702</v>
      </c>
      <c r="J5234" s="42">
        <v>56.004545732224699</v>
      </c>
      <c r="K5234" s="42">
        <v>61.202273595256202</v>
      </c>
      <c r="N5234" s="43"/>
    </row>
    <row r="5235" spans="1:14" x14ac:dyDescent="0.3">
      <c r="A5235" s="10" t="s">
        <v>9</v>
      </c>
      <c r="B5235" s="10" t="s">
        <v>114</v>
      </c>
      <c r="C5235" s="10" t="s">
        <v>4743</v>
      </c>
      <c r="D5235" s="10" t="s">
        <v>4762</v>
      </c>
      <c r="E5235" s="11" t="s">
        <v>4757</v>
      </c>
      <c r="F5235" s="10" t="s">
        <v>4748</v>
      </c>
      <c r="G5235" s="11" t="s">
        <v>4749</v>
      </c>
      <c r="H5235" s="42">
        <v>15123.072399999999</v>
      </c>
      <c r="I5235" s="42">
        <v>11.220943657081</v>
      </c>
      <c r="J5235" s="42">
        <v>0</v>
      </c>
      <c r="K5235" s="42">
        <v>11.220943657081</v>
      </c>
      <c r="N5235" s="43"/>
    </row>
    <row r="5236" spans="1:14" x14ac:dyDescent="0.3">
      <c r="A5236" s="10" t="s">
        <v>9</v>
      </c>
      <c r="B5236" s="10" t="s">
        <v>114</v>
      </c>
      <c r="C5236" s="10" t="s">
        <v>4743</v>
      </c>
      <c r="D5236" s="10" t="s">
        <v>4762</v>
      </c>
      <c r="E5236" s="11" t="s">
        <v>4757</v>
      </c>
      <c r="F5236" s="10" t="s">
        <v>4760</v>
      </c>
      <c r="G5236" s="11" t="s">
        <v>4761</v>
      </c>
      <c r="H5236" s="42">
        <v>26078.368900000001</v>
      </c>
      <c r="I5236" s="42">
        <v>19.349501266934901</v>
      </c>
      <c r="J5236" s="42">
        <v>0</v>
      </c>
      <c r="K5236" s="42">
        <v>19.349501266934901</v>
      </c>
      <c r="N5236" s="43"/>
    </row>
    <row r="5237" spans="1:14" x14ac:dyDescent="0.3">
      <c r="A5237" s="10" t="s">
        <v>9</v>
      </c>
      <c r="B5237" s="10" t="s">
        <v>114</v>
      </c>
      <c r="C5237" s="10" t="s">
        <v>4743</v>
      </c>
      <c r="D5237" s="10" t="s">
        <v>4766</v>
      </c>
      <c r="E5237" s="11" t="s">
        <v>4828</v>
      </c>
      <c r="F5237" s="10" t="s">
        <v>13</v>
      </c>
      <c r="G5237" s="11" t="s">
        <v>415</v>
      </c>
      <c r="H5237" s="42">
        <v>0</v>
      </c>
      <c r="I5237" s="42">
        <v>0</v>
      </c>
      <c r="J5237" s="42">
        <v>0</v>
      </c>
      <c r="K5237" s="42">
        <v>0</v>
      </c>
      <c r="N5237" s="43"/>
    </row>
    <row r="5238" spans="1:14" x14ac:dyDescent="0.3">
      <c r="A5238" s="10" t="s">
        <v>9</v>
      </c>
      <c r="B5238" s="10" t="s">
        <v>114</v>
      </c>
      <c r="C5238" s="10" t="s">
        <v>4743</v>
      </c>
      <c r="D5238" s="10" t="s">
        <v>4766</v>
      </c>
      <c r="E5238" s="11" t="s">
        <v>4828</v>
      </c>
      <c r="F5238" s="10" t="s">
        <v>416</v>
      </c>
      <c r="G5238" s="11" t="s">
        <v>417</v>
      </c>
      <c r="H5238" s="42">
        <v>14027.142599999999</v>
      </c>
      <c r="I5238" s="42">
        <v>49.771749640515203</v>
      </c>
      <c r="J5238" s="42">
        <v>385.29210892104402</v>
      </c>
      <c r="K5238" s="42">
        <v>435.06385856155902</v>
      </c>
      <c r="N5238" s="43"/>
    </row>
    <row r="5239" spans="1:14" x14ac:dyDescent="0.3">
      <c r="A5239" s="10" t="s">
        <v>9</v>
      </c>
      <c r="B5239" s="10" t="s">
        <v>114</v>
      </c>
      <c r="C5239" s="10" t="s">
        <v>4743</v>
      </c>
      <c r="D5239" s="10" t="s">
        <v>4766</v>
      </c>
      <c r="E5239" s="11" t="s">
        <v>4828</v>
      </c>
      <c r="F5239" s="10" t="s">
        <v>4746</v>
      </c>
      <c r="G5239" s="11" t="s">
        <v>4747</v>
      </c>
      <c r="H5239" s="42">
        <v>4225.0429999999997</v>
      </c>
      <c r="I5239" s="42">
        <v>14.991490855576901</v>
      </c>
      <c r="J5239" s="42">
        <v>116.051840036459</v>
      </c>
      <c r="K5239" s="42">
        <v>131.04333089203601</v>
      </c>
      <c r="N5239" s="43"/>
    </row>
    <row r="5240" spans="1:14" x14ac:dyDescent="0.3">
      <c r="A5240" s="10" t="s">
        <v>9</v>
      </c>
      <c r="B5240" s="10" t="s">
        <v>114</v>
      </c>
      <c r="C5240" s="10" t="s">
        <v>4743</v>
      </c>
      <c r="D5240" s="10" t="s">
        <v>4766</v>
      </c>
      <c r="E5240" s="11" t="s">
        <v>4828</v>
      </c>
      <c r="F5240" s="10" t="s">
        <v>4748</v>
      </c>
      <c r="G5240" s="11" t="s">
        <v>4749</v>
      </c>
      <c r="H5240" s="42">
        <v>29327.409899999999</v>
      </c>
      <c r="I5240" s="42">
        <v>62.6160642570281</v>
      </c>
      <c r="J5240" s="42">
        <v>0</v>
      </c>
      <c r="K5240" s="42">
        <v>62.6160642570281</v>
      </c>
      <c r="N5240" s="43"/>
    </row>
    <row r="5241" spans="1:14" x14ac:dyDescent="0.3">
      <c r="A5241" s="10" t="s">
        <v>9</v>
      </c>
      <c r="B5241" s="10" t="s">
        <v>114</v>
      </c>
      <c r="C5241" s="10" t="s">
        <v>4743</v>
      </c>
      <c r="D5241" s="10" t="s">
        <v>4766</v>
      </c>
      <c r="E5241" s="11" t="s">
        <v>4828</v>
      </c>
      <c r="F5241" s="10" t="s">
        <v>4760</v>
      </c>
      <c r="G5241" s="11" t="s">
        <v>4761</v>
      </c>
      <c r="H5241" s="42">
        <v>19930.668399999999</v>
      </c>
      <c r="I5241" s="42">
        <v>42.553366117531397</v>
      </c>
      <c r="J5241" s="42">
        <v>0</v>
      </c>
      <c r="K5241" s="42">
        <v>42.553366117531397</v>
      </c>
      <c r="N5241" s="43"/>
    </row>
    <row r="5242" spans="1:14" x14ac:dyDescent="0.3">
      <c r="A5242" s="10" t="s">
        <v>9</v>
      </c>
      <c r="B5242" s="10" t="s">
        <v>114</v>
      </c>
      <c r="C5242" s="10" t="s">
        <v>4743</v>
      </c>
      <c r="D5242" s="10" t="s">
        <v>4768</v>
      </c>
      <c r="E5242" s="11" t="s">
        <v>4763</v>
      </c>
      <c r="F5242" s="10" t="s">
        <v>13</v>
      </c>
      <c r="G5242" s="11" t="s">
        <v>415</v>
      </c>
      <c r="H5242" s="42">
        <v>0</v>
      </c>
      <c r="I5242" s="42">
        <v>0</v>
      </c>
      <c r="J5242" s="42">
        <v>0</v>
      </c>
      <c r="K5242" s="42">
        <v>0</v>
      </c>
      <c r="N5242" s="43"/>
    </row>
    <row r="5243" spans="1:14" x14ac:dyDescent="0.3">
      <c r="A5243" s="10" t="s">
        <v>9</v>
      </c>
      <c r="B5243" s="10" t="s">
        <v>114</v>
      </c>
      <c r="C5243" s="10" t="s">
        <v>4743</v>
      </c>
      <c r="D5243" s="10" t="s">
        <v>4768</v>
      </c>
      <c r="E5243" s="11" t="s">
        <v>4763</v>
      </c>
      <c r="F5243" s="10" t="s">
        <v>416</v>
      </c>
      <c r="G5243" s="11" t="s">
        <v>417</v>
      </c>
      <c r="H5243" s="42">
        <v>9182.8073000000004</v>
      </c>
      <c r="I5243" s="42">
        <v>24.1523540856031</v>
      </c>
      <c r="J5243" s="42">
        <v>0</v>
      </c>
      <c r="K5243" s="42">
        <v>24.1523540856031</v>
      </c>
      <c r="N5243" s="43"/>
    </row>
    <row r="5244" spans="1:14" x14ac:dyDescent="0.3">
      <c r="A5244" s="10" t="s">
        <v>9</v>
      </c>
      <c r="B5244" s="10" t="s">
        <v>114</v>
      </c>
      <c r="C5244" s="10" t="s">
        <v>4743</v>
      </c>
      <c r="D5244" s="10" t="s">
        <v>4768</v>
      </c>
      <c r="E5244" s="11" t="s">
        <v>4763</v>
      </c>
      <c r="F5244" s="10" t="s">
        <v>4746</v>
      </c>
      <c r="G5244" s="11" t="s">
        <v>4747</v>
      </c>
      <c r="H5244" s="42">
        <v>1991.4521999999999</v>
      </c>
      <c r="I5244" s="42">
        <v>5.2378599221789903</v>
      </c>
      <c r="J5244" s="42">
        <v>0</v>
      </c>
      <c r="K5244" s="42">
        <v>5.2378599221789903</v>
      </c>
      <c r="N5244" s="43"/>
    </row>
    <row r="5245" spans="1:14" x14ac:dyDescent="0.3">
      <c r="A5245" s="10" t="s">
        <v>9</v>
      </c>
      <c r="B5245" s="10" t="s">
        <v>114</v>
      </c>
      <c r="C5245" s="10" t="s">
        <v>4743</v>
      </c>
      <c r="D5245" s="10" t="s">
        <v>4768</v>
      </c>
      <c r="E5245" s="11" t="s">
        <v>4763</v>
      </c>
      <c r="F5245" s="10" t="s">
        <v>4748</v>
      </c>
      <c r="G5245" s="11" t="s">
        <v>4749</v>
      </c>
      <c r="H5245" s="42">
        <v>19029.4319</v>
      </c>
      <c r="I5245" s="42">
        <v>50.050661478599203</v>
      </c>
      <c r="J5245" s="42">
        <v>0</v>
      </c>
      <c r="K5245" s="42">
        <v>50.050661478599203</v>
      </c>
      <c r="N5245" s="43"/>
    </row>
    <row r="5246" spans="1:14" x14ac:dyDescent="0.3">
      <c r="A5246" s="10" t="s">
        <v>9</v>
      </c>
      <c r="B5246" s="10" t="s">
        <v>114</v>
      </c>
      <c r="C5246" s="10" t="s">
        <v>4743</v>
      </c>
      <c r="D5246" s="10" t="s">
        <v>4770</v>
      </c>
      <c r="E5246" s="11" t="s">
        <v>6145</v>
      </c>
      <c r="F5246" s="10" t="s">
        <v>13</v>
      </c>
      <c r="G5246" s="11" t="s">
        <v>415</v>
      </c>
      <c r="H5246" s="42">
        <v>0</v>
      </c>
      <c r="I5246" s="42">
        <v>0</v>
      </c>
      <c r="J5246" s="42">
        <v>0</v>
      </c>
      <c r="K5246" s="42">
        <v>0</v>
      </c>
      <c r="N5246" s="43"/>
    </row>
    <row r="5247" spans="1:14" x14ac:dyDescent="0.3">
      <c r="A5247" s="10" t="s">
        <v>9</v>
      </c>
      <c r="B5247" s="10" t="s">
        <v>114</v>
      </c>
      <c r="C5247" s="10" t="s">
        <v>4743</v>
      </c>
      <c r="D5247" s="10" t="s">
        <v>4770</v>
      </c>
      <c r="E5247" s="11" t="s">
        <v>6145</v>
      </c>
      <c r="F5247" s="10" t="s">
        <v>416</v>
      </c>
      <c r="G5247" s="11" t="s">
        <v>417</v>
      </c>
      <c r="H5247" s="42">
        <v>0</v>
      </c>
      <c r="I5247" s="42">
        <v>0</v>
      </c>
      <c r="J5247" s="42">
        <v>0</v>
      </c>
      <c r="K5247" s="42">
        <v>0</v>
      </c>
      <c r="N5247" s="43"/>
    </row>
    <row r="5248" spans="1:14" x14ac:dyDescent="0.3">
      <c r="A5248" s="10" t="s">
        <v>9</v>
      </c>
      <c r="B5248" s="10" t="s">
        <v>114</v>
      </c>
      <c r="C5248" s="10" t="s">
        <v>4743</v>
      </c>
      <c r="D5248" s="10" t="s">
        <v>4770</v>
      </c>
      <c r="E5248" s="11" t="s">
        <v>6145</v>
      </c>
      <c r="F5248" s="10" t="s">
        <v>4746</v>
      </c>
      <c r="G5248" s="11" t="s">
        <v>4747</v>
      </c>
      <c r="H5248" s="42">
        <v>0</v>
      </c>
      <c r="I5248" s="42">
        <v>0</v>
      </c>
      <c r="J5248" s="42">
        <v>0</v>
      </c>
      <c r="K5248" s="42">
        <v>0</v>
      </c>
      <c r="N5248" s="43"/>
    </row>
    <row r="5249" spans="1:14" x14ac:dyDescent="0.3">
      <c r="A5249" s="10" t="s">
        <v>9</v>
      </c>
      <c r="B5249" s="10" t="s">
        <v>114</v>
      </c>
      <c r="C5249" s="10" t="s">
        <v>4743</v>
      </c>
      <c r="D5249" s="10" t="s">
        <v>4770</v>
      </c>
      <c r="E5249" s="11" t="s">
        <v>6145</v>
      </c>
      <c r="F5249" s="10" t="s">
        <v>4748</v>
      </c>
      <c r="G5249" s="11" t="s">
        <v>4749</v>
      </c>
      <c r="H5249" s="42">
        <v>85410.402499999997</v>
      </c>
      <c r="I5249" s="42">
        <v>86.299407600669596</v>
      </c>
      <c r="J5249" s="42">
        <v>0.161210913168058</v>
      </c>
      <c r="K5249" s="42">
        <v>86.460618513837701</v>
      </c>
      <c r="N5249" s="43"/>
    </row>
    <row r="5250" spans="1:14" x14ac:dyDescent="0.3">
      <c r="A5250" s="10" t="s">
        <v>9</v>
      </c>
      <c r="B5250" s="10" t="s">
        <v>114</v>
      </c>
      <c r="C5250" s="10" t="s">
        <v>4743</v>
      </c>
      <c r="D5250" s="10" t="s">
        <v>4770</v>
      </c>
      <c r="E5250" s="11" t="s">
        <v>6145</v>
      </c>
      <c r="F5250" s="10" t="s">
        <v>4760</v>
      </c>
      <c r="G5250" s="11" t="s">
        <v>4761</v>
      </c>
      <c r="H5250" s="42">
        <v>63687.525699999998</v>
      </c>
      <c r="I5250" s="42">
        <v>64.350425320730494</v>
      </c>
      <c r="J5250" s="42">
        <v>0.120209293633985</v>
      </c>
      <c r="K5250" s="42">
        <v>64.470634614364499</v>
      </c>
      <c r="N5250" s="43"/>
    </row>
    <row r="5251" spans="1:14" x14ac:dyDescent="0.3">
      <c r="A5251" s="10" t="s">
        <v>9</v>
      </c>
      <c r="B5251" s="10" t="s">
        <v>114</v>
      </c>
      <c r="C5251" s="10" t="s">
        <v>4743</v>
      </c>
      <c r="D5251" s="10" t="s">
        <v>4770</v>
      </c>
      <c r="E5251" s="11" t="s">
        <v>6145</v>
      </c>
      <c r="F5251" s="10" t="s">
        <v>4754</v>
      </c>
      <c r="G5251" s="11" t="s">
        <v>4755</v>
      </c>
      <c r="H5251" s="42">
        <v>10026.0141</v>
      </c>
      <c r="I5251" s="42">
        <v>7.9814481017960297</v>
      </c>
      <c r="J5251" s="42">
        <v>47.672094448070702</v>
      </c>
      <c r="K5251" s="42">
        <v>55.653542549866799</v>
      </c>
      <c r="N5251" s="43"/>
    </row>
    <row r="5252" spans="1:14" x14ac:dyDescent="0.3">
      <c r="A5252" s="10" t="s">
        <v>9</v>
      </c>
      <c r="B5252" s="10" t="s">
        <v>114</v>
      </c>
      <c r="C5252" s="10" t="s">
        <v>4743</v>
      </c>
      <c r="D5252" s="10" t="s">
        <v>4770</v>
      </c>
      <c r="E5252" s="11" t="s">
        <v>6145</v>
      </c>
      <c r="F5252" s="10" t="s">
        <v>5436</v>
      </c>
      <c r="G5252" s="11" t="s">
        <v>5437</v>
      </c>
      <c r="H5252" s="42">
        <v>164802.6067</v>
      </c>
      <c r="I5252" s="42">
        <v>131.19505317327199</v>
      </c>
      <c r="J5252" s="42">
        <v>783.61005249016296</v>
      </c>
      <c r="K5252" s="42">
        <v>914.80510566343503</v>
      </c>
      <c r="N5252" s="43"/>
    </row>
    <row r="5253" spans="1:14" x14ac:dyDescent="0.3">
      <c r="A5253" s="10" t="s">
        <v>9</v>
      </c>
      <c r="B5253" s="10" t="s">
        <v>114</v>
      </c>
      <c r="C5253" s="10" t="s">
        <v>4743</v>
      </c>
      <c r="D5253" s="10" t="s">
        <v>4772</v>
      </c>
      <c r="E5253" s="11" t="s">
        <v>5864</v>
      </c>
      <c r="F5253" s="10" t="s">
        <v>13</v>
      </c>
      <c r="G5253" s="11" t="s">
        <v>415</v>
      </c>
      <c r="H5253" s="42">
        <v>0</v>
      </c>
      <c r="I5253" s="42">
        <v>0</v>
      </c>
      <c r="J5253" s="42">
        <v>0</v>
      </c>
      <c r="K5253" s="42">
        <v>0</v>
      </c>
      <c r="N5253" s="43"/>
    </row>
    <row r="5254" spans="1:14" x14ac:dyDescent="0.3">
      <c r="A5254" s="10" t="s">
        <v>9</v>
      </c>
      <c r="B5254" s="10" t="s">
        <v>114</v>
      </c>
      <c r="C5254" s="10" t="s">
        <v>4743</v>
      </c>
      <c r="D5254" s="10" t="s">
        <v>4772</v>
      </c>
      <c r="E5254" s="11" t="s">
        <v>5864</v>
      </c>
      <c r="F5254" s="10" t="s">
        <v>416</v>
      </c>
      <c r="G5254" s="11" t="s">
        <v>417</v>
      </c>
      <c r="H5254" s="42">
        <v>45450.521800000002</v>
      </c>
      <c r="I5254" s="42">
        <v>77.950180090044995</v>
      </c>
      <c r="J5254" s="42">
        <v>0</v>
      </c>
      <c r="K5254" s="42">
        <v>77.950180090044995</v>
      </c>
      <c r="N5254" s="43"/>
    </row>
    <row r="5255" spans="1:14" x14ac:dyDescent="0.3">
      <c r="A5255" s="10" t="s">
        <v>9</v>
      </c>
      <c r="B5255" s="10" t="s">
        <v>114</v>
      </c>
      <c r="C5255" s="10" t="s">
        <v>4743</v>
      </c>
      <c r="D5255" s="10" t="s">
        <v>4772</v>
      </c>
      <c r="E5255" s="11" t="s">
        <v>5864</v>
      </c>
      <c r="F5255" s="10" t="s">
        <v>4746</v>
      </c>
      <c r="G5255" s="11" t="s">
        <v>4747</v>
      </c>
      <c r="H5255" s="42">
        <v>0</v>
      </c>
      <c r="I5255" s="42">
        <v>0</v>
      </c>
      <c r="J5255" s="42">
        <v>0</v>
      </c>
      <c r="K5255" s="42">
        <v>0</v>
      </c>
      <c r="N5255" s="43"/>
    </row>
    <row r="5256" spans="1:14" x14ac:dyDescent="0.3">
      <c r="A5256" s="10" t="s">
        <v>9</v>
      </c>
      <c r="B5256" s="10" t="s">
        <v>114</v>
      </c>
      <c r="C5256" s="10" t="s">
        <v>4743</v>
      </c>
      <c r="D5256" s="10" t="s">
        <v>4772</v>
      </c>
      <c r="E5256" s="11" t="s">
        <v>5864</v>
      </c>
      <c r="F5256" s="10" t="s">
        <v>4748</v>
      </c>
      <c r="G5256" s="11" t="s">
        <v>4749</v>
      </c>
      <c r="H5256" s="42">
        <v>13423.1944</v>
      </c>
      <c r="I5256" s="42">
        <v>23.021555777888899</v>
      </c>
      <c r="J5256" s="42">
        <v>0</v>
      </c>
      <c r="K5256" s="42">
        <v>23.021555777888899</v>
      </c>
      <c r="N5256" s="43"/>
    </row>
    <row r="5257" spans="1:14" x14ac:dyDescent="0.3">
      <c r="A5257" s="10" t="s">
        <v>9</v>
      </c>
      <c r="B5257" s="10" t="s">
        <v>114</v>
      </c>
      <c r="C5257" s="10" t="s">
        <v>4743</v>
      </c>
      <c r="D5257" s="10" t="s">
        <v>4772</v>
      </c>
      <c r="E5257" s="11" t="s">
        <v>5864</v>
      </c>
      <c r="F5257" s="10" t="s">
        <v>4760</v>
      </c>
      <c r="G5257" s="11" t="s">
        <v>4761</v>
      </c>
      <c r="H5257" s="42">
        <v>39092.109900000003</v>
      </c>
      <c r="I5257" s="42">
        <v>67.045232616308198</v>
      </c>
      <c r="J5257" s="42">
        <v>0</v>
      </c>
      <c r="K5257" s="42">
        <v>67.045232616308198</v>
      </c>
      <c r="N5257" s="43"/>
    </row>
    <row r="5258" spans="1:14" x14ac:dyDescent="0.3">
      <c r="A5258" s="10" t="s">
        <v>9</v>
      </c>
      <c r="B5258" s="10" t="s">
        <v>114</v>
      </c>
      <c r="C5258" s="10" t="s">
        <v>4743</v>
      </c>
      <c r="D5258" s="10" t="s">
        <v>4772</v>
      </c>
      <c r="E5258" s="11" t="s">
        <v>5864</v>
      </c>
      <c r="F5258" s="10" t="s">
        <v>4754</v>
      </c>
      <c r="G5258" s="11" t="s">
        <v>4755</v>
      </c>
      <c r="H5258" s="42">
        <v>0</v>
      </c>
      <c r="I5258" s="42">
        <v>0</v>
      </c>
      <c r="J5258" s="42">
        <v>0</v>
      </c>
      <c r="K5258" s="42">
        <v>0</v>
      </c>
      <c r="N5258" s="43"/>
    </row>
    <row r="5259" spans="1:14" x14ac:dyDescent="0.3">
      <c r="A5259" s="10" t="s">
        <v>9</v>
      </c>
      <c r="B5259" s="10" t="s">
        <v>114</v>
      </c>
      <c r="C5259" s="10" t="s">
        <v>4743</v>
      </c>
      <c r="D5259" s="10" t="s">
        <v>4774</v>
      </c>
      <c r="E5259" s="11" t="s">
        <v>6146</v>
      </c>
      <c r="F5259" s="10" t="s">
        <v>416</v>
      </c>
      <c r="G5259" s="11" t="s">
        <v>417</v>
      </c>
      <c r="H5259" s="42">
        <v>14345.2503</v>
      </c>
      <c r="I5259" s="42">
        <v>25.128948102246301</v>
      </c>
      <c r="J5259" s="42">
        <v>0</v>
      </c>
      <c r="K5259" s="42">
        <v>25.128948102246301</v>
      </c>
      <c r="N5259" s="43"/>
    </row>
    <row r="5260" spans="1:14" x14ac:dyDescent="0.3">
      <c r="A5260" s="10" t="s">
        <v>9</v>
      </c>
      <c r="B5260" s="10" t="s">
        <v>114</v>
      </c>
      <c r="C5260" s="10" t="s">
        <v>4743</v>
      </c>
      <c r="D5260" s="10" t="s">
        <v>4774</v>
      </c>
      <c r="E5260" s="11" t="s">
        <v>6146</v>
      </c>
      <c r="F5260" s="10" t="s">
        <v>4746</v>
      </c>
      <c r="G5260" s="11" t="s">
        <v>4747</v>
      </c>
      <c r="H5260" s="42">
        <v>0</v>
      </c>
      <c r="I5260" s="42">
        <v>0</v>
      </c>
      <c r="J5260" s="42">
        <v>0</v>
      </c>
      <c r="K5260" s="42">
        <v>0</v>
      </c>
      <c r="N5260" s="43"/>
    </row>
    <row r="5261" spans="1:14" x14ac:dyDescent="0.3">
      <c r="A5261" s="10" t="s">
        <v>9</v>
      </c>
      <c r="B5261" s="10" t="s">
        <v>114</v>
      </c>
      <c r="C5261" s="10" t="s">
        <v>4743</v>
      </c>
      <c r="D5261" s="10" t="s">
        <v>4774</v>
      </c>
      <c r="E5261" s="11" t="s">
        <v>6146</v>
      </c>
      <c r="F5261" s="10" t="s">
        <v>4748</v>
      </c>
      <c r="G5261" s="11" t="s">
        <v>4749</v>
      </c>
      <c r="H5261" s="42">
        <v>12637.482400000001</v>
      </c>
      <c r="I5261" s="42">
        <v>22.137406661502698</v>
      </c>
      <c r="J5261" s="42">
        <v>0</v>
      </c>
      <c r="K5261" s="42">
        <v>22.137406661502698</v>
      </c>
      <c r="N5261" s="43"/>
    </row>
    <row r="5262" spans="1:14" x14ac:dyDescent="0.3">
      <c r="A5262" s="10" t="s">
        <v>9</v>
      </c>
      <c r="B5262" s="10" t="s">
        <v>114</v>
      </c>
      <c r="C5262" s="10" t="s">
        <v>4743</v>
      </c>
      <c r="D5262" s="10" t="s">
        <v>4776</v>
      </c>
      <c r="E5262" s="11" t="s">
        <v>6147</v>
      </c>
      <c r="F5262" s="10" t="s">
        <v>13</v>
      </c>
      <c r="G5262" s="11" t="s">
        <v>415</v>
      </c>
      <c r="H5262" s="42">
        <v>0</v>
      </c>
      <c r="I5262" s="42">
        <v>0</v>
      </c>
      <c r="J5262" s="42">
        <v>0</v>
      </c>
      <c r="K5262" s="42">
        <v>0</v>
      </c>
      <c r="N5262" s="43"/>
    </row>
    <row r="5263" spans="1:14" x14ac:dyDescent="0.3">
      <c r="A5263" s="10" t="s">
        <v>9</v>
      </c>
      <c r="B5263" s="10" t="s">
        <v>114</v>
      </c>
      <c r="C5263" s="10" t="s">
        <v>4743</v>
      </c>
      <c r="D5263" s="10" t="s">
        <v>4776</v>
      </c>
      <c r="E5263" s="11" t="s">
        <v>6147</v>
      </c>
      <c r="F5263" s="10" t="s">
        <v>416</v>
      </c>
      <c r="G5263" s="11" t="s">
        <v>417</v>
      </c>
      <c r="H5263" s="42">
        <v>24966.694800000001</v>
      </c>
      <c r="I5263" s="42">
        <v>95.456197617182497</v>
      </c>
      <c r="J5263" s="42">
        <v>0</v>
      </c>
      <c r="K5263" s="42">
        <v>95.456197617182497</v>
      </c>
      <c r="N5263" s="43"/>
    </row>
    <row r="5264" spans="1:14" x14ac:dyDescent="0.3">
      <c r="A5264" s="10" t="s">
        <v>9</v>
      </c>
      <c r="B5264" s="10" t="s">
        <v>114</v>
      </c>
      <c r="C5264" s="10" t="s">
        <v>4743</v>
      </c>
      <c r="D5264" s="10" t="s">
        <v>4776</v>
      </c>
      <c r="E5264" s="11" t="s">
        <v>6147</v>
      </c>
      <c r="F5264" s="10" t="s">
        <v>4746</v>
      </c>
      <c r="G5264" s="11" t="s">
        <v>4747</v>
      </c>
      <c r="H5264" s="42">
        <v>0</v>
      </c>
      <c r="I5264" s="42">
        <v>0</v>
      </c>
      <c r="J5264" s="42">
        <v>0</v>
      </c>
      <c r="K5264" s="42">
        <v>0</v>
      </c>
      <c r="N5264" s="43"/>
    </row>
    <row r="5265" spans="1:14" x14ac:dyDescent="0.3">
      <c r="A5265" s="10" t="s">
        <v>9</v>
      </c>
      <c r="B5265" s="10" t="s">
        <v>114</v>
      </c>
      <c r="C5265" s="10" t="s">
        <v>4743</v>
      </c>
      <c r="D5265" s="10" t="s">
        <v>4776</v>
      </c>
      <c r="E5265" s="11" t="s">
        <v>6147</v>
      </c>
      <c r="F5265" s="10" t="s">
        <v>4748</v>
      </c>
      <c r="G5265" s="11" t="s">
        <v>4749</v>
      </c>
      <c r="H5265" s="42">
        <v>33123.814400000003</v>
      </c>
      <c r="I5265" s="42">
        <v>128.11431150077399</v>
      </c>
      <c r="J5265" s="42">
        <v>0</v>
      </c>
      <c r="K5265" s="42">
        <v>128.11431150077399</v>
      </c>
      <c r="N5265" s="43"/>
    </row>
    <row r="5266" spans="1:14" x14ac:dyDescent="0.3">
      <c r="A5266" s="10" t="s">
        <v>9</v>
      </c>
      <c r="B5266" s="10" t="s">
        <v>114</v>
      </c>
      <c r="C5266" s="10" t="s">
        <v>4743</v>
      </c>
      <c r="D5266" s="10" t="s">
        <v>4776</v>
      </c>
      <c r="E5266" s="11" t="s">
        <v>6147</v>
      </c>
      <c r="F5266" s="10" t="s">
        <v>4760</v>
      </c>
      <c r="G5266" s="11" t="s">
        <v>4761</v>
      </c>
      <c r="H5266" s="42">
        <v>41623.510199999997</v>
      </c>
      <c r="I5266" s="42">
        <v>160.98892728210399</v>
      </c>
      <c r="J5266" s="42">
        <v>0</v>
      </c>
      <c r="K5266" s="42">
        <v>160.98892728210399</v>
      </c>
      <c r="N5266" s="43"/>
    </row>
    <row r="5267" spans="1:14" x14ac:dyDescent="0.3">
      <c r="A5267" s="10" t="s">
        <v>9</v>
      </c>
      <c r="B5267" s="10" t="s">
        <v>114</v>
      </c>
      <c r="C5267" s="10" t="s">
        <v>4743</v>
      </c>
      <c r="D5267" s="10" t="s">
        <v>4776</v>
      </c>
      <c r="E5267" s="11" t="s">
        <v>6147</v>
      </c>
      <c r="F5267" s="10" t="s">
        <v>4754</v>
      </c>
      <c r="G5267" s="11" t="s">
        <v>4755</v>
      </c>
      <c r="H5267" s="42">
        <v>0</v>
      </c>
      <c r="I5267" s="42">
        <v>0</v>
      </c>
      <c r="J5267" s="42">
        <v>0</v>
      </c>
      <c r="K5267" s="42">
        <v>0</v>
      </c>
      <c r="N5267" s="43"/>
    </row>
    <row r="5268" spans="1:14" x14ac:dyDescent="0.3">
      <c r="A5268" s="10" t="s">
        <v>9</v>
      </c>
      <c r="B5268" s="10" t="s">
        <v>114</v>
      </c>
      <c r="C5268" s="10" t="s">
        <v>4743</v>
      </c>
      <c r="D5268" s="10" t="s">
        <v>4776</v>
      </c>
      <c r="E5268" s="11" t="s">
        <v>6147</v>
      </c>
      <c r="F5268" s="10" t="s">
        <v>5436</v>
      </c>
      <c r="G5268" s="11" t="s">
        <v>5437</v>
      </c>
      <c r="H5268" s="42">
        <v>4097.0986000000003</v>
      </c>
      <c r="I5268" s="42">
        <v>15.6646067884607</v>
      </c>
      <c r="J5268" s="42">
        <v>0</v>
      </c>
      <c r="K5268" s="42">
        <v>15.6646067884607</v>
      </c>
      <c r="N5268" s="43"/>
    </row>
    <row r="5269" spans="1:14" x14ac:dyDescent="0.3">
      <c r="A5269" s="10" t="s">
        <v>9</v>
      </c>
      <c r="B5269" s="10" t="s">
        <v>114</v>
      </c>
      <c r="C5269" s="10" t="s">
        <v>4743</v>
      </c>
      <c r="D5269" s="10" t="s">
        <v>4835</v>
      </c>
      <c r="E5269" s="11" t="s">
        <v>5047</v>
      </c>
      <c r="F5269" s="10" t="s">
        <v>416</v>
      </c>
      <c r="G5269" s="11" t="s">
        <v>417</v>
      </c>
      <c r="H5269" s="42">
        <v>101052.8461</v>
      </c>
      <c r="I5269" s="42">
        <v>131.992238347555</v>
      </c>
      <c r="J5269" s="42">
        <v>1.45972882199279</v>
      </c>
      <c r="K5269" s="42">
        <v>133.451967169548</v>
      </c>
      <c r="N5269" s="43"/>
    </row>
    <row r="5270" spans="1:14" x14ac:dyDescent="0.3">
      <c r="A5270" s="10" t="s">
        <v>9</v>
      </c>
      <c r="B5270" s="10" t="s">
        <v>114</v>
      </c>
      <c r="C5270" s="10" t="s">
        <v>4743</v>
      </c>
      <c r="D5270" s="10" t="s">
        <v>4835</v>
      </c>
      <c r="E5270" s="11" t="s">
        <v>5047</v>
      </c>
      <c r="F5270" s="10" t="s">
        <v>4746</v>
      </c>
      <c r="G5270" s="11" t="s">
        <v>4747</v>
      </c>
      <c r="H5270" s="42">
        <v>16346.7839</v>
      </c>
      <c r="I5270" s="42">
        <v>21.3516856150456</v>
      </c>
      <c r="J5270" s="42">
        <v>0.236132603557656</v>
      </c>
      <c r="K5270" s="42">
        <v>21.587818218603299</v>
      </c>
      <c r="N5270" s="43"/>
    </row>
    <row r="5271" spans="1:14" x14ac:dyDescent="0.3">
      <c r="A5271" s="10" t="s">
        <v>9</v>
      </c>
      <c r="B5271" s="10" t="s">
        <v>114</v>
      </c>
      <c r="C5271" s="10" t="s">
        <v>4743</v>
      </c>
      <c r="D5271" s="10" t="s">
        <v>4835</v>
      </c>
      <c r="E5271" s="11" t="s">
        <v>5047</v>
      </c>
      <c r="F5271" s="10" t="s">
        <v>4748</v>
      </c>
      <c r="G5271" s="11" t="s">
        <v>4749</v>
      </c>
      <c r="H5271" s="42">
        <v>277895.32679999998</v>
      </c>
      <c r="I5271" s="42">
        <v>362.97865545577599</v>
      </c>
      <c r="J5271" s="42">
        <v>4.0142542604801603</v>
      </c>
      <c r="K5271" s="42">
        <v>366.99290971625601</v>
      </c>
      <c r="N5271" s="43"/>
    </row>
    <row r="5272" spans="1:14" x14ac:dyDescent="0.3">
      <c r="A5272" s="10" t="s">
        <v>9</v>
      </c>
      <c r="B5272" s="10" t="s">
        <v>114</v>
      </c>
      <c r="C5272" s="10" t="s">
        <v>4743</v>
      </c>
      <c r="D5272" s="10" t="s">
        <v>4835</v>
      </c>
      <c r="E5272" s="11" t="s">
        <v>5047</v>
      </c>
      <c r="F5272" s="10" t="s">
        <v>4760</v>
      </c>
      <c r="G5272" s="11" t="s">
        <v>4761</v>
      </c>
      <c r="H5272" s="42">
        <v>228854.97500000001</v>
      </c>
      <c r="I5272" s="42">
        <v>298.92359861063898</v>
      </c>
      <c r="J5272" s="42">
        <v>3.3058564498071901</v>
      </c>
      <c r="K5272" s="42">
        <v>302.22945506044601</v>
      </c>
      <c r="N5272" s="43"/>
    </row>
    <row r="5273" spans="1:14" x14ac:dyDescent="0.3">
      <c r="A5273" s="10" t="s">
        <v>9</v>
      </c>
      <c r="B5273" s="10" t="s">
        <v>114</v>
      </c>
      <c r="C5273" s="10" t="s">
        <v>4743</v>
      </c>
      <c r="D5273" s="10" t="s">
        <v>4835</v>
      </c>
      <c r="E5273" s="11" t="s">
        <v>5047</v>
      </c>
      <c r="F5273" s="10" t="s">
        <v>4754</v>
      </c>
      <c r="G5273" s="11" t="s">
        <v>4755</v>
      </c>
      <c r="H5273" s="42">
        <v>4458.2138000000004</v>
      </c>
      <c r="I5273" s="42">
        <v>5.8231869859215397</v>
      </c>
      <c r="J5273" s="42">
        <v>6.4399800970269899E-2</v>
      </c>
      <c r="K5273" s="42">
        <v>5.8875867868918101</v>
      </c>
      <c r="N5273" s="43"/>
    </row>
    <row r="5274" spans="1:14" x14ac:dyDescent="0.3">
      <c r="A5274" s="10" t="s">
        <v>9</v>
      </c>
      <c r="B5274" s="10" t="s">
        <v>114</v>
      </c>
      <c r="C5274" s="10" t="s">
        <v>4743</v>
      </c>
      <c r="D5274" s="10" t="s">
        <v>4836</v>
      </c>
      <c r="E5274" s="11" t="s">
        <v>6148</v>
      </c>
      <c r="F5274" s="10" t="s">
        <v>13</v>
      </c>
      <c r="G5274" s="11" t="s">
        <v>415</v>
      </c>
      <c r="H5274" s="42">
        <v>0</v>
      </c>
      <c r="I5274" s="42">
        <v>0</v>
      </c>
      <c r="J5274" s="42">
        <v>0</v>
      </c>
      <c r="K5274" s="42">
        <v>0</v>
      </c>
      <c r="N5274" s="43"/>
    </row>
    <row r="5275" spans="1:14" x14ac:dyDescent="0.3">
      <c r="A5275" s="10" t="s">
        <v>9</v>
      </c>
      <c r="B5275" s="10" t="s">
        <v>114</v>
      </c>
      <c r="C5275" s="10" t="s">
        <v>4743</v>
      </c>
      <c r="D5275" s="10" t="s">
        <v>4836</v>
      </c>
      <c r="E5275" s="11" t="s">
        <v>6148</v>
      </c>
      <c r="F5275" s="10" t="s">
        <v>416</v>
      </c>
      <c r="G5275" s="11" t="s">
        <v>417</v>
      </c>
      <c r="H5275" s="42">
        <v>46152.836900000002</v>
      </c>
      <c r="I5275" s="42">
        <v>20.5691253374588</v>
      </c>
      <c r="J5275" s="42">
        <v>140.23085099814799</v>
      </c>
      <c r="K5275" s="42">
        <v>160.799976335607</v>
      </c>
      <c r="N5275" s="43"/>
    </row>
    <row r="5276" spans="1:14" x14ac:dyDescent="0.3">
      <c r="A5276" s="10" t="s">
        <v>9</v>
      </c>
      <c r="B5276" s="10" t="s">
        <v>114</v>
      </c>
      <c r="C5276" s="10" t="s">
        <v>4743</v>
      </c>
      <c r="D5276" s="10" t="s">
        <v>4836</v>
      </c>
      <c r="E5276" s="11" t="s">
        <v>6148</v>
      </c>
      <c r="F5276" s="10" t="s">
        <v>4746</v>
      </c>
      <c r="G5276" s="11" t="s">
        <v>4747</v>
      </c>
      <c r="H5276" s="42">
        <v>0</v>
      </c>
      <c r="I5276" s="42">
        <v>0</v>
      </c>
      <c r="J5276" s="42">
        <v>0</v>
      </c>
      <c r="K5276" s="42">
        <v>0</v>
      </c>
      <c r="N5276" s="43"/>
    </row>
    <row r="5277" spans="1:14" x14ac:dyDescent="0.3">
      <c r="A5277" s="10" t="s">
        <v>9</v>
      </c>
      <c r="B5277" s="10" t="s">
        <v>114</v>
      </c>
      <c r="C5277" s="10" t="s">
        <v>4743</v>
      </c>
      <c r="D5277" s="10" t="s">
        <v>4836</v>
      </c>
      <c r="E5277" s="11" t="s">
        <v>6148</v>
      </c>
      <c r="F5277" s="10" t="s">
        <v>4754</v>
      </c>
      <c r="G5277" s="11" t="s">
        <v>4755</v>
      </c>
      <c r="H5277" s="42">
        <v>10421.6083</v>
      </c>
      <c r="I5277" s="42">
        <v>4.6446412052326203</v>
      </c>
      <c r="J5277" s="42">
        <v>31.665030870549501</v>
      </c>
      <c r="K5277" s="42">
        <v>36.309672075782103</v>
      </c>
      <c r="N5277" s="43"/>
    </row>
    <row r="5278" spans="1:14" x14ac:dyDescent="0.3">
      <c r="A5278" s="10" t="s">
        <v>9</v>
      </c>
      <c r="B5278" s="10" t="s">
        <v>114</v>
      </c>
      <c r="C5278" s="10" t="s">
        <v>4743</v>
      </c>
      <c r="D5278" s="10" t="s">
        <v>4836</v>
      </c>
      <c r="E5278" s="11" t="s">
        <v>6148</v>
      </c>
      <c r="F5278" s="10" t="s">
        <v>4838</v>
      </c>
      <c r="G5278" s="11" t="s">
        <v>4839</v>
      </c>
      <c r="H5278" s="42">
        <v>1395006.7139999999</v>
      </c>
      <c r="I5278" s="42">
        <v>621.71840132899501</v>
      </c>
      <c r="J5278" s="42">
        <v>4238.5905608149797</v>
      </c>
      <c r="K5278" s="42">
        <v>4860.3089621439804</v>
      </c>
      <c r="N5278" s="43"/>
    </row>
    <row r="5279" spans="1:14" x14ac:dyDescent="0.3">
      <c r="A5279" s="10" t="s">
        <v>9</v>
      </c>
      <c r="B5279" s="10" t="s">
        <v>114</v>
      </c>
      <c r="C5279" s="10" t="s">
        <v>4743</v>
      </c>
      <c r="D5279" s="10" t="s">
        <v>4836</v>
      </c>
      <c r="E5279" s="11" t="s">
        <v>6148</v>
      </c>
      <c r="F5279" s="10" t="s">
        <v>4840</v>
      </c>
      <c r="G5279" s="11" t="s">
        <v>4841</v>
      </c>
      <c r="H5279" s="42">
        <v>463017.16970000003</v>
      </c>
      <c r="I5279" s="42">
        <v>206.35477354676399</v>
      </c>
      <c r="J5279" s="42">
        <v>1406.83208582013</v>
      </c>
      <c r="K5279" s="42">
        <v>1613.1868593668901</v>
      </c>
      <c r="N5279" s="43"/>
    </row>
    <row r="5280" spans="1:14" x14ac:dyDescent="0.3">
      <c r="A5280" s="10" t="s">
        <v>9</v>
      </c>
      <c r="B5280" s="10" t="s">
        <v>114</v>
      </c>
      <c r="C5280" s="10" t="s">
        <v>4743</v>
      </c>
      <c r="D5280" s="10" t="s">
        <v>35</v>
      </c>
      <c r="E5280" s="11" t="s">
        <v>5028</v>
      </c>
      <c r="F5280" s="10" t="s">
        <v>13</v>
      </c>
      <c r="G5280" s="11" t="s">
        <v>415</v>
      </c>
      <c r="H5280" s="42">
        <v>0</v>
      </c>
      <c r="I5280" s="42">
        <v>0</v>
      </c>
      <c r="J5280" s="42">
        <v>0</v>
      </c>
      <c r="K5280" s="42">
        <v>0</v>
      </c>
      <c r="N5280" s="43"/>
    </row>
    <row r="5281" spans="1:14" x14ac:dyDescent="0.3">
      <c r="A5281" s="10" t="s">
        <v>9</v>
      </c>
      <c r="B5281" s="10" t="s">
        <v>114</v>
      </c>
      <c r="C5281" s="10" t="s">
        <v>4743</v>
      </c>
      <c r="D5281" s="10" t="s">
        <v>35</v>
      </c>
      <c r="E5281" s="11" t="s">
        <v>5028</v>
      </c>
      <c r="F5281" s="10" t="s">
        <v>416</v>
      </c>
      <c r="G5281" s="11" t="s">
        <v>417</v>
      </c>
      <c r="H5281" s="42">
        <v>33460.272499999999</v>
      </c>
      <c r="I5281" s="42">
        <v>72.813281390670497</v>
      </c>
      <c r="J5281" s="42">
        <v>0.87508794647674504</v>
      </c>
      <c r="K5281" s="42">
        <v>73.688369337147194</v>
      </c>
      <c r="N5281" s="43"/>
    </row>
    <row r="5282" spans="1:14" x14ac:dyDescent="0.3">
      <c r="A5282" s="10" t="s">
        <v>9</v>
      </c>
      <c r="B5282" s="10" t="s">
        <v>114</v>
      </c>
      <c r="C5282" s="10" t="s">
        <v>4743</v>
      </c>
      <c r="D5282" s="10" t="s">
        <v>35</v>
      </c>
      <c r="E5282" s="11" t="s">
        <v>5028</v>
      </c>
      <c r="F5282" s="10" t="s">
        <v>4746</v>
      </c>
      <c r="G5282" s="11" t="s">
        <v>4747</v>
      </c>
      <c r="H5282" s="42">
        <v>3921.1257000000001</v>
      </c>
      <c r="I5282" s="42">
        <v>8.5328064129691903</v>
      </c>
      <c r="J5282" s="42">
        <v>0.10254936872774401</v>
      </c>
      <c r="K5282" s="42">
        <v>8.6353557816969406</v>
      </c>
      <c r="N5282" s="43"/>
    </row>
    <row r="5283" spans="1:14" x14ac:dyDescent="0.3">
      <c r="A5283" s="10" t="s">
        <v>9</v>
      </c>
      <c r="B5283" s="10" t="s">
        <v>114</v>
      </c>
      <c r="C5283" s="10" t="s">
        <v>4743</v>
      </c>
      <c r="D5283" s="10" t="s">
        <v>35</v>
      </c>
      <c r="E5283" s="11" t="s">
        <v>5028</v>
      </c>
      <c r="F5283" s="10" t="s">
        <v>4748</v>
      </c>
      <c r="G5283" s="11" t="s">
        <v>4749</v>
      </c>
      <c r="H5283" s="42">
        <v>50983.688199999997</v>
      </c>
      <c r="I5283" s="42">
        <v>62.468631239935597</v>
      </c>
      <c r="J5283" s="42">
        <v>0</v>
      </c>
      <c r="K5283" s="42">
        <v>62.468631239935597</v>
      </c>
      <c r="N5283" s="43"/>
    </row>
    <row r="5284" spans="1:14" x14ac:dyDescent="0.3">
      <c r="A5284" s="10" t="s">
        <v>9</v>
      </c>
      <c r="B5284" s="10" t="s">
        <v>114</v>
      </c>
      <c r="C5284" s="10" t="s">
        <v>4743</v>
      </c>
      <c r="D5284" s="10" t="s">
        <v>35</v>
      </c>
      <c r="E5284" s="11" t="s">
        <v>5028</v>
      </c>
      <c r="F5284" s="10" t="s">
        <v>4760</v>
      </c>
      <c r="G5284" s="11" t="s">
        <v>4761</v>
      </c>
      <c r="H5284" s="42">
        <v>65550.456300000005</v>
      </c>
      <c r="I5284" s="42">
        <v>80.316811594202903</v>
      </c>
      <c r="J5284" s="42">
        <v>0</v>
      </c>
      <c r="K5284" s="42">
        <v>80.316811594202903</v>
      </c>
      <c r="N5284" s="43"/>
    </row>
    <row r="5285" spans="1:14" x14ac:dyDescent="0.3">
      <c r="A5285" s="10" t="s">
        <v>9</v>
      </c>
      <c r="B5285" s="10" t="s">
        <v>114</v>
      </c>
      <c r="C5285" s="10" t="s">
        <v>4743</v>
      </c>
      <c r="D5285" s="10" t="s">
        <v>4843</v>
      </c>
      <c r="E5285" s="11" t="s">
        <v>4777</v>
      </c>
      <c r="F5285" s="10" t="s">
        <v>13</v>
      </c>
      <c r="G5285" s="11" t="s">
        <v>415</v>
      </c>
      <c r="H5285" s="42">
        <v>0</v>
      </c>
      <c r="I5285" s="42">
        <v>0</v>
      </c>
      <c r="J5285" s="42">
        <v>0</v>
      </c>
      <c r="K5285" s="42">
        <v>0</v>
      </c>
      <c r="N5285" s="43"/>
    </row>
    <row r="5286" spans="1:14" x14ac:dyDescent="0.3">
      <c r="A5286" s="10" t="s">
        <v>9</v>
      </c>
      <c r="B5286" s="10" t="s">
        <v>114</v>
      </c>
      <c r="C5286" s="10" t="s">
        <v>4743</v>
      </c>
      <c r="D5286" s="10" t="s">
        <v>4843</v>
      </c>
      <c r="E5286" s="11" t="s">
        <v>4777</v>
      </c>
      <c r="F5286" s="10" t="s">
        <v>416</v>
      </c>
      <c r="G5286" s="11" t="s">
        <v>417</v>
      </c>
      <c r="H5286" s="42">
        <v>26985.740600000001</v>
      </c>
      <c r="I5286" s="42">
        <v>91.107666489738605</v>
      </c>
      <c r="J5286" s="42">
        <v>18.817757435496699</v>
      </c>
      <c r="K5286" s="42">
        <v>109.92542392523499</v>
      </c>
      <c r="N5286" s="43"/>
    </row>
    <row r="5287" spans="1:14" x14ac:dyDescent="0.3">
      <c r="A5287" s="10" t="s">
        <v>9</v>
      </c>
      <c r="B5287" s="10" t="s">
        <v>114</v>
      </c>
      <c r="C5287" s="10" t="s">
        <v>4743</v>
      </c>
      <c r="D5287" s="10" t="s">
        <v>4843</v>
      </c>
      <c r="E5287" s="11" t="s">
        <v>4777</v>
      </c>
      <c r="F5287" s="10" t="s">
        <v>4746</v>
      </c>
      <c r="G5287" s="11" t="s">
        <v>4747</v>
      </c>
      <c r="H5287" s="42">
        <v>6083.4906000000001</v>
      </c>
      <c r="I5287" s="42">
        <v>20.538722503467099</v>
      </c>
      <c r="J5287" s="42">
        <v>4.2421534103142902</v>
      </c>
      <c r="K5287" s="42">
        <v>24.780875913781401</v>
      </c>
      <c r="N5287" s="43"/>
    </row>
    <row r="5288" spans="1:14" x14ac:dyDescent="0.3">
      <c r="A5288" s="10" t="s">
        <v>9</v>
      </c>
      <c r="B5288" s="10" t="s">
        <v>114</v>
      </c>
      <c r="C5288" s="10" t="s">
        <v>4743</v>
      </c>
      <c r="D5288" s="10" t="s">
        <v>4843</v>
      </c>
      <c r="E5288" s="11" t="s">
        <v>4777</v>
      </c>
      <c r="F5288" s="10" t="s">
        <v>4748</v>
      </c>
      <c r="G5288" s="11" t="s">
        <v>4749</v>
      </c>
      <c r="H5288" s="42">
        <v>58026.055999999997</v>
      </c>
      <c r="I5288" s="42">
        <v>213.446875120882</v>
      </c>
      <c r="J5288" s="42">
        <v>0.190788472696796</v>
      </c>
      <c r="K5288" s="42">
        <v>213.63766359357899</v>
      </c>
      <c r="N5288" s="43"/>
    </row>
    <row r="5289" spans="1:14" x14ac:dyDescent="0.3">
      <c r="A5289" s="10" t="s">
        <v>9</v>
      </c>
      <c r="B5289" s="10" t="s">
        <v>114</v>
      </c>
      <c r="C5289" s="10" t="s">
        <v>4743</v>
      </c>
      <c r="D5289" s="10" t="s">
        <v>4843</v>
      </c>
      <c r="E5289" s="11" t="s">
        <v>4777</v>
      </c>
      <c r="F5289" s="10" t="s">
        <v>4760</v>
      </c>
      <c r="G5289" s="11" t="s">
        <v>4761</v>
      </c>
      <c r="H5289" s="42">
        <v>35650.695</v>
      </c>
      <c r="I5289" s="42">
        <v>131.139869769841</v>
      </c>
      <c r="J5289" s="42">
        <v>0.11721874798530101</v>
      </c>
      <c r="K5289" s="42">
        <v>131.25708851782599</v>
      </c>
      <c r="N5289" s="43"/>
    </row>
    <row r="5290" spans="1:14" x14ac:dyDescent="0.3">
      <c r="A5290" s="10" t="s">
        <v>9</v>
      </c>
      <c r="B5290" s="10" t="s">
        <v>114</v>
      </c>
      <c r="C5290" s="10" t="s">
        <v>4743</v>
      </c>
      <c r="D5290" s="10" t="s">
        <v>4843</v>
      </c>
      <c r="E5290" s="11" t="s">
        <v>4777</v>
      </c>
      <c r="F5290" s="10" t="s">
        <v>4754</v>
      </c>
      <c r="G5290" s="11" t="s">
        <v>4755</v>
      </c>
      <c r="H5290" s="42">
        <v>12010.9944</v>
      </c>
      <c r="I5290" s="42">
        <v>40.550811096588902</v>
      </c>
      <c r="J5290" s="42">
        <v>8.3755336562615508</v>
      </c>
      <c r="K5290" s="42">
        <v>48.926344752850397</v>
      </c>
      <c r="N5290" s="43"/>
    </row>
    <row r="5291" spans="1:14" x14ac:dyDescent="0.3">
      <c r="A5291" s="10" t="s">
        <v>9</v>
      </c>
      <c r="B5291" s="10" t="s">
        <v>114</v>
      </c>
      <c r="C5291" s="10" t="s">
        <v>4743</v>
      </c>
      <c r="D5291" s="10" t="s">
        <v>4843</v>
      </c>
      <c r="E5291" s="11" t="s">
        <v>4777</v>
      </c>
      <c r="F5291" s="10" t="s">
        <v>5436</v>
      </c>
      <c r="G5291" s="11" t="s">
        <v>5437</v>
      </c>
      <c r="H5291" s="42">
        <v>9983.1641</v>
      </c>
      <c r="I5291" s="42">
        <v>33.7045702620998</v>
      </c>
      <c r="J5291" s="42">
        <v>6.9614825194901204</v>
      </c>
      <c r="K5291" s="42">
        <v>40.666052781589997</v>
      </c>
      <c r="N5291" s="43"/>
    </row>
    <row r="5292" spans="1:14" x14ac:dyDescent="0.3">
      <c r="A5292" s="10" t="s">
        <v>9</v>
      </c>
      <c r="B5292" s="10" t="s">
        <v>114</v>
      </c>
      <c r="C5292" s="10" t="s">
        <v>4743</v>
      </c>
      <c r="D5292" s="10" t="s">
        <v>4845</v>
      </c>
      <c r="E5292" s="11" t="s">
        <v>4854</v>
      </c>
      <c r="F5292" s="10" t="s">
        <v>13</v>
      </c>
      <c r="G5292" s="11" t="s">
        <v>415</v>
      </c>
      <c r="H5292" s="42">
        <v>0</v>
      </c>
      <c r="I5292" s="42">
        <v>0</v>
      </c>
      <c r="J5292" s="42">
        <v>0</v>
      </c>
      <c r="K5292" s="42">
        <v>0</v>
      </c>
      <c r="N5292" s="43"/>
    </row>
    <row r="5293" spans="1:14" x14ac:dyDescent="0.3">
      <c r="A5293" s="10" t="s">
        <v>9</v>
      </c>
      <c r="B5293" s="10" t="s">
        <v>114</v>
      </c>
      <c r="C5293" s="10" t="s">
        <v>4743</v>
      </c>
      <c r="D5293" s="10" t="s">
        <v>4845</v>
      </c>
      <c r="E5293" s="11" t="s">
        <v>4854</v>
      </c>
      <c r="F5293" s="10" t="s">
        <v>416</v>
      </c>
      <c r="G5293" s="11" t="s">
        <v>417</v>
      </c>
      <c r="H5293" s="42">
        <v>105356.9428</v>
      </c>
      <c r="I5293" s="42">
        <v>238.29310126499701</v>
      </c>
      <c r="J5293" s="42">
        <v>3516.9598249138498</v>
      </c>
      <c r="K5293" s="42">
        <v>3755.25292617884</v>
      </c>
      <c r="N5293" s="43"/>
    </row>
    <row r="5294" spans="1:14" x14ac:dyDescent="0.3">
      <c r="A5294" s="10" t="s">
        <v>9</v>
      </c>
      <c r="B5294" s="10" t="s">
        <v>114</v>
      </c>
      <c r="C5294" s="10" t="s">
        <v>4743</v>
      </c>
      <c r="D5294" s="10" t="s">
        <v>4845</v>
      </c>
      <c r="E5294" s="11" t="s">
        <v>4854</v>
      </c>
      <c r="F5294" s="10" t="s">
        <v>4746</v>
      </c>
      <c r="G5294" s="11" t="s">
        <v>4747</v>
      </c>
      <c r="H5294" s="42">
        <v>49485.836900000002</v>
      </c>
      <c r="I5294" s="42">
        <v>111.925547563862</v>
      </c>
      <c r="J5294" s="42">
        <v>1651.9053723080201</v>
      </c>
      <c r="K5294" s="42">
        <v>1763.83091987188</v>
      </c>
      <c r="N5294" s="43"/>
    </row>
    <row r="5295" spans="1:14" x14ac:dyDescent="0.3">
      <c r="A5295" s="10" t="s">
        <v>9</v>
      </c>
      <c r="B5295" s="10" t="s">
        <v>114</v>
      </c>
      <c r="C5295" s="10" t="s">
        <v>4743</v>
      </c>
      <c r="D5295" s="10" t="s">
        <v>4845</v>
      </c>
      <c r="E5295" s="11" t="s">
        <v>4854</v>
      </c>
      <c r="F5295" s="10" t="s">
        <v>4754</v>
      </c>
      <c r="G5295" s="11" t="s">
        <v>4755</v>
      </c>
      <c r="H5295" s="42">
        <v>201135.98180000001</v>
      </c>
      <c r="I5295" s="42">
        <v>454.92319332408499</v>
      </c>
      <c r="J5295" s="42">
        <v>6714.1960293809798</v>
      </c>
      <c r="K5295" s="42">
        <v>7169.1192227050597</v>
      </c>
      <c r="N5295" s="43"/>
    </row>
    <row r="5296" spans="1:14" x14ac:dyDescent="0.3">
      <c r="A5296" s="10" t="s">
        <v>9</v>
      </c>
      <c r="B5296" s="10" t="s">
        <v>114</v>
      </c>
      <c r="C5296" s="10" t="s">
        <v>4743</v>
      </c>
      <c r="D5296" s="10" t="s">
        <v>4845</v>
      </c>
      <c r="E5296" s="11" t="s">
        <v>4854</v>
      </c>
      <c r="F5296" s="10" t="s">
        <v>71</v>
      </c>
      <c r="G5296" s="11" t="s">
        <v>4778</v>
      </c>
      <c r="H5296" s="42">
        <v>73430.596600000004</v>
      </c>
      <c r="I5296" s="42">
        <v>166.08307057863399</v>
      </c>
      <c r="J5296" s="42">
        <v>2451.2144234247999</v>
      </c>
      <c r="K5296" s="42">
        <v>2617.2974940034401</v>
      </c>
      <c r="N5296" s="43"/>
    </row>
    <row r="5297" spans="1:14" x14ac:dyDescent="0.3">
      <c r="A5297" s="10" t="s">
        <v>9</v>
      </c>
      <c r="B5297" s="10" t="s">
        <v>114</v>
      </c>
      <c r="C5297" s="10" t="s">
        <v>4779</v>
      </c>
      <c r="D5297" s="10" t="s">
        <v>6149</v>
      </c>
      <c r="E5297" s="11" t="s">
        <v>6150</v>
      </c>
      <c r="F5297" s="10" t="s">
        <v>416</v>
      </c>
      <c r="G5297" s="11" t="s">
        <v>417</v>
      </c>
      <c r="H5297" s="42">
        <v>7044012.2187000001</v>
      </c>
      <c r="I5297" s="42">
        <v>13318.3939183372</v>
      </c>
      <c r="J5297" s="42">
        <v>352831.89240602299</v>
      </c>
      <c r="K5297" s="42">
        <v>366150.28632436</v>
      </c>
      <c r="N5297" s="43"/>
    </row>
    <row r="5298" spans="1:14" x14ac:dyDescent="0.3">
      <c r="A5298" s="10" t="s">
        <v>9</v>
      </c>
      <c r="B5298" s="10" t="s">
        <v>114</v>
      </c>
      <c r="C5298" s="10" t="s">
        <v>4779</v>
      </c>
      <c r="D5298" s="10" t="s">
        <v>6149</v>
      </c>
      <c r="E5298" s="11" t="s">
        <v>6150</v>
      </c>
      <c r="F5298" s="10" t="s">
        <v>15</v>
      </c>
      <c r="G5298" s="11" t="s">
        <v>418</v>
      </c>
      <c r="H5298" s="42">
        <v>134674.1819</v>
      </c>
      <c r="I5298" s="42">
        <v>254.61930266879801</v>
      </c>
      <c r="J5298" s="42">
        <v>0</v>
      </c>
      <c r="K5298" s="42">
        <v>254.61930266879801</v>
      </c>
      <c r="N5298" s="43"/>
    </row>
    <row r="5299" spans="1:14" x14ac:dyDescent="0.3">
      <c r="A5299" s="10" t="s">
        <v>9</v>
      </c>
      <c r="B5299" s="10" t="s">
        <v>114</v>
      </c>
      <c r="C5299" s="10" t="s">
        <v>4779</v>
      </c>
      <c r="D5299" s="10" t="s">
        <v>6149</v>
      </c>
      <c r="E5299" s="11" t="s">
        <v>6150</v>
      </c>
      <c r="F5299" s="10" t="s">
        <v>4782</v>
      </c>
      <c r="G5299" s="11" t="s">
        <v>4783</v>
      </c>
      <c r="H5299" s="42">
        <v>0</v>
      </c>
      <c r="I5299" s="42">
        <v>0</v>
      </c>
      <c r="J5299" s="42">
        <v>0</v>
      </c>
      <c r="K5299" s="42">
        <v>0</v>
      </c>
      <c r="N5299" s="43"/>
    </row>
    <row r="5300" spans="1:14" x14ac:dyDescent="0.3">
      <c r="A5300" s="10" t="s">
        <v>9</v>
      </c>
      <c r="B5300" s="10" t="s">
        <v>114</v>
      </c>
      <c r="C5300" s="10" t="s">
        <v>4779</v>
      </c>
      <c r="D5300" s="10" t="s">
        <v>6149</v>
      </c>
      <c r="E5300" s="11" t="s">
        <v>6150</v>
      </c>
      <c r="F5300" s="10" t="s">
        <v>4784</v>
      </c>
      <c r="G5300" s="11" t="s">
        <v>4785</v>
      </c>
      <c r="H5300" s="42">
        <v>0</v>
      </c>
      <c r="I5300" s="42">
        <v>0</v>
      </c>
      <c r="J5300" s="42">
        <v>0</v>
      </c>
      <c r="K5300" s="42">
        <v>0</v>
      </c>
      <c r="N5300" s="43"/>
    </row>
    <row r="5301" spans="1:14" x14ac:dyDescent="0.3">
      <c r="A5301" s="10" t="s">
        <v>9</v>
      </c>
      <c r="B5301" s="10" t="s">
        <v>114</v>
      </c>
      <c r="C5301" s="10" t="s">
        <v>4779</v>
      </c>
      <c r="D5301" s="10" t="s">
        <v>6149</v>
      </c>
      <c r="E5301" s="11" t="s">
        <v>6150</v>
      </c>
      <c r="F5301" s="10" t="s">
        <v>4731</v>
      </c>
      <c r="G5301" s="11" t="s">
        <v>4732</v>
      </c>
      <c r="H5301" s="42">
        <v>0</v>
      </c>
      <c r="I5301" s="42">
        <v>0</v>
      </c>
      <c r="J5301" s="42">
        <v>0</v>
      </c>
      <c r="K5301" s="42">
        <v>0</v>
      </c>
      <c r="N5301" s="43"/>
    </row>
    <row r="5302" spans="1:14" x14ac:dyDescent="0.3">
      <c r="A5302" s="10" t="s">
        <v>9</v>
      </c>
      <c r="B5302" s="10" t="s">
        <v>114</v>
      </c>
      <c r="C5302" s="10" t="s">
        <v>4779</v>
      </c>
      <c r="D5302" s="10" t="s">
        <v>6149</v>
      </c>
      <c r="E5302" s="11" t="s">
        <v>6150</v>
      </c>
      <c r="F5302" s="10" t="s">
        <v>4786</v>
      </c>
      <c r="G5302" s="11" t="s">
        <v>4787</v>
      </c>
      <c r="H5302" s="42">
        <v>0</v>
      </c>
      <c r="I5302" s="42">
        <v>0</v>
      </c>
      <c r="J5302" s="42">
        <v>0</v>
      </c>
      <c r="K5302" s="42">
        <v>0</v>
      </c>
      <c r="N5302" s="43"/>
    </row>
    <row r="5303" spans="1:14" x14ac:dyDescent="0.3">
      <c r="A5303" s="10" t="s">
        <v>9</v>
      </c>
      <c r="B5303" s="10" t="s">
        <v>114</v>
      </c>
      <c r="C5303" s="10" t="s">
        <v>4779</v>
      </c>
      <c r="D5303" s="10" t="s">
        <v>6149</v>
      </c>
      <c r="E5303" s="11" t="s">
        <v>6150</v>
      </c>
      <c r="F5303" s="10" t="s">
        <v>4739</v>
      </c>
      <c r="G5303" s="11" t="s">
        <v>4740</v>
      </c>
      <c r="H5303" s="42">
        <v>1880019.2298000001</v>
      </c>
      <c r="I5303" s="42">
        <v>3554.6458553683401</v>
      </c>
      <c r="J5303" s="42">
        <v>94169.945090452995</v>
      </c>
      <c r="K5303" s="42">
        <v>97724.590945821299</v>
      </c>
      <c r="N5303" s="43"/>
    </row>
    <row r="5304" spans="1:14" x14ac:dyDescent="0.3">
      <c r="A5304" s="10" t="s">
        <v>9</v>
      </c>
      <c r="B5304" s="10" t="s">
        <v>114</v>
      </c>
      <c r="C5304" s="10" t="s">
        <v>4779</v>
      </c>
      <c r="D5304" s="10" t="s">
        <v>6149</v>
      </c>
      <c r="E5304" s="11" t="s">
        <v>6150</v>
      </c>
      <c r="F5304" s="10" t="s">
        <v>5076</v>
      </c>
      <c r="G5304" s="11" t="s">
        <v>5077</v>
      </c>
      <c r="H5304" s="42">
        <v>49844.985500000003</v>
      </c>
      <c r="I5304" s="42">
        <v>94.229190751445103</v>
      </c>
      <c r="J5304" s="42">
        <v>2496.3268016081702</v>
      </c>
      <c r="K5304" s="42">
        <v>2590.5559923596202</v>
      </c>
      <c r="N5304" s="43"/>
    </row>
    <row r="5305" spans="1:14" x14ac:dyDescent="0.3">
      <c r="A5305" s="10" t="s">
        <v>9</v>
      </c>
      <c r="B5305" s="10" t="s">
        <v>114</v>
      </c>
      <c r="C5305" s="10" t="s">
        <v>4779</v>
      </c>
      <c r="D5305" s="10" t="s">
        <v>6149</v>
      </c>
      <c r="E5305" s="11" t="s">
        <v>6150</v>
      </c>
      <c r="F5305" s="10" t="s">
        <v>71</v>
      </c>
      <c r="G5305" s="11" t="s">
        <v>4778</v>
      </c>
      <c r="H5305" s="42">
        <v>174952.3847</v>
      </c>
      <c r="I5305" s="42">
        <v>330.804605829541</v>
      </c>
      <c r="J5305" s="42">
        <v>8763.7004737308107</v>
      </c>
      <c r="K5305" s="42">
        <v>9094.5050795603602</v>
      </c>
      <c r="N5305" s="43"/>
    </row>
    <row r="5306" spans="1:14" x14ac:dyDescent="0.3">
      <c r="A5306" s="10" t="s">
        <v>9</v>
      </c>
      <c r="B5306" s="10" t="s">
        <v>114</v>
      </c>
      <c r="C5306" s="10" t="s">
        <v>4779</v>
      </c>
      <c r="D5306" s="10" t="s">
        <v>6149</v>
      </c>
      <c r="E5306" s="11" t="s">
        <v>6150</v>
      </c>
      <c r="F5306" s="10" t="s">
        <v>4788</v>
      </c>
      <c r="G5306" s="11" t="s">
        <v>4789</v>
      </c>
      <c r="H5306" s="42">
        <v>0</v>
      </c>
      <c r="I5306" s="42">
        <v>0</v>
      </c>
      <c r="J5306" s="42">
        <v>0</v>
      </c>
      <c r="K5306" s="42">
        <v>0</v>
      </c>
      <c r="N5306" s="43"/>
    </row>
    <row r="5307" spans="1:14" x14ac:dyDescent="0.3">
      <c r="A5307" s="10" t="s">
        <v>9</v>
      </c>
      <c r="B5307" s="10" t="s">
        <v>114</v>
      </c>
      <c r="C5307" s="10" t="s">
        <v>4779</v>
      </c>
      <c r="D5307" s="10" t="s">
        <v>6149</v>
      </c>
      <c r="E5307" s="11" t="s">
        <v>6150</v>
      </c>
      <c r="F5307" s="10" t="s">
        <v>4741</v>
      </c>
      <c r="G5307" s="11" t="s">
        <v>4742</v>
      </c>
      <c r="H5307" s="42">
        <v>468665.64419999998</v>
      </c>
      <c r="I5307" s="42">
        <v>886.15536834337695</v>
      </c>
      <c r="J5307" s="42">
        <v>23476.094602357702</v>
      </c>
      <c r="K5307" s="42">
        <v>24362.249970701101</v>
      </c>
      <c r="N5307" s="43"/>
    </row>
    <row r="5308" spans="1:14" x14ac:dyDescent="0.3">
      <c r="A5308" s="10" t="s">
        <v>9</v>
      </c>
      <c r="B5308" s="10" t="s">
        <v>114</v>
      </c>
      <c r="C5308" s="10" t="s">
        <v>4779</v>
      </c>
      <c r="D5308" s="10" t="s">
        <v>6149</v>
      </c>
      <c r="E5308" s="11" t="s">
        <v>6150</v>
      </c>
      <c r="F5308" s="10" t="s">
        <v>4861</v>
      </c>
      <c r="G5308" s="11" t="s">
        <v>4862</v>
      </c>
      <c r="H5308" s="42">
        <v>152692.5534</v>
      </c>
      <c r="I5308" s="42">
        <v>288.70220145123602</v>
      </c>
      <c r="J5308" s="42">
        <v>7648.3204134378002</v>
      </c>
      <c r="K5308" s="42">
        <v>7937.0226148890397</v>
      </c>
      <c r="N5308" s="43"/>
    </row>
    <row r="5309" spans="1:14" x14ac:dyDescent="0.3">
      <c r="A5309" s="10" t="s">
        <v>9</v>
      </c>
      <c r="B5309" s="10" t="s">
        <v>114</v>
      </c>
      <c r="C5309" s="10" t="s">
        <v>4779</v>
      </c>
      <c r="D5309" s="10" t="s">
        <v>6149</v>
      </c>
      <c r="E5309" s="11" t="s">
        <v>6150</v>
      </c>
      <c r="F5309" s="10" t="s">
        <v>4838</v>
      </c>
      <c r="G5309" s="11" t="s">
        <v>4839</v>
      </c>
      <c r="H5309" s="42">
        <v>3366658.6918000001</v>
      </c>
      <c r="I5309" s="42">
        <v>7354.9948205120299</v>
      </c>
      <c r="J5309" s="42">
        <v>115362.16623602</v>
      </c>
      <c r="K5309" s="42">
        <v>122717.161056532</v>
      </c>
      <c r="N5309" s="43"/>
    </row>
    <row r="5310" spans="1:14" x14ac:dyDescent="0.3">
      <c r="A5310" s="10" t="s">
        <v>9</v>
      </c>
      <c r="B5310" s="10" t="s">
        <v>114</v>
      </c>
      <c r="C5310" s="10" t="s">
        <v>4779</v>
      </c>
      <c r="D5310" s="10" t="s">
        <v>6149</v>
      </c>
      <c r="E5310" s="11" t="s">
        <v>6150</v>
      </c>
      <c r="F5310" s="10" t="s">
        <v>4840</v>
      </c>
      <c r="G5310" s="11" t="s">
        <v>4841</v>
      </c>
      <c r="H5310" s="42">
        <v>478958.34980000003</v>
      </c>
      <c r="I5310" s="42">
        <v>1046.35976037671</v>
      </c>
      <c r="J5310" s="42">
        <v>16412.020887168601</v>
      </c>
      <c r="K5310" s="42">
        <v>17458.380647545298</v>
      </c>
      <c r="N5310" s="43"/>
    </row>
    <row r="5311" spans="1:14" x14ac:dyDescent="0.3">
      <c r="A5311" s="10" t="s">
        <v>9</v>
      </c>
      <c r="B5311" s="10" t="s">
        <v>114</v>
      </c>
      <c r="C5311" s="10" t="s">
        <v>4779</v>
      </c>
      <c r="D5311" s="10" t="s">
        <v>5447</v>
      </c>
      <c r="E5311" s="11" t="s">
        <v>5448</v>
      </c>
      <c r="F5311" s="10" t="s">
        <v>13</v>
      </c>
      <c r="G5311" s="11" t="s">
        <v>415</v>
      </c>
      <c r="H5311" s="42">
        <v>0</v>
      </c>
      <c r="I5311" s="42">
        <v>0</v>
      </c>
      <c r="J5311" s="42">
        <v>0</v>
      </c>
      <c r="K5311" s="42">
        <v>0</v>
      </c>
      <c r="N5311" s="43"/>
    </row>
    <row r="5312" spans="1:14" x14ac:dyDescent="0.3">
      <c r="A5312" s="10" t="s">
        <v>9</v>
      </c>
      <c r="B5312" s="10" t="s">
        <v>114</v>
      </c>
      <c r="C5312" s="10" t="s">
        <v>4779</v>
      </c>
      <c r="D5312" s="10" t="s">
        <v>5447</v>
      </c>
      <c r="E5312" s="11" t="s">
        <v>5448</v>
      </c>
      <c r="F5312" s="10" t="s">
        <v>416</v>
      </c>
      <c r="G5312" s="11" t="s">
        <v>417</v>
      </c>
      <c r="H5312" s="42">
        <v>106854.3192</v>
      </c>
      <c r="I5312" s="42">
        <v>501.76691268294297</v>
      </c>
      <c r="J5312" s="42">
        <v>15270.0815350416</v>
      </c>
      <c r="K5312" s="42">
        <v>15771.8484477245</v>
      </c>
      <c r="N5312" s="43"/>
    </row>
    <row r="5313" spans="1:14" x14ac:dyDescent="0.3">
      <c r="A5313" s="10" t="s">
        <v>9</v>
      </c>
      <c r="B5313" s="10" t="s">
        <v>114</v>
      </c>
      <c r="C5313" s="10" t="s">
        <v>4779</v>
      </c>
      <c r="D5313" s="10" t="s">
        <v>5447</v>
      </c>
      <c r="E5313" s="11" t="s">
        <v>5448</v>
      </c>
      <c r="F5313" s="10" t="s">
        <v>4784</v>
      </c>
      <c r="G5313" s="11" t="s">
        <v>4785</v>
      </c>
      <c r="H5313" s="42">
        <v>0</v>
      </c>
      <c r="I5313" s="42">
        <v>0</v>
      </c>
      <c r="J5313" s="42">
        <v>0</v>
      </c>
      <c r="K5313" s="42">
        <v>0</v>
      </c>
      <c r="N5313" s="43"/>
    </row>
    <row r="5314" spans="1:14" x14ac:dyDescent="0.3">
      <c r="A5314" s="10" t="s">
        <v>9</v>
      </c>
      <c r="B5314" s="10" t="s">
        <v>114</v>
      </c>
      <c r="C5314" s="10" t="s">
        <v>4779</v>
      </c>
      <c r="D5314" s="10" t="s">
        <v>5447</v>
      </c>
      <c r="E5314" s="11" t="s">
        <v>5448</v>
      </c>
      <c r="F5314" s="10" t="s">
        <v>4731</v>
      </c>
      <c r="G5314" s="11" t="s">
        <v>4732</v>
      </c>
      <c r="H5314" s="42">
        <v>0</v>
      </c>
      <c r="I5314" s="42">
        <v>0</v>
      </c>
      <c r="J5314" s="42">
        <v>0</v>
      </c>
      <c r="K5314" s="42">
        <v>0</v>
      </c>
      <c r="N5314" s="43"/>
    </row>
    <row r="5315" spans="1:14" x14ac:dyDescent="0.3">
      <c r="A5315" s="10" t="s">
        <v>9</v>
      </c>
      <c r="B5315" s="10" t="s">
        <v>114</v>
      </c>
      <c r="C5315" s="10" t="s">
        <v>4779</v>
      </c>
      <c r="D5315" s="10" t="s">
        <v>5447</v>
      </c>
      <c r="E5315" s="11" t="s">
        <v>5448</v>
      </c>
      <c r="F5315" s="10" t="s">
        <v>4786</v>
      </c>
      <c r="G5315" s="11" t="s">
        <v>4787</v>
      </c>
      <c r="H5315" s="42">
        <v>12210.7436</v>
      </c>
      <c r="I5315" s="42">
        <v>57.339255343750999</v>
      </c>
      <c r="J5315" s="42">
        <v>1744.98374070932</v>
      </c>
      <c r="K5315" s="42">
        <v>1802.32299605307</v>
      </c>
      <c r="N5315" s="43"/>
    </row>
    <row r="5316" spans="1:14" x14ac:dyDescent="0.3">
      <c r="A5316" s="10" t="s">
        <v>9</v>
      </c>
      <c r="B5316" s="10" t="s">
        <v>114</v>
      </c>
      <c r="C5316" s="10" t="s">
        <v>4779</v>
      </c>
      <c r="D5316" s="10" t="s">
        <v>5447</v>
      </c>
      <c r="E5316" s="11" t="s">
        <v>5448</v>
      </c>
      <c r="F5316" s="10" t="s">
        <v>4739</v>
      </c>
      <c r="G5316" s="11" t="s">
        <v>4740</v>
      </c>
      <c r="H5316" s="42">
        <v>32960.757100000003</v>
      </c>
      <c r="I5316" s="42">
        <v>154.777246688031</v>
      </c>
      <c r="J5316" s="42">
        <v>4710.2770568471096</v>
      </c>
      <c r="K5316" s="42">
        <v>4865.0543035351402</v>
      </c>
      <c r="N5316" s="43"/>
    </row>
    <row r="5317" spans="1:14" x14ac:dyDescent="0.3">
      <c r="A5317" s="10" t="s">
        <v>9</v>
      </c>
      <c r="B5317" s="10" t="s">
        <v>114</v>
      </c>
      <c r="C5317" s="10" t="s">
        <v>4779</v>
      </c>
      <c r="D5317" s="10" t="s">
        <v>5447</v>
      </c>
      <c r="E5317" s="11" t="s">
        <v>5448</v>
      </c>
      <c r="F5317" s="10" t="s">
        <v>5076</v>
      </c>
      <c r="G5317" s="11" t="s">
        <v>5077</v>
      </c>
      <c r="H5317" s="42">
        <v>2598.9083000000001</v>
      </c>
      <c r="I5317" s="42">
        <v>12.203963130595699</v>
      </c>
      <c r="J5317" s="42">
        <v>371.39856643475298</v>
      </c>
      <c r="K5317" s="42">
        <v>383.60252956534902</v>
      </c>
      <c r="N5317" s="43"/>
    </row>
    <row r="5318" spans="1:14" x14ac:dyDescent="0.3">
      <c r="A5318" s="10" t="s">
        <v>9</v>
      </c>
      <c r="B5318" s="10" t="s">
        <v>114</v>
      </c>
      <c r="C5318" s="10" t="s">
        <v>4779</v>
      </c>
      <c r="D5318" s="10" t="s">
        <v>5447</v>
      </c>
      <c r="E5318" s="11" t="s">
        <v>5448</v>
      </c>
      <c r="F5318" s="10" t="s">
        <v>4741</v>
      </c>
      <c r="G5318" s="11" t="s">
        <v>4742</v>
      </c>
      <c r="H5318" s="42">
        <v>5156.5640000000003</v>
      </c>
      <c r="I5318" s="42">
        <v>24.2142125607057</v>
      </c>
      <c r="J5318" s="42">
        <v>736.90191752927205</v>
      </c>
      <c r="K5318" s="42">
        <v>761.11613008997801</v>
      </c>
      <c r="N5318" s="43"/>
    </row>
    <row r="5319" spans="1:14" x14ac:dyDescent="0.3">
      <c r="A5319" s="10" t="s">
        <v>9</v>
      </c>
      <c r="B5319" s="10" t="s">
        <v>114</v>
      </c>
      <c r="C5319" s="10" t="s">
        <v>4779</v>
      </c>
      <c r="D5319" s="10" t="s">
        <v>6151</v>
      </c>
      <c r="E5319" s="11" t="s">
        <v>6152</v>
      </c>
      <c r="F5319" s="10" t="s">
        <v>13</v>
      </c>
      <c r="G5319" s="11" t="s">
        <v>415</v>
      </c>
      <c r="H5319" s="42">
        <v>0</v>
      </c>
      <c r="I5319" s="42">
        <v>0</v>
      </c>
      <c r="J5319" s="42">
        <v>0</v>
      </c>
      <c r="K5319" s="42">
        <v>0</v>
      </c>
      <c r="N5319" s="43"/>
    </row>
    <row r="5320" spans="1:14" x14ac:dyDescent="0.3">
      <c r="A5320" s="10" t="s">
        <v>9</v>
      </c>
      <c r="B5320" s="10" t="s">
        <v>114</v>
      </c>
      <c r="C5320" s="10" t="s">
        <v>4779</v>
      </c>
      <c r="D5320" s="10" t="s">
        <v>6151</v>
      </c>
      <c r="E5320" s="11" t="s">
        <v>6152</v>
      </c>
      <c r="F5320" s="10" t="s">
        <v>416</v>
      </c>
      <c r="G5320" s="11" t="s">
        <v>417</v>
      </c>
      <c r="H5320" s="42">
        <v>14865.839</v>
      </c>
      <c r="I5320" s="42">
        <v>29.688227458442899</v>
      </c>
      <c r="J5320" s="42">
        <v>0</v>
      </c>
      <c r="K5320" s="42">
        <v>29.688227458442899</v>
      </c>
      <c r="N5320" s="43"/>
    </row>
    <row r="5321" spans="1:14" x14ac:dyDescent="0.3">
      <c r="A5321" s="10" t="s">
        <v>9</v>
      </c>
      <c r="B5321" s="10" t="s">
        <v>114</v>
      </c>
      <c r="C5321" s="10" t="s">
        <v>4779</v>
      </c>
      <c r="D5321" s="10" t="s">
        <v>6151</v>
      </c>
      <c r="E5321" s="11" t="s">
        <v>6152</v>
      </c>
      <c r="F5321" s="10" t="s">
        <v>4731</v>
      </c>
      <c r="G5321" s="11" t="s">
        <v>4732</v>
      </c>
      <c r="H5321" s="42">
        <v>0</v>
      </c>
      <c r="I5321" s="42">
        <v>0</v>
      </c>
      <c r="J5321" s="42">
        <v>0</v>
      </c>
      <c r="K5321" s="42">
        <v>0</v>
      </c>
      <c r="N5321" s="43"/>
    </row>
    <row r="5322" spans="1:14" x14ac:dyDescent="0.3">
      <c r="A5322" s="10" t="s">
        <v>9</v>
      </c>
      <c r="B5322" s="10" t="s">
        <v>114</v>
      </c>
      <c r="C5322" s="10" t="s">
        <v>4779</v>
      </c>
      <c r="D5322" s="10" t="s">
        <v>6151</v>
      </c>
      <c r="E5322" s="11" t="s">
        <v>6152</v>
      </c>
      <c r="F5322" s="10" t="s">
        <v>4786</v>
      </c>
      <c r="G5322" s="11" t="s">
        <v>4787</v>
      </c>
      <c r="H5322" s="42">
        <v>0</v>
      </c>
      <c r="I5322" s="42">
        <v>0</v>
      </c>
      <c r="J5322" s="42">
        <v>0</v>
      </c>
      <c r="K5322" s="42">
        <v>0</v>
      </c>
      <c r="N5322" s="43"/>
    </row>
    <row r="5323" spans="1:14" x14ac:dyDescent="0.3">
      <c r="A5323" s="10" t="s">
        <v>9</v>
      </c>
      <c r="B5323" s="10" t="s">
        <v>114</v>
      </c>
      <c r="C5323" s="10" t="s">
        <v>4779</v>
      </c>
      <c r="D5323" s="10" t="s">
        <v>6151</v>
      </c>
      <c r="E5323" s="11" t="s">
        <v>6152</v>
      </c>
      <c r="F5323" s="10" t="s">
        <v>4788</v>
      </c>
      <c r="G5323" s="11" t="s">
        <v>4789</v>
      </c>
      <c r="H5323" s="42">
        <v>0</v>
      </c>
      <c r="I5323" s="42">
        <v>0</v>
      </c>
      <c r="J5323" s="42">
        <v>0</v>
      </c>
      <c r="K5323" s="42">
        <v>0</v>
      </c>
      <c r="N5323" s="43"/>
    </row>
    <row r="5324" spans="1:14" x14ac:dyDescent="0.3">
      <c r="A5324" s="10" t="s">
        <v>9</v>
      </c>
      <c r="B5324" s="10" t="s">
        <v>114</v>
      </c>
      <c r="C5324" s="10" t="s">
        <v>4779</v>
      </c>
      <c r="D5324" s="10" t="s">
        <v>6151</v>
      </c>
      <c r="E5324" s="11" t="s">
        <v>6152</v>
      </c>
      <c r="F5324" s="10" t="s">
        <v>4741</v>
      </c>
      <c r="G5324" s="11" t="s">
        <v>4742</v>
      </c>
      <c r="H5324" s="42">
        <v>0</v>
      </c>
      <c r="I5324" s="42">
        <v>0</v>
      </c>
      <c r="J5324" s="42">
        <v>0</v>
      </c>
      <c r="K5324" s="42">
        <v>0</v>
      </c>
      <c r="N5324" s="43"/>
    </row>
    <row r="5325" spans="1:14" x14ac:dyDescent="0.3">
      <c r="A5325" s="10" t="s">
        <v>9</v>
      </c>
      <c r="B5325" s="10" t="s">
        <v>114</v>
      </c>
      <c r="C5325" s="10" t="s">
        <v>4779</v>
      </c>
      <c r="D5325" s="10" t="s">
        <v>6153</v>
      </c>
      <c r="E5325" s="11" t="s">
        <v>6154</v>
      </c>
      <c r="F5325" s="10" t="s">
        <v>13</v>
      </c>
      <c r="G5325" s="11" t="s">
        <v>415</v>
      </c>
      <c r="H5325" s="42">
        <v>0</v>
      </c>
      <c r="I5325" s="42">
        <v>0</v>
      </c>
      <c r="J5325" s="42">
        <v>0</v>
      </c>
      <c r="K5325" s="42">
        <v>0</v>
      </c>
      <c r="N5325" s="43"/>
    </row>
    <row r="5326" spans="1:14" x14ac:dyDescent="0.3">
      <c r="A5326" s="10" t="s">
        <v>9</v>
      </c>
      <c r="B5326" s="10" t="s">
        <v>114</v>
      </c>
      <c r="C5326" s="10" t="s">
        <v>4779</v>
      </c>
      <c r="D5326" s="10" t="s">
        <v>6153</v>
      </c>
      <c r="E5326" s="11" t="s">
        <v>6154</v>
      </c>
      <c r="F5326" s="10" t="s">
        <v>416</v>
      </c>
      <c r="G5326" s="11" t="s">
        <v>417</v>
      </c>
      <c r="H5326" s="42">
        <v>99808.161200000002</v>
      </c>
      <c r="I5326" s="42">
        <v>186.36656298751899</v>
      </c>
      <c r="J5326" s="42">
        <v>6.4973808793455996</v>
      </c>
      <c r="K5326" s="42">
        <v>192.86394386686499</v>
      </c>
      <c r="N5326" s="43"/>
    </row>
    <row r="5327" spans="1:14" x14ac:dyDescent="0.3">
      <c r="A5327" s="10" t="s">
        <v>9</v>
      </c>
      <c r="B5327" s="10" t="s">
        <v>114</v>
      </c>
      <c r="C5327" s="10" t="s">
        <v>4779</v>
      </c>
      <c r="D5327" s="10" t="s">
        <v>6153</v>
      </c>
      <c r="E5327" s="11" t="s">
        <v>6154</v>
      </c>
      <c r="F5327" s="10" t="s">
        <v>4731</v>
      </c>
      <c r="G5327" s="11" t="s">
        <v>4732</v>
      </c>
      <c r="H5327" s="42">
        <v>0</v>
      </c>
      <c r="I5327" s="42">
        <v>0</v>
      </c>
      <c r="J5327" s="42">
        <v>0</v>
      </c>
      <c r="K5327" s="42">
        <v>0</v>
      </c>
      <c r="N5327" s="43"/>
    </row>
    <row r="5328" spans="1:14" x14ac:dyDescent="0.3">
      <c r="A5328" s="10" t="s">
        <v>9</v>
      </c>
      <c r="B5328" s="10" t="s">
        <v>114</v>
      </c>
      <c r="C5328" s="10" t="s">
        <v>4779</v>
      </c>
      <c r="D5328" s="10" t="s">
        <v>6153</v>
      </c>
      <c r="E5328" s="11" t="s">
        <v>6154</v>
      </c>
      <c r="F5328" s="10" t="s">
        <v>4786</v>
      </c>
      <c r="G5328" s="11" t="s">
        <v>4787</v>
      </c>
      <c r="H5328" s="42">
        <v>0</v>
      </c>
      <c r="I5328" s="42">
        <v>0</v>
      </c>
      <c r="J5328" s="42">
        <v>0</v>
      </c>
      <c r="K5328" s="42">
        <v>0</v>
      </c>
      <c r="N5328" s="43"/>
    </row>
    <row r="5329" spans="1:14" x14ac:dyDescent="0.3">
      <c r="A5329" s="10" t="s">
        <v>9</v>
      </c>
      <c r="B5329" s="10" t="s">
        <v>114</v>
      </c>
      <c r="C5329" s="10" t="s">
        <v>4779</v>
      </c>
      <c r="D5329" s="10" t="s">
        <v>6153</v>
      </c>
      <c r="E5329" s="11" t="s">
        <v>6154</v>
      </c>
      <c r="F5329" s="10" t="s">
        <v>4788</v>
      </c>
      <c r="G5329" s="11" t="s">
        <v>4789</v>
      </c>
      <c r="H5329" s="42">
        <v>0</v>
      </c>
      <c r="I5329" s="42">
        <v>0</v>
      </c>
      <c r="J5329" s="42">
        <v>0</v>
      </c>
      <c r="K5329" s="42">
        <v>0</v>
      </c>
      <c r="N5329" s="43"/>
    </row>
    <row r="5330" spans="1:14" x14ac:dyDescent="0.3">
      <c r="A5330" s="10" t="s">
        <v>9</v>
      </c>
      <c r="B5330" s="10" t="s">
        <v>114</v>
      </c>
      <c r="C5330" s="10" t="s">
        <v>4779</v>
      </c>
      <c r="D5330" s="10" t="s">
        <v>6155</v>
      </c>
      <c r="E5330" s="11" t="s">
        <v>6156</v>
      </c>
      <c r="F5330" s="10" t="s">
        <v>13</v>
      </c>
      <c r="G5330" s="11" t="s">
        <v>415</v>
      </c>
      <c r="H5330" s="42">
        <v>0</v>
      </c>
      <c r="I5330" s="42">
        <v>0</v>
      </c>
      <c r="J5330" s="42">
        <v>0</v>
      </c>
      <c r="K5330" s="42">
        <v>0</v>
      </c>
      <c r="N5330" s="43"/>
    </row>
    <row r="5331" spans="1:14" x14ac:dyDescent="0.3">
      <c r="A5331" s="10" t="s">
        <v>9</v>
      </c>
      <c r="B5331" s="10" t="s">
        <v>114</v>
      </c>
      <c r="C5331" s="10" t="s">
        <v>4779</v>
      </c>
      <c r="D5331" s="10" t="s">
        <v>6155</v>
      </c>
      <c r="E5331" s="11" t="s">
        <v>6156</v>
      </c>
      <c r="F5331" s="10" t="s">
        <v>416</v>
      </c>
      <c r="G5331" s="11" t="s">
        <v>417</v>
      </c>
      <c r="H5331" s="42">
        <v>89083.870999999999</v>
      </c>
      <c r="I5331" s="42">
        <v>745.64671692634204</v>
      </c>
      <c r="J5331" s="42">
        <v>9.0139018261015202</v>
      </c>
      <c r="K5331" s="42">
        <v>754.66061875244304</v>
      </c>
      <c r="N5331" s="43"/>
    </row>
    <row r="5332" spans="1:14" x14ac:dyDescent="0.3">
      <c r="A5332" s="10" t="s">
        <v>9</v>
      </c>
      <c r="B5332" s="10" t="s">
        <v>114</v>
      </c>
      <c r="C5332" s="10" t="s">
        <v>4779</v>
      </c>
      <c r="D5332" s="10" t="s">
        <v>6155</v>
      </c>
      <c r="E5332" s="11" t="s">
        <v>6156</v>
      </c>
      <c r="F5332" s="10" t="s">
        <v>4731</v>
      </c>
      <c r="G5332" s="11" t="s">
        <v>4732</v>
      </c>
      <c r="H5332" s="42">
        <v>0</v>
      </c>
      <c r="I5332" s="42">
        <v>0</v>
      </c>
      <c r="J5332" s="42">
        <v>0</v>
      </c>
      <c r="K5332" s="42">
        <v>0</v>
      </c>
      <c r="N5332" s="43"/>
    </row>
    <row r="5333" spans="1:14" x14ac:dyDescent="0.3">
      <c r="A5333" s="10" t="s">
        <v>9</v>
      </c>
      <c r="B5333" s="10" t="s">
        <v>114</v>
      </c>
      <c r="C5333" s="10" t="s">
        <v>4779</v>
      </c>
      <c r="D5333" s="10" t="s">
        <v>6155</v>
      </c>
      <c r="E5333" s="11" t="s">
        <v>6156</v>
      </c>
      <c r="F5333" s="10" t="s">
        <v>4786</v>
      </c>
      <c r="G5333" s="11" t="s">
        <v>4787</v>
      </c>
      <c r="H5333" s="42">
        <v>0</v>
      </c>
      <c r="I5333" s="42">
        <v>0</v>
      </c>
      <c r="J5333" s="42">
        <v>0</v>
      </c>
      <c r="K5333" s="42">
        <v>0</v>
      </c>
      <c r="N5333" s="43"/>
    </row>
    <row r="5334" spans="1:14" x14ac:dyDescent="0.3">
      <c r="A5334" s="10" t="s">
        <v>9</v>
      </c>
      <c r="B5334" s="10" t="s">
        <v>114</v>
      </c>
      <c r="C5334" s="10" t="s">
        <v>4779</v>
      </c>
      <c r="D5334" s="10" t="s">
        <v>6155</v>
      </c>
      <c r="E5334" s="11" t="s">
        <v>6156</v>
      </c>
      <c r="F5334" s="10" t="s">
        <v>4739</v>
      </c>
      <c r="G5334" s="11" t="s">
        <v>4740</v>
      </c>
      <c r="H5334" s="42">
        <v>0</v>
      </c>
      <c r="I5334" s="42">
        <v>0</v>
      </c>
      <c r="J5334" s="42">
        <v>0</v>
      </c>
      <c r="K5334" s="42">
        <v>0</v>
      </c>
      <c r="N5334" s="43"/>
    </row>
    <row r="5335" spans="1:14" x14ac:dyDescent="0.3">
      <c r="A5335" s="10" t="s">
        <v>9</v>
      </c>
      <c r="B5335" s="10" t="s">
        <v>114</v>
      </c>
      <c r="C5335" s="10" t="s">
        <v>4779</v>
      </c>
      <c r="D5335" s="10" t="s">
        <v>6155</v>
      </c>
      <c r="E5335" s="11" t="s">
        <v>6156</v>
      </c>
      <c r="F5335" s="10" t="s">
        <v>4788</v>
      </c>
      <c r="G5335" s="11" t="s">
        <v>4789</v>
      </c>
      <c r="H5335" s="42">
        <v>0</v>
      </c>
      <c r="I5335" s="42">
        <v>0</v>
      </c>
      <c r="J5335" s="42">
        <v>0</v>
      </c>
      <c r="K5335" s="42">
        <v>0</v>
      </c>
      <c r="N5335" s="43"/>
    </row>
    <row r="5336" spans="1:14" x14ac:dyDescent="0.3">
      <c r="A5336" s="10" t="s">
        <v>9</v>
      </c>
      <c r="B5336" s="10" t="s">
        <v>114</v>
      </c>
      <c r="C5336" s="10" t="s">
        <v>4779</v>
      </c>
      <c r="D5336" s="10" t="s">
        <v>6155</v>
      </c>
      <c r="E5336" s="11" t="s">
        <v>6156</v>
      </c>
      <c r="F5336" s="10" t="s">
        <v>4741</v>
      </c>
      <c r="G5336" s="11" t="s">
        <v>4742</v>
      </c>
      <c r="H5336" s="42">
        <v>7462.9210999999996</v>
      </c>
      <c r="I5336" s="42">
        <v>62.465882615736902</v>
      </c>
      <c r="J5336" s="42">
        <v>0.75513151281621704</v>
      </c>
      <c r="K5336" s="42">
        <v>63.221014128553101</v>
      </c>
      <c r="N5336" s="43"/>
    </row>
    <row r="5337" spans="1:14" x14ac:dyDescent="0.3">
      <c r="A5337" s="10" t="s">
        <v>9</v>
      </c>
      <c r="B5337" s="10" t="s">
        <v>114</v>
      </c>
      <c r="C5337" s="10" t="s">
        <v>4779</v>
      </c>
      <c r="D5337" s="10" t="s">
        <v>6157</v>
      </c>
      <c r="E5337" s="11" t="s">
        <v>6158</v>
      </c>
      <c r="F5337" s="10" t="s">
        <v>13</v>
      </c>
      <c r="G5337" s="11" t="s">
        <v>415</v>
      </c>
      <c r="H5337" s="42">
        <v>0</v>
      </c>
      <c r="I5337" s="42">
        <v>0</v>
      </c>
      <c r="J5337" s="42">
        <v>0</v>
      </c>
      <c r="K5337" s="42">
        <v>0</v>
      </c>
      <c r="N5337" s="43"/>
    </row>
    <row r="5338" spans="1:14" x14ac:dyDescent="0.3">
      <c r="A5338" s="10" t="s">
        <v>9</v>
      </c>
      <c r="B5338" s="10" t="s">
        <v>114</v>
      </c>
      <c r="C5338" s="10" t="s">
        <v>4779</v>
      </c>
      <c r="D5338" s="10" t="s">
        <v>6157</v>
      </c>
      <c r="E5338" s="11" t="s">
        <v>6158</v>
      </c>
      <c r="F5338" s="10" t="s">
        <v>416</v>
      </c>
      <c r="G5338" s="11" t="s">
        <v>417</v>
      </c>
      <c r="H5338" s="42">
        <v>57636.196900000003</v>
      </c>
      <c r="I5338" s="42">
        <v>165.87206515347501</v>
      </c>
      <c r="J5338" s="42">
        <v>2.9427980565591101</v>
      </c>
      <c r="K5338" s="42">
        <v>168.81486321003399</v>
      </c>
      <c r="N5338" s="43"/>
    </row>
    <row r="5339" spans="1:14" x14ac:dyDescent="0.3">
      <c r="A5339" s="10" t="s">
        <v>9</v>
      </c>
      <c r="B5339" s="10" t="s">
        <v>114</v>
      </c>
      <c r="C5339" s="10" t="s">
        <v>4779</v>
      </c>
      <c r="D5339" s="10" t="s">
        <v>6157</v>
      </c>
      <c r="E5339" s="11" t="s">
        <v>6158</v>
      </c>
      <c r="F5339" s="10" t="s">
        <v>4731</v>
      </c>
      <c r="G5339" s="11" t="s">
        <v>4732</v>
      </c>
      <c r="H5339" s="42">
        <v>0</v>
      </c>
      <c r="I5339" s="42">
        <v>0</v>
      </c>
      <c r="J5339" s="42">
        <v>0</v>
      </c>
      <c r="K5339" s="42">
        <v>0</v>
      </c>
      <c r="N5339" s="43"/>
    </row>
    <row r="5340" spans="1:14" x14ac:dyDescent="0.3">
      <c r="A5340" s="10" t="s">
        <v>9</v>
      </c>
      <c r="B5340" s="10" t="s">
        <v>114</v>
      </c>
      <c r="C5340" s="10" t="s">
        <v>4779</v>
      </c>
      <c r="D5340" s="10" t="s">
        <v>6157</v>
      </c>
      <c r="E5340" s="11" t="s">
        <v>6158</v>
      </c>
      <c r="F5340" s="10" t="s">
        <v>4786</v>
      </c>
      <c r="G5340" s="11" t="s">
        <v>4787</v>
      </c>
      <c r="H5340" s="42">
        <v>38418.047700000003</v>
      </c>
      <c r="I5340" s="42">
        <v>110.5638686346</v>
      </c>
      <c r="J5340" s="42">
        <v>1.96155475270961</v>
      </c>
      <c r="K5340" s="42">
        <v>112.525423387309</v>
      </c>
      <c r="N5340" s="43"/>
    </row>
    <row r="5341" spans="1:14" x14ac:dyDescent="0.3">
      <c r="A5341" s="10" t="s">
        <v>9</v>
      </c>
      <c r="B5341" s="10" t="s">
        <v>114</v>
      </c>
      <c r="C5341" s="10" t="s">
        <v>4779</v>
      </c>
      <c r="D5341" s="10" t="s">
        <v>6157</v>
      </c>
      <c r="E5341" s="11" t="s">
        <v>6158</v>
      </c>
      <c r="F5341" s="10" t="s">
        <v>4788</v>
      </c>
      <c r="G5341" s="11" t="s">
        <v>4789</v>
      </c>
      <c r="H5341" s="42">
        <v>0</v>
      </c>
      <c r="I5341" s="42">
        <v>0</v>
      </c>
      <c r="J5341" s="42">
        <v>0</v>
      </c>
      <c r="K5341" s="42">
        <v>0</v>
      </c>
      <c r="N5341" s="43"/>
    </row>
    <row r="5342" spans="1:14" x14ac:dyDescent="0.3">
      <c r="A5342" s="10" t="s">
        <v>9</v>
      </c>
      <c r="B5342" s="10" t="s">
        <v>114</v>
      </c>
      <c r="C5342" s="10" t="s">
        <v>4779</v>
      </c>
      <c r="D5342" s="10" t="s">
        <v>6159</v>
      </c>
      <c r="E5342" s="11" t="s">
        <v>6160</v>
      </c>
      <c r="F5342" s="10" t="s">
        <v>13</v>
      </c>
      <c r="G5342" s="11" t="s">
        <v>415</v>
      </c>
      <c r="H5342" s="42">
        <v>0</v>
      </c>
      <c r="I5342" s="42">
        <v>0</v>
      </c>
      <c r="J5342" s="42">
        <v>0</v>
      </c>
      <c r="K5342" s="42">
        <v>0</v>
      </c>
      <c r="N5342" s="43"/>
    </row>
    <row r="5343" spans="1:14" x14ac:dyDescent="0.3">
      <c r="A5343" s="10" t="s">
        <v>9</v>
      </c>
      <c r="B5343" s="10" t="s">
        <v>114</v>
      </c>
      <c r="C5343" s="10" t="s">
        <v>4779</v>
      </c>
      <c r="D5343" s="10" t="s">
        <v>6159</v>
      </c>
      <c r="E5343" s="11" t="s">
        <v>6160</v>
      </c>
      <c r="F5343" s="10" t="s">
        <v>416</v>
      </c>
      <c r="G5343" s="11" t="s">
        <v>417</v>
      </c>
      <c r="H5343" s="42">
        <v>294681.99800000002</v>
      </c>
      <c r="I5343" s="42">
        <v>460.48199170075401</v>
      </c>
      <c r="J5343" s="42">
        <v>18435.4740101555</v>
      </c>
      <c r="K5343" s="42">
        <v>18895.956001856299</v>
      </c>
      <c r="N5343" s="43"/>
    </row>
    <row r="5344" spans="1:14" x14ac:dyDescent="0.3">
      <c r="A5344" s="10" t="s">
        <v>9</v>
      </c>
      <c r="B5344" s="10" t="s">
        <v>114</v>
      </c>
      <c r="C5344" s="10" t="s">
        <v>4779</v>
      </c>
      <c r="D5344" s="10" t="s">
        <v>6159</v>
      </c>
      <c r="E5344" s="11" t="s">
        <v>6160</v>
      </c>
      <c r="F5344" s="10" t="s">
        <v>4731</v>
      </c>
      <c r="G5344" s="11" t="s">
        <v>4732</v>
      </c>
      <c r="H5344" s="42">
        <v>0</v>
      </c>
      <c r="I5344" s="42">
        <v>0</v>
      </c>
      <c r="J5344" s="42">
        <v>0</v>
      </c>
      <c r="K5344" s="42">
        <v>0</v>
      </c>
      <c r="N5344" s="43"/>
    </row>
    <row r="5345" spans="1:14" x14ac:dyDescent="0.3">
      <c r="A5345" s="10" t="s">
        <v>9</v>
      </c>
      <c r="B5345" s="10" t="s">
        <v>114</v>
      </c>
      <c r="C5345" s="10" t="s">
        <v>4779</v>
      </c>
      <c r="D5345" s="10" t="s">
        <v>6159</v>
      </c>
      <c r="E5345" s="11" t="s">
        <v>6160</v>
      </c>
      <c r="F5345" s="10" t="s">
        <v>4786</v>
      </c>
      <c r="G5345" s="11" t="s">
        <v>4787</v>
      </c>
      <c r="H5345" s="42">
        <v>0</v>
      </c>
      <c r="I5345" s="42">
        <v>0</v>
      </c>
      <c r="J5345" s="42">
        <v>0</v>
      </c>
      <c r="K5345" s="42">
        <v>0</v>
      </c>
      <c r="N5345" s="43"/>
    </row>
    <row r="5346" spans="1:14" x14ac:dyDescent="0.3">
      <c r="A5346" s="10" t="s">
        <v>9</v>
      </c>
      <c r="B5346" s="10" t="s">
        <v>114</v>
      </c>
      <c r="C5346" s="10" t="s">
        <v>4779</v>
      </c>
      <c r="D5346" s="10" t="s">
        <v>6159</v>
      </c>
      <c r="E5346" s="11" t="s">
        <v>6160</v>
      </c>
      <c r="F5346" s="10" t="s">
        <v>71</v>
      </c>
      <c r="G5346" s="11" t="s">
        <v>4778</v>
      </c>
      <c r="H5346" s="42">
        <v>0</v>
      </c>
      <c r="I5346" s="42">
        <v>0</v>
      </c>
      <c r="J5346" s="42">
        <v>0</v>
      </c>
      <c r="K5346" s="42">
        <v>0</v>
      </c>
      <c r="N5346" s="43"/>
    </row>
    <row r="5347" spans="1:14" x14ac:dyDescent="0.3">
      <c r="A5347" s="10" t="s">
        <v>9</v>
      </c>
      <c r="B5347" s="10" t="s">
        <v>114</v>
      </c>
      <c r="C5347" s="10" t="s">
        <v>4779</v>
      </c>
      <c r="D5347" s="10" t="s">
        <v>6159</v>
      </c>
      <c r="E5347" s="11" t="s">
        <v>6160</v>
      </c>
      <c r="F5347" s="10" t="s">
        <v>4788</v>
      </c>
      <c r="G5347" s="11" t="s">
        <v>4789</v>
      </c>
      <c r="H5347" s="42">
        <v>0</v>
      </c>
      <c r="I5347" s="42">
        <v>0</v>
      </c>
      <c r="J5347" s="42">
        <v>0</v>
      </c>
      <c r="K5347" s="42">
        <v>0</v>
      </c>
      <c r="N5347" s="43"/>
    </row>
    <row r="5348" spans="1:14" x14ac:dyDescent="0.3">
      <c r="A5348" s="10" t="s">
        <v>9</v>
      </c>
      <c r="B5348" s="10" t="s">
        <v>114</v>
      </c>
      <c r="C5348" s="10" t="s">
        <v>4779</v>
      </c>
      <c r="D5348" s="10" t="s">
        <v>6159</v>
      </c>
      <c r="E5348" s="11" t="s">
        <v>6160</v>
      </c>
      <c r="F5348" s="10" t="s">
        <v>4741</v>
      </c>
      <c r="G5348" s="11" t="s">
        <v>4742</v>
      </c>
      <c r="H5348" s="42">
        <v>10479.406199999999</v>
      </c>
      <c r="I5348" s="42">
        <v>16.375543437454901</v>
      </c>
      <c r="J5348" s="42">
        <v>655.59763657284702</v>
      </c>
      <c r="K5348" s="42">
        <v>671.97318001030101</v>
      </c>
      <c r="N5348" s="43"/>
    </row>
    <row r="5349" spans="1:14" x14ac:dyDescent="0.3">
      <c r="A5349" s="10" t="s">
        <v>9</v>
      </c>
      <c r="B5349" s="10" t="s">
        <v>114</v>
      </c>
      <c r="C5349" s="10" t="s">
        <v>4779</v>
      </c>
      <c r="D5349" s="10" t="s">
        <v>6161</v>
      </c>
      <c r="E5349" s="11" t="s">
        <v>6162</v>
      </c>
      <c r="F5349" s="10" t="s">
        <v>13</v>
      </c>
      <c r="G5349" s="11" t="s">
        <v>415</v>
      </c>
      <c r="H5349" s="42">
        <v>0</v>
      </c>
      <c r="I5349" s="42">
        <v>0</v>
      </c>
      <c r="J5349" s="42">
        <v>0</v>
      </c>
      <c r="K5349" s="42">
        <v>0</v>
      </c>
      <c r="N5349" s="43"/>
    </row>
    <row r="5350" spans="1:14" x14ac:dyDescent="0.3">
      <c r="A5350" s="10" t="s">
        <v>9</v>
      </c>
      <c r="B5350" s="10" t="s">
        <v>114</v>
      </c>
      <c r="C5350" s="10" t="s">
        <v>4779</v>
      </c>
      <c r="D5350" s="10" t="s">
        <v>6161</v>
      </c>
      <c r="E5350" s="11" t="s">
        <v>6162</v>
      </c>
      <c r="F5350" s="10" t="s">
        <v>416</v>
      </c>
      <c r="G5350" s="11" t="s">
        <v>417</v>
      </c>
      <c r="H5350" s="42">
        <v>407310.06209999998</v>
      </c>
      <c r="I5350" s="42">
        <v>2067.2204062803498</v>
      </c>
      <c r="J5350" s="42">
        <v>43.132264486888999</v>
      </c>
      <c r="K5350" s="42">
        <v>2110.3526707672399</v>
      </c>
      <c r="N5350" s="43"/>
    </row>
    <row r="5351" spans="1:14" x14ac:dyDescent="0.3">
      <c r="A5351" s="10" t="s">
        <v>9</v>
      </c>
      <c r="B5351" s="10" t="s">
        <v>114</v>
      </c>
      <c r="C5351" s="10" t="s">
        <v>4779</v>
      </c>
      <c r="D5351" s="10" t="s">
        <v>6161</v>
      </c>
      <c r="E5351" s="11" t="s">
        <v>6162</v>
      </c>
      <c r="F5351" s="10" t="s">
        <v>4731</v>
      </c>
      <c r="G5351" s="11" t="s">
        <v>4732</v>
      </c>
      <c r="H5351" s="42">
        <v>0</v>
      </c>
      <c r="I5351" s="42">
        <v>0</v>
      </c>
      <c r="J5351" s="42">
        <v>0</v>
      </c>
      <c r="K5351" s="42">
        <v>0</v>
      </c>
      <c r="N5351" s="43"/>
    </row>
    <row r="5352" spans="1:14" x14ac:dyDescent="0.3">
      <c r="A5352" s="10" t="s">
        <v>9</v>
      </c>
      <c r="B5352" s="10" t="s">
        <v>114</v>
      </c>
      <c r="C5352" s="10" t="s">
        <v>4779</v>
      </c>
      <c r="D5352" s="10" t="s">
        <v>6161</v>
      </c>
      <c r="E5352" s="11" t="s">
        <v>6162</v>
      </c>
      <c r="F5352" s="10" t="s">
        <v>4786</v>
      </c>
      <c r="G5352" s="11" t="s">
        <v>4787</v>
      </c>
      <c r="H5352" s="42">
        <v>166888.01879999999</v>
      </c>
      <c r="I5352" s="42">
        <v>847.00661756771296</v>
      </c>
      <c r="J5352" s="42">
        <v>17.672674544081101</v>
      </c>
      <c r="K5352" s="42">
        <v>864.67929211179501</v>
      </c>
      <c r="N5352" s="43"/>
    </row>
    <row r="5353" spans="1:14" x14ac:dyDescent="0.3">
      <c r="A5353" s="10" t="s">
        <v>9</v>
      </c>
      <c r="B5353" s="10" t="s">
        <v>114</v>
      </c>
      <c r="C5353" s="10" t="s">
        <v>4779</v>
      </c>
      <c r="D5353" s="10" t="s">
        <v>6161</v>
      </c>
      <c r="E5353" s="11" t="s">
        <v>6162</v>
      </c>
      <c r="F5353" s="10" t="s">
        <v>4788</v>
      </c>
      <c r="G5353" s="11" t="s">
        <v>4789</v>
      </c>
      <c r="H5353" s="42">
        <v>0</v>
      </c>
      <c r="I5353" s="42">
        <v>0</v>
      </c>
      <c r="J5353" s="42">
        <v>0</v>
      </c>
      <c r="K5353" s="42">
        <v>0</v>
      </c>
      <c r="N5353" s="43"/>
    </row>
    <row r="5354" spans="1:14" x14ac:dyDescent="0.3">
      <c r="A5354" s="10" t="s">
        <v>9</v>
      </c>
      <c r="B5354" s="10" t="s">
        <v>114</v>
      </c>
      <c r="C5354" s="10" t="s">
        <v>4779</v>
      </c>
      <c r="D5354" s="10" t="s">
        <v>6161</v>
      </c>
      <c r="E5354" s="11" t="s">
        <v>6162</v>
      </c>
      <c r="F5354" s="10" t="s">
        <v>5458</v>
      </c>
      <c r="G5354" s="11" t="s">
        <v>5459</v>
      </c>
      <c r="H5354" s="42">
        <v>24791.102200000001</v>
      </c>
      <c r="I5354" s="42">
        <v>125.82225963094901</v>
      </c>
      <c r="J5354" s="42">
        <v>2.6252638394302399</v>
      </c>
      <c r="K5354" s="42">
        <v>128.447523470379</v>
      </c>
      <c r="N5354" s="43"/>
    </row>
    <row r="5355" spans="1:14" x14ac:dyDescent="0.3">
      <c r="A5355" s="10" t="s">
        <v>9</v>
      </c>
      <c r="B5355" s="10" t="s">
        <v>114</v>
      </c>
      <c r="C5355" s="10" t="s">
        <v>4779</v>
      </c>
      <c r="D5355" s="10" t="s">
        <v>6161</v>
      </c>
      <c r="E5355" s="11" t="s">
        <v>6162</v>
      </c>
      <c r="F5355" s="10" t="s">
        <v>4741</v>
      </c>
      <c r="G5355" s="11" t="s">
        <v>4742</v>
      </c>
      <c r="H5355" s="42">
        <v>15042.5177</v>
      </c>
      <c r="I5355" s="42">
        <v>76.345277328153699</v>
      </c>
      <c r="J5355" s="42">
        <v>1.59293352757095</v>
      </c>
      <c r="K5355" s="42">
        <v>77.938210855724606</v>
      </c>
      <c r="N5355" s="43"/>
    </row>
    <row r="5356" spans="1:14" x14ac:dyDescent="0.3">
      <c r="A5356" s="10" t="s">
        <v>9</v>
      </c>
      <c r="B5356" s="10" t="s">
        <v>114</v>
      </c>
      <c r="C5356" s="10" t="s">
        <v>4779</v>
      </c>
      <c r="D5356" s="10" t="s">
        <v>6161</v>
      </c>
      <c r="E5356" s="11" t="s">
        <v>6162</v>
      </c>
      <c r="F5356" s="10" t="s">
        <v>6163</v>
      </c>
      <c r="G5356" s="11" t="s">
        <v>6164</v>
      </c>
      <c r="H5356" s="42">
        <v>0</v>
      </c>
      <c r="I5356" s="42">
        <v>0</v>
      </c>
      <c r="J5356" s="42">
        <v>0</v>
      </c>
      <c r="K5356" s="42">
        <v>0</v>
      </c>
      <c r="N5356" s="43"/>
    </row>
    <row r="5357" spans="1:14" x14ac:dyDescent="0.3">
      <c r="A5357" s="10" t="s">
        <v>9</v>
      </c>
      <c r="B5357" s="10" t="s">
        <v>114</v>
      </c>
      <c r="C5357" s="10" t="s">
        <v>4779</v>
      </c>
      <c r="D5357" s="10" t="s">
        <v>6161</v>
      </c>
      <c r="E5357" s="11" t="s">
        <v>6162</v>
      </c>
      <c r="F5357" s="10" t="s">
        <v>5054</v>
      </c>
      <c r="G5357" s="11" t="s">
        <v>5055</v>
      </c>
      <c r="H5357" s="42">
        <v>19368.048599999998</v>
      </c>
      <c r="I5357" s="42">
        <v>98.298640336678503</v>
      </c>
      <c r="J5357" s="42">
        <v>2.0509873745548699</v>
      </c>
      <c r="K5357" s="42">
        <v>100.349627711233</v>
      </c>
      <c r="N5357" s="43"/>
    </row>
    <row r="5358" spans="1:14" x14ac:dyDescent="0.3">
      <c r="A5358" s="10" t="s">
        <v>9</v>
      </c>
      <c r="B5358" s="10" t="s">
        <v>114</v>
      </c>
      <c r="C5358" s="10" t="s">
        <v>4779</v>
      </c>
      <c r="D5358" s="10" t="s">
        <v>6165</v>
      </c>
      <c r="E5358" s="11" t="s">
        <v>6166</v>
      </c>
      <c r="F5358" s="10" t="s">
        <v>13</v>
      </c>
      <c r="G5358" s="11" t="s">
        <v>415</v>
      </c>
      <c r="H5358" s="42">
        <v>0</v>
      </c>
      <c r="I5358" s="42">
        <v>0</v>
      </c>
      <c r="J5358" s="42">
        <v>0</v>
      </c>
      <c r="K5358" s="42">
        <v>0</v>
      </c>
      <c r="N5358" s="43"/>
    </row>
    <row r="5359" spans="1:14" x14ac:dyDescent="0.3">
      <c r="A5359" s="10" t="s">
        <v>9</v>
      </c>
      <c r="B5359" s="10" t="s">
        <v>114</v>
      </c>
      <c r="C5359" s="10" t="s">
        <v>4779</v>
      </c>
      <c r="D5359" s="10" t="s">
        <v>6165</v>
      </c>
      <c r="E5359" s="11" t="s">
        <v>6166</v>
      </c>
      <c r="F5359" s="10" t="s">
        <v>416</v>
      </c>
      <c r="G5359" s="11" t="s">
        <v>417</v>
      </c>
      <c r="H5359" s="42">
        <v>440453.86139999999</v>
      </c>
      <c r="I5359" s="42">
        <v>1157.3917495957201</v>
      </c>
      <c r="J5359" s="42">
        <v>66.9221265082722</v>
      </c>
      <c r="K5359" s="42">
        <v>1224.31387610399</v>
      </c>
      <c r="N5359" s="43"/>
    </row>
    <row r="5360" spans="1:14" x14ac:dyDescent="0.3">
      <c r="A5360" s="10" t="s">
        <v>9</v>
      </c>
      <c r="B5360" s="10" t="s">
        <v>114</v>
      </c>
      <c r="C5360" s="10" t="s">
        <v>4779</v>
      </c>
      <c r="D5360" s="10" t="s">
        <v>6165</v>
      </c>
      <c r="E5360" s="11" t="s">
        <v>6166</v>
      </c>
      <c r="F5360" s="10" t="s">
        <v>4731</v>
      </c>
      <c r="G5360" s="11" t="s">
        <v>4732</v>
      </c>
      <c r="H5360" s="42">
        <v>0</v>
      </c>
      <c r="I5360" s="42">
        <v>0</v>
      </c>
      <c r="J5360" s="42">
        <v>0</v>
      </c>
      <c r="K5360" s="42">
        <v>0</v>
      </c>
      <c r="N5360" s="43"/>
    </row>
    <row r="5361" spans="1:14" x14ac:dyDescent="0.3">
      <c r="A5361" s="10" t="s">
        <v>9</v>
      </c>
      <c r="B5361" s="10" t="s">
        <v>114</v>
      </c>
      <c r="C5361" s="10" t="s">
        <v>4779</v>
      </c>
      <c r="D5361" s="10" t="s">
        <v>6165</v>
      </c>
      <c r="E5361" s="11" t="s">
        <v>6166</v>
      </c>
      <c r="F5361" s="10" t="s">
        <v>4786</v>
      </c>
      <c r="G5361" s="11" t="s">
        <v>4787</v>
      </c>
      <c r="H5361" s="42">
        <v>0</v>
      </c>
      <c r="I5361" s="42">
        <v>0</v>
      </c>
      <c r="J5361" s="42">
        <v>0</v>
      </c>
      <c r="K5361" s="42">
        <v>0</v>
      </c>
      <c r="N5361" s="43"/>
    </row>
    <row r="5362" spans="1:14" x14ac:dyDescent="0.3">
      <c r="A5362" s="10" t="s">
        <v>9</v>
      </c>
      <c r="B5362" s="10" t="s">
        <v>114</v>
      </c>
      <c r="C5362" s="10" t="s">
        <v>4779</v>
      </c>
      <c r="D5362" s="10" t="s">
        <v>6165</v>
      </c>
      <c r="E5362" s="11" t="s">
        <v>6166</v>
      </c>
      <c r="F5362" s="10" t="s">
        <v>4788</v>
      </c>
      <c r="G5362" s="11" t="s">
        <v>4789</v>
      </c>
      <c r="H5362" s="42">
        <v>0</v>
      </c>
      <c r="I5362" s="42">
        <v>0</v>
      </c>
      <c r="J5362" s="42">
        <v>0</v>
      </c>
      <c r="K5362" s="42">
        <v>0</v>
      </c>
      <c r="N5362" s="43"/>
    </row>
    <row r="5363" spans="1:14" x14ac:dyDescent="0.3">
      <c r="A5363" s="10" t="s">
        <v>9</v>
      </c>
      <c r="B5363" s="10" t="s">
        <v>114</v>
      </c>
      <c r="C5363" s="10" t="s">
        <v>4779</v>
      </c>
      <c r="D5363" s="10" t="s">
        <v>6165</v>
      </c>
      <c r="E5363" s="11" t="s">
        <v>6166</v>
      </c>
      <c r="F5363" s="10" t="s">
        <v>4741</v>
      </c>
      <c r="G5363" s="11" t="s">
        <v>4742</v>
      </c>
      <c r="H5363" s="42">
        <v>0</v>
      </c>
      <c r="I5363" s="42">
        <v>0</v>
      </c>
      <c r="J5363" s="42">
        <v>0</v>
      </c>
      <c r="K5363" s="42">
        <v>0</v>
      </c>
      <c r="N5363" s="43"/>
    </row>
    <row r="5364" spans="1:14" x14ac:dyDescent="0.3">
      <c r="A5364" s="10" t="s">
        <v>9</v>
      </c>
      <c r="B5364" s="10" t="s">
        <v>114</v>
      </c>
      <c r="C5364" s="10" t="s">
        <v>4779</v>
      </c>
      <c r="D5364" s="10" t="s">
        <v>6167</v>
      </c>
      <c r="E5364" s="11" t="s">
        <v>6168</v>
      </c>
      <c r="F5364" s="10" t="s">
        <v>13</v>
      </c>
      <c r="G5364" s="11" t="s">
        <v>415</v>
      </c>
      <c r="H5364" s="42">
        <v>0</v>
      </c>
      <c r="I5364" s="42">
        <v>0</v>
      </c>
      <c r="J5364" s="42">
        <v>0</v>
      </c>
      <c r="K5364" s="42">
        <v>0</v>
      </c>
      <c r="N5364" s="43"/>
    </row>
    <row r="5365" spans="1:14" x14ac:dyDescent="0.3">
      <c r="A5365" s="10" t="s">
        <v>9</v>
      </c>
      <c r="B5365" s="10" t="s">
        <v>114</v>
      </c>
      <c r="C5365" s="10" t="s">
        <v>4779</v>
      </c>
      <c r="D5365" s="10" t="s">
        <v>6167</v>
      </c>
      <c r="E5365" s="11" t="s">
        <v>6168</v>
      </c>
      <c r="F5365" s="10" t="s">
        <v>416</v>
      </c>
      <c r="G5365" s="11" t="s">
        <v>417</v>
      </c>
      <c r="H5365" s="42">
        <v>273066.0295</v>
      </c>
      <c r="I5365" s="42">
        <v>741.27114136846296</v>
      </c>
      <c r="J5365" s="42">
        <v>605.09847227683804</v>
      </c>
      <c r="K5365" s="42">
        <v>1346.3696136453</v>
      </c>
      <c r="N5365" s="43"/>
    </row>
    <row r="5366" spans="1:14" x14ac:dyDescent="0.3">
      <c r="A5366" s="10" t="s">
        <v>9</v>
      </c>
      <c r="B5366" s="10" t="s">
        <v>114</v>
      </c>
      <c r="C5366" s="10" t="s">
        <v>4779</v>
      </c>
      <c r="D5366" s="10" t="s">
        <v>6167</v>
      </c>
      <c r="E5366" s="11" t="s">
        <v>6168</v>
      </c>
      <c r="F5366" s="10" t="s">
        <v>4731</v>
      </c>
      <c r="G5366" s="11" t="s">
        <v>4732</v>
      </c>
      <c r="H5366" s="42">
        <v>0</v>
      </c>
      <c r="I5366" s="42">
        <v>0</v>
      </c>
      <c r="J5366" s="42">
        <v>0</v>
      </c>
      <c r="K5366" s="42">
        <v>0</v>
      </c>
      <c r="N5366" s="43"/>
    </row>
    <row r="5367" spans="1:14" x14ac:dyDescent="0.3">
      <c r="A5367" s="10" t="s">
        <v>9</v>
      </c>
      <c r="B5367" s="10" t="s">
        <v>114</v>
      </c>
      <c r="C5367" s="10" t="s">
        <v>4779</v>
      </c>
      <c r="D5367" s="10" t="s">
        <v>6167</v>
      </c>
      <c r="E5367" s="11" t="s">
        <v>6168</v>
      </c>
      <c r="F5367" s="10" t="s">
        <v>4786</v>
      </c>
      <c r="G5367" s="11" t="s">
        <v>4787</v>
      </c>
      <c r="H5367" s="42">
        <v>0</v>
      </c>
      <c r="I5367" s="42">
        <v>0</v>
      </c>
      <c r="J5367" s="42">
        <v>0</v>
      </c>
      <c r="K5367" s="42">
        <v>0</v>
      </c>
      <c r="N5367" s="43"/>
    </row>
    <row r="5368" spans="1:14" x14ac:dyDescent="0.3">
      <c r="A5368" s="10" t="s">
        <v>9</v>
      </c>
      <c r="B5368" s="10" t="s">
        <v>114</v>
      </c>
      <c r="C5368" s="10" t="s">
        <v>4779</v>
      </c>
      <c r="D5368" s="10" t="s">
        <v>6167</v>
      </c>
      <c r="E5368" s="11" t="s">
        <v>6168</v>
      </c>
      <c r="F5368" s="10" t="s">
        <v>4859</v>
      </c>
      <c r="G5368" s="11" t="s">
        <v>4860</v>
      </c>
      <c r="H5368" s="42">
        <v>6213.8301000000001</v>
      </c>
      <c r="I5368" s="42">
        <v>16.868201926857999</v>
      </c>
      <c r="J5368" s="42">
        <v>13.769486826582799</v>
      </c>
      <c r="K5368" s="42">
        <v>30.637688753440798</v>
      </c>
      <c r="N5368" s="43"/>
    </row>
    <row r="5369" spans="1:14" x14ac:dyDescent="0.3">
      <c r="A5369" s="10" t="s">
        <v>9</v>
      </c>
      <c r="B5369" s="10" t="s">
        <v>114</v>
      </c>
      <c r="C5369" s="10" t="s">
        <v>4779</v>
      </c>
      <c r="D5369" s="10" t="s">
        <v>6167</v>
      </c>
      <c r="E5369" s="11" t="s">
        <v>6168</v>
      </c>
      <c r="F5369" s="10" t="s">
        <v>4788</v>
      </c>
      <c r="G5369" s="11" t="s">
        <v>4789</v>
      </c>
      <c r="H5369" s="42">
        <v>0</v>
      </c>
      <c r="I5369" s="42">
        <v>0</v>
      </c>
      <c r="J5369" s="42">
        <v>0</v>
      </c>
      <c r="K5369" s="42">
        <v>0</v>
      </c>
      <c r="N5369" s="43"/>
    </row>
    <row r="5370" spans="1:14" x14ac:dyDescent="0.3">
      <c r="A5370" s="10" t="s">
        <v>9</v>
      </c>
      <c r="B5370" s="10" t="s">
        <v>114</v>
      </c>
      <c r="C5370" s="10" t="s">
        <v>4779</v>
      </c>
      <c r="D5370" s="10" t="s">
        <v>6167</v>
      </c>
      <c r="E5370" s="11" t="s">
        <v>6168</v>
      </c>
      <c r="F5370" s="10" t="s">
        <v>4741</v>
      </c>
      <c r="G5370" s="11" t="s">
        <v>4742</v>
      </c>
      <c r="H5370" s="42">
        <v>0</v>
      </c>
      <c r="I5370" s="42">
        <v>0</v>
      </c>
      <c r="J5370" s="42">
        <v>0</v>
      </c>
      <c r="K5370" s="42">
        <v>0</v>
      </c>
      <c r="N5370" s="43"/>
    </row>
    <row r="5371" spans="1:14" x14ac:dyDescent="0.3">
      <c r="A5371" s="10" t="s">
        <v>9</v>
      </c>
      <c r="B5371" s="10" t="s">
        <v>114</v>
      </c>
      <c r="C5371" s="10" t="s">
        <v>4779</v>
      </c>
      <c r="D5371" s="10" t="s">
        <v>6169</v>
      </c>
      <c r="E5371" s="11" t="s">
        <v>6170</v>
      </c>
      <c r="F5371" s="10" t="s">
        <v>416</v>
      </c>
      <c r="G5371" s="11" t="s">
        <v>417</v>
      </c>
      <c r="H5371" s="42">
        <v>16816.2961</v>
      </c>
      <c r="I5371" s="42">
        <v>151.378576338465</v>
      </c>
      <c r="J5371" s="42">
        <v>210.01186949365899</v>
      </c>
      <c r="K5371" s="42">
        <v>361.39044583212302</v>
      </c>
      <c r="N5371" s="43"/>
    </row>
    <row r="5372" spans="1:14" x14ac:dyDescent="0.3">
      <c r="A5372" s="10" t="s">
        <v>9</v>
      </c>
      <c r="B5372" s="10" t="s">
        <v>114</v>
      </c>
      <c r="C5372" s="10" t="s">
        <v>4779</v>
      </c>
      <c r="D5372" s="10" t="s">
        <v>6169</v>
      </c>
      <c r="E5372" s="11" t="s">
        <v>6170</v>
      </c>
      <c r="F5372" s="10" t="s">
        <v>4731</v>
      </c>
      <c r="G5372" s="11" t="s">
        <v>4732</v>
      </c>
      <c r="H5372" s="42">
        <v>0</v>
      </c>
      <c r="I5372" s="42">
        <v>0</v>
      </c>
      <c r="J5372" s="42">
        <v>0</v>
      </c>
      <c r="K5372" s="42">
        <v>0</v>
      </c>
      <c r="N5372" s="43"/>
    </row>
    <row r="5373" spans="1:14" x14ac:dyDescent="0.3">
      <c r="A5373" s="10" t="s">
        <v>9</v>
      </c>
      <c r="B5373" s="10" t="s">
        <v>114</v>
      </c>
      <c r="C5373" s="10" t="s">
        <v>4779</v>
      </c>
      <c r="D5373" s="10" t="s">
        <v>6169</v>
      </c>
      <c r="E5373" s="11" t="s">
        <v>6170</v>
      </c>
      <c r="F5373" s="10" t="s">
        <v>4786</v>
      </c>
      <c r="G5373" s="11" t="s">
        <v>4787</v>
      </c>
      <c r="H5373" s="42">
        <v>0</v>
      </c>
      <c r="I5373" s="42">
        <v>0</v>
      </c>
      <c r="J5373" s="42">
        <v>0</v>
      </c>
      <c r="K5373" s="42">
        <v>0</v>
      </c>
      <c r="N5373" s="43"/>
    </row>
    <row r="5374" spans="1:14" x14ac:dyDescent="0.3">
      <c r="A5374" s="10" t="s">
        <v>9</v>
      </c>
      <c r="B5374" s="10" t="s">
        <v>114</v>
      </c>
      <c r="C5374" s="10" t="s">
        <v>4779</v>
      </c>
      <c r="D5374" s="10" t="s">
        <v>6169</v>
      </c>
      <c r="E5374" s="11" t="s">
        <v>6170</v>
      </c>
      <c r="F5374" s="10" t="s">
        <v>4788</v>
      </c>
      <c r="G5374" s="11" t="s">
        <v>4789</v>
      </c>
      <c r="H5374" s="42">
        <v>0</v>
      </c>
      <c r="I5374" s="42">
        <v>0</v>
      </c>
      <c r="J5374" s="42">
        <v>0</v>
      </c>
      <c r="K5374" s="42">
        <v>0</v>
      </c>
      <c r="N5374" s="43"/>
    </row>
    <row r="5375" spans="1:14" x14ac:dyDescent="0.3">
      <c r="A5375" s="10" t="s">
        <v>9</v>
      </c>
      <c r="B5375" s="10" t="s">
        <v>114</v>
      </c>
      <c r="C5375" s="10" t="s">
        <v>4779</v>
      </c>
      <c r="D5375" s="10" t="s">
        <v>6171</v>
      </c>
      <c r="E5375" s="11" t="s">
        <v>6172</v>
      </c>
      <c r="F5375" s="10" t="s">
        <v>13</v>
      </c>
      <c r="G5375" s="11" t="s">
        <v>415</v>
      </c>
      <c r="H5375" s="42">
        <v>0</v>
      </c>
      <c r="I5375" s="42">
        <v>0</v>
      </c>
      <c r="J5375" s="42">
        <v>0</v>
      </c>
      <c r="K5375" s="42">
        <v>0</v>
      </c>
      <c r="N5375" s="43"/>
    </row>
    <row r="5376" spans="1:14" x14ac:dyDescent="0.3">
      <c r="A5376" s="10" t="s">
        <v>9</v>
      </c>
      <c r="B5376" s="10" t="s">
        <v>114</v>
      </c>
      <c r="C5376" s="10" t="s">
        <v>4779</v>
      </c>
      <c r="D5376" s="10" t="s">
        <v>6171</v>
      </c>
      <c r="E5376" s="11" t="s">
        <v>6172</v>
      </c>
      <c r="F5376" s="10" t="s">
        <v>416</v>
      </c>
      <c r="G5376" s="11" t="s">
        <v>417</v>
      </c>
      <c r="H5376" s="42">
        <v>257064.44190000001</v>
      </c>
      <c r="I5376" s="42">
        <v>1794.2252970714401</v>
      </c>
      <c r="J5376" s="42">
        <v>24206.092794804601</v>
      </c>
      <c r="K5376" s="42">
        <v>26000.318091876001</v>
      </c>
      <c r="N5376" s="43"/>
    </row>
    <row r="5377" spans="1:14" x14ac:dyDescent="0.3">
      <c r="A5377" s="10" t="s">
        <v>9</v>
      </c>
      <c r="B5377" s="10" t="s">
        <v>114</v>
      </c>
      <c r="C5377" s="10" t="s">
        <v>4779</v>
      </c>
      <c r="D5377" s="10" t="s">
        <v>6171</v>
      </c>
      <c r="E5377" s="11" t="s">
        <v>6172</v>
      </c>
      <c r="F5377" s="10" t="s">
        <v>4731</v>
      </c>
      <c r="G5377" s="11" t="s">
        <v>4732</v>
      </c>
      <c r="H5377" s="42">
        <v>0</v>
      </c>
      <c r="I5377" s="42">
        <v>0</v>
      </c>
      <c r="J5377" s="42">
        <v>0</v>
      </c>
      <c r="K5377" s="42">
        <v>0</v>
      </c>
      <c r="N5377" s="43"/>
    </row>
    <row r="5378" spans="1:14" x14ac:dyDescent="0.3">
      <c r="A5378" s="10" t="s">
        <v>9</v>
      </c>
      <c r="B5378" s="10" t="s">
        <v>114</v>
      </c>
      <c r="C5378" s="10" t="s">
        <v>4779</v>
      </c>
      <c r="D5378" s="10" t="s">
        <v>6171</v>
      </c>
      <c r="E5378" s="11" t="s">
        <v>6172</v>
      </c>
      <c r="F5378" s="10" t="s">
        <v>4786</v>
      </c>
      <c r="G5378" s="11" t="s">
        <v>4787</v>
      </c>
      <c r="H5378" s="42">
        <v>112596.64109999999</v>
      </c>
      <c r="I5378" s="42">
        <v>785.88754022651494</v>
      </c>
      <c r="J5378" s="42">
        <v>10602.496105730899</v>
      </c>
      <c r="K5378" s="42">
        <v>11388.383645957399</v>
      </c>
      <c r="N5378" s="43"/>
    </row>
    <row r="5379" spans="1:14" x14ac:dyDescent="0.3">
      <c r="A5379" s="10" t="s">
        <v>9</v>
      </c>
      <c r="B5379" s="10" t="s">
        <v>114</v>
      </c>
      <c r="C5379" s="10" t="s">
        <v>4779</v>
      </c>
      <c r="D5379" s="10" t="s">
        <v>6171</v>
      </c>
      <c r="E5379" s="11" t="s">
        <v>6172</v>
      </c>
      <c r="F5379" s="10" t="s">
        <v>4739</v>
      </c>
      <c r="G5379" s="11" t="s">
        <v>4740</v>
      </c>
      <c r="H5379" s="42">
        <v>10968.805899999999</v>
      </c>
      <c r="I5379" s="42">
        <v>76.558659238353599</v>
      </c>
      <c r="J5379" s="42">
        <v>1032.86137632448</v>
      </c>
      <c r="K5379" s="42">
        <v>1109.42003556284</v>
      </c>
      <c r="N5379" s="43"/>
    </row>
    <row r="5380" spans="1:14" x14ac:dyDescent="0.3">
      <c r="A5380" s="10" t="s">
        <v>9</v>
      </c>
      <c r="B5380" s="10" t="s">
        <v>114</v>
      </c>
      <c r="C5380" s="10" t="s">
        <v>4779</v>
      </c>
      <c r="D5380" s="10" t="s">
        <v>6171</v>
      </c>
      <c r="E5380" s="11" t="s">
        <v>6172</v>
      </c>
      <c r="F5380" s="10" t="s">
        <v>4788</v>
      </c>
      <c r="G5380" s="11" t="s">
        <v>4789</v>
      </c>
      <c r="H5380" s="42">
        <v>0</v>
      </c>
      <c r="I5380" s="42">
        <v>0</v>
      </c>
      <c r="J5380" s="42">
        <v>0</v>
      </c>
      <c r="K5380" s="42">
        <v>0</v>
      </c>
      <c r="N5380" s="43"/>
    </row>
    <row r="5381" spans="1:14" x14ac:dyDescent="0.3">
      <c r="A5381" s="10" t="s">
        <v>9</v>
      </c>
      <c r="B5381" s="10" t="s">
        <v>114</v>
      </c>
      <c r="C5381" s="10" t="s">
        <v>4779</v>
      </c>
      <c r="D5381" s="10" t="s">
        <v>6171</v>
      </c>
      <c r="E5381" s="11" t="s">
        <v>6172</v>
      </c>
      <c r="F5381" s="10" t="s">
        <v>4741</v>
      </c>
      <c r="G5381" s="11" t="s">
        <v>4742</v>
      </c>
      <c r="H5381" s="42">
        <v>11412.4879</v>
      </c>
      <c r="I5381" s="42">
        <v>79.655413994062201</v>
      </c>
      <c r="J5381" s="42">
        <v>1074.64003873761</v>
      </c>
      <c r="K5381" s="42">
        <v>1154.2954527316699</v>
      </c>
      <c r="N5381" s="43"/>
    </row>
    <row r="5382" spans="1:14" x14ac:dyDescent="0.3">
      <c r="A5382" s="10" t="s">
        <v>9</v>
      </c>
      <c r="B5382" s="10" t="s">
        <v>114</v>
      </c>
      <c r="C5382" s="10" t="s">
        <v>4779</v>
      </c>
      <c r="D5382" s="10" t="s">
        <v>5456</v>
      </c>
      <c r="E5382" s="11" t="s">
        <v>5457</v>
      </c>
      <c r="F5382" s="10" t="s">
        <v>13</v>
      </c>
      <c r="G5382" s="11" t="s">
        <v>415</v>
      </c>
      <c r="H5382" s="42">
        <v>0</v>
      </c>
      <c r="I5382" s="42">
        <v>0</v>
      </c>
      <c r="J5382" s="42">
        <v>0</v>
      </c>
      <c r="K5382" s="42">
        <v>0</v>
      </c>
      <c r="N5382" s="43"/>
    </row>
    <row r="5383" spans="1:14" x14ac:dyDescent="0.3">
      <c r="A5383" s="10" t="s">
        <v>9</v>
      </c>
      <c r="B5383" s="10" t="s">
        <v>114</v>
      </c>
      <c r="C5383" s="10" t="s">
        <v>4779</v>
      </c>
      <c r="D5383" s="10" t="s">
        <v>5456</v>
      </c>
      <c r="E5383" s="11" t="s">
        <v>5457</v>
      </c>
      <c r="F5383" s="10" t="s">
        <v>416</v>
      </c>
      <c r="G5383" s="11" t="s">
        <v>417</v>
      </c>
      <c r="H5383" s="42">
        <v>791165.80290000001</v>
      </c>
      <c r="I5383" s="42">
        <v>1042.92824398024</v>
      </c>
      <c r="J5383" s="42">
        <v>16352.7266567195</v>
      </c>
      <c r="K5383" s="42">
        <v>17395.654900699701</v>
      </c>
      <c r="N5383" s="43"/>
    </row>
    <row r="5384" spans="1:14" x14ac:dyDescent="0.3">
      <c r="A5384" s="10" t="s">
        <v>9</v>
      </c>
      <c r="B5384" s="10" t="s">
        <v>114</v>
      </c>
      <c r="C5384" s="10" t="s">
        <v>4779</v>
      </c>
      <c r="D5384" s="10" t="s">
        <v>5456</v>
      </c>
      <c r="E5384" s="11" t="s">
        <v>5457</v>
      </c>
      <c r="F5384" s="10" t="s">
        <v>4731</v>
      </c>
      <c r="G5384" s="11" t="s">
        <v>4732</v>
      </c>
      <c r="H5384" s="42">
        <v>0</v>
      </c>
      <c r="I5384" s="42">
        <v>0</v>
      </c>
      <c r="J5384" s="42">
        <v>0</v>
      </c>
      <c r="K5384" s="42">
        <v>0</v>
      </c>
      <c r="N5384" s="43"/>
    </row>
    <row r="5385" spans="1:14" x14ac:dyDescent="0.3">
      <c r="A5385" s="10" t="s">
        <v>9</v>
      </c>
      <c r="B5385" s="10" t="s">
        <v>114</v>
      </c>
      <c r="C5385" s="10" t="s">
        <v>4779</v>
      </c>
      <c r="D5385" s="10" t="s">
        <v>5456</v>
      </c>
      <c r="E5385" s="11" t="s">
        <v>5457</v>
      </c>
      <c r="F5385" s="10" t="s">
        <v>4786</v>
      </c>
      <c r="G5385" s="11" t="s">
        <v>4787</v>
      </c>
      <c r="H5385" s="42">
        <v>730980.29920000001</v>
      </c>
      <c r="I5385" s="42">
        <v>963.59068738423503</v>
      </c>
      <c r="J5385" s="42">
        <v>15108.743301090801</v>
      </c>
      <c r="K5385" s="42">
        <v>16072.333988475</v>
      </c>
      <c r="N5385" s="43"/>
    </row>
    <row r="5386" spans="1:14" x14ac:dyDescent="0.3">
      <c r="A5386" s="10" t="s">
        <v>9</v>
      </c>
      <c r="B5386" s="10" t="s">
        <v>114</v>
      </c>
      <c r="C5386" s="10" t="s">
        <v>4779</v>
      </c>
      <c r="D5386" s="10" t="s">
        <v>5456</v>
      </c>
      <c r="E5386" s="11" t="s">
        <v>5457</v>
      </c>
      <c r="F5386" s="10" t="s">
        <v>4859</v>
      </c>
      <c r="G5386" s="11" t="s">
        <v>4860</v>
      </c>
      <c r="H5386" s="42">
        <v>510591.92749999999</v>
      </c>
      <c r="I5386" s="42">
        <v>673.07098013994698</v>
      </c>
      <c r="J5386" s="42">
        <v>10553.502431570299</v>
      </c>
      <c r="K5386" s="42">
        <v>11226.5734117102</v>
      </c>
      <c r="N5386" s="43"/>
    </row>
    <row r="5387" spans="1:14" x14ac:dyDescent="0.3">
      <c r="A5387" s="10" t="s">
        <v>9</v>
      </c>
      <c r="B5387" s="10" t="s">
        <v>114</v>
      </c>
      <c r="C5387" s="10" t="s">
        <v>4779</v>
      </c>
      <c r="D5387" s="10" t="s">
        <v>5456</v>
      </c>
      <c r="E5387" s="11" t="s">
        <v>5457</v>
      </c>
      <c r="F5387" s="10" t="s">
        <v>5118</v>
      </c>
      <c r="G5387" s="11" t="s">
        <v>5119</v>
      </c>
      <c r="H5387" s="42">
        <v>21010.212200000002</v>
      </c>
      <c r="I5387" s="42">
        <v>27.696019757151699</v>
      </c>
      <c r="J5387" s="42">
        <v>434.26328051039297</v>
      </c>
      <c r="K5387" s="42">
        <v>461.95930026754502</v>
      </c>
      <c r="N5387" s="43"/>
    </row>
    <row r="5388" spans="1:14" x14ac:dyDescent="0.3">
      <c r="A5388" s="10" t="s">
        <v>9</v>
      </c>
      <c r="B5388" s="10" t="s">
        <v>114</v>
      </c>
      <c r="C5388" s="10" t="s">
        <v>4779</v>
      </c>
      <c r="D5388" s="10" t="s">
        <v>5456</v>
      </c>
      <c r="E5388" s="11" t="s">
        <v>5457</v>
      </c>
      <c r="F5388" s="10" t="s">
        <v>5458</v>
      </c>
      <c r="G5388" s="11" t="s">
        <v>5459</v>
      </c>
      <c r="H5388" s="42">
        <v>28013.616300000002</v>
      </c>
      <c r="I5388" s="42">
        <v>36.928026342868897</v>
      </c>
      <c r="J5388" s="42">
        <v>579.01770734719105</v>
      </c>
      <c r="K5388" s="42">
        <v>615.94573369006002</v>
      </c>
      <c r="N5388" s="43"/>
    </row>
    <row r="5389" spans="1:14" x14ac:dyDescent="0.3">
      <c r="A5389" s="10" t="s">
        <v>9</v>
      </c>
      <c r="B5389" s="10" t="s">
        <v>114</v>
      </c>
      <c r="C5389" s="10" t="s">
        <v>4779</v>
      </c>
      <c r="D5389" s="10" t="s">
        <v>5456</v>
      </c>
      <c r="E5389" s="11" t="s">
        <v>5457</v>
      </c>
      <c r="F5389" s="10" t="s">
        <v>4741</v>
      </c>
      <c r="G5389" s="11" t="s">
        <v>4742</v>
      </c>
      <c r="H5389" s="42">
        <v>40926.142500000002</v>
      </c>
      <c r="I5389" s="42">
        <v>53.949538485284997</v>
      </c>
      <c r="J5389" s="42">
        <v>845.90868182753695</v>
      </c>
      <c r="K5389" s="42">
        <v>899.85822031282203</v>
      </c>
      <c r="N5389" s="43"/>
    </row>
    <row r="5390" spans="1:14" x14ac:dyDescent="0.3">
      <c r="A5390" s="10" t="s">
        <v>9</v>
      </c>
      <c r="B5390" s="10" t="s">
        <v>114</v>
      </c>
      <c r="C5390" s="10" t="s">
        <v>4779</v>
      </c>
      <c r="D5390" s="10" t="s">
        <v>5456</v>
      </c>
      <c r="E5390" s="11" t="s">
        <v>5457</v>
      </c>
      <c r="F5390" s="10" t="s">
        <v>5054</v>
      </c>
      <c r="G5390" s="11" t="s">
        <v>5055</v>
      </c>
      <c r="H5390" s="42">
        <v>48367.259299999998</v>
      </c>
      <c r="I5390" s="42">
        <v>63.758545482609598</v>
      </c>
      <c r="J5390" s="42">
        <v>999.71026034163401</v>
      </c>
      <c r="K5390" s="42">
        <v>1063.46880582424</v>
      </c>
      <c r="N5390" s="43"/>
    </row>
    <row r="5391" spans="1:14" x14ac:dyDescent="0.3">
      <c r="A5391" s="10" t="s">
        <v>9</v>
      </c>
      <c r="B5391" s="10" t="s">
        <v>114</v>
      </c>
      <c r="C5391" s="10" t="s">
        <v>4779</v>
      </c>
      <c r="D5391" s="10" t="s">
        <v>6173</v>
      </c>
      <c r="E5391" s="11" t="s">
        <v>6174</v>
      </c>
      <c r="F5391" s="10" t="s">
        <v>13</v>
      </c>
      <c r="G5391" s="11" t="s">
        <v>415</v>
      </c>
      <c r="H5391" s="42">
        <v>0</v>
      </c>
      <c r="I5391" s="42">
        <v>0</v>
      </c>
      <c r="J5391" s="42">
        <v>0</v>
      </c>
      <c r="K5391" s="42">
        <v>0</v>
      </c>
      <c r="N5391" s="43"/>
    </row>
    <row r="5392" spans="1:14" x14ac:dyDescent="0.3">
      <c r="A5392" s="10" t="s">
        <v>9</v>
      </c>
      <c r="B5392" s="10" t="s">
        <v>114</v>
      </c>
      <c r="C5392" s="10" t="s">
        <v>4779</v>
      </c>
      <c r="D5392" s="10" t="s">
        <v>6173</v>
      </c>
      <c r="E5392" s="11" t="s">
        <v>6174</v>
      </c>
      <c r="F5392" s="10" t="s">
        <v>416</v>
      </c>
      <c r="G5392" s="11" t="s">
        <v>417</v>
      </c>
      <c r="H5392" s="42">
        <v>629939.22409999999</v>
      </c>
      <c r="I5392" s="42">
        <v>788.14733415045202</v>
      </c>
      <c r="J5392" s="42">
        <v>13086.6531214773</v>
      </c>
      <c r="K5392" s="42">
        <v>13874.800455627699</v>
      </c>
      <c r="N5392" s="43"/>
    </row>
    <row r="5393" spans="1:14" x14ac:dyDescent="0.3">
      <c r="A5393" s="10" t="s">
        <v>9</v>
      </c>
      <c r="B5393" s="10" t="s">
        <v>114</v>
      </c>
      <c r="C5393" s="10" t="s">
        <v>4779</v>
      </c>
      <c r="D5393" s="10" t="s">
        <v>6173</v>
      </c>
      <c r="E5393" s="11" t="s">
        <v>6174</v>
      </c>
      <c r="F5393" s="10" t="s">
        <v>4731</v>
      </c>
      <c r="G5393" s="11" t="s">
        <v>4732</v>
      </c>
      <c r="H5393" s="42">
        <v>0</v>
      </c>
      <c r="I5393" s="42">
        <v>0</v>
      </c>
      <c r="J5393" s="42">
        <v>0</v>
      </c>
      <c r="K5393" s="42">
        <v>0</v>
      </c>
      <c r="N5393" s="43"/>
    </row>
    <row r="5394" spans="1:14" x14ac:dyDescent="0.3">
      <c r="A5394" s="10" t="s">
        <v>9</v>
      </c>
      <c r="B5394" s="10" t="s">
        <v>114</v>
      </c>
      <c r="C5394" s="10" t="s">
        <v>4779</v>
      </c>
      <c r="D5394" s="10" t="s">
        <v>6173</v>
      </c>
      <c r="E5394" s="11" t="s">
        <v>6174</v>
      </c>
      <c r="F5394" s="10" t="s">
        <v>4786</v>
      </c>
      <c r="G5394" s="11" t="s">
        <v>4787</v>
      </c>
      <c r="H5394" s="42">
        <v>402336.71639999998</v>
      </c>
      <c r="I5394" s="42">
        <v>503.38286349011798</v>
      </c>
      <c r="J5394" s="42">
        <v>8358.3317945139297</v>
      </c>
      <c r="K5394" s="42">
        <v>8861.7146580040499</v>
      </c>
      <c r="N5394" s="43"/>
    </row>
    <row r="5395" spans="1:14" x14ac:dyDescent="0.3">
      <c r="A5395" s="10" t="s">
        <v>9</v>
      </c>
      <c r="B5395" s="10" t="s">
        <v>114</v>
      </c>
      <c r="C5395" s="10" t="s">
        <v>4779</v>
      </c>
      <c r="D5395" s="10" t="s">
        <v>6173</v>
      </c>
      <c r="E5395" s="11" t="s">
        <v>6174</v>
      </c>
      <c r="F5395" s="10" t="s">
        <v>4859</v>
      </c>
      <c r="G5395" s="11" t="s">
        <v>4860</v>
      </c>
      <c r="H5395" s="42">
        <v>137099.1483</v>
      </c>
      <c r="I5395" s="42">
        <v>171.531354374138</v>
      </c>
      <c r="J5395" s="42">
        <v>2848.16205915508</v>
      </c>
      <c r="K5395" s="42">
        <v>3019.6934135292199</v>
      </c>
      <c r="N5395" s="43"/>
    </row>
    <row r="5396" spans="1:14" x14ac:dyDescent="0.3">
      <c r="A5396" s="10" t="s">
        <v>9</v>
      </c>
      <c r="B5396" s="10" t="s">
        <v>114</v>
      </c>
      <c r="C5396" s="10" t="s">
        <v>4779</v>
      </c>
      <c r="D5396" s="10" t="s">
        <v>6173</v>
      </c>
      <c r="E5396" s="11" t="s">
        <v>6174</v>
      </c>
      <c r="F5396" s="10" t="s">
        <v>4788</v>
      </c>
      <c r="G5396" s="11" t="s">
        <v>4789</v>
      </c>
      <c r="H5396" s="42">
        <v>0</v>
      </c>
      <c r="I5396" s="42">
        <v>0</v>
      </c>
      <c r="J5396" s="42">
        <v>0</v>
      </c>
      <c r="K5396" s="42">
        <v>0</v>
      </c>
      <c r="N5396" s="43"/>
    </row>
    <row r="5397" spans="1:14" x14ac:dyDescent="0.3">
      <c r="A5397" s="10" t="s">
        <v>9</v>
      </c>
      <c r="B5397" s="10" t="s">
        <v>114</v>
      </c>
      <c r="C5397" s="10" t="s">
        <v>4779</v>
      </c>
      <c r="D5397" s="10" t="s">
        <v>6173</v>
      </c>
      <c r="E5397" s="11" t="s">
        <v>6174</v>
      </c>
      <c r="F5397" s="10" t="s">
        <v>4741</v>
      </c>
      <c r="G5397" s="11" t="s">
        <v>4742</v>
      </c>
      <c r="H5397" s="42">
        <v>86919.067899999995</v>
      </c>
      <c r="I5397" s="42">
        <v>108.748636433277</v>
      </c>
      <c r="J5397" s="42">
        <v>1805.69751462773</v>
      </c>
      <c r="K5397" s="42">
        <v>1914.4461510610099</v>
      </c>
      <c r="N5397" s="43"/>
    </row>
    <row r="5398" spans="1:14" x14ac:dyDescent="0.3">
      <c r="A5398" s="10" t="s">
        <v>9</v>
      </c>
      <c r="B5398" s="10" t="s">
        <v>114</v>
      </c>
      <c r="C5398" s="10" t="s">
        <v>11</v>
      </c>
      <c r="D5398" s="10" t="s">
        <v>83</v>
      </c>
      <c r="E5398" s="11" t="s">
        <v>496</v>
      </c>
      <c r="F5398" s="10" t="s">
        <v>25</v>
      </c>
      <c r="G5398" s="11" t="s">
        <v>4887</v>
      </c>
      <c r="H5398" s="42">
        <v>152058.97709999999</v>
      </c>
      <c r="I5398" s="42">
        <v>209.36789978010199</v>
      </c>
      <c r="J5398" s="42">
        <v>0</v>
      </c>
      <c r="K5398" s="42">
        <v>209.36789978010199</v>
      </c>
      <c r="N5398" s="43"/>
    </row>
    <row r="5399" spans="1:14" x14ac:dyDescent="0.3">
      <c r="A5399" s="10" t="s">
        <v>9</v>
      </c>
      <c r="B5399" s="10" t="s">
        <v>114</v>
      </c>
      <c r="C5399" s="10" t="s">
        <v>11</v>
      </c>
      <c r="D5399" s="10" t="s">
        <v>83</v>
      </c>
      <c r="E5399" s="11" t="s">
        <v>496</v>
      </c>
      <c r="F5399" s="10" t="s">
        <v>13</v>
      </c>
      <c r="G5399" s="11" t="s">
        <v>415</v>
      </c>
      <c r="H5399" s="42">
        <v>0</v>
      </c>
      <c r="I5399" s="42">
        <v>0</v>
      </c>
      <c r="J5399" s="42">
        <v>0</v>
      </c>
      <c r="K5399" s="42">
        <v>0</v>
      </c>
      <c r="N5399" s="43"/>
    </row>
    <row r="5400" spans="1:14" x14ac:dyDescent="0.3">
      <c r="A5400" s="10" t="s">
        <v>9</v>
      </c>
      <c r="B5400" s="10" t="s">
        <v>114</v>
      </c>
      <c r="C5400" s="10" t="s">
        <v>11</v>
      </c>
      <c r="D5400" s="10" t="s">
        <v>83</v>
      </c>
      <c r="E5400" s="11" t="s">
        <v>496</v>
      </c>
      <c r="F5400" s="10" t="s">
        <v>15</v>
      </c>
      <c r="G5400" s="11" t="s">
        <v>418</v>
      </c>
      <c r="H5400" s="42">
        <v>835189.60569999996</v>
      </c>
      <c r="I5400" s="42">
        <v>1149.96100177728</v>
      </c>
      <c r="J5400" s="42">
        <v>0</v>
      </c>
      <c r="K5400" s="42">
        <v>1149.96100177728</v>
      </c>
      <c r="N5400" s="43"/>
    </row>
    <row r="5401" spans="1:14" x14ac:dyDescent="0.3">
      <c r="A5401" s="10" t="s">
        <v>9</v>
      </c>
      <c r="B5401" s="10" t="s">
        <v>114</v>
      </c>
      <c r="C5401" s="10" t="s">
        <v>11</v>
      </c>
      <c r="D5401" s="10" t="s">
        <v>83</v>
      </c>
      <c r="E5401" s="11" t="s">
        <v>496</v>
      </c>
      <c r="F5401" s="10" t="s">
        <v>17</v>
      </c>
      <c r="G5401" s="11" t="s">
        <v>4798</v>
      </c>
      <c r="H5401" s="42">
        <v>0</v>
      </c>
      <c r="I5401" s="42">
        <v>0</v>
      </c>
      <c r="J5401" s="42">
        <v>0</v>
      </c>
      <c r="K5401" s="42">
        <v>0</v>
      </c>
      <c r="N5401" s="43"/>
    </row>
    <row r="5402" spans="1:14" x14ac:dyDescent="0.3">
      <c r="A5402" s="10" t="s">
        <v>9</v>
      </c>
      <c r="B5402" s="10" t="s">
        <v>114</v>
      </c>
      <c r="C5402" s="10" t="s">
        <v>11</v>
      </c>
      <c r="D5402" s="10" t="s">
        <v>83</v>
      </c>
      <c r="E5402" s="11" t="s">
        <v>496</v>
      </c>
      <c r="F5402" s="10" t="s">
        <v>18</v>
      </c>
      <c r="G5402" s="11" t="s">
        <v>4799</v>
      </c>
      <c r="H5402" s="42">
        <v>958879.37069999997</v>
      </c>
      <c r="I5402" s="42">
        <v>1320.2677262252701</v>
      </c>
      <c r="J5402" s="42">
        <v>13980.5031793653</v>
      </c>
      <c r="K5402" s="42">
        <v>15300.7709055906</v>
      </c>
      <c r="N5402" s="43"/>
    </row>
    <row r="5403" spans="1:14" x14ac:dyDescent="0.3">
      <c r="A5403" s="10" t="s">
        <v>9</v>
      </c>
      <c r="B5403" s="10" t="s">
        <v>114</v>
      </c>
      <c r="C5403" s="10" t="s">
        <v>11</v>
      </c>
      <c r="D5403" s="10" t="s">
        <v>179</v>
      </c>
      <c r="E5403" s="11" t="s">
        <v>572</v>
      </c>
      <c r="F5403" s="10" t="s">
        <v>13</v>
      </c>
      <c r="G5403" s="11" t="s">
        <v>415</v>
      </c>
      <c r="H5403" s="42">
        <v>0</v>
      </c>
      <c r="I5403" s="42">
        <v>0</v>
      </c>
      <c r="J5403" s="42">
        <v>0</v>
      </c>
      <c r="K5403" s="42">
        <v>0</v>
      </c>
      <c r="N5403" s="43"/>
    </row>
    <row r="5404" spans="1:14" x14ac:dyDescent="0.3">
      <c r="A5404" s="10" t="s">
        <v>9</v>
      </c>
      <c r="B5404" s="10" t="s">
        <v>114</v>
      </c>
      <c r="C5404" s="10" t="s">
        <v>11</v>
      </c>
      <c r="D5404" s="10" t="s">
        <v>179</v>
      </c>
      <c r="E5404" s="11" t="s">
        <v>572</v>
      </c>
      <c r="F5404" s="10" t="s">
        <v>15</v>
      </c>
      <c r="G5404" s="11" t="s">
        <v>418</v>
      </c>
      <c r="H5404" s="42">
        <v>7428103.9499000004</v>
      </c>
      <c r="I5404" s="42">
        <v>6644.7348938605001</v>
      </c>
      <c r="J5404" s="42">
        <v>0</v>
      </c>
      <c r="K5404" s="42">
        <v>6644.7348938605001</v>
      </c>
      <c r="N5404" s="43"/>
    </row>
    <row r="5405" spans="1:14" x14ac:dyDescent="0.3">
      <c r="A5405" s="10" t="s">
        <v>9</v>
      </c>
      <c r="B5405" s="10" t="s">
        <v>114</v>
      </c>
      <c r="C5405" s="10" t="s">
        <v>11</v>
      </c>
      <c r="D5405" s="10" t="s">
        <v>179</v>
      </c>
      <c r="E5405" s="11" t="s">
        <v>572</v>
      </c>
      <c r="F5405" s="10" t="s">
        <v>17</v>
      </c>
      <c r="G5405" s="11" t="s">
        <v>4798</v>
      </c>
      <c r="H5405" s="42">
        <v>0</v>
      </c>
      <c r="I5405" s="42">
        <v>0</v>
      </c>
      <c r="J5405" s="42">
        <v>0</v>
      </c>
      <c r="K5405" s="42">
        <v>0</v>
      </c>
      <c r="N5405" s="43"/>
    </row>
    <row r="5406" spans="1:14" x14ac:dyDescent="0.3">
      <c r="A5406" s="10" t="s">
        <v>9</v>
      </c>
      <c r="B5406" s="10" t="s">
        <v>114</v>
      </c>
      <c r="C5406" s="10" t="s">
        <v>11</v>
      </c>
      <c r="D5406" s="10" t="s">
        <v>179</v>
      </c>
      <c r="E5406" s="11" t="s">
        <v>572</v>
      </c>
      <c r="F5406" s="10" t="s">
        <v>18</v>
      </c>
      <c r="G5406" s="11" t="s">
        <v>4799</v>
      </c>
      <c r="H5406" s="42">
        <v>6732674.4649</v>
      </c>
      <c r="I5406" s="42">
        <v>6022.64551593735</v>
      </c>
      <c r="J5406" s="42">
        <v>25244.229298704398</v>
      </c>
      <c r="K5406" s="42">
        <v>31266.8748146418</v>
      </c>
      <c r="N5406" s="43"/>
    </row>
    <row r="5407" spans="1:14" x14ac:dyDescent="0.3">
      <c r="A5407" s="10" t="s">
        <v>9</v>
      </c>
      <c r="B5407" s="10" t="s">
        <v>114</v>
      </c>
      <c r="C5407" s="10" t="s">
        <v>11</v>
      </c>
      <c r="D5407" s="10" t="s">
        <v>180</v>
      </c>
      <c r="E5407" s="11" t="s">
        <v>573</v>
      </c>
      <c r="F5407" s="10" t="s">
        <v>13</v>
      </c>
      <c r="G5407" s="11" t="s">
        <v>415</v>
      </c>
      <c r="H5407" s="42">
        <v>0</v>
      </c>
      <c r="I5407" s="42">
        <v>0</v>
      </c>
      <c r="J5407" s="42">
        <v>0</v>
      </c>
      <c r="K5407" s="42">
        <v>0</v>
      </c>
      <c r="N5407" s="43"/>
    </row>
    <row r="5408" spans="1:14" x14ac:dyDescent="0.3">
      <c r="A5408" s="10" t="s">
        <v>9</v>
      </c>
      <c r="B5408" s="10" t="s">
        <v>114</v>
      </c>
      <c r="C5408" s="10" t="s">
        <v>11</v>
      </c>
      <c r="D5408" s="10" t="s">
        <v>180</v>
      </c>
      <c r="E5408" s="11" t="s">
        <v>573</v>
      </c>
      <c r="F5408" s="10" t="s">
        <v>15</v>
      </c>
      <c r="G5408" s="11" t="s">
        <v>418</v>
      </c>
      <c r="H5408" s="42">
        <v>8381494.9419</v>
      </c>
      <c r="I5408" s="42">
        <v>16557.120626514901</v>
      </c>
      <c r="J5408" s="42">
        <v>0</v>
      </c>
      <c r="K5408" s="42">
        <v>16557.120626514901</v>
      </c>
      <c r="N5408" s="43"/>
    </row>
    <row r="5409" spans="1:14" x14ac:dyDescent="0.3">
      <c r="A5409" s="10" t="s">
        <v>9</v>
      </c>
      <c r="B5409" s="10" t="s">
        <v>114</v>
      </c>
      <c r="C5409" s="10" t="s">
        <v>11</v>
      </c>
      <c r="D5409" s="10" t="s">
        <v>180</v>
      </c>
      <c r="E5409" s="11" t="s">
        <v>573</v>
      </c>
      <c r="F5409" s="10" t="s">
        <v>30</v>
      </c>
      <c r="G5409" s="11" t="s">
        <v>4888</v>
      </c>
      <c r="H5409" s="42">
        <v>2598378.6269</v>
      </c>
      <c r="I5409" s="42">
        <v>4733.4470980306896</v>
      </c>
      <c r="J5409" s="42">
        <v>0</v>
      </c>
      <c r="K5409" s="42">
        <v>4733.4470980306896</v>
      </c>
      <c r="N5409" s="43"/>
    </row>
    <row r="5410" spans="1:14" x14ac:dyDescent="0.3">
      <c r="A5410" s="10" t="s">
        <v>9</v>
      </c>
      <c r="B5410" s="10" t="s">
        <v>114</v>
      </c>
      <c r="C5410" s="10" t="s">
        <v>11</v>
      </c>
      <c r="D5410" s="10" t="s">
        <v>180</v>
      </c>
      <c r="E5410" s="11" t="s">
        <v>573</v>
      </c>
      <c r="F5410" s="10" t="s">
        <v>17</v>
      </c>
      <c r="G5410" s="11" t="s">
        <v>4798</v>
      </c>
      <c r="H5410" s="42">
        <v>0</v>
      </c>
      <c r="I5410" s="42">
        <v>0</v>
      </c>
      <c r="J5410" s="42">
        <v>0</v>
      </c>
      <c r="K5410" s="42">
        <v>0</v>
      </c>
      <c r="N5410" s="43"/>
    </row>
    <row r="5411" spans="1:14" x14ac:dyDescent="0.3">
      <c r="A5411" s="10" t="s">
        <v>9</v>
      </c>
      <c r="B5411" s="10" t="s">
        <v>114</v>
      </c>
      <c r="C5411" s="10" t="s">
        <v>11</v>
      </c>
      <c r="D5411" s="10" t="s">
        <v>180</v>
      </c>
      <c r="E5411" s="11" t="s">
        <v>573</v>
      </c>
      <c r="F5411" s="10" t="s">
        <v>18</v>
      </c>
      <c r="G5411" s="11" t="s">
        <v>4799</v>
      </c>
      <c r="H5411" s="42">
        <v>11318793.6197</v>
      </c>
      <c r="I5411" s="42">
        <v>22359.571008239502</v>
      </c>
      <c r="J5411" s="42">
        <v>458572.45677897101</v>
      </c>
      <c r="K5411" s="42">
        <v>480932.02778721001</v>
      </c>
      <c r="N5411" s="43"/>
    </row>
    <row r="5412" spans="1:14" x14ac:dyDescent="0.3">
      <c r="A5412" s="10" t="s">
        <v>9</v>
      </c>
      <c r="B5412" s="10" t="s">
        <v>114</v>
      </c>
      <c r="C5412" s="10" t="s">
        <v>11</v>
      </c>
      <c r="D5412" s="10" t="s">
        <v>113</v>
      </c>
      <c r="E5412" s="11" t="s">
        <v>508</v>
      </c>
      <c r="F5412" s="10" t="s">
        <v>15</v>
      </c>
      <c r="G5412" s="11" t="s">
        <v>418</v>
      </c>
      <c r="H5412" s="42">
        <v>1697018.9491000001</v>
      </c>
      <c r="I5412" s="42">
        <v>4292.8940749682297</v>
      </c>
      <c r="J5412" s="42">
        <v>0</v>
      </c>
      <c r="K5412" s="42">
        <v>4292.8940749682297</v>
      </c>
      <c r="N5412" s="43"/>
    </row>
    <row r="5413" spans="1:14" x14ac:dyDescent="0.3">
      <c r="A5413" s="10" t="s">
        <v>9</v>
      </c>
      <c r="B5413" s="10" t="s">
        <v>114</v>
      </c>
      <c r="C5413" s="10" t="s">
        <v>11</v>
      </c>
      <c r="D5413" s="10" t="s">
        <v>113</v>
      </c>
      <c r="E5413" s="11" t="s">
        <v>508</v>
      </c>
      <c r="F5413" s="10" t="s">
        <v>17</v>
      </c>
      <c r="G5413" s="11" t="s">
        <v>4798</v>
      </c>
      <c r="H5413" s="42">
        <v>0</v>
      </c>
      <c r="I5413" s="42">
        <v>0</v>
      </c>
      <c r="J5413" s="42">
        <v>0</v>
      </c>
      <c r="K5413" s="42">
        <v>0</v>
      </c>
      <c r="N5413" s="43"/>
    </row>
    <row r="5414" spans="1:14" x14ac:dyDescent="0.3">
      <c r="A5414" s="10" t="s">
        <v>9</v>
      </c>
      <c r="B5414" s="10" t="s">
        <v>114</v>
      </c>
      <c r="C5414" s="10" t="s">
        <v>11</v>
      </c>
      <c r="D5414" s="10" t="s">
        <v>113</v>
      </c>
      <c r="E5414" s="11" t="s">
        <v>508</v>
      </c>
      <c r="F5414" s="10" t="s">
        <v>18</v>
      </c>
      <c r="G5414" s="11" t="s">
        <v>4799</v>
      </c>
      <c r="H5414" s="42">
        <v>2290648.5655</v>
      </c>
      <c r="I5414" s="42">
        <v>5794.5797602268904</v>
      </c>
      <c r="J5414" s="42">
        <v>17742.2180237012</v>
      </c>
      <c r="K5414" s="42">
        <v>23536.797783928101</v>
      </c>
      <c r="N5414" s="43"/>
    </row>
    <row r="5415" spans="1:14" x14ac:dyDescent="0.3">
      <c r="A5415" s="10" t="s">
        <v>9</v>
      </c>
      <c r="B5415" s="10" t="s">
        <v>114</v>
      </c>
      <c r="C5415" s="10" t="s">
        <v>11</v>
      </c>
      <c r="D5415" s="10" t="s">
        <v>181</v>
      </c>
      <c r="E5415" s="11" t="s">
        <v>574</v>
      </c>
      <c r="F5415" s="10" t="s">
        <v>15</v>
      </c>
      <c r="G5415" s="11" t="s">
        <v>418</v>
      </c>
      <c r="H5415" s="42">
        <v>1436090.2899</v>
      </c>
      <c r="I5415" s="42">
        <v>4169.3418058611396</v>
      </c>
      <c r="J5415" s="42">
        <v>0</v>
      </c>
      <c r="K5415" s="42">
        <v>4169.3418058611396</v>
      </c>
      <c r="N5415" s="43"/>
    </row>
    <row r="5416" spans="1:14" x14ac:dyDescent="0.3">
      <c r="A5416" s="10" t="s">
        <v>9</v>
      </c>
      <c r="B5416" s="10" t="s">
        <v>114</v>
      </c>
      <c r="C5416" s="10" t="s">
        <v>11</v>
      </c>
      <c r="D5416" s="10" t="s">
        <v>181</v>
      </c>
      <c r="E5416" s="11" t="s">
        <v>574</v>
      </c>
      <c r="F5416" s="10" t="s">
        <v>17</v>
      </c>
      <c r="G5416" s="11" t="s">
        <v>4798</v>
      </c>
      <c r="H5416" s="42">
        <v>0</v>
      </c>
      <c r="I5416" s="42">
        <v>0</v>
      </c>
      <c r="J5416" s="42">
        <v>0</v>
      </c>
      <c r="K5416" s="42">
        <v>0</v>
      </c>
      <c r="N5416" s="43"/>
    </row>
    <row r="5417" spans="1:14" x14ac:dyDescent="0.3">
      <c r="A5417" s="10" t="s">
        <v>9</v>
      </c>
      <c r="B5417" s="10" t="s">
        <v>114</v>
      </c>
      <c r="C5417" s="10" t="s">
        <v>11</v>
      </c>
      <c r="D5417" s="10" t="s">
        <v>181</v>
      </c>
      <c r="E5417" s="11" t="s">
        <v>574</v>
      </c>
      <c r="F5417" s="10" t="s">
        <v>18</v>
      </c>
      <c r="G5417" s="11" t="s">
        <v>4799</v>
      </c>
      <c r="H5417" s="42">
        <v>1743724.8526999999</v>
      </c>
      <c r="I5417" s="42">
        <v>5062.4845647369302</v>
      </c>
      <c r="J5417" s="42">
        <v>1675.9108145072901</v>
      </c>
      <c r="K5417" s="42">
        <v>6738.3953792442298</v>
      </c>
      <c r="N5417" s="43"/>
    </row>
    <row r="5418" spans="1:14" x14ac:dyDescent="0.3">
      <c r="A5418" s="10" t="s">
        <v>9</v>
      </c>
      <c r="B5418" s="10" t="s">
        <v>114</v>
      </c>
      <c r="C5418" s="10" t="s">
        <v>11</v>
      </c>
      <c r="D5418" s="10" t="s">
        <v>182</v>
      </c>
      <c r="E5418" s="11" t="s">
        <v>575</v>
      </c>
      <c r="F5418" s="10" t="s">
        <v>15</v>
      </c>
      <c r="G5418" s="11" t="s">
        <v>418</v>
      </c>
      <c r="H5418" s="42">
        <v>235618.95550000001</v>
      </c>
      <c r="I5418" s="42">
        <v>492.61289464191401</v>
      </c>
      <c r="J5418" s="42">
        <v>0</v>
      </c>
      <c r="K5418" s="42">
        <v>492.61289464191401</v>
      </c>
      <c r="N5418" s="43"/>
    </row>
    <row r="5419" spans="1:14" x14ac:dyDescent="0.3">
      <c r="A5419" s="10" t="s">
        <v>9</v>
      </c>
      <c r="B5419" s="10" t="s">
        <v>114</v>
      </c>
      <c r="C5419" s="10" t="s">
        <v>11</v>
      </c>
      <c r="D5419" s="10" t="s">
        <v>182</v>
      </c>
      <c r="E5419" s="11" t="s">
        <v>575</v>
      </c>
      <c r="F5419" s="10" t="s">
        <v>17</v>
      </c>
      <c r="G5419" s="11" t="s">
        <v>4798</v>
      </c>
      <c r="H5419" s="42">
        <v>0</v>
      </c>
      <c r="I5419" s="42">
        <v>0</v>
      </c>
      <c r="J5419" s="42">
        <v>0</v>
      </c>
      <c r="K5419" s="42">
        <v>0</v>
      </c>
      <c r="N5419" s="43"/>
    </row>
    <row r="5420" spans="1:14" x14ac:dyDescent="0.3">
      <c r="A5420" s="10" t="s">
        <v>9</v>
      </c>
      <c r="B5420" s="10" t="s">
        <v>114</v>
      </c>
      <c r="C5420" s="10" t="s">
        <v>11</v>
      </c>
      <c r="D5420" s="10" t="s">
        <v>182</v>
      </c>
      <c r="E5420" s="11" t="s">
        <v>575</v>
      </c>
      <c r="F5420" s="10" t="s">
        <v>18</v>
      </c>
      <c r="G5420" s="11" t="s">
        <v>4799</v>
      </c>
      <c r="H5420" s="42">
        <v>444793.31640000001</v>
      </c>
      <c r="I5420" s="42">
        <v>929.93758776183404</v>
      </c>
      <c r="J5420" s="42">
        <v>13.1771217959457</v>
      </c>
      <c r="K5420" s="42">
        <v>943.11470955777997</v>
      </c>
      <c r="N5420" s="43"/>
    </row>
    <row r="5421" spans="1:14" x14ac:dyDescent="0.3">
      <c r="A5421" s="10" t="s">
        <v>9</v>
      </c>
      <c r="B5421" s="10" t="s">
        <v>114</v>
      </c>
      <c r="C5421" s="10" t="s">
        <v>4800</v>
      </c>
      <c r="D5421" s="10" t="s">
        <v>5466</v>
      </c>
      <c r="E5421" s="11" t="s">
        <v>5467</v>
      </c>
      <c r="F5421" s="10" t="s">
        <v>13</v>
      </c>
      <c r="G5421" s="11" t="s">
        <v>415</v>
      </c>
      <c r="H5421" s="42">
        <v>0</v>
      </c>
      <c r="I5421" s="42">
        <v>0</v>
      </c>
      <c r="J5421" s="42">
        <v>0</v>
      </c>
      <c r="K5421" s="42">
        <v>0</v>
      </c>
      <c r="N5421" s="43"/>
    </row>
    <row r="5422" spans="1:14" x14ac:dyDescent="0.3">
      <c r="A5422" s="10" t="s">
        <v>9</v>
      </c>
      <c r="B5422" s="10" t="s">
        <v>114</v>
      </c>
      <c r="C5422" s="10" t="s">
        <v>4800</v>
      </c>
      <c r="D5422" s="10" t="s">
        <v>5466</v>
      </c>
      <c r="E5422" s="11" t="s">
        <v>5467</v>
      </c>
      <c r="F5422" s="10" t="s">
        <v>416</v>
      </c>
      <c r="G5422" s="11" t="s">
        <v>417</v>
      </c>
      <c r="H5422" s="42">
        <v>146714.65470000001</v>
      </c>
      <c r="I5422" s="42">
        <v>118.833920281245</v>
      </c>
      <c r="J5422" s="42">
        <v>2872.4436745291</v>
      </c>
      <c r="K5422" s="42">
        <v>2991.2775948103499</v>
      </c>
      <c r="N5422" s="43"/>
    </row>
    <row r="5423" spans="1:14" x14ac:dyDescent="0.3">
      <c r="A5423" s="10" t="s">
        <v>9</v>
      </c>
      <c r="B5423" s="10" t="s">
        <v>114</v>
      </c>
      <c r="C5423" s="10" t="s">
        <v>4800</v>
      </c>
      <c r="D5423" s="10" t="s">
        <v>5466</v>
      </c>
      <c r="E5423" s="11" t="s">
        <v>5467</v>
      </c>
      <c r="F5423" s="10" t="s">
        <v>4802</v>
      </c>
      <c r="G5423" s="11" t="s">
        <v>4803</v>
      </c>
      <c r="H5423" s="42">
        <v>0</v>
      </c>
      <c r="I5423" s="42">
        <v>0</v>
      </c>
      <c r="J5423" s="42">
        <v>0</v>
      </c>
      <c r="K5423" s="42">
        <v>0</v>
      </c>
      <c r="N5423" s="43"/>
    </row>
    <row r="5424" spans="1:14" x14ac:dyDescent="0.3">
      <c r="A5424" s="10" t="s">
        <v>9</v>
      </c>
      <c r="B5424" s="10" t="s">
        <v>114</v>
      </c>
      <c r="C5424" s="10" t="s">
        <v>4800</v>
      </c>
      <c r="D5424" s="10" t="s">
        <v>6175</v>
      </c>
      <c r="E5424" s="11" t="s">
        <v>6176</v>
      </c>
      <c r="F5424" s="10" t="s">
        <v>416</v>
      </c>
      <c r="G5424" s="11" t="s">
        <v>417</v>
      </c>
      <c r="H5424" s="42">
        <v>201304.26670000001</v>
      </c>
      <c r="I5424" s="42">
        <v>411.29584480607201</v>
      </c>
      <c r="J5424" s="42">
        <v>4.3617664832200296</v>
      </c>
      <c r="K5424" s="42">
        <v>415.65761128929199</v>
      </c>
      <c r="N5424" s="43"/>
    </row>
    <row r="5425" spans="1:14" x14ac:dyDescent="0.3">
      <c r="A5425" s="10" t="s">
        <v>9</v>
      </c>
      <c r="B5425" s="10" t="s">
        <v>114</v>
      </c>
      <c r="C5425" s="10" t="s">
        <v>4800</v>
      </c>
      <c r="D5425" s="10" t="s">
        <v>6175</v>
      </c>
      <c r="E5425" s="11" t="s">
        <v>6176</v>
      </c>
      <c r="F5425" s="10" t="s">
        <v>4802</v>
      </c>
      <c r="G5425" s="11" t="s">
        <v>4803</v>
      </c>
      <c r="H5425" s="42">
        <v>0</v>
      </c>
      <c r="I5425" s="42">
        <v>0</v>
      </c>
      <c r="J5425" s="42">
        <v>0</v>
      </c>
      <c r="K5425" s="42">
        <v>0</v>
      </c>
      <c r="N5425" s="43"/>
    </row>
    <row r="5426" spans="1:14" x14ac:dyDescent="0.3">
      <c r="A5426" s="10" t="s">
        <v>9</v>
      </c>
      <c r="B5426" s="10" t="s">
        <v>114</v>
      </c>
      <c r="C5426" s="10" t="s">
        <v>4800</v>
      </c>
      <c r="D5426" s="10" t="s">
        <v>6177</v>
      </c>
      <c r="E5426" s="11" t="s">
        <v>6178</v>
      </c>
      <c r="F5426" s="10" t="s">
        <v>416</v>
      </c>
      <c r="G5426" s="11" t="s">
        <v>417</v>
      </c>
      <c r="H5426" s="42">
        <v>68166.292799999996</v>
      </c>
      <c r="I5426" s="42">
        <v>230.13901882089999</v>
      </c>
      <c r="J5426" s="42">
        <v>47.533872828393498</v>
      </c>
      <c r="K5426" s="42">
        <v>277.672891649294</v>
      </c>
      <c r="N5426" s="43"/>
    </row>
    <row r="5427" spans="1:14" x14ac:dyDescent="0.3">
      <c r="A5427" s="10" t="s">
        <v>9</v>
      </c>
      <c r="B5427" s="10" t="s">
        <v>114</v>
      </c>
      <c r="C5427" s="10" t="s">
        <v>4800</v>
      </c>
      <c r="D5427" s="10" t="s">
        <v>6177</v>
      </c>
      <c r="E5427" s="11" t="s">
        <v>6178</v>
      </c>
      <c r="F5427" s="10" t="s">
        <v>4802</v>
      </c>
      <c r="G5427" s="11" t="s">
        <v>4803</v>
      </c>
      <c r="H5427" s="42">
        <v>0</v>
      </c>
      <c r="I5427" s="42">
        <v>0</v>
      </c>
      <c r="J5427" s="42">
        <v>0</v>
      </c>
      <c r="K5427" s="42">
        <v>0</v>
      </c>
      <c r="N5427" s="43"/>
    </row>
    <row r="5428" spans="1:14" x14ac:dyDescent="0.3">
      <c r="A5428" s="10" t="s">
        <v>9</v>
      </c>
      <c r="B5428" s="10" t="s">
        <v>114</v>
      </c>
      <c r="C5428" s="10" t="s">
        <v>4800</v>
      </c>
      <c r="D5428" s="10" t="s">
        <v>6179</v>
      </c>
      <c r="E5428" s="11" t="s">
        <v>6180</v>
      </c>
      <c r="F5428" s="10" t="s">
        <v>13</v>
      </c>
      <c r="G5428" s="11" t="s">
        <v>415</v>
      </c>
      <c r="H5428" s="42">
        <v>0</v>
      </c>
      <c r="I5428" s="42">
        <v>0</v>
      </c>
      <c r="J5428" s="42">
        <v>0</v>
      </c>
      <c r="K5428" s="42">
        <v>0</v>
      </c>
      <c r="N5428" s="43"/>
    </row>
    <row r="5429" spans="1:14" x14ac:dyDescent="0.3">
      <c r="A5429" s="10" t="s">
        <v>9</v>
      </c>
      <c r="B5429" s="10" t="s">
        <v>114</v>
      </c>
      <c r="C5429" s="10" t="s">
        <v>4800</v>
      </c>
      <c r="D5429" s="10" t="s">
        <v>6179</v>
      </c>
      <c r="E5429" s="11" t="s">
        <v>6180</v>
      </c>
      <c r="F5429" s="10" t="s">
        <v>416</v>
      </c>
      <c r="G5429" s="11" t="s">
        <v>417</v>
      </c>
      <c r="H5429" s="42">
        <v>428774.74249999999</v>
      </c>
      <c r="I5429" s="42">
        <v>191.093809586714</v>
      </c>
      <c r="J5429" s="42">
        <v>1302.7898415311799</v>
      </c>
      <c r="K5429" s="42">
        <v>1493.8836511178899</v>
      </c>
      <c r="N5429" s="43"/>
    </row>
    <row r="5430" spans="1:14" x14ac:dyDescent="0.3">
      <c r="A5430" s="10" t="s">
        <v>9</v>
      </c>
      <c r="B5430" s="10" t="s">
        <v>114</v>
      </c>
      <c r="C5430" s="10" t="s">
        <v>4800</v>
      </c>
      <c r="D5430" s="10" t="s">
        <v>6181</v>
      </c>
      <c r="E5430" s="11" t="s">
        <v>6182</v>
      </c>
      <c r="F5430" s="10" t="s">
        <v>13</v>
      </c>
      <c r="G5430" s="11" t="s">
        <v>415</v>
      </c>
      <c r="H5430" s="42">
        <v>0</v>
      </c>
      <c r="I5430" s="42">
        <v>0</v>
      </c>
      <c r="J5430" s="42">
        <v>0</v>
      </c>
      <c r="K5430" s="42">
        <v>0</v>
      </c>
      <c r="N5430" s="43"/>
    </row>
    <row r="5431" spans="1:14" x14ac:dyDescent="0.3">
      <c r="A5431" s="10" t="s">
        <v>9</v>
      </c>
      <c r="B5431" s="10" t="s">
        <v>114</v>
      </c>
      <c r="C5431" s="10" t="s">
        <v>4800</v>
      </c>
      <c r="D5431" s="10" t="s">
        <v>6181</v>
      </c>
      <c r="E5431" s="11" t="s">
        <v>6182</v>
      </c>
      <c r="F5431" s="10" t="s">
        <v>416</v>
      </c>
      <c r="G5431" s="11" t="s">
        <v>417</v>
      </c>
      <c r="H5431" s="42">
        <v>1971335.4183</v>
      </c>
      <c r="I5431" s="42">
        <v>4115.9717491226802</v>
      </c>
      <c r="J5431" s="42">
        <v>64143.062299612597</v>
      </c>
      <c r="K5431" s="42">
        <v>68259.034048735295</v>
      </c>
      <c r="N5431" s="43"/>
    </row>
    <row r="5432" spans="1:14" x14ac:dyDescent="0.3">
      <c r="A5432" s="10" t="s">
        <v>9</v>
      </c>
      <c r="B5432" s="10" t="s">
        <v>114</v>
      </c>
      <c r="C5432" s="10" t="s">
        <v>4800</v>
      </c>
      <c r="D5432" s="10" t="s">
        <v>6183</v>
      </c>
      <c r="E5432" s="11" t="s">
        <v>6184</v>
      </c>
      <c r="F5432" s="10" t="s">
        <v>13</v>
      </c>
      <c r="G5432" s="11" t="s">
        <v>415</v>
      </c>
      <c r="H5432" s="42">
        <v>0</v>
      </c>
      <c r="I5432" s="42">
        <v>0</v>
      </c>
      <c r="J5432" s="42">
        <v>0</v>
      </c>
      <c r="K5432" s="42">
        <v>0</v>
      </c>
      <c r="N5432" s="43"/>
    </row>
    <row r="5433" spans="1:14" x14ac:dyDescent="0.3">
      <c r="A5433" s="10" t="s">
        <v>9</v>
      </c>
      <c r="B5433" s="10" t="s">
        <v>114</v>
      </c>
      <c r="C5433" s="10" t="s">
        <v>4800</v>
      </c>
      <c r="D5433" s="10" t="s">
        <v>6183</v>
      </c>
      <c r="E5433" s="11" t="s">
        <v>6184</v>
      </c>
      <c r="F5433" s="10" t="s">
        <v>416</v>
      </c>
      <c r="G5433" s="11" t="s">
        <v>417</v>
      </c>
      <c r="H5433" s="42">
        <v>255567.48800000001</v>
      </c>
      <c r="I5433" s="42">
        <v>527.59171177147095</v>
      </c>
      <c r="J5433" s="42">
        <v>2879.1520227559499</v>
      </c>
      <c r="K5433" s="42">
        <v>3406.7437345274202</v>
      </c>
      <c r="N5433" s="43"/>
    </row>
    <row r="5434" spans="1:14" x14ac:dyDescent="0.3">
      <c r="A5434" s="10" t="s">
        <v>9</v>
      </c>
      <c r="B5434" s="10" t="s">
        <v>114</v>
      </c>
      <c r="C5434" s="10" t="s">
        <v>4800</v>
      </c>
      <c r="D5434" s="10" t="s">
        <v>6183</v>
      </c>
      <c r="E5434" s="11" t="s">
        <v>6184</v>
      </c>
      <c r="F5434" s="10" t="s">
        <v>15</v>
      </c>
      <c r="G5434" s="11" t="s">
        <v>418</v>
      </c>
      <c r="H5434" s="42">
        <v>32545.4575</v>
      </c>
      <c r="I5434" s="42">
        <v>67.186612088860201</v>
      </c>
      <c r="J5434" s="42">
        <v>0</v>
      </c>
      <c r="K5434" s="42">
        <v>67.186612088860201</v>
      </c>
      <c r="N5434" s="43"/>
    </row>
    <row r="5435" spans="1:14" x14ac:dyDescent="0.3">
      <c r="A5435" s="10" t="s">
        <v>9</v>
      </c>
      <c r="B5435" s="10" t="s">
        <v>114</v>
      </c>
      <c r="C5435" s="10" t="s">
        <v>4800</v>
      </c>
      <c r="D5435" s="10" t="s">
        <v>6185</v>
      </c>
      <c r="E5435" s="11" t="s">
        <v>6186</v>
      </c>
      <c r="F5435" s="10" t="s">
        <v>13</v>
      </c>
      <c r="G5435" s="11" t="s">
        <v>415</v>
      </c>
      <c r="H5435" s="42">
        <v>0</v>
      </c>
      <c r="I5435" s="42">
        <v>0</v>
      </c>
      <c r="J5435" s="42">
        <v>0</v>
      </c>
      <c r="K5435" s="42">
        <v>0</v>
      </c>
      <c r="N5435" s="43"/>
    </row>
    <row r="5436" spans="1:14" x14ac:dyDescent="0.3">
      <c r="A5436" s="10" t="s">
        <v>9</v>
      </c>
      <c r="B5436" s="10" t="s">
        <v>114</v>
      </c>
      <c r="C5436" s="10" t="s">
        <v>4800</v>
      </c>
      <c r="D5436" s="10" t="s">
        <v>6185</v>
      </c>
      <c r="E5436" s="11" t="s">
        <v>6186</v>
      </c>
      <c r="F5436" s="10" t="s">
        <v>416</v>
      </c>
      <c r="G5436" s="11" t="s">
        <v>417</v>
      </c>
      <c r="H5436" s="42">
        <v>467369.41310000001</v>
      </c>
      <c r="I5436" s="42">
        <v>610.46410235744099</v>
      </c>
      <c r="J5436" s="42">
        <v>11.323631670605799</v>
      </c>
      <c r="K5436" s="42">
        <v>621.787734028047</v>
      </c>
      <c r="N5436" s="43"/>
    </row>
    <row r="5437" spans="1:14" x14ac:dyDescent="0.3">
      <c r="A5437" s="10" t="s">
        <v>9</v>
      </c>
      <c r="B5437" s="10" t="s">
        <v>114</v>
      </c>
      <c r="C5437" s="10" t="s">
        <v>4800</v>
      </c>
      <c r="D5437" s="10" t="s">
        <v>6185</v>
      </c>
      <c r="E5437" s="11" t="s">
        <v>6186</v>
      </c>
      <c r="F5437" s="10" t="s">
        <v>15</v>
      </c>
      <c r="G5437" s="11" t="s">
        <v>418</v>
      </c>
      <c r="H5437" s="42">
        <v>316533.17959999997</v>
      </c>
      <c r="I5437" s="42">
        <v>413.44627600042901</v>
      </c>
      <c r="J5437" s="42">
        <v>0</v>
      </c>
      <c r="K5437" s="42">
        <v>413.44627600042901</v>
      </c>
      <c r="N5437" s="43"/>
    </row>
    <row r="5438" spans="1:14" x14ac:dyDescent="0.3">
      <c r="A5438" s="10" t="s">
        <v>9</v>
      </c>
      <c r="B5438" s="10" t="s">
        <v>114</v>
      </c>
      <c r="C5438" s="10" t="s">
        <v>4800</v>
      </c>
      <c r="D5438" s="10" t="s">
        <v>6185</v>
      </c>
      <c r="E5438" s="11" t="s">
        <v>6186</v>
      </c>
      <c r="F5438" s="10" t="s">
        <v>4802</v>
      </c>
      <c r="G5438" s="11" t="s">
        <v>4803</v>
      </c>
      <c r="H5438" s="42">
        <v>0</v>
      </c>
      <c r="I5438" s="42">
        <v>0</v>
      </c>
      <c r="J5438" s="42">
        <v>0</v>
      </c>
      <c r="K5438" s="42">
        <v>0</v>
      </c>
      <c r="N5438" s="43"/>
    </row>
    <row r="5439" spans="1:14" x14ac:dyDescent="0.3">
      <c r="A5439" s="10" t="s">
        <v>9</v>
      </c>
      <c r="B5439" s="10" t="s">
        <v>114</v>
      </c>
      <c r="C5439" s="10" t="s">
        <v>4806</v>
      </c>
      <c r="D5439" s="10" t="s">
        <v>6187</v>
      </c>
      <c r="E5439" s="11" t="s">
        <v>6188</v>
      </c>
      <c r="F5439" s="10" t="s">
        <v>4809</v>
      </c>
      <c r="G5439" s="11" t="s">
        <v>4810</v>
      </c>
      <c r="H5439" s="42">
        <v>5994.99</v>
      </c>
      <c r="I5439" s="42">
        <v>9.4558457841026105</v>
      </c>
      <c r="J5439" s="42">
        <v>66.462966632722996</v>
      </c>
      <c r="K5439" s="42">
        <v>75.918812416825602</v>
      </c>
      <c r="N5439" s="43"/>
    </row>
    <row r="5440" spans="1:14" x14ac:dyDescent="0.3">
      <c r="A5440" s="10" t="s">
        <v>9</v>
      </c>
      <c r="B5440" s="10" t="s">
        <v>183</v>
      </c>
      <c r="C5440" s="10" t="s">
        <v>4722</v>
      </c>
      <c r="D5440" s="10" t="s">
        <v>4723</v>
      </c>
      <c r="E5440" s="11" t="s">
        <v>6189</v>
      </c>
      <c r="F5440" s="10" t="s">
        <v>13</v>
      </c>
      <c r="G5440" s="11" t="s">
        <v>415</v>
      </c>
      <c r="H5440" s="42">
        <v>0</v>
      </c>
      <c r="I5440" s="42">
        <v>0</v>
      </c>
      <c r="J5440" s="42">
        <v>0</v>
      </c>
      <c r="K5440" s="42">
        <v>0</v>
      </c>
      <c r="N5440" s="43"/>
    </row>
    <row r="5441" spans="1:14" x14ac:dyDescent="0.3">
      <c r="A5441" s="10" t="s">
        <v>9</v>
      </c>
      <c r="B5441" s="10" t="s">
        <v>183</v>
      </c>
      <c r="C5441" s="10" t="s">
        <v>4722</v>
      </c>
      <c r="D5441" s="10" t="s">
        <v>4723</v>
      </c>
      <c r="E5441" s="11" t="s">
        <v>6189</v>
      </c>
      <c r="F5441" s="10" t="s">
        <v>416</v>
      </c>
      <c r="G5441" s="11" t="s">
        <v>417</v>
      </c>
      <c r="H5441" s="42">
        <v>4767531.4539999999</v>
      </c>
      <c r="I5441" s="42">
        <v>5960.8863562719898</v>
      </c>
      <c r="J5441" s="42">
        <v>13277.7979759625</v>
      </c>
      <c r="K5441" s="42">
        <v>19238.684332234501</v>
      </c>
      <c r="N5441" s="43"/>
    </row>
    <row r="5442" spans="1:14" x14ac:dyDescent="0.3">
      <c r="A5442" s="10" t="s">
        <v>9</v>
      </c>
      <c r="B5442" s="10" t="s">
        <v>183</v>
      </c>
      <c r="C5442" s="10" t="s">
        <v>4722</v>
      </c>
      <c r="D5442" s="10" t="s">
        <v>4723</v>
      </c>
      <c r="E5442" s="11" t="s">
        <v>6189</v>
      </c>
      <c r="F5442" s="10" t="s">
        <v>4725</v>
      </c>
      <c r="G5442" s="11" t="s">
        <v>4726</v>
      </c>
      <c r="H5442" s="42">
        <v>244550.8769</v>
      </c>
      <c r="I5442" s="42">
        <v>305.76410461324099</v>
      </c>
      <c r="J5442" s="42">
        <v>681.08562497318906</v>
      </c>
      <c r="K5442" s="42">
        <v>986.84972958643004</v>
      </c>
      <c r="N5442" s="43"/>
    </row>
    <row r="5443" spans="1:14" x14ac:dyDescent="0.3">
      <c r="A5443" s="10" t="s">
        <v>9</v>
      </c>
      <c r="B5443" s="10" t="s">
        <v>183</v>
      </c>
      <c r="C5443" s="10" t="s">
        <v>4722</v>
      </c>
      <c r="D5443" s="10" t="s">
        <v>4723</v>
      </c>
      <c r="E5443" s="11" t="s">
        <v>6189</v>
      </c>
      <c r="F5443" s="10" t="s">
        <v>15</v>
      </c>
      <c r="G5443" s="11" t="s">
        <v>418</v>
      </c>
      <c r="H5443" s="42">
        <v>48425.9162</v>
      </c>
      <c r="I5443" s="42">
        <v>60.547347448166498</v>
      </c>
      <c r="J5443" s="42">
        <v>0</v>
      </c>
      <c r="K5443" s="42">
        <v>60.547347448166498</v>
      </c>
      <c r="N5443" s="43"/>
    </row>
    <row r="5444" spans="1:14" x14ac:dyDescent="0.3">
      <c r="A5444" s="10" t="s">
        <v>9</v>
      </c>
      <c r="B5444" s="10" t="s">
        <v>183</v>
      </c>
      <c r="C5444" s="10" t="s">
        <v>4722</v>
      </c>
      <c r="D5444" s="10" t="s">
        <v>4723</v>
      </c>
      <c r="E5444" s="11" t="s">
        <v>6189</v>
      </c>
      <c r="F5444" s="10" t="s">
        <v>4729</v>
      </c>
      <c r="G5444" s="11" t="s">
        <v>4730</v>
      </c>
      <c r="H5444" s="42">
        <v>0</v>
      </c>
      <c r="I5444" s="42">
        <v>0</v>
      </c>
      <c r="J5444" s="42">
        <v>0</v>
      </c>
      <c r="K5444" s="42">
        <v>0</v>
      </c>
      <c r="N5444" s="43"/>
    </row>
    <row r="5445" spans="1:14" x14ac:dyDescent="0.3">
      <c r="A5445" s="10" t="s">
        <v>9</v>
      </c>
      <c r="B5445" s="10" t="s">
        <v>183</v>
      </c>
      <c r="C5445" s="10" t="s">
        <v>4722</v>
      </c>
      <c r="D5445" s="10" t="s">
        <v>4723</v>
      </c>
      <c r="E5445" s="11" t="s">
        <v>6189</v>
      </c>
      <c r="F5445" s="10" t="s">
        <v>4731</v>
      </c>
      <c r="G5445" s="11" t="s">
        <v>4732</v>
      </c>
      <c r="H5445" s="42">
        <v>0</v>
      </c>
      <c r="I5445" s="42">
        <v>0</v>
      </c>
      <c r="J5445" s="42">
        <v>0</v>
      </c>
      <c r="K5445" s="42">
        <v>0</v>
      </c>
      <c r="N5445" s="43"/>
    </row>
    <row r="5446" spans="1:14" x14ac:dyDescent="0.3">
      <c r="A5446" s="10" t="s">
        <v>9</v>
      </c>
      <c r="B5446" s="10" t="s">
        <v>183</v>
      </c>
      <c r="C5446" s="10" t="s">
        <v>4722</v>
      </c>
      <c r="D5446" s="10" t="s">
        <v>4723</v>
      </c>
      <c r="E5446" s="11" t="s">
        <v>6189</v>
      </c>
      <c r="F5446" s="10" t="s">
        <v>6161</v>
      </c>
      <c r="G5446" s="11" t="s">
        <v>6190</v>
      </c>
      <c r="H5446" s="42">
        <v>0</v>
      </c>
      <c r="I5446" s="42">
        <v>0</v>
      </c>
      <c r="J5446" s="42">
        <v>0</v>
      </c>
      <c r="K5446" s="42">
        <v>0</v>
      </c>
      <c r="N5446" s="43"/>
    </row>
    <row r="5447" spans="1:14" x14ac:dyDescent="0.3">
      <c r="A5447" s="10" t="s">
        <v>9</v>
      </c>
      <c r="B5447" s="10" t="s">
        <v>183</v>
      </c>
      <c r="C5447" s="10" t="s">
        <v>4722</v>
      </c>
      <c r="D5447" s="10" t="s">
        <v>4723</v>
      </c>
      <c r="E5447" s="11" t="s">
        <v>6189</v>
      </c>
      <c r="F5447" s="10" t="s">
        <v>4733</v>
      </c>
      <c r="G5447" s="11" t="s">
        <v>4734</v>
      </c>
      <c r="H5447" s="42">
        <v>305083.27230000001</v>
      </c>
      <c r="I5447" s="42">
        <v>381.44828892344901</v>
      </c>
      <c r="J5447" s="42">
        <v>849.67117570912706</v>
      </c>
      <c r="K5447" s="42">
        <v>1231.11946463258</v>
      </c>
      <c r="N5447" s="43"/>
    </row>
    <row r="5448" spans="1:14" x14ac:dyDescent="0.3">
      <c r="A5448" s="10" t="s">
        <v>9</v>
      </c>
      <c r="B5448" s="10" t="s">
        <v>183</v>
      </c>
      <c r="C5448" s="10" t="s">
        <v>4722</v>
      </c>
      <c r="D5448" s="10" t="s">
        <v>4723</v>
      </c>
      <c r="E5448" s="11" t="s">
        <v>6189</v>
      </c>
      <c r="F5448" s="10" t="s">
        <v>4735</v>
      </c>
      <c r="G5448" s="11" t="s">
        <v>4736</v>
      </c>
      <c r="H5448" s="42">
        <v>280870.31420000002</v>
      </c>
      <c r="I5448" s="42">
        <v>351.17461519936597</v>
      </c>
      <c r="J5448" s="42">
        <v>782.23695541475195</v>
      </c>
      <c r="K5448" s="42">
        <v>1133.4115706141199</v>
      </c>
      <c r="N5448" s="43"/>
    </row>
    <row r="5449" spans="1:14" x14ac:dyDescent="0.3">
      <c r="A5449" s="10" t="s">
        <v>9</v>
      </c>
      <c r="B5449" s="10" t="s">
        <v>183</v>
      </c>
      <c r="C5449" s="10" t="s">
        <v>4722</v>
      </c>
      <c r="D5449" s="10" t="s">
        <v>4723</v>
      </c>
      <c r="E5449" s="11" t="s">
        <v>6189</v>
      </c>
      <c r="F5449" s="10" t="s">
        <v>5025</v>
      </c>
      <c r="G5449" s="11" t="s">
        <v>5026</v>
      </c>
      <c r="H5449" s="42">
        <v>491523.04969999997</v>
      </c>
      <c r="I5449" s="42">
        <v>614.55557659888996</v>
      </c>
      <c r="J5449" s="42">
        <v>0</v>
      </c>
      <c r="K5449" s="42">
        <v>614.55557659888996</v>
      </c>
      <c r="N5449" s="43"/>
    </row>
    <row r="5450" spans="1:14" x14ac:dyDescent="0.3">
      <c r="A5450" s="10" t="s">
        <v>9</v>
      </c>
      <c r="B5450" s="10" t="s">
        <v>183</v>
      </c>
      <c r="C5450" s="10" t="s">
        <v>4722</v>
      </c>
      <c r="D5450" s="10" t="s">
        <v>4723</v>
      </c>
      <c r="E5450" s="11" t="s">
        <v>6189</v>
      </c>
      <c r="F5450" s="10" t="s">
        <v>4739</v>
      </c>
      <c r="G5450" s="11" t="s">
        <v>4740</v>
      </c>
      <c r="H5450" s="42">
        <v>518157.30359999998</v>
      </c>
      <c r="I5450" s="42">
        <v>647.85661769538206</v>
      </c>
      <c r="J5450" s="42">
        <v>1443.0923142996301</v>
      </c>
      <c r="K5450" s="42">
        <v>2090.9489319950098</v>
      </c>
      <c r="N5450" s="43"/>
    </row>
    <row r="5451" spans="1:14" x14ac:dyDescent="0.3">
      <c r="A5451" s="10" t="s">
        <v>9</v>
      </c>
      <c r="B5451" s="10" t="s">
        <v>183</v>
      </c>
      <c r="C5451" s="10" t="s">
        <v>4722</v>
      </c>
      <c r="D5451" s="10" t="s">
        <v>4723</v>
      </c>
      <c r="E5451" s="11" t="s">
        <v>6189</v>
      </c>
      <c r="F5451" s="10" t="s">
        <v>4741</v>
      </c>
      <c r="G5451" s="11" t="s">
        <v>4742</v>
      </c>
      <c r="H5451" s="42">
        <v>728810.03929999995</v>
      </c>
      <c r="I5451" s="42">
        <v>911.23757909490598</v>
      </c>
      <c r="J5451" s="42">
        <v>2029.77003086069</v>
      </c>
      <c r="K5451" s="42">
        <v>2941.0076099555999</v>
      </c>
      <c r="N5451" s="43"/>
    </row>
    <row r="5452" spans="1:14" x14ac:dyDescent="0.3">
      <c r="A5452" s="10" t="s">
        <v>9</v>
      </c>
      <c r="B5452" s="10" t="s">
        <v>183</v>
      </c>
      <c r="C5452" s="10" t="s">
        <v>4743</v>
      </c>
      <c r="D5452" s="10" t="s">
        <v>4744</v>
      </c>
      <c r="E5452" s="11" t="s">
        <v>6191</v>
      </c>
      <c r="F5452" s="10" t="s">
        <v>13</v>
      </c>
      <c r="G5452" s="11" t="s">
        <v>415</v>
      </c>
      <c r="H5452" s="42">
        <v>0</v>
      </c>
      <c r="I5452" s="42">
        <v>0</v>
      </c>
      <c r="J5452" s="42">
        <v>0</v>
      </c>
      <c r="K5452" s="42">
        <v>0</v>
      </c>
      <c r="N5452" s="43"/>
    </row>
    <row r="5453" spans="1:14" x14ac:dyDescent="0.3">
      <c r="A5453" s="10" t="s">
        <v>9</v>
      </c>
      <c r="B5453" s="10" t="s">
        <v>183</v>
      </c>
      <c r="C5453" s="10" t="s">
        <v>4743</v>
      </c>
      <c r="D5453" s="10" t="s">
        <v>4744</v>
      </c>
      <c r="E5453" s="11" t="s">
        <v>6191</v>
      </c>
      <c r="F5453" s="10" t="s">
        <v>416</v>
      </c>
      <c r="G5453" s="11" t="s">
        <v>417</v>
      </c>
      <c r="H5453" s="42">
        <v>0</v>
      </c>
      <c r="I5453" s="42">
        <v>0</v>
      </c>
      <c r="J5453" s="42">
        <v>0</v>
      </c>
      <c r="K5453" s="42">
        <v>0</v>
      </c>
      <c r="N5453" s="43"/>
    </row>
    <row r="5454" spans="1:14" x14ac:dyDescent="0.3">
      <c r="A5454" s="10" t="s">
        <v>9</v>
      </c>
      <c r="B5454" s="10" t="s">
        <v>183</v>
      </c>
      <c r="C5454" s="10" t="s">
        <v>4743</v>
      </c>
      <c r="D5454" s="10" t="s">
        <v>4744</v>
      </c>
      <c r="E5454" s="11" t="s">
        <v>6191</v>
      </c>
      <c r="F5454" s="10" t="s">
        <v>4746</v>
      </c>
      <c r="G5454" s="11" t="s">
        <v>4747</v>
      </c>
      <c r="H5454" s="42">
        <v>0</v>
      </c>
      <c r="I5454" s="42">
        <v>0</v>
      </c>
      <c r="J5454" s="42">
        <v>0</v>
      </c>
      <c r="K5454" s="42">
        <v>0</v>
      </c>
      <c r="N5454" s="43"/>
    </row>
    <row r="5455" spans="1:14" x14ac:dyDescent="0.3">
      <c r="A5455" s="10" t="s">
        <v>9</v>
      </c>
      <c r="B5455" s="10" t="s">
        <v>183</v>
      </c>
      <c r="C5455" s="10" t="s">
        <v>4743</v>
      </c>
      <c r="D5455" s="10" t="s">
        <v>4744</v>
      </c>
      <c r="E5455" s="11" t="s">
        <v>6191</v>
      </c>
      <c r="F5455" s="10" t="s">
        <v>4748</v>
      </c>
      <c r="G5455" s="11" t="s">
        <v>4749</v>
      </c>
      <c r="H5455" s="42">
        <v>0</v>
      </c>
      <c r="I5455" s="42">
        <v>0</v>
      </c>
      <c r="J5455" s="42">
        <v>0</v>
      </c>
      <c r="K5455" s="42">
        <v>0</v>
      </c>
      <c r="N5455" s="43"/>
    </row>
    <row r="5456" spans="1:14" x14ac:dyDescent="0.3">
      <c r="A5456" s="10" t="s">
        <v>9</v>
      </c>
      <c r="B5456" s="10" t="s">
        <v>183</v>
      </c>
      <c r="C5456" s="10" t="s">
        <v>4743</v>
      </c>
      <c r="D5456" s="10" t="s">
        <v>4744</v>
      </c>
      <c r="E5456" s="11" t="s">
        <v>6191</v>
      </c>
      <c r="F5456" s="10" t="s">
        <v>4760</v>
      </c>
      <c r="G5456" s="11" t="s">
        <v>4761</v>
      </c>
      <c r="H5456" s="42">
        <v>23710.5134</v>
      </c>
      <c r="I5456" s="42">
        <v>48.2268780737705</v>
      </c>
      <c r="J5456" s="42">
        <v>0</v>
      </c>
      <c r="K5456" s="42">
        <v>48.2268780737705</v>
      </c>
      <c r="N5456" s="43"/>
    </row>
    <row r="5457" spans="1:14" x14ac:dyDescent="0.3">
      <c r="A5457" s="10" t="s">
        <v>9</v>
      </c>
      <c r="B5457" s="10" t="s">
        <v>183</v>
      </c>
      <c r="C5457" s="10" t="s">
        <v>4743</v>
      </c>
      <c r="D5457" s="10" t="s">
        <v>4750</v>
      </c>
      <c r="E5457" s="11" t="s">
        <v>4914</v>
      </c>
      <c r="F5457" s="10" t="s">
        <v>13</v>
      </c>
      <c r="G5457" s="11" t="s">
        <v>415</v>
      </c>
      <c r="H5457" s="42">
        <v>0</v>
      </c>
      <c r="I5457" s="42">
        <v>0</v>
      </c>
      <c r="J5457" s="42">
        <v>0</v>
      </c>
      <c r="K5457" s="42">
        <v>0</v>
      </c>
      <c r="N5457" s="43"/>
    </row>
    <row r="5458" spans="1:14" x14ac:dyDescent="0.3">
      <c r="A5458" s="10" t="s">
        <v>9</v>
      </c>
      <c r="B5458" s="10" t="s">
        <v>183</v>
      </c>
      <c r="C5458" s="10" t="s">
        <v>4743</v>
      </c>
      <c r="D5458" s="10" t="s">
        <v>4750</v>
      </c>
      <c r="E5458" s="11" t="s">
        <v>4914</v>
      </c>
      <c r="F5458" s="10" t="s">
        <v>416</v>
      </c>
      <c r="G5458" s="11" t="s">
        <v>417</v>
      </c>
      <c r="H5458" s="42">
        <v>20326.848999999998</v>
      </c>
      <c r="I5458" s="42">
        <v>22.106571737511199</v>
      </c>
      <c r="J5458" s="42">
        <v>4.5674348650845902</v>
      </c>
      <c r="K5458" s="42">
        <v>26.674006602595799</v>
      </c>
      <c r="N5458" s="43"/>
    </row>
    <row r="5459" spans="1:14" x14ac:dyDescent="0.3">
      <c r="A5459" s="10" t="s">
        <v>9</v>
      </c>
      <c r="B5459" s="10" t="s">
        <v>183</v>
      </c>
      <c r="C5459" s="10" t="s">
        <v>4743</v>
      </c>
      <c r="D5459" s="10" t="s">
        <v>4750</v>
      </c>
      <c r="E5459" s="11" t="s">
        <v>4914</v>
      </c>
      <c r="F5459" s="10" t="s">
        <v>4746</v>
      </c>
      <c r="G5459" s="11" t="s">
        <v>4747</v>
      </c>
      <c r="H5459" s="42">
        <v>20326.848999999998</v>
      </c>
      <c r="I5459" s="42">
        <v>22.106571737511199</v>
      </c>
      <c r="J5459" s="42">
        <v>4.5674348650845902</v>
      </c>
      <c r="K5459" s="42">
        <v>26.674006602595799</v>
      </c>
      <c r="N5459" s="43"/>
    </row>
    <row r="5460" spans="1:14" x14ac:dyDescent="0.3">
      <c r="A5460" s="10" t="s">
        <v>9</v>
      </c>
      <c r="B5460" s="10" t="s">
        <v>183</v>
      </c>
      <c r="C5460" s="10" t="s">
        <v>4743</v>
      </c>
      <c r="D5460" s="10" t="s">
        <v>4750</v>
      </c>
      <c r="E5460" s="11" t="s">
        <v>4914</v>
      </c>
      <c r="F5460" s="10" t="s">
        <v>4748</v>
      </c>
      <c r="G5460" s="11" t="s">
        <v>4749</v>
      </c>
      <c r="H5460" s="42">
        <v>31502.9627</v>
      </c>
      <c r="I5460" s="42">
        <v>33.347367042418703</v>
      </c>
      <c r="J5460" s="42">
        <v>0</v>
      </c>
      <c r="K5460" s="42">
        <v>33.347367042418703</v>
      </c>
      <c r="N5460" s="43"/>
    </row>
    <row r="5461" spans="1:14" x14ac:dyDescent="0.3">
      <c r="A5461" s="10" t="s">
        <v>9</v>
      </c>
      <c r="B5461" s="10" t="s">
        <v>183</v>
      </c>
      <c r="C5461" s="10" t="s">
        <v>4743</v>
      </c>
      <c r="D5461" s="10" t="s">
        <v>4750</v>
      </c>
      <c r="E5461" s="11" t="s">
        <v>4914</v>
      </c>
      <c r="F5461" s="10" t="s">
        <v>4760</v>
      </c>
      <c r="G5461" s="11" t="s">
        <v>4761</v>
      </c>
      <c r="H5461" s="42">
        <v>61708.744500000001</v>
      </c>
      <c r="I5461" s="42">
        <v>65.3216072066202</v>
      </c>
      <c r="J5461" s="42">
        <v>0</v>
      </c>
      <c r="K5461" s="42">
        <v>65.3216072066202</v>
      </c>
      <c r="N5461" s="43"/>
    </row>
    <row r="5462" spans="1:14" x14ac:dyDescent="0.3">
      <c r="A5462" s="10" t="s">
        <v>9</v>
      </c>
      <c r="B5462" s="10" t="s">
        <v>183</v>
      </c>
      <c r="C5462" s="10" t="s">
        <v>4743</v>
      </c>
      <c r="D5462" s="10" t="s">
        <v>4752</v>
      </c>
      <c r="E5462" s="11" t="s">
        <v>6192</v>
      </c>
      <c r="F5462" s="10" t="s">
        <v>13</v>
      </c>
      <c r="G5462" s="11" t="s">
        <v>415</v>
      </c>
      <c r="H5462" s="42">
        <v>0</v>
      </c>
      <c r="I5462" s="42">
        <v>0</v>
      </c>
      <c r="J5462" s="42">
        <v>0</v>
      </c>
      <c r="K5462" s="42">
        <v>0</v>
      </c>
      <c r="N5462" s="43"/>
    </row>
    <row r="5463" spans="1:14" x14ac:dyDescent="0.3">
      <c r="A5463" s="10" t="s">
        <v>9</v>
      </c>
      <c r="B5463" s="10" t="s">
        <v>183</v>
      </c>
      <c r="C5463" s="10" t="s">
        <v>4743</v>
      </c>
      <c r="D5463" s="10" t="s">
        <v>4752</v>
      </c>
      <c r="E5463" s="11" t="s">
        <v>6192</v>
      </c>
      <c r="F5463" s="10" t="s">
        <v>416</v>
      </c>
      <c r="G5463" s="11" t="s">
        <v>417</v>
      </c>
      <c r="H5463" s="42">
        <v>22074.1381</v>
      </c>
      <c r="I5463" s="42">
        <v>11.9203321800408</v>
      </c>
      <c r="J5463" s="42">
        <v>62.988898919065498</v>
      </c>
      <c r="K5463" s="42">
        <v>74.909231099106293</v>
      </c>
      <c r="N5463" s="43"/>
    </row>
    <row r="5464" spans="1:14" x14ac:dyDescent="0.3">
      <c r="A5464" s="10" t="s">
        <v>9</v>
      </c>
      <c r="B5464" s="10" t="s">
        <v>183</v>
      </c>
      <c r="C5464" s="10" t="s">
        <v>4743</v>
      </c>
      <c r="D5464" s="10" t="s">
        <v>4752</v>
      </c>
      <c r="E5464" s="11" t="s">
        <v>6192</v>
      </c>
      <c r="F5464" s="10" t="s">
        <v>4746</v>
      </c>
      <c r="G5464" s="11" t="s">
        <v>4747</v>
      </c>
      <c r="H5464" s="42">
        <v>0</v>
      </c>
      <c r="I5464" s="42">
        <v>0</v>
      </c>
      <c r="J5464" s="42">
        <v>0</v>
      </c>
      <c r="K5464" s="42">
        <v>0</v>
      </c>
      <c r="N5464" s="43"/>
    </row>
    <row r="5465" spans="1:14" x14ac:dyDescent="0.3">
      <c r="A5465" s="10" t="s">
        <v>9</v>
      </c>
      <c r="B5465" s="10" t="s">
        <v>183</v>
      </c>
      <c r="C5465" s="10" t="s">
        <v>4743</v>
      </c>
      <c r="D5465" s="10" t="s">
        <v>4752</v>
      </c>
      <c r="E5465" s="11" t="s">
        <v>6192</v>
      </c>
      <c r="F5465" s="10" t="s">
        <v>4748</v>
      </c>
      <c r="G5465" s="11" t="s">
        <v>4749</v>
      </c>
      <c r="H5465" s="42">
        <v>17273.662199999999</v>
      </c>
      <c r="I5465" s="42">
        <v>4.6644520489349004</v>
      </c>
      <c r="J5465" s="42">
        <v>0</v>
      </c>
      <c r="K5465" s="42">
        <v>4.6644520489349004</v>
      </c>
      <c r="N5465" s="43"/>
    </row>
    <row r="5466" spans="1:14" x14ac:dyDescent="0.3">
      <c r="A5466" s="10" t="s">
        <v>9</v>
      </c>
      <c r="B5466" s="10" t="s">
        <v>183</v>
      </c>
      <c r="C5466" s="10" t="s">
        <v>4743</v>
      </c>
      <c r="D5466" s="10" t="s">
        <v>4752</v>
      </c>
      <c r="E5466" s="11" t="s">
        <v>6192</v>
      </c>
      <c r="F5466" s="10" t="s">
        <v>4760</v>
      </c>
      <c r="G5466" s="11" t="s">
        <v>4761</v>
      </c>
      <c r="H5466" s="42">
        <v>69759.020499999999</v>
      </c>
      <c r="I5466" s="42">
        <v>18.837210197621701</v>
      </c>
      <c r="J5466" s="42">
        <v>0</v>
      </c>
      <c r="K5466" s="42">
        <v>18.837210197621701</v>
      </c>
      <c r="N5466" s="43"/>
    </row>
    <row r="5467" spans="1:14" x14ac:dyDescent="0.3">
      <c r="A5467" s="10" t="s">
        <v>9</v>
      </c>
      <c r="B5467" s="10" t="s">
        <v>183</v>
      </c>
      <c r="C5467" s="10" t="s">
        <v>4743</v>
      </c>
      <c r="D5467" s="10" t="s">
        <v>4756</v>
      </c>
      <c r="E5467" s="11" t="s">
        <v>6193</v>
      </c>
      <c r="F5467" s="10" t="s">
        <v>13</v>
      </c>
      <c r="G5467" s="11" t="s">
        <v>415</v>
      </c>
      <c r="H5467" s="42">
        <v>0</v>
      </c>
      <c r="I5467" s="42">
        <v>0</v>
      </c>
      <c r="J5467" s="42">
        <v>0</v>
      </c>
      <c r="K5467" s="42">
        <v>0</v>
      </c>
      <c r="N5467" s="43"/>
    </row>
    <row r="5468" spans="1:14" x14ac:dyDescent="0.3">
      <c r="A5468" s="10" t="s">
        <v>9</v>
      </c>
      <c r="B5468" s="10" t="s">
        <v>183</v>
      </c>
      <c r="C5468" s="10" t="s">
        <v>4743</v>
      </c>
      <c r="D5468" s="10" t="s">
        <v>4756</v>
      </c>
      <c r="E5468" s="11" t="s">
        <v>6193</v>
      </c>
      <c r="F5468" s="10" t="s">
        <v>416</v>
      </c>
      <c r="G5468" s="11" t="s">
        <v>417</v>
      </c>
      <c r="H5468" s="42">
        <v>12923.950500000001</v>
      </c>
      <c r="I5468" s="42">
        <v>3.2486968958784899</v>
      </c>
      <c r="J5468" s="42">
        <v>14.011972672929099</v>
      </c>
      <c r="K5468" s="42">
        <v>17.2606695688076</v>
      </c>
      <c r="N5468" s="43"/>
    </row>
    <row r="5469" spans="1:14" x14ac:dyDescent="0.3">
      <c r="A5469" s="10" t="s">
        <v>9</v>
      </c>
      <c r="B5469" s="10" t="s">
        <v>183</v>
      </c>
      <c r="C5469" s="10" t="s">
        <v>4743</v>
      </c>
      <c r="D5469" s="10" t="s">
        <v>4756</v>
      </c>
      <c r="E5469" s="11" t="s">
        <v>6193</v>
      </c>
      <c r="F5469" s="10" t="s">
        <v>4746</v>
      </c>
      <c r="G5469" s="11" t="s">
        <v>4747</v>
      </c>
      <c r="H5469" s="42">
        <v>0</v>
      </c>
      <c r="I5469" s="42">
        <v>0</v>
      </c>
      <c r="J5469" s="42">
        <v>0</v>
      </c>
      <c r="K5469" s="42">
        <v>0</v>
      </c>
      <c r="N5469" s="43"/>
    </row>
    <row r="5470" spans="1:14" x14ac:dyDescent="0.3">
      <c r="A5470" s="10" t="s">
        <v>9</v>
      </c>
      <c r="B5470" s="10" t="s">
        <v>183</v>
      </c>
      <c r="C5470" s="10" t="s">
        <v>4743</v>
      </c>
      <c r="D5470" s="10" t="s">
        <v>4756</v>
      </c>
      <c r="E5470" s="11" t="s">
        <v>6193</v>
      </c>
      <c r="F5470" s="10" t="s">
        <v>4748</v>
      </c>
      <c r="G5470" s="11" t="s">
        <v>4749</v>
      </c>
      <c r="H5470" s="42">
        <v>26856.108</v>
      </c>
      <c r="I5470" s="42">
        <v>7.8080448361427202</v>
      </c>
      <c r="J5470" s="42">
        <v>0</v>
      </c>
      <c r="K5470" s="42">
        <v>7.8080448361427202</v>
      </c>
      <c r="N5470" s="43"/>
    </row>
    <row r="5471" spans="1:14" x14ac:dyDescent="0.3">
      <c r="A5471" s="10" t="s">
        <v>9</v>
      </c>
      <c r="B5471" s="10" t="s">
        <v>183</v>
      </c>
      <c r="C5471" s="10" t="s">
        <v>4743</v>
      </c>
      <c r="D5471" s="10" t="s">
        <v>4756</v>
      </c>
      <c r="E5471" s="11" t="s">
        <v>6193</v>
      </c>
      <c r="F5471" s="10" t="s">
        <v>4760</v>
      </c>
      <c r="G5471" s="11" t="s">
        <v>4761</v>
      </c>
      <c r="H5471" s="42">
        <v>81553.869300000006</v>
      </c>
      <c r="I5471" s="42">
        <v>23.710668263882901</v>
      </c>
      <c r="J5471" s="42">
        <v>0</v>
      </c>
      <c r="K5471" s="42">
        <v>23.710668263882901</v>
      </c>
      <c r="N5471" s="43"/>
    </row>
    <row r="5472" spans="1:14" x14ac:dyDescent="0.3">
      <c r="A5472" s="10" t="s">
        <v>9</v>
      </c>
      <c r="B5472" s="10" t="s">
        <v>183</v>
      </c>
      <c r="C5472" s="10" t="s">
        <v>4743</v>
      </c>
      <c r="D5472" s="10" t="s">
        <v>4758</v>
      </c>
      <c r="E5472" s="11" t="s">
        <v>6194</v>
      </c>
      <c r="F5472" s="10" t="s">
        <v>13</v>
      </c>
      <c r="G5472" s="11" t="s">
        <v>415</v>
      </c>
      <c r="H5472" s="42">
        <v>0</v>
      </c>
      <c r="I5472" s="42">
        <v>0</v>
      </c>
      <c r="J5472" s="42">
        <v>0</v>
      </c>
      <c r="K5472" s="42">
        <v>0</v>
      </c>
      <c r="N5472" s="43"/>
    </row>
    <row r="5473" spans="1:14" x14ac:dyDescent="0.3">
      <c r="A5473" s="10" t="s">
        <v>9</v>
      </c>
      <c r="B5473" s="10" t="s">
        <v>183</v>
      </c>
      <c r="C5473" s="10" t="s">
        <v>4743</v>
      </c>
      <c r="D5473" s="10" t="s">
        <v>4758</v>
      </c>
      <c r="E5473" s="11" t="s">
        <v>6194</v>
      </c>
      <c r="F5473" s="10" t="s">
        <v>416</v>
      </c>
      <c r="G5473" s="11" t="s">
        <v>417</v>
      </c>
      <c r="H5473" s="42">
        <v>17115.8341</v>
      </c>
      <c r="I5473" s="42">
        <v>57.078222422062403</v>
      </c>
      <c r="J5473" s="42">
        <v>0</v>
      </c>
      <c r="K5473" s="42">
        <v>57.078222422062403</v>
      </c>
      <c r="N5473" s="43"/>
    </row>
    <row r="5474" spans="1:14" x14ac:dyDescent="0.3">
      <c r="A5474" s="10" t="s">
        <v>9</v>
      </c>
      <c r="B5474" s="10" t="s">
        <v>183</v>
      </c>
      <c r="C5474" s="10" t="s">
        <v>4743</v>
      </c>
      <c r="D5474" s="10" t="s">
        <v>4758</v>
      </c>
      <c r="E5474" s="11" t="s">
        <v>6194</v>
      </c>
      <c r="F5474" s="10" t="s">
        <v>4746</v>
      </c>
      <c r="G5474" s="11" t="s">
        <v>4747</v>
      </c>
      <c r="H5474" s="42">
        <v>3159.8463000000002</v>
      </c>
      <c r="I5474" s="42">
        <v>10.537517985611499</v>
      </c>
      <c r="J5474" s="42">
        <v>0</v>
      </c>
      <c r="K5474" s="42">
        <v>10.537517985611499</v>
      </c>
      <c r="N5474" s="43"/>
    </row>
    <row r="5475" spans="1:14" x14ac:dyDescent="0.3">
      <c r="A5475" s="10" t="s">
        <v>9</v>
      </c>
      <c r="B5475" s="10" t="s">
        <v>183</v>
      </c>
      <c r="C5475" s="10" t="s">
        <v>4743</v>
      </c>
      <c r="D5475" s="10" t="s">
        <v>4758</v>
      </c>
      <c r="E5475" s="11" t="s">
        <v>6194</v>
      </c>
      <c r="F5475" s="10" t="s">
        <v>4748</v>
      </c>
      <c r="G5475" s="11" t="s">
        <v>4749</v>
      </c>
      <c r="H5475" s="42">
        <v>17028.060600000001</v>
      </c>
      <c r="I5475" s="42">
        <v>56.785513589128698</v>
      </c>
      <c r="J5475" s="42">
        <v>0</v>
      </c>
      <c r="K5475" s="42">
        <v>56.785513589128698</v>
      </c>
      <c r="N5475" s="43"/>
    </row>
    <row r="5476" spans="1:14" x14ac:dyDescent="0.3">
      <c r="A5476" s="10" t="s">
        <v>9</v>
      </c>
      <c r="B5476" s="10" t="s">
        <v>183</v>
      </c>
      <c r="C5476" s="10" t="s">
        <v>4743</v>
      </c>
      <c r="D5476" s="10" t="s">
        <v>4762</v>
      </c>
      <c r="E5476" s="11" t="s">
        <v>5178</v>
      </c>
      <c r="F5476" s="10" t="s">
        <v>13</v>
      </c>
      <c r="G5476" s="11" t="s">
        <v>415</v>
      </c>
      <c r="H5476" s="42">
        <v>0</v>
      </c>
      <c r="I5476" s="42">
        <v>0</v>
      </c>
      <c r="J5476" s="42">
        <v>0</v>
      </c>
      <c r="K5476" s="42">
        <v>0</v>
      </c>
      <c r="N5476" s="43"/>
    </row>
    <row r="5477" spans="1:14" x14ac:dyDescent="0.3">
      <c r="A5477" s="10" t="s">
        <v>9</v>
      </c>
      <c r="B5477" s="10" t="s">
        <v>183</v>
      </c>
      <c r="C5477" s="10" t="s">
        <v>4743</v>
      </c>
      <c r="D5477" s="10" t="s">
        <v>4762</v>
      </c>
      <c r="E5477" s="11" t="s">
        <v>5178</v>
      </c>
      <c r="F5477" s="10" t="s">
        <v>416</v>
      </c>
      <c r="G5477" s="11" t="s">
        <v>417</v>
      </c>
      <c r="H5477" s="42">
        <v>29814.482100000001</v>
      </c>
      <c r="I5477" s="42">
        <v>18.908577136015001</v>
      </c>
      <c r="J5477" s="42">
        <v>0</v>
      </c>
      <c r="K5477" s="42">
        <v>18.908577136015001</v>
      </c>
      <c r="N5477" s="43"/>
    </row>
    <row r="5478" spans="1:14" x14ac:dyDescent="0.3">
      <c r="A5478" s="10" t="s">
        <v>9</v>
      </c>
      <c r="B5478" s="10" t="s">
        <v>183</v>
      </c>
      <c r="C5478" s="10" t="s">
        <v>4743</v>
      </c>
      <c r="D5478" s="10" t="s">
        <v>4762</v>
      </c>
      <c r="E5478" s="11" t="s">
        <v>5178</v>
      </c>
      <c r="F5478" s="10" t="s">
        <v>4746</v>
      </c>
      <c r="G5478" s="11" t="s">
        <v>4747</v>
      </c>
      <c r="H5478" s="42">
        <v>10907.737300000001</v>
      </c>
      <c r="I5478" s="42">
        <v>6.9177721229323197</v>
      </c>
      <c r="J5478" s="42">
        <v>0</v>
      </c>
      <c r="K5478" s="42">
        <v>6.9177721229323197</v>
      </c>
      <c r="N5478" s="43"/>
    </row>
    <row r="5479" spans="1:14" x14ac:dyDescent="0.3">
      <c r="A5479" s="10" t="s">
        <v>9</v>
      </c>
      <c r="B5479" s="10" t="s">
        <v>183</v>
      </c>
      <c r="C5479" s="10" t="s">
        <v>4743</v>
      </c>
      <c r="D5479" s="10" t="s">
        <v>4762</v>
      </c>
      <c r="E5479" s="11" t="s">
        <v>5178</v>
      </c>
      <c r="F5479" s="10" t="s">
        <v>4748</v>
      </c>
      <c r="G5479" s="11" t="s">
        <v>4749</v>
      </c>
      <c r="H5479" s="42">
        <v>68667.414499999999</v>
      </c>
      <c r="I5479" s="42">
        <v>41.082360821673099</v>
      </c>
      <c r="J5479" s="42">
        <v>0</v>
      </c>
      <c r="K5479" s="42">
        <v>41.082360821673099</v>
      </c>
      <c r="N5479" s="43"/>
    </row>
    <row r="5480" spans="1:14" x14ac:dyDescent="0.3">
      <c r="A5480" s="10" t="s">
        <v>9</v>
      </c>
      <c r="B5480" s="10" t="s">
        <v>183</v>
      </c>
      <c r="C5480" s="10" t="s">
        <v>4743</v>
      </c>
      <c r="D5480" s="10" t="s">
        <v>4762</v>
      </c>
      <c r="E5480" s="11" t="s">
        <v>5178</v>
      </c>
      <c r="F5480" s="10" t="s">
        <v>4760</v>
      </c>
      <c r="G5480" s="11" t="s">
        <v>4761</v>
      </c>
      <c r="H5480" s="42">
        <v>62328.883900000001</v>
      </c>
      <c r="I5480" s="42">
        <v>37.290142899672503</v>
      </c>
      <c r="J5480" s="42">
        <v>0</v>
      </c>
      <c r="K5480" s="42">
        <v>37.290142899672503</v>
      </c>
      <c r="N5480" s="43"/>
    </row>
    <row r="5481" spans="1:14" x14ac:dyDescent="0.3">
      <c r="A5481" s="10" t="s">
        <v>9</v>
      </c>
      <c r="B5481" s="10" t="s">
        <v>183</v>
      </c>
      <c r="C5481" s="10" t="s">
        <v>4743</v>
      </c>
      <c r="D5481" s="10" t="s">
        <v>4762</v>
      </c>
      <c r="E5481" s="11" t="s">
        <v>5178</v>
      </c>
      <c r="F5481" s="10" t="s">
        <v>4754</v>
      </c>
      <c r="G5481" s="11" t="s">
        <v>4755</v>
      </c>
      <c r="H5481" s="42">
        <v>3635.9124999999999</v>
      </c>
      <c r="I5481" s="42">
        <v>2.3059240409774402</v>
      </c>
      <c r="J5481" s="42">
        <v>0</v>
      </c>
      <c r="K5481" s="42">
        <v>2.3059240409774402</v>
      </c>
      <c r="N5481" s="43"/>
    </row>
    <row r="5482" spans="1:14" x14ac:dyDescent="0.3">
      <c r="A5482" s="10" t="s">
        <v>9</v>
      </c>
      <c r="B5482" s="10" t="s">
        <v>183</v>
      </c>
      <c r="C5482" s="10" t="s">
        <v>4743</v>
      </c>
      <c r="D5482" s="10" t="s">
        <v>4766</v>
      </c>
      <c r="E5482" s="11" t="s">
        <v>6195</v>
      </c>
      <c r="F5482" s="10" t="s">
        <v>13</v>
      </c>
      <c r="G5482" s="11" t="s">
        <v>415</v>
      </c>
      <c r="H5482" s="42">
        <v>0</v>
      </c>
      <c r="I5482" s="42">
        <v>0</v>
      </c>
      <c r="J5482" s="42">
        <v>0</v>
      </c>
      <c r="K5482" s="42">
        <v>0</v>
      </c>
      <c r="N5482" s="43"/>
    </row>
    <row r="5483" spans="1:14" x14ac:dyDescent="0.3">
      <c r="A5483" s="10" t="s">
        <v>9</v>
      </c>
      <c r="B5483" s="10" t="s">
        <v>183</v>
      </c>
      <c r="C5483" s="10" t="s">
        <v>4743</v>
      </c>
      <c r="D5483" s="10" t="s">
        <v>4766</v>
      </c>
      <c r="E5483" s="11" t="s">
        <v>6195</v>
      </c>
      <c r="F5483" s="10" t="s">
        <v>416</v>
      </c>
      <c r="G5483" s="11" t="s">
        <v>417</v>
      </c>
      <c r="H5483" s="42">
        <v>8273.5540000000001</v>
      </c>
      <c r="I5483" s="42">
        <v>22.212144323848602</v>
      </c>
      <c r="J5483" s="42">
        <v>0</v>
      </c>
      <c r="K5483" s="42">
        <v>22.212144323848602</v>
      </c>
      <c r="N5483" s="43"/>
    </row>
    <row r="5484" spans="1:14" x14ac:dyDescent="0.3">
      <c r="A5484" s="10" t="s">
        <v>9</v>
      </c>
      <c r="B5484" s="10" t="s">
        <v>183</v>
      </c>
      <c r="C5484" s="10" t="s">
        <v>4743</v>
      </c>
      <c r="D5484" s="10" t="s">
        <v>4766</v>
      </c>
      <c r="E5484" s="11" t="s">
        <v>6195</v>
      </c>
      <c r="F5484" s="10" t="s">
        <v>4746</v>
      </c>
      <c r="G5484" s="11" t="s">
        <v>4747</v>
      </c>
      <c r="H5484" s="42">
        <v>0</v>
      </c>
      <c r="I5484" s="42">
        <v>0</v>
      </c>
      <c r="J5484" s="42">
        <v>0</v>
      </c>
      <c r="K5484" s="42">
        <v>0</v>
      </c>
      <c r="N5484" s="43"/>
    </row>
    <row r="5485" spans="1:14" x14ac:dyDescent="0.3">
      <c r="A5485" s="10" t="s">
        <v>9</v>
      </c>
      <c r="B5485" s="10" t="s">
        <v>183</v>
      </c>
      <c r="C5485" s="10" t="s">
        <v>4743</v>
      </c>
      <c r="D5485" s="10" t="s">
        <v>4766</v>
      </c>
      <c r="E5485" s="11" t="s">
        <v>6195</v>
      </c>
      <c r="F5485" s="10" t="s">
        <v>4748</v>
      </c>
      <c r="G5485" s="11" t="s">
        <v>4749</v>
      </c>
      <c r="H5485" s="42">
        <v>61224.299700000003</v>
      </c>
      <c r="I5485" s="42">
        <v>164.36986799648</v>
      </c>
      <c r="J5485" s="42">
        <v>0</v>
      </c>
      <c r="K5485" s="42">
        <v>164.36986799648</v>
      </c>
      <c r="N5485" s="43"/>
    </row>
    <row r="5486" spans="1:14" x14ac:dyDescent="0.3">
      <c r="A5486" s="10" t="s">
        <v>9</v>
      </c>
      <c r="B5486" s="10" t="s">
        <v>183</v>
      </c>
      <c r="C5486" s="10" t="s">
        <v>4743</v>
      </c>
      <c r="D5486" s="10" t="s">
        <v>4766</v>
      </c>
      <c r="E5486" s="11" t="s">
        <v>6195</v>
      </c>
      <c r="F5486" s="10" t="s">
        <v>4760</v>
      </c>
      <c r="G5486" s="11" t="s">
        <v>4761</v>
      </c>
      <c r="H5486" s="42">
        <v>19304.9594</v>
      </c>
      <c r="I5486" s="42">
        <v>51.828336755646802</v>
      </c>
      <c r="J5486" s="42">
        <v>0</v>
      </c>
      <c r="K5486" s="42">
        <v>51.828336755646802</v>
      </c>
      <c r="N5486" s="43"/>
    </row>
    <row r="5487" spans="1:14" x14ac:dyDescent="0.3">
      <c r="A5487" s="10" t="s">
        <v>9</v>
      </c>
      <c r="B5487" s="10" t="s">
        <v>183</v>
      </c>
      <c r="C5487" s="10" t="s">
        <v>4743</v>
      </c>
      <c r="D5487" s="10" t="s">
        <v>4766</v>
      </c>
      <c r="E5487" s="11" t="s">
        <v>6195</v>
      </c>
      <c r="F5487" s="10" t="s">
        <v>4754</v>
      </c>
      <c r="G5487" s="11" t="s">
        <v>4755</v>
      </c>
      <c r="H5487" s="42">
        <v>0</v>
      </c>
      <c r="I5487" s="42">
        <v>0</v>
      </c>
      <c r="J5487" s="42">
        <v>0</v>
      </c>
      <c r="K5487" s="42">
        <v>0</v>
      </c>
      <c r="N5487" s="43"/>
    </row>
    <row r="5488" spans="1:14" x14ac:dyDescent="0.3">
      <c r="A5488" s="10" t="s">
        <v>9</v>
      </c>
      <c r="B5488" s="10" t="s">
        <v>183</v>
      </c>
      <c r="C5488" s="10" t="s">
        <v>4743</v>
      </c>
      <c r="D5488" s="10" t="s">
        <v>4768</v>
      </c>
      <c r="E5488" s="11" t="s">
        <v>6196</v>
      </c>
      <c r="F5488" s="10" t="s">
        <v>13</v>
      </c>
      <c r="G5488" s="11" t="s">
        <v>415</v>
      </c>
      <c r="H5488" s="42">
        <v>0</v>
      </c>
      <c r="I5488" s="42">
        <v>0</v>
      </c>
      <c r="J5488" s="42">
        <v>0</v>
      </c>
      <c r="K5488" s="42">
        <v>0</v>
      </c>
      <c r="N5488" s="43"/>
    </row>
    <row r="5489" spans="1:14" x14ac:dyDescent="0.3">
      <c r="A5489" s="10" t="s">
        <v>9</v>
      </c>
      <c r="B5489" s="10" t="s">
        <v>183</v>
      </c>
      <c r="C5489" s="10" t="s">
        <v>4743</v>
      </c>
      <c r="D5489" s="10" t="s">
        <v>4768</v>
      </c>
      <c r="E5489" s="11" t="s">
        <v>6196</v>
      </c>
      <c r="F5489" s="10" t="s">
        <v>416</v>
      </c>
      <c r="G5489" s="11" t="s">
        <v>417</v>
      </c>
      <c r="H5489" s="42">
        <v>1254.7845</v>
      </c>
      <c r="I5489" s="42">
        <v>2.7153930964294801</v>
      </c>
      <c r="J5489" s="42">
        <v>0</v>
      </c>
      <c r="K5489" s="42">
        <v>2.7153930964294801</v>
      </c>
      <c r="N5489" s="43"/>
    </row>
    <row r="5490" spans="1:14" x14ac:dyDescent="0.3">
      <c r="A5490" s="10" t="s">
        <v>9</v>
      </c>
      <c r="B5490" s="10" t="s">
        <v>183</v>
      </c>
      <c r="C5490" s="10" t="s">
        <v>4743</v>
      </c>
      <c r="D5490" s="10" t="s">
        <v>4768</v>
      </c>
      <c r="E5490" s="11" t="s">
        <v>6196</v>
      </c>
      <c r="F5490" s="10" t="s">
        <v>4746</v>
      </c>
      <c r="G5490" s="11" t="s">
        <v>4747</v>
      </c>
      <c r="H5490" s="42">
        <v>4768.1812</v>
      </c>
      <c r="I5490" s="42">
        <v>10.318493766432001</v>
      </c>
      <c r="J5490" s="42">
        <v>0</v>
      </c>
      <c r="K5490" s="42">
        <v>10.318493766432001</v>
      </c>
      <c r="N5490" s="43"/>
    </row>
    <row r="5491" spans="1:14" x14ac:dyDescent="0.3">
      <c r="A5491" s="10" t="s">
        <v>9</v>
      </c>
      <c r="B5491" s="10" t="s">
        <v>183</v>
      </c>
      <c r="C5491" s="10" t="s">
        <v>4743</v>
      </c>
      <c r="D5491" s="10" t="s">
        <v>4768</v>
      </c>
      <c r="E5491" s="11" t="s">
        <v>6196</v>
      </c>
      <c r="F5491" s="10" t="s">
        <v>4748</v>
      </c>
      <c r="G5491" s="11" t="s">
        <v>4749</v>
      </c>
      <c r="H5491" s="42">
        <v>69515.062999999995</v>
      </c>
      <c r="I5491" s="42">
        <v>150.43277754219301</v>
      </c>
      <c r="J5491" s="42">
        <v>0</v>
      </c>
      <c r="K5491" s="42">
        <v>150.43277754219301</v>
      </c>
      <c r="N5491" s="43"/>
    </row>
    <row r="5492" spans="1:14" x14ac:dyDescent="0.3">
      <c r="A5492" s="10" t="s">
        <v>9</v>
      </c>
      <c r="B5492" s="10" t="s">
        <v>183</v>
      </c>
      <c r="C5492" s="10" t="s">
        <v>4743</v>
      </c>
      <c r="D5492" s="10" t="s">
        <v>4768</v>
      </c>
      <c r="E5492" s="11" t="s">
        <v>6196</v>
      </c>
      <c r="F5492" s="10" t="s">
        <v>4760</v>
      </c>
      <c r="G5492" s="11" t="s">
        <v>4761</v>
      </c>
      <c r="H5492" s="42">
        <v>24593.7768</v>
      </c>
      <c r="I5492" s="42">
        <v>53.221704690017802</v>
      </c>
      <c r="J5492" s="42">
        <v>0</v>
      </c>
      <c r="K5492" s="42">
        <v>53.221704690017802</v>
      </c>
      <c r="N5492" s="43"/>
    </row>
    <row r="5493" spans="1:14" x14ac:dyDescent="0.3">
      <c r="A5493" s="10" t="s">
        <v>9</v>
      </c>
      <c r="B5493" s="10" t="s">
        <v>183</v>
      </c>
      <c r="C5493" s="10" t="s">
        <v>4743</v>
      </c>
      <c r="D5493" s="10" t="s">
        <v>4768</v>
      </c>
      <c r="E5493" s="11" t="s">
        <v>6196</v>
      </c>
      <c r="F5493" s="10" t="s">
        <v>4754</v>
      </c>
      <c r="G5493" s="11" t="s">
        <v>4755</v>
      </c>
      <c r="H5493" s="42">
        <v>3764.3535999999999</v>
      </c>
      <c r="I5493" s="42">
        <v>8.1461792892884404</v>
      </c>
      <c r="J5493" s="42">
        <v>0</v>
      </c>
      <c r="K5493" s="42">
        <v>8.1461792892884404</v>
      </c>
      <c r="N5493" s="43"/>
    </row>
    <row r="5494" spans="1:14" x14ac:dyDescent="0.3">
      <c r="A5494" s="10" t="s">
        <v>9</v>
      </c>
      <c r="B5494" s="10" t="s">
        <v>183</v>
      </c>
      <c r="C5494" s="10" t="s">
        <v>4743</v>
      </c>
      <c r="D5494" s="10" t="s">
        <v>4770</v>
      </c>
      <c r="E5494" s="11" t="s">
        <v>6197</v>
      </c>
      <c r="F5494" s="10" t="s">
        <v>13</v>
      </c>
      <c r="G5494" s="11" t="s">
        <v>415</v>
      </c>
      <c r="H5494" s="42">
        <v>0</v>
      </c>
      <c r="I5494" s="42">
        <v>0</v>
      </c>
      <c r="J5494" s="42">
        <v>0</v>
      </c>
      <c r="K5494" s="42">
        <v>0</v>
      </c>
      <c r="N5494" s="43"/>
    </row>
    <row r="5495" spans="1:14" x14ac:dyDescent="0.3">
      <c r="A5495" s="10" t="s">
        <v>9</v>
      </c>
      <c r="B5495" s="10" t="s">
        <v>183</v>
      </c>
      <c r="C5495" s="10" t="s">
        <v>4743</v>
      </c>
      <c r="D5495" s="10" t="s">
        <v>4770</v>
      </c>
      <c r="E5495" s="11" t="s">
        <v>6197</v>
      </c>
      <c r="F5495" s="10" t="s">
        <v>416</v>
      </c>
      <c r="G5495" s="11" t="s">
        <v>417</v>
      </c>
      <c r="H5495" s="42">
        <v>33450.872199999998</v>
      </c>
      <c r="I5495" s="42">
        <v>17.868341588096701</v>
      </c>
      <c r="J5495" s="42">
        <v>0</v>
      </c>
      <c r="K5495" s="42">
        <v>17.868341588096701</v>
      </c>
      <c r="N5495" s="43"/>
    </row>
    <row r="5496" spans="1:14" x14ac:dyDescent="0.3">
      <c r="A5496" s="10" t="s">
        <v>9</v>
      </c>
      <c r="B5496" s="10" t="s">
        <v>183</v>
      </c>
      <c r="C5496" s="10" t="s">
        <v>4743</v>
      </c>
      <c r="D5496" s="10" t="s">
        <v>4770</v>
      </c>
      <c r="E5496" s="11" t="s">
        <v>6197</v>
      </c>
      <c r="F5496" s="10" t="s">
        <v>4746</v>
      </c>
      <c r="G5496" s="11" t="s">
        <v>4747</v>
      </c>
      <c r="H5496" s="42">
        <v>4667.5635000000002</v>
      </c>
      <c r="I5496" s="42">
        <v>2.4932569657809398</v>
      </c>
      <c r="J5496" s="42">
        <v>0</v>
      </c>
      <c r="K5496" s="42">
        <v>2.4932569657809398</v>
      </c>
      <c r="N5496" s="43"/>
    </row>
    <row r="5497" spans="1:14" x14ac:dyDescent="0.3">
      <c r="A5497" s="10" t="s">
        <v>9</v>
      </c>
      <c r="B5497" s="10" t="s">
        <v>183</v>
      </c>
      <c r="C5497" s="10" t="s">
        <v>4743</v>
      </c>
      <c r="D5497" s="10" t="s">
        <v>4770</v>
      </c>
      <c r="E5497" s="11" t="s">
        <v>6197</v>
      </c>
      <c r="F5497" s="10" t="s">
        <v>4748</v>
      </c>
      <c r="G5497" s="11" t="s">
        <v>4749</v>
      </c>
      <c r="H5497" s="42">
        <v>111710.8333</v>
      </c>
      <c r="I5497" s="42">
        <v>42.251133227398199</v>
      </c>
      <c r="J5497" s="42">
        <v>0</v>
      </c>
      <c r="K5497" s="42">
        <v>42.251133227398199</v>
      </c>
      <c r="N5497" s="43"/>
    </row>
    <row r="5498" spans="1:14" x14ac:dyDescent="0.3">
      <c r="A5498" s="10" t="s">
        <v>9</v>
      </c>
      <c r="B5498" s="10" t="s">
        <v>183</v>
      </c>
      <c r="C5498" s="10" t="s">
        <v>4743</v>
      </c>
      <c r="D5498" s="10" t="s">
        <v>4770</v>
      </c>
      <c r="E5498" s="11" t="s">
        <v>6197</v>
      </c>
      <c r="F5498" s="10" t="s">
        <v>4760</v>
      </c>
      <c r="G5498" s="11" t="s">
        <v>4761</v>
      </c>
      <c r="H5498" s="42">
        <v>78139.702099999995</v>
      </c>
      <c r="I5498" s="42">
        <v>29.5539014803044</v>
      </c>
      <c r="J5498" s="42">
        <v>0</v>
      </c>
      <c r="K5498" s="42">
        <v>29.5539014803044</v>
      </c>
      <c r="N5498" s="43"/>
    </row>
    <row r="5499" spans="1:14" x14ac:dyDescent="0.3">
      <c r="A5499" s="10" t="s">
        <v>9</v>
      </c>
      <c r="B5499" s="10" t="s">
        <v>183</v>
      </c>
      <c r="C5499" s="10" t="s">
        <v>4743</v>
      </c>
      <c r="D5499" s="10" t="s">
        <v>4772</v>
      </c>
      <c r="E5499" s="11" t="s">
        <v>4846</v>
      </c>
      <c r="F5499" s="10" t="s">
        <v>13</v>
      </c>
      <c r="G5499" s="11" t="s">
        <v>415</v>
      </c>
      <c r="H5499" s="42">
        <v>0</v>
      </c>
      <c r="I5499" s="42">
        <v>0</v>
      </c>
      <c r="J5499" s="42">
        <v>0</v>
      </c>
      <c r="K5499" s="42">
        <v>0</v>
      </c>
      <c r="N5499" s="43"/>
    </row>
    <row r="5500" spans="1:14" x14ac:dyDescent="0.3">
      <c r="A5500" s="10" t="s">
        <v>9</v>
      </c>
      <c r="B5500" s="10" t="s">
        <v>183</v>
      </c>
      <c r="C5500" s="10" t="s">
        <v>4743</v>
      </c>
      <c r="D5500" s="10" t="s">
        <v>4772</v>
      </c>
      <c r="E5500" s="11" t="s">
        <v>4846</v>
      </c>
      <c r="F5500" s="10" t="s">
        <v>416</v>
      </c>
      <c r="G5500" s="11" t="s">
        <v>417</v>
      </c>
      <c r="H5500" s="42">
        <v>14089.055899999999</v>
      </c>
      <c r="I5500" s="42">
        <v>52.604877514942302</v>
      </c>
      <c r="J5500" s="42">
        <v>0</v>
      </c>
      <c r="K5500" s="42">
        <v>52.604877514942302</v>
      </c>
      <c r="N5500" s="43"/>
    </row>
    <row r="5501" spans="1:14" x14ac:dyDescent="0.3">
      <c r="A5501" s="10" t="s">
        <v>9</v>
      </c>
      <c r="B5501" s="10" t="s">
        <v>183</v>
      </c>
      <c r="C5501" s="10" t="s">
        <v>4743</v>
      </c>
      <c r="D5501" s="10" t="s">
        <v>4772</v>
      </c>
      <c r="E5501" s="11" t="s">
        <v>4846</v>
      </c>
      <c r="F5501" s="10" t="s">
        <v>4746</v>
      </c>
      <c r="G5501" s="11" t="s">
        <v>4747</v>
      </c>
      <c r="H5501" s="42">
        <v>1608.5930000000001</v>
      </c>
      <c r="I5501" s="42">
        <v>6.0060686926509002</v>
      </c>
      <c r="J5501" s="42">
        <v>0</v>
      </c>
      <c r="K5501" s="42">
        <v>6.0060686926509002</v>
      </c>
      <c r="N5501" s="43"/>
    </row>
    <row r="5502" spans="1:14" x14ac:dyDescent="0.3">
      <c r="A5502" s="10" t="s">
        <v>9</v>
      </c>
      <c r="B5502" s="10" t="s">
        <v>183</v>
      </c>
      <c r="C5502" s="10" t="s">
        <v>4743</v>
      </c>
      <c r="D5502" s="10" t="s">
        <v>4772</v>
      </c>
      <c r="E5502" s="11" t="s">
        <v>4846</v>
      </c>
      <c r="F5502" s="10" t="s">
        <v>4748</v>
      </c>
      <c r="G5502" s="11" t="s">
        <v>4749</v>
      </c>
      <c r="H5502" s="42">
        <v>12147.650600000001</v>
      </c>
      <c r="I5502" s="42">
        <v>45.356173920363702</v>
      </c>
      <c r="J5502" s="42">
        <v>0</v>
      </c>
      <c r="K5502" s="42">
        <v>45.356173920363702</v>
      </c>
      <c r="N5502" s="43"/>
    </row>
    <row r="5503" spans="1:14" x14ac:dyDescent="0.3">
      <c r="A5503" s="10" t="s">
        <v>9</v>
      </c>
      <c r="B5503" s="10" t="s">
        <v>183</v>
      </c>
      <c r="C5503" s="10" t="s">
        <v>4743</v>
      </c>
      <c r="D5503" s="10" t="s">
        <v>4774</v>
      </c>
      <c r="E5503" s="11" t="s">
        <v>5028</v>
      </c>
      <c r="F5503" s="10" t="s">
        <v>13</v>
      </c>
      <c r="G5503" s="11" t="s">
        <v>415</v>
      </c>
      <c r="H5503" s="42">
        <v>0</v>
      </c>
      <c r="I5503" s="42">
        <v>0</v>
      </c>
      <c r="J5503" s="42">
        <v>0</v>
      </c>
      <c r="K5503" s="42">
        <v>0</v>
      </c>
      <c r="N5503" s="43"/>
    </row>
    <row r="5504" spans="1:14" x14ac:dyDescent="0.3">
      <c r="A5504" s="10" t="s">
        <v>9</v>
      </c>
      <c r="B5504" s="10" t="s">
        <v>183</v>
      </c>
      <c r="C5504" s="10" t="s">
        <v>4743</v>
      </c>
      <c r="D5504" s="10" t="s">
        <v>4774</v>
      </c>
      <c r="E5504" s="11" t="s">
        <v>5028</v>
      </c>
      <c r="F5504" s="10" t="s">
        <v>416</v>
      </c>
      <c r="G5504" s="11" t="s">
        <v>417</v>
      </c>
      <c r="H5504" s="42">
        <v>9670.1795999999995</v>
      </c>
      <c r="I5504" s="42">
        <v>13.214008742607399</v>
      </c>
      <c r="J5504" s="42">
        <v>0</v>
      </c>
      <c r="K5504" s="42">
        <v>13.214008742607399</v>
      </c>
      <c r="N5504" s="43"/>
    </row>
    <row r="5505" spans="1:14" x14ac:dyDescent="0.3">
      <c r="A5505" s="10" t="s">
        <v>9</v>
      </c>
      <c r="B5505" s="10" t="s">
        <v>183</v>
      </c>
      <c r="C5505" s="10" t="s">
        <v>4743</v>
      </c>
      <c r="D5505" s="10" t="s">
        <v>4774</v>
      </c>
      <c r="E5505" s="11" t="s">
        <v>5028</v>
      </c>
      <c r="F5505" s="10" t="s">
        <v>4746</v>
      </c>
      <c r="G5505" s="11" t="s">
        <v>4747</v>
      </c>
      <c r="H5505" s="42">
        <v>3223.3932</v>
      </c>
      <c r="I5505" s="42">
        <v>4.4046695808691201</v>
      </c>
      <c r="J5505" s="42">
        <v>0</v>
      </c>
      <c r="K5505" s="42">
        <v>4.4046695808691201</v>
      </c>
      <c r="N5505" s="43"/>
    </row>
    <row r="5506" spans="1:14" x14ac:dyDescent="0.3">
      <c r="A5506" s="10" t="s">
        <v>9</v>
      </c>
      <c r="B5506" s="10" t="s">
        <v>183</v>
      </c>
      <c r="C5506" s="10" t="s">
        <v>4743</v>
      </c>
      <c r="D5506" s="10" t="s">
        <v>4774</v>
      </c>
      <c r="E5506" s="11" t="s">
        <v>5028</v>
      </c>
      <c r="F5506" s="10" t="s">
        <v>4748</v>
      </c>
      <c r="G5506" s="11" t="s">
        <v>4749</v>
      </c>
      <c r="H5506" s="42">
        <v>18333.0488</v>
      </c>
      <c r="I5506" s="42">
        <v>25.051558241193099</v>
      </c>
      <c r="J5506" s="42">
        <v>0</v>
      </c>
      <c r="K5506" s="42">
        <v>25.051558241193099</v>
      </c>
      <c r="N5506" s="43"/>
    </row>
    <row r="5507" spans="1:14" x14ac:dyDescent="0.3">
      <c r="A5507" s="10" t="s">
        <v>9</v>
      </c>
      <c r="B5507" s="10" t="s">
        <v>183</v>
      </c>
      <c r="C5507" s="10" t="s">
        <v>4743</v>
      </c>
      <c r="D5507" s="10" t="s">
        <v>4774</v>
      </c>
      <c r="E5507" s="11" t="s">
        <v>5028</v>
      </c>
      <c r="F5507" s="10" t="s">
        <v>4760</v>
      </c>
      <c r="G5507" s="11" t="s">
        <v>4761</v>
      </c>
      <c r="H5507" s="42">
        <v>62251.781199999998</v>
      </c>
      <c r="I5507" s="42">
        <v>85.065181280534802</v>
      </c>
      <c r="J5507" s="42">
        <v>0</v>
      </c>
      <c r="K5507" s="42">
        <v>85.065181280534802</v>
      </c>
      <c r="N5507" s="43"/>
    </row>
    <row r="5508" spans="1:14" x14ac:dyDescent="0.3">
      <c r="A5508" s="10" t="s">
        <v>9</v>
      </c>
      <c r="B5508" s="10" t="s">
        <v>183</v>
      </c>
      <c r="C5508" s="10" t="s">
        <v>4779</v>
      </c>
      <c r="D5508" s="10" t="s">
        <v>6198</v>
      </c>
      <c r="E5508" s="11" t="s">
        <v>6199</v>
      </c>
      <c r="F5508" s="10" t="s">
        <v>13</v>
      </c>
      <c r="G5508" s="11" t="s">
        <v>415</v>
      </c>
      <c r="H5508" s="42">
        <v>0</v>
      </c>
      <c r="I5508" s="42">
        <v>0</v>
      </c>
      <c r="J5508" s="42">
        <v>0</v>
      </c>
      <c r="K5508" s="42">
        <v>0</v>
      </c>
      <c r="N5508" s="43"/>
    </row>
    <row r="5509" spans="1:14" x14ac:dyDescent="0.3">
      <c r="A5509" s="10" t="s">
        <v>9</v>
      </c>
      <c r="B5509" s="10" t="s">
        <v>183</v>
      </c>
      <c r="C5509" s="10" t="s">
        <v>4779</v>
      </c>
      <c r="D5509" s="10" t="s">
        <v>6198</v>
      </c>
      <c r="E5509" s="11" t="s">
        <v>6199</v>
      </c>
      <c r="F5509" s="10" t="s">
        <v>416</v>
      </c>
      <c r="G5509" s="11" t="s">
        <v>417</v>
      </c>
      <c r="H5509" s="42">
        <v>380486.93050000002</v>
      </c>
      <c r="I5509" s="42">
        <v>1031.4476324708801</v>
      </c>
      <c r="J5509" s="42">
        <v>23566.990762355501</v>
      </c>
      <c r="K5509" s="42">
        <v>24598.4383948264</v>
      </c>
      <c r="N5509" s="43"/>
    </row>
    <row r="5510" spans="1:14" x14ac:dyDescent="0.3">
      <c r="A5510" s="10" t="s">
        <v>9</v>
      </c>
      <c r="B5510" s="10" t="s">
        <v>183</v>
      </c>
      <c r="C5510" s="10" t="s">
        <v>4779</v>
      </c>
      <c r="D5510" s="10" t="s">
        <v>6198</v>
      </c>
      <c r="E5510" s="11" t="s">
        <v>6199</v>
      </c>
      <c r="F5510" s="10" t="s">
        <v>4731</v>
      </c>
      <c r="G5510" s="11" t="s">
        <v>4732</v>
      </c>
      <c r="H5510" s="42">
        <v>0</v>
      </c>
      <c r="I5510" s="42">
        <v>0</v>
      </c>
      <c r="J5510" s="42">
        <v>0</v>
      </c>
      <c r="K5510" s="42">
        <v>0</v>
      </c>
      <c r="N5510" s="43"/>
    </row>
    <row r="5511" spans="1:14" x14ac:dyDescent="0.3">
      <c r="A5511" s="10" t="s">
        <v>9</v>
      </c>
      <c r="B5511" s="10" t="s">
        <v>183</v>
      </c>
      <c r="C5511" s="10" t="s">
        <v>4779</v>
      </c>
      <c r="D5511" s="10" t="s">
        <v>6198</v>
      </c>
      <c r="E5511" s="11" t="s">
        <v>6199</v>
      </c>
      <c r="F5511" s="10" t="s">
        <v>4786</v>
      </c>
      <c r="G5511" s="11" t="s">
        <v>4787</v>
      </c>
      <c r="H5511" s="42">
        <v>430709.5085</v>
      </c>
      <c r="I5511" s="42">
        <v>1167.5941204135199</v>
      </c>
      <c r="J5511" s="42">
        <v>26677.728450496899</v>
      </c>
      <c r="K5511" s="42">
        <v>27845.322570910499</v>
      </c>
      <c r="N5511" s="43"/>
    </row>
    <row r="5512" spans="1:14" x14ac:dyDescent="0.3">
      <c r="A5512" s="10" t="s">
        <v>9</v>
      </c>
      <c r="B5512" s="10" t="s">
        <v>183</v>
      </c>
      <c r="C5512" s="10" t="s">
        <v>4779</v>
      </c>
      <c r="D5512" s="10" t="s">
        <v>6198</v>
      </c>
      <c r="E5512" s="11" t="s">
        <v>6199</v>
      </c>
      <c r="F5512" s="10" t="s">
        <v>4859</v>
      </c>
      <c r="G5512" s="11" t="s">
        <v>4860</v>
      </c>
      <c r="H5512" s="42">
        <v>42417.718000000001</v>
      </c>
      <c r="I5512" s="42">
        <v>114.98858778939599</v>
      </c>
      <c r="J5512" s="42">
        <v>2627.3122366059602</v>
      </c>
      <c r="K5512" s="42">
        <v>2742.30082439536</v>
      </c>
      <c r="N5512" s="43"/>
    </row>
    <row r="5513" spans="1:14" x14ac:dyDescent="0.3">
      <c r="A5513" s="10" t="s">
        <v>9</v>
      </c>
      <c r="B5513" s="10" t="s">
        <v>183</v>
      </c>
      <c r="C5513" s="10" t="s">
        <v>4779</v>
      </c>
      <c r="D5513" s="10" t="s">
        <v>6198</v>
      </c>
      <c r="E5513" s="11" t="s">
        <v>6199</v>
      </c>
      <c r="F5513" s="10" t="s">
        <v>71</v>
      </c>
      <c r="G5513" s="11" t="s">
        <v>4778</v>
      </c>
      <c r="H5513" s="42">
        <v>318048.04950000002</v>
      </c>
      <c r="I5513" s="42">
        <v>862.18443124488999</v>
      </c>
      <c r="J5513" s="42">
        <v>19699.5871500715</v>
      </c>
      <c r="K5513" s="42">
        <v>20561.7715813164</v>
      </c>
      <c r="N5513" s="43"/>
    </row>
    <row r="5514" spans="1:14" x14ac:dyDescent="0.3">
      <c r="A5514" s="10" t="s">
        <v>9</v>
      </c>
      <c r="B5514" s="10" t="s">
        <v>183</v>
      </c>
      <c r="C5514" s="10" t="s">
        <v>4779</v>
      </c>
      <c r="D5514" s="10" t="s">
        <v>6198</v>
      </c>
      <c r="E5514" s="11" t="s">
        <v>6199</v>
      </c>
      <c r="F5514" s="10" t="s">
        <v>4788</v>
      </c>
      <c r="G5514" s="11" t="s">
        <v>4789</v>
      </c>
      <c r="H5514" s="42">
        <v>0</v>
      </c>
      <c r="I5514" s="42">
        <v>0</v>
      </c>
      <c r="J5514" s="42">
        <v>0</v>
      </c>
      <c r="K5514" s="42">
        <v>0</v>
      </c>
      <c r="N5514" s="43"/>
    </row>
    <row r="5515" spans="1:14" x14ac:dyDescent="0.3">
      <c r="A5515" s="10" t="s">
        <v>9</v>
      </c>
      <c r="B5515" s="10" t="s">
        <v>183</v>
      </c>
      <c r="C5515" s="10" t="s">
        <v>4779</v>
      </c>
      <c r="D5515" s="10" t="s">
        <v>6198</v>
      </c>
      <c r="E5515" s="11" t="s">
        <v>6199</v>
      </c>
      <c r="F5515" s="10" t="s">
        <v>4741</v>
      </c>
      <c r="G5515" s="11" t="s">
        <v>4742</v>
      </c>
      <c r="H5515" s="42">
        <v>40636.173900000002</v>
      </c>
      <c r="I5515" s="42">
        <v>110.159067102241</v>
      </c>
      <c r="J5515" s="42">
        <v>2516.96512266851</v>
      </c>
      <c r="K5515" s="42">
        <v>2627.12418977075</v>
      </c>
      <c r="N5515" s="43"/>
    </row>
    <row r="5516" spans="1:14" x14ac:dyDescent="0.3">
      <c r="A5516" s="10" t="s">
        <v>9</v>
      </c>
      <c r="B5516" s="10" t="s">
        <v>183</v>
      </c>
      <c r="C5516" s="10" t="s">
        <v>4779</v>
      </c>
      <c r="D5516" s="10" t="s">
        <v>6198</v>
      </c>
      <c r="E5516" s="11" t="s">
        <v>6199</v>
      </c>
      <c r="F5516" s="10" t="s">
        <v>5054</v>
      </c>
      <c r="G5516" s="11" t="s">
        <v>5055</v>
      </c>
      <c r="H5516" s="42">
        <v>147953.00039999999</v>
      </c>
      <c r="I5516" s="42">
        <v>401.08019420941298</v>
      </c>
      <c r="J5516" s="42">
        <v>9164.0650812815893</v>
      </c>
      <c r="K5516" s="42">
        <v>9565.1452754910097</v>
      </c>
      <c r="N5516" s="43"/>
    </row>
    <row r="5517" spans="1:14" x14ac:dyDescent="0.3">
      <c r="A5517" s="10" t="s">
        <v>9</v>
      </c>
      <c r="B5517" s="10" t="s">
        <v>183</v>
      </c>
      <c r="C5517" s="10" t="s">
        <v>4779</v>
      </c>
      <c r="D5517" s="10" t="s">
        <v>6200</v>
      </c>
      <c r="E5517" s="11" t="s">
        <v>6201</v>
      </c>
      <c r="F5517" s="10" t="s">
        <v>13</v>
      </c>
      <c r="G5517" s="11" t="s">
        <v>415</v>
      </c>
      <c r="H5517" s="42">
        <v>0</v>
      </c>
      <c r="I5517" s="42">
        <v>0</v>
      </c>
      <c r="J5517" s="42">
        <v>0</v>
      </c>
      <c r="K5517" s="42">
        <v>0</v>
      </c>
      <c r="N5517" s="43"/>
    </row>
    <row r="5518" spans="1:14" x14ac:dyDescent="0.3">
      <c r="A5518" s="10" t="s">
        <v>9</v>
      </c>
      <c r="B5518" s="10" t="s">
        <v>183</v>
      </c>
      <c r="C5518" s="10" t="s">
        <v>4779</v>
      </c>
      <c r="D5518" s="10" t="s">
        <v>6200</v>
      </c>
      <c r="E5518" s="11" t="s">
        <v>6201</v>
      </c>
      <c r="F5518" s="10" t="s">
        <v>416</v>
      </c>
      <c r="G5518" s="11" t="s">
        <v>417</v>
      </c>
      <c r="H5518" s="42">
        <v>686049.54040000006</v>
      </c>
      <c r="I5518" s="42">
        <v>677.47157148571205</v>
      </c>
      <c r="J5518" s="42">
        <v>0</v>
      </c>
      <c r="K5518" s="42">
        <v>677.47157148571205</v>
      </c>
      <c r="N5518" s="43"/>
    </row>
    <row r="5519" spans="1:14" x14ac:dyDescent="0.3">
      <c r="A5519" s="10" t="s">
        <v>9</v>
      </c>
      <c r="B5519" s="10" t="s">
        <v>183</v>
      </c>
      <c r="C5519" s="10" t="s">
        <v>4779</v>
      </c>
      <c r="D5519" s="10" t="s">
        <v>6200</v>
      </c>
      <c r="E5519" s="11" t="s">
        <v>6201</v>
      </c>
      <c r="F5519" s="10" t="s">
        <v>4731</v>
      </c>
      <c r="G5519" s="11" t="s">
        <v>4732</v>
      </c>
      <c r="H5519" s="42">
        <v>0</v>
      </c>
      <c r="I5519" s="42">
        <v>0</v>
      </c>
      <c r="J5519" s="42">
        <v>0</v>
      </c>
      <c r="K5519" s="42">
        <v>0</v>
      </c>
      <c r="N5519" s="43"/>
    </row>
    <row r="5520" spans="1:14" x14ac:dyDescent="0.3">
      <c r="A5520" s="10" t="s">
        <v>9</v>
      </c>
      <c r="B5520" s="10" t="s">
        <v>183</v>
      </c>
      <c r="C5520" s="10" t="s">
        <v>4779</v>
      </c>
      <c r="D5520" s="10" t="s">
        <v>6200</v>
      </c>
      <c r="E5520" s="11" t="s">
        <v>6201</v>
      </c>
      <c r="F5520" s="10" t="s">
        <v>4786</v>
      </c>
      <c r="G5520" s="11" t="s">
        <v>4787</v>
      </c>
      <c r="H5520" s="42">
        <v>239136.69949999999</v>
      </c>
      <c r="I5520" s="42">
        <v>236.14667170348</v>
      </c>
      <c r="J5520" s="42">
        <v>0</v>
      </c>
      <c r="K5520" s="42">
        <v>236.14667170348</v>
      </c>
      <c r="N5520" s="43"/>
    </row>
    <row r="5521" spans="1:14" x14ac:dyDescent="0.3">
      <c r="A5521" s="10" t="s">
        <v>9</v>
      </c>
      <c r="B5521" s="10" t="s">
        <v>183</v>
      </c>
      <c r="C5521" s="10" t="s">
        <v>4779</v>
      </c>
      <c r="D5521" s="10" t="s">
        <v>6200</v>
      </c>
      <c r="E5521" s="11" t="s">
        <v>6201</v>
      </c>
      <c r="F5521" s="10" t="s">
        <v>5730</v>
      </c>
      <c r="G5521" s="11" t="s">
        <v>5731</v>
      </c>
      <c r="H5521" s="42">
        <v>0</v>
      </c>
      <c r="I5521" s="42">
        <v>0</v>
      </c>
      <c r="J5521" s="42">
        <v>0</v>
      </c>
      <c r="K5521" s="42">
        <v>0</v>
      </c>
      <c r="N5521" s="43"/>
    </row>
    <row r="5522" spans="1:14" x14ac:dyDescent="0.3">
      <c r="A5522" s="10" t="s">
        <v>9</v>
      </c>
      <c r="B5522" s="10" t="s">
        <v>183</v>
      </c>
      <c r="C5522" s="10" t="s">
        <v>4779</v>
      </c>
      <c r="D5522" s="10" t="s">
        <v>6200</v>
      </c>
      <c r="E5522" s="11" t="s">
        <v>6201</v>
      </c>
      <c r="F5522" s="10" t="s">
        <v>4748</v>
      </c>
      <c r="G5522" s="11" t="s">
        <v>4749</v>
      </c>
      <c r="H5522" s="42">
        <v>63019.788</v>
      </c>
      <c r="I5522" s="42">
        <v>62.231824807786303</v>
      </c>
      <c r="J5522" s="42">
        <v>0</v>
      </c>
      <c r="K5522" s="42">
        <v>62.231824807786303</v>
      </c>
      <c r="N5522" s="43"/>
    </row>
    <row r="5523" spans="1:14" x14ac:dyDescent="0.3">
      <c r="A5523" s="10" t="s">
        <v>9</v>
      </c>
      <c r="B5523" s="10" t="s">
        <v>183</v>
      </c>
      <c r="C5523" s="10" t="s">
        <v>4779</v>
      </c>
      <c r="D5523" s="10" t="s">
        <v>6200</v>
      </c>
      <c r="E5523" s="11" t="s">
        <v>6201</v>
      </c>
      <c r="F5523" s="10" t="s">
        <v>4794</v>
      </c>
      <c r="G5523" s="11" t="s">
        <v>4795</v>
      </c>
      <c r="H5523" s="42">
        <v>33152.589899999999</v>
      </c>
      <c r="I5523" s="42">
        <v>32.738068974712199</v>
      </c>
      <c r="J5523" s="42">
        <v>0</v>
      </c>
      <c r="K5523" s="42">
        <v>32.738068974712199</v>
      </c>
      <c r="N5523" s="43"/>
    </row>
    <row r="5524" spans="1:14" x14ac:dyDescent="0.3">
      <c r="A5524" s="10" t="s">
        <v>9</v>
      </c>
      <c r="B5524" s="10" t="s">
        <v>183</v>
      </c>
      <c r="C5524" s="10" t="s">
        <v>4779</v>
      </c>
      <c r="D5524" s="10" t="s">
        <v>6200</v>
      </c>
      <c r="E5524" s="11" t="s">
        <v>6201</v>
      </c>
      <c r="F5524" s="10" t="s">
        <v>4859</v>
      </c>
      <c r="G5524" s="11" t="s">
        <v>4860</v>
      </c>
      <c r="H5524" s="42">
        <v>43904.781199999998</v>
      </c>
      <c r="I5524" s="42">
        <v>43.355821074618902</v>
      </c>
      <c r="J5524" s="42">
        <v>0</v>
      </c>
      <c r="K5524" s="42">
        <v>43.355821074618902</v>
      </c>
      <c r="N5524" s="43"/>
    </row>
    <row r="5525" spans="1:14" x14ac:dyDescent="0.3">
      <c r="A5525" s="10" t="s">
        <v>9</v>
      </c>
      <c r="B5525" s="10" t="s">
        <v>183</v>
      </c>
      <c r="C5525" s="10" t="s">
        <v>4779</v>
      </c>
      <c r="D5525" s="10" t="s">
        <v>6200</v>
      </c>
      <c r="E5525" s="11" t="s">
        <v>6201</v>
      </c>
      <c r="F5525" s="10" t="s">
        <v>4788</v>
      </c>
      <c r="G5525" s="11" t="s">
        <v>4789</v>
      </c>
      <c r="H5525" s="42">
        <v>0</v>
      </c>
      <c r="I5525" s="42">
        <v>0</v>
      </c>
      <c r="J5525" s="42">
        <v>0</v>
      </c>
      <c r="K5525" s="42">
        <v>0</v>
      </c>
      <c r="N5525" s="43"/>
    </row>
    <row r="5526" spans="1:14" x14ac:dyDescent="0.3">
      <c r="A5526" s="10" t="s">
        <v>9</v>
      </c>
      <c r="B5526" s="10" t="s">
        <v>183</v>
      </c>
      <c r="C5526" s="10" t="s">
        <v>4779</v>
      </c>
      <c r="D5526" s="10" t="s">
        <v>6200</v>
      </c>
      <c r="E5526" s="11" t="s">
        <v>6201</v>
      </c>
      <c r="F5526" s="10" t="s">
        <v>4741</v>
      </c>
      <c r="G5526" s="11" t="s">
        <v>4742</v>
      </c>
      <c r="H5526" s="42">
        <v>49778.663500000002</v>
      </c>
      <c r="I5526" s="42">
        <v>49.1562597217901</v>
      </c>
      <c r="J5526" s="42">
        <v>0</v>
      </c>
      <c r="K5526" s="42">
        <v>49.1562597217901</v>
      </c>
      <c r="N5526" s="43"/>
    </row>
    <row r="5527" spans="1:14" x14ac:dyDescent="0.3">
      <c r="A5527" s="10" t="s">
        <v>9</v>
      </c>
      <c r="B5527" s="10" t="s">
        <v>183</v>
      </c>
      <c r="C5527" s="10" t="s">
        <v>4779</v>
      </c>
      <c r="D5527" s="10" t="s">
        <v>6202</v>
      </c>
      <c r="E5527" s="11" t="s">
        <v>6203</v>
      </c>
      <c r="F5527" s="10" t="s">
        <v>416</v>
      </c>
      <c r="G5527" s="11" t="s">
        <v>417</v>
      </c>
      <c r="H5527" s="42">
        <v>624547.88989999995</v>
      </c>
      <c r="I5527" s="42">
        <v>697.00392482166899</v>
      </c>
      <c r="J5527" s="42">
        <v>9834.0656424355493</v>
      </c>
      <c r="K5527" s="42">
        <v>10531.0695672572</v>
      </c>
      <c r="N5527" s="43"/>
    </row>
    <row r="5528" spans="1:14" x14ac:dyDescent="0.3">
      <c r="A5528" s="10" t="s">
        <v>9</v>
      </c>
      <c r="B5528" s="10" t="s">
        <v>183</v>
      </c>
      <c r="C5528" s="10" t="s">
        <v>4779</v>
      </c>
      <c r="D5528" s="10" t="s">
        <v>6202</v>
      </c>
      <c r="E5528" s="11" t="s">
        <v>6203</v>
      </c>
      <c r="F5528" s="10" t="s">
        <v>4731</v>
      </c>
      <c r="G5528" s="11" t="s">
        <v>4732</v>
      </c>
      <c r="H5528" s="42">
        <v>0</v>
      </c>
      <c r="I5528" s="42">
        <v>0</v>
      </c>
      <c r="J5528" s="42">
        <v>0</v>
      </c>
      <c r="K5528" s="42">
        <v>0</v>
      </c>
      <c r="N5528" s="43"/>
    </row>
    <row r="5529" spans="1:14" x14ac:dyDescent="0.3">
      <c r="A5529" s="10" t="s">
        <v>9</v>
      </c>
      <c r="B5529" s="10" t="s">
        <v>183</v>
      </c>
      <c r="C5529" s="10" t="s">
        <v>4779</v>
      </c>
      <c r="D5529" s="10" t="s">
        <v>6202</v>
      </c>
      <c r="E5529" s="11" t="s">
        <v>6203</v>
      </c>
      <c r="F5529" s="10" t="s">
        <v>4786</v>
      </c>
      <c r="G5529" s="11" t="s">
        <v>4787</v>
      </c>
      <c r="H5529" s="42">
        <v>179978.05739999999</v>
      </c>
      <c r="I5529" s="42">
        <v>200.85795565436101</v>
      </c>
      <c r="J5529" s="42">
        <v>2833.91563572009</v>
      </c>
      <c r="K5529" s="42">
        <v>3034.77359137445</v>
      </c>
      <c r="N5529" s="43"/>
    </row>
    <row r="5530" spans="1:14" x14ac:dyDescent="0.3">
      <c r="A5530" s="10" t="s">
        <v>9</v>
      </c>
      <c r="B5530" s="10" t="s">
        <v>183</v>
      </c>
      <c r="C5530" s="10" t="s">
        <v>4779</v>
      </c>
      <c r="D5530" s="10" t="s">
        <v>6202</v>
      </c>
      <c r="E5530" s="11" t="s">
        <v>6203</v>
      </c>
      <c r="F5530" s="10" t="s">
        <v>4794</v>
      </c>
      <c r="G5530" s="11" t="s">
        <v>4795</v>
      </c>
      <c r="H5530" s="42">
        <v>14292.0031</v>
      </c>
      <c r="I5530" s="42">
        <v>15.9500695635578</v>
      </c>
      <c r="J5530" s="42">
        <v>225.040384284167</v>
      </c>
      <c r="K5530" s="42">
        <v>240.99045384772501</v>
      </c>
      <c r="N5530" s="43"/>
    </row>
    <row r="5531" spans="1:14" x14ac:dyDescent="0.3">
      <c r="A5531" s="10" t="s">
        <v>9</v>
      </c>
      <c r="B5531" s="10" t="s">
        <v>183</v>
      </c>
      <c r="C5531" s="10" t="s">
        <v>4779</v>
      </c>
      <c r="D5531" s="10" t="s">
        <v>6202</v>
      </c>
      <c r="E5531" s="11" t="s">
        <v>6203</v>
      </c>
      <c r="F5531" s="10" t="s">
        <v>4859</v>
      </c>
      <c r="G5531" s="11" t="s">
        <v>4860</v>
      </c>
      <c r="H5531" s="42">
        <v>218300.86230000001</v>
      </c>
      <c r="I5531" s="42">
        <v>243.62672625399</v>
      </c>
      <c r="J5531" s="42">
        <v>3437.3425068537399</v>
      </c>
      <c r="K5531" s="42">
        <v>3680.9692331077299</v>
      </c>
      <c r="N5531" s="43"/>
    </row>
    <row r="5532" spans="1:14" x14ac:dyDescent="0.3">
      <c r="A5532" s="10" t="s">
        <v>9</v>
      </c>
      <c r="B5532" s="10" t="s">
        <v>183</v>
      </c>
      <c r="C5532" s="10" t="s">
        <v>4779</v>
      </c>
      <c r="D5532" s="10" t="s">
        <v>6202</v>
      </c>
      <c r="E5532" s="11" t="s">
        <v>6203</v>
      </c>
      <c r="F5532" s="10" t="s">
        <v>4741</v>
      </c>
      <c r="G5532" s="11" t="s">
        <v>4742</v>
      </c>
      <c r="H5532" s="42">
        <v>31619.475999999999</v>
      </c>
      <c r="I5532" s="42">
        <v>35.287764521145697</v>
      </c>
      <c r="J5532" s="42">
        <v>497.87695638090099</v>
      </c>
      <c r="K5532" s="42">
        <v>533.16472090204604</v>
      </c>
      <c r="N5532" s="43"/>
    </row>
    <row r="5533" spans="1:14" x14ac:dyDescent="0.3">
      <c r="A5533" s="10" t="s">
        <v>9</v>
      </c>
      <c r="B5533" s="10" t="s">
        <v>183</v>
      </c>
      <c r="C5533" s="10" t="s">
        <v>4779</v>
      </c>
      <c r="D5533" s="10" t="s">
        <v>6202</v>
      </c>
      <c r="E5533" s="11" t="s">
        <v>6203</v>
      </c>
      <c r="F5533" s="10" t="s">
        <v>6204</v>
      </c>
      <c r="G5533" s="11" t="s">
        <v>6205</v>
      </c>
      <c r="H5533" s="42">
        <v>0</v>
      </c>
      <c r="I5533" s="42">
        <v>0</v>
      </c>
      <c r="J5533" s="42">
        <v>0</v>
      </c>
      <c r="K5533" s="42">
        <v>0</v>
      </c>
      <c r="N5533" s="43"/>
    </row>
    <row r="5534" spans="1:14" x14ac:dyDescent="0.3">
      <c r="A5534" s="10" t="s">
        <v>9</v>
      </c>
      <c r="B5534" s="10" t="s">
        <v>183</v>
      </c>
      <c r="C5534" s="10" t="s">
        <v>4779</v>
      </c>
      <c r="D5534" s="10" t="s">
        <v>6202</v>
      </c>
      <c r="E5534" s="11" t="s">
        <v>6203</v>
      </c>
      <c r="F5534" s="10" t="s">
        <v>5054</v>
      </c>
      <c r="G5534" s="11" t="s">
        <v>5055</v>
      </c>
      <c r="H5534" s="42">
        <v>25295.5808</v>
      </c>
      <c r="I5534" s="42">
        <v>28.230211616916499</v>
      </c>
      <c r="J5534" s="42">
        <v>398.30156510472102</v>
      </c>
      <c r="K5534" s="42">
        <v>426.53177672163702</v>
      </c>
      <c r="N5534" s="43"/>
    </row>
    <row r="5535" spans="1:14" x14ac:dyDescent="0.3">
      <c r="A5535" s="10" t="s">
        <v>9</v>
      </c>
      <c r="B5535" s="10" t="s">
        <v>183</v>
      </c>
      <c r="C5535" s="10" t="s">
        <v>4779</v>
      </c>
      <c r="D5535" s="10" t="s">
        <v>6206</v>
      </c>
      <c r="E5535" s="11" t="s">
        <v>6207</v>
      </c>
      <c r="F5535" s="10" t="s">
        <v>416</v>
      </c>
      <c r="G5535" s="11" t="s">
        <v>417</v>
      </c>
      <c r="H5535" s="42">
        <v>107624.73450000001</v>
      </c>
      <c r="I5535" s="42">
        <v>187.16821451005001</v>
      </c>
      <c r="J5535" s="42">
        <v>0</v>
      </c>
      <c r="K5535" s="42">
        <v>187.16821451005001</v>
      </c>
      <c r="N5535" s="43"/>
    </row>
    <row r="5536" spans="1:14" x14ac:dyDescent="0.3">
      <c r="A5536" s="10" t="s">
        <v>9</v>
      </c>
      <c r="B5536" s="10" t="s">
        <v>183</v>
      </c>
      <c r="C5536" s="10" t="s">
        <v>4779</v>
      </c>
      <c r="D5536" s="10" t="s">
        <v>6206</v>
      </c>
      <c r="E5536" s="11" t="s">
        <v>6207</v>
      </c>
      <c r="F5536" s="10" t="s">
        <v>4731</v>
      </c>
      <c r="G5536" s="11" t="s">
        <v>4732</v>
      </c>
      <c r="H5536" s="42">
        <v>0</v>
      </c>
      <c r="I5536" s="42">
        <v>0</v>
      </c>
      <c r="J5536" s="42">
        <v>0</v>
      </c>
      <c r="K5536" s="42">
        <v>0</v>
      </c>
      <c r="N5536" s="43"/>
    </row>
    <row r="5537" spans="1:14" x14ac:dyDescent="0.3">
      <c r="A5537" s="10" t="s">
        <v>9</v>
      </c>
      <c r="B5537" s="10" t="s">
        <v>183</v>
      </c>
      <c r="C5537" s="10" t="s">
        <v>4779</v>
      </c>
      <c r="D5537" s="10" t="s">
        <v>6206</v>
      </c>
      <c r="E5537" s="11" t="s">
        <v>6207</v>
      </c>
      <c r="F5537" s="10" t="s">
        <v>4786</v>
      </c>
      <c r="G5537" s="11" t="s">
        <v>4787</v>
      </c>
      <c r="H5537" s="42">
        <v>0</v>
      </c>
      <c r="I5537" s="42">
        <v>0</v>
      </c>
      <c r="J5537" s="42">
        <v>0</v>
      </c>
      <c r="K5537" s="42">
        <v>0</v>
      </c>
      <c r="N5537" s="43"/>
    </row>
    <row r="5538" spans="1:14" x14ac:dyDescent="0.3">
      <c r="A5538" s="10" t="s">
        <v>9</v>
      </c>
      <c r="B5538" s="10" t="s">
        <v>183</v>
      </c>
      <c r="C5538" s="10" t="s">
        <v>4779</v>
      </c>
      <c r="D5538" s="10" t="s">
        <v>6206</v>
      </c>
      <c r="E5538" s="11" t="s">
        <v>6207</v>
      </c>
      <c r="F5538" s="10" t="s">
        <v>4788</v>
      </c>
      <c r="G5538" s="11" t="s">
        <v>4789</v>
      </c>
      <c r="H5538" s="42">
        <v>0</v>
      </c>
      <c r="I5538" s="42">
        <v>0</v>
      </c>
      <c r="J5538" s="42">
        <v>0</v>
      </c>
      <c r="K5538" s="42">
        <v>0</v>
      </c>
      <c r="N5538" s="43"/>
    </row>
    <row r="5539" spans="1:14" x14ac:dyDescent="0.3">
      <c r="A5539" s="10" t="s">
        <v>9</v>
      </c>
      <c r="B5539" s="10" t="s">
        <v>183</v>
      </c>
      <c r="C5539" s="10" t="s">
        <v>11</v>
      </c>
      <c r="D5539" s="10" t="s">
        <v>186</v>
      </c>
      <c r="E5539" s="11" t="s">
        <v>6208</v>
      </c>
      <c r="F5539" s="10" t="s">
        <v>25</v>
      </c>
      <c r="G5539" s="11" t="s">
        <v>4887</v>
      </c>
      <c r="H5539" s="42">
        <v>657793.64210000006</v>
      </c>
      <c r="I5539" s="42">
        <v>1607.6452469348801</v>
      </c>
      <c r="J5539" s="42">
        <v>0</v>
      </c>
      <c r="K5539" s="42">
        <v>1607.6452469348801</v>
      </c>
      <c r="N5539" s="43"/>
    </row>
    <row r="5540" spans="1:14" x14ac:dyDescent="0.3">
      <c r="A5540" s="10" t="s">
        <v>9</v>
      </c>
      <c r="B5540" s="10" t="s">
        <v>183</v>
      </c>
      <c r="C5540" s="10" t="s">
        <v>11</v>
      </c>
      <c r="D5540" s="10" t="s">
        <v>186</v>
      </c>
      <c r="E5540" s="11" t="s">
        <v>6208</v>
      </c>
      <c r="F5540" s="10" t="s">
        <v>13</v>
      </c>
      <c r="G5540" s="11" t="s">
        <v>415</v>
      </c>
      <c r="H5540" s="42">
        <v>0</v>
      </c>
      <c r="I5540" s="42">
        <v>0</v>
      </c>
      <c r="J5540" s="42">
        <v>0</v>
      </c>
      <c r="K5540" s="42">
        <v>0</v>
      </c>
      <c r="N5540" s="43"/>
    </row>
    <row r="5541" spans="1:14" x14ac:dyDescent="0.3">
      <c r="A5541" s="10" t="s">
        <v>9</v>
      </c>
      <c r="B5541" s="10" t="s">
        <v>183</v>
      </c>
      <c r="C5541" s="10" t="s">
        <v>11</v>
      </c>
      <c r="D5541" s="10" t="s">
        <v>186</v>
      </c>
      <c r="E5541" s="11" t="s">
        <v>6208</v>
      </c>
      <c r="F5541" s="10" t="s">
        <v>15</v>
      </c>
      <c r="G5541" s="11" t="s">
        <v>418</v>
      </c>
      <c r="H5541" s="42">
        <v>295087.88170000003</v>
      </c>
      <c r="I5541" s="42">
        <v>722.42761213172503</v>
      </c>
      <c r="J5541" s="42">
        <v>0</v>
      </c>
      <c r="K5541" s="42">
        <v>722.42761213172503</v>
      </c>
      <c r="N5541" s="43"/>
    </row>
    <row r="5542" spans="1:14" x14ac:dyDescent="0.3">
      <c r="A5542" s="10" t="s">
        <v>9</v>
      </c>
      <c r="B5542" s="10" t="s">
        <v>183</v>
      </c>
      <c r="C5542" s="10" t="s">
        <v>11</v>
      </c>
      <c r="D5542" s="10" t="s">
        <v>186</v>
      </c>
      <c r="E5542" s="11" t="s">
        <v>6208</v>
      </c>
      <c r="F5542" s="10" t="s">
        <v>17</v>
      </c>
      <c r="G5542" s="11" t="s">
        <v>4798</v>
      </c>
      <c r="H5542" s="42">
        <v>0</v>
      </c>
      <c r="I5542" s="42">
        <v>0</v>
      </c>
      <c r="J5542" s="42">
        <v>0</v>
      </c>
      <c r="K5542" s="42">
        <v>0</v>
      </c>
      <c r="N5542" s="43"/>
    </row>
    <row r="5543" spans="1:14" x14ac:dyDescent="0.3">
      <c r="A5543" s="10" t="s">
        <v>9</v>
      </c>
      <c r="B5543" s="10" t="s">
        <v>183</v>
      </c>
      <c r="C5543" s="10" t="s">
        <v>11</v>
      </c>
      <c r="D5543" s="10" t="s">
        <v>186</v>
      </c>
      <c r="E5543" s="11" t="s">
        <v>6208</v>
      </c>
      <c r="F5543" s="10" t="s">
        <v>18</v>
      </c>
      <c r="G5543" s="11" t="s">
        <v>4799</v>
      </c>
      <c r="H5543" s="42">
        <v>1405880.7904000001</v>
      </c>
      <c r="I5543" s="42">
        <v>3441.8461936244598</v>
      </c>
      <c r="J5543" s="42">
        <v>0</v>
      </c>
      <c r="K5543" s="42">
        <v>3441.8461936244598</v>
      </c>
      <c r="N5543" s="43"/>
    </row>
    <row r="5544" spans="1:14" x14ac:dyDescent="0.3">
      <c r="A5544" s="10" t="s">
        <v>9</v>
      </c>
      <c r="B5544" s="10" t="s">
        <v>183</v>
      </c>
      <c r="C5544" s="10" t="s">
        <v>11</v>
      </c>
      <c r="D5544" s="10" t="s">
        <v>184</v>
      </c>
      <c r="E5544" s="11" t="s">
        <v>577</v>
      </c>
      <c r="F5544" s="10" t="s">
        <v>25</v>
      </c>
      <c r="G5544" s="11" t="s">
        <v>4887</v>
      </c>
      <c r="H5544" s="42">
        <v>3612997.1571999998</v>
      </c>
      <c r="I5544" s="42">
        <v>2117.7002016351398</v>
      </c>
      <c r="J5544" s="42">
        <v>0</v>
      </c>
      <c r="K5544" s="42">
        <v>2117.7002016351398</v>
      </c>
      <c r="N5544" s="43"/>
    </row>
    <row r="5545" spans="1:14" x14ac:dyDescent="0.3">
      <c r="A5545" s="10" t="s">
        <v>9</v>
      </c>
      <c r="B5545" s="10" t="s">
        <v>183</v>
      </c>
      <c r="C5545" s="10" t="s">
        <v>11</v>
      </c>
      <c r="D5545" s="10" t="s">
        <v>184</v>
      </c>
      <c r="E5545" s="11" t="s">
        <v>577</v>
      </c>
      <c r="F5545" s="10" t="s">
        <v>13</v>
      </c>
      <c r="G5545" s="11" t="s">
        <v>415</v>
      </c>
      <c r="H5545" s="42">
        <v>0</v>
      </c>
      <c r="I5545" s="42">
        <v>0</v>
      </c>
      <c r="J5545" s="42">
        <v>0</v>
      </c>
      <c r="K5545" s="42">
        <v>0</v>
      </c>
      <c r="N5545" s="43"/>
    </row>
    <row r="5546" spans="1:14" x14ac:dyDescent="0.3">
      <c r="A5546" s="10" t="s">
        <v>9</v>
      </c>
      <c r="B5546" s="10" t="s">
        <v>183</v>
      </c>
      <c r="C5546" s="10" t="s">
        <v>11</v>
      </c>
      <c r="D5546" s="10" t="s">
        <v>184</v>
      </c>
      <c r="E5546" s="11" t="s">
        <v>577</v>
      </c>
      <c r="F5546" s="10" t="s">
        <v>15</v>
      </c>
      <c r="G5546" s="11" t="s">
        <v>418</v>
      </c>
      <c r="H5546" s="42">
        <v>667490.21900000004</v>
      </c>
      <c r="I5546" s="42">
        <v>413.65490473591302</v>
      </c>
      <c r="J5546" s="42">
        <v>0</v>
      </c>
      <c r="K5546" s="42">
        <v>413.65490473591302</v>
      </c>
      <c r="N5546" s="43"/>
    </row>
    <row r="5547" spans="1:14" x14ac:dyDescent="0.3">
      <c r="A5547" s="10" t="s">
        <v>9</v>
      </c>
      <c r="B5547" s="10" t="s">
        <v>183</v>
      </c>
      <c r="C5547" s="10" t="s">
        <v>11</v>
      </c>
      <c r="D5547" s="10" t="s">
        <v>184</v>
      </c>
      <c r="E5547" s="11" t="s">
        <v>577</v>
      </c>
      <c r="F5547" s="10" t="s">
        <v>16</v>
      </c>
      <c r="G5547" s="11" t="s">
        <v>426</v>
      </c>
      <c r="H5547" s="42">
        <v>0</v>
      </c>
      <c r="I5547" s="42">
        <v>0</v>
      </c>
      <c r="J5547" s="42">
        <v>0</v>
      </c>
      <c r="K5547" s="42">
        <v>0</v>
      </c>
      <c r="N5547" s="43"/>
    </row>
    <row r="5548" spans="1:14" x14ac:dyDescent="0.3">
      <c r="A5548" s="10" t="s">
        <v>9</v>
      </c>
      <c r="B5548" s="10" t="s">
        <v>183</v>
      </c>
      <c r="C5548" s="10" t="s">
        <v>11</v>
      </c>
      <c r="D5548" s="10" t="s">
        <v>184</v>
      </c>
      <c r="E5548" s="11" t="s">
        <v>577</v>
      </c>
      <c r="F5548" s="10" t="s">
        <v>17</v>
      </c>
      <c r="G5548" s="11" t="s">
        <v>4798</v>
      </c>
      <c r="H5548" s="42">
        <v>0</v>
      </c>
      <c r="I5548" s="42">
        <v>0</v>
      </c>
      <c r="J5548" s="42">
        <v>0</v>
      </c>
      <c r="K5548" s="42">
        <v>0</v>
      </c>
      <c r="N5548" s="43"/>
    </row>
    <row r="5549" spans="1:14" x14ac:dyDescent="0.3">
      <c r="A5549" s="10" t="s">
        <v>9</v>
      </c>
      <c r="B5549" s="10" t="s">
        <v>183</v>
      </c>
      <c r="C5549" s="10" t="s">
        <v>11</v>
      </c>
      <c r="D5549" s="10" t="s">
        <v>184</v>
      </c>
      <c r="E5549" s="11" t="s">
        <v>577</v>
      </c>
      <c r="F5549" s="10" t="s">
        <v>18</v>
      </c>
      <c r="G5549" s="11" t="s">
        <v>4799</v>
      </c>
      <c r="H5549" s="42">
        <v>5142374.0952000003</v>
      </c>
      <c r="I5549" s="42">
        <v>3186.8156355665601</v>
      </c>
      <c r="J5549" s="42">
        <v>4714.8947769271299</v>
      </c>
      <c r="K5549" s="42">
        <v>7901.7104124936895</v>
      </c>
      <c r="N5549" s="43"/>
    </row>
    <row r="5550" spans="1:14" x14ac:dyDescent="0.3">
      <c r="A5550" s="10" t="s">
        <v>9</v>
      </c>
      <c r="B5550" s="10" t="s">
        <v>183</v>
      </c>
      <c r="C5550" s="10" t="s">
        <v>11</v>
      </c>
      <c r="D5550" s="10" t="s">
        <v>185</v>
      </c>
      <c r="E5550" s="11" t="s">
        <v>578</v>
      </c>
      <c r="F5550" s="10" t="s">
        <v>15</v>
      </c>
      <c r="G5550" s="11" t="s">
        <v>418</v>
      </c>
      <c r="H5550" s="42">
        <v>920717.14879999997</v>
      </c>
      <c r="I5550" s="42">
        <v>1572.9090426186101</v>
      </c>
      <c r="J5550" s="42">
        <v>0</v>
      </c>
      <c r="K5550" s="42">
        <v>1572.9090426186101</v>
      </c>
      <c r="N5550" s="43"/>
    </row>
    <row r="5551" spans="1:14" x14ac:dyDescent="0.3">
      <c r="A5551" s="10" t="s">
        <v>9</v>
      </c>
      <c r="B5551" s="10" t="s">
        <v>183</v>
      </c>
      <c r="C5551" s="10" t="s">
        <v>11</v>
      </c>
      <c r="D5551" s="10" t="s">
        <v>185</v>
      </c>
      <c r="E5551" s="11" t="s">
        <v>578</v>
      </c>
      <c r="F5551" s="10" t="s">
        <v>17</v>
      </c>
      <c r="G5551" s="11" t="s">
        <v>4798</v>
      </c>
      <c r="H5551" s="42">
        <v>0</v>
      </c>
      <c r="I5551" s="42">
        <v>0</v>
      </c>
      <c r="J5551" s="42">
        <v>0</v>
      </c>
      <c r="K5551" s="42">
        <v>0</v>
      </c>
      <c r="N5551" s="43"/>
    </row>
    <row r="5552" spans="1:14" x14ac:dyDescent="0.3">
      <c r="A5552" s="10" t="s">
        <v>9</v>
      </c>
      <c r="B5552" s="10" t="s">
        <v>183</v>
      </c>
      <c r="C5552" s="10" t="s">
        <v>11</v>
      </c>
      <c r="D5552" s="10" t="s">
        <v>185</v>
      </c>
      <c r="E5552" s="11" t="s">
        <v>578</v>
      </c>
      <c r="F5552" s="10" t="s">
        <v>18</v>
      </c>
      <c r="G5552" s="11" t="s">
        <v>4799</v>
      </c>
      <c r="H5552" s="42">
        <v>4317692.8589000003</v>
      </c>
      <c r="I5552" s="42">
        <v>7376.1395122992299</v>
      </c>
      <c r="J5552" s="42">
        <v>31002.284391950299</v>
      </c>
      <c r="K5552" s="42">
        <v>38378.423904249597</v>
      </c>
      <c r="N5552" s="43"/>
    </row>
    <row r="5553" spans="1:14" x14ac:dyDescent="0.3">
      <c r="A5553" s="10" t="s">
        <v>9</v>
      </c>
      <c r="B5553" s="10" t="s">
        <v>183</v>
      </c>
      <c r="C5553" s="10" t="s">
        <v>4800</v>
      </c>
      <c r="D5553" s="10" t="s">
        <v>6209</v>
      </c>
      <c r="E5553" s="11" t="s">
        <v>6210</v>
      </c>
      <c r="F5553" s="10" t="s">
        <v>13</v>
      </c>
      <c r="G5553" s="11" t="s">
        <v>415</v>
      </c>
      <c r="H5553" s="42">
        <v>0</v>
      </c>
      <c r="I5553" s="42">
        <v>0</v>
      </c>
      <c r="J5553" s="42">
        <v>0</v>
      </c>
      <c r="K5553" s="42">
        <v>0</v>
      </c>
      <c r="N5553" s="43"/>
    </row>
    <row r="5554" spans="1:14" x14ac:dyDescent="0.3">
      <c r="A5554" s="10" t="s">
        <v>9</v>
      </c>
      <c r="B5554" s="10" t="s">
        <v>183</v>
      </c>
      <c r="C5554" s="10" t="s">
        <v>4800</v>
      </c>
      <c r="D5554" s="10" t="s">
        <v>6209</v>
      </c>
      <c r="E5554" s="11" t="s">
        <v>6210</v>
      </c>
      <c r="F5554" s="10" t="s">
        <v>416</v>
      </c>
      <c r="G5554" s="11" t="s">
        <v>417</v>
      </c>
      <c r="H5554" s="42">
        <v>716703.56059999997</v>
      </c>
      <c r="I5554" s="42">
        <v>896.10074223286495</v>
      </c>
      <c r="J5554" s="42">
        <v>3168.9418416886801</v>
      </c>
      <c r="K5554" s="42">
        <v>4065.04258392154</v>
      </c>
      <c r="N5554" s="43"/>
    </row>
    <row r="5555" spans="1:14" x14ac:dyDescent="0.3">
      <c r="A5555" s="10" t="s">
        <v>9</v>
      </c>
      <c r="B5555" s="10" t="s">
        <v>183</v>
      </c>
      <c r="C5555" s="10" t="s">
        <v>4800</v>
      </c>
      <c r="D5555" s="10" t="s">
        <v>6209</v>
      </c>
      <c r="E5555" s="11" t="s">
        <v>6210</v>
      </c>
      <c r="F5555" s="10" t="s">
        <v>15</v>
      </c>
      <c r="G5555" s="11" t="s">
        <v>418</v>
      </c>
      <c r="H5555" s="42">
        <v>510893.41629999998</v>
      </c>
      <c r="I5555" s="42">
        <v>638.77451557815698</v>
      </c>
      <c r="J5555" s="42">
        <v>0</v>
      </c>
      <c r="K5555" s="42">
        <v>638.77451557815698</v>
      </c>
      <c r="N5555" s="43"/>
    </row>
    <row r="5556" spans="1:14" x14ac:dyDescent="0.3">
      <c r="A5556" s="10" t="s">
        <v>9</v>
      </c>
      <c r="B5556" s="10" t="s">
        <v>183</v>
      </c>
      <c r="C5556" s="10" t="s">
        <v>4800</v>
      </c>
      <c r="D5556" s="10" t="s">
        <v>6209</v>
      </c>
      <c r="E5556" s="11" t="s">
        <v>6210</v>
      </c>
      <c r="F5556" s="10" t="s">
        <v>4802</v>
      </c>
      <c r="G5556" s="11" t="s">
        <v>4803</v>
      </c>
      <c r="H5556" s="42">
        <v>0</v>
      </c>
      <c r="I5556" s="42">
        <v>0</v>
      </c>
      <c r="J5556" s="42">
        <v>0</v>
      </c>
      <c r="K5556" s="42">
        <v>0</v>
      </c>
      <c r="N5556" s="43"/>
    </row>
    <row r="5557" spans="1:14" x14ac:dyDescent="0.3">
      <c r="A5557" s="10" t="s">
        <v>9</v>
      </c>
      <c r="B5557" s="10" t="s">
        <v>183</v>
      </c>
      <c r="C5557" s="10" t="s">
        <v>4806</v>
      </c>
      <c r="D5557" s="10" t="s">
        <v>5356</v>
      </c>
      <c r="E5557" s="11" t="s">
        <v>5357</v>
      </c>
      <c r="F5557" s="10" t="s">
        <v>13</v>
      </c>
      <c r="G5557" s="11" t="s">
        <v>415</v>
      </c>
      <c r="H5557" s="42">
        <v>0</v>
      </c>
      <c r="I5557" s="42">
        <v>0</v>
      </c>
      <c r="J5557" s="42">
        <v>0</v>
      </c>
      <c r="K5557" s="42">
        <v>0</v>
      </c>
      <c r="N5557" s="43"/>
    </row>
    <row r="5558" spans="1:14" x14ac:dyDescent="0.3">
      <c r="A5558" s="10" t="s">
        <v>9</v>
      </c>
      <c r="B5558" s="10" t="s">
        <v>183</v>
      </c>
      <c r="C5558" s="10" t="s">
        <v>4806</v>
      </c>
      <c r="D5558" s="10" t="s">
        <v>5356</v>
      </c>
      <c r="E5558" s="11" t="s">
        <v>5357</v>
      </c>
      <c r="F5558" s="10" t="s">
        <v>5358</v>
      </c>
      <c r="G5558" s="11" t="s">
        <v>5359</v>
      </c>
      <c r="H5558" s="42">
        <v>0</v>
      </c>
      <c r="I5558" s="42">
        <v>0</v>
      </c>
      <c r="J5558" s="42">
        <v>0</v>
      </c>
      <c r="K5558" s="42">
        <v>0</v>
      </c>
      <c r="N5558" s="43"/>
    </row>
    <row r="5559" spans="1:14" x14ac:dyDescent="0.3">
      <c r="A5559" s="10" t="s">
        <v>9</v>
      </c>
      <c r="B5559" s="10" t="s">
        <v>183</v>
      </c>
      <c r="C5559" s="10" t="s">
        <v>4806</v>
      </c>
      <c r="D5559" s="10" t="s">
        <v>5356</v>
      </c>
      <c r="E5559" s="11" t="s">
        <v>5357</v>
      </c>
      <c r="F5559" s="10" t="s">
        <v>4809</v>
      </c>
      <c r="G5559" s="11" t="s">
        <v>4810</v>
      </c>
      <c r="H5559" s="42">
        <v>305083.27230000001</v>
      </c>
      <c r="I5559" s="42">
        <v>381.44828892344901</v>
      </c>
      <c r="J5559" s="42">
        <v>787.54767663268899</v>
      </c>
      <c r="K5559" s="42">
        <v>1168.9959655561399</v>
      </c>
      <c r="N5559" s="43"/>
    </row>
    <row r="5560" spans="1:14" x14ac:dyDescent="0.3">
      <c r="A5560" s="10" t="s">
        <v>9</v>
      </c>
      <c r="B5560" s="10" t="s">
        <v>343</v>
      </c>
      <c r="C5560" s="10" t="s">
        <v>4722</v>
      </c>
      <c r="D5560" s="10" t="s">
        <v>4723</v>
      </c>
      <c r="E5560" s="11" t="s">
        <v>6211</v>
      </c>
      <c r="F5560" s="10" t="s">
        <v>13</v>
      </c>
      <c r="G5560" s="11" t="s">
        <v>415</v>
      </c>
      <c r="H5560" s="42">
        <v>0</v>
      </c>
      <c r="I5560" s="42">
        <v>0</v>
      </c>
      <c r="J5560" s="42">
        <v>0</v>
      </c>
      <c r="K5560" s="42">
        <v>0</v>
      </c>
      <c r="N5560" s="43"/>
    </row>
    <row r="5561" spans="1:14" x14ac:dyDescent="0.3">
      <c r="A5561" s="10" t="s">
        <v>9</v>
      </c>
      <c r="B5561" s="10" t="s">
        <v>343</v>
      </c>
      <c r="C5561" s="10" t="s">
        <v>4722</v>
      </c>
      <c r="D5561" s="10" t="s">
        <v>4723</v>
      </c>
      <c r="E5561" s="11" t="s">
        <v>6211</v>
      </c>
      <c r="F5561" s="10" t="s">
        <v>416</v>
      </c>
      <c r="G5561" s="11" t="s">
        <v>417</v>
      </c>
      <c r="H5561" s="42">
        <v>116583489.6239</v>
      </c>
      <c r="I5561" s="42">
        <v>16407.739335346101</v>
      </c>
      <c r="J5561" s="42">
        <v>4216031.7449628804</v>
      </c>
      <c r="K5561" s="42">
        <v>4232439.4842982301</v>
      </c>
      <c r="N5561" s="43"/>
    </row>
    <row r="5562" spans="1:14" x14ac:dyDescent="0.3">
      <c r="A5562" s="10" t="s">
        <v>9</v>
      </c>
      <c r="B5562" s="10" t="s">
        <v>343</v>
      </c>
      <c r="C5562" s="10" t="s">
        <v>4722</v>
      </c>
      <c r="D5562" s="10" t="s">
        <v>4723</v>
      </c>
      <c r="E5562" s="11" t="s">
        <v>6211</v>
      </c>
      <c r="F5562" s="10" t="s">
        <v>4725</v>
      </c>
      <c r="G5562" s="11" t="s">
        <v>4726</v>
      </c>
      <c r="H5562" s="42">
        <v>2539632.1209999998</v>
      </c>
      <c r="I5562" s="42">
        <v>362.82470274721197</v>
      </c>
      <c r="J5562" s="42">
        <v>93229.203205567406</v>
      </c>
      <c r="K5562" s="42">
        <v>93592.027908314602</v>
      </c>
      <c r="N5562" s="43"/>
    </row>
    <row r="5563" spans="1:14" x14ac:dyDescent="0.3">
      <c r="A5563" s="10" t="s">
        <v>9</v>
      </c>
      <c r="B5563" s="10" t="s">
        <v>343</v>
      </c>
      <c r="C5563" s="10" t="s">
        <v>4722</v>
      </c>
      <c r="D5563" s="10" t="s">
        <v>4723</v>
      </c>
      <c r="E5563" s="11" t="s">
        <v>6211</v>
      </c>
      <c r="F5563" s="10" t="s">
        <v>15</v>
      </c>
      <c r="G5563" s="11" t="s">
        <v>418</v>
      </c>
      <c r="H5563" s="42">
        <v>11140839.0206</v>
      </c>
      <c r="I5563" s="42">
        <v>1572.2403785712499</v>
      </c>
      <c r="J5563" s="42">
        <v>0</v>
      </c>
      <c r="K5563" s="42">
        <v>1572.2403785712499</v>
      </c>
      <c r="N5563" s="43"/>
    </row>
    <row r="5564" spans="1:14" x14ac:dyDescent="0.3">
      <c r="A5564" s="10" t="s">
        <v>9</v>
      </c>
      <c r="B5564" s="10" t="s">
        <v>343</v>
      </c>
      <c r="C5564" s="10" t="s">
        <v>4722</v>
      </c>
      <c r="D5564" s="10" t="s">
        <v>4723</v>
      </c>
      <c r="E5564" s="11" t="s">
        <v>6211</v>
      </c>
      <c r="F5564" s="10" t="s">
        <v>5506</v>
      </c>
      <c r="G5564" s="11" t="s">
        <v>5507</v>
      </c>
      <c r="H5564" s="42">
        <v>0</v>
      </c>
      <c r="I5564" s="42">
        <v>0</v>
      </c>
      <c r="J5564" s="42">
        <v>0</v>
      </c>
      <c r="K5564" s="42">
        <v>0</v>
      </c>
      <c r="N5564" s="43"/>
    </row>
    <row r="5565" spans="1:14" x14ac:dyDescent="0.3">
      <c r="A5565" s="10" t="s">
        <v>9</v>
      </c>
      <c r="B5565" s="10" t="s">
        <v>343</v>
      </c>
      <c r="C5565" s="10" t="s">
        <v>4722</v>
      </c>
      <c r="D5565" s="10" t="s">
        <v>4723</v>
      </c>
      <c r="E5565" s="11" t="s">
        <v>6211</v>
      </c>
      <c r="F5565" s="10" t="s">
        <v>4729</v>
      </c>
      <c r="G5565" s="11" t="s">
        <v>4730</v>
      </c>
      <c r="H5565" s="42">
        <v>0</v>
      </c>
      <c r="I5565" s="42">
        <v>0</v>
      </c>
      <c r="J5565" s="42">
        <v>0</v>
      </c>
      <c r="K5565" s="42">
        <v>0</v>
      </c>
      <c r="N5565" s="43"/>
    </row>
    <row r="5566" spans="1:14" x14ac:dyDescent="0.3">
      <c r="A5566" s="10" t="s">
        <v>9</v>
      </c>
      <c r="B5566" s="10" t="s">
        <v>343</v>
      </c>
      <c r="C5566" s="10" t="s">
        <v>4722</v>
      </c>
      <c r="D5566" s="10" t="s">
        <v>4723</v>
      </c>
      <c r="E5566" s="11" t="s">
        <v>6211</v>
      </c>
      <c r="F5566" s="10" t="s">
        <v>4731</v>
      </c>
      <c r="G5566" s="11" t="s">
        <v>4732</v>
      </c>
      <c r="H5566" s="42">
        <v>0</v>
      </c>
      <c r="I5566" s="42">
        <v>0</v>
      </c>
      <c r="J5566" s="42">
        <v>0</v>
      </c>
      <c r="K5566" s="42">
        <v>0</v>
      </c>
      <c r="N5566" s="43"/>
    </row>
    <row r="5567" spans="1:14" x14ac:dyDescent="0.3">
      <c r="A5567" s="10" t="s">
        <v>9</v>
      </c>
      <c r="B5567" s="10" t="s">
        <v>343</v>
      </c>
      <c r="C5567" s="10" t="s">
        <v>4722</v>
      </c>
      <c r="D5567" s="10" t="s">
        <v>4723</v>
      </c>
      <c r="E5567" s="11" t="s">
        <v>6211</v>
      </c>
      <c r="F5567" s="10" t="s">
        <v>4733</v>
      </c>
      <c r="G5567" s="11" t="s">
        <v>4734</v>
      </c>
      <c r="H5567" s="42">
        <v>2347961.7722</v>
      </c>
      <c r="I5567" s="42">
        <v>335.94879884001102</v>
      </c>
      <c r="J5567" s="42">
        <v>86323.3363014512</v>
      </c>
      <c r="K5567" s="42">
        <v>86659.285100291294</v>
      </c>
      <c r="N5567" s="43"/>
    </row>
    <row r="5568" spans="1:14" x14ac:dyDescent="0.3">
      <c r="A5568" s="10" t="s">
        <v>9</v>
      </c>
      <c r="B5568" s="10" t="s">
        <v>343</v>
      </c>
      <c r="C5568" s="10" t="s">
        <v>4722</v>
      </c>
      <c r="D5568" s="10" t="s">
        <v>4723</v>
      </c>
      <c r="E5568" s="11" t="s">
        <v>6211</v>
      </c>
      <c r="F5568" s="10" t="s">
        <v>4735</v>
      </c>
      <c r="G5568" s="11" t="s">
        <v>4736</v>
      </c>
      <c r="H5568" s="42">
        <v>882379.59349999996</v>
      </c>
      <c r="I5568" s="42">
        <v>113.051594994738</v>
      </c>
      <c r="J5568" s="42">
        <v>18360.087547946099</v>
      </c>
      <c r="K5568" s="42">
        <v>18473.139142940901</v>
      </c>
      <c r="N5568" s="43"/>
    </row>
    <row r="5569" spans="1:14" x14ac:dyDescent="0.3">
      <c r="A5569" s="10" t="s">
        <v>9</v>
      </c>
      <c r="B5569" s="10" t="s">
        <v>343</v>
      </c>
      <c r="C5569" s="10" t="s">
        <v>4722</v>
      </c>
      <c r="D5569" s="10" t="s">
        <v>4723</v>
      </c>
      <c r="E5569" s="11" t="s">
        <v>6211</v>
      </c>
      <c r="F5569" s="10" t="s">
        <v>5818</v>
      </c>
      <c r="G5569" s="11" t="s">
        <v>5819</v>
      </c>
      <c r="H5569" s="42">
        <v>1748991.9325999999</v>
      </c>
      <c r="I5569" s="42">
        <v>241.88313516480801</v>
      </c>
      <c r="J5569" s="42">
        <v>62152.802137044899</v>
      </c>
      <c r="K5569" s="42">
        <v>62394.685272209703</v>
      </c>
      <c r="N5569" s="43"/>
    </row>
    <row r="5570" spans="1:14" x14ac:dyDescent="0.3">
      <c r="A5570" s="10" t="s">
        <v>9</v>
      </c>
      <c r="B5570" s="10" t="s">
        <v>343</v>
      </c>
      <c r="C5570" s="10" t="s">
        <v>4722</v>
      </c>
      <c r="D5570" s="10" t="s">
        <v>4723</v>
      </c>
      <c r="E5570" s="11" t="s">
        <v>6211</v>
      </c>
      <c r="F5570" s="10" t="s">
        <v>6212</v>
      </c>
      <c r="G5570" s="11" t="s">
        <v>6213</v>
      </c>
      <c r="H5570" s="42">
        <v>9165869.3695999999</v>
      </c>
      <c r="I5570" s="42">
        <v>1178.3804005556101</v>
      </c>
      <c r="J5570" s="42">
        <v>328089.98462365801</v>
      </c>
      <c r="K5570" s="42">
        <v>329268.36502421298</v>
      </c>
      <c r="N5570" s="43"/>
    </row>
    <row r="5571" spans="1:14" x14ac:dyDescent="0.3">
      <c r="A5571" s="10" t="s">
        <v>9</v>
      </c>
      <c r="B5571" s="10" t="s">
        <v>343</v>
      </c>
      <c r="C5571" s="10" t="s">
        <v>4722</v>
      </c>
      <c r="D5571" s="10" t="s">
        <v>4723</v>
      </c>
      <c r="E5571" s="11" t="s">
        <v>6211</v>
      </c>
      <c r="F5571" s="10" t="s">
        <v>5270</v>
      </c>
      <c r="G5571" s="11" t="s">
        <v>5271</v>
      </c>
      <c r="H5571" s="42">
        <v>3713613.0068000001</v>
      </c>
      <c r="I5571" s="42">
        <v>524.08012619041699</v>
      </c>
      <c r="J5571" s="42">
        <v>134664.40463026401</v>
      </c>
      <c r="K5571" s="42">
        <v>135188.48475645401</v>
      </c>
      <c r="N5571" s="43"/>
    </row>
    <row r="5572" spans="1:14" x14ac:dyDescent="0.3">
      <c r="A5572" s="10" t="s">
        <v>9</v>
      </c>
      <c r="B5572" s="10" t="s">
        <v>343</v>
      </c>
      <c r="C5572" s="10" t="s">
        <v>4722</v>
      </c>
      <c r="D5572" s="10" t="s">
        <v>4723</v>
      </c>
      <c r="E5572" s="11" t="s">
        <v>6211</v>
      </c>
      <c r="F5572" s="10" t="s">
        <v>4739</v>
      </c>
      <c r="G5572" s="11" t="s">
        <v>4740</v>
      </c>
      <c r="H5572" s="42">
        <v>4767799.9252000004</v>
      </c>
      <c r="I5572" s="42">
        <v>671.89759768002205</v>
      </c>
      <c r="J5572" s="42">
        <v>172646.67260290199</v>
      </c>
      <c r="K5572" s="42">
        <v>173318.570200583</v>
      </c>
      <c r="N5572" s="43"/>
    </row>
    <row r="5573" spans="1:14" x14ac:dyDescent="0.3">
      <c r="A5573" s="10" t="s">
        <v>9</v>
      </c>
      <c r="B5573" s="10" t="s">
        <v>343</v>
      </c>
      <c r="C5573" s="10" t="s">
        <v>4722</v>
      </c>
      <c r="D5573" s="10" t="s">
        <v>4723</v>
      </c>
      <c r="E5573" s="11" t="s">
        <v>6211</v>
      </c>
      <c r="F5573" s="10" t="s">
        <v>4869</v>
      </c>
      <c r="G5573" s="11" t="s">
        <v>4870</v>
      </c>
      <c r="H5573" s="42">
        <v>982310.53729999997</v>
      </c>
      <c r="I5573" s="42">
        <v>134.37951953600401</v>
      </c>
      <c r="J5573" s="42">
        <v>0</v>
      </c>
      <c r="K5573" s="42">
        <v>134.37951953600401</v>
      </c>
      <c r="N5573" s="43"/>
    </row>
    <row r="5574" spans="1:14" x14ac:dyDescent="0.3">
      <c r="A5574" s="10" t="s">
        <v>9</v>
      </c>
      <c r="B5574" s="10" t="s">
        <v>343</v>
      </c>
      <c r="C5574" s="10" t="s">
        <v>4722</v>
      </c>
      <c r="D5574" s="10" t="s">
        <v>4723</v>
      </c>
      <c r="E5574" s="11" t="s">
        <v>6211</v>
      </c>
      <c r="F5574" s="10" t="s">
        <v>4871</v>
      </c>
      <c r="G5574" s="11" t="s">
        <v>4872</v>
      </c>
      <c r="H5574" s="42">
        <v>982310.53729999997</v>
      </c>
      <c r="I5574" s="42">
        <v>134.37951953600401</v>
      </c>
      <c r="J5574" s="42">
        <v>0</v>
      </c>
      <c r="K5574" s="42">
        <v>134.37951953600401</v>
      </c>
      <c r="N5574" s="43"/>
    </row>
    <row r="5575" spans="1:14" x14ac:dyDescent="0.3">
      <c r="A5575" s="10" t="s">
        <v>9</v>
      </c>
      <c r="B5575" s="10" t="s">
        <v>343</v>
      </c>
      <c r="C5575" s="10" t="s">
        <v>4722</v>
      </c>
      <c r="D5575" s="10" t="s">
        <v>4723</v>
      </c>
      <c r="E5575" s="11" t="s">
        <v>6211</v>
      </c>
      <c r="F5575" s="10" t="s">
        <v>6214</v>
      </c>
      <c r="G5575" s="11" t="s">
        <v>6215</v>
      </c>
      <c r="H5575" s="42">
        <v>0</v>
      </c>
      <c r="I5575" s="42">
        <v>0</v>
      </c>
      <c r="J5575" s="42">
        <v>0</v>
      </c>
      <c r="K5575" s="42">
        <v>0</v>
      </c>
      <c r="N5575" s="43"/>
    </row>
    <row r="5576" spans="1:14" x14ac:dyDescent="0.3">
      <c r="A5576" s="10" t="s">
        <v>9</v>
      </c>
      <c r="B5576" s="10" t="s">
        <v>343</v>
      </c>
      <c r="C5576" s="10" t="s">
        <v>4722</v>
      </c>
      <c r="D5576" s="10" t="s">
        <v>4723</v>
      </c>
      <c r="E5576" s="11" t="s">
        <v>6211</v>
      </c>
      <c r="F5576" s="10" t="s">
        <v>4741</v>
      </c>
      <c r="G5576" s="11" t="s">
        <v>4742</v>
      </c>
      <c r="H5576" s="42">
        <v>7523061.1880999999</v>
      </c>
      <c r="I5576" s="42">
        <v>1061.59820433443</v>
      </c>
      <c r="J5576" s="42">
        <v>272781.74271258601</v>
      </c>
      <c r="K5576" s="42">
        <v>273843.34091691999</v>
      </c>
      <c r="N5576" s="43"/>
    </row>
    <row r="5577" spans="1:14" x14ac:dyDescent="0.3">
      <c r="A5577" s="10" t="s">
        <v>9</v>
      </c>
      <c r="B5577" s="10" t="s">
        <v>343</v>
      </c>
      <c r="C5577" s="10" t="s">
        <v>4743</v>
      </c>
      <c r="D5577" s="10" t="s">
        <v>4744</v>
      </c>
      <c r="E5577" s="11" t="s">
        <v>6216</v>
      </c>
      <c r="F5577" s="10" t="s">
        <v>416</v>
      </c>
      <c r="G5577" s="11" t="s">
        <v>417</v>
      </c>
      <c r="H5577" s="42">
        <v>2693452.3476</v>
      </c>
      <c r="I5577" s="42">
        <v>1959.6474264431799</v>
      </c>
      <c r="J5577" s="42">
        <v>1128022.63448036</v>
      </c>
      <c r="K5577" s="42">
        <v>1129982.2819068099</v>
      </c>
      <c r="N5577" s="43"/>
    </row>
    <row r="5578" spans="1:14" x14ac:dyDescent="0.3">
      <c r="A5578" s="10" t="s">
        <v>9</v>
      </c>
      <c r="B5578" s="10" t="s">
        <v>343</v>
      </c>
      <c r="C5578" s="10" t="s">
        <v>4743</v>
      </c>
      <c r="D5578" s="10" t="s">
        <v>4744</v>
      </c>
      <c r="E5578" s="11" t="s">
        <v>6216</v>
      </c>
      <c r="F5578" s="10" t="s">
        <v>5453</v>
      </c>
      <c r="G5578" s="11" t="s">
        <v>5571</v>
      </c>
      <c r="H5578" s="42">
        <v>0</v>
      </c>
      <c r="I5578" s="42">
        <v>0</v>
      </c>
      <c r="J5578" s="42">
        <v>0</v>
      </c>
      <c r="K5578" s="42">
        <v>0</v>
      </c>
      <c r="N5578" s="43"/>
    </row>
    <row r="5579" spans="1:14" x14ac:dyDescent="0.3">
      <c r="A5579" s="10" t="s">
        <v>9</v>
      </c>
      <c r="B5579" s="10" t="s">
        <v>343</v>
      </c>
      <c r="C5579" s="10" t="s">
        <v>4743</v>
      </c>
      <c r="D5579" s="10" t="s">
        <v>4744</v>
      </c>
      <c r="E5579" s="11" t="s">
        <v>6216</v>
      </c>
      <c r="F5579" s="10" t="s">
        <v>6217</v>
      </c>
      <c r="G5579" s="11" t="s">
        <v>6218</v>
      </c>
      <c r="H5579" s="42">
        <v>2783506.9852999998</v>
      </c>
      <c r="I5579" s="42">
        <v>2025.1675531631599</v>
      </c>
      <c r="J5579" s="42">
        <v>1165737.6769705899</v>
      </c>
      <c r="K5579" s="42">
        <v>1167762.84452375</v>
      </c>
      <c r="N5579" s="43"/>
    </row>
    <row r="5580" spans="1:14" x14ac:dyDescent="0.3">
      <c r="A5580" s="10" t="s">
        <v>9</v>
      </c>
      <c r="B5580" s="10" t="s">
        <v>343</v>
      </c>
      <c r="C5580" s="10" t="s">
        <v>4743</v>
      </c>
      <c r="D5580" s="10" t="s">
        <v>4744</v>
      </c>
      <c r="E5580" s="11" t="s">
        <v>6216</v>
      </c>
      <c r="F5580" s="10" t="s">
        <v>6219</v>
      </c>
      <c r="G5580" s="11" t="s">
        <v>6220</v>
      </c>
      <c r="H5580" s="42">
        <v>2783506.9852999998</v>
      </c>
      <c r="I5580" s="42">
        <v>2025.1675531631599</v>
      </c>
      <c r="J5580" s="42">
        <v>1165737.6769705899</v>
      </c>
      <c r="K5580" s="42">
        <v>1167762.84452375</v>
      </c>
      <c r="N5580" s="43"/>
    </row>
    <row r="5581" spans="1:14" x14ac:dyDescent="0.3">
      <c r="A5581" s="10" t="s">
        <v>9</v>
      </c>
      <c r="B5581" s="10" t="s">
        <v>343</v>
      </c>
      <c r="C5581" s="10" t="s">
        <v>4743</v>
      </c>
      <c r="D5581" s="10" t="s">
        <v>4744</v>
      </c>
      <c r="E5581" s="11" t="s">
        <v>6216</v>
      </c>
      <c r="F5581" s="10" t="s">
        <v>4754</v>
      </c>
      <c r="G5581" s="11" t="s">
        <v>4755</v>
      </c>
      <c r="H5581" s="42">
        <v>545785.68339999998</v>
      </c>
      <c r="I5581" s="42">
        <v>397.09167709081697</v>
      </c>
      <c r="J5581" s="42">
        <v>228576.01509227199</v>
      </c>
      <c r="K5581" s="42">
        <v>228973.10676936299</v>
      </c>
      <c r="N5581" s="43"/>
    </row>
    <row r="5582" spans="1:14" x14ac:dyDescent="0.3">
      <c r="A5582" s="10" t="s">
        <v>9</v>
      </c>
      <c r="B5582" s="10" t="s">
        <v>343</v>
      </c>
      <c r="C5582" s="10" t="s">
        <v>4743</v>
      </c>
      <c r="D5582" s="10" t="s">
        <v>4750</v>
      </c>
      <c r="E5582" s="11" t="s">
        <v>4824</v>
      </c>
      <c r="F5582" s="10" t="s">
        <v>13</v>
      </c>
      <c r="G5582" s="11" t="s">
        <v>415</v>
      </c>
      <c r="H5582" s="42">
        <v>0</v>
      </c>
      <c r="I5582" s="42">
        <v>0</v>
      </c>
      <c r="J5582" s="42">
        <v>0</v>
      </c>
      <c r="K5582" s="42">
        <v>0</v>
      </c>
      <c r="N5582" s="43"/>
    </row>
    <row r="5583" spans="1:14" x14ac:dyDescent="0.3">
      <c r="A5583" s="10" t="s">
        <v>9</v>
      </c>
      <c r="B5583" s="10" t="s">
        <v>343</v>
      </c>
      <c r="C5583" s="10" t="s">
        <v>4743</v>
      </c>
      <c r="D5583" s="10" t="s">
        <v>4750</v>
      </c>
      <c r="E5583" s="11" t="s">
        <v>4824</v>
      </c>
      <c r="F5583" s="10" t="s">
        <v>416</v>
      </c>
      <c r="G5583" s="11" t="s">
        <v>417</v>
      </c>
      <c r="H5583" s="42">
        <v>148985.61309999999</v>
      </c>
      <c r="I5583" s="42">
        <v>108.116145476976</v>
      </c>
      <c r="J5583" s="42">
        <v>5510.1689116949101</v>
      </c>
      <c r="K5583" s="42">
        <v>5618.28505717188</v>
      </c>
      <c r="N5583" s="43"/>
    </row>
    <row r="5584" spans="1:14" x14ac:dyDescent="0.3">
      <c r="A5584" s="10" t="s">
        <v>9</v>
      </c>
      <c r="B5584" s="10" t="s">
        <v>343</v>
      </c>
      <c r="C5584" s="10" t="s">
        <v>4743</v>
      </c>
      <c r="D5584" s="10" t="s">
        <v>4750</v>
      </c>
      <c r="E5584" s="11" t="s">
        <v>4824</v>
      </c>
      <c r="F5584" s="10" t="s">
        <v>4746</v>
      </c>
      <c r="G5584" s="11" t="s">
        <v>4747</v>
      </c>
      <c r="H5584" s="42">
        <v>33033.009299999998</v>
      </c>
      <c r="I5584" s="42">
        <v>23.971453069555601</v>
      </c>
      <c r="J5584" s="42">
        <v>1221.7116591540801</v>
      </c>
      <c r="K5584" s="42">
        <v>1245.6831122236299</v>
      </c>
      <c r="N5584" s="43"/>
    </row>
    <row r="5585" spans="1:14" x14ac:dyDescent="0.3">
      <c r="A5585" s="10" t="s">
        <v>9</v>
      </c>
      <c r="B5585" s="10" t="s">
        <v>343</v>
      </c>
      <c r="C5585" s="10" t="s">
        <v>4743</v>
      </c>
      <c r="D5585" s="10" t="s">
        <v>4750</v>
      </c>
      <c r="E5585" s="11" t="s">
        <v>4824</v>
      </c>
      <c r="F5585" s="10" t="s">
        <v>4748</v>
      </c>
      <c r="G5585" s="11" t="s">
        <v>4749</v>
      </c>
      <c r="H5585" s="42">
        <v>201094.00940000001</v>
      </c>
      <c r="I5585" s="42">
        <v>90.200625130235494</v>
      </c>
      <c r="J5585" s="42">
        <v>66.369638119052595</v>
      </c>
      <c r="K5585" s="42">
        <v>156.57026324928799</v>
      </c>
      <c r="N5585" s="43"/>
    </row>
    <row r="5586" spans="1:14" x14ac:dyDescent="0.3">
      <c r="A5586" s="10" t="s">
        <v>9</v>
      </c>
      <c r="B5586" s="10" t="s">
        <v>343</v>
      </c>
      <c r="C5586" s="10" t="s">
        <v>4743</v>
      </c>
      <c r="D5586" s="10" t="s">
        <v>4750</v>
      </c>
      <c r="E5586" s="11" t="s">
        <v>4824</v>
      </c>
      <c r="F5586" s="10" t="s">
        <v>4760</v>
      </c>
      <c r="G5586" s="11" t="s">
        <v>4761</v>
      </c>
      <c r="H5586" s="42">
        <v>107627.7797</v>
      </c>
      <c r="I5586" s="42">
        <v>48.276390914773899</v>
      </c>
      <c r="J5586" s="42">
        <v>35.521778148225302</v>
      </c>
      <c r="K5586" s="42">
        <v>83.798169062999193</v>
      </c>
      <c r="N5586" s="43"/>
    </row>
    <row r="5587" spans="1:14" x14ac:dyDescent="0.3">
      <c r="A5587" s="10" t="s">
        <v>9</v>
      </c>
      <c r="B5587" s="10" t="s">
        <v>343</v>
      </c>
      <c r="C5587" s="10" t="s">
        <v>4743</v>
      </c>
      <c r="D5587" s="10" t="s">
        <v>4750</v>
      </c>
      <c r="E5587" s="11" t="s">
        <v>4824</v>
      </c>
      <c r="F5587" s="10" t="s">
        <v>4754</v>
      </c>
      <c r="G5587" s="11" t="s">
        <v>4755</v>
      </c>
      <c r="H5587" s="42">
        <v>59324.588100000001</v>
      </c>
      <c r="I5587" s="42">
        <v>43.050772859610198</v>
      </c>
      <c r="J5587" s="42">
        <v>2194.0944082767001</v>
      </c>
      <c r="K5587" s="42">
        <v>2237.1451811363099</v>
      </c>
      <c r="N5587" s="43"/>
    </row>
    <row r="5588" spans="1:14" x14ac:dyDescent="0.3">
      <c r="A5588" s="10" t="s">
        <v>9</v>
      </c>
      <c r="B5588" s="10" t="s">
        <v>343</v>
      </c>
      <c r="C5588" s="10" t="s">
        <v>4743</v>
      </c>
      <c r="D5588" s="10" t="s">
        <v>4750</v>
      </c>
      <c r="E5588" s="11" t="s">
        <v>4824</v>
      </c>
      <c r="F5588" s="10" t="s">
        <v>5436</v>
      </c>
      <c r="G5588" s="11" t="s">
        <v>5437</v>
      </c>
      <c r="H5588" s="42">
        <v>336397.38</v>
      </c>
      <c r="I5588" s="42">
        <v>244.117450647108</v>
      </c>
      <c r="J5588" s="42">
        <v>12441.512610569</v>
      </c>
      <c r="K5588" s="42">
        <v>12685.630061216099</v>
      </c>
      <c r="N5588" s="43"/>
    </row>
    <row r="5589" spans="1:14" x14ac:dyDescent="0.3">
      <c r="A5589" s="10" t="s">
        <v>9</v>
      </c>
      <c r="B5589" s="10" t="s">
        <v>343</v>
      </c>
      <c r="C5589" s="10" t="s">
        <v>4743</v>
      </c>
      <c r="D5589" s="10" t="s">
        <v>4752</v>
      </c>
      <c r="E5589" s="11" t="s">
        <v>4947</v>
      </c>
      <c r="F5589" s="10" t="s">
        <v>13</v>
      </c>
      <c r="G5589" s="11" t="s">
        <v>415</v>
      </c>
      <c r="H5589" s="42">
        <v>0</v>
      </c>
      <c r="I5589" s="42">
        <v>0</v>
      </c>
      <c r="J5589" s="42">
        <v>0</v>
      </c>
      <c r="K5589" s="42">
        <v>0</v>
      </c>
      <c r="N5589" s="43"/>
    </row>
    <row r="5590" spans="1:14" x14ac:dyDescent="0.3">
      <c r="A5590" s="10" t="s">
        <v>9</v>
      </c>
      <c r="B5590" s="10" t="s">
        <v>343</v>
      </c>
      <c r="C5590" s="10" t="s">
        <v>4743</v>
      </c>
      <c r="D5590" s="10" t="s">
        <v>4752</v>
      </c>
      <c r="E5590" s="11" t="s">
        <v>4947</v>
      </c>
      <c r="F5590" s="10" t="s">
        <v>416</v>
      </c>
      <c r="G5590" s="11" t="s">
        <v>417</v>
      </c>
      <c r="H5590" s="42">
        <v>0</v>
      </c>
      <c r="I5590" s="42">
        <v>0</v>
      </c>
      <c r="J5590" s="42">
        <v>0</v>
      </c>
      <c r="K5590" s="42">
        <v>0</v>
      </c>
      <c r="N5590" s="43"/>
    </row>
    <row r="5591" spans="1:14" x14ac:dyDescent="0.3">
      <c r="A5591" s="10" t="s">
        <v>9</v>
      </c>
      <c r="B5591" s="10" t="s">
        <v>343</v>
      </c>
      <c r="C5591" s="10" t="s">
        <v>4743</v>
      </c>
      <c r="D5591" s="10" t="s">
        <v>4752</v>
      </c>
      <c r="E5591" s="11" t="s">
        <v>4947</v>
      </c>
      <c r="F5591" s="10" t="s">
        <v>4746</v>
      </c>
      <c r="G5591" s="11" t="s">
        <v>4747</v>
      </c>
      <c r="H5591" s="42">
        <v>302377.94559999998</v>
      </c>
      <c r="I5591" s="42">
        <v>82.702972143332801</v>
      </c>
      <c r="J5591" s="42">
        <v>24394.996330292201</v>
      </c>
      <c r="K5591" s="42">
        <v>24477.699302435602</v>
      </c>
      <c r="N5591" s="43"/>
    </row>
    <row r="5592" spans="1:14" x14ac:dyDescent="0.3">
      <c r="A5592" s="10" t="s">
        <v>9</v>
      </c>
      <c r="B5592" s="10" t="s">
        <v>343</v>
      </c>
      <c r="C5592" s="10" t="s">
        <v>4743</v>
      </c>
      <c r="D5592" s="10" t="s">
        <v>4752</v>
      </c>
      <c r="E5592" s="11" t="s">
        <v>4947</v>
      </c>
      <c r="F5592" s="10" t="s">
        <v>4748</v>
      </c>
      <c r="G5592" s="11" t="s">
        <v>4749</v>
      </c>
      <c r="H5592" s="42">
        <v>409798.94809999998</v>
      </c>
      <c r="I5592" s="42">
        <v>109.61596287703</v>
      </c>
      <c r="J5592" s="42">
        <v>2052.2675642690801</v>
      </c>
      <c r="K5592" s="42">
        <v>2161.8835271461098</v>
      </c>
      <c r="N5592" s="43"/>
    </row>
    <row r="5593" spans="1:14" x14ac:dyDescent="0.3">
      <c r="A5593" s="10" t="s">
        <v>9</v>
      </c>
      <c r="B5593" s="10" t="s">
        <v>343</v>
      </c>
      <c r="C5593" s="10" t="s">
        <v>4743</v>
      </c>
      <c r="D5593" s="10" t="s">
        <v>4752</v>
      </c>
      <c r="E5593" s="11" t="s">
        <v>4947</v>
      </c>
      <c r="F5593" s="10" t="s">
        <v>4760</v>
      </c>
      <c r="G5593" s="11" t="s">
        <v>4761</v>
      </c>
      <c r="H5593" s="42">
        <v>42468.480799999998</v>
      </c>
      <c r="I5593" s="42">
        <v>11.3597739306324</v>
      </c>
      <c r="J5593" s="42">
        <v>212.68157450224399</v>
      </c>
      <c r="K5593" s="42">
        <v>224.04134843287599</v>
      </c>
      <c r="N5593" s="43"/>
    </row>
    <row r="5594" spans="1:14" x14ac:dyDescent="0.3">
      <c r="A5594" s="10" t="s">
        <v>9</v>
      </c>
      <c r="B5594" s="10" t="s">
        <v>343</v>
      </c>
      <c r="C5594" s="10" t="s">
        <v>4743</v>
      </c>
      <c r="D5594" s="10" t="s">
        <v>4756</v>
      </c>
      <c r="E5594" s="11" t="s">
        <v>6221</v>
      </c>
      <c r="F5594" s="10" t="s">
        <v>13</v>
      </c>
      <c r="G5594" s="11" t="s">
        <v>415</v>
      </c>
      <c r="H5594" s="42">
        <v>0</v>
      </c>
      <c r="I5594" s="42">
        <v>0</v>
      </c>
      <c r="J5594" s="42">
        <v>0</v>
      </c>
      <c r="K5594" s="42">
        <v>0</v>
      </c>
      <c r="N5594" s="43"/>
    </row>
    <row r="5595" spans="1:14" x14ac:dyDescent="0.3">
      <c r="A5595" s="10" t="s">
        <v>9</v>
      </c>
      <c r="B5595" s="10" t="s">
        <v>343</v>
      </c>
      <c r="C5595" s="10" t="s">
        <v>4743</v>
      </c>
      <c r="D5595" s="10" t="s">
        <v>4756</v>
      </c>
      <c r="E5595" s="11" t="s">
        <v>6221</v>
      </c>
      <c r="F5595" s="10" t="s">
        <v>416</v>
      </c>
      <c r="G5595" s="11" t="s">
        <v>417</v>
      </c>
      <c r="H5595" s="42">
        <v>42840.769800000002</v>
      </c>
      <c r="I5595" s="42">
        <v>12.8753444387866</v>
      </c>
      <c r="J5595" s="42">
        <v>0</v>
      </c>
      <c r="K5595" s="42">
        <v>12.8753444387866</v>
      </c>
      <c r="N5595" s="43"/>
    </row>
    <row r="5596" spans="1:14" x14ac:dyDescent="0.3">
      <c r="A5596" s="10" t="s">
        <v>9</v>
      </c>
      <c r="B5596" s="10" t="s">
        <v>343</v>
      </c>
      <c r="C5596" s="10" t="s">
        <v>4743</v>
      </c>
      <c r="D5596" s="10" t="s">
        <v>4756</v>
      </c>
      <c r="E5596" s="11" t="s">
        <v>6221</v>
      </c>
      <c r="F5596" s="10" t="s">
        <v>4746</v>
      </c>
      <c r="G5596" s="11" t="s">
        <v>4747</v>
      </c>
      <c r="H5596" s="42">
        <v>21420.384900000001</v>
      </c>
      <c r="I5596" s="42">
        <v>6.4376722193933196</v>
      </c>
      <c r="J5596" s="42">
        <v>0</v>
      </c>
      <c r="K5596" s="42">
        <v>6.4376722193933196</v>
      </c>
      <c r="N5596" s="43"/>
    </row>
    <row r="5597" spans="1:14" x14ac:dyDescent="0.3">
      <c r="A5597" s="10" t="s">
        <v>9</v>
      </c>
      <c r="B5597" s="10" t="s">
        <v>343</v>
      </c>
      <c r="C5597" s="10" t="s">
        <v>4743</v>
      </c>
      <c r="D5597" s="10" t="s">
        <v>4756</v>
      </c>
      <c r="E5597" s="11" t="s">
        <v>6221</v>
      </c>
      <c r="F5597" s="10" t="s">
        <v>4748</v>
      </c>
      <c r="G5597" s="11" t="s">
        <v>4749</v>
      </c>
      <c r="H5597" s="42">
        <v>101030.00440000001</v>
      </c>
      <c r="I5597" s="42">
        <v>30.3635091292646</v>
      </c>
      <c r="J5597" s="42">
        <v>0</v>
      </c>
      <c r="K5597" s="42">
        <v>30.3635091292646</v>
      </c>
      <c r="N5597" s="43"/>
    </row>
    <row r="5598" spans="1:14" x14ac:dyDescent="0.3">
      <c r="A5598" s="10" t="s">
        <v>9</v>
      </c>
      <c r="B5598" s="10" t="s">
        <v>343</v>
      </c>
      <c r="C5598" s="10" t="s">
        <v>4743</v>
      </c>
      <c r="D5598" s="10" t="s">
        <v>4756</v>
      </c>
      <c r="E5598" s="11" t="s">
        <v>6221</v>
      </c>
      <c r="F5598" s="10" t="s">
        <v>4760</v>
      </c>
      <c r="G5598" s="11" t="s">
        <v>4761</v>
      </c>
      <c r="H5598" s="42">
        <v>16697.7804</v>
      </c>
      <c r="I5598" s="42">
        <v>5.0183429111806204</v>
      </c>
      <c r="J5598" s="42">
        <v>0</v>
      </c>
      <c r="K5598" s="42">
        <v>5.0183429111806204</v>
      </c>
      <c r="N5598" s="43"/>
    </row>
    <row r="5599" spans="1:14" x14ac:dyDescent="0.3">
      <c r="A5599" s="10" t="s">
        <v>9</v>
      </c>
      <c r="B5599" s="10" t="s">
        <v>343</v>
      </c>
      <c r="C5599" s="10" t="s">
        <v>4743</v>
      </c>
      <c r="D5599" s="10" t="s">
        <v>4758</v>
      </c>
      <c r="E5599" s="11" t="s">
        <v>6042</v>
      </c>
      <c r="F5599" s="10" t="s">
        <v>13</v>
      </c>
      <c r="G5599" s="11" t="s">
        <v>415</v>
      </c>
      <c r="H5599" s="42">
        <v>0</v>
      </c>
      <c r="I5599" s="42">
        <v>0</v>
      </c>
      <c r="J5599" s="42">
        <v>0</v>
      </c>
      <c r="K5599" s="42">
        <v>0</v>
      </c>
      <c r="N5599" s="43"/>
    </row>
    <row r="5600" spans="1:14" x14ac:dyDescent="0.3">
      <c r="A5600" s="10" t="s">
        <v>9</v>
      </c>
      <c r="B5600" s="10" t="s">
        <v>343</v>
      </c>
      <c r="C5600" s="10" t="s">
        <v>4743</v>
      </c>
      <c r="D5600" s="10" t="s">
        <v>4758</v>
      </c>
      <c r="E5600" s="11" t="s">
        <v>6042</v>
      </c>
      <c r="F5600" s="10" t="s">
        <v>416</v>
      </c>
      <c r="G5600" s="11" t="s">
        <v>417</v>
      </c>
      <c r="H5600" s="42">
        <v>180452.2738</v>
      </c>
      <c r="I5600" s="42">
        <v>56.631635762496202</v>
      </c>
      <c r="J5600" s="42">
        <v>8199.8832225549795</v>
      </c>
      <c r="K5600" s="42">
        <v>8256.5148583174705</v>
      </c>
      <c r="N5600" s="43"/>
    </row>
    <row r="5601" spans="1:14" x14ac:dyDescent="0.3">
      <c r="A5601" s="10" t="s">
        <v>9</v>
      </c>
      <c r="B5601" s="10" t="s">
        <v>343</v>
      </c>
      <c r="C5601" s="10" t="s">
        <v>4743</v>
      </c>
      <c r="D5601" s="10" t="s">
        <v>4758</v>
      </c>
      <c r="E5601" s="11" t="s">
        <v>6042</v>
      </c>
      <c r="F5601" s="10" t="s">
        <v>4746</v>
      </c>
      <c r="G5601" s="11" t="s">
        <v>4747</v>
      </c>
      <c r="H5601" s="42">
        <v>104070.359</v>
      </c>
      <c r="I5601" s="42">
        <v>32.660573005884103</v>
      </c>
      <c r="J5601" s="42">
        <v>4729.0331812618697</v>
      </c>
      <c r="K5601" s="42">
        <v>4761.6937542677397</v>
      </c>
      <c r="N5601" s="43"/>
    </row>
    <row r="5602" spans="1:14" x14ac:dyDescent="0.3">
      <c r="A5602" s="10" t="s">
        <v>9</v>
      </c>
      <c r="B5602" s="10" t="s">
        <v>343</v>
      </c>
      <c r="C5602" s="10" t="s">
        <v>4743</v>
      </c>
      <c r="D5602" s="10" t="s">
        <v>4758</v>
      </c>
      <c r="E5602" s="11" t="s">
        <v>6042</v>
      </c>
      <c r="F5602" s="10" t="s">
        <v>4815</v>
      </c>
      <c r="G5602" s="11" t="s">
        <v>4816</v>
      </c>
      <c r="H5602" s="42">
        <v>27765.030900000002</v>
      </c>
      <c r="I5602" s="42">
        <v>9.1077335213253505</v>
      </c>
      <c r="J5602" s="42">
        <v>10.6026455176321</v>
      </c>
      <c r="K5602" s="42">
        <v>19.710379038957399</v>
      </c>
      <c r="N5602" s="43"/>
    </row>
    <row r="5603" spans="1:14" x14ac:dyDescent="0.3">
      <c r="A5603" s="10" t="s">
        <v>9</v>
      </c>
      <c r="B5603" s="10" t="s">
        <v>343</v>
      </c>
      <c r="C5603" s="10" t="s">
        <v>4743</v>
      </c>
      <c r="D5603" s="10" t="s">
        <v>4758</v>
      </c>
      <c r="E5603" s="11" t="s">
        <v>6042</v>
      </c>
      <c r="F5603" s="10" t="s">
        <v>4748</v>
      </c>
      <c r="G5603" s="11" t="s">
        <v>4749</v>
      </c>
      <c r="H5603" s="42">
        <v>90032.195800000001</v>
      </c>
      <c r="I5603" s="42">
        <v>29.533165315474101</v>
      </c>
      <c r="J5603" s="42">
        <v>34.380637303498098</v>
      </c>
      <c r="K5603" s="42">
        <v>63.913802618972198</v>
      </c>
      <c r="N5603" s="43"/>
    </row>
    <row r="5604" spans="1:14" x14ac:dyDescent="0.3">
      <c r="A5604" s="10" t="s">
        <v>9</v>
      </c>
      <c r="B5604" s="10" t="s">
        <v>343</v>
      </c>
      <c r="C5604" s="10" t="s">
        <v>4743</v>
      </c>
      <c r="D5604" s="10" t="s">
        <v>4758</v>
      </c>
      <c r="E5604" s="11" t="s">
        <v>6042</v>
      </c>
      <c r="F5604" s="10" t="s">
        <v>4760</v>
      </c>
      <c r="G5604" s="11" t="s">
        <v>4761</v>
      </c>
      <c r="H5604" s="42">
        <v>67983.4948</v>
      </c>
      <c r="I5604" s="42">
        <v>22.3005534014804</v>
      </c>
      <c r="J5604" s="42">
        <v>25.960889392437299</v>
      </c>
      <c r="K5604" s="42">
        <v>48.261442793917801</v>
      </c>
      <c r="N5604" s="43"/>
    </row>
    <row r="5605" spans="1:14" x14ac:dyDescent="0.3">
      <c r="A5605" s="10" t="s">
        <v>9</v>
      </c>
      <c r="B5605" s="10" t="s">
        <v>343</v>
      </c>
      <c r="C5605" s="10" t="s">
        <v>4743</v>
      </c>
      <c r="D5605" s="10" t="s">
        <v>4758</v>
      </c>
      <c r="E5605" s="11" t="s">
        <v>6042</v>
      </c>
      <c r="F5605" s="10" t="s">
        <v>4754</v>
      </c>
      <c r="G5605" s="11" t="s">
        <v>4755</v>
      </c>
      <c r="H5605" s="42">
        <v>8592.9655000000002</v>
      </c>
      <c r="I5605" s="42">
        <v>2.69674456011886</v>
      </c>
      <c r="J5605" s="42">
        <v>390.47062964547501</v>
      </c>
      <c r="K5605" s="42">
        <v>393.167374205594</v>
      </c>
      <c r="N5605" s="43"/>
    </row>
    <row r="5606" spans="1:14" x14ac:dyDescent="0.3">
      <c r="A5606" s="10" t="s">
        <v>9</v>
      </c>
      <c r="B5606" s="10" t="s">
        <v>343</v>
      </c>
      <c r="C5606" s="10" t="s">
        <v>4743</v>
      </c>
      <c r="D5606" s="10" t="s">
        <v>4762</v>
      </c>
      <c r="E5606" s="11" t="s">
        <v>6222</v>
      </c>
      <c r="F5606" s="10" t="s">
        <v>13</v>
      </c>
      <c r="G5606" s="11" t="s">
        <v>415</v>
      </c>
      <c r="H5606" s="42">
        <v>0</v>
      </c>
      <c r="I5606" s="42">
        <v>0</v>
      </c>
      <c r="J5606" s="42">
        <v>0</v>
      </c>
      <c r="K5606" s="42">
        <v>0</v>
      </c>
      <c r="N5606" s="43"/>
    </row>
    <row r="5607" spans="1:14" x14ac:dyDescent="0.3">
      <c r="A5607" s="10" t="s">
        <v>9</v>
      </c>
      <c r="B5607" s="10" t="s">
        <v>343</v>
      </c>
      <c r="C5607" s="10" t="s">
        <v>4743</v>
      </c>
      <c r="D5607" s="10" t="s">
        <v>4762</v>
      </c>
      <c r="E5607" s="11" t="s">
        <v>6222</v>
      </c>
      <c r="F5607" s="10" t="s">
        <v>416</v>
      </c>
      <c r="G5607" s="11" t="s">
        <v>417</v>
      </c>
      <c r="H5607" s="42">
        <v>267376.01500000001</v>
      </c>
      <c r="I5607" s="42">
        <v>395.451813300835</v>
      </c>
      <c r="J5607" s="42">
        <v>52666.3645189464</v>
      </c>
      <c r="K5607" s="42">
        <v>53061.816332247203</v>
      </c>
      <c r="N5607" s="43"/>
    </row>
    <row r="5608" spans="1:14" x14ac:dyDescent="0.3">
      <c r="A5608" s="10" t="s">
        <v>9</v>
      </c>
      <c r="B5608" s="10" t="s">
        <v>343</v>
      </c>
      <c r="C5608" s="10" t="s">
        <v>4743</v>
      </c>
      <c r="D5608" s="10" t="s">
        <v>4762</v>
      </c>
      <c r="E5608" s="11" t="s">
        <v>6222</v>
      </c>
      <c r="F5608" s="10" t="s">
        <v>5367</v>
      </c>
      <c r="G5608" s="11" t="s">
        <v>5444</v>
      </c>
      <c r="H5608" s="42">
        <v>63177.455000000002</v>
      </c>
      <c r="I5608" s="42">
        <v>93.440090906526393</v>
      </c>
      <c r="J5608" s="42">
        <v>12444.373050890301</v>
      </c>
      <c r="K5608" s="42">
        <v>12537.8131417968</v>
      </c>
      <c r="N5608" s="43"/>
    </row>
    <row r="5609" spans="1:14" x14ac:dyDescent="0.3">
      <c r="A5609" s="10" t="s">
        <v>9</v>
      </c>
      <c r="B5609" s="10" t="s">
        <v>343</v>
      </c>
      <c r="C5609" s="10" t="s">
        <v>4743</v>
      </c>
      <c r="D5609" s="10" t="s">
        <v>4762</v>
      </c>
      <c r="E5609" s="11" t="s">
        <v>6222</v>
      </c>
      <c r="F5609" s="10" t="s">
        <v>4746</v>
      </c>
      <c r="G5609" s="11" t="s">
        <v>4747</v>
      </c>
      <c r="H5609" s="42">
        <v>336194.31420000002</v>
      </c>
      <c r="I5609" s="42">
        <v>497.23476946687202</v>
      </c>
      <c r="J5609" s="42">
        <v>66221.842306523293</v>
      </c>
      <c r="K5609" s="42">
        <v>66719.077075990106</v>
      </c>
      <c r="N5609" s="43"/>
    </row>
    <row r="5610" spans="1:14" x14ac:dyDescent="0.3">
      <c r="A5610" s="10" t="s">
        <v>9</v>
      </c>
      <c r="B5610" s="10" t="s">
        <v>343</v>
      </c>
      <c r="C5610" s="10" t="s">
        <v>4743</v>
      </c>
      <c r="D5610" s="10" t="s">
        <v>4762</v>
      </c>
      <c r="E5610" s="11" t="s">
        <v>6222</v>
      </c>
      <c r="F5610" s="10" t="s">
        <v>4748</v>
      </c>
      <c r="G5610" s="11" t="s">
        <v>4749</v>
      </c>
      <c r="H5610" s="42">
        <v>989.19460000000004</v>
      </c>
      <c r="I5610" s="42">
        <v>3.6708516771488502</v>
      </c>
      <c r="J5610" s="42">
        <v>6.3230650091705698</v>
      </c>
      <c r="K5610" s="42">
        <v>9.9939166863194195</v>
      </c>
      <c r="N5610" s="43"/>
    </row>
    <row r="5611" spans="1:14" x14ac:dyDescent="0.3">
      <c r="A5611" s="10" t="s">
        <v>9</v>
      </c>
      <c r="B5611" s="10" t="s">
        <v>343</v>
      </c>
      <c r="C5611" s="10" t="s">
        <v>4743</v>
      </c>
      <c r="D5611" s="10" t="s">
        <v>4762</v>
      </c>
      <c r="E5611" s="11" t="s">
        <v>6222</v>
      </c>
      <c r="F5611" s="10" t="s">
        <v>4754</v>
      </c>
      <c r="G5611" s="11" t="s">
        <v>4755</v>
      </c>
      <c r="H5611" s="42">
        <v>45126.753499999999</v>
      </c>
      <c r="I5611" s="42">
        <v>66.742922076090295</v>
      </c>
      <c r="J5611" s="42">
        <v>8888.8378934930697</v>
      </c>
      <c r="K5611" s="42">
        <v>8955.5808155691593</v>
      </c>
      <c r="N5611" s="43"/>
    </row>
    <row r="5612" spans="1:14" x14ac:dyDescent="0.3">
      <c r="A5612" s="10" t="s">
        <v>9</v>
      </c>
      <c r="B5612" s="10" t="s">
        <v>343</v>
      </c>
      <c r="C5612" s="10" t="s">
        <v>4743</v>
      </c>
      <c r="D5612" s="10" t="s">
        <v>4766</v>
      </c>
      <c r="E5612" s="11" t="s">
        <v>6223</v>
      </c>
      <c r="F5612" s="10" t="s">
        <v>416</v>
      </c>
      <c r="G5612" s="11" t="s">
        <v>417</v>
      </c>
      <c r="H5612" s="42">
        <v>856599.08349999995</v>
      </c>
      <c r="I5612" s="42">
        <v>655.20349526243103</v>
      </c>
      <c r="J5612" s="42">
        <v>163341.55924030999</v>
      </c>
      <c r="K5612" s="42">
        <v>163996.76273557299</v>
      </c>
      <c r="N5612" s="43"/>
    </row>
    <row r="5613" spans="1:14" x14ac:dyDescent="0.3">
      <c r="A5613" s="10" t="s">
        <v>9</v>
      </c>
      <c r="B5613" s="10" t="s">
        <v>343</v>
      </c>
      <c r="C5613" s="10" t="s">
        <v>4743</v>
      </c>
      <c r="D5613" s="10" t="s">
        <v>4766</v>
      </c>
      <c r="E5613" s="11" t="s">
        <v>6223</v>
      </c>
      <c r="F5613" s="10" t="s">
        <v>4746</v>
      </c>
      <c r="G5613" s="11" t="s">
        <v>4747</v>
      </c>
      <c r="H5613" s="42">
        <v>4152975.9141000002</v>
      </c>
      <c r="I5613" s="42">
        <v>3176.5669457812501</v>
      </c>
      <c r="J5613" s="42">
        <v>791914.88095971802</v>
      </c>
      <c r="K5613" s="42">
        <v>795091.44790549995</v>
      </c>
      <c r="N5613" s="43"/>
    </row>
    <row r="5614" spans="1:14" x14ac:dyDescent="0.3">
      <c r="A5614" s="10" t="s">
        <v>9</v>
      </c>
      <c r="B5614" s="10" t="s">
        <v>343</v>
      </c>
      <c r="C5614" s="10" t="s">
        <v>4743</v>
      </c>
      <c r="D5614" s="10" t="s">
        <v>4766</v>
      </c>
      <c r="E5614" s="11" t="s">
        <v>6223</v>
      </c>
      <c r="F5614" s="10" t="s">
        <v>4754</v>
      </c>
      <c r="G5614" s="11" t="s">
        <v>4755</v>
      </c>
      <c r="H5614" s="42">
        <v>642449.31270000001</v>
      </c>
      <c r="I5614" s="42">
        <v>491.40262144682401</v>
      </c>
      <c r="J5614" s="42">
        <v>122506.169430233</v>
      </c>
      <c r="K5614" s="42">
        <v>122997.572051679</v>
      </c>
      <c r="N5614" s="43"/>
    </row>
    <row r="5615" spans="1:14" x14ac:dyDescent="0.3">
      <c r="A5615" s="10" t="s">
        <v>9</v>
      </c>
      <c r="B5615" s="10" t="s">
        <v>343</v>
      </c>
      <c r="C5615" s="10" t="s">
        <v>4743</v>
      </c>
      <c r="D5615" s="10" t="s">
        <v>4766</v>
      </c>
      <c r="E5615" s="11" t="s">
        <v>6223</v>
      </c>
      <c r="F5615" s="10" t="s">
        <v>5118</v>
      </c>
      <c r="G5615" s="11" t="s">
        <v>5119</v>
      </c>
      <c r="H5615" s="42">
        <v>443595.95400000003</v>
      </c>
      <c r="I5615" s="42">
        <v>339.30181004661603</v>
      </c>
      <c r="J5615" s="42">
        <v>84587.593178017807</v>
      </c>
      <c r="K5615" s="42">
        <v>84926.894988064305</v>
      </c>
      <c r="N5615" s="43"/>
    </row>
    <row r="5616" spans="1:14" x14ac:dyDescent="0.3">
      <c r="A5616" s="10" t="s">
        <v>9</v>
      </c>
      <c r="B5616" s="10" t="s">
        <v>343</v>
      </c>
      <c r="C5616" s="10" t="s">
        <v>4743</v>
      </c>
      <c r="D5616" s="10" t="s">
        <v>4768</v>
      </c>
      <c r="E5616" s="11" t="s">
        <v>5181</v>
      </c>
      <c r="F5616" s="10" t="s">
        <v>13</v>
      </c>
      <c r="G5616" s="11" t="s">
        <v>415</v>
      </c>
      <c r="H5616" s="42">
        <v>0</v>
      </c>
      <c r="I5616" s="42">
        <v>0</v>
      </c>
      <c r="J5616" s="42">
        <v>0</v>
      </c>
      <c r="K5616" s="42">
        <v>0</v>
      </c>
      <c r="N5616" s="43"/>
    </row>
    <row r="5617" spans="1:14" x14ac:dyDescent="0.3">
      <c r="A5617" s="10" t="s">
        <v>9</v>
      </c>
      <c r="B5617" s="10" t="s">
        <v>343</v>
      </c>
      <c r="C5617" s="10" t="s">
        <v>4743</v>
      </c>
      <c r="D5617" s="10" t="s">
        <v>4768</v>
      </c>
      <c r="E5617" s="11" t="s">
        <v>5181</v>
      </c>
      <c r="F5617" s="10" t="s">
        <v>416</v>
      </c>
      <c r="G5617" s="11" t="s">
        <v>417</v>
      </c>
      <c r="H5617" s="42">
        <v>446527.3763</v>
      </c>
      <c r="I5617" s="42">
        <v>106.58600148948</v>
      </c>
      <c r="J5617" s="42">
        <v>7289.9497082190001</v>
      </c>
      <c r="K5617" s="42">
        <v>7396.5357097084798</v>
      </c>
      <c r="N5617" s="43"/>
    </row>
    <row r="5618" spans="1:14" x14ac:dyDescent="0.3">
      <c r="A5618" s="10" t="s">
        <v>9</v>
      </c>
      <c r="B5618" s="10" t="s">
        <v>343</v>
      </c>
      <c r="C5618" s="10" t="s">
        <v>4743</v>
      </c>
      <c r="D5618" s="10" t="s">
        <v>4768</v>
      </c>
      <c r="E5618" s="11" t="s">
        <v>5181</v>
      </c>
      <c r="F5618" s="10" t="s">
        <v>5367</v>
      </c>
      <c r="G5618" s="11" t="s">
        <v>5444</v>
      </c>
      <c r="H5618" s="42">
        <v>437714.33610000001</v>
      </c>
      <c r="I5618" s="42">
        <v>104.482330407451</v>
      </c>
      <c r="J5618" s="42">
        <v>7146.0691218725797</v>
      </c>
      <c r="K5618" s="42">
        <v>7250.5514522800304</v>
      </c>
      <c r="N5618" s="43"/>
    </row>
    <row r="5619" spans="1:14" x14ac:dyDescent="0.3">
      <c r="A5619" s="10" t="s">
        <v>9</v>
      </c>
      <c r="B5619" s="10" t="s">
        <v>343</v>
      </c>
      <c r="C5619" s="10" t="s">
        <v>4743</v>
      </c>
      <c r="D5619" s="10" t="s">
        <v>4768</v>
      </c>
      <c r="E5619" s="11" t="s">
        <v>5181</v>
      </c>
      <c r="F5619" s="10" t="s">
        <v>4746</v>
      </c>
      <c r="G5619" s="11" t="s">
        <v>4747</v>
      </c>
      <c r="H5619" s="42">
        <v>143946.3253</v>
      </c>
      <c r="I5619" s="42">
        <v>34.3599610064771</v>
      </c>
      <c r="J5619" s="42">
        <v>2350.0495769916502</v>
      </c>
      <c r="K5619" s="42">
        <v>2384.40953799812</v>
      </c>
      <c r="N5619" s="43"/>
    </row>
    <row r="5620" spans="1:14" x14ac:dyDescent="0.3">
      <c r="A5620" s="10" t="s">
        <v>9</v>
      </c>
      <c r="B5620" s="10" t="s">
        <v>343</v>
      </c>
      <c r="C5620" s="10" t="s">
        <v>4743</v>
      </c>
      <c r="D5620" s="10" t="s">
        <v>4768</v>
      </c>
      <c r="E5620" s="11" t="s">
        <v>5181</v>
      </c>
      <c r="F5620" s="10" t="s">
        <v>4754</v>
      </c>
      <c r="G5620" s="11" t="s">
        <v>4755</v>
      </c>
      <c r="H5620" s="42">
        <v>290830.33069999999</v>
      </c>
      <c r="I5620" s="42">
        <v>69.421145706963998</v>
      </c>
      <c r="J5620" s="42">
        <v>4748.0593494321201</v>
      </c>
      <c r="K5620" s="42">
        <v>4817.4804951390697</v>
      </c>
      <c r="N5620" s="43"/>
    </row>
    <row r="5621" spans="1:14" x14ac:dyDescent="0.3">
      <c r="A5621" s="10" t="s">
        <v>9</v>
      </c>
      <c r="B5621" s="10" t="s">
        <v>343</v>
      </c>
      <c r="C5621" s="10" t="s">
        <v>4743</v>
      </c>
      <c r="D5621" s="10" t="s">
        <v>4770</v>
      </c>
      <c r="E5621" s="11" t="s">
        <v>6224</v>
      </c>
      <c r="F5621" s="10" t="s">
        <v>13</v>
      </c>
      <c r="G5621" s="11" t="s">
        <v>415</v>
      </c>
      <c r="H5621" s="42">
        <v>0</v>
      </c>
      <c r="I5621" s="42">
        <v>0</v>
      </c>
      <c r="J5621" s="42">
        <v>0</v>
      </c>
      <c r="K5621" s="42">
        <v>0</v>
      </c>
      <c r="N5621" s="43"/>
    </row>
    <row r="5622" spans="1:14" x14ac:dyDescent="0.3">
      <c r="A5622" s="10" t="s">
        <v>9</v>
      </c>
      <c r="B5622" s="10" t="s">
        <v>343</v>
      </c>
      <c r="C5622" s="10" t="s">
        <v>4743</v>
      </c>
      <c r="D5622" s="10" t="s">
        <v>4770</v>
      </c>
      <c r="E5622" s="11" t="s">
        <v>6224</v>
      </c>
      <c r="F5622" s="10" t="s">
        <v>416</v>
      </c>
      <c r="G5622" s="11" t="s">
        <v>417</v>
      </c>
      <c r="H5622" s="42">
        <v>253053.6023</v>
      </c>
      <c r="I5622" s="42">
        <v>85.1102034899328</v>
      </c>
      <c r="J5622" s="42">
        <v>2237.1496533239601</v>
      </c>
      <c r="K5622" s="42">
        <v>2322.2598568139001</v>
      </c>
      <c r="N5622" s="43"/>
    </row>
    <row r="5623" spans="1:14" x14ac:dyDescent="0.3">
      <c r="A5623" s="10" t="s">
        <v>9</v>
      </c>
      <c r="B5623" s="10" t="s">
        <v>343</v>
      </c>
      <c r="C5623" s="10" t="s">
        <v>4743</v>
      </c>
      <c r="D5623" s="10" t="s">
        <v>4770</v>
      </c>
      <c r="E5623" s="11" t="s">
        <v>6224</v>
      </c>
      <c r="F5623" s="10" t="s">
        <v>4746</v>
      </c>
      <c r="G5623" s="11" t="s">
        <v>4747</v>
      </c>
      <c r="H5623" s="42">
        <v>137625.6434</v>
      </c>
      <c r="I5623" s="42">
        <v>46.288005406805702</v>
      </c>
      <c r="J5623" s="42">
        <v>1216.6954254919799</v>
      </c>
      <c r="K5623" s="42">
        <v>1262.9834308987799</v>
      </c>
      <c r="N5623" s="43"/>
    </row>
    <row r="5624" spans="1:14" x14ac:dyDescent="0.3">
      <c r="A5624" s="10" t="s">
        <v>9</v>
      </c>
      <c r="B5624" s="10" t="s">
        <v>343</v>
      </c>
      <c r="C5624" s="10" t="s">
        <v>4743</v>
      </c>
      <c r="D5624" s="10" t="s">
        <v>4770</v>
      </c>
      <c r="E5624" s="11" t="s">
        <v>6224</v>
      </c>
      <c r="F5624" s="10" t="s">
        <v>4748</v>
      </c>
      <c r="G5624" s="11" t="s">
        <v>4749</v>
      </c>
      <c r="H5624" s="42">
        <v>334456.27870000002</v>
      </c>
      <c r="I5624" s="42">
        <v>88.862358546753995</v>
      </c>
      <c r="J5624" s="42">
        <v>0</v>
      </c>
      <c r="K5624" s="42">
        <v>88.862358546753995</v>
      </c>
      <c r="N5624" s="43"/>
    </row>
    <row r="5625" spans="1:14" x14ac:dyDescent="0.3">
      <c r="A5625" s="10" t="s">
        <v>9</v>
      </c>
      <c r="B5625" s="10" t="s">
        <v>343</v>
      </c>
      <c r="C5625" s="10" t="s">
        <v>4743</v>
      </c>
      <c r="D5625" s="10" t="s">
        <v>4770</v>
      </c>
      <c r="E5625" s="11" t="s">
        <v>6224</v>
      </c>
      <c r="F5625" s="10" t="s">
        <v>4760</v>
      </c>
      <c r="G5625" s="11" t="s">
        <v>4761</v>
      </c>
      <c r="H5625" s="42">
        <v>149696.15700000001</v>
      </c>
      <c r="I5625" s="42">
        <v>39.7730717689101</v>
      </c>
      <c r="J5625" s="42">
        <v>0</v>
      </c>
      <c r="K5625" s="42">
        <v>39.7730717689101</v>
      </c>
      <c r="N5625" s="43"/>
    </row>
    <row r="5626" spans="1:14" x14ac:dyDescent="0.3">
      <c r="A5626" s="10" t="s">
        <v>9</v>
      </c>
      <c r="B5626" s="10" t="s">
        <v>343</v>
      </c>
      <c r="C5626" s="10" t="s">
        <v>4743</v>
      </c>
      <c r="D5626" s="10" t="s">
        <v>4770</v>
      </c>
      <c r="E5626" s="11" t="s">
        <v>6224</v>
      </c>
      <c r="F5626" s="10" t="s">
        <v>4754</v>
      </c>
      <c r="G5626" s="11" t="s">
        <v>4755</v>
      </c>
      <c r="H5626" s="42">
        <v>97669.811400000006</v>
      </c>
      <c r="I5626" s="42">
        <v>32.849552224184599</v>
      </c>
      <c r="J5626" s="42">
        <v>863.461269703987</v>
      </c>
      <c r="K5626" s="42">
        <v>896.31082192817098</v>
      </c>
      <c r="N5626" s="43"/>
    </row>
    <row r="5627" spans="1:14" x14ac:dyDescent="0.3">
      <c r="A5627" s="10" t="s">
        <v>9</v>
      </c>
      <c r="B5627" s="10" t="s">
        <v>343</v>
      </c>
      <c r="C5627" s="10" t="s">
        <v>4743</v>
      </c>
      <c r="D5627" s="10" t="s">
        <v>4772</v>
      </c>
      <c r="E5627" s="11" t="s">
        <v>6225</v>
      </c>
      <c r="F5627" s="10" t="s">
        <v>416</v>
      </c>
      <c r="G5627" s="11" t="s">
        <v>417</v>
      </c>
      <c r="H5627" s="42">
        <v>232045.15400000001</v>
      </c>
      <c r="I5627" s="42">
        <v>59.7475679366948</v>
      </c>
      <c r="J5627" s="42">
        <v>6090.4192420876598</v>
      </c>
      <c r="K5627" s="42">
        <v>6150.1668100243496</v>
      </c>
      <c r="N5627" s="43"/>
    </row>
    <row r="5628" spans="1:14" x14ac:dyDescent="0.3">
      <c r="A5628" s="10" t="s">
        <v>9</v>
      </c>
      <c r="B5628" s="10" t="s">
        <v>343</v>
      </c>
      <c r="C5628" s="10" t="s">
        <v>4743</v>
      </c>
      <c r="D5628" s="10" t="s">
        <v>4772</v>
      </c>
      <c r="E5628" s="11" t="s">
        <v>6225</v>
      </c>
      <c r="F5628" s="10" t="s">
        <v>4746</v>
      </c>
      <c r="G5628" s="11" t="s">
        <v>4747</v>
      </c>
      <c r="H5628" s="42">
        <v>44024.377</v>
      </c>
      <c r="I5628" s="42">
        <v>11.335506960321499</v>
      </c>
      <c r="J5628" s="42">
        <v>1155.4945597636699</v>
      </c>
      <c r="K5628" s="42">
        <v>1166.8300667239901</v>
      </c>
      <c r="N5628" s="43"/>
    </row>
    <row r="5629" spans="1:14" x14ac:dyDescent="0.3">
      <c r="A5629" s="10" t="s">
        <v>9</v>
      </c>
      <c r="B5629" s="10" t="s">
        <v>343</v>
      </c>
      <c r="C5629" s="10" t="s">
        <v>4743</v>
      </c>
      <c r="D5629" s="10" t="s">
        <v>4772</v>
      </c>
      <c r="E5629" s="11" t="s">
        <v>6225</v>
      </c>
      <c r="F5629" s="10" t="s">
        <v>4748</v>
      </c>
      <c r="G5629" s="11" t="s">
        <v>4749</v>
      </c>
      <c r="H5629" s="42">
        <v>67844.017399999997</v>
      </c>
      <c r="I5629" s="42">
        <v>10.801273772667001</v>
      </c>
      <c r="J5629" s="42">
        <v>5.7568155683326001</v>
      </c>
      <c r="K5629" s="42">
        <v>16.558089340999601</v>
      </c>
      <c r="N5629" s="43"/>
    </row>
    <row r="5630" spans="1:14" x14ac:dyDescent="0.3">
      <c r="A5630" s="10" t="s">
        <v>9</v>
      </c>
      <c r="B5630" s="10" t="s">
        <v>343</v>
      </c>
      <c r="C5630" s="10" t="s">
        <v>4743</v>
      </c>
      <c r="D5630" s="10" t="s">
        <v>4772</v>
      </c>
      <c r="E5630" s="11" t="s">
        <v>6225</v>
      </c>
      <c r="F5630" s="10" t="s">
        <v>4760</v>
      </c>
      <c r="G5630" s="11" t="s">
        <v>4761</v>
      </c>
      <c r="H5630" s="42">
        <v>25127.413799999998</v>
      </c>
      <c r="I5630" s="42">
        <v>4.0004717676544299</v>
      </c>
      <c r="J5630" s="42">
        <v>2.1321539141972599</v>
      </c>
      <c r="K5630" s="42">
        <v>6.1326256818516898</v>
      </c>
      <c r="N5630" s="43"/>
    </row>
    <row r="5631" spans="1:14" x14ac:dyDescent="0.3">
      <c r="A5631" s="10" t="s">
        <v>9</v>
      </c>
      <c r="B5631" s="10" t="s">
        <v>343</v>
      </c>
      <c r="C5631" s="10" t="s">
        <v>4743</v>
      </c>
      <c r="D5631" s="10" t="s">
        <v>4774</v>
      </c>
      <c r="E5631" s="11" t="s">
        <v>6226</v>
      </c>
      <c r="F5631" s="10" t="s">
        <v>13</v>
      </c>
      <c r="G5631" s="11" t="s">
        <v>415</v>
      </c>
      <c r="H5631" s="42">
        <v>0</v>
      </c>
      <c r="I5631" s="42">
        <v>0</v>
      </c>
      <c r="J5631" s="42">
        <v>0</v>
      </c>
      <c r="K5631" s="42">
        <v>0</v>
      </c>
      <c r="N5631" s="43"/>
    </row>
    <row r="5632" spans="1:14" x14ac:dyDescent="0.3">
      <c r="A5632" s="10" t="s">
        <v>9</v>
      </c>
      <c r="B5632" s="10" t="s">
        <v>343</v>
      </c>
      <c r="C5632" s="10" t="s">
        <v>4743</v>
      </c>
      <c r="D5632" s="10" t="s">
        <v>4774</v>
      </c>
      <c r="E5632" s="11" t="s">
        <v>6226</v>
      </c>
      <c r="F5632" s="10" t="s">
        <v>416</v>
      </c>
      <c r="G5632" s="11" t="s">
        <v>417</v>
      </c>
      <c r="H5632" s="42">
        <v>139517.84479999999</v>
      </c>
      <c r="I5632" s="42">
        <v>40.292679554752603</v>
      </c>
      <c r="J5632" s="42">
        <v>2260.1415301967199</v>
      </c>
      <c r="K5632" s="42">
        <v>2300.43420975147</v>
      </c>
      <c r="N5632" s="43"/>
    </row>
    <row r="5633" spans="1:14" x14ac:dyDescent="0.3">
      <c r="A5633" s="10" t="s">
        <v>9</v>
      </c>
      <c r="B5633" s="10" t="s">
        <v>343</v>
      </c>
      <c r="C5633" s="10" t="s">
        <v>4743</v>
      </c>
      <c r="D5633" s="10" t="s">
        <v>4774</v>
      </c>
      <c r="E5633" s="11" t="s">
        <v>6226</v>
      </c>
      <c r="F5633" s="10" t="s">
        <v>4746</v>
      </c>
      <c r="G5633" s="11" t="s">
        <v>4747</v>
      </c>
      <c r="H5633" s="42">
        <v>24173.883999999998</v>
      </c>
      <c r="I5633" s="42">
        <v>6.9814048733482101</v>
      </c>
      <c r="J5633" s="42">
        <v>391.60868097468</v>
      </c>
      <c r="K5633" s="42">
        <v>398.59008584802802</v>
      </c>
      <c r="N5633" s="43"/>
    </row>
    <row r="5634" spans="1:14" x14ac:dyDescent="0.3">
      <c r="A5634" s="10" t="s">
        <v>9</v>
      </c>
      <c r="B5634" s="10" t="s">
        <v>343</v>
      </c>
      <c r="C5634" s="10" t="s">
        <v>4743</v>
      </c>
      <c r="D5634" s="10" t="s">
        <v>4774</v>
      </c>
      <c r="E5634" s="11" t="s">
        <v>6226</v>
      </c>
      <c r="F5634" s="10" t="s">
        <v>4748</v>
      </c>
      <c r="G5634" s="11" t="s">
        <v>4749</v>
      </c>
      <c r="H5634" s="42">
        <v>231339.17069999999</v>
      </c>
      <c r="I5634" s="42">
        <v>140.01137066666701</v>
      </c>
      <c r="J5634" s="42">
        <v>219.034203722504</v>
      </c>
      <c r="K5634" s="42">
        <v>359.04557438917101</v>
      </c>
      <c r="N5634" s="43"/>
    </row>
    <row r="5635" spans="1:14" x14ac:dyDescent="0.3">
      <c r="A5635" s="10" t="s">
        <v>9</v>
      </c>
      <c r="B5635" s="10" t="s">
        <v>343</v>
      </c>
      <c r="C5635" s="10" t="s">
        <v>4743</v>
      </c>
      <c r="D5635" s="10" t="s">
        <v>4774</v>
      </c>
      <c r="E5635" s="11" t="s">
        <v>6226</v>
      </c>
      <c r="F5635" s="10" t="s">
        <v>4760</v>
      </c>
      <c r="G5635" s="11" t="s">
        <v>4761</v>
      </c>
      <c r="H5635" s="42">
        <v>25503.9843</v>
      </c>
      <c r="I5635" s="42">
        <v>15.435551999999999</v>
      </c>
      <c r="J5635" s="42">
        <v>24.147423350253799</v>
      </c>
      <c r="K5635" s="42">
        <v>39.582975350253797</v>
      </c>
      <c r="N5635" s="43"/>
    </row>
    <row r="5636" spans="1:14" x14ac:dyDescent="0.3">
      <c r="A5636" s="10" t="s">
        <v>9</v>
      </c>
      <c r="B5636" s="10" t="s">
        <v>343</v>
      </c>
      <c r="C5636" s="10" t="s">
        <v>4743</v>
      </c>
      <c r="D5636" s="10" t="s">
        <v>4774</v>
      </c>
      <c r="E5636" s="11" t="s">
        <v>6226</v>
      </c>
      <c r="F5636" s="10" t="s">
        <v>4754</v>
      </c>
      <c r="G5636" s="11" t="s">
        <v>4755</v>
      </c>
      <c r="H5636" s="42">
        <v>4834.7767000000003</v>
      </c>
      <c r="I5636" s="42">
        <v>1.3962809746696501</v>
      </c>
      <c r="J5636" s="42">
        <v>78.321736194935895</v>
      </c>
      <c r="K5636" s="42">
        <v>79.718017169605403</v>
      </c>
      <c r="N5636" s="43"/>
    </row>
    <row r="5637" spans="1:14" x14ac:dyDescent="0.3">
      <c r="A5637" s="10" t="s">
        <v>9</v>
      </c>
      <c r="B5637" s="10" t="s">
        <v>343</v>
      </c>
      <c r="C5637" s="10" t="s">
        <v>4779</v>
      </c>
      <c r="D5637" s="10" t="s">
        <v>416</v>
      </c>
      <c r="E5637" s="11" t="s">
        <v>6227</v>
      </c>
      <c r="F5637" s="10" t="s">
        <v>416</v>
      </c>
      <c r="G5637" s="11" t="s">
        <v>417</v>
      </c>
      <c r="H5637" s="42">
        <v>77182615.929000005</v>
      </c>
      <c r="I5637" s="42">
        <v>18498.692730489998</v>
      </c>
      <c r="J5637" s="42">
        <v>42264480.958895899</v>
      </c>
      <c r="K5637" s="42">
        <v>42282979.651626401</v>
      </c>
      <c r="N5637" s="43"/>
    </row>
    <row r="5638" spans="1:14" x14ac:dyDescent="0.3">
      <c r="A5638" s="10" t="s">
        <v>9</v>
      </c>
      <c r="B5638" s="10" t="s">
        <v>343</v>
      </c>
      <c r="C5638" s="10" t="s">
        <v>4779</v>
      </c>
      <c r="D5638" s="10" t="s">
        <v>416</v>
      </c>
      <c r="E5638" s="11" t="s">
        <v>6227</v>
      </c>
      <c r="F5638" s="10" t="s">
        <v>4782</v>
      </c>
      <c r="G5638" s="11" t="s">
        <v>4783</v>
      </c>
      <c r="H5638" s="42">
        <v>0</v>
      </c>
      <c r="I5638" s="42">
        <v>0</v>
      </c>
      <c r="J5638" s="42">
        <v>0</v>
      </c>
      <c r="K5638" s="42">
        <v>0</v>
      </c>
      <c r="N5638" s="43"/>
    </row>
    <row r="5639" spans="1:14" x14ac:dyDescent="0.3">
      <c r="A5639" s="10" t="s">
        <v>9</v>
      </c>
      <c r="B5639" s="10" t="s">
        <v>343</v>
      </c>
      <c r="C5639" s="10" t="s">
        <v>4779</v>
      </c>
      <c r="D5639" s="10" t="s">
        <v>416</v>
      </c>
      <c r="E5639" s="11" t="s">
        <v>6227</v>
      </c>
      <c r="F5639" s="10" t="s">
        <v>4784</v>
      </c>
      <c r="G5639" s="11" t="s">
        <v>4785</v>
      </c>
      <c r="H5639" s="42">
        <v>0</v>
      </c>
      <c r="I5639" s="42">
        <v>0</v>
      </c>
      <c r="J5639" s="42">
        <v>0</v>
      </c>
      <c r="K5639" s="42">
        <v>0</v>
      </c>
      <c r="N5639" s="43"/>
    </row>
    <row r="5640" spans="1:14" x14ac:dyDescent="0.3">
      <c r="A5640" s="10" t="s">
        <v>9</v>
      </c>
      <c r="B5640" s="10" t="s">
        <v>343</v>
      </c>
      <c r="C5640" s="10" t="s">
        <v>4779</v>
      </c>
      <c r="D5640" s="10" t="s">
        <v>416</v>
      </c>
      <c r="E5640" s="11" t="s">
        <v>6227</v>
      </c>
      <c r="F5640" s="10" t="s">
        <v>4731</v>
      </c>
      <c r="G5640" s="11" t="s">
        <v>4732</v>
      </c>
      <c r="H5640" s="42">
        <v>0</v>
      </c>
      <c r="I5640" s="42">
        <v>0</v>
      </c>
      <c r="J5640" s="42">
        <v>0</v>
      </c>
      <c r="K5640" s="42">
        <v>0</v>
      </c>
      <c r="N5640" s="43"/>
    </row>
    <row r="5641" spans="1:14" x14ac:dyDescent="0.3">
      <c r="A5641" s="10" t="s">
        <v>9</v>
      </c>
      <c r="B5641" s="10" t="s">
        <v>343</v>
      </c>
      <c r="C5641" s="10" t="s">
        <v>4779</v>
      </c>
      <c r="D5641" s="10" t="s">
        <v>416</v>
      </c>
      <c r="E5641" s="11" t="s">
        <v>6227</v>
      </c>
      <c r="F5641" s="10" t="s">
        <v>4786</v>
      </c>
      <c r="G5641" s="11" t="s">
        <v>4787</v>
      </c>
      <c r="H5641" s="42">
        <v>0</v>
      </c>
      <c r="I5641" s="42">
        <v>0</v>
      </c>
      <c r="J5641" s="42">
        <v>0</v>
      </c>
      <c r="K5641" s="42">
        <v>0</v>
      </c>
      <c r="N5641" s="43"/>
    </row>
    <row r="5642" spans="1:14" x14ac:dyDescent="0.3">
      <c r="A5642" s="10" t="s">
        <v>9</v>
      </c>
      <c r="B5642" s="10" t="s">
        <v>343</v>
      </c>
      <c r="C5642" s="10" t="s">
        <v>4779</v>
      </c>
      <c r="D5642" s="10" t="s">
        <v>416</v>
      </c>
      <c r="E5642" s="11" t="s">
        <v>6227</v>
      </c>
      <c r="F5642" s="10" t="s">
        <v>4739</v>
      </c>
      <c r="G5642" s="11" t="s">
        <v>4740</v>
      </c>
      <c r="H5642" s="42">
        <v>2079636.4617999999</v>
      </c>
      <c r="I5642" s="42">
        <v>498.43550176822902</v>
      </c>
      <c r="J5642" s="42">
        <v>1138789.53938185</v>
      </c>
      <c r="K5642" s="42">
        <v>1139287.9748836099</v>
      </c>
      <c r="N5642" s="43"/>
    </row>
    <row r="5643" spans="1:14" x14ac:dyDescent="0.3">
      <c r="A5643" s="10" t="s">
        <v>9</v>
      </c>
      <c r="B5643" s="10" t="s">
        <v>343</v>
      </c>
      <c r="C5643" s="10" t="s">
        <v>4779</v>
      </c>
      <c r="D5643" s="10" t="s">
        <v>416</v>
      </c>
      <c r="E5643" s="11" t="s">
        <v>6227</v>
      </c>
      <c r="F5643" s="10" t="s">
        <v>4788</v>
      </c>
      <c r="G5643" s="11" t="s">
        <v>4789</v>
      </c>
      <c r="H5643" s="42">
        <v>0</v>
      </c>
      <c r="I5643" s="42">
        <v>0</v>
      </c>
      <c r="J5643" s="42">
        <v>0</v>
      </c>
      <c r="K5643" s="42">
        <v>0</v>
      </c>
      <c r="N5643" s="43"/>
    </row>
    <row r="5644" spans="1:14" x14ac:dyDescent="0.3">
      <c r="A5644" s="10" t="s">
        <v>9</v>
      </c>
      <c r="B5644" s="10" t="s">
        <v>343</v>
      </c>
      <c r="C5644" s="10" t="s">
        <v>4779</v>
      </c>
      <c r="D5644" s="10" t="s">
        <v>416</v>
      </c>
      <c r="E5644" s="11" t="s">
        <v>6227</v>
      </c>
      <c r="F5644" s="10" t="s">
        <v>4741</v>
      </c>
      <c r="G5644" s="11" t="s">
        <v>4742</v>
      </c>
      <c r="H5644" s="42">
        <v>159251.44070000001</v>
      </c>
      <c r="I5644" s="42">
        <v>38.168484369639202</v>
      </c>
      <c r="J5644" s="42">
        <v>87204.604367078093</v>
      </c>
      <c r="K5644" s="42">
        <v>87242.772851447793</v>
      </c>
      <c r="N5644" s="43"/>
    </row>
    <row r="5645" spans="1:14" x14ac:dyDescent="0.3">
      <c r="A5645" s="10" t="s">
        <v>9</v>
      </c>
      <c r="B5645" s="10" t="s">
        <v>343</v>
      </c>
      <c r="C5645" s="10" t="s">
        <v>4779</v>
      </c>
      <c r="D5645" s="10" t="s">
        <v>6228</v>
      </c>
      <c r="E5645" s="11" t="s">
        <v>6229</v>
      </c>
      <c r="F5645" s="10" t="s">
        <v>13</v>
      </c>
      <c r="G5645" s="11" t="s">
        <v>415</v>
      </c>
      <c r="H5645" s="42">
        <v>0</v>
      </c>
      <c r="I5645" s="42">
        <v>0</v>
      </c>
      <c r="J5645" s="42">
        <v>0</v>
      </c>
      <c r="K5645" s="42">
        <v>0</v>
      </c>
      <c r="N5645" s="43"/>
    </row>
    <row r="5646" spans="1:14" x14ac:dyDescent="0.3">
      <c r="A5646" s="10" t="s">
        <v>9</v>
      </c>
      <c r="B5646" s="10" t="s">
        <v>343</v>
      </c>
      <c r="C5646" s="10" t="s">
        <v>4779</v>
      </c>
      <c r="D5646" s="10" t="s">
        <v>6228</v>
      </c>
      <c r="E5646" s="11" t="s">
        <v>6229</v>
      </c>
      <c r="F5646" s="10" t="s">
        <v>416</v>
      </c>
      <c r="G5646" s="11" t="s">
        <v>417</v>
      </c>
      <c r="H5646" s="42">
        <v>39130788.729800001</v>
      </c>
      <c r="I5646" s="42">
        <v>53885.210963128498</v>
      </c>
      <c r="J5646" s="42">
        <v>11858604.607369101</v>
      </c>
      <c r="K5646" s="42">
        <v>11912489.818332201</v>
      </c>
      <c r="N5646" s="43"/>
    </row>
    <row r="5647" spans="1:14" x14ac:dyDescent="0.3">
      <c r="A5647" s="10" t="s">
        <v>9</v>
      </c>
      <c r="B5647" s="10" t="s">
        <v>343</v>
      </c>
      <c r="C5647" s="10" t="s">
        <v>4779</v>
      </c>
      <c r="D5647" s="10" t="s">
        <v>6228</v>
      </c>
      <c r="E5647" s="11" t="s">
        <v>6229</v>
      </c>
      <c r="F5647" s="10" t="s">
        <v>4782</v>
      </c>
      <c r="G5647" s="11" t="s">
        <v>4783</v>
      </c>
      <c r="H5647" s="42">
        <v>0</v>
      </c>
      <c r="I5647" s="42">
        <v>0</v>
      </c>
      <c r="J5647" s="42">
        <v>0</v>
      </c>
      <c r="K5647" s="42">
        <v>0</v>
      </c>
      <c r="N5647" s="43"/>
    </row>
    <row r="5648" spans="1:14" x14ac:dyDescent="0.3">
      <c r="A5648" s="10" t="s">
        <v>9</v>
      </c>
      <c r="B5648" s="10" t="s">
        <v>343</v>
      </c>
      <c r="C5648" s="10" t="s">
        <v>4779</v>
      </c>
      <c r="D5648" s="10" t="s">
        <v>6228</v>
      </c>
      <c r="E5648" s="11" t="s">
        <v>6229</v>
      </c>
      <c r="F5648" s="10" t="s">
        <v>4784</v>
      </c>
      <c r="G5648" s="11" t="s">
        <v>4785</v>
      </c>
      <c r="H5648" s="42">
        <v>0</v>
      </c>
      <c r="I5648" s="42">
        <v>0</v>
      </c>
      <c r="J5648" s="42">
        <v>0</v>
      </c>
      <c r="K5648" s="42">
        <v>0</v>
      </c>
      <c r="N5648" s="43"/>
    </row>
    <row r="5649" spans="1:14" x14ac:dyDescent="0.3">
      <c r="A5649" s="10" t="s">
        <v>9</v>
      </c>
      <c r="B5649" s="10" t="s">
        <v>343</v>
      </c>
      <c r="C5649" s="10" t="s">
        <v>4779</v>
      </c>
      <c r="D5649" s="10" t="s">
        <v>6228</v>
      </c>
      <c r="E5649" s="11" t="s">
        <v>6229</v>
      </c>
      <c r="F5649" s="10" t="s">
        <v>4731</v>
      </c>
      <c r="G5649" s="11" t="s">
        <v>4732</v>
      </c>
      <c r="H5649" s="42">
        <v>0</v>
      </c>
      <c r="I5649" s="42">
        <v>0</v>
      </c>
      <c r="J5649" s="42">
        <v>0</v>
      </c>
      <c r="K5649" s="42">
        <v>0</v>
      </c>
      <c r="N5649" s="43"/>
    </row>
    <row r="5650" spans="1:14" x14ac:dyDescent="0.3">
      <c r="A5650" s="10" t="s">
        <v>9</v>
      </c>
      <c r="B5650" s="10" t="s">
        <v>343</v>
      </c>
      <c r="C5650" s="10" t="s">
        <v>4779</v>
      </c>
      <c r="D5650" s="10" t="s">
        <v>6228</v>
      </c>
      <c r="E5650" s="11" t="s">
        <v>6229</v>
      </c>
      <c r="F5650" s="10" t="s">
        <v>4786</v>
      </c>
      <c r="G5650" s="11" t="s">
        <v>4787</v>
      </c>
      <c r="H5650" s="42">
        <v>2310322.3752000001</v>
      </c>
      <c r="I5650" s="42">
        <v>3181.4387754189902</v>
      </c>
      <c r="J5650" s="42">
        <v>700144.32245726197</v>
      </c>
      <c r="K5650" s="42">
        <v>703325.76123268099</v>
      </c>
      <c r="N5650" s="43"/>
    </row>
    <row r="5651" spans="1:14" x14ac:dyDescent="0.3">
      <c r="A5651" s="10" t="s">
        <v>9</v>
      </c>
      <c r="B5651" s="10" t="s">
        <v>343</v>
      </c>
      <c r="C5651" s="10" t="s">
        <v>4779</v>
      </c>
      <c r="D5651" s="10" t="s">
        <v>6228</v>
      </c>
      <c r="E5651" s="11" t="s">
        <v>6229</v>
      </c>
      <c r="F5651" s="10" t="s">
        <v>4739</v>
      </c>
      <c r="G5651" s="11" t="s">
        <v>4740</v>
      </c>
      <c r="H5651" s="42">
        <v>5453214.7232999997</v>
      </c>
      <c r="I5651" s="42">
        <v>7509.3714011173197</v>
      </c>
      <c r="J5651" s="42">
        <v>1652599.3812415299</v>
      </c>
      <c r="K5651" s="42">
        <v>1660108.7526426399</v>
      </c>
      <c r="N5651" s="43"/>
    </row>
    <row r="5652" spans="1:14" x14ac:dyDescent="0.3">
      <c r="A5652" s="10" t="s">
        <v>9</v>
      </c>
      <c r="B5652" s="10" t="s">
        <v>343</v>
      </c>
      <c r="C5652" s="10" t="s">
        <v>4779</v>
      </c>
      <c r="D5652" s="10" t="s">
        <v>6228</v>
      </c>
      <c r="E5652" s="11" t="s">
        <v>6229</v>
      </c>
      <c r="F5652" s="10" t="s">
        <v>4869</v>
      </c>
      <c r="G5652" s="11" t="s">
        <v>4870</v>
      </c>
      <c r="H5652" s="42">
        <v>865777.89210000006</v>
      </c>
      <c r="I5652" s="42">
        <v>1192.2229497206699</v>
      </c>
      <c r="J5652" s="42">
        <v>0</v>
      </c>
      <c r="K5652" s="42">
        <v>1192.2229497206699</v>
      </c>
      <c r="N5652" s="43"/>
    </row>
    <row r="5653" spans="1:14" x14ac:dyDescent="0.3">
      <c r="A5653" s="10" t="s">
        <v>9</v>
      </c>
      <c r="B5653" s="10" t="s">
        <v>343</v>
      </c>
      <c r="C5653" s="10" t="s">
        <v>4779</v>
      </c>
      <c r="D5653" s="10" t="s">
        <v>6228</v>
      </c>
      <c r="E5653" s="11" t="s">
        <v>6229</v>
      </c>
      <c r="F5653" s="10" t="s">
        <v>4871</v>
      </c>
      <c r="G5653" s="11" t="s">
        <v>4872</v>
      </c>
      <c r="H5653" s="42">
        <v>996237.57449999999</v>
      </c>
      <c r="I5653" s="42">
        <v>1371.87298324022</v>
      </c>
      <c r="J5653" s="42">
        <v>0</v>
      </c>
      <c r="K5653" s="42">
        <v>1371.87298324022</v>
      </c>
      <c r="N5653" s="43"/>
    </row>
    <row r="5654" spans="1:14" x14ac:dyDescent="0.3">
      <c r="A5654" s="10" t="s">
        <v>9</v>
      </c>
      <c r="B5654" s="10" t="s">
        <v>343</v>
      </c>
      <c r="C5654" s="10" t="s">
        <v>4779</v>
      </c>
      <c r="D5654" s="10" t="s">
        <v>6228</v>
      </c>
      <c r="E5654" s="11" t="s">
        <v>6229</v>
      </c>
      <c r="F5654" s="10" t="s">
        <v>4788</v>
      </c>
      <c r="G5654" s="11" t="s">
        <v>4789</v>
      </c>
      <c r="H5654" s="42">
        <v>0</v>
      </c>
      <c r="I5654" s="42">
        <v>0</v>
      </c>
      <c r="J5654" s="42">
        <v>0</v>
      </c>
      <c r="K5654" s="42">
        <v>0</v>
      </c>
      <c r="N5654" s="43"/>
    </row>
    <row r="5655" spans="1:14" x14ac:dyDescent="0.3">
      <c r="A5655" s="10" t="s">
        <v>9</v>
      </c>
      <c r="B5655" s="10" t="s">
        <v>343</v>
      </c>
      <c r="C5655" s="10" t="s">
        <v>4779</v>
      </c>
      <c r="D5655" s="10" t="s">
        <v>6228</v>
      </c>
      <c r="E5655" s="11" t="s">
        <v>6229</v>
      </c>
      <c r="F5655" s="10" t="s">
        <v>4741</v>
      </c>
      <c r="G5655" s="11" t="s">
        <v>4742</v>
      </c>
      <c r="H5655" s="42">
        <v>260919.36480000001</v>
      </c>
      <c r="I5655" s="42">
        <v>359.30006703910601</v>
      </c>
      <c r="J5655" s="42">
        <v>79071.740729259604</v>
      </c>
      <c r="K5655" s="42">
        <v>79431.040796298694</v>
      </c>
      <c r="N5655" s="43"/>
    </row>
    <row r="5656" spans="1:14" x14ac:dyDescent="0.3">
      <c r="A5656" s="10" t="s">
        <v>9</v>
      </c>
      <c r="B5656" s="10" t="s">
        <v>343</v>
      </c>
      <c r="C5656" s="10" t="s">
        <v>4779</v>
      </c>
      <c r="D5656" s="10" t="s">
        <v>6230</v>
      </c>
      <c r="E5656" s="11" t="s">
        <v>6231</v>
      </c>
      <c r="F5656" s="10" t="s">
        <v>416</v>
      </c>
      <c r="G5656" s="11" t="s">
        <v>417</v>
      </c>
      <c r="H5656" s="42">
        <v>38179818.9749</v>
      </c>
      <c r="I5656" s="42">
        <v>8038.0225435496404</v>
      </c>
      <c r="J5656" s="42">
        <v>5355566.2237761198</v>
      </c>
      <c r="K5656" s="42">
        <v>5363604.2463196702</v>
      </c>
      <c r="N5656" s="43"/>
    </row>
    <row r="5657" spans="1:14" x14ac:dyDescent="0.3">
      <c r="A5657" s="10" t="s">
        <v>9</v>
      </c>
      <c r="B5657" s="10" t="s">
        <v>343</v>
      </c>
      <c r="C5657" s="10" t="s">
        <v>4779</v>
      </c>
      <c r="D5657" s="10" t="s">
        <v>6230</v>
      </c>
      <c r="E5657" s="11" t="s">
        <v>6231</v>
      </c>
      <c r="F5657" s="10" t="s">
        <v>4867</v>
      </c>
      <c r="G5657" s="11" t="s">
        <v>4868</v>
      </c>
      <c r="H5657" s="42">
        <v>1905233.2925</v>
      </c>
      <c r="I5657" s="42">
        <v>401.11002531518699</v>
      </c>
      <c r="J5657" s="42">
        <v>0</v>
      </c>
      <c r="K5657" s="42">
        <v>401.11002531518699</v>
      </c>
      <c r="N5657" s="43"/>
    </row>
    <row r="5658" spans="1:14" x14ac:dyDescent="0.3">
      <c r="A5658" s="10" t="s">
        <v>9</v>
      </c>
      <c r="B5658" s="10" t="s">
        <v>343</v>
      </c>
      <c r="C5658" s="10" t="s">
        <v>4779</v>
      </c>
      <c r="D5658" s="10" t="s">
        <v>6230</v>
      </c>
      <c r="E5658" s="11" t="s">
        <v>6231</v>
      </c>
      <c r="F5658" s="10" t="s">
        <v>4782</v>
      </c>
      <c r="G5658" s="11" t="s">
        <v>4783</v>
      </c>
      <c r="H5658" s="42">
        <v>48747.973400000003</v>
      </c>
      <c r="I5658" s="42">
        <v>10.2629430784269</v>
      </c>
      <c r="J5658" s="42">
        <v>6837.98421932366</v>
      </c>
      <c r="K5658" s="42">
        <v>6848.24716240209</v>
      </c>
      <c r="N5658" s="43"/>
    </row>
    <row r="5659" spans="1:14" x14ac:dyDescent="0.3">
      <c r="A5659" s="10" t="s">
        <v>9</v>
      </c>
      <c r="B5659" s="10" t="s">
        <v>343</v>
      </c>
      <c r="C5659" s="10" t="s">
        <v>4779</v>
      </c>
      <c r="D5659" s="10" t="s">
        <v>6230</v>
      </c>
      <c r="E5659" s="11" t="s">
        <v>6231</v>
      </c>
      <c r="F5659" s="10" t="s">
        <v>4784</v>
      </c>
      <c r="G5659" s="11" t="s">
        <v>4785</v>
      </c>
      <c r="H5659" s="42">
        <v>0</v>
      </c>
      <c r="I5659" s="42">
        <v>0</v>
      </c>
      <c r="J5659" s="42">
        <v>0</v>
      </c>
      <c r="K5659" s="42">
        <v>0</v>
      </c>
      <c r="N5659" s="43"/>
    </row>
    <row r="5660" spans="1:14" x14ac:dyDescent="0.3">
      <c r="A5660" s="10" t="s">
        <v>9</v>
      </c>
      <c r="B5660" s="10" t="s">
        <v>343</v>
      </c>
      <c r="C5660" s="10" t="s">
        <v>4779</v>
      </c>
      <c r="D5660" s="10" t="s">
        <v>6230</v>
      </c>
      <c r="E5660" s="11" t="s">
        <v>6231</v>
      </c>
      <c r="F5660" s="10" t="s">
        <v>4731</v>
      </c>
      <c r="G5660" s="11" t="s">
        <v>4732</v>
      </c>
      <c r="H5660" s="42">
        <v>0</v>
      </c>
      <c r="I5660" s="42">
        <v>0</v>
      </c>
      <c r="J5660" s="42">
        <v>0</v>
      </c>
      <c r="K5660" s="42">
        <v>0</v>
      </c>
      <c r="N5660" s="43"/>
    </row>
    <row r="5661" spans="1:14" x14ac:dyDescent="0.3">
      <c r="A5661" s="10" t="s">
        <v>9</v>
      </c>
      <c r="B5661" s="10" t="s">
        <v>343</v>
      </c>
      <c r="C5661" s="10" t="s">
        <v>4779</v>
      </c>
      <c r="D5661" s="10" t="s">
        <v>6230</v>
      </c>
      <c r="E5661" s="11" t="s">
        <v>6231</v>
      </c>
      <c r="F5661" s="10" t="s">
        <v>4786</v>
      </c>
      <c r="G5661" s="11" t="s">
        <v>4787</v>
      </c>
      <c r="H5661" s="42">
        <v>0</v>
      </c>
      <c r="I5661" s="42">
        <v>0</v>
      </c>
      <c r="J5661" s="42">
        <v>0</v>
      </c>
      <c r="K5661" s="42">
        <v>0</v>
      </c>
      <c r="N5661" s="43"/>
    </row>
    <row r="5662" spans="1:14" x14ac:dyDescent="0.3">
      <c r="A5662" s="10" t="s">
        <v>9</v>
      </c>
      <c r="B5662" s="10" t="s">
        <v>343</v>
      </c>
      <c r="C5662" s="10" t="s">
        <v>4779</v>
      </c>
      <c r="D5662" s="10" t="s">
        <v>6230</v>
      </c>
      <c r="E5662" s="11" t="s">
        <v>6231</v>
      </c>
      <c r="F5662" s="10" t="s">
        <v>6232</v>
      </c>
      <c r="G5662" s="11" t="s">
        <v>6233</v>
      </c>
      <c r="H5662" s="42">
        <v>0</v>
      </c>
      <c r="I5662" s="42">
        <v>0</v>
      </c>
      <c r="J5662" s="42">
        <v>0</v>
      </c>
      <c r="K5662" s="42">
        <v>0</v>
      </c>
      <c r="N5662" s="43"/>
    </row>
    <row r="5663" spans="1:14" x14ac:dyDescent="0.3">
      <c r="A5663" s="10" t="s">
        <v>9</v>
      </c>
      <c r="B5663" s="10" t="s">
        <v>343</v>
      </c>
      <c r="C5663" s="10" t="s">
        <v>4779</v>
      </c>
      <c r="D5663" s="10" t="s">
        <v>6230</v>
      </c>
      <c r="E5663" s="11" t="s">
        <v>6231</v>
      </c>
      <c r="F5663" s="10" t="s">
        <v>4739</v>
      </c>
      <c r="G5663" s="11" t="s">
        <v>4740</v>
      </c>
      <c r="H5663" s="42">
        <v>3136119.62</v>
      </c>
      <c r="I5663" s="42">
        <v>660.24933804546697</v>
      </c>
      <c r="J5663" s="42">
        <v>439910.31810982199</v>
      </c>
      <c r="K5663" s="42">
        <v>440570.567447868</v>
      </c>
      <c r="N5663" s="43"/>
    </row>
    <row r="5664" spans="1:14" x14ac:dyDescent="0.3">
      <c r="A5664" s="10" t="s">
        <v>9</v>
      </c>
      <c r="B5664" s="10" t="s">
        <v>343</v>
      </c>
      <c r="C5664" s="10" t="s">
        <v>4779</v>
      </c>
      <c r="D5664" s="10" t="s">
        <v>6230</v>
      </c>
      <c r="E5664" s="11" t="s">
        <v>6231</v>
      </c>
      <c r="F5664" s="10" t="s">
        <v>4788</v>
      </c>
      <c r="G5664" s="11" t="s">
        <v>4789</v>
      </c>
      <c r="H5664" s="42">
        <v>0</v>
      </c>
      <c r="I5664" s="42">
        <v>0</v>
      </c>
      <c r="J5664" s="42">
        <v>0</v>
      </c>
      <c r="K5664" s="42">
        <v>0</v>
      </c>
      <c r="N5664" s="43"/>
    </row>
    <row r="5665" spans="1:14" x14ac:dyDescent="0.3">
      <c r="A5665" s="10" t="s">
        <v>9</v>
      </c>
      <c r="B5665" s="10" t="s">
        <v>343</v>
      </c>
      <c r="C5665" s="10" t="s">
        <v>4779</v>
      </c>
      <c r="D5665" s="10" t="s">
        <v>6230</v>
      </c>
      <c r="E5665" s="11" t="s">
        <v>6231</v>
      </c>
      <c r="F5665" s="10" t="s">
        <v>4861</v>
      </c>
      <c r="G5665" s="11" t="s">
        <v>4862</v>
      </c>
      <c r="H5665" s="42">
        <v>497635.56150000001</v>
      </c>
      <c r="I5665" s="42">
        <v>104.767543925608</v>
      </c>
      <c r="J5665" s="42">
        <v>69804.422238929095</v>
      </c>
      <c r="K5665" s="42">
        <v>69909.189782854693</v>
      </c>
      <c r="N5665" s="43"/>
    </row>
    <row r="5666" spans="1:14" x14ac:dyDescent="0.3">
      <c r="A5666" s="10" t="s">
        <v>9</v>
      </c>
      <c r="B5666" s="10" t="s">
        <v>343</v>
      </c>
      <c r="C5666" s="10" t="s">
        <v>4779</v>
      </c>
      <c r="D5666" s="10" t="s">
        <v>6230</v>
      </c>
      <c r="E5666" s="11" t="s">
        <v>6231</v>
      </c>
      <c r="F5666" s="10" t="s">
        <v>421</v>
      </c>
      <c r="G5666" s="11" t="s">
        <v>422</v>
      </c>
      <c r="H5666" s="42">
        <v>249833.36350000001</v>
      </c>
      <c r="I5666" s="42">
        <v>52.597583276938103</v>
      </c>
      <c r="J5666" s="42">
        <v>35044.669124033797</v>
      </c>
      <c r="K5666" s="42">
        <v>35097.2667073107</v>
      </c>
      <c r="N5666" s="43"/>
    </row>
    <row r="5667" spans="1:14" x14ac:dyDescent="0.3">
      <c r="A5667" s="10" t="s">
        <v>9</v>
      </c>
      <c r="B5667" s="10" t="s">
        <v>343</v>
      </c>
      <c r="C5667" s="10" t="s">
        <v>4779</v>
      </c>
      <c r="D5667" s="10" t="s">
        <v>6234</v>
      </c>
      <c r="E5667" s="11" t="s">
        <v>6235</v>
      </c>
      <c r="F5667" s="10" t="s">
        <v>416</v>
      </c>
      <c r="G5667" s="11" t="s">
        <v>417</v>
      </c>
      <c r="H5667" s="42">
        <v>13383496.234099999</v>
      </c>
      <c r="I5667" s="42">
        <v>10468.6684232846</v>
      </c>
      <c r="J5667" s="42">
        <v>1291980.97235462</v>
      </c>
      <c r="K5667" s="42">
        <v>1302449.6407778999</v>
      </c>
      <c r="N5667" s="43"/>
    </row>
    <row r="5668" spans="1:14" x14ac:dyDescent="0.3">
      <c r="A5668" s="10" t="s">
        <v>9</v>
      </c>
      <c r="B5668" s="10" t="s">
        <v>343</v>
      </c>
      <c r="C5668" s="10" t="s">
        <v>4779</v>
      </c>
      <c r="D5668" s="10" t="s">
        <v>6234</v>
      </c>
      <c r="E5668" s="11" t="s">
        <v>6235</v>
      </c>
      <c r="F5668" s="10" t="s">
        <v>15</v>
      </c>
      <c r="G5668" s="11" t="s">
        <v>418</v>
      </c>
      <c r="H5668" s="42">
        <v>934358.39280000003</v>
      </c>
      <c r="I5668" s="42">
        <v>730.861953583944</v>
      </c>
      <c r="J5668" s="42">
        <v>0</v>
      </c>
      <c r="K5668" s="42">
        <v>730.861953583944</v>
      </c>
      <c r="N5668" s="43"/>
    </row>
    <row r="5669" spans="1:14" x14ac:dyDescent="0.3">
      <c r="A5669" s="10" t="s">
        <v>9</v>
      </c>
      <c r="B5669" s="10" t="s">
        <v>343</v>
      </c>
      <c r="C5669" s="10" t="s">
        <v>4779</v>
      </c>
      <c r="D5669" s="10" t="s">
        <v>6234</v>
      </c>
      <c r="E5669" s="11" t="s">
        <v>6235</v>
      </c>
      <c r="F5669" s="10" t="s">
        <v>4782</v>
      </c>
      <c r="G5669" s="11" t="s">
        <v>4783</v>
      </c>
      <c r="H5669" s="42">
        <v>0</v>
      </c>
      <c r="I5669" s="42">
        <v>0</v>
      </c>
      <c r="J5669" s="42">
        <v>0</v>
      </c>
      <c r="K5669" s="42">
        <v>0</v>
      </c>
      <c r="N5669" s="43"/>
    </row>
    <row r="5670" spans="1:14" x14ac:dyDescent="0.3">
      <c r="A5670" s="10" t="s">
        <v>9</v>
      </c>
      <c r="B5670" s="10" t="s">
        <v>343</v>
      </c>
      <c r="C5670" s="10" t="s">
        <v>4779</v>
      </c>
      <c r="D5670" s="10" t="s">
        <v>6234</v>
      </c>
      <c r="E5670" s="11" t="s">
        <v>6235</v>
      </c>
      <c r="F5670" s="10" t="s">
        <v>4784</v>
      </c>
      <c r="G5670" s="11" t="s">
        <v>4785</v>
      </c>
      <c r="H5670" s="42">
        <v>0</v>
      </c>
      <c r="I5670" s="42">
        <v>0</v>
      </c>
      <c r="J5670" s="42">
        <v>0</v>
      </c>
      <c r="K5670" s="42">
        <v>0</v>
      </c>
      <c r="N5670" s="43"/>
    </row>
    <row r="5671" spans="1:14" x14ac:dyDescent="0.3">
      <c r="A5671" s="10" t="s">
        <v>9</v>
      </c>
      <c r="B5671" s="10" t="s">
        <v>343</v>
      </c>
      <c r="C5671" s="10" t="s">
        <v>4779</v>
      </c>
      <c r="D5671" s="10" t="s">
        <v>6234</v>
      </c>
      <c r="E5671" s="11" t="s">
        <v>6235</v>
      </c>
      <c r="F5671" s="10" t="s">
        <v>4731</v>
      </c>
      <c r="G5671" s="11" t="s">
        <v>4732</v>
      </c>
      <c r="H5671" s="42">
        <v>0</v>
      </c>
      <c r="I5671" s="42">
        <v>0</v>
      </c>
      <c r="J5671" s="42">
        <v>0</v>
      </c>
      <c r="K5671" s="42">
        <v>0</v>
      </c>
      <c r="N5671" s="43"/>
    </row>
    <row r="5672" spans="1:14" x14ac:dyDescent="0.3">
      <c r="A5672" s="10" t="s">
        <v>9</v>
      </c>
      <c r="B5672" s="10" t="s">
        <v>343</v>
      </c>
      <c r="C5672" s="10" t="s">
        <v>4779</v>
      </c>
      <c r="D5672" s="10" t="s">
        <v>6234</v>
      </c>
      <c r="E5672" s="11" t="s">
        <v>6235</v>
      </c>
      <c r="F5672" s="10" t="s">
        <v>4786</v>
      </c>
      <c r="G5672" s="11" t="s">
        <v>4787</v>
      </c>
      <c r="H5672" s="42">
        <v>1051549.1065</v>
      </c>
      <c r="I5672" s="42">
        <v>822.52938505040402</v>
      </c>
      <c r="J5672" s="42">
        <v>101511.69869169001</v>
      </c>
      <c r="K5672" s="42">
        <v>102334.22807673999</v>
      </c>
      <c r="N5672" s="43"/>
    </row>
    <row r="5673" spans="1:14" x14ac:dyDescent="0.3">
      <c r="A5673" s="10" t="s">
        <v>9</v>
      </c>
      <c r="B5673" s="10" t="s">
        <v>343</v>
      </c>
      <c r="C5673" s="10" t="s">
        <v>4779</v>
      </c>
      <c r="D5673" s="10" t="s">
        <v>6234</v>
      </c>
      <c r="E5673" s="11" t="s">
        <v>6235</v>
      </c>
      <c r="F5673" s="10" t="s">
        <v>4739</v>
      </c>
      <c r="G5673" s="11" t="s">
        <v>4740</v>
      </c>
      <c r="H5673" s="42">
        <v>1034128.8652999999</v>
      </c>
      <c r="I5673" s="42">
        <v>808.90314523782195</v>
      </c>
      <c r="J5673" s="42">
        <v>99830.028984447898</v>
      </c>
      <c r="K5673" s="42">
        <v>100638.932129686</v>
      </c>
      <c r="N5673" s="43"/>
    </row>
    <row r="5674" spans="1:14" x14ac:dyDescent="0.3">
      <c r="A5674" s="10" t="s">
        <v>9</v>
      </c>
      <c r="B5674" s="10" t="s">
        <v>343</v>
      </c>
      <c r="C5674" s="10" t="s">
        <v>4779</v>
      </c>
      <c r="D5674" s="10" t="s">
        <v>6234</v>
      </c>
      <c r="E5674" s="11" t="s">
        <v>6235</v>
      </c>
      <c r="F5674" s="10" t="s">
        <v>4869</v>
      </c>
      <c r="G5674" s="11" t="s">
        <v>4870</v>
      </c>
      <c r="H5674" s="42">
        <v>445007.9803</v>
      </c>
      <c r="I5674" s="42">
        <v>348.08848975777602</v>
      </c>
      <c r="J5674" s="42">
        <v>0</v>
      </c>
      <c r="K5674" s="42">
        <v>348.08848975777602</v>
      </c>
      <c r="N5674" s="43"/>
    </row>
    <row r="5675" spans="1:14" x14ac:dyDescent="0.3">
      <c r="A5675" s="10" t="s">
        <v>9</v>
      </c>
      <c r="B5675" s="10" t="s">
        <v>343</v>
      </c>
      <c r="C5675" s="10" t="s">
        <v>4779</v>
      </c>
      <c r="D5675" s="10" t="s">
        <v>6234</v>
      </c>
      <c r="E5675" s="11" t="s">
        <v>6235</v>
      </c>
      <c r="F5675" s="10" t="s">
        <v>4788</v>
      </c>
      <c r="G5675" s="11" t="s">
        <v>4789</v>
      </c>
      <c r="H5675" s="42">
        <v>0</v>
      </c>
      <c r="I5675" s="42">
        <v>0</v>
      </c>
      <c r="J5675" s="42">
        <v>0</v>
      </c>
      <c r="K5675" s="42">
        <v>0</v>
      </c>
      <c r="N5675" s="43"/>
    </row>
    <row r="5676" spans="1:14" x14ac:dyDescent="0.3">
      <c r="A5676" s="10" t="s">
        <v>9</v>
      </c>
      <c r="B5676" s="10" t="s">
        <v>343</v>
      </c>
      <c r="C5676" s="10" t="s">
        <v>4779</v>
      </c>
      <c r="D5676" s="10" t="s">
        <v>6234</v>
      </c>
      <c r="E5676" s="11" t="s">
        <v>6235</v>
      </c>
      <c r="F5676" s="10" t="s">
        <v>4741</v>
      </c>
      <c r="G5676" s="11" t="s">
        <v>4742</v>
      </c>
      <c r="H5676" s="42">
        <v>766490.61380000005</v>
      </c>
      <c r="I5676" s="42">
        <v>599.55455175360805</v>
      </c>
      <c r="J5676" s="42">
        <v>73993.467118641202</v>
      </c>
      <c r="K5676" s="42">
        <v>74593.021670394795</v>
      </c>
      <c r="N5676" s="43"/>
    </row>
    <row r="5677" spans="1:14" x14ac:dyDescent="0.3">
      <c r="A5677" s="10" t="s">
        <v>9</v>
      </c>
      <c r="B5677" s="10" t="s">
        <v>343</v>
      </c>
      <c r="C5677" s="10" t="s">
        <v>4779</v>
      </c>
      <c r="D5677" s="10" t="s">
        <v>6236</v>
      </c>
      <c r="E5677" s="11" t="s">
        <v>6237</v>
      </c>
      <c r="F5677" s="10" t="s">
        <v>416</v>
      </c>
      <c r="G5677" s="11" t="s">
        <v>417</v>
      </c>
      <c r="H5677" s="42">
        <v>8691853.7392999995</v>
      </c>
      <c r="I5677" s="42">
        <v>2425.5516527151999</v>
      </c>
      <c r="J5677" s="42">
        <v>852231.99129720405</v>
      </c>
      <c r="K5677" s="42">
        <v>854657.54294991901</v>
      </c>
      <c r="N5677" s="43"/>
    </row>
    <row r="5678" spans="1:14" x14ac:dyDescent="0.3">
      <c r="A5678" s="10" t="s">
        <v>9</v>
      </c>
      <c r="B5678" s="10" t="s">
        <v>343</v>
      </c>
      <c r="C5678" s="10" t="s">
        <v>4779</v>
      </c>
      <c r="D5678" s="10" t="s">
        <v>6236</v>
      </c>
      <c r="E5678" s="11" t="s">
        <v>6237</v>
      </c>
      <c r="F5678" s="10" t="s">
        <v>15</v>
      </c>
      <c r="G5678" s="11" t="s">
        <v>418</v>
      </c>
      <c r="H5678" s="42">
        <v>302137.68430000002</v>
      </c>
      <c r="I5678" s="42">
        <v>84.314644662974104</v>
      </c>
      <c r="J5678" s="42">
        <v>0</v>
      </c>
      <c r="K5678" s="42">
        <v>84.314644662974104</v>
      </c>
      <c r="N5678" s="43"/>
    </row>
    <row r="5679" spans="1:14" x14ac:dyDescent="0.3">
      <c r="A5679" s="10" t="s">
        <v>9</v>
      </c>
      <c r="B5679" s="10" t="s">
        <v>343</v>
      </c>
      <c r="C5679" s="10" t="s">
        <v>4779</v>
      </c>
      <c r="D5679" s="10" t="s">
        <v>6236</v>
      </c>
      <c r="E5679" s="11" t="s">
        <v>6237</v>
      </c>
      <c r="F5679" s="10" t="s">
        <v>4782</v>
      </c>
      <c r="G5679" s="11" t="s">
        <v>4783</v>
      </c>
      <c r="H5679" s="42">
        <v>0</v>
      </c>
      <c r="I5679" s="42">
        <v>0</v>
      </c>
      <c r="J5679" s="42">
        <v>0</v>
      </c>
      <c r="K5679" s="42">
        <v>0</v>
      </c>
      <c r="N5679" s="43"/>
    </row>
    <row r="5680" spans="1:14" x14ac:dyDescent="0.3">
      <c r="A5680" s="10" t="s">
        <v>9</v>
      </c>
      <c r="B5680" s="10" t="s">
        <v>343</v>
      </c>
      <c r="C5680" s="10" t="s">
        <v>4779</v>
      </c>
      <c r="D5680" s="10" t="s">
        <v>6236</v>
      </c>
      <c r="E5680" s="11" t="s">
        <v>6237</v>
      </c>
      <c r="F5680" s="10" t="s">
        <v>4784</v>
      </c>
      <c r="G5680" s="11" t="s">
        <v>4785</v>
      </c>
      <c r="H5680" s="42">
        <v>0</v>
      </c>
      <c r="I5680" s="42">
        <v>0</v>
      </c>
      <c r="J5680" s="42">
        <v>0</v>
      </c>
      <c r="K5680" s="42">
        <v>0</v>
      </c>
      <c r="N5680" s="43"/>
    </row>
    <row r="5681" spans="1:14" x14ac:dyDescent="0.3">
      <c r="A5681" s="10" t="s">
        <v>9</v>
      </c>
      <c r="B5681" s="10" t="s">
        <v>343</v>
      </c>
      <c r="C5681" s="10" t="s">
        <v>4779</v>
      </c>
      <c r="D5681" s="10" t="s">
        <v>6236</v>
      </c>
      <c r="E5681" s="11" t="s">
        <v>6237</v>
      </c>
      <c r="F5681" s="10" t="s">
        <v>4731</v>
      </c>
      <c r="G5681" s="11" t="s">
        <v>4732</v>
      </c>
      <c r="H5681" s="42">
        <v>0</v>
      </c>
      <c r="I5681" s="42">
        <v>0</v>
      </c>
      <c r="J5681" s="42">
        <v>0</v>
      </c>
      <c r="K5681" s="42">
        <v>0</v>
      </c>
      <c r="N5681" s="43"/>
    </row>
    <row r="5682" spans="1:14" x14ac:dyDescent="0.3">
      <c r="A5682" s="10" t="s">
        <v>9</v>
      </c>
      <c r="B5682" s="10" t="s">
        <v>343</v>
      </c>
      <c r="C5682" s="10" t="s">
        <v>4779</v>
      </c>
      <c r="D5682" s="10" t="s">
        <v>6236</v>
      </c>
      <c r="E5682" s="11" t="s">
        <v>6237</v>
      </c>
      <c r="F5682" s="10" t="s">
        <v>4786</v>
      </c>
      <c r="G5682" s="11" t="s">
        <v>4787</v>
      </c>
      <c r="H5682" s="42">
        <v>2125754.4216</v>
      </c>
      <c r="I5682" s="42">
        <v>593.21374995020994</v>
      </c>
      <c r="J5682" s="42">
        <v>208429.177263252</v>
      </c>
      <c r="K5682" s="42">
        <v>209022.391013202</v>
      </c>
      <c r="N5682" s="43"/>
    </row>
    <row r="5683" spans="1:14" x14ac:dyDescent="0.3">
      <c r="A5683" s="10" t="s">
        <v>9</v>
      </c>
      <c r="B5683" s="10" t="s">
        <v>343</v>
      </c>
      <c r="C5683" s="10" t="s">
        <v>4779</v>
      </c>
      <c r="D5683" s="10" t="s">
        <v>6236</v>
      </c>
      <c r="E5683" s="11" t="s">
        <v>6237</v>
      </c>
      <c r="F5683" s="10" t="s">
        <v>4794</v>
      </c>
      <c r="G5683" s="11" t="s">
        <v>4795</v>
      </c>
      <c r="H5683" s="42">
        <v>140278.21059999999</v>
      </c>
      <c r="I5683" s="42">
        <v>39.1460850220951</v>
      </c>
      <c r="J5683" s="42">
        <v>13754.209667118101</v>
      </c>
      <c r="K5683" s="42">
        <v>13793.3557521402</v>
      </c>
      <c r="N5683" s="43"/>
    </row>
    <row r="5684" spans="1:14" x14ac:dyDescent="0.3">
      <c r="A5684" s="10" t="s">
        <v>9</v>
      </c>
      <c r="B5684" s="10" t="s">
        <v>343</v>
      </c>
      <c r="C5684" s="10" t="s">
        <v>4779</v>
      </c>
      <c r="D5684" s="10" t="s">
        <v>6236</v>
      </c>
      <c r="E5684" s="11" t="s">
        <v>6237</v>
      </c>
      <c r="F5684" s="10" t="s">
        <v>4739</v>
      </c>
      <c r="G5684" s="11" t="s">
        <v>4740</v>
      </c>
      <c r="H5684" s="42">
        <v>945978.70209999999</v>
      </c>
      <c r="I5684" s="42">
        <v>263.985137456693</v>
      </c>
      <c r="J5684" s="42">
        <v>92752.747242360696</v>
      </c>
      <c r="K5684" s="42">
        <v>93016.732379817404</v>
      </c>
      <c r="N5684" s="43"/>
    </row>
    <row r="5685" spans="1:14" x14ac:dyDescent="0.3">
      <c r="A5685" s="10" t="s">
        <v>9</v>
      </c>
      <c r="B5685" s="10" t="s">
        <v>343</v>
      </c>
      <c r="C5685" s="10" t="s">
        <v>4779</v>
      </c>
      <c r="D5685" s="10" t="s">
        <v>6236</v>
      </c>
      <c r="E5685" s="11" t="s">
        <v>6237</v>
      </c>
      <c r="F5685" s="10" t="s">
        <v>4788</v>
      </c>
      <c r="G5685" s="11" t="s">
        <v>4789</v>
      </c>
      <c r="H5685" s="42">
        <v>0</v>
      </c>
      <c r="I5685" s="42">
        <v>0</v>
      </c>
      <c r="J5685" s="42">
        <v>0</v>
      </c>
      <c r="K5685" s="42">
        <v>0</v>
      </c>
      <c r="N5685" s="43"/>
    </row>
    <row r="5686" spans="1:14" x14ac:dyDescent="0.3">
      <c r="A5686" s="10" t="s">
        <v>9</v>
      </c>
      <c r="B5686" s="10" t="s">
        <v>343</v>
      </c>
      <c r="C5686" s="10" t="s">
        <v>4779</v>
      </c>
      <c r="D5686" s="10" t="s">
        <v>6236</v>
      </c>
      <c r="E5686" s="11" t="s">
        <v>6237</v>
      </c>
      <c r="F5686" s="10" t="s">
        <v>5458</v>
      </c>
      <c r="G5686" s="11" t="s">
        <v>5459</v>
      </c>
      <c r="H5686" s="42">
        <v>0</v>
      </c>
      <c r="I5686" s="42">
        <v>0</v>
      </c>
      <c r="J5686" s="42">
        <v>0</v>
      </c>
      <c r="K5686" s="42">
        <v>0</v>
      </c>
      <c r="N5686" s="43"/>
    </row>
    <row r="5687" spans="1:14" x14ac:dyDescent="0.3">
      <c r="A5687" s="10" t="s">
        <v>9</v>
      </c>
      <c r="B5687" s="10" t="s">
        <v>343</v>
      </c>
      <c r="C5687" s="10" t="s">
        <v>4779</v>
      </c>
      <c r="D5687" s="10" t="s">
        <v>6236</v>
      </c>
      <c r="E5687" s="11" t="s">
        <v>6237</v>
      </c>
      <c r="F5687" s="10" t="s">
        <v>4741</v>
      </c>
      <c r="G5687" s="11" t="s">
        <v>4742</v>
      </c>
      <c r="H5687" s="42">
        <v>899219.29850000003</v>
      </c>
      <c r="I5687" s="42">
        <v>250.93644244932801</v>
      </c>
      <c r="J5687" s="42">
        <v>88168.010686654699</v>
      </c>
      <c r="K5687" s="42">
        <v>88418.947129103995</v>
      </c>
      <c r="N5687" s="43"/>
    </row>
    <row r="5688" spans="1:14" x14ac:dyDescent="0.3">
      <c r="A5688" s="10" t="s">
        <v>9</v>
      </c>
      <c r="B5688" s="10" t="s">
        <v>343</v>
      </c>
      <c r="C5688" s="10" t="s">
        <v>4779</v>
      </c>
      <c r="D5688" s="10" t="s">
        <v>6236</v>
      </c>
      <c r="E5688" s="11" t="s">
        <v>6237</v>
      </c>
      <c r="F5688" s="10" t="s">
        <v>6204</v>
      </c>
      <c r="G5688" s="11" t="s">
        <v>6205</v>
      </c>
      <c r="H5688" s="42">
        <v>0</v>
      </c>
      <c r="I5688" s="42">
        <v>0</v>
      </c>
      <c r="J5688" s="42">
        <v>0</v>
      </c>
      <c r="K5688" s="42">
        <v>0</v>
      </c>
      <c r="N5688" s="43"/>
    </row>
    <row r="5689" spans="1:14" x14ac:dyDescent="0.3">
      <c r="A5689" s="10" t="s">
        <v>9</v>
      </c>
      <c r="B5689" s="10" t="s">
        <v>343</v>
      </c>
      <c r="C5689" s="10" t="s">
        <v>4779</v>
      </c>
      <c r="D5689" s="10" t="s">
        <v>6236</v>
      </c>
      <c r="E5689" s="11" t="s">
        <v>6237</v>
      </c>
      <c r="F5689" s="10" t="s">
        <v>5054</v>
      </c>
      <c r="G5689" s="11" t="s">
        <v>5055</v>
      </c>
      <c r="H5689" s="42">
        <v>0</v>
      </c>
      <c r="I5689" s="42">
        <v>0</v>
      </c>
      <c r="J5689" s="42">
        <v>0</v>
      </c>
      <c r="K5689" s="42">
        <v>0</v>
      </c>
      <c r="N5689" s="43"/>
    </row>
    <row r="5690" spans="1:14" x14ac:dyDescent="0.3">
      <c r="A5690" s="10" t="s">
        <v>9</v>
      </c>
      <c r="B5690" s="10" t="s">
        <v>343</v>
      </c>
      <c r="C5690" s="10" t="s">
        <v>4779</v>
      </c>
      <c r="D5690" s="10" t="s">
        <v>6238</v>
      </c>
      <c r="E5690" s="11" t="s">
        <v>6239</v>
      </c>
      <c r="F5690" s="10" t="s">
        <v>13</v>
      </c>
      <c r="G5690" s="11" t="s">
        <v>415</v>
      </c>
      <c r="H5690" s="42">
        <v>0</v>
      </c>
      <c r="I5690" s="42">
        <v>0</v>
      </c>
      <c r="J5690" s="42">
        <v>0</v>
      </c>
      <c r="K5690" s="42">
        <v>0</v>
      </c>
      <c r="N5690" s="43"/>
    </row>
    <row r="5691" spans="1:14" x14ac:dyDescent="0.3">
      <c r="A5691" s="10" t="s">
        <v>9</v>
      </c>
      <c r="B5691" s="10" t="s">
        <v>343</v>
      </c>
      <c r="C5691" s="10" t="s">
        <v>4779</v>
      </c>
      <c r="D5691" s="10" t="s">
        <v>6238</v>
      </c>
      <c r="E5691" s="11" t="s">
        <v>6239</v>
      </c>
      <c r="F5691" s="10" t="s">
        <v>416</v>
      </c>
      <c r="G5691" s="11" t="s">
        <v>417</v>
      </c>
      <c r="H5691" s="42">
        <v>7174679.9775999999</v>
      </c>
      <c r="I5691" s="42">
        <v>4690.14861743443</v>
      </c>
      <c r="J5691" s="42">
        <v>945591.54617882497</v>
      </c>
      <c r="K5691" s="42">
        <v>950281.69479625998</v>
      </c>
      <c r="N5691" s="43"/>
    </row>
    <row r="5692" spans="1:14" x14ac:dyDescent="0.3">
      <c r="A5692" s="10" t="s">
        <v>9</v>
      </c>
      <c r="B5692" s="10" t="s">
        <v>343</v>
      </c>
      <c r="C5692" s="10" t="s">
        <v>4779</v>
      </c>
      <c r="D5692" s="10" t="s">
        <v>6238</v>
      </c>
      <c r="E5692" s="11" t="s">
        <v>6239</v>
      </c>
      <c r="F5692" s="10" t="s">
        <v>15</v>
      </c>
      <c r="G5692" s="11" t="s">
        <v>418</v>
      </c>
      <c r="H5692" s="42">
        <v>0</v>
      </c>
      <c r="I5692" s="42">
        <v>0</v>
      </c>
      <c r="J5692" s="42">
        <v>0</v>
      </c>
      <c r="K5692" s="42">
        <v>0</v>
      </c>
      <c r="N5692" s="43"/>
    </row>
    <row r="5693" spans="1:14" x14ac:dyDescent="0.3">
      <c r="A5693" s="10" t="s">
        <v>9</v>
      </c>
      <c r="B5693" s="10" t="s">
        <v>343</v>
      </c>
      <c r="C5693" s="10" t="s">
        <v>4779</v>
      </c>
      <c r="D5693" s="10" t="s">
        <v>6238</v>
      </c>
      <c r="E5693" s="11" t="s">
        <v>6239</v>
      </c>
      <c r="F5693" s="10" t="s">
        <v>244</v>
      </c>
      <c r="G5693" s="11" t="s">
        <v>656</v>
      </c>
      <c r="H5693" s="42">
        <v>0</v>
      </c>
      <c r="I5693" s="42">
        <v>0</v>
      </c>
      <c r="J5693" s="42">
        <v>0</v>
      </c>
      <c r="K5693" s="42">
        <v>0</v>
      </c>
      <c r="N5693" s="43"/>
    </row>
    <row r="5694" spans="1:14" x14ac:dyDescent="0.3">
      <c r="A5694" s="10" t="s">
        <v>9</v>
      </c>
      <c r="B5694" s="10" t="s">
        <v>343</v>
      </c>
      <c r="C5694" s="10" t="s">
        <v>4779</v>
      </c>
      <c r="D5694" s="10" t="s">
        <v>6238</v>
      </c>
      <c r="E5694" s="11" t="s">
        <v>6239</v>
      </c>
      <c r="F5694" s="10" t="s">
        <v>4782</v>
      </c>
      <c r="G5694" s="11" t="s">
        <v>4783</v>
      </c>
      <c r="H5694" s="42">
        <v>0</v>
      </c>
      <c r="I5694" s="42">
        <v>0</v>
      </c>
      <c r="J5694" s="42">
        <v>0</v>
      </c>
      <c r="K5694" s="42">
        <v>0</v>
      </c>
      <c r="N5694" s="43"/>
    </row>
    <row r="5695" spans="1:14" x14ac:dyDescent="0.3">
      <c r="A5695" s="10" t="s">
        <v>9</v>
      </c>
      <c r="B5695" s="10" t="s">
        <v>343</v>
      </c>
      <c r="C5695" s="10" t="s">
        <v>4779</v>
      </c>
      <c r="D5695" s="10" t="s">
        <v>6238</v>
      </c>
      <c r="E5695" s="11" t="s">
        <v>6239</v>
      </c>
      <c r="F5695" s="10" t="s">
        <v>4784</v>
      </c>
      <c r="G5695" s="11" t="s">
        <v>4785</v>
      </c>
      <c r="H5695" s="42">
        <v>0</v>
      </c>
      <c r="I5695" s="42">
        <v>0</v>
      </c>
      <c r="J5695" s="42">
        <v>0</v>
      </c>
      <c r="K5695" s="42">
        <v>0</v>
      </c>
      <c r="N5695" s="43"/>
    </row>
    <row r="5696" spans="1:14" x14ac:dyDescent="0.3">
      <c r="A5696" s="10" t="s">
        <v>9</v>
      </c>
      <c r="B5696" s="10" t="s">
        <v>343</v>
      </c>
      <c r="C5696" s="10" t="s">
        <v>4779</v>
      </c>
      <c r="D5696" s="10" t="s">
        <v>6238</v>
      </c>
      <c r="E5696" s="11" t="s">
        <v>6239</v>
      </c>
      <c r="F5696" s="10" t="s">
        <v>4731</v>
      </c>
      <c r="G5696" s="11" t="s">
        <v>4732</v>
      </c>
      <c r="H5696" s="42">
        <v>0</v>
      </c>
      <c r="I5696" s="42">
        <v>0</v>
      </c>
      <c r="J5696" s="42">
        <v>0</v>
      </c>
      <c r="K5696" s="42">
        <v>0</v>
      </c>
      <c r="N5696" s="43"/>
    </row>
    <row r="5697" spans="1:14" x14ac:dyDescent="0.3">
      <c r="A5697" s="10" t="s">
        <v>9</v>
      </c>
      <c r="B5697" s="10" t="s">
        <v>343</v>
      </c>
      <c r="C5697" s="10" t="s">
        <v>4779</v>
      </c>
      <c r="D5697" s="10" t="s">
        <v>6238</v>
      </c>
      <c r="E5697" s="11" t="s">
        <v>6239</v>
      </c>
      <c r="F5697" s="10" t="s">
        <v>4786</v>
      </c>
      <c r="G5697" s="11" t="s">
        <v>4787</v>
      </c>
      <c r="H5697" s="42">
        <v>0</v>
      </c>
      <c r="I5697" s="42">
        <v>0</v>
      </c>
      <c r="J5697" s="42">
        <v>0</v>
      </c>
      <c r="K5697" s="42">
        <v>0</v>
      </c>
      <c r="N5697" s="43"/>
    </row>
    <row r="5698" spans="1:14" x14ac:dyDescent="0.3">
      <c r="A5698" s="10" t="s">
        <v>9</v>
      </c>
      <c r="B5698" s="10" t="s">
        <v>343</v>
      </c>
      <c r="C5698" s="10" t="s">
        <v>4779</v>
      </c>
      <c r="D5698" s="10" t="s">
        <v>6238</v>
      </c>
      <c r="E5698" s="11" t="s">
        <v>6239</v>
      </c>
      <c r="F5698" s="10" t="s">
        <v>6240</v>
      </c>
      <c r="G5698" s="11" t="s">
        <v>6241</v>
      </c>
      <c r="H5698" s="42">
        <v>116611.93730000001</v>
      </c>
      <c r="I5698" s="42">
        <v>76.230203740216297</v>
      </c>
      <c r="J5698" s="42">
        <v>15368.9450164307</v>
      </c>
      <c r="K5698" s="42">
        <v>15445.175220170901</v>
      </c>
      <c r="N5698" s="43"/>
    </row>
    <row r="5699" spans="1:14" x14ac:dyDescent="0.3">
      <c r="A5699" s="10" t="s">
        <v>9</v>
      </c>
      <c r="B5699" s="10" t="s">
        <v>343</v>
      </c>
      <c r="C5699" s="10" t="s">
        <v>4779</v>
      </c>
      <c r="D5699" s="10" t="s">
        <v>6238</v>
      </c>
      <c r="E5699" s="11" t="s">
        <v>6239</v>
      </c>
      <c r="F5699" s="10" t="s">
        <v>4788</v>
      </c>
      <c r="G5699" s="11" t="s">
        <v>4789</v>
      </c>
      <c r="H5699" s="42">
        <v>0</v>
      </c>
      <c r="I5699" s="42">
        <v>0</v>
      </c>
      <c r="J5699" s="42">
        <v>0</v>
      </c>
      <c r="K5699" s="42">
        <v>0</v>
      </c>
      <c r="N5699" s="43"/>
    </row>
    <row r="5700" spans="1:14" x14ac:dyDescent="0.3">
      <c r="A5700" s="10" t="s">
        <v>9</v>
      </c>
      <c r="B5700" s="10" t="s">
        <v>343</v>
      </c>
      <c r="C5700" s="10" t="s">
        <v>4779</v>
      </c>
      <c r="D5700" s="10" t="s">
        <v>6238</v>
      </c>
      <c r="E5700" s="11" t="s">
        <v>6239</v>
      </c>
      <c r="F5700" s="10" t="s">
        <v>4741</v>
      </c>
      <c r="G5700" s="11" t="s">
        <v>4742</v>
      </c>
      <c r="H5700" s="42">
        <v>3045.8341999999998</v>
      </c>
      <c r="I5700" s="42">
        <v>1.9910874111250501</v>
      </c>
      <c r="J5700" s="42">
        <v>401.42766833960701</v>
      </c>
      <c r="K5700" s="42">
        <v>403.41875575073198</v>
      </c>
      <c r="N5700" s="43"/>
    </row>
    <row r="5701" spans="1:14" x14ac:dyDescent="0.3">
      <c r="A5701" s="10" t="s">
        <v>9</v>
      </c>
      <c r="B5701" s="10" t="s">
        <v>343</v>
      </c>
      <c r="C5701" s="10" t="s">
        <v>4779</v>
      </c>
      <c r="D5701" s="10" t="s">
        <v>6238</v>
      </c>
      <c r="E5701" s="11" t="s">
        <v>6239</v>
      </c>
      <c r="F5701" s="10" t="s">
        <v>4861</v>
      </c>
      <c r="G5701" s="11" t="s">
        <v>4862</v>
      </c>
      <c r="H5701" s="42">
        <v>93985.7405</v>
      </c>
      <c r="I5701" s="42">
        <v>61.439268686144501</v>
      </c>
      <c r="J5701" s="42">
        <v>12386.910908764999</v>
      </c>
      <c r="K5701" s="42">
        <v>12448.350177451201</v>
      </c>
      <c r="N5701" s="43"/>
    </row>
    <row r="5702" spans="1:14" x14ac:dyDescent="0.3">
      <c r="A5702" s="10" t="s">
        <v>9</v>
      </c>
      <c r="B5702" s="10" t="s">
        <v>343</v>
      </c>
      <c r="C5702" s="10" t="s">
        <v>4779</v>
      </c>
      <c r="D5702" s="10" t="s">
        <v>6242</v>
      </c>
      <c r="E5702" s="11" t="s">
        <v>6243</v>
      </c>
      <c r="F5702" s="10" t="s">
        <v>416</v>
      </c>
      <c r="G5702" s="11" t="s">
        <v>417</v>
      </c>
      <c r="H5702" s="42">
        <v>4117953.6834999998</v>
      </c>
      <c r="I5702" s="42">
        <v>6660.8818877555796</v>
      </c>
      <c r="J5702" s="42">
        <v>2185519.4257341698</v>
      </c>
      <c r="K5702" s="42">
        <v>2192180.3076219298</v>
      </c>
      <c r="N5702" s="43"/>
    </row>
    <row r="5703" spans="1:14" x14ac:dyDescent="0.3">
      <c r="A5703" s="10" t="s">
        <v>9</v>
      </c>
      <c r="B5703" s="10" t="s">
        <v>343</v>
      </c>
      <c r="C5703" s="10" t="s">
        <v>4779</v>
      </c>
      <c r="D5703" s="10" t="s">
        <v>6242</v>
      </c>
      <c r="E5703" s="11" t="s">
        <v>6243</v>
      </c>
      <c r="F5703" s="10" t="s">
        <v>15</v>
      </c>
      <c r="G5703" s="11" t="s">
        <v>418</v>
      </c>
      <c r="H5703" s="42">
        <v>1207320.1458000001</v>
      </c>
      <c r="I5703" s="42">
        <v>1952.86725146301</v>
      </c>
      <c r="J5703" s="42">
        <v>0</v>
      </c>
      <c r="K5703" s="42">
        <v>1952.86725146301</v>
      </c>
      <c r="N5703" s="43"/>
    </row>
    <row r="5704" spans="1:14" x14ac:dyDescent="0.3">
      <c r="A5704" s="10" t="s">
        <v>9</v>
      </c>
      <c r="B5704" s="10" t="s">
        <v>343</v>
      </c>
      <c r="C5704" s="10" t="s">
        <v>4779</v>
      </c>
      <c r="D5704" s="10" t="s">
        <v>6242</v>
      </c>
      <c r="E5704" s="11" t="s">
        <v>6243</v>
      </c>
      <c r="F5704" s="10" t="s">
        <v>244</v>
      </c>
      <c r="G5704" s="11" t="s">
        <v>656</v>
      </c>
      <c r="H5704" s="42">
        <v>148072.13010000001</v>
      </c>
      <c r="I5704" s="42">
        <v>239.50997152211599</v>
      </c>
      <c r="J5704" s="42">
        <v>0</v>
      </c>
      <c r="K5704" s="42">
        <v>239.50997152211599</v>
      </c>
      <c r="N5704" s="43"/>
    </row>
    <row r="5705" spans="1:14" x14ac:dyDescent="0.3">
      <c r="A5705" s="10" t="s">
        <v>9</v>
      </c>
      <c r="B5705" s="10" t="s">
        <v>343</v>
      </c>
      <c r="C5705" s="10" t="s">
        <v>4779</v>
      </c>
      <c r="D5705" s="10" t="s">
        <v>6242</v>
      </c>
      <c r="E5705" s="11" t="s">
        <v>6243</v>
      </c>
      <c r="F5705" s="10" t="s">
        <v>4784</v>
      </c>
      <c r="G5705" s="11" t="s">
        <v>4785</v>
      </c>
      <c r="H5705" s="42">
        <v>0</v>
      </c>
      <c r="I5705" s="42">
        <v>0</v>
      </c>
      <c r="J5705" s="42">
        <v>0</v>
      </c>
      <c r="K5705" s="42">
        <v>0</v>
      </c>
      <c r="N5705" s="43"/>
    </row>
    <row r="5706" spans="1:14" x14ac:dyDescent="0.3">
      <c r="A5706" s="10" t="s">
        <v>9</v>
      </c>
      <c r="B5706" s="10" t="s">
        <v>343</v>
      </c>
      <c r="C5706" s="10" t="s">
        <v>4779</v>
      </c>
      <c r="D5706" s="10" t="s">
        <v>6242</v>
      </c>
      <c r="E5706" s="11" t="s">
        <v>6243</v>
      </c>
      <c r="F5706" s="10" t="s">
        <v>4731</v>
      </c>
      <c r="G5706" s="11" t="s">
        <v>4732</v>
      </c>
      <c r="H5706" s="42">
        <v>0</v>
      </c>
      <c r="I5706" s="42">
        <v>0</v>
      </c>
      <c r="J5706" s="42">
        <v>0</v>
      </c>
      <c r="K5706" s="42">
        <v>0</v>
      </c>
      <c r="N5706" s="43"/>
    </row>
    <row r="5707" spans="1:14" x14ac:dyDescent="0.3">
      <c r="A5707" s="10" t="s">
        <v>9</v>
      </c>
      <c r="B5707" s="10" t="s">
        <v>343</v>
      </c>
      <c r="C5707" s="10" t="s">
        <v>4779</v>
      </c>
      <c r="D5707" s="10" t="s">
        <v>6242</v>
      </c>
      <c r="E5707" s="11" t="s">
        <v>6243</v>
      </c>
      <c r="F5707" s="10" t="s">
        <v>4786</v>
      </c>
      <c r="G5707" s="11" t="s">
        <v>4787</v>
      </c>
      <c r="H5707" s="42">
        <v>207107.42379999999</v>
      </c>
      <c r="I5707" s="42">
        <v>335.00087520086799</v>
      </c>
      <c r="J5707" s="42">
        <v>109918.015771354</v>
      </c>
      <c r="K5707" s="42">
        <v>110253.016646555</v>
      </c>
      <c r="N5707" s="43"/>
    </row>
    <row r="5708" spans="1:14" x14ac:dyDescent="0.3">
      <c r="A5708" s="10" t="s">
        <v>9</v>
      </c>
      <c r="B5708" s="10" t="s">
        <v>343</v>
      </c>
      <c r="C5708" s="10" t="s">
        <v>4779</v>
      </c>
      <c r="D5708" s="10" t="s">
        <v>6242</v>
      </c>
      <c r="E5708" s="11" t="s">
        <v>6243</v>
      </c>
      <c r="F5708" s="10" t="s">
        <v>6161</v>
      </c>
      <c r="G5708" s="11" t="s">
        <v>6190</v>
      </c>
      <c r="H5708" s="42">
        <v>0</v>
      </c>
      <c r="I5708" s="42">
        <v>0</v>
      </c>
      <c r="J5708" s="42">
        <v>0</v>
      </c>
      <c r="K5708" s="42">
        <v>0</v>
      </c>
      <c r="N5708" s="43"/>
    </row>
    <row r="5709" spans="1:14" x14ac:dyDescent="0.3">
      <c r="A5709" s="10" t="s">
        <v>9</v>
      </c>
      <c r="B5709" s="10" t="s">
        <v>343</v>
      </c>
      <c r="C5709" s="10" t="s">
        <v>4779</v>
      </c>
      <c r="D5709" s="10" t="s">
        <v>6242</v>
      </c>
      <c r="E5709" s="11" t="s">
        <v>6243</v>
      </c>
      <c r="F5709" s="10" t="s">
        <v>4739</v>
      </c>
      <c r="G5709" s="11" t="s">
        <v>4740</v>
      </c>
      <c r="H5709" s="42">
        <v>197187.5589</v>
      </c>
      <c r="I5709" s="42">
        <v>318.95527253353703</v>
      </c>
      <c r="J5709" s="42">
        <v>104653.25099725901</v>
      </c>
      <c r="K5709" s="42">
        <v>104972.20626979299</v>
      </c>
      <c r="N5709" s="43"/>
    </row>
    <row r="5710" spans="1:14" x14ac:dyDescent="0.3">
      <c r="A5710" s="10" t="s">
        <v>9</v>
      </c>
      <c r="B5710" s="10" t="s">
        <v>343</v>
      </c>
      <c r="C5710" s="10" t="s">
        <v>4779</v>
      </c>
      <c r="D5710" s="10" t="s">
        <v>6242</v>
      </c>
      <c r="E5710" s="11" t="s">
        <v>6243</v>
      </c>
      <c r="F5710" s="10" t="s">
        <v>4869</v>
      </c>
      <c r="G5710" s="11" t="s">
        <v>4870</v>
      </c>
      <c r="H5710" s="42">
        <v>241705.97709999999</v>
      </c>
      <c r="I5710" s="42">
        <v>390.96480645521899</v>
      </c>
      <c r="J5710" s="42">
        <v>0</v>
      </c>
      <c r="K5710" s="42">
        <v>390.96480645521899</v>
      </c>
      <c r="N5710" s="43"/>
    </row>
    <row r="5711" spans="1:14" x14ac:dyDescent="0.3">
      <c r="A5711" s="10" t="s">
        <v>9</v>
      </c>
      <c r="B5711" s="10" t="s">
        <v>343</v>
      </c>
      <c r="C5711" s="10" t="s">
        <v>4779</v>
      </c>
      <c r="D5711" s="10" t="s">
        <v>6242</v>
      </c>
      <c r="E5711" s="11" t="s">
        <v>6243</v>
      </c>
      <c r="F5711" s="10" t="s">
        <v>6244</v>
      </c>
      <c r="G5711" s="11" t="s">
        <v>6245</v>
      </c>
      <c r="H5711" s="42">
        <v>0</v>
      </c>
      <c r="I5711" s="42">
        <v>0</v>
      </c>
      <c r="J5711" s="42">
        <v>0</v>
      </c>
      <c r="K5711" s="42">
        <v>0</v>
      </c>
      <c r="N5711" s="43"/>
    </row>
    <row r="5712" spans="1:14" x14ac:dyDescent="0.3">
      <c r="A5712" s="10" t="s">
        <v>9</v>
      </c>
      <c r="B5712" s="10" t="s">
        <v>343</v>
      </c>
      <c r="C5712" s="10" t="s">
        <v>4779</v>
      </c>
      <c r="D5712" s="10" t="s">
        <v>6242</v>
      </c>
      <c r="E5712" s="11" t="s">
        <v>6243</v>
      </c>
      <c r="F5712" s="10" t="s">
        <v>4788</v>
      </c>
      <c r="G5712" s="11" t="s">
        <v>4789</v>
      </c>
      <c r="H5712" s="42">
        <v>0</v>
      </c>
      <c r="I5712" s="42">
        <v>0</v>
      </c>
      <c r="J5712" s="42">
        <v>0</v>
      </c>
      <c r="K5712" s="42">
        <v>0</v>
      </c>
      <c r="N5712" s="43"/>
    </row>
    <row r="5713" spans="1:14" x14ac:dyDescent="0.3">
      <c r="A5713" s="10" t="s">
        <v>9</v>
      </c>
      <c r="B5713" s="10" t="s">
        <v>343</v>
      </c>
      <c r="C5713" s="10" t="s">
        <v>4779</v>
      </c>
      <c r="D5713" s="10" t="s">
        <v>6246</v>
      </c>
      <c r="E5713" s="11" t="s">
        <v>6247</v>
      </c>
      <c r="F5713" s="10" t="s">
        <v>416</v>
      </c>
      <c r="G5713" s="11" t="s">
        <v>417</v>
      </c>
      <c r="H5713" s="42">
        <v>2584290.7316000001</v>
      </c>
      <c r="I5713" s="42">
        <v>1332.0680667409299</v>
      </c>
      <c r="J5713" s="42">
        <v>188309.28628119701</v>
      </c>
      <c r="K5713" s="42">
        <v>189641.354347938</v>
      </c>
      <c r="N5713" s="43"/>
    </row>
    <row r="5714" spans="1:14" x14ac:dyDescent="0.3">
      <c r="A5714" s="10" t="s">
        <v>9</v>
      </c>
      <c r="B5714" s="10" t="s">
        <v>343</v>
      </c>
      <c r="C5714" s="10" t="s">
        <v>4779</v>
      </c>
      <c r="D5714" s="10" t="s">
        <v>6246</v>
      </c>
      <c r="E5714" s="11" t="s">
        <v>6247</v>
      </c>
      <c r="F5714" s="10" t="s">
        <v>4867</v>
      </c>
      <c r="G5714" s="11" t="s">
        <v>4868</v>
      </c>
      <c r="H5714" s="42">
        <v>564869.05209999997</v>
      </c>
      <c r="I5714" s="42">
        <v>291.16074945048302</v>
      </c>
      <c r="J5714" s="42">
        <v>0</v>
      </c>
      <c r="K5714" s="42">
        <v>291.16074945048302</v>
      </c>
      <c r="N5714" s="43"/>
    </row>
    <row r="5715" spans="1:14" x14ac:dyDescent="0.3">
      <c r="A5715" s="10" t="s">
        <v>9</v>
      </c>
      <c r="B5715" s="10" t="s">
        <v>343</v>
      </c>
      <c r="C5715" s="10" t="s">
        <v>4779</v>
      </c>
      <c r="D5715" s="10" t="s">
        <v>6246</v>
      </c>
      <c r="E5715" s="11" t="s">
        <v>6247</v>
      </c>
      <c r="F5715" s="10" t="s">
        <v>4784</v>
      </c>
      <c r="G5715" s="11" t="s">
        <v>4785</v>
      </c>
      <c r="H5715" s="42">
        <v>0</v>
      </c>
      <c r="I5715" s="42">
        <v>0</v>
      </c>
      <c r="J5715" s="42">
        <v>0</v>
      </c>
      <c r="K5715" s="42">
        <v>0</v>
      </c>
      <c r="N5715" s="43"/>
    </row>
    <row r="5716" spans="1:14" x14ac:dyDescent="0.3">
      <c r="A5716" s="10" t="s">
        <v>9</v>
      </c>
      <c r="B5716" s="10" t="s">
        <v>343</v>
      </c>
      <c r="C5716" s="10" t="s">
        <v>4779</v>
      </c>
      <c r="D5716" s="10" t="s">
        <v>6246</v>
      </c>
      <c r="E5716" s="11" t="s">
        <v>6247</v>
      </c>
      <c r="F5716" s="10" t="s">
        <v>4731</v>
      </c>
      <c r="G5716" s="11" t="s">
        <v>4732</v>
      </c>
      <c r="H5716" s="42">
        <v>0</v>
      </c>
      <c r="I5716" s="42">
        <v>0</v>
      </c>
      <c r="J5716" s="42">
        <v>0</v>
      </c>
      <c r="K5716" s="42">
        <v>0</v>
      </c>
      <c r="N5716" s="43"/>
    </row>
    <row r="5717" spans="1:14" x14ac:dyDescent="0.3">
      <c r="A5717" s="10" t="s">
        <v>9</v>
      </c>
      <c r="B5717" s="10" t="s">
        <v>343</v>
      </c>
      <c r="C5717" s="10" t="s">
        <v>4779</v>
      </c>
      <c r="D5717" s="10" t="s">
        <v>6246</v>
      </c>
      <c r="E5717" s="11" t="s">
        <v>6247</v>
      </c>
      <c r="F5717" s="10" t="s">
        <v>4786</v>
      </c>
      <c r="G5717" s="11" t="s">
        <v>4787</v>
      </c>
      <c r="H5717" s="42">
        <v>0</v>
      </c>
      <c r="I5717" s="42">
        <v>0</v>
      </c>
      <c r="J5717" s="42">
        <v>0</v>
      </c>
      <c r="K5717" s="42">
        <v>0</v>
      </c>
      <c r="N5717" s="43"/>
    </row>
    <row r="5718" spans="1:14" x14ac:dyDescent="0.3">
      <c r="A5718" s="10" t="s">
        <v>9</v>
      </c>
      <c r="B5718" s="10" t="s">
        <v>343</v>
      </c>
      <c r="C5718" s="10" t="s">
        <v>4779</v>
      </c>
      <c r="D5718" s="10" t="s">
        <v>6246</v>
      </c>
      <c r="E5718" s="11" t="s">
        <v>6247</v>
      </c>
      <c r="F5718" s="10" t="s">
        <v>4788</v>
      </c>
      <c r="G5718" s="11" t="s">
        <v>4789</v>
      </c>
      <c r="H5718" s="42">
        <v>0</v>
      </c>
      <c r="I5718" s="42">
        <v>0</v>
      </c>
      <c r="J5718" s="42">
        <v>0</v>
      </c>
      <c r="K5718" s="42">
        <v>0</v>
      </c>
      <c r="N5718" s="43"/>
    </row>
    <row r="5719" spans="1:14" x14ac:dyDescent="0.3">
      <c r="A5719" s="10" t="s">
        <v>9</v>
      </c>
      <c r="B5719" s="10" t="s">
        <v>343</v>
      </c>
      <c r="C5719" s="10" t="s">
        <v>4779</v>
      </c>
      <c r="D5719" s="10" t="s">
        <v>6246</v>
      </c>
      <c r="E5719" s="11" t="s">
        <v>6247</v>
      </c>
      <c r="F5719" s="10" t="s">
        <v>4741</v>
      </c>
      <c r="G5719" s="11" t="s">
        <v>4742</v>
      </c>
      <c r="H5719" s="42">
        <v>296363.61599999998</v>
      </c>
      <c r="I5719" s="42">
        <v>152.76009939689601</v>
      </c>
      <c r="J5719" s="42">
        <v>21595.101637751901</v>
      </c>
      <c r="K5719" s="42">
        <v>21747.861737148902</v>
      </c>
      <c r="N5719" s="43"/>
    </row>
    <row r="5720" spans="1:14" x14ac:dyDescent="0.3">
      <c r="A5720" s="10" t="s">
        <v>9</v>
      </c>
      <c r="B5720" s="10" t="s">
        <v>343</v>
      </c>
      <c r="C5720" s="10" t="s">
        <v>4779</v>
      </c>
      <c r="D5720" s="10" t="s">
        <v>6246</v>
      </c>
      <c r="E5720" s="11" t="s">
        <v>6247</v>
      </c>
      <c r="F5720" s="10" t="s">
        <v>4861</v>
      </c>
      <c r="G5720" s="11" t="s">
        <v>4862</v>
      </c>
      <c r="H5720" s="42">
        <v>36749.088400000001</v>
      </c>
      <c r="I5720" s="42">
        <v>18.942252325215101</v>
      </c>
      <c r="J5720" s="42">
        <v>2677.79260308124</v>
      </c>
      <c r="K5720" s="42">
        <v>2696.7348554064602</v>
      </c>
      <c r="N5720" s="43"/>
    </row>
    <row r="5721" spans="1:14" x14ac:dyDescent="0.3">
      <c r="A5721" s="10" t="s">
        <v>9</v>
      </c>
      <c r="B5721" s="10" t="s">
        <v>343</v>
      </c>
      <c r="C5721" s="10" t="s">
        <v>4779</v>
      </c>
      <c r="D5721" s="10" t="s">
        <v>6246</v>
      </c>
      <c r="E5721" s="11" t="s">
        <v>6247</v>
      </c>
      <c r="F5721" s="10" t="s">
        <v>5710</v>
      </c>
      <c r="G5721" s="11" t="s">
        <v>5711</v>
      </c>
      <c r="H5721" s="42">
        <v>463512.69540000003</v>
      </c>
      <c r="I5721" s="42">
        <v>238.91679545674501</v>
      </c>
      <c r="J5721" s="42">
        <v>0</v>
      </c>
      <c r="K5721" s="42">
        <v>238.91679545674501</v>
      </c>
      <c r="N5721" s="43"/>
    </row>
    <row r="5722" spans="1:14" x14ac:dyDescent="0.3">
      <c r="A5722" s="10" t="s">
        <v>9</v>
      </c>
      <c r="B5722" s="10" t="s">
        <v>343</v>
      </c>
      <c r="C5722" s="10" t="s">
        <v>4779</v>
      </c>
      <c r="D5722" s="10" t="s">
        <v>6248</v>
      </c>
      <c r="E5722" s="11" t="s">
        <v>6249</v>
      </c>
      <c r="F5722" s="10" t="s">
        <v>13</v>
      </c>
      <c r="G5722" s="11" t="s">
        <v>415</v>
      </c>
      <c r="H5722" s="42">
        <v>0</v>
      </c>
      <c r="I5722" s="42">
        <v>0</v>
      </c>
      <c r="J5722" s="42">
        <v>0</v>
      </c>
      <c r="K5722" s="42">
        <v>0</v>
      </c>
      <c r="N5722" s="43"/>
    </row>
    <row r="5723" spans="1:14" x14ac:dyDescent="0.3">
      <c r="A5723" s="10" t="s">
        <v>9</v>
      </c>
      <c r="B5723" s="10" t="s">
        <v>343</v>
      </c>
      <c r="C5723" s="10" t="s">
        <v>4779</v>
      </c>
      <c r="D5723" s="10" t="s">
        <v>6248</v>
      </c>
      <c r="E5723" s="11" t="s">
        <v>6249</v>
      </c>
      <c r="F5723" s="10" t="s">
        <v>416</v>
      </c>
      <c r="G5723" s="11" t="s">
        <v>417</v>
      </c>
      <c r="H5723" s="42">
        <v>4776740.2242999999</v>
      </c>
      <c r="I5723" s="42">
        <v>8403.5189192306898</v>
      </c>
      <c r="J5723" s="42">
        <v>629848.49887701496</v>
      </c>
      <c r="K5723" s="42">
        <v>638252.01779624401</v>
      </c>
      <c r="N5723" s="43"/>
    </row>
    <row r="5724" spans="1:14" x14ac:dyDescent="0.3">
      <c r="A5724" s="10" t="s">
        <v>9</v>
      </c>
      <c r="B5724" s="10" t="s">
        <v>343</v>
      </c>
      <c r="C5724" s="10" t="s">
        <v>4779</v>
      </c>
      <c r="D5724" s="10" t="s">
        <v>6248</v>
      </c>
      <c r="E5724" s="11" t="s">
        <v>6249</v>
      </c>
      <c r="F5724" s="10" t="s">
        <v>15</v>
      </c>
      <c r="G5724" s="11" t="s">
        <v>418</v>
      </c>
      <c r="H5724" s="42">
        <v>325605.5134</v>
      </c>
      <c r="I5724" s="42">
        <v>572.82413606741102</v>
      </c>
      <c r="J5724" s="42">
        <v>0</v>
      </c>
      <c r="K5724" s="42">
        <v>572.82413606741102</v>
      </c>
      <c r="N5724" s="43"/>
    </row>
    <row r="5725" spans="1:14" x14ac:dyDescent="0.3">
      <c r="A5725" s="10" t="s">
        <v>9</v>
      </c>
      <c r="B5725" s="10" t="s">
        <v>343</v>
      </c>
      <c r="C5725" s="10" t="s">
        <v>4779</v>
      </c>
      <c r="D5725" s="10" t="s">
        <v>6248</v>
      </c>
      <c r="E5725" s="11" t="s">
        <v>6249</v>
      </c>
      <c r="F5725" s="10" t="s">
        <v>243</v>
      </c>
      <c r="G5725" s="11" t="s">
        <v>655</v>
      </c>
      <c r="H5725" s="42">
        <v>210391.2548</v>
      </c>
      <c r="I5725" s="42">
        <v>370.13251868971099</v>
      </c>
      <c r="J5725" s="42">
        <v>0</v>
      </c>
      <c r="K5725" s="42">
        <v>370.13251868971099</v>
      </c>
      <c r="N5725" s="43"/>
    </row>
    <row r="5726" spans="1:14" x14ac:dyDescent="0.3">
      <c r="A5726" s="10" t="s">
        <v>9</v>
      </c>
      <c r="B5726" s="10" t="s">
        <v>343</v>
      </c>
      <c r="C5726" s="10" t="s">
        <v>4779</v>
      </c>
      <c r="D5726" s="10" t="s">
        <v>6248</v>
      </c>
      <c r="E5726" s="11" t="s">
        <v>6249</v>
      </c>
      <c r="F5726" s="10" t="s">
        <v>244</v>
      </c>
      <c r="G5726" s="11" t="s">
        <v>656</v>
      </c>
      <c r="H5726" s="42">
        <v>252612.62909999999</v>
      </c>
      <c r="I5726" s="42">
        <v>444.41081325669398</v>
      </c>
      <c r="J5726" s="42">
        <v>0</v>
      </c>
      <c r="K5726" s="42">
        <v>444.41081325669398</v>
      </c>
      <c r="N5726" s="43"/>
    </row>
    <row r="5727" spans="1:14" x14ac:dyDescent="0.3">
      <c r="A5727" s="10" t="s">
        <v>9</v>
      </c>
      <c r="B5727" s="10" t="s">
        <v>343</v>
      </c>
      <c r="C5727" s="10" t="s">
        <v>4779</v>
      </c>
      <c r="D5727" s="10" t="s">
        <v>6248</v>
      </c>
      <c r="E5727" s="11" t="s">
        <v>6249</v>
      </c>
      <c r="F5727" s="10" t="s">
        <v>4784</v>
      </c>
      <c r="G5727" s="11" t="s">
        <v>4785</v>
      </c>
      <c r="H5727" s="42">
        <v>0</v>
      </c>
      <c r="I5727" s="42">
        <v>0</v>
      </c>
      <c r="J5727" s="42">
        <v>0</v>
      </c>
      <c r="K5727" s="42">
        <v>0</v>
      </c>
      <c r="N5727" s="43"/>
    </row>
    <row r="5728" spans="1:14" x14ac:dyDescent="0.3">
      <c r="A5728" s="10" t="s">
        <v>9</v>
      </c>
      <c r="B5728" s="10" t="s">
        <v>343</v>
      </c>
      <c r="C5728" s="10" t="s">
        <v>4779</v>
      </c>
      <c r="D5728" s="10" t="s">
        <v>6248</v>
      </c>
      <c r="E5728" s="11" t="s">
        <v>6249</v>
      </c>
      <c r="F5728" s="10" t="s">
        <v>4731</v>
      </c>
      <c r="G5728" s="11" t="s">
        <v>4732</v>
      </c>
      <c r="H5728" s="42">
        <v>0</v>
      </c>
      <c r="I5728" s="42">
        <v>0</v>
      </c>
      <c r="J5728" s="42">
        <v>0</v>
      </c>
      <c r="K5728" s="42">
        <v>0</v>
      </c>
      <c r="N5728" s="43"/>
    </row>
    <row r="5729" spans="1:14" x14ac:dyDescent="0.3">
      <c r="A5729" s="10" t="s">
        <v>9</v>
      </c>
      <c r="B5729" s="10" t="s">
        <v>343</v>
      </c>
      <c r="C5729" s="10" t="s">
        <v>4779</v>
      </c>
      <c r="D5729" s="10" t="s">
        <v>6248</v>
      </c>
      <c r="E5729" s="11" t="s">
        <v>6249</v>
      </c>
      <c r="F5729" s="10" t="s">
        <v>4786</v>
      </c>
      <c r="G5729" s="11" t="s">
        <v>4787</v>
      </c>
      <c r="H5729" s="42">
        <v>480894.29680000001</v>
      </c>
      <c r="I5729" s="42">
        <v>846.01718557648303</v>
      </c>
      <c r="J5729" s="42">
        <v>63409.466853236503</v>
      </c>
      <c r="K5729" s="42">
        <v>64255.484038812901</v>
      </c>
      <c r="N5729" s="43"/>
    </row>
    <row r="5730" spans="1:14" x14ac:dyDescent="0.3">
      <c r="A5730" s="10" t="s">
        <v>9</v>
      </c>
      <c r="B5730" s="10" t="s">
        <v>343</v>
      </c>
      <c r="C5730" s="10" t="s">
        <v>4779</v>
      </c>
      <c r="D5730" s="10" t="s">
        <v>6248</v>
      </c>
      <c r="E5730" s="11" t="s">
        <v>6249</v>
      </c>
      <c r="F5730" s="10" t="s">
        <v>5730</v>
      </c>
      <c r="G5730" s="11" t="s">
        <v>5731</v>
      </c>
      <c r="H5730" s="42">
        <v>505940.87469999999</v>
      </c>
      <c r="I5730" s="42">
        <v>890.08058065859097</v>
      </c>
      <c r="J5730" s="42">
        <v>0</v>
      </c>
      <c r="K5730" s="42">
        <v>890.08058065859097</v>
      </c>
      <c r="N5730" s="43"/>
    </row>
    <row r="5731" spans="1:14" x14ac:dyDescent="0.3">
      <c r="A5731" s="10" t="s">
        <v>9</v>
      </c>
      <c r="B5731" s="10" t="s">
        <v>343</v>
      </c>
      <c r="C5731" s="10" t="s">
        <v>4779</v>
      </c>
      <c r="D5731" s="10" t="s">
        <v>6248</v>
      </c>
      <c r="E5731" s="11" t="s">
        <v>6249</v>
      </c>
      <c r="F5731" s="10" t="s">
        <v>5857</v>
      </c>
      <c r="G5731" s="11" t="s">
        <v>6250</v>
      </c>
      <c r="H5731" s="42">
        <v>165307.41450000001</v>
      </c>
      <c r="I5731" s="42">
        <v>290.81840754191597</v>
      </c>
      <c r="J5731" s="42">
        <v>21797.004230800001</v>
      </c>
      <c r="K5731" s="42">
        <v>22087.822638342001</v>
      </c>
      <c r="N5731" s="43"/>
    </row>
    <row r="5732" spans="1:14" x14ac:dyDescent="0.3">
      <c r="A5732" s="10" t="s">
        <v>9</v>
      </c>
      <c r="B5732" s="10" t="s">
        <v>343</v>
      </c>
      <c r="C5732" s="10" t="s">
        <v>4779</v>
      </c>
      <c r="D5732" s="10" t="s">
        <v>6248</v>
      </c>
      <c r="E5732" s="11" t="s">
        <v>6249</v>
      </c>
      <c r="F5732" s="10" t="s">
        <v>4739</v>
      </c>
      <c r="G5732" s="11" t="s">
        <v>4740</v>
      </c>
      <c r="H5732" s="42">
        <v>288393.45480000001</v>
      </c>
      <c r="I5732" s="42">
        <v>507.35852051684998</v>
      </c>
      <c r="J5732" s="42">
        <v>38026.808246806999</v>
      </c>
      <c r="K5732" s="42">
        <v>38534.166767323797</v>
      </c>
      <c r="N5732" s="43"/>
    </row>
    <row r="5733" spans="1:14" x14ac:dyDescent="0.3">
      <c r="A5733" s="10" t="s">
        <v>9</v>
      </c>
      <c r="B5733" s="10" t="s">
        <v>343</v>
      </c>
      <c r="C5733" s="10" t="s">
        <v>4779</v>
      </c>
      <c r="D5733" s="10" t="s">
        <v>6248</v>
      </c>
      <c r="E5733" s="11" t="s">
        <v>6249</v>
      </c>
      <c r="F5733" s="10" t="s">
        <v>4869</v>
      </c>
      <c r="G5733" s="11" t="s">
        <v>4870</v>
      </c>
      <c r="H5733" s="42">
        <v>207528.78880000001</v>
      </c>
      <c r="I5733" s="42">
        <v>365.09670210889902</v>
      </c>
      <c r="J5733" s="42">
        <v>0</v>
      </c>
      <c r="K5733" s="42">
        <v>365.09670210889902</v>
      </c>
      <c r="N5733" s="43"/>
    </row>
    <row r="5734" spans="1:14" x14ac:dyDescent="0.3">
      <c r="A5734" s="10" t="s">
        <v>9</v>
      </c>
      <c r="B5734" s="10" t="s">
        <v>343</v>
      </c>
      <c r="C5734" s="10" t="s">
        <v>4779</v>
      </c>
      <c r="D5734" s="10" t="s">
        <v>6248</v>
      </c>
      <c r="E5734" s="11" t="s">
        <v>6249</v>
      </c>
      <c r="F5734" s="10" t="s">
        <v>4788</v>
      </c>
      <c r="G5734" s="11" t="s">
        <v>4789</v>
      </c>
      <c r="H5734" s="42">
        <v>0</v>
      </c>
      <c r="I5734" s="42">
        <v>0</v>
      </c>
      <c r="J5734" s="42">
        <v>0</v>
      </c>
      <c r="K5734" s="42">
        <v>0</v>
      </c>
      <c r="N5734" s="43"/>
    </row>
    <row r="5735" spans="1:14" x14ac:dyDescent="0.3">
      <c r="A5735" s="10" t="s">
        <v>9</v>
      </c>
      <c r="B5735" s="10" t="s">
        <v>343</v>
      </c>
      <c r="C5735" s="10" t="s">
        <v>4779</v>
      </c>
      <c r="D5735" s="10" t="s">
        <v>6251</v>
      </c>
      <c r="E5735" s="11" t="s">
        <v>6252</v>
      </c>
      <c r="F5735" s="10" t="s">
        <v>416</v>
      </c>
      <c r="G5735" s="11" t="s">
        <v>417</v>
      </c>
      <c r="H5735" s="42">
        <v>5652557.9375</v>
      </c>
      <c r="I5735" s="42">
        <v>7133.4043383218404</v>
      </c>
      <c r="J5735" s="42">
        <v>821498.806101945</v>
      </c>
      <c r="K5735" s="42">
        <v>828632.21044026699</v>
      </c>
      <c r="N5735" s="43"/>
    </row>
    <row r="5736" spans="1:14" x14ac:dyDescent="0.3">
      <c r="A5736" s="10" t="s">
        <v>9</v>
      </c>
      <c r="B5736" s="10" t="s">
        <v>343</v>
      </c>
      <c r="C5736" s="10" t="s">
        <v>4779</v>
      </c>
      <c r="D5736" s="10" t="s">
        <v>6251</v>
      </c>
      <c r="E5736" s="11" t="s">
        <v>6252</v>
      </c>
      <c r="F5736" s="10" t="s">
        <v>15</v>
      </c>
      <c r="G5736" s="11" t="s">
        <v>418</v>
      </c>
      <c r="H5736" s="42">
        <v>1099532.2374</v>
      </c>
      <c r="I5736" s="42">
        <v>1387.5856061879899</v>
      </c>
      <c r="J5736" s="42">
        <v>0</v>
      </c>
      <c r="K5736" s="42">
        <v>1387.5856061879899</v>
      </c>
      <c r="N5736" s="43"/>
    </row>
    <row r="5737" spans="1:14" x14ac:dyDescent="0.3">
      <c r="A5737" s="10" t="s">
        <v>9</v>
      </c>
      <c r="B5737" s="10" t="s">
        <v>343</v>
      </c>
      <c r="C5737" s="10" t="s">
        <v>4779</v>
      </c>
      <c r="D5737" s="10" t="s">
        <v>6251</v>
      </c>
      <c r="E5737" s="11" t="s">
        <v>6252</v>
      </c>
      <c r="F5737" s="10" t="s">
        <v>4784</v>
      </c>
      <c r="G5737" s="11" t="s">
        <v>4785</v>
      </c>
      <c r="H5737" s="42">
        <v>2346.9205000000002</v>
      </c>
      <c r="I5737" s="42">
        <v>2.9617622330586801</v>
      </c>
      <c r="J5737" s="42">
        <v>341.083166328397</v>
      </c>
      <c r="K5737" s="42">
        <v>344.044928561456</v>
      </c>
      <c r="N5737" s="43"/>
    </row>
    <row r="5738" spans="1:14" x14ac:dyDescent="0.3">
      <c r="A5738" s="10" t="s">
        <v>9</v>
      </c>
      <c r="B5738" s="10" t="s">
        <v>343</v>
      </c>
      <c r="C5738" s="10" t="s">
        <v>4779</v>
      </c>
      <c r="D5738" s="10" t="s">
        <v>6251</v>
      </c>
      <c r="E5738" s="11" t="s">
        <v>6252</v>
      </c>
      <c r="F5738" s="10" t="s">
        <v>4731</v>
      </c>
      <c r="G5738" s="11" t="s">
        <v>4732</v>
      </c>
      <c r="H5738" s="42">
        <v>0</v>
      </c>
      <c r="I5738" s="42">
        <v>0</v>
      </c>
      <c r="J5738" s="42">
        <v>0</v>
      </c>
      <c r="K5738" s="42">
        <v>0</v>
      </c>
      <c r="N5738" s="43"/>
    </row>
    <row r="5739" spans="1:14" x14ac:dyDescent="0.3">
      <c r="A5739" s="10" t="s">
        <v>9</v>
      </c>
      <c r="B5739" s="10" t="s">
        <v>343</v>
      </c>
      <c r="C5739" s="10" t="s">
        <v>4779</v>
      </c>
      <c r="D5739" s="10" t="s">
        <v>6251</v>
      </c>
      <c r="E5739" s="11" t="s">
        <v>6252</v>
      </c>
      <c r="F5739" s="10" t="s">
        <v>4786</v>
      </c>
      <c r="G5739" s="11" t="s">
        <v>4787</v>
      </c>
      <c r="H5739" s="42">
        <v>0</v>
      </c>
      <c r="I5739" s="42">
        <v>0</v>
      </c>
      <c r="J5739" s="42">
        <v>0</v>
      </c>
      <c r="K5739" s="42">
        <v>0</v>
      </c>
      <c r="N5739" s="43"/>
    </row>
    <row r="5740" spans="1:14" x14ac:dyDescent="0.3">
      <c r="A5740" s="10" t="s">
        <v>9</v>
      </c>
      <c r="B5740" s="10" t="s">
        <v>343</v>
      </c>
      <c r="C5740" s="10" t="s">
        <v>4779</v>
      </c>
      <c r="D5740" s="10" t="s">
        <v>6251</v>
      </c>
      <c r="E5740" s="11" t="s">
        <v>6252</v>
      </c>
      <c r="F5740" s="10" t="s">
        <v>4739</v>
      </c>
      <c r="G5740" s="11" t="s">
        <v>4740</v>
      </c>
      <c r="H5740" s="42">
        <v>1167592.9308</v>
      </c>
      <c r="I5740" s="42">
        <v>1473.4767109467</v>
      </c>
      <c r="J5740" s="42">
        <v>169688.875248378</v>
      </c>
      <c r="K5740" s="42">
        <v>171162.35195932401</v>
      </c>
      <c r="N5740" s="43"/>
    </row>
    <row r="5741" spans="1:14" x14ac:dyDescent="0.3">
      <c r="A5741" s="10" t="s">
        <v>9</v>
      </c>
      <c r="B5741" s="10" t="s">
        <v>343</v>
      </c>
      <c r="C5741" s="10" t="s">
        <v>4779</v>
      </c>
      <c r="D5741" s="10" t="s">
        <v>6251</v>
      </c>
      <c r="E5741" s="11" t="s">
        <v>6252</v>
      </c>
      <c r="F5741" s="10" t="s">
        <v>4869</v>
      </c>
      <c r="G5741" s="11" t="s">
        <v>4870</v>
      </c>
      <c r="H5741" s="42">
        <v>1479733.3526000001</v>
      </c>
      <c r="I5741" s="42">
        <v>1867.3910879435</v>
      </c>
      <c r="J5741" s="42">
        <v>0</v>
      </c>
      <c r="K5741" s="42">
        <v>1867.3910879435</v>
      </c>
      <c r="N5741" s="43"/>
    </row>
    <row r="5742" spans="1:14" x14ac:dyDescent="0.3">
      <c r="A5742" s="10" t="s">
        <v>9</v>
      </c>
      <c r="B5742" s="10" t="s">
        <v>343</v>
      </c>
      <c r="C5742" s="10" t="s">
        <v>4779</v>
      </c>
      <c r="D5742" s="10" t="s">
        <v>6251</v>
      </c>
      <c r="E5742" s="11" t="s">
        <v>6252</v>
      </c>
      <c r="F5742" s="10" t="s">
        <v>4788</v>
      </c>
      <c r="G5742" s="11" t="s">
        <v>4789</v>
      </c>
      <c r="H5742" s="42">
        <v>0</v>
      </c>
      <c r="I5742" s="42">
        <v>0</v>
      </c>
      <c r="J5742" s="42">
        <v>0</v>
      </c>
      <c r="K5742" s="42">
        <v>0</v>
      </c>
      <c r="N5742" s="43"/>
    </row>
    <row r="5743" spans="1:14" x14ac:dyDescent="0.3">
      <c r="A5743" s="10" t="s">
        <v>9</v>
      </c>
      <c r="B5743" s="10" t="s">
        <v>343</v>
      </c>
      <c r="C5743" s="10" t="s">
        <v>4779</v>
      </c>
      <c r="D5743" s="10" t="s">
        <v>6251</v>
      </c>
      <c r="E5743" s="11" t="s">
        <v>6252</v>
      </c>
      <c r="F5743" s="10" t="s">
        <v>4741</v>
      </c>
      <c r="G5743" s="11" t="s">
        <v>4742</v>
      </c>
      <c r="H5743" s="42">
        <v>557393.6102</v>
      </c>
      <c r="I5743" s="42">
        <v>703.41853035143697</v>
      </c>
      <c r="J5743" s="42">
        <v>81007.252002994297</v>
      </c>
      <c r="K5743" s="42">
        <v>81710.670533345794</v>
      </c>
      <c r="N5743" s="43"/>
    </row>
    <row r="5744" spans="1:14" x14ac:dyDescent="0.3">
      <c r="A5744" s="10" t="s">
        <v>9</v>
      </c>
      <c r="B5744" s="10" t="s">
        <v>343</v>
      </c>
      <c r="C5744" s="10" t="s">
        <v>4779</v>
      </c>
      <c r="D5744" s="10" t="s">
        <v>6251</v>
      </c>
      <c r="E5744" s="11" t="s">
        <v>6252</v>
      </c>
      <c r="F5744" s="10" t="s">
        <v>4861</v>
      </c>
      <c r="G5744" s="11" t="s">
        <v>4862</v>
      </c>
      <c r="H5744" s="42">
        <v>267548.93290000001</v>
      </c>
      <c r="I5744" s="42">
        <v>337.64089456868999</v>
      </c>
      <c r="J5744" s="42">
        <v>38883.480961437301</v>
      </c>
      <c r="K5744" s="42">
        <v>39221.121856006001</v>
      </c>
      <c r="N5744" s="43"/>
    </row>
    <row r="5745" spans="1:14" x14ac:dyDescent="0.3">
      <c r="A5745" s="10" t="s">
        <v>9</v>
      </c>
      <c r="B5745" s="10" t="s">
        <v>343</v>
      </c>
      <c r="C5745" s="10" t="s">
        <v>4779</v>
      </c>
      <c r="D5745" s="10" t="s">
        <v>6251</v>
      </c>
      <c r="E5745" s="11" t="s">
        <v>6252</v>
      </c>
      <c r="F5745" s="10" t="s">
        <v>5710</v>
      </c>
      <c r="G5745" s="11" t="s">
        <v>5711</v>
      </c>
      <c r="H5745" s="42">
        <v>212396.302</v>
      </c>
      <c r="I5745" s="42">
        <v>268.03948209181101</v>
      </c>
      <c r="J5745" s="42">
        <v>0</v>
      </c>
      <c r="K5745" s="42">
        <v>268.03948209181101</v>
      </c>
      <c r="N5745" s="43"/>
    </row>
    <row r="5746" spans="1:14" x14ac:dyDescent="0.3">
      <c r="A5746" s="10" t="s">
        <v>9</v>
      </c>
      <c r="B5746" s="10" t="s">
        <v>343</v>
      </c>
      <c r="C5746" s="10" t="s">
        <v>4779</v>
      </c>
      <c r="D5746" s="10" t="s">
        <v>6253</v>
      </c>
      <c r="E5746" s="11" t="s">
        <v>6254</v>
      </c>
      <c r="F5746" s="10" t="s">
        <v>416</v>
      </c>
      <c r="G5746" s="11" t="s">
        <v>417</v>
      </c>
      <c r="H5746" s="42">
        <v>4559196.8391000004</v>
      </c>
      <c r="I5746" s="42">
        <v>1088.55193319359</v>
      </c>
      <c r="J5746" s="42">
        <v>1423983.4766677101</v>
      </c>
      <c r="K5746" s="42">
        <v>1425072.0286009</v>
      </c>
      <c r="N5746" s="43"/>
    </row>
    <row r="5747" spans="1:14" x14ac:dyDescent="0.3">
      <c r="A5747" s="10" t="s">
        <v>9</v>
      </c>
      <c r="B5747" s="10" t="s">
        <v>343</v>
      </c>
      <c r="C5747" s="10" t="s">
        <v>4779</v>
      </c>
      <c r="D5747" s="10" t="s">
        <v>6253</v>
      </c>
      <c r="E5747" s="11" t="s">
        <v>6254</v>
      </c>
      <c r="F5747" s="10" t="s">
        <v>15</v>
      </c>
      <c r="G5747" s="11" t="s">
        <v>418</v>
      </c>
      <c r="H5747" s="42">
        <v>1438454.4227</v>
      </c>
      <c r="I5747" s="42">
        <v>343.44477719926999</v>
      </c>
      <c r="J5747" s="42">
        <v>0</v>
      </c>
      <c r="K5747" s="42">
        <v>343.44477719926999</v>
      </c>
      <c r="N5747" s="43"/>
    </row>
    <row r="5748" spans="1:14" x14ac:dyDescent="0.3">
      <c r="A5748" s="10" t="s">
        <v>9</v>
      </c>
      <c r="B5748" s="10" t="s">
        <v>343</v>
      </c>
      <c r="C5748" s="10" t="s">
        <v>4779</v>
      </c>
      <c r="D5748" s="10" t="s">
        <v>6253</v>
      </c>
      <c r="E5748" s="11" t="s">
        <v>6254</v>
      </c>
      <c r="F5748" s="10" t="s">
        <v>4867</v>
      </c>
      <c r="G5748" s="11" t="s">
        <v>4868</v>
      </c>
      <c r="H5748" s="42">
        <v>1107888.1048000001</v>
      </c>
      <c r="I5748" s="42">
        <v>264.51890121035899</v>
      </c>
      <c r="J5748" s="42">
        <v>0</v>
      </c>
      <c r="K5748" s="42">
        <v>264.51890121035899</v>
      </c>
      <c r="N5748" s="43"/>
    </row>
    <row r="5749" spans="1:14" x14ac:dyDescent="0.3">
      <c r="A5749" s="10" t="s">
        <v>9</v>
      </c>
      <c r="B5749" s="10" t="s">
        <v>343</v>
      </c>
      <c r="C5749" s="10" t="s">
        <v>4779</v>
      </c>
      <c r="D5749" s="10" t="s">
        <v>6253</v>
      </c>
      <c r="E5749" s="11" t="s">
        <v>6254</v>
      </c>
      <c r="F5749" s="10" t="s">
        <v>4784</v>
      </c>
      <c r="G5749" s="11" t="s">
        <v>4785</v>
      </c>
      <c r="H5749" s="42">
        <v>0</v>
      </c>
      <c r="I5749" s="42">
        <v>0</v>
      </c>
      <c r="J5749" s="42">
        <v>0</v>
      </c>
      <c r="K5749" s="42">
        <v>0</v>
      </c>
      <c r="N5749" s="43"/>
    </row>
    <row r="5750" spans="1:14" x14ac:dyDescent="0.3">
      <c r="A5750" s="10" t="s">
        <v>9</v>
      </c>
      <c r="B5750" s="10" t="s">
        <v>343</v>
      </c>
      <c r="C5750" s="10" t="s">
        <v>4779</v>
      </c>
      <c r="D5750" s="10" t="s">
        <v>6253</v>
      </c>
      <c r="E5750" s="11" t="s">
        <v>6254</v>
      </c>
      <c r="F5750" s="10" t="s">
        <v>4731</v>
      </c>
      <c r="G5750" s="11" t="s">
        <v>4732</v>
      </c>
      <c r="H5750" s="42">
        <v>0</v>
      </c>
      <c r="I5750" s="42">
        <v>0</v>
      </c>
      <c r="J5750" s="42">
        <v>0</v>
      </c>
      <c r="K5750" s="42">
        <v>0</v>
      </c>
      <c r="N5750" s="43"/>
    </row>
    <row r="5751" spans="1:14" x14ac:dyDescent="0.3">
      <c r="A5751" s="10" t="s">
        <v>9</v>
      </c>
      <c r="B5751" s="10" t="s">
        <v>343</v>
      </c>
      <c r="C5751" s="10" t="s">
        <v>4779</v>
      </c>
      <c r="D5751" s="10" t="s">
        <v>6253</v>
      </c>
      <c r="E5751" s="11" t="s">
        <v>6254</v>
      </c>
      <c r="F5751" s="10" t="s">
        <v>4786</v>
      </c>
      <c r="G5751" s="11" t="s">
        <v>4787</v>
      </c>
      <c r="H5751" s="42">
        <v>163646.69200000001</v>
      </c>
      <c r="I5751" s="42">
        <v>39.072215836094401</v>
      </c>
      <c r="J5751" s="42">
        <v>51112.113304655802</v>
      </c>
      <c r="K5751" s="42">
        <v>51151.185520491897</v>
      </c>
      <c r="N5751" s="43"/>
    </row>
    <row r="5752" spans="1:14" x14ac:dyDescent="0.3">
      <c r="A5752" s="10" t="s">
        <v>9</v>
      </c>
      <c r="B5752" s="10" t="s">
        <v>343</v>
      </c>
      <c r="C5752" s="10" t="s">
        <v>4779</v>
      </c>
      <c r="D5752" s="10" t="s">
        <v>6253</v>
      </c>
      <c r="E5752" s="11" t="s">
        <v>6254</v>
      </c>
      <c r="F5752" s="10" t="s">
        <v>6161</v>
      </c>
      <c r="G5752" s="11" t="s">
        <v>6190</v>
      </c>
      <c r="H5752" s="42">
        <v>0</v>
      </c>
      <c r="I5752" s="42">
        <v>0</v>
      </c>
      <c r="J5752" s="42">
        <v>0</v>
      </c>
      <c r="K5752" s="42">
        <v>0</v>
      </c>
      <c r="N5752" s="43"/>
    </row>
    <row r="5753" spans="1:14" x14ac:dyDescent="0.3">
      <c r="A5753" s="10" t="s">
        <v>9</v>
      </c>
      <c r="B5753" s="10" t="s">
        <v>343</v>
      </c>
      <c r="C5753" s="10" t="s">
        <v>4779</v>
      </c>
      <c r="D5753" s="10" t="s">
        <v>6253</v>
      </c>
      <c r="E5753" s="11" t="s">
        <v>6254</v>
      </c>
      <c r="F5753" s="10" t="s">
        <v>4739</v>
      </c>
      <c r="G5753" s="11" t="s">
        <v>4740</v>
      </c>
      <c r="H5753" s="42">
        <v>1494094.298</v>
      </c>
      <c r="I5753" s="42">
        <v>356.72933058354198</v>
      </c>
      <c r="J5753" s="42">
        <v>466653.59447150701</v>
      </c>
      <c r="K5753" s="42">
        <v>467010.32380209101</v>
      </c>
      <c r="N5753" s="43"/>
    </row>
    <row r="5754" spans="1:14" x14ac:dyDescent="0.3">
      <c r="A5754" s="10" t="s">
        <v>9</v>
      </c>
      <c r="B5754" s="10" t="s">
        <v>343</v>
      </c>
      <c r="C5754" s="10" t="s">
        <v>4779</v>
      </c>
      <c r="D5754" s="10" t="s">
        <v>6253</v>
      </c>
      <c r="E5754" s="11" t="s">
        <v>6254</v>
      </c>
      <c r="F5754" s="10" t="s">
        <v>4869</v>
      </c>
      <c r="G5754" s="11" t="s">
        <v>4870</v>
      </c>
      <c r="H5754" s="42">
        <v>1381178.0804999999</v>
      </c>
      <c r="I5754" s="42">
        <v>329.76950165663698</v>
      </c>
      <c r="J5754" s="42">
        <v>0</v>
      </c>
      <c r="K5754" s="42">
        <v>329.76950165663698</v>
      </c>
      <c r="N5754" s="43"/>
    </row>
    <row r="5755" spans="1:14" x14ac:dyDescent="0.3">
      <c r="A5755" s="10" t="s">
        <v>9</v>
      </c>
      <c r="B5755" s="10" t="s">
        <v>343</v>
      </c>
      <c r="C5755" s="10" t="s">
        <v>4779</v>
      </c>
      <c r="D5755" s="10" t="s">
        <v>6253</v>
      </c>
      <c r="E5755" s="11" t="s">
        <v>6254</v>
      </c>
      <c r="F5755" s="10" t="s">
        <v>4788</v>
      </c>
      <c r="G5755" s="11" t="s">
        <v>4789</v>
      </c>
      <c r="H5755" s="42">
        <v>0</v>
      </c>
      <c r="I5755" s="42">
        <v>0</v>
      </c>
      <c r="J5755" s="42">
        <v>0</v>
      </c>
      <c r="K5755" s="42">
        <v>0</v>
      </c>
      <c r="N5755" s="43"/>
    </row>
    <row r="5756" spans="1:14" x14ac:dyDescent="0.3">
      <c r="A5756" s="10" t="s">
        <v>9</v>
      </c>
      <c r="B5756" s="10" t="s">
        <v>343</v>
      </c>
      <c r="C5756" s="10" t="s">
        <v>4779</v>
      </c>
      <c r="D5756" s="10" t="s">
        <v>6253</v>
      </c>
      <c r="E5756" s="11" t="s">
        <v>6254</v>
      </c>
      <c r="F5756" s="10" t="s">
        <v>4741</v>
      </c>
      <c r="G5756" s="11" t="s">
        <v>4742</v>
      </c>
      <c r="H5756" s="42">
        <v>790413.52240000002</v>
      </c>
      <c r="I5756" s="42">
        <v>188.718802488336</v>
      </c>
      <c r="J5756" s="42">
        <v>246871.50726148699</v>
      </c>
      <c r="K5756" s="42">
        <v>247060.22606397601</v>
      </c>
      <c r="N5756" s="43"/>
    </row>
    <row r="5757" spans="1:14" x14ac:dyDescent="0.3">
      <c r="A5757" s="10" t="s">
        <v>9</v>
      </c>
      <c r="B5757" s="10" t="s">
        <v>343</v>
      </c>
      <c r="C5757" s="10" t="s">
        <v>4779</v>
      </c>
      <c r="D5757" s="10" t="s">
        <v>6253</v>
      </c>
      <c r="E5757" s="11" t="s">
        <v>6254</v>
      </c>
      <c r="F5757" s="10" t="s">
        <v>4861</v>
      </c>
      <c r="G5757" s="11" t="s">
        <v>4862</v>
      </c>
      <c r="H5757" s="42">
        <v>124371.4859</v>
      </c>
      <c r="I5757" s="42">
        <v>29.694884035431699</v>
      </c>
      <c r="J5757" s="42">
        <v>38845.206111538399</v>
      </c>
      <c r="K5757" s="42">
        <v>38874.9009955738</v>
      </c>
      <c r="N5757" s="43"/>
    </row>
    <row r="5758" spans="1:14" x14ac:dyDescent="0.3">
      <c r="A5758" s="10" t="s">
        <v>9</v>
      </c>
      <c r="B5758" s="10" t="s">
        <v>343</v>
      </c>
      <c r="C5758" s="10" t="s">
        <v>4779</v>
      </c>
      <c r="D5758" s="10" t="s">
        <v>6253</v>
      </c>
      <c r="E5758" s="11" t="s">
        <v>6254</v>
      </c>
      <c r="F5758" s="10" t="s">
        <v>5710</v>
      </c>
      <c r="G5758" s="11" t="s">
        <v>5711</v>
      </c>
      <c r="H5758" s="42">
        <v>623493.89650000003</v>
      </c>
      <c r="I5758" s="42">
        <v>148.86514233552001</v>
      </c>
      <c r="J5758" s="42">
        <v>0</v>
      </c>
      <c r="K5758" s="42">
        <v>148.86514233552001</v>
      </c>
      <c r="N5758" s="43"/>
    </row>
    <row r="5759" spans="1:14" x14ac:dyDescent="0.3">
      <c r="A5759" s="10" t="s">
        <v>9</v>
      </c>
      <c r="B5759" s="10" t="s">
        <v>343</v>
      </c>
      <c r="C5759" s="10" t="s">
        <v>4779</v>
      </c>
      <c r="D5759" s="10" t="s">
        <v>6255</v>
      </c>
      <c r="E5759" s="11" t="s">
        <v>6256</v>
      </c>
      <c r="F5759" s="10" t="s">
        <v>416</v>
      </c>
      <c r="G5759" s="11" t="s">
        <v>417</v>
      </c>
      <c r="H5759" s="42">
        <v>6712276.8783999998</v>
      </c>
      <c r="I5759" s="42">
        <v>1547.81037187217</v>
      </c>
      <c r="J5759" s="42">
        <v>54985.319333853797</v>
      </c>
      <c r="K5759" s="42">
        <v>56533.129705726002</v>
      </c>
      <c r="N5759" s="43"/>
    </row>
    <row r="5760" spans="1:14" x14ac:dyDescent="0.3">
      <c r="A5760" s="10" t="s">
        <v>9</v>
      </c>
      <c r="B5760" s="10" t="s">
        <v>343</v>
      </c>
      <c r="C5760" s="10" t="s">
        <v>4779</v>
      </c>
      <c r="D5760" s="10" t="s">
        <v>6255</v>
      </c>
      <c r="E5760" s="11" t="s">
        <v>6256</v>
      </c>
      <c r="F5760" s="10" t="s">
        <v>15</v>
      </c>
      <c r="G5760" s="11" t="s">
        <v>418</v>
      </c>
      <c r="H5760" s="42">
        <v>55780.694199999998</v>
      </c>
      <c r="I5760" s="42">
        <v>12.8626900709598</v>
      </c>
      <c r="J5760" s="42">
        <v>0</v>
      </c>
      <c r="K5760" s="42">
        <v>12.8626900709598</v>
      </c>
      <c r="N5760" s="43"/>
    </row>
    <row r="5761" spans="1:14" x14ac:dyDescent="0.3">
      <c r="A5761" s="10" t="s">
        <v>9</v>
      </c>
      <c r="B5761" s="10" t="s">
        <v>343</v>
      </c>
      <c r="C5761" s="10" t="s">
        <v>4779</v>
      </c>
      <c r="D5761" s="10" t="s">
        <v>6255</v>
      </c>
      <c r="E5761" s="11" t="s">
        <v>6256</v>
      </c>
      <c r="F5761" s="10" t="s">
        <v>243</v>
      </c>
      <c r="G5761" s="11" t="s">
        <v>655</v>
      </c>
      <c r="H5761" s="42">
        <v>474135.90130000003</v>
      </c>
      <c r="I5761" s="42">
        <v>109.332865603158</v>
      </c>
      <c r="J5761" s="42">
        <v>0</v>
      </c>
      <c r="K5761" s="42">
        <v>109.332865603158</v>
      </c>
      <c r="N5761" s="43"/>
    </row>
    <row r="5762" spans="1:14" x14ac:dyDescent="0.3">
      <c r="A5762" s="10" t="s">
        <v>9</v>
      </c>
      <c r="B5762" s="10" t="s">
        <v>343</v>
      </c>
      <c r="C5762" s="10" t="s">
        <v>4779</v>
      </c>
      <c r="D5762" s="10" t="s">
        <v>6255</v>
      </c>
      <c r="E5762" s="11" t="s">
        <v>6256</v>
      </c>
      <c r="F5762" s="10" t="s">
        <v>244</v>
      </c>
      <c r="G5762" s="11" t="s">
        <v>656</v>
      </c>
      <c r="H5762" s="42">
        <v>31609.060099999999</v>
      </c>
      <c r="I5762" s="42">
        <v>7.2888577068772298</v>
      </c>
      <c r="J5762" s="42">
        <v>0</v>
      </c>
      <c r="K5762" s="42">
        <v>7.2888577068772298</v>
      </c>
      <c r="N5762" s="43"/>
    </row>
    <row r="5763" spans="1:14" x14ac:dyDescent="0.3">
      <c r="A5763" s="10" t="s">
        <v>9</v>
      </c>
      <c r="B5763" s="10" t="s">
        <v>343</v>
      </c>
      <c r="C5763" s="10" t="s">
        <v>4779</v>
      </c>
      <c r="D5763" s="10" t="s">
        <v>6255</v>
      </c>
      <c r="E5763" s="11" t="s">
        <v>6256</v>
      </c>
      <c r="F5763" s="10" t="s">
        <v>4865</v>
      </c>
      <c r="G5763" s="11" t="s">
        <v>4866</v>
      </c>
      <c r="H5763" s="42">
        <v>278903.47139999998</v>
      </c>
      <c r="I5763" s="42">
        <v>64.313450354799102</v>
      </c>
      <c r="J5763" s="42">
        <v>0</v>
      </c>
      <c r="K5763" s="42">
        <v>64.313450354799102</v>
      </c>
      <c r="N5763" s="43"/>
    </row>
    <row r="5764" spans="1:14" x14ac:dyDescent="0.3">
      <c r="A5764" s="10" t="s">
        <v>9</v>
      </c>
      <c r="B5764" s="10" t="s">
        <v>343</v>
      </c>
      <c r="C5764" s="10" t="s">
        <v>4779</v>
      </c>
      <c r="D5764" s="10" t="s">
        <v>6255</v>
      </c>
      <c r="E5764" s="11" t="s">
        <v>6256</v>
      </c>
      <c r="F5764" s="10" t="s">
        <v>5724</v>
      </c>
      <c r="G5764" s="11" t="s">
        <v>5725</v>
      </c>
      <c r="H5764" s="42">
        <v>0</v>
      </c>
      <c r="I5764" s="42">
        <v>0</v>
      </c>
      <c r="J5764" s="42">
        <v>0</v>
      </c>
      <c r="K5764" s="42">
        <v>0</v>
      </c>
      <c r="N5764" s="43"/>
    </row>
    <row r="5765" spans="1:14" x14ac:dyDescent="0.3">
      <c r="A5765" s="10" t="s">
        <v>9</v>
      </c>
      <c r="B5765" s="10" t="s">
        <v>343</v>
      </c>
      <c r="C5765" s="10" t="s">
        <v>4779</v>
      </c>
      <c r="D5765" s="10" t="s">
        <v>6255</v>
      </c>
      <c r="E5765" s="11" t="s">
        <v>6256</v>
      </c>
      <c r="F5765" s="10" t="s">
        <v>5726</v>
      </c>
      <c r="G5765" s="11" t="s">
        <v>5727</v>
      </c>
      <c r="H5765" s="42">
        <v>474135.90130000003</v>
      </c>
      <c r="I5765" s="42">
        <v>109.332865603158</v>
      </c>
      <c r="J5765" s="42">
        <v>0</v>
      </c>
      <c r="K5765" s="42">
        <v>109.332865603158</v>
      </c>
      <c r="N5765" s="43"/>
    </row>
    <row r="5766" spans="1:14" x14ac:dyDescent="0.3">
      <c r="A5766" s="10" t="s">
        <v>9</v>
      </c>
      <c r="B5766" s="10" t="s">
        <v>343</v>
      </c>
      <c r="C5766" s="10" t="s">
        <v>4779</v>
      </c>
      <c r="D5766" s="10" t="s">
        <v>6255</v>
      </c>
      <c r="E5766" s="11" t="s">
        <v>6256</v>
      </c>
      <c r="F5766" s="10" t="s">
        <v>4784</v>
      </c>
      <c r="G5766" s="11" t="s">
        <v>4785</v>
      </c>
      <c r="H5766" s="42">
        <v>24171.6342</v>
      </c>
      <c r="I5766" s="42">
        <v>5.5738323640825902</v>
      </c>
      <c r="J5766" s="42">
        <v>198.008075163462</v>
      </c>
      <c r="K5766" s="42">
        <v>203.58190752754501</v>
      </c>
      <c r="N5766" s="43"/>
    </row>
    <row r="5767" spans="1:14" x14ac:dyDescent="0.3">
      <c r="A5767" s="10" t="s">
        <v>9</v>
      </c>
      <c r="B5767" s="10" t="s">
        <v>343</v>
      </c>
      <c r="C5767" s="10" t="s">
        <v>4779</v>
      </c>
      <c r="D5767" s="10" t="s">
        <v>6255</v>
      </c>
      <c r="E5767" s="11" t="s">
        <v>6256</v>
      </c>
      <c r="F5767" s="10" t="s">
        <v>4731</v>
      </c>
      <c r="G5767" s="11" t="s">
        <v>4732</v>
      </c>
      <c r="H5767" s="42">
        <v>0</v>
      </c>
      <c r="I5767" s="42">
        <v>0</v>
      </c>
      <c r="J5767" s="42">
        <v>0</v>
      </c>
      <c r="K5767" s="42">
        <v>0</v>
      </c>
      <c r="N5767" s="43"/>
    </row>
    <row r="5768" spans="1:14" x14ac:dyDescent="0.3">
      <c r="A5768" s="10" t="s">
        <v>9</v>
      </c>
      <c r="B5768" s="10" t="s">
        <v>343</v>
      </c>
      <c r="C5768" s="10" t="s">
        <v>4779</v>
      </c>
      <c r="D5768" s="10" t="s">
        <v>6255</v>
      </c>
      <c r="E5768" s="11" t="s">
        <v>6256</v>
      </c>
      <c r="F5768" s="10" t="s">
        <v>4786</v>
      </c>
      <c r="G5768" s="11" t="s">
        <v>4787</v>
      </c>
      <c r="H5768" s="42">
        <v>0</v>
      </c>
      <c r="I5768" s="42">
        <v>0</v>
      </c>
      <c r="J5768" s="42">
        <v>0</v>
      </c>
      <c r="K5768" s="42">
        <v>0</v>
      </c>
      <c r="N5768" s="43"/>
    </row>
    <row r="5769" spans="1:14" x14ac:dyDescent="0.3">
      <c r="A5769" s="10" t="s">
        <v>9</v>
      </c>
      <c r="B5769" s="10" t="s">
        <v>343</v>
      </c>
      <c r="C5769" s="10" t="s">
        <v>4779</v>
      </c>
      <c r="D5769" s="10" t="s">
        <v>6255</v>
      </c>
      <c r="E5769" s="11" t="s">
        <v>6256</v>
      </c>
      <c r="F5769" s="10" t="s">
        <v>6257</v>
      </c>
      <c r="G5769" s="11" t="s">
        <v>6258</v>
      </c>
      <c r="H5769" s="42">
        <v>234278.916</v>
      </c>
      <c r="I5769" s="42">
        <v>54.0232982980313</v>
      </c>
      <c r="J5769" s="42">
        <v>0</v>
      </c>
      <c r="K5769" s="42">
        <v>54.0232982980313</v>
      </c>
      <c r="N5769" s="43"/>
    </row>
    <row r="5770" spans="1:14" x14ac:dyDescent="0.3">
      <c r="A5770" s="10" t="s">
        <v>9</v>
      </c>
      <c r="B5770" s="10" t="s">
        <v>343</v>
      </c>
      <c r="C5770" s="10" t="s">
        <v>4779</v>
      </c>
      <c r="D5770" s="10" t="s">
        <v>6255</v>
      </c>
      <c r="E5770" s="11" t="s">
        <v>6256</v>
      </c>
      <c r="F5770" s="10" t="s">
        <v>6232</v>
      </c>
      <c r="G5770" s="11" t="s">
        <v>6233</v>
      </c>
      <c r="H5770" s="42">
        <v>0</v>
      </c>
      <c r="I5770" s="42">
        <v>0</v>
      </c>
      <c r="J5770" s="42">
        <v>0</v>
      </c>
      <c r="K5770" s="42">
        <v>0</v>
      </c>
      <c r="N5770" s="43"/>
    </row>
    <row r="5771" spans="1:14" x14ac:dyDescent="0.3">
      <c r="A5771" s="10" t="s">
        <v>9</v>
      </c>
      <c r="B5771" s="10" t="s">
        <v>343</v>
      </c>
      <c r="C5771" s="10" t="s">
        <v>4779</v>
      </c>
      <c r="D5771" s="10" t="s">
        <v>6255</v>
      </c>
      <c r="E5771" s="11" t="s">
        <v>6256</v>
      </c>
      <c r="F5771" s="10" t="s">
        <v>4788</v>
      </c>
      <c r="G5771" s="11" t="s">
        <v>4789</v>
      </c>
      <c r="H5771" s="42">
        <v>0</v>
      </c>
      <c r="I5771" s="42">
        <v>0</v>
      </c>
      <c r="J5771" s="42">
        <v>0</v>
      </c>
      <c r="K5771" s="42">
        <v>0</v>
      </c>
      <c r="N5771" s="43"/>
    </row>
    <row r="5772" spans="1:14" x14ac:dyDescent="0.3">
      <c r="A5772" s="10" t="s">
        <v>9</v>
      </c>
      <c r="B5772" s="10" t="s">
        <v>343</v>
      </c>
      <c r="C5772" s="10" t="s">
        <v>4779</v>
      </c>
      <c r="D5772" s="10" t="s">
        <v>6255</v>
      </c>
      <c r="E5772" s="11" t="s">
        <v>6256</v>
      </c>
      <c r="F5772" s="10" t="s">
        <v>4741</v>
      </c>
      <c r="G5772" s="11" t="s">
        <v>4742</v>
      </c>
      <c r="H5772" s="42">
        <v>740023.87749999994</v>
      </c>
      <c r="I5772" s="42">
        <v>170.645021608067</v>
      </c>
      <c r="J5772" s="42">
        <v>6062.0933780814003</v>
      </c>
      <c r="K5772" s="42">
        <v>6232.7383996894596</v>
      </c>
      <c r="N5772" s="43"/>
    </row>
    <row r="5773" spans="1:14" x14ac:dyDescent="0.3">
      <c r="A5773" s="10" t="s">
        <v>9</v>
      </c>
      <c r="B5773" s="10" t="s">
        <v>343</v>
      </c>
      <c r="C5773" s="10" t="s">
        <v>4779</v>
      </c>
      <c r="D5773" s="10" t="s">
        <v>6255</v>
      </c>
      <c r="E5773" s="11" t="s">
        <v>6256</v>
      </c>
      <c r="F5773" s="10" t="s">
        <v>5710</v>
      </c>
      <c r="G5773" s="11" t="s">
        <v>5711</v>
      </c>
      <c r="H5773" s="42">
        <v>420214.56359999999</v>
      </c>
      <c r="I5773" s="42">
        <v>96.898931867897304</v>
      </c>
      <c r="J5773" s="42">
        <v>0</v>
      </c>
      <c r="K5773" s="42">
        <v>96.898931867897304</v>
      </c>
      <c r="N5773" s="43"/>
    </row>
    <row r="5774" spans="1:14" x14ac:dyDescent="0.3">
      <c r="A5774" s="10" t="s">
        <v>9</v>
      </c>
      <c r="B5774" s="10" t="s">
        <v>343</v>
      </c>
      <c r="C5774" s="10" t="s">
        <v>4779</v>
      </c>
      <c r="D5774" s="10" t="s">
        <v>6255</v>
      </c>
      <c r="E5774" s="11" t="s">
        <v>6256</v>
      </c>
      <c r="F5774" s="10" t="s">
        <v>4838</v>
      </c>
      <c r="G5774" s="11" t="s">
        <v>4839</v>
      </c>
      <c r="H5774" s="42">
        <v>2099516.8872000002</v>
      </c>
      <c r="I5774" s="42">
        <v>496.44553750749799</v>
      </c>
      <c r="J5774" s="42">
        <v>17013.4630736605</v>
      </c>
      <c r="K5774" s="42">
        <v>17509.908611168099</v>
      </c>
      <c r="N5774" s="43"/>
    </row>
    <row r="5775" spans="1:14" x14ac:dyDescent="0.3">
      <c r="A5775" s="10" t="s">
        <v>9</v>
      </c>
      <c r="B5775" s="10" t="s">
        <v>343</v>
      </c>
      <c r="C5775" s="10" t="s">
        <v>4779</v>
      </c>
      <c r="D5775" s="10" t="s">
        <v>6255</v>
      </c>
      <c r="E5775" s="11" t="s">
        <v>6256</v>
      </c>
      <c r="F5775" s="10" t="s">
        <v>4840</v>
      </c>
      <c r="G5775" s="11" t="s">
        <v>4841</v>
      </c>
      <c r="H5775" s="42">
        <v>593954.64309999999</v>
      </c>
      <c r="I5775" s="42">
        <v>140.44475367266699</v>
      </c>
      <c r="J5775" s="42">
        <v>4813.1193655118605</v>
      </c>
      <c r="K5775" s="42">
        <v>4953.5641191845198</v>
      </c>
      <c r="N5775" s="43"/>
    </row>
    <row r="5776" spans="1:14" x14ac:dyDescent="0.3">
      <c r="A5776" s="10" t="s">
        <v>9</v>
      </c>
      <c r="B5776" s="10" t="s">
        <v>343</v>
      </c>
      <c r="C5776" s="10" t="s">
        <v>4779</v>
      </c>
      <c r="D5776" s="10" t="s">
        <v>6259</v>
      </c>
      <c r="E5776" s="11" t="s">
        <v>6260</v>
      </c>
      <c r="F5776" s="10" t="s">
        <v>416</v>
      </c>
      <c r="G5776" s="11" t="s">
        <v>417</v>
      </c>
      <c r="H5776" s="42">
        <v>2989591.7042999999</v>
      </c>
      <c r="I5776" s="42">
        <v>1316.69551229321</v>
      </c>
      <c r="J5776" s="42">
        <v>248549.873137599</v>
      </c>
      <c r="K5776" s="42">
        <v>249866.568649892</v>
      </c>
      <c r="N5776" s="43"/>
    </row>
    <row r="5777" spans="1:14" x14ac:dyDescent="0.3">
      <c r="A5777" s="10" t="s">
        <v>9</v>
      </c>
      <c r="B5777" s="10" t="s">
        <v>343</v>
      </c>
      <c r="C5777" s="10" t="s">
        <v>4779</v>
      </c>
      <c r="D5777" s="10" t="s">
        <v>6259</v>
      </c>
      <c r="E5777" s="11" t="s">
        <v>6260</v>
      </c>
      <c r="F5777" s="10" t="s">
        <v>15</v>
      </c>
      <c r="G5777" s="11" t="s">
        <v>418</v>
      </c>
      <c r="H5777" s="42">
        <v>2248078.8012999999</v>
      </c>
      <c r="I5777" s="42">
        <v>990.11355451969598</v>
      </c>
      <c r="J5777" s="42">
        <v>0</v>
      </c>
      <c r="K5777" s="42">
        <v>990.11355451969598</v>
      </c>
      <c r="N5777" s="43"/>
    </row>
    <row r="5778" spans="1:14" x14ac:dyDescent="0.3">
      <c r="A5778" s="10" t="s">
        <v>9</v>
      </c>
      <c r="B5778" s="10" t="s">
        <v>343</v>
      </c>
      <c r="C5778" s="10" t="s">
        <v>4779</v>
      </c>
      <c r="D5778" s="10" t="s">
        <v>6259</v>
      </c>
      <c r="E5778" s="11" t="s">
        <v>6260</v>
      </c>
      <c r="F5778" s="10" t="s">
        <v>4784</v>
      </c>
      <c r="G5778" s="11" t="s">
        <v>4785</v>
      </c>
      <c r="H5778" s="42">
        <v>0</v>
      </c>
      <c r="I5778" s="42">
        <v>0</v>
      </c>
      <c r="J5778" s="42">
        <v>0</v>
      </c>
      <c r="K5778" s="42">
        <v>0</v>
      </c>
      <c r="N5778" s="43"/>
    </row>
    <row r="5779" spans="1:14" x14ac:dyDescent="0.3">
      <c r="A5779" s="10" t="s">
        <v>9</v>
      </c>
      <c r="B5779" s="10" t="s">
        <v>343</v>
      </c>
      <c r="C5779" s="10" t="s">
        <v>4779</v>
      </c>
      <c r="D5779" s="10" t="s">
        <v>6259</v>
      </c>
      <c r="E5779" s="11" t="s">
        <v>6260</v>
      </c>
      <c r="F5779" s="10" t="s">
        <v>4731</v>
      </c>
      <c r="G5779" s="11" t="s">
        <v>4732</v>
      </c>
      <c r="H5779" s="42">
        <v>0</v>
      </c>
      <c r="I5779" s="42">
        <v>0</v>
      </c>
      <c r="J5779" s="42">
        <v>0</v>
      </c>
      <c r="K5779" s="42">
        <v>0</v>
      </c>
      <c r="N5779" s="43"/>
    </row>
    <row r="5780" spans="1:14" x14ac:dyDescent="0.3">
      <c r="A5780" s="10" t="s">
        <v>9</v>
      </c>
      <c r="B5780" s="10" t="s">
        <v>343</v>
      </c>
      <c r="C5780" s="10" t="s">
        <v>4779</v>
      </c>
      <c r="D5780" s="10" t="s">
        <v>6259</v>
      </c>
      <c r="E5780" s="11" t="s">
        <v>6260</v>
      </c>
      <c r="F5780" s="10" t="s">
        <v>4786</v>
      </c>
      <c r="G5780" s="11" t="s">
        <v>4787</v>
      </c>
      <c r="H5780" s="42">
        <v>48890.960599999999</v>
      </c>
      <c r="I5780" s="42">
        <v>21.532876336715098</v>
      </c>
      <c r="J5780" s="42">
        <v>4064.7162778408101</v>
      </c>
      <c r="K5780" s="42">
        <v>4086.2491541775298</v>
      </c>
      <c r="N5780" s="43"/>
    </row>
    <row r="5781" spans="1:14" x14ac:dyDescent="0.3">
      <c r="A5781" s="10" t="s">
        <v>9</v>
      </c>
      <c r="B5781" s="10" t="s">
        <v>343</v>
      </c>
      <c r="C5781" s="10" t="s">
        <v>4779</v>
      </c>
      <c r="D5781" s="10" t="s">
        <v>6259</v>
      </c>
      <c r="E5781" s="11" t="s">
        <v>6260</v>
      </c>
      <c r="F5781" s="10" t="s">
        <v>4794</v>
      </c>
      <c r="G5781" s="11" t="s">
        <v>4795</v>
      </c>
      <c r="H5781" s="42">
        <v>48890.960599999999</v>
      </c>
      <c r="I5781" s="42">
        <v>21.532876336715098</v>
      </c>
      <c r="J5781" s="42">
        <v>4064.7162778408101</v>
      </c>
      <c r="K5781" s="42">
        <v>4086.2491541775298</v>
      </c>
      <c r="N5781" s="43"/>
    </row>
    <row r="5782" spans="1:14" x14ac:dyDescent="0.3">
      <c r="A5782" s="10" t="s">
        <v>9</v>
      </c>
      <c r="B5782" s="10" t="s">
        <v>343</v>
      </c>
      <c r="C5782" s="10" t="s">
        <v>4779</v>
      </c>
      <c r="D5782" s="10" t="s">
        <v>6259</v>
      </c>
      <c r="E5782" s="11" t="s">
        <v>6260</v>
      </c>
      <c r="F5782" s="10" t="s">
        <v>4739</v>
      </c>
      <c r="G5782" s="11" t="s">
        <v>4740</v>
      </c>
      <c r="H5782" s="42">
        <v>544138.28419999999</v>
      </c>
      <c r="I5782" s="42">
        <v>239.65293848825499</v>
      </c>
      <c r="J5782" s="42">
        <v>45238.786721894998</v>
      </c>
      <c r="K5782" s="42">
        <v>45478.439660383199</v>
      </c>
      <c r="N5782" s="43"/>
    </row>
    <row r="5783" spans="1:14" x14ac:dyDescent="0.3">
      <c r="A5783" s="10" t="s">
        <v>9</v>
      </c>
      <c r="B5783" s="10" t="s">
        <v>343</v>
      </c>
      <c r="C5783" s="10" t="s">
        <v>4779</v>
      </c>
      <c r="D5783" s="10" t="s">
        <v>6259</v>
      </c>
      <c r="E5783" s="11" t="s">
        <v>6260</v>
      </c>
      <c r="F5783" s="10" t="s">
        <v>4869</v>
      </c>
      <c r="G5783" s="11" t="s">
        <v>4870</v>
      </c>
      <c r="H5783" s="42">
        <v>1301042.7859</v>
      </c>
      <c r="I5783" s="42">
        <v>573.01376473814105</v>
      </c>
      <c r="J5783" s="42">
        <v>0</v>
      </c>
      <c r="K5783" s="42">
        <v>573.01376473814105</v>
      </c>
      <c r="N5783" s="43"/>
    </row>
    <row r="5784" spans="1:14" x14ac:dyDescent="0.3">
      <c r="A5784" s="10" t="s">
        <v>9</v>
      </c>
      <c r="B5784" s="10" t="s">
        <v>343</v>
      </c>
      <c r="C5784" s="10" t="s">
        <v>4779</v>
      </c>
      <c r="D5784" s="10" t="s">
        <v>6259</v>
      </c>
      <c r="E5784" s="11" t="s">
        <v>6260</v>
      </c>
      <c r="F5784" s="10" t="s">
        <v>4788</v>
      </c>
      <c r="G5784" s="11" t="s">
        <v>4789</v>
      </c>
      <c r="H5784" s="42">
        <v>0</v>
      </c>
      <c r="I5784" s="42">
        <v>0</v>
      </c>
      <c r="J5784" s="42">
        <v>0</v>
      </c>
      <c r="K5784" s="42">
        <v>0</v>
      </c>
      <c r="N5784" s="43"/>
    </row>
    <row r="5785" spans="1:14" x14ac:dyDescent="0.3">
      <c r="A5785" s="10" t="s">
        <v>9</v>
      </c>
      <c r="B5785" s="10" t="s">
        <v>343</v>
      </c>
      <c r="C5785" s="10" t="s">
        <v>4779</v>
      </c>
      <c r="D5785" s="10" t="s">
        <v>6259</v>
      </c>
      <c r="E5785" s="11" t="s">
        <v>6260</v>
      </c>
      <c r="F5785" s="10" t="s">
        <v>4741</v>
      </c>
      <c r="G5785" s="11" t="s">
        <v>4742</v>
      </c>
      <c r="H5785" s="42">
        <v>452694.08</v>
      </c>
      <c r="I5785" s="42">
        <v>199.378484599214</v>
      </c>
      <c r="J5785" s="42">
        <v>37636.261831859403</v>
      </c>
      <c r="K5785" s="42">
        <v>37835.640316458601</v>
      </c>
      <c r="N5785" s="43"/>
    </row>
    <row r="5786" spans="1:14" x14ac:dyDescent="0.3">
      <c r="A5786" s="10" t="s">
        <v>9</v>
      </c>
      <c r="B5786" s="10" t="s">
        <v>343</v>
      </c>
      <c r="C5786" s="10" t="s">
        <v>4779</v>
      </c>
      <c r="D5786" s="10" t="s">
        <v>6259</v>
      </c>
      <c r="E5786" s="11" t="s">
        <v>6260</v>
      </c>
      <c r="F5786" s="10" t="s">
        <v>4861</v>
      </c>
      <c r="G5786" s="11" t="s">
        <v>4862</v>
      </c>
      <c r="H5786" s="42">
        <v>9053.8816000000006</v>
      </c>
      <c r="I5786" s="42">
        <v>3.9875696919842798</v>
      </c>
      <c r="J5786" s="42">
        <v>752.72523663718698</v>
      </c>
      <c r="K5786" s="42">
        <v>756.71280632917205</v>
      </c>
      <c r="N5786" s="43"/>
    </row>
    <row r="5787" spans="1:14" x14ac:dyDescent="0.3">
      <c r="A5787" s="10" t="s">
        <v>9</v>
      </c>
      <c r="B5787" s="10" t="s">
        <v>343</v>
      </c>
      <c r="C5787" s="10" t="s">
        <v>4779</v>
      </c>
      <c r="D5787" s="10" t="s">
        <v>6259</v>
      </c>
      <c r="E5787" s="11" t="s">
        <v>6260</v>
      </c>
      <c r="F5787" s="10" t="s">
        <v>5710</v>
      </c>
      <c r="G5787" s="11" t="s">
        <v>5711</v>
      </c>
      <c r="H5787" s="42">
        <v>420100.10619999998</v>
      </c>
      <c r="I5787" s="42">
        <v>185.02323370807099</v>
      </c>
      <c r="J5787" s="42">
        <v>0</v>
      </c>
      <c r="K5787" s="42">
        <v>185.02323370807099</v>
      </c>
      <c r="N5787" s="43"/>
    </row>
    <row r="5788" spans="1:14" x14ac:dyDescent="0.3">
      <c r="A5788" s="10" t="s">
        <v>9</v>
      </c>
      <c r="B5788" s="10" t="s">
        <v>343</v>
      </c>
      <c r="C5788" s="10" t="s">
        <v>4779</v>
      </c>
      <c r="D5788" s="10" t="s">
        <v>6261</v>
      </c>
      <c r="E5788" s="11" t="s">
        <v>6262</v>
      </c>
      <c r="F5788" s="10" t="s">
        <v>13</v>
      </c>
      <c r="G5788" s="11" t="s">
        <v>415</v>
      </c>
      <c r="H5788" s="42">
        <v>0</v>
      </c>
      <c r="I5788" s="42">
        <v>0</v>
      </c>
      <c r="J5788" s="42">
        <v>0</v>
      </c>
      <c r="K5788" s="42">
        <v>0</v>
      </c>
      <c r="N5788" s="43"/>
    </row>
    <row r="5789" spans="1:14" x14ac:dyDescent="0.3">
      <c r="A5789" s="10" t="s">
        <v>9</v>
      </c>
      <c r="B5789" s="10" t="s">
        <v>343</v>
      </c>
      <c r="C5789" s="10" t="s">
        <v>4779</v>
      </c>
      <c r="D5789" s="10" t="s">
        <v>6261</v>
      </c>
      <c r="E5789" s="11" t="s">
        <v>6262</v>
      </c>
      <c r="F5789" s="10" t="s">
        <v>416</v>
      </c>
      <c r="G5789" s="11" t="s">
        <v>417</v>
      </c>
      <c r="H5789" s="42">
        <v>2062697.6561</v>
      </c>
      <c r="I5789" s="42">
        <v>1797.6891620579199</v>
      </c>
      <c r="J5789" s="42">
        <v>177411.864776253</v>
      </c>
      <c r="K5789" s="42">
        <v>179209.553938311</v>
      </c>
      <c r="N5789" s="43"/>
    </row>
    <row r="5790" spans="1:14" x14ac:dyDescent="0.3">
      <c r="A5790" s="10" t="s">
        <v>9</v>
      </c>
      <c r="B5790" s="10" t="s">
        <v>343</v>
      </c>
      <c r="C5790" s="10" t="s">
        <v>4779</v>
      </c>
      <c r="D5790" s="10" t="s">
        <v>6261</v>
      </c>
      <c r="E5790" s="11" t="s">
        <v>6262</v>
      </c>
      <c r="F5790" s="10" t="s">
        <v>15</v>
      </c>
      <c r="G5790" s="11" t="s">
        <v>418</v>
      </c>
      <c r="H5790" s="42">
        <v>87642.518400000001</v>
      </c>
      <c r="I5790" s="42">
        <v>76.382500877138995</v>
      </c>
      <c r="J5790" s="42">
        <v>0</v>
      </c>
      <c r="K5790" s="42">
        <v>76.382500877138995</v>
      </c>
      <c r="N5790" s="43"/>
    </row>
    <row r="5791" spans="1:14" x14ac:dyDescent="0.3">
      <c r="A5791" s="10" t="s">
        <v>9</v>
      </c>
      <c r="B5791" s="10" t="s">
        <v>343</v>
      </c>
      <c r="C5791" s="10" t="s">
        <v>4779</v>
      </c>
      <c r="D5791" s="10" t="s">
        <v>6261</v>
      </c>
      <c r="E5791" s="11" t="s">
        <v>6262</v>
      </c>
      <c r="F5791" s="10" t="s">
        <v>243</v>
      </c>
      <c r="G5791" s="11" t="s">
        <v>655</v>
      </c>
      <c r="H5791" s="42">
        <v>179711.42670000001</v>
      </c>
      <c r="I5791" s="42">
        <v>156.62270381878</v>
      </c>
      <c r="J5791" s="42">
        <v>0</v>
      </c>
      <c r="K5791" s="42">
        <v>156.62270381878</v>
      </c>
      <c r="N5791" s="43"/>
    </row>
    <row r="5792" spans="1:14" x14ac:dyDescent="0.3">
      <c r="A5792" s="10" t="s">
        <v>9</v>
      </c>
      <c r="B5792" s="10" t="s">
        <v>343</v>
      </c>
      <c r="C5792" s="10" t="s">
        <v>4779</v>
      </c>
      <c r="D5792" s="10" t="s">
        <v>6261</v>
      </c>
      <c r="E5792" s="11" t="s">
        <v>6262</v>
      </c>
      <c r="F5792" s="10" t="s">
        <v>4784</v>
      </c>
      <c r="G5792" s="11" t="s">
        <v>4785</v>
      </c>
      <c r="H5792" s="42">
        <v>0</v>
      </c>
      <c r="I5792" s="42">
        <v>0</v>
      </c>
      <c r="J5792" s="42">
        <v>0</v>
      </c>
      <c r="K5792" s="42">
        <v>0</v>
      </c>
      <c r="N5792" s="43"/>
    </row>
    <row r="5793" spans="1:14" x14ac:dyDescent="0.3">
      <c r="A5793" s="10" t="s">
        <v>9</v>
      </c>
      <c r="B5793" s="10" t="s">
        <v>343</v>
      </c>
      <c r="C5793" s="10" t="s">
        <v>4779</v>
      </c>
      <c r="D5793" s="10" t="s">
        <v>6261</v>
      </c>
      <c r="E5793" s="11" t="s">
        <v>6262</v>
      </c>
      <c r="F5793" s="10" t="s">
        <v>4731</v>
      </c>
      <c r="G5793" s="11" t="s">
        <v>4732</v>
      </c>
      <c r="H5793" s="42">
        <v>0</v>
      </c>
      <c r="I5793" s="42">
        <v>0</v>
      </c>
      <c r="J5793" s="42">
        <v>0</v>
      </c>
      <c r="K5793" s="42">
        <v>0</v>
      </c>
      <c r="N5793" s="43"/>
    </row>
    <row r="5794" spans="1:14" x14ac:dyDescent="0.3">
      <c r="A5794" s="10" t="s">
        <v>9</v>
      </c>
      <c r="B5794" s="10" t="s">
        <v>343</v>
      </c>
      <c r="C5794" s="10" t="s">
        <v>4779</v>
      </c>
      <c r="D5794" s="10" t="s">
        <v>6261</v>
      </c>
      <c r="E5794" s="11" t="s">
        <v>6262</v>
      </c>
      <c r="F5794" s="10" t="s">
        <v>4786</v>
      </c>
      <c r="G5794" s="11" t="s">
        <v>4787</v>
      </c>
      <c r="H5794" s="42">
        <v>694500.56270000001</v>
      </c>
      <c r="I5794" s="42">
        <v>605.27345392036</v>
      </c>
      <c r="J5794" s="42">
        <v>59733.737303421003</v>
      </c>
      <c r="K5794" s="42">
        <v>60339.010757341297</v>
      </c>
      <c r="N5794" s="43"/>
    </row>
    <row r="5795" spans="1:14" x14ac:dyDescent="0.3">
      <c r="A5795" s="10" t="s">
        <v>9</v>
      </c>
      <c r="B5795" s="10" t="s">
        <v>343</v>
      </c>
      <c r="C5795" s="10" t="s">
        <v>4779</v>
      </c>
      <c r="D5795" s="10" t="s">
        <v>6261</v>
      </c>
      <c r="E5795" s="11" t="s">
        <v>6262</v>
      </c>
      <c r="F5795" s="10" t="s">
        <v>4794</v>
      </c>
      <c r="G5795" s="11" t="s">
        <v>4795</v>
      </c>
      <c r="H5795" s="42">
        <v>128807.94379999999</v>
      </c>
      <c r="I5795" s="42">
        <v>112.259130077007</v>
      </c>
      <c r="J5795" s="42">
        <v>11078.7237446115</v>
      </c>
      <c r="K5795" s="42">
        <v>11190.9828746885</v>
      </c>
      <c r="N5795" s="43"/>
    </row>
    <row r="5796" spans="1:14" x14ac:dyDescent="0.3">
      <c r="A5796" s="10" t="s">
        <v>9</v>
      </c>
      <c r="B5796" s="10" t="s">
        <v>343</v>
      </c>
      <c r="C5796" s="10" t="s">
        <v>4779</v>
      </c>
      <c r="D5796" s="10" t="s">
        <v>6261</v>
      </c>
      <c r="E5796" s="11" t="s">
        <v>6262</v>
      </c>
      <c r="F5796" s="10" t="s">
        <v>4739</v>
      </c>
      <c r="G5796" s="11" t="s">
        <v>4740</v>
      </c>
      <c r="H5796" s="42">
        <v>272665.61290000001</v>
      </c>
      <c r="I5796" s="42">
        <v>237.63444717332101</v>
      </c>
      <c r="J5796" s="42">
        <v>23451.868820208601</v>
      </c>
      <c r="K5796" s="42">
        <v>23689.503267381901</v>
      </c>
      <c r="N5796" s="43"/>
    </row>
    <row r="5797" spans="1:14" x14ac:dyDescent="0.3">
      <c r="A5797" s="10" t="s">
        <v>9</v>
      </c>
      <c r="B5797" s="10" t="s">
        <v>343</v>
      </c>
      <c r="C5797" s="10" t="s">
        <v>4779</v>
      </c>
      <c r="D5797" s="10" t="s">
        <v>6261</v>
      </c>
      <c r="E5797" s="11" t="s">
        <v>6262</v>
      </c>
      <c r="F5797" s="10" t="s">
        <v>4869</v>
      </c>
      <c r="G5797" s="11" t="s">
        <v>4870</v>
      </c>
      <c r="H5797" s="42">
        <v>27443.616900000001</v>
      </c>
      <c r="I5797" s="42">
        <v>23.917752799912201</v>
      </c>
      <c r="J5797" s="42">
        <v>0</v>
      </c>
      <c r="K5797" s="42">
        <v>23.917752799912201</v>
      </c>
      <c r="N5797" s="43"/>
    </row>
    <row r="5798" spans="1:14" x14ac:dyDescent="0.3">
      <c r="A5798" s="10" t="s">
        <v>9</v>
      </c>
      <c r="B5798" s="10" t="s">
        <v>343</v>
      </c>
      <c r="C5798" s="10" t="s">
        <v>4779</v>
      </c>
      <c r="D5798" s="10" t="s">
        <v>6261</v>
      </c>
      <c r="E5798" s="11" t="s">
        <v>6262</v>
      </c>
      <c r="F5798" s="10" t="s">
        <v>4788</v>
      </c>
      <c r="G5798" s="11" t="s">
        <v>4789</v>
      </c>
      <c r="H5798" s="42">
        <v>0</v>
      </c>
      <c r="I5798" s="42">
        <v>0</v>
      </c>
      <c r="J5798" s="42">
        <v>0</v>
      </c>
      <c r="K5798" s="42">
        <v>0</v>
      </c>
      <c r="N5798" s="43"/>
    </row>
    <row r="5799" spans="1:14" x14ac:dyDescent="0.3">
      <c r="A5799" s="10" t="s">
        <v>9</v>
      </c>
      <c r="B5799" s="10" t="s">
        <v>343</v>
      </c>
      <c r="C5799" s="10" t="s">
        <v>4779</v>
      </c>
      <c r="D5799" s="10" t="s">
        <v>6261</v>
      </c>
      <c r="E5799" s="11" t="s">
        <v>6262</v>
      </c>
      <c r="F5799" s="10" t="s">
        <v>4741</v>
      </c>
      <c r="G5799" s="11" t="s">
        <v>4742</v>
      </c>
      <c r="H5799" s="42">
        <v>192990.5962</v>
      </c>
      <c r="I5799" s="42">
        <v>168.19581001228599</v>
      </c>
      <c r="J5799" s="42">
        <v>16599.050009108701</v>
      </c>
      <c r="K5799" s="42">
        <v>16767.245819120999</v>
      </c>
      <c r="N5799" s="43"/>
    </row>
    <row r="5800" spans="1:14" x14ac:dyDescent="0.3">
      <c r="A5800" s="10" t="s">
        <v>9</v>
      </c>
      <c r="B5800" s="10" t="s">
        <v>343</v>
      </c>
      <c r="C5800" s="10" t="s">
        <v>4779</v>
      </c>
      <c r="D5800" s="10" t="s">
        <v>6263</v>
      </c>
      <c r="E5800" s="11" t="s">
        <v>6264</v>
      </c>
      <c r="F5800" s="10" t="s">
        <v>13</v>
      </c>
      <c r="G5800" s="11" t="s">
        <v>415</v>
      </c>
      <c r="H5800" s="42">
        <v>0</v>
      </c>
      <c r="I5800" s="42">
        <v>0</v>
      </c>
      <c r="J5800" s="42">
        <v>0</v>
      </c>
      <c r="K5800" s="42">
        <v>0</v>
      </c>
      <c r="N5800" s="43"/>
    </row>
    <row r="5801" spans="1:14" x14ac:dyDescent="0.3">
      <c r="A5801" s="10" t="s">
        <v>9</v>
      </c>
      <c r="B5801" s="10" t="s">
        <v>343</v>
      </c>
      <c r="C5801" s="10" t="s">
        <v>4779</v>
      </c>
      <c r="D5801" s="10" t="s">
        <v>6263</v>
      </c>
      <c r="E5801" s="11" t="s">
        <v>6264</v>
      </c>
      <c r="F5801" s="10" t="s">
        <v>416</v>
      </c>
      <c r="G5801" s="11" t="s">
        <v>417</v>
      </c>
      <c r="H5801" s="42">
        <v>327192.94270000001</v>
      </c>
      <c r="I5801" s="42">
        <v>676.68411674951994</v>
      </c>
      <c r="J5801" s="42">
        <v>51444.286212416802</v>
      </c>
      <c r="K5801" s="42">
        <v>52120.970329166303</v>
      </c>
      <c r="N5801" s="43"/>
    </row>
    <row r="5802" spans="1:14" x14ac:dyDescent="0.3">
      <c r="A5802" s="10" t="s">
        <v>9</v>
      </c>
      <c r="B5802" s="10" t="s">
        <v>343</v>
      </c>
      <c r="C5802" s="10" t="s">
        <v>4779</v>
      </c>
      <c r="D5802" s="10" t="s">
        <v>6263</v>
      </c>
      <c r="E5802" s="11" t="s">
        <v>6264</v>
      </c>
      <c r="F5802" s="10" t="s">
        <v>4731</v>
      </c>
      <c r="G5802" s="11" t="s">
        <v>4732</v>
      </c>
      <c r="H5802" s="42">
        <v>0</v>
      </c>
      <c r="I5802" s="42">
        <v>0</v>
      </c>
      <c r="J5802" s="42">
        <v>0</v>
      </c>
      <c r="K5802" s="42">
        <v>0</v>
      </c>
      <c r="N5802" s="43"/>
    </row>
    <row r="5803" spans="1:14" x14ac:dyDescent="0.3">
      <c r="A5803" s="10" t="s">
        <v>9</v>
      </c>
      <c r="B5803" s="10" t="s">
        <v>343</v>
      </c>
      <c r="C5803" s="10" t="s">
        <v>4779</v>
      </c>
      <c r="D5803" s="10" t="s">
        <v>6263</v>
      </c>
      <c r="E5803" s="11" t="s">
        <v>6264</v>
      </c>
      <c r="F5803" s="10" t="s">
        <v>4786</v>
      </c>
      <c r="G5803" s="11" t="s">
        <v>4787</v>
      </c>
      <c r="H5803" s="42">
        <v>0</v>
      </c>
      <c r="I5803" s="42">
        <v>0</v>
      </c>
      <c r="J5803" s="42">
        <v>0</v>
      </c>
      <c r="K5803" s="42">
        <v>0</v>
      </c>
      <c r="N5803" s="43"/>
    </row>
    <row r="5804" spans="1:14" x14ac:dyDescent="0.3">
      <c r="A5804" s="10" t="s">
        <v>9</v>
      </c>
      <c r="B5804" s="10" t="s">
        <v>343</v>
      </c>
      <c r="C5804" s="10" t="s">
        <v>4779</v>
      </c>
      <c r="D5804" s="10" t="s">
        <v>6263</v>
      </c>
      <c r="E5804" s="11" t="s">
        <v>6264</v>
      </c>
      <c r="F5804" s="10" t="s">
        <v>4739</v>
      </c>
      <c r="G5804" s="11" t="s">
        <v>4740</v>
      </c>
      <c r="H5804" s="42">
        <v>48944.232499999998</v>
      </c>
      <c r="I5804" s="42">
        <v>101.224019294187</v>
      </c>
      <c r="J5804" s="42">
        <v>7695.46275913096</v>
      </c>
      <c r="K5804" s="42">
        <v>7796.6867784251499</v>
      </c>
      <c r="N5804" s="43"/>
    </row>
    <row r="5805" spans="1:14" x14ac:dyDescent="0.3">
      <c r="A5805" s="10" t="s">
        <v>9</v>
      </c>
      <c r="B5805" s="10" t="s">
        <v>343</v>
      </c>
      <c r="C5805" s="10" t="s">
        <v>4779</v>
      </c>
      <c r="D5805" s="10" t="s">
        <v>6263</v>
      </c>
      <c r="E5805" s="11" t="s">
        <v>6264</v>
      </c>
      <c r="F5805" s="10" t="s">
        <v>4788</v>
      </c>
      <c r="G5805" s="11" t="s">
        <v>4789</v>
      </c>
      <c r="H5805" s="42">
        <v>0</v>
      </c>
      <c r="I5805" s="42">
        <v>0</v>
      </c>
      <c r="J5805" s="42">
        <v>0</v>
      </c>
      <c r="K5805" s="42">
        <v>0</v>
      </c>
      <c r="N5805" s="43"/>
    </row>
    <row r="5806" spans="1:14" x14ac:dyDescent="0.3">
      <c r="A5806" s="10" t="s">
        <v>9</v>
      </c>
      <c r="B5806" s="10" t="s">
        <v>343</v>
      </c>
      <c r="C5806" s="10" t="s">
        <v>4779</v>
      </c>
      <c r="D5806" s="10" t="s">
        <v>6263</v>
      </c>
      <c r="E5806" s="11" t="s">
        <v>6264</v>
      </c>
      <c r="F5806" s="10" t="s">
        <v>4741</v>
      </c>
      <c r="G5806" s="11" t="s">
        <v>4742</v>
      </c>
      <c r="H5806" s="42">
        <v>4340.62</v>
      </c>
      <c r="I5806" s="42">
        <v>8.9770536988728704</v>
      </c>
      <c r="J5806" s="42">
        <v>682.47223246115595</v>
      </c>
      <c r="K5806" s="42">
        <v>691.44928616002801</v>
      </c>
      <c r="N5806" s="43"/>
    </row>
    <row r="5807" spans="1:14" x14ac:dyDescent="0.3">
      <c r="A5807" s="10" t="s">
        <v>9</v>
      </c>
      <c r="B5807" s="10" t="s">
        <v>343</v>
      </c>
      <c r="C5807" s="10" t="s">
        <v>4779</v>
      </c>
      <c r="D5807" s="10" t="s">
        <v>6265</v>
      </c>
      <c r="E5807" s="11" t="s">
        <v>6266</v>
      </c>
      <c r="F5807" s="10" t="s">
        <v>416</v>
      </c>
      <c r="G5807" s="11" t="s">
        <v>417</v>
      </c>
      <c r="H5807" s="42">
        <v>3636558.8550999998</v>
      </c>
      <c r="I5807" s="42">
        <v>311.13013798970798</v>
      </c>
      <c r="J5807" s="42">
        <v>83430.297138349895</v>
      </c>
      <c r="K5807" s="42">
        <v>83741.427276339702</v>
      </c>
      <c r="N5807" s="43"/>
    </row>
    <row r="5808" spans="1:14" x14ac:dyDescent="0.3">
      <c r="A5808" s="10" t="s">
        <v>9</v>
      </c>
      <c r="B5808" s="10" t="s">
        <v>343</v>
      </c>
      <c r="C5808" s="10" t="s">
        <v>4779</v>
      </c>
      <c r="D5808" s="10" t="s">
        <v>6265</v>
      </c>
      <c r="E5808" s="11" t="s">
        <v>6266</v>
      </c>
      <c r="F5808" s="10" t="s">
        <v>15</v>
      </c>
      <c r="G5808" s="11" t="s">
        <v>418</v>
      </c>
      <c r="H5808" s="42">
        <v>145188.41390000001</v>
      </c>
      <c r="I5808" s="42">
        <v>12.421768221058</v>
      </c>
      <c r="J5808" s="42">
        <v>0</v>
      </c>
      <c r="K5808" s="42">
        <v>12.421768221058</v>
      </c>
      <c r="N5808" s="43"/>
    </row>
    <row r="5809" spans="1:14" x14ac:dyDescent="0.3">
      <c r="A5809" s="10" t="s">
        <v>9</v>
      </c>
      <c r="B5809" s="10" t="s">
        <v>343</v>
      </c>
      <c r="C5809" s="10" t="s">
        <v>4779</v>
      </c>
      <c r="D5809" s="10" t="s">
        <v>6265</v>
      </c>
      <c r="E5809" s="11" t="s">
        <v>6266</v>
      </c>
      <c r="F5809" s="10" t="s">
        <v>4867</v>
      </c>
      <c r="G5809" s="11" t="s">
        <v>4868</v>
      </c>
      <c r="H5809" s="42">
        <v>1087543.4014000001</v>
      </c>
      <c r="I5809" s="42">
        <v>93.046075165283497</v>
      </c>
      <c r="J5809" s="42">
        <v>0</v>
      </c>
      <c r="K5809" s="42">
        <v>93.046075165283497</v>
      </c>
      <c r="N5809" s="43"/>
    </row>
    <row r="5810" spans="1:14" x14ac:dyDescent="0.3">
      <c r="A5810" s="10" t="s">
        <v>9</v>
      </c>
      <c r="B5810" s="10" t="s">
        <v>343</v>
      </c>
      <c r="C5810" s="10" t="s">
        <v>4779</v>
      </c>
      <c r="D5810" s="10" t="s">
        <v>6265</v>
      </c>
      <c r="E5810" s="11" t="s">
        <v>6266</v>
      </c>
      <c r="F5810" s="10" t="s">
        <v>4784</v>
      </c>
      <c r="G5810" s="11" t="s">
        <v>4785</v>
      </c>
      <c r="H5810" s="42">
        <v>0</v>
      </c>
      <c r="I5810" s="42">
        <v>0</v>
      </c>
      <c r="J5810" s="42">
        <v>0</v>
      </c>
      <c r="K5810" s="42">
        <v>0</v>
      </c>
      <c r="N5810" s="43"/>
    </row>
    <row r="5811" spans="1:14" x14ac:dyDescent="0.3">
      <c r="A5811" s="10" t="s">
        <v>9</v>
      </c>
      <c r="B5811" s="10" t="s">
        <v>343</v>
      </c>
      <c r="C5811" s="10" t="s">
        <v>4779</v>
      </c>
      <c r="D5811" s="10" t="s">
        <v>6265</v>
      </c>
      <c r="E5811" s="11" t="s">
        <v>6266</v>
      </c>
      <c r="F5811" s="10" t="s">
        <v>4731</v>
      </c>
      <c r="G5811" s="11" t="s">
        <v>4732</v>
      </c>
      <c r="H5811" s="42">
        <v>0</v>
      </c>
      <c r="I5811" s="42">
        <v>0</v>
      </c>
      <c r="J5811" s="42">
        <v>0</v>
      </c>
      <c r="K5811" s="42">
        <v>0</v>
      </c>
      <c r="N5811" s="43"/>
    </row>
    <row r="5812" spans="1:14" x14ac:dyDescent="0.3">
      <c r="A5812" s="10" t="s">
        <v>9</v>
      </c>
      <c r="B5812" s="10" t="s">
        <v>343</v>
      </c>
      <c r="C5812" s="10" t="s">
        <v>4779</v>
      </c>
      <c r="D5812" s="10" t="s">
        <v>6265</v>
      </c>
      <c r="E5812" s="11" t="s">
        <v>6266</v>
      </c>
      <c r="F5812" s="10" t="s">
        <v>4786</v>
      </c>
      <c r="G5812" s="11" t="s">
        <v>4787</v>
      </c>
      <c r="H5812" s="42">
        <v>149297.51990000001</v>
      </c>
      <c r="I5812" s="42">
        <v>12.7733276990125</v>
      </c>
      <c r="J5812" s="42">
        <v>3425.1986395782101</v>
      </c>
      <c r="K5812" s="42">
        <v>3437.9719672772299</v>
      </c>
      <c r="N5812" s="43"/>
    </row>
    <row r="5813" spans="1:14" x14ac:dyDescent="0.3">
      <c r="A5813" s="10" t="s">
        <v>9</v>
      </c>
      <c r="B5813" s="10" t="s">
        <v>343</v>
      </c>
      <c r="C5813" s="10" t="s">
        <v>4779</v>
      </c>
      <c r="D5813" s="10" t="s">
        <v>6265</v>
      </c>
      <c r="E5813" s="11" t="s">
        <v>6266</v>
      </c>
      <c r="F5813" s="10" t="s">
        <v>4794</v>
      </c>
      <c r="G5813" s="11" t="s">
        <v>4795</v>
      </c>
      <c r="H5813" s="42">
        <v>409540.9031</v>
      </c>
      <c r="I5813" s="42">
        <v>35.038761302795699</v>
      </c>
      <c r="J5813" s="42">
        <v>9395.7283782925206</v>
      </c>
      <c r="K5813" s="42">
        <v>9430.7671395953203</v>
      </c>
      <c r="N5813" s="43"/>
    </row>
    <row r="5814" spans="1:14" x14ac:dyDescent="0.3">
      <c r="A5814" s="10" t="s">
        <v>9</v>
      </c>
      <c r="B5814" s="10" t="s">
        <v>343</v>
      </c>
      <c r="C5814" s="10" t="s">
        <v>4779</v>
      </c>
      <c r="D5814" s="10" t="s">
        <v>6265</v>
      </c>
      <c r="E5814" s="11" t="s">
        <v>6266</v>
      </c>
      <c r="F5814" s="10" t="s">
        <v>4739</v>
      </c>
      <c r="G5814" s="11" t="s">
        <v>4740</v>
      </c>
      <c r="H5814" s="42">
        <v>256134.27729999999</v>
      </c>
      <c r="I5814" s="42">
        <v>21.913874125828698</v>
      </c>
      <c r="J5814" s="42">
        <v>5876.2582165240801</v>
      </c>
      <c r="K5814" s="42">
        <v>5898.1720906499204</v>
      </c>
      <c r="N5814" s="43"/>
    </row>
    <row r="5815" spans="1:14" x14ac:dyDescent="0.3">
      <c r="A5815" s="10" t="s">
        <v>9</v>
      </c>
      <c r="B5815" s="10" t="s">
        <v>343</v>
      </c>
      <c r="C5815" s="10" t="s">
        <v>4779</v>
      </c>
      <c r="D5815" s="10" t="s">
        <v>6265</v>
      </c>
      <c r="E5815" s="11" t="s">
        <v>6266</v>
      </c>
      <c r="F5815" s="10" t="s">
        <v>4788</v>
      </c>
      <c r="G5815" s="11" t="s">
        <v>4789</v>
      </c>
      <c r="H5815" s="42">
        <v>0</v>
      </c>
      <c r="I5815" s="42">
        <v>0</v>
      </c>
      <c r="J5815" s="42">
        <v>0</v>
      </c>
      <c r="K5815" s="42">
        <v>0</v>
      </c>
      <c r="N5815" s="43"/>
    </row>
    <row r="5816" spans="1:14" x14ac:dyDescent="0.3">
      <c r="A5816" s="10" t="s">
        <v>9</v>
      </c>
      <c r="B5816" s="10" t="s">
        <v>343</v>
      </c>
      <c r="C5816" s="10" t="s">
        <v>4779</v>
      </c>
      <c r="D5816" s="10" t="s">
        <v>6265</v>
      </c>
      <c r="E5816" s="11" t="s">
        <v>6266</v>
      </c>
      <c r="F5816" s="10" t="s">
        <v>4741</v>
      </c>
      <c r="G5816" s="11" t="s">
        <v>4742</v>
      </c>
      <c r="H5816" s="42">
        <v>591711.27130000002</v>
      </c>
      <c r="I5816" s="42">
        <v>50.624564825443997</v>
      </c>
      <c r="J5816" s="42">
        <v>13575.0991953925</v>
      </c>
      <c r="K5816" s="42">
        <v>13625.723760217999</v>
      </c>
      <c r="N5816" s="43"/>
    </row>
    <row r="5817" spans="1:14" x14ac:dyDescent="0.3">
      <c r="A5817" s="10" t="s">
        <v>9</v>
      </c>
      <c r="B5817" s="10" t="s">
        <v>343</v>
      </c>
      <c r="C5817" s="10" t="s">
        <v>4779</v>
      </c>
      <c r="D5817" s="10" t="s">
        <v>6265</v>
      </c>
      <c r="E5817" s="11" t="s">
        <v>6266</v>
      </c>
      <c r="F5817" s="10" t="s">
        <v>5054</v>
      </c>
      <c r="G5817" s="11" t="s">
        <v>5055</v>
      </c>
      <c r="H5817" s="42">
        <v>102727.65119999999</v>
      </c>
      <c r="I5817" s="42">
        <v>8.7889869488617993</v>
      </c>
      <c r="J5817" s="42">
        <v>2356.7880547556501</v>
      </c>
      <c r="K5817" s="42">
        <v>2365.5770417045101</v>
      </c>
      <c r="N5817" s="43"/>
    </row>
    <row r="5818" spans="1:14" x14ac:dyDescent="0.3">
      <c r="A5818" s="10" t="s">
        <v>9</v>
      </c>
      <c r="B5818" s="10" t="s">
        <v>343</v>
      </c>
      <c r="C5818" s="10" t="s">
        <v>4779</v>
      </c>
      <c r="D5818" s="10" t="s">
        <v>6267</v>
      </c>
      <c r="E5818" s="11" t="s">
        <v>6268</v>
      </c>
      <c r="F5818" s="10" t="s">
        <v>416</v>
      </c>
      <c r="G5818" s="11" t="s">
        <v>417</v>
      </c>
      <c r="H5818" s="42">
        <v>7312674.8931</v>
      </c>
      <c r="I5818" s="42">
        <v>3059.1873112510302</v>
      </c>
      <c r="J5818" s="42">
        <v>1628.5164573086399</v>
      </c>
      <c r="K5818" s="42">
        <v>4687.7037685596597</v>
      </c>
      <c r="N5818" s="43"/>
    </row>
    <row r="5819" spans="1:14" x14ac:dyDescent="0.3">
      <c r="A5819" s="10" t="s">
        <v>9</v>
      </c>
      <c r="B5819" s="10" t="s">
        <v>343</v>
      </c>
      <c r="C5819" s="10" t="s">
        <v>4779</v>
      </c>
      <c r="D5819" s="10" t="s">
        <v>6267</v>
      </c>
      <c r="E5819" s="11" t="s">
        <v>6268</v>
      </c>
      <c r="F5819" s="10" t="s">
        <v>243</v>
      </c>
      <c r="G5819" s="11" t="s">
        <v>655</v>
      </c>
      <c r="H5819" s="42">
        <v>223459.92800000001</v>
      </c>
      <c r="I5819" s="42">
        <v>93.482314809745404</v>
      </c>
      <c r="J5819" s="42">
        <v>0</v>
      </c>
      <c r="K5819" s="42">
        <v>93.482314809745404</v>
      </c>
      <c r="N5819" s="43"/>
    </row>
    <row r="5820" spans="1:14" x14ac:dyDescent="0.3">
      <c r="A5820" s="10" t="s">
        <v>9</v>
      </c>
      <c r="B5820" s="10" t="s">
        <v>343</v>
      </c>
      <c r="C5820" s="10" t="s">
        <v>4779</v>
      </c>
      <c r="D5820" s="10" t="s">
        <v>6267</v>
      </c>
      <c r="E5820" s="11" t="s">
        <v>6268</v>
      </c>
      <c r="F5820" s="10" t="s">
        <v>4867</v>
      </c>
      <c r="G5820" s="11" t="s">
        <v>4868</v>
      </c>
      <c r="H5820" s="42">
        <v>928691.26060000004</v>
      </c>
      <c r="I5820" s="42">
        <v>388.509069805639</v>
      </c>
      <c r="J5820" s="42">
        <v>0</v>
      </c>
      <c r="K5820" s="42">
        <v>388.509069805639</v>
      </c>
      <c r="N5820" s="43"/>
    </row>
    <row r="5821" spans="1:14" x14ac:dyDescent="0.3">
      <c r="A5821" s="10" t="s">
        <v>9</v>
      </c>
      <c r="B5821" s="10" t="s">
        <v>343</v>
      </c>
      <c r="C5821" s="10" t="s">
        <v>4779</v>
      </c>
      <c r="D5821" s="10" t="s">
        <v>6267</v>
      </c>
      <c r="E5821" s="11" t="s">
        <v>6268</v>
      </c>
      <c r="F5821" s="10" t="s">
        <v>4784</v>
      </c>
      <c r="G5821" s="11" t="s">
        <v>4785</v>
      </c>
      <c r="H5821" s="42">
        <v>0</v>
      </c>
      <c r="I5821" s="42">
        <v>0</v>
      </c>
      <c r="J5821" s="42">
        <v>0</v>
      </c>
      <c r="K5821" s="42">
        <v>0</v>
      </c>
      <c r="N5821" s="43"/>
    </row>
    <row r="5822" spans="1:14" x14ac:dyDescent="0.3">
      <c r="A5822" s="10" t="s">
        <v>9</v>
      </c>
      <c r="B5822" s="10" t="s">
        <v>343</v>
      </c>
      <c r="C5822" s="10" t="s">
        <v>4779</v>
      </c>
      <c r="D5822" s="10" t="s">
        <v>6267</v>
      </c>
      <c r="E5822" s="11" t="s">
        <v>6268</v>
      </c>
      <c r="F5822" s="10" t="s">
        <v>4731</v>
      </c>
      <c r="G5822" s="11" t="s">
        <v>4732</v>
      </c>
      <c r="H5822" s="42">
        <v>0</v>
      </c>
      <c r="I5822" s="42">
        <v>0</v>
      </c>
      <c r="J5822" s="42">
        <v>0</v>
      </c>
      <c r="K5822" s="42">
        <v>0</v>
      </c>
      <c r="N5822" s="43"/>
    </row>
    <row r="5823" spans="1:14" x14ac:dyDescent="0.3">
      <c r="A5823" s="10" t="s">
        <v>9</v>
      </c>
      <c r="B5823" s="10" t="s">
        <v>343</v>
      </c>
      <c r="C5823" s="10" t="s">
        <v>4779</v>
      </c>
      <c r="D5823" s="10" t="s">
        <v>6267</v>
      </c>
      <c r="E5823" s="11" t="s">
        <v>6268</v>
      </c>
      <c r="F5823" s="10" t="s">
        <v>4786</v>
      </c>
      <c r="G5823" s="11" t="s">
        <v>4787</v>
      </c>
      <c r="H5823" s="42">
        <v>676530.05740000005</v>
      </c>
      <c r="I5823" s="42">
        <v>283.019852176293</v>
      </c>
      <c r="J5823" s="42">
        <v>150.66174121442401</v>
      </c>
      <c r="K5823" s="42">
        <v>433.68159339071798</v>
      </c>
      <c r="N5823" s="43"/>
    </row>
    <row r="5824" spans="1:14" x14ac:dyDescent="0.3">
      <c r="A5824" s="10" t="s">
        <v>9</v>
      </c>
      <c r="B5824" s="10" t="s">
        <v>343</v>
      </c>
      <c r="C5824" s="10" t="s">
        <v>4779</v>
      </c>
      <c r="D5824" s="10" t="s">
        <v>6267</v>
      </c>
      <c r="E5824" s="11" t="s">
        <v>6268</v>
      </c>
      <c r="F5824" s="10" t="s">
        <v>4815</v>
      </c>
      <c r="G5824" s="11" t="s">
        <v>4816</v>
      </c>
      <c r="H5824" s="42">
        <v>379266.8504</v>
      </c>
      <c r="I5824" s="42">
        <v>158.662644401861</v>
      </c>
      <c r="J5824" s="42">
        <v>84.461885226267995</v>
      </c>
      <c r="K5824" s="42">
        <v>243.12452962812901</v>
      </c>
      <c r="N5824" s="43"/>
    </row>
    <row r="5825" spans="1:14" x14ac:dyDescent="0.3">
      <c r="A5825" s="10" t="s">
        <v>9</v>
      </c>
      <c r="B5825" s="10" t="s">
        <v>343</v>
      </c>
      <c r="C5825" s="10" t="s">
        <v>4779</v>
      </c>
      <c r="D5825" s="10" t="s">
        <v>6267</v>
      </c>
      <c r="E5825" s="11" t="s">
        <v>6268</v>
      </c>
      <c r="F5825" s="10" t="s">
        <v>4739</v>
      </c>
      <c r="G5825" s="11" t="s">
        <v>4740</v>
      </c>
      <c r="H5825" s="42">
        <v>817986.34210000001</v>
      </c>
      <c r="I5825" s="42">
        <v>342.19673035860899</v>
      </c>
      <c r="J5825" s="42">
        <v>182.163741650167</v>
      </c>
      <c r="K5825" s="42">
        <v>524.36047200877704</v>
      </c>
      <c r="N5825" s="43"/>
    </row>
    <row r="5826" spans="1:14" x14ac:dyDescent="0.3">
      <c r="A5826" s="10" t="s">
        <v>9</v>
      </c>
      <c r="B5826" s="10" t="s">
        <v>343</v>
      </c>
      <c r="C5826" s="10" t="s">
        <v>4779</v>
      </c>
      <c r="D5826" s="10" t="s">
        <v>6267</v>
      </c>
      <c r="E5826" s="11" t="s">
        <v>6268</v>
      </c>
      <c r="F5826" s="10" t="s">
        <v>4869</v>
      </c>
      <c r="G5826" s="11" t="s">
        <v>4870</v>
      </c>
      <c r="H5826" s="42">
        <v>137356.10260000001</v>
      </c>
      <c r="I5826" s="42">
        <v>57.4616063509444</v>
      </c>
      <c r="J5826" s="42">
        <v>0</v>
      </c>
      <c r="K5826" s="42">
        <v>57.4616063509444</v>
      </c>
      <c r="N5826" s="43"/>
    </row>
    <row r="5827" spans="1:14" x14ac:dyDescent="0.3">
      <c r="A5827" s="10" t="s">
        <v>9</v>
      </c>
      <c r="B5827" s="10" t="s">
        <v>343</v>
      </c>
      <c r="C5827" s="10" t="s">
        <v>4779</v>
      </c>
      <c r="D5827" s="10" t="s">
        <v>6267</v>
      </c>
      <c r="E5827" s="11" t="s">
        <v>6268</v>
      </c>
      <c r="F5827" s="10" t="s">
        <v>4871</v>
      </c>
      <c r="G5827" s="11" t="s">
        <v>4872</v>
      </c>
      <c r="H5827" s="42">
        <v>770834.24719999998</v>
      </c>
      <c r="I5827" s="42">
        <v>322.47110429783697</v>
      </c>
      <c r="J5827" s="42">
        <v>0</v>
      </c>
      <c r="K5827" s="42">
        <v>322.47110429783697</v>
      </c>
      <c r="N5827" s="43"/>
    </row>
    <row r="5828" spans="1:14" x14ac:dyDescent="0.3">
      <c r="A5828" s="10" t="s">
        <v>9</v>
      </c>
      <c r="B5828" s="10" t="s">
        <v>343</v>
      </c>
      <c r="C5828" s="10" t="s">
        <v>4779</v>
      </c>
      <c r="D5828" s="10" t="s">
        <v>6267</v>
      </c>
      <c r="E5828" s="11" t="s">
        <v>6268</v>
      </c>
      <c r="F5828" s="10" t="s">
        <v>6269</v>
      </c>
      <c r="G5828" s="11" t="s">
        <v>6270</v>
      </c>
      <c r="H5828" s="42">
        <v>41001.8217</v>
      </c>
      <c r="I5828" s="42">
        <v>17.1527183137148</v>
      </c>
      <c r="J5828" s="42">
        <v>9.1310146190559909</v>
      </c>
      <c r="K5828" s="42">
        <v>26.2837329327707</v>
      </c>
      <c r="N5828" s="43"/>
    </row>
    <row r="5829" spans="1:14" x14ac:dyDescent="0.3">
      <c r="A5829" s="10" t="s">
        <v>9</v>
      </c>
      <c r="B5829" s="10" t="s">
        <v>343</v>
      </c>
      <c r="C5829" s="10" t="s">
        <v>4779</v>
      </c>
      <c r="D5829" s="10" t="s">
        <v>6267</v>
      </c>
      <c r="E5829" s="11" t="s">
        <v>6268</v>
      </c>
      <c r="F5829" s="10" t="s">
        <v>4788</v>
      </c>
      <c r="G5829" s="11" t="s">
        <v>4789</v>
      </c>
      <c r="H5829" s="42">
        <v>0</v>
      </c>
      <c r="I5829" s="42">
        <v>0</v>
      </c>
      <c r="J5829" s="42">
        <v>0</v>
      </c>
      <c r="K5829" s="42">
        <v>0</v>
      </c>
      <c r="N5829" s="43"/>
    </row>
    <row r="5830" spans="1:14" x14ac:dyDescent="0.3">
      <c r="A5830" s="10" t="s">
        <v>9</v>
      </c>
      <c r="B5830" s="10" t="s">
        <v>343</v>
      </c>
      <c r="C5830" s="10" t="s">
        <v>4779</v>
      </c>
      <c r="D5830" s="10" t="s">
        <v>6267</v>
      </c>
      <c r="E5830" s="11" t="s">
        <v>6268</v>
      </c>
      <c r="F5830" s="10" t="s">
        <v>4741</v>
      </c>
      <c r="G5830" s="11" t="s">
        <v>4742</v>
      </c>
      <c r="H5830" s="42">
        <v>1025045.5415000001</v>
      </c>
      <c r="I5830" s="42">
        <v>428.81795784286902</v>
      </c>
      <c r="J5830" s="42">
        <v>228.2753654764</v>
      </c>
      <c r="K5830" s="42">
        <v>657.09332331926896</v>
      </c>
      <c r="N5830" s="43"/>
    </row>
    <row r="5831" spans="1:14" x14ac:dyDescent="0.3">
      <c r="A5831" s="10" t="s">
        <v>9</v>
      </c>
      <c r="B5831" s="10" t="s">
        <v>343</v>
      </c>
      <c r="C5831" s="10" t="s">
        <v>4779</v>
      </c>
      <c r="D5831" s="10" t="s">
        <v>6271</v>
      </c>
      <c r="E5831" s="11" t="s">
        <v>6272</v>
      </c>
      <c r="F5831" s="10" t="s">
        <v>13</v>
      </c>
      <c r="G5831" s="11" t="s">
        <v>415</v>
      </c>
      <c r="H5831" s="42">
        <v>0</v>
      </c>
      <c r="I5831" s="42">
        <v>0</v>
      </c>
      <c r="J5831" s="42">
        <v>0</v>
      </c>
      <c r="K5831" s="42">
        <v>0</v>
      </c>
      <c r="N5831" s="43"/>
    </row>
    <row r="5832" spans="1:14" x14ac:dyDescent="0.3">
      <c r="A5832" s="10" t="s">
        <v>9</v>
      </c>
      <c r="B5832" s="10" t="s">
        <v>343</v>
      </c>
      <c r="C5832" s="10" t="s">
        <v>4779</v>
      </c>
      <c r="D5832" s="10" t="s">
        <v>6271</v>
      </c>
      <c r="E5832" s="11" t="s">
        <v>6272</v>
      </c>
      <c r="F5832" s="10" t="s">
        <v>416</v>
      </c>
      <c r="G5832" s="11" t="s">
        <v>417</v>
      </c>
      <c r="H5832" s="42">
        <v>106827.10030000001</v>
      </c>
      <c r="I5832" s="42">
        <v>127.82688849557501</v>
      </c>
      <c r="J5832" s="42">
        <v>8692.9261083185793</v>
      </c>
      <c r="K5832" s="42">
        <v>8820.7529968141607</v>
      </c>
      <c r="N5832" s="43"/>
    </row>
    <row r="5833" spans="1:14" x14ac:dyDescent="0.3">
      <c r="A5833" s="10" t="s">
        <v>9</v>
      </c>
      <c r="B5833" s="10" t="s">
        <v>343</v>
      </c>
      <c r="C5833" s="10" t="s">
        <v>4779</v>
      </c>
      <c r="D5833" s="10" t="s">
        <v>6271</v>
      </c>
      <c r="E5833" s="11" t="s">
        <v>6272</v>
      </c>
      <c r="F5833" s="10" t="s">
        <v>4731</v>
      </c>
      <c r="G5833" s="11" t="s">
        <v>4732</v>
      </c>
      <c r="H5833" s="42">
        <v>0</v>
      </c>
      <c r="I5833" s="42">
        <v>0</v>
      </c>
      <c r="J5833" s="42">
        <v>0</v>
      </c>
      <c r="K5833" s="42">
        <v>0</v>
      </c>
      <c r="N5833" s="43"/>
    </row>
    <row r="5834" spans="1:14" x14ac:dyDescent="0.3">
      <c r="A5834" s="10" t="s">
        <v>9</v>
      </c>
      <c r="B5834" s="10" t="s">
        <v>343</v>
      </c>
      <c r="C5834" s="10" t="s">
        <v>4779</v>
      </c>
      <c r="D5834" s="10" t="s">
        <v>6271</v>
      </c>
      <c r="E5834" s="11" t="s">
        <v>6272</v>
      </c>
      <c r="F5834" s="10" t="s">
        <v>4786</v>
      </c>
      <c r="G5834" s="11" t="s">
        <v>4787</v>
      </c>
      <c r="H5834" s="42">
        <v>26430.571400000001</v>
      </c>
      <c r="I5834" s="42">
        <v>31.6262230088496</v>
      </c>
      <c r="J5834" s="42">
        <v>2150.7557833628298</v>
      </c>
      <c r="K5834" s="42">
        <v>2182.3820063716798</v>
      </c>
      <c r="N5834" s="43"/>
    </row>
    <row r="5835" spans="1:14" x14ac:dyDescent="0.3">
      <c r="A5835" s="10" t="s">
        <v>9</v>
      </c>
      <c r="B5835" s="10" t="s">
        <v>343</v>
      </c>
      <c r="C5835" s="10" t="s">
        <v>4779</v>
      </c>
      <c r="D5835" s="10" t="s">
        <v>6271</v>
      </c>
      <c r="E5835" s="11" t="s">
        <v>6272</v>
      </c>
      <c r="F5835" s="10" t="s">
        <v>4748</v>
      </c>
      <c r="G5835" s="11" t="s">
        <v>4749</v>
      </c>
      <c r="H5835" s="42">
        <v>21533.266899999999</v>
      </c>
      <c r="I5835" s="42">
        <v>25.766219469026598</v>
      </c>
      <c r="J5835" s="42">
        <v>1752.24355823009</v>
      </c>
      <c r="K5835" s="42">
        <v>1778.0097776991099</v>
      </c>
      <c r="N5835" s="43"/>
    </row>
    <row r="5836" spans="1:14" x14ac:dyDescent="0.3">
      <c r="A5836" s="10" t="s">
        <v>9</v>
      </c>
      <c r="B5836" s="10" t="s">
        <v>343</v>
      </c>
      <c r="C5836" s="10" t="s">
        <v>4779</v>
      </c>
      <c r="D5836" s="10" t="s">
        <v>6271</v>
      </c>
      <c r="E5836" s="11" t="s">
        <v>6272</v>
      </c>
      <c r="F5836" s="10" t="s">
        <v>4788</v>
      </c>
      <c r="G5836" s="11" t="s">
        <v>4789</v>
      </c>
      <c r="H5836" s="42">
        <v>0</v>
      </c>
      <c r="I5836" s="42">
        <v>0</v>
      </c>
      <c r="J5836" s="42">
        <v>0</v>
      </c>
      <c r="K5836" s="42">
        <v>0</v>
      </c>
      <c r="N5836" s="43"/>
    </row>
    <row r="5837" spans="1:14" x14ac:dyDescent="0.3">
      <c r="A5837" s="10" t="s">
        <v>9</v>
      </c>
      <c r="B5837" s="10" t="s">
        <v>343</v>
      </c>
      <c r="C5837" s="10" t="s">
        <v>4779</v>
      </c>
      <c r="D5837" s="10" t="s">
        <v>6271</v>
      </c>
      <c r="E5837" s="11" t="s">
        <v>6272</v>
      </c>
      <c r="F5837" s="10" t="s">
        <v>4741</v>
      </c>
      <c r="G5837" s="11" t="s">
        <v>4742</v>
      </c>
      <c r="H5837" s="42">
        <v>4344.8969999999999</v>
      </c>
      <c r="I5837" s="42">
        <v>5.1990053097345097</v>
      </c>
      <c r="J5837" s="42">
        <v>353.56073769911501</v>
      </c>
      <c r="K5837" s="42">
        <v>358.75974300885002</v>
      </c>
      <c r="N5837" s="43"/>
    </row>
    <row r="5838" spans="1:14" x14ac:dyDescent="0.3">
      <c r="A5838" s="10" t="s">
        <v>9</v>
      </c>
      <c r="B5838" s="10" t="s">
        <v>343</v>
      </c>
      <c r="C5838" s="10" t="s">
        <v>4779</v>
      </c>
      <c r="D5838" s="10" t="s">
        <v>6273</v>
      </c>
      <c r="E5838" s="11" t="s">
        <v>6274</v>
      </c>
      <c r="F5838" s="10" t="s">
        <v>416</v>
      </c>
      <c r="G5838" s="11" t="s">
        <v>417</v>
      </c>
      <c r="H5838" s="42">
        <v>320036.0674</v>
      </c>
      <c r="I5838" s="42">
        <v>32.186438516314197</v>
      </c>
      <c r="J5838" s="42">
        <v>13130.6237790499</v>
      </c>
      <c r="K5838" s="42">
        <v>13162.810217566201</v>
      </c>
      <c r="N5838" s="43"/>
    </row>
    <row r="5839" spans="1:14" x14ac:dyDescent="0.3">
      <c r="A5839" s="10" t="s">
        <v>9</v>
      </c>
      <c r="B5839" s="10" t="s">
        <v>343</v>
      </c>
      <c r="C5839" s="10" t="s">
        <v>4779</v>
      </c>
      <c r="D5839" s="10" t="s">
        <v>6273</v>
      </c>
      <c r="E5839" s="11" t="s">
        <v>6274</v>
      </c>
      <c r="F5839" s="10" t="s">
        <v>15</v>
      </c>
      <c r="G5839" s="11" t="s">
        <v>418</v>
      </c>
      <c r="H5839" s="42">
        <v>488931.96220000001</v>
      </c>
      <c r="I5839" s="42">
        <v>49.172515676480003</v>
      </c>
      <c r="J5839" s="42">
        <v>0</v>
      </c>
      <c r="K5839" s="42">
        <v>49.172515676480003</v>
      </c>
      <c r="N5839" s="43"/>
    </row>
    <row r="5840" spans="1:14" x14ac:dyDescent="0.3">
      <c r="A5840" s="10" t="s">
        <v>9</v>
      </c>
      <c r="B5840" s="10" t="s">
        <v>343</v>
      </c>
      <c r="C5840" s="10" t="s">
        <v>4779</v>
      </c>
      <c r="D5840" s="10" t="s">
        <v>6273</v>
      </c>
      <c r="E5840" s="11" t="s">
        <v>6274</v>
      </c>
      <c r="F5840" s="10" t="s">
        <v>4731</v>
      </c>
      <c r="G5840" s="11" t="s">
        <v>4732</v>
      </c>
      <c r="H5840" s="42">
        <v>0</v>
      </c>
      <c r="I5840" s="42">
        <v>0</v>
      </c>
      <c r="J5840" s="42">
        <v>0</v>
      </c>
      <c r="K5840" s="42">
        <v>0</v>
      </c>
      <c r="N5840" s="43"/>
    </row>
    <row r="5841" spans="1:14" x14ac:dyDescent="0.3">
      <c r="A5841" s="10" t="s">
        <v>9</v>
      </c>
      <c r="B5841" s="10" t="s">
        <v>343</v>
      </c>
      <c r="C5841" s="10" t="s">
        <v>4779</v>
      </c>
      <c r="D5841" s="10" t="s">
        <v>6273</v>
      </c>
      <c r="E5841" s="11" t="s">
        <v>6274</v>
      </c>
      <c r="F5841" s="10" t="s">
        <v>4786</v>
      </c>
      <c r="G5841" s="11" t="s">
        <v>4787</v>
      </c>
      <c r="H5841" s="42">
        <v>203108.14019999999</v>
      </c>
      <c r="I5841" s="42">
        <v>20.4268466361994</v>
      </c>
      <c r="J5841" s="42">
        <v>8333.2375539572204</v>
      </c>
      <c r="K5841" s="42">
        <v>8353.6644005934195</v>
      </c>
      <c r="N5841" s="43"/>
    </row>
    <row r="5842" spans="1:14" x14ac:dyDescent="0.3">
      <c r="A5842" s="10" t="s">
        <v>9</v>
      </c>
      <c r="B5842" s="10" t="s">
        <v>343</v>
      </c>
      <c r="C5842" s="10" t="s">
        <v>4779</v>
      </c>
      <c r="D5842" s="10" t="s">
        <v>6273</v>
      </c>
      <c r="E5842" s="11" t="s">
        <v>6274</v>
      </c>
      <c r="F5842" s="10" t="s">
        <v>4794</v>
      </c>
      <c r="G5842" s="11" t="s">
        <v>4795</v>
      </c>
      <c r="H5842" s="42">
        <v>25117.850999999999</v>
      </c>
      <c r="I5842" s="42">
        <v>2.5261345520246601</v>
      </c>
      <c r="J5842" s="42">
        <v>1030.54963353842</v>
      </c>
      <c r="K5842" s="42">
        <v>1033.0757680904401</v>
      </c>
      <c r="N5842" s="43"/>
    </row>
    <row r="5843" spans="1:14" x14ac:dyDescent="0.3">
      <c r="A5843" s="10" t="s">
        <v>9</v>
      </c>
      <c r="B5843" s="10" t="s">
        <v>343</v>
      </c>
      <c r="C5843" s="10" t="s">
        <v>4779</v>
      </c>
      <c r="D5843" s="10" t="s">
        <v>6273</v>
      </c>
      <c r="E5843" s="11" t="s">
        <v>6274</v>
      </c>
      <c r="F5843" s="10" t="s">
        <v>4788</v>
      </c>
      <c r="G5843" s="11" t="s">
        <v>4789</v>
      </c>
      <c r="H5843" s="42">
        <v>0</v>
      </c>
      <c r="I5843" s="42">
        <v>0</v>
      </c>
      <c r="J5843" s="42">
        <v>0</v>
      </c>
      <c r="K5843" s="42">
        <v>0</v>
      </c>
      <c r="N5843" s="43"/>
    </row>
    <row r="5844" spans="1:14" x14ac:dyDescent="0.3">
      <c r="A5844" s="10" t="s">
        <v>9</v>
      </c>
      <c r="B5844" s="10" t="s">
        <v>343</v>
      </c>
      <c r="C5844" s="10" t="s">
        <v>4779</v>
      </c>
      <c r="D5844" s="10" t="s">
        <v>6273</v>
      </c>
      <c r="E5844" s="11" t="s">
        <v>6274</v>
      </c>
      <c r="F5844" s="10" t="s">
        <v>4741</v>
      </c>
      <c r="G5844" s="11" t="s">
        <v>4742</v>
      </c>
      <c r="H5844" s="42">
        <v>216533.1985</v>
      </c>
      <c r="I5844" s="42">
        <v>21.7770220002126</v>
      </c>
      <c r="J5844" s="42">
        <v>8884.0485649863895</v>
      </c>
      <c r="K5844" s="42">
        <v>8905.8255869866007</v>
      </c>
      <c r="N5844" s="43"/>
    </row>
    <row r="5845" spans="1:14" x14ac:dyDescent="0.3">
      <c r="A5845" s="10" t="s">
        <v>9</v>
      </c>
      <c r="B5845" s="10" t="s">
        <v>343</v>
      </c>
      <c r="C5845" s="10" t="s">
        <v>4779</v>
      </c>
      <c r="D5845" s="10" t="s">
        <v>6273</v>
      </c>
      <c r="E5845" s="11" t="s">
        <v>6274</v>
      </c>
      <c r="F5845" s="10" t="s">
        <v>4861</v>
      </c>
      <c r="G5845" s="11" t="s">
        <v>4862</v>
      </c>
      <c r="H5845" s="42">
        <v>19487.9879</v>
      </c>
      <c r="I5845" s="42">
        <v>1.9599319800191299</v>
      </c>
      <c r="J5845" s="42">
        <v>799.56437084877405</v>
      </c>
      <c r="K5845" s="42">
        <v>801.524302828793</v>
      </c>
      <c r="N5845" s="43"/>
    </row>
    <row r="5846" spans="1:14" x14ac:dyDescent="0.3">
      <c r="A5846" s="10" t="s">
        <v>9</v>
      </c>
      <c r="B5846" s="10" t="s">
        <v>343</v>
      </c>
      <c r="C5846" s="10" t="s">
        <v>11</v>
      </c>
      <c r="D5846" s="10" t="s">
        <v>392</v>
      </c>
      <c r="E5846" s="11" t="s">
        <v>579</v>
      </c>
      <c r="F5846" s="10" t="s">
        <v>25</v>
      </c>
      <c r="G5846" s="11" t="s">
        <v>4887</v>
      </c>
      <c r="H5846" s="42">
        <v>2888220.0578999999</v>
      </c>
      <c r="I5846" s="42">
        <v>868.95102492719104</v>
      </c>
      <c r="J5846" s="42">
        <v>0</v>
      </c>
      <c r="K5846" s="42">
        <v>868.95102492719104</v>
      </c>
      <c r="N5846" s="43"/>
    </row>
    <row r="5847" spans="1:14" x14ac:dyDescent="0.3">
      <c r="A5847" s="10" t="s">
        <v>9</v>
      </c>
      <c r="B5847" s="10" t="s">
        <v>343</v>
      </c>
      <c r="C5847" s="10" t="s">
        <v>11</v>
      </c>
      <c r="D5847" s="10" t="s">
        <v>392</v>
      </c>
      <c r="E5847" s="11" t="s">
        <v>579</v>
      </c>
      <c r="F5847" s="10" t="s">
        <v>13</v>
      </c>
      <c r="G5847" s="11" t="s">
        <v>415</v>
      </c>
      <c r="H5847" s="42">
        <v>0</v>
      </c>
      <c r="I5847" s="42">
        <v>0</v>
      </c>
      <c r="J5847" s="42">
        <v>0</v>
      </c>
      <c r="K5847" s="42">
        <v>0</v>
      </c>
      <c r="N5847" s="43"/>
    </row>
    <row r="5848" spans="1:14" x14ac:dyDescent="0.3">
      <c r="A5848" s="10" t="s">
        <v>9</v>
      </c>
      <c r="B5848" s="10" t="s">
        <v>343</v>
      </c>
      <c r="C5848" s="10" t="s">
        <v>11</v>
      </c>
      <c r="D5848" s="10" t="s">
        <v>392</v>
      </c>
      <c r="E5848" s="11" t="s">
        <v>579</v>
      </c>
      <c r="F5848" s="10" t="s">
        <v>15</v>
      </c>
      <c r="G5848" s="11" t="s">
        <v>418</v>
      </c>
      <c r="H5848" s="42">
        <v>7516935.1902000001</v>
      </c>
      <c r="I5848" s="42">
        <v>2359.0522135350898</v>
      </c>
      <c r="J5848" s="42">
        <v>0</v>
      </c>
      <c r="K5848" s="42">
        <v>2359.0522135350898</v>
      </c>
      <c r="N5848" s="43"/>
    </row>
    <row r="5849" spans="1:14" x14ac:dyDescent="0.3">
      <c r="A5849" s="10" t="s">
        <v>9</v>
      </c>
      <c r="B5849" s="10" t="s">
        <v>343</v>
      </c>
      <c r="C5849" s="10" t="s">
        <v>11</v>
      </c>
      <c r="D5849" s="10" t="s">
        <v>392</v>
      </c>
      <c r="E5849" s="11" t="s">
        <v>579</v>
      </c>
      <c r="F5849" s="10" t="s">
        <v>17</v>
      </c>
      <c r="G5849" s="11" t="s">
        <v>4798</v>
      </c>
      <c r="H5849" s="42">
        <v>0</v>
      </c>
      <c r="I5849" s="42">
        <v>0</v>
      </c>
      <c r="J5849" s="42">
        <v>0</v>
      </c>
      <c r="K5849" s="42">
        <v>0</v>
      </c>
      <c r="N5849" s="43"/>
    </row>
    <row r="5850" spans="1:14" x14ac:dyDescent="0.3">
      <c r="A5850" s="10" t="s">
        <v>9</v>
      </c>
      <c r="B5850" s="10" t="s">
        <v>343</v>
      </c>
      <c r="C5850" s="10" t="s">
        <v>11</v>
      </c>
      <c r="D5850" s="10" t="s">
        <v>392</v>
      </c>
      <c r="E5850" s="11" t="s">
        <v>579</v>
      </c>
      <c r="F5850" s="10" t="s">
        <v>18</v>
      </c>
      <c r="G5850" s="11" t="s">
        <v>4799</v>
      </c>
      <c r="H5850" s="42">
        <v>2043216.2209000001</v>
      </c>
      <c r="I5850" s="42">
        <v>641.22592873937595</v>
      </c>
      <c r="J5850" s="42">
        <v>434420.26829334901</v>
      </c>
      <c r="K5850" s="42">
        <v>435061.49422208901</v>
      </c>
      <c r="N5850" s="43"/>
    </row>
    <row r="5851" spans="1:14" x14ac:dyDescent="0.3">
      <c r="A5851" s="10" t="s">
        <v>9</v>
      </c>
      <c r="B5851" s="10" t="s">
        <v>343</v>
      </c>
      <c r="C5851" s="10" t="s">
        <v>11</v>
      </c>
      <c r="D5851" s="10" t="s">
        <v>393</v>
      </c>
      <c r="E5851" s="11" t="s">
        <v>3013</v>
      </c>
      <c r="F5851" s="10" t="s">
        <v>25</v>
      </c>
      <c r="G5851" s="11" t="s">
        <v>4887</v>
      </c>
      <c r="H5851" s="42">
        <v>1924228.4262000001</v>
      </c>
      <c r="I5851" s="42">
        <v>3110.3800835863999</v>
      </c>
      <c r="J5851" s="42">
        <v>0</v>
      </c>
      <c r="K5851" s="42">
        <v>3110.3800835863999</v>
      </c>
      <c r="N5851" s="43"/>
    </row>
    <row r="5852" spans="1:14" x14ac:dyDescent="0.3">
      <c r="A5852" s="10" t="s">
        <v>9</v>
      </c>
      <c r="B5852" s="10" t="s">
        <v>343</v>
      </c>
      <c r="C5852" s="10" t="s">
        <v>11</v>
      </c>
      <c r="D5852" s="10" t="s">
        <v>393</v>
      </c>
      <c r="E5852" s="11" t="s">
        <v>3013</v>
      </c>
      <c r="F5852" s="10" t="s">
        <v>13</v>
      </c>
      <c r="G5852" s="11" t="s">
        <v>415</v>
      </c>
      <c r="H5852" s="42">
        <v>0</v>
      </c>
      <c r="I5852" s="42">
        <v>0</v>
      </c>
      <c r="J5852" s="42">
        <v>0</v>
      </c>
      <c r="K5852" s="42">
        <v>0</v>
      </c>
      <c r="N5852" s="43"/>
    </row>
    <row r="5853" spans="1:14" x14ac:dyDescent="0.3">
      <c r="A5853" s="10" t="s">
        <v>9</v>
      </c>
      <c r="B5853" s="10" t="s">
        <v>343</v>
      </c>
      <c r="C5853" s="10" t="s">
        <v>11</v>
      </c>
      <c r="D5853" s="10" t="s">
        <v>393</v>
      </c>
      <c r="E5853" s="11" t="s">
        <v>3013</v>
      </c>
      <c r="F5853" s="10" t="s">
        <v>15</v>
      </c>
      <c r="G5853" s="11" t="s">
        <v>418</v>
      </c>
      <c r="H5853" s="42">
        <v>1449526.5695</v>
      </c>
      <c r="I5853" s="42">
        <v>2343.0578776447601</v>
      </c>
      <c r="J5853" s="42">
        <v>252.161407713204</v>
      </c>
      <c r="K5853" s="42">
        <v>2595.21928535797</v>
      </c>
      <c r="N5853" s="43"/>
    </row>
    <row r="5854" spans="1:14" x14ac:dyDescent="0.3">
      <c r="A5854" s="10" t="s">
        <v>9</v>
      </c>
      <c r="B5854" s="10" t="s">
        <v>343</v>
      </c>
      <c r="C5854" s="10" t="s">
        <v>11</v>
      </c>
      <c r="D5854" s="10" t="s">
        <v>393</v>
      </c>
      <c r="E5854" s="11" t="s">
        <v>3013</v>
      </c>
      <c r="F5854" s="10" t="s">
        <v>17</v>
      </c>
      <c r="G5854" s="11" t="s">
        <v>4798</v>
      </c>
      <c r="H5854" s="42">
        <v>0</v>
      </c>
      <c r="I5854" s="42">
        <v>0</v>
      </c>
      <c r="J5854" s="42">
        <v>0</v>
      </c>
      <c r="K5854" s="42">
        <v>0</v>
      </c>
      <c r="N5854" s="43"/>
    </row>
    <row r="5855" spans="1:14" x14ac:dyDescent="0.3">
      <c r="A5855" s="10" t="s">
        <v>9</v>
      </c>
      <c r="B5855" s="10" t="s">
        <v>343</v>
      </c>
      <c r="C5855" s="10" t="s">
        <v>11</v>
      </c>
      <c r="D5855" s="10" t="s">
        <v>393</v>
      </c>
      <c r="E5855" s="11" t="s">
        <v>3013</v>
      </c>
      <c r="F5855" s="10" t="s">
        <v>18</v>
      </c>
      <c r="G5855" s="11" t="s">
        <v>4799</v>
      </c>
      <c r="H5855" s="42">
        <v>1382619.9114000001</v>
      </c>
      <c r="I5855" s="42">
        <v>2234.9079646466598</v>
      </c>
      <c r="J5855" s="42">
        <v>551927.73336896801</v>
      </c>
      <c r="K5855" s="42">
        <v>554162.64133361401</v>
      </c>
      <c r="N5855" s="43"/>
    </row>
    <row r="5856" spans="1:14" x14ac:dyDescent="0.3">
      <c r="A5856" s="10" t="s">
        <v>9</v>
      </c>
      <c r="B5856" s="10" t="s">
        <v>343</v>
      </c>
      <c r="C5856" s="10" t="s">
        <v>11</v>
      </c>
      <c r="D5856" s="10" t="s">
        <v>394</v>
      </c>
      <c r="E5856" s="11" t="s">
        <v>585</v>
      </c>
      <c r="F5856" s="10" t="s">
        <v>15</v>
      </c>
      <c r="G5856" s="11" t="s">
        <v>418</v>
      </c>
      <c r="H5856" s="42">
        <v>12532143.340600001</v>
      </c>
      <c r="I5856" s="42">
        <v>2991.4202786455398</v>
      </c>
      <c r="J5856" s="42">
        <v>0</v>
      </c>
      <c r="K5856" s="42">
        <v>2991.4202786455398</v>
      </c>
      <c r="N5856" s="43"/>
    </row>
    <row r="5857" spans="1:14" x14ac:dyDescent="0.3">
      <c r="A5857" s="10" t="s">
        <v>9</v>
      </c>
      <c r="B5857" s="10" t="s">
        <v>343</v>
      </c>
      <c r="C5857" s="10" t="s">
        <v>11</v>
      </c>
      <c r="D5857" s="10" t="s">
        <v>394</v>
      </c>
      <c r="E5857" s="11" t="s">
        <v>585</v>
      </c>
      <c r="F5857" s="10" t="s">
        <v>16</v>
      </c>
      <c r="G5857" s="11" t="s">
        <v>426</v>
      </c>
      <c r="H5857" s="42">
        <v>129257.92479999999</v>
      </c>
      <c r="I5857" s="42">
        <v>30.853842536428399</v>
      </c>
      <c r="J5857" s="42">
        <v>0</v>
      </c>
      <c r="K5857" s="42">
        <v>30.853842536428399</v>
      </c>
      <c r="N5857" s="43"/>
    </row>
    <row r="5858" spans="1:14" x14ac:dyDescent="0.3">
      <c r="A5858" s="10" t="s">
        <v>9</v>
      </c>
      <c r="B5858" s="10" t="s">
        <v>343</v>
      </c>
      <c r="C5858" s="10" t="s">
        <v>11</v>
      </c>
      <c r="D5858" s="10" t="s">
        <v>394</v>
      </c>
      <c r="E5858" s="11" t="s">
        <v>585</v>
      </c>
      <c r="F5858" s="10" t="s">
        <v>17</v>
      </c>
      <c r="G5858" s="11" t="s">
        <v>4798</v>
      </c>
      <c r="H5858" s="42">
        <v>0</v>
      </c>
      <c r="I5858" s="42">
        <v>0</v>
      </c>
      <c r="J5858" s="42">
        <v>0</v>
      </c>
      <c r="K5858" s="42">
        <v>0</v>
      </c>
      <c r="N5858" s="43"/>
    </row>
    <row r="5859" spans="1:14" x14ac:dyDescent="0.3">
      <c r="A5859" s="10" t="s">
        <v>9</v>
      </c>
      <c r="B5859" s="10" t="s">
        <v>343</v>
      </c>
      <c r="C5859" s="10" t="s">
        <v>11</v>
      </c>
      <c r="D5859" s="10" t="s">
        <v>394</v>
      </c>
      <c r="E5859" s="11" t="s">
        <v>585</v>
      </c>
      <c r="F5859" s="10" t="s">
        <v>18</v>
      </c>
      <c r="G5859" s="11" t="s">
        <v>4799</v>
      </c>
      <c r="H5859" s="42">
        <v>13451637.214600001</v>
      </c>
      <c r="I5859" s="42">
        <v>3210.9032948705899</v>
      </c>
      <c r="J5859" s="42">
        <v>426318.17734446499</v>
      </c>
      <c r="K5859" s="42">
        <v>429529.08063933603</v>
      </c>
      <c r="N5859" s="43"/>
    </row>
    <row r="5860" spans="1:14" x14ac:dyDescent="0.3">
      <c r="A5860" s="10" t="s">
        <v>9</v>
      </c>
      <c r="B5860" s="10" t="s">
        <v>343</v>
      </c>
      <c r="C5860" s="10" t="s">
        <v>11</v>
      </c>
      <c r="D5860" s="10" t="s">
        <v>395</v>
      </c>
      <c r="E5860" s="11" t="s">
        <v>586</v>
      </c>
      <c r="F5860" s="10" t="s">
        <v>25</v>
      </c>
      <c r="G5860" s="11" t="s">
        <v>4887</v>
      </c>
      <c r="H5860" s="42">
        <v>8450133.9322999995</v>
      </c>
      <c r="I5860" s="42">
        <v>2538.3744900506299</v>
      </c>
      <c r="J5860" s="42">
        <v>0</v>
      </c>
      <c r="K5860" s="42">
        <v>2538.3744900506299</v>
      </c>
      <c r="N5860" s="43"/>
    </row>
    <row r="5861" spans="1:14" x14ac:dyDescent="0.3">
      <c r="A5861" s="10" t="s">
        <v>9</v>
      </c>
      <c r="B5861" s="10" t="s">
        <v>343</v>
      </c>
      <c r="C5861" s="10" t="s">
        <v>11</v>
      </c>
      <c r="D5861" s="10" t="s">
        <v>395</v>
      </c>
      <c r="E5861" s="11" t="s">
        <v>586</v>
      </c>
      <c r="F5861" s="10" t="s">
        <v>15</v>
      </c>
      <c r="G5861" s="11" t="s">
        <v>418</v>
      </c>
      <c r="H5861" s="42">
        <v>7098819.4759</v>
      </c>
      <c r="I5861" s="42">
        <v>2387.5651821123201</v>
      </c>
      <c r="J5861" s="42">
        <v>0</v>
      </c>
      <c r="K5861" s="42">
        <v>2387.5651821123201</v>
      </c>
      <c r="N5861" s="43"/>
    </row>
    <row r="5862" spans="1:14" x14ac:dyDescent="0.3">
      <c r="A5862" s="10" t="s">
        <v>9</v>
      </c>
      <c r="B5862" s="10" t="s">
        <v>343</v>
      </c>
      <c r="C5862" s="10" t="s">
        <v>11</v>
      </c>
      <c r="D5862" s="10" t="s">
        <v>395</v>
      </c>
      <c r="E5862" s="11" t="s">
        <v>586</v>
      </c>
      <c r="F5862" s="10" t="s">
        <v>16</v>
      </c>
      <c r="G5862" s="11" t="s">
        <v>426</v>
      </c>
      <c r="H5862" s="42">
        <v>1407333.1919</v>
      </c>
      <c r="I5862" s="42">
        <v>473.332184321206</v>
      </c>
      <c r="J5862" s="42">
        <v>0</v>
      </c>
      <c r="K5862" s="42">
        <v>473.332184321206</v>
      </c>
      <c r="N5862" s="43"/>
    </row>
    <row r="5863" spans="1:14" x14ac:dyDescent="0.3">
      <c r="A5863" s="10" t="s">
        <v>9</v>
      </c>
      <c r="B5863" s="10" t="s">
        <v>343</v>
      </c>
      <c r="C5863" s="10" t="s">
        <v>11</v>
      </c>
      <c r="D5863" s="10" t="s">
        <v>395</v>
      </c>
      <c r="E5863" s="11" t="s">
        <v>586</v>
      </c>
      <c r="F5863" s="10" t="s">
        <v>30</v>
      </c>
      <c r="G5863" s="11" t="s">
        <v>4888</v>
      </c>
      <c r="H5863" s="42">
        <v>13097707.595100001</v>
      </c>
      <c r="I5863" s="42">
        <v>3934.4804595784799</v>
      </c>
      <c r="J5863" s="42">
        <v>0</v>
      </c>
      <c r="K5863" s="42">
        <v>3934.4804595784799</v>
      </c>
      <c r="N5863" s="43"/>
    </row>
    <row r="5864" spans="1:14" x14ac:dyDescent="0.3">
      <c r="A5864" s="10" t="s">
        <v>9</v>
      </c>
      <c r="B5864" s="10" t="s">
        <v>343</v>
      </c>
      <c r="C5864" s="10" t="s">
        <v>11</v>
      </c>
      <c r="D5864" s="10" t="s">
        <v>395</v>
      </c>
      <c r="E5864" s="11" t="s">
        <v>586</v>
      </c>
      <c r="F5864" s="10" t="s">
        <v>17</v>
      </c>
      <c r="G5864" s="11" t="s">
        <v>4798</v>
      </c>
      <c r="H5864" s="42">
        <v>0</v>
      </c>
      <c r="I5864" s="42">
        <v>0</v>
      </c>
      <c r="J5864" s="42">
        <v>0</v>
      </c>
      <c r="K5864" s="42">
        <v>0</v>
      </c>
      <c r="N5864" s="43"/>
    </row>
    <row r="5865" spans="1:14" x14ac:dyDescent="0.3">
      <c r="A5865" s="10" t="s">
        <v>9</v>
      </c>
      <c r="B5865" s="10" t="s">
        <v>343</v>
      </c>
      <c r="C5865" s="10" t="s">
        <v>11</v>
      </c>
      <c r="D5865" s="10" t="s">
        <v>395</v>
      </c>
      <c r="E5865" s="11" t="s">
        <v>586</v>
      </c>
      <c r="F5865" s="10" t="s">
        <v>18</v>
      </c>
      <c r="G5865" s="11" t="s">
        <v>4799</v>
      </c>
      <c r="H5865" s="42">
        <v>13771443.4111</v>
      </c>
      <c r="I5865" s="42">
        <v>4631.7868636100302</v>
      </c>
      <c r="J5865" s="42">
        <v>196947.66597157301</v>
      </c>
      <c r="K5865" s="42">
        <v>201579.45283518301</v>
      </c>
      <c r="N5865" s="43"/>
    </row>
    <row r="5866" spans="1:14" x14ac:dyDescent="0.3">
      <c r="A5866" s="10" t="s">
        <v>9</v>
      </c>
      <c r="B5866" s="10" t="s">
        <v>343</v>
      </c>
      <c r="C5866" s="10" t="s">
        <v>11</v>
      </c>
      <c r="D5866" s="10" t="s">
        <v>398</v>
      </c>
      <c r="E5866" s="11" t="s">
        <v>587</v>
      </c>
      <c r="F5866" s="10" t="s">
        <v>15</v>
      </c>
      <c r="G5866" s="11" t="s">
        <v>418</v>
      </c>
      <c r="H5866" s="42">
        <v>8205293.9302000003</v>
      </c>
      <c r="I5866" s="42">
        <v>4148.5756139941404</v>
      </c>
      <c r="J5866" s="42">
        <v>0</v>
      </c>
      <c r="K5866" s="42">
        <v>4148.5756139941404</v>
      </c>
      <c r="N5866" s="43"/>
    </row>
    <row r="5867" spans="1:14" x14ac:dyDescent="0.3">
      <c r="A5867" s="10" t="s">
        <v>9</v>
      </c>
      <c r="B5867" s="10" t="s">
        <v>343</v>
      </c>
      <c r="C5867" s="10" t="s">
        <v>11</v>
      </c>
      <c r="D5867" s="10" t="s">
        <v>398</v>
      </c>
      <c r="E5867" s="11" t="s">
        <v>587</v>
      </c>
      <c r="F5867" s="10" t="s">
        <v>16</v>
      </c>
      <c r="G5867" s="11" t="s">
        <v>426</v>
      </c>
      <c r="H5867" s="42">
        <v>89796.237999999998</v>
      </c>
      <c r="I5867" s="42">
        <v>45.400748194384697</v>
      </c>
      <c r="J5867" s="42">
        <v>0</v>
      </c>
      <c r="K5867" s="42">
        <v>45.400748194384697</v>
      </c>
      <c r="N5867" s="43"/>
    </row>
    <row r="5868" spans="1:14" x14ac:dyDescent="0.3">
      <c r="A5868" s="10" t="s">
        <v>9</v>
      </c>
      <c r="B5868" s="10" t="s">
        <v>343</v>
      </c>
      <c r="C5868" s="10" t="s">
        <v>11</v>
      </c>
      <c r="D5868" s="10" t="s">
        <v>398</v>
      </c>
      <c r="E5868" s="11" t="s">
        <v>587</v>
      </c>
      <c r="F5868" s="10" t="s">
        <v>17</v>
      </c>
      <c r="G5868" s="11" t="s">
        <v>4798</v>
      </c>
      <c r="H5868" s="42">
        <v>0</v>
      </c>
      <c r="I5868" s="42">
        <v>0</v>
      </c>
      <c r="J5868" s="42">
        <v>0</v>
      </c>
      <c r="K5868" s="42">
        <v>0</v>
      </c>
      <c r="N5868" s="43"/>
    </row>
    <row r="5869" spans="1:14" x14ac:dyDescent="0.3">
      <c r="A5869" s="10" t="s">
        <v>9</v>
      </c>
      <c r="B5869" s="10" t="s">
        <v>343</v>
      </c>
      <c r="C5869" s="10" t="s">
        <v>11</v>
      </c>
      <c r="D5869" s="10" t="s">
        <v>398</v>
      </c>
      <c r="E5869" s="11" t="s">
        <v>587</v>
      </c>
      <c r="F5869" s="10" t="s">
        <v>18</v>
      </c>
      <c r="G5869" s="11" t="s">
        <v>4799</v>
      </c>
      <c r="H5869" s="42">
        <v>4625156.9593000002</v>
      </c>
      <c r="I5869" s="42">
        <v>2338.4675229397599</v>
      </c>
      <c r="J5869" s="42">
        <v>367031.13760144397</v>
      </c>
      <c r="K5869" s="42">
        <v>369369.605124383</v>
      </c>
      <c r="N5869" s="43"/>
    </row>
    <row r="5870" spans="1:14" x14ac:dyDescent="0.3">
      <c r="A5870" s="10" t="s">
        <v>9</v>
      </c>
      <c r="B5870" s="10" t="s">
        <v>343</v>
      </c>
      <c r="C5870" s="10" t="s">
        <v>11</v>
      </c>
      <c r="D5870" s="10" t="s">
        <v>396</v>
      </c>
      <c r="E5870" s="11" t="s">
        <v>588</v>
      </c>
      <c r="F5870" s="10" t="s">
        <v>13</v>
      </c>
      <c r="G5870" s="11" t="s">
        <v>415</v>
      </c>
      <c r="H5870" s="42">
        <v>0</v>
      </c>
      <c r="I5870" s="42">
        <v>0</v>
      </c>
      <c r="J5870" s="42">
        <v>0</v>
      </c>
      <c r="K5870" s="42">
        <v>0</v>
      </c>
      <c r="N5870" s="43"/>
    </row>
    <row r="5871" spans="1:14" x14ac:dyDescent="0.3">
      <c r="A5871" s="10" t="s">
        <v>9</v>
      </c>
      <c r="B5871" s="10" t="s">
        <v>343</v>
      </c>
      <c r="C5871" s="10" t="s">
        <v>11</v>
      </c>
      <c r="D5871" s="10" t="s">
        <v>396</v>
      </c>
      <c r="E5871" s="11" t="s">
        <v>588</v>
      </c>
      <c r="F5871" s="10" t="s">
        <v>15</v>
      </c>
      <c r="G5871" s="11" t="s">
        <v>418</v>
      </c>
      <c r="H5871" s="42">
        <v>3948068.5769000002</v>
      </c>
      <c r="I5871" s="42">
        <v>5326.83184273194</v>
      </c>
      <c r="J5871" s="42">
        <v>172348.438169656</v>
      </c>
      <c r="K5871" s="42">
        <v>177675.27001238801</v>
      </c>
      <c r="N5871" s="43"/>
    </row>
    <row r="5872" spans="1:14" x14ac:dyDescent="0.3">
      <c r="A5872" s="10" t="s">
        <v>9</v>
      </c>
      <c r="B5872" s="10" t="s">
        <v>343</v>
      </c>
      <c r="C5872" s="10" t="s">
        <v>11</v>
      </c>
      <c r="D5872" s="10" t="s">
        <v>396</v>
      </c>
      <c r="E5872" s="11" t="s">
        <v>588</v>
      </c>
      <c r="F5872" s="10" t="s">
        <v>17</v>
      </c>
      <c r="G5872" s="11" t="s">
        <v>4798</v>
      </c>
      <c r="H5872" s="42">
        <v>0</v>
      </c>
      <c r="I5872" s="42">
        <v>0</v>
      </c>
      <c r="J5872" s="42">
        <v>0</v>
      </c>
      <c r="K5872" s="42">
        <v>0</v>
      </c>
      <c r="N5872" s="43"/>
    </row>
    <row r="5873" spans="1:14" x14ac:dyDescent="0.3">
      <c r="A5873" s="10" t="s">
        <v>9</v>
      </c>
      <c r="B5873" s="10" t="s">
        <v>343</v>
      </c>
      <c r="C5873" s="10" t="s">
        <v>11</v>
      </c>
      <c r="D5873" s="10" t="s">
        <v>396</v>
      </c>
      <c r="E5873" s="11" t="s">
        <v>588</v>
      </c>
      <c r="F5873" s="10" t="s">
        <v>18</v>
      </c>
      <c r="G5873" s="11" t="s">
        <v>4799</v>
      </c>
      <c r="H5873" s="42">
        <v>3269207.0696999999</v>
      </c>
      <c r="I5873" s="42">
        <v>4410.8950948126303</v>
      </c>
      <c r="J5873" s="42">
        <v>2162656.3728310098</v>
      </c>
      <c r="K5873" s="42">
        <v>2167067.2679258301</v>
      </c>
      <c r="N5873" s="43"/>
    </row>
    <row r="5874" spans="1:14" x14ac:dyDescent="0.3">
      <c r="A5874" s="10" t="s">
        <v>9</v>
      </c>
      <c r="B5874" s="10" t="s">
        <v>343</v>
      </c>
      <c r="C5874" s="10" t="s">
        <v>11</v>
      </c>
      <c r="D5874" s="10" t="s">
        <v>399</v>
      </c>
      <c r="E5874" s="11" t="s">
        <v>589</v>
      </c>
      <c r="F5874" s="10" t="s">
        <v>25</v>
      </c>
      <c r="G5874" s="11" t="s">
        <v>4887</v>
      </c>
      <c r="H5874" s="42">
        <v>6195947.9883000003</v>
      </c>
      <c r="I5874" s="42">
        <v>1641.95641564737</v>
      </c>
      <c r="J5874" s="42">
        <v>0</v>
      </c>
      <c r="K5874" s="42">
        <v>1641.95641564737</v>
      </c>
      <c r="N5874" s="43"/>
    </row>
    <row r="5875" spans="1:14" x14ac:dyDescent="0.3">
      <c r="A5875" s="10" t="s">
        <v>9</v>
      </c>
      <c r="B5875" s="10" t="s">
        <v>343</v>
      </c>
      <c r="C5875" s="10" t="s">
        <v>11</v>
      </c>
      <c r="D5875" s="10" t="s">
        <v>399</v>
      </c>
      <c r="E5875" s="11" t="s">
        <v>589</v>
      </c>
      <c r="F5875" s="10" t="s">
        <v>15</v>
      </c>
      <c r="G5875" s="11" t="s">
        <v>418</v>
      </c>
      <c r="H5875" s="42">
        <v>21150784.140000001</v>
      </c>
      <c r="I5875" s="42">
        <v>5864.13005588345</v>
      </c>
      <c r="J5875" s="42">
        <v>0</v>
      </c>
      <c r="K5875" s="42">
        <v>5864.13005588345</v>
      </c>
      <c r="N5875" s="43"/>
    </row>
    <row r="5876" spans="1:14" x14ac:dyDescent="0.3">
      <c r="A5876" s="10" t="s">
        <v>9</v>
      </c>
      <c r="B5876" s="10" t="s">
        <v>343</v>
      </c>
      <c r="C5876" s="10" t="s">
        <v>11</v>
      </c>
      <c r="D5876" s="10" t="s">
        <v>399</v>
      </c>
      <c r="E5876" s="11" t="s">
        <v>589</v>
      </c>
      <c r="F5876" s="10" t="s">
        <v>17</v>
      </c>
      <c r="G5876" s="11" t="s">
        <v>4798</v>
      </c>
      <c r="H5876" s="42">
        <v>0</v>
      </c>
      <c r="I5876" s="42">
        <v>0</v>
      </c>
      <c r="J5876" s="42">
        <v>0</v>
      </c>
      <c r="K5876" s="42">
        <v>0</v>
      </c>
      <c r="N5876" s="43"/>
    </row>
    <row r="5877" spans="1:14" x14ac:dyDescent="0.3">
      <c r="A5877" s="10" t="s">
        <v>9</v>
      </c>
      <c r="B5877" s="10" t="s">
        <v>343</v>
      </c>
      <c r="C5877" s="10" t="s">
        <v>11</v>
      </c>
      <c r="D5877" s="10" t="s">
        <v>399</v>
      </c>
      <c r="E5877" s="11" t="s">
        <v>589</v>
      </c>
      <c r="F5877" s="10" t="s">
        <v>18</v>
      </c>
      <c r="G5877" s="11" t="s">
        <v>4799</v>
      </c>
      <c r="H5877" s="42">
        <v>9083556.7620000001</v>
      </c>
      <c r="I5877" s="42">
        <v>2518.4483880000798</v>
      </c>
      <c r="J5877" s="42">
        <v>1961777.55632933</v>
      </c>
      <c r="K5877" s="42">
        <v>1964296.00471733</v>
      </c>
      <c r="N5877" s="43"/>
    </row>
    <row r="5878" spans="1:14" x14ac:dyDescent="0.3">
      <c r="A5878" s="10" t="s">
        <v>9</v>
      </c>
      <c r="B5878" s="10" t="s">
        <v>343</v>
      </c>
      <c r="C5878" s="10" t="s">
        <v>11</v>
      </c>
      <c r="D5878" s="10" t="s">
        <v>344</v>
      </c>
      <c r="E5878" s="11" t="s">
        <v>3014</v>
      </c>
      <c r="F5878" s="10" t="s">
        <v>15</v>
      </c>
      <c r="G5878" s="11" t="s">
        <v>418</v>
      </c>
      <c r="H5878" s="42">
        <v>3156431.2755999998</v>
      </c>
      <c r="I5878" s="42">
        <v>664.52556432814504</v>
      </c>
      <c r="J5878" s="42">
        <v>0</v>
      </c>
      <c r="K5878" s="42">
        <v>664.52556432814504</v>
      </c>
      <c r="N5878" s="43"/>
    </row>
    <row r="5879" spans="1:14" x14ac:dyDescent="0.3">
      <c r="A5879" s="10" t="s">
        <v>9</v>
      </c>
      <c r="B5879" s="10" t="s">
        <v>343</v>
      </c>
      <c r="C5879" s="10" t="s">
        <v>11</v>
      </c>
      <c r="D5879" s="10" t="s">
        <v>344</v>
      </c>
      <c r="E5879" s="11" t="s">
        <v>3014</v>
      </c>
      <c r="F5879" s="10" t="s">
        <v>16</v>
      </c>
      <c r="G5879" s="11" t="s">
        <v>426</v>
      </c>
      <c r="H5879" s="42">
        <v>0</v>
      </c>
      <c r="I5879" s="42">
        <v>0</v>
      </c>
      <c r="J5879" s="42">
        <v>0</v>
      </c>
      <c r="K5879" s="42">
        <v>0</v>
      </c>
      <c r="N5879" s="43"/>
    </row>
    <row r="5880" spans="1:14" x14ac:dyDescent="0.3">
      <c r="A5880" s="10" t="s">
        <v>9</v>
      </c>
      <c r="B5880" s="10" t="s">
        <v>343</v>
      </c>
      <c r="C5880" s="10" t="s">
        <v>11</v>
      </c>
      <c r="D5880" s="10" t="s">
        <v>344</v>
      </c>
      <c r="E5880" s="11" t="s">
        <v>3014</v>
      </c>
      <c r="F5880" s="10" t="s">
        <v>17</v>
      </c>
      <c r="G5880" s="11" t="s">
        <v>4798</v>
      </c>
      <c r="H5880" s="42">
        <v>0</v>
      </c>
      <c r="I5880" s="42">
        <v>0</v>
      </c>
      <c r="J5880" s="42">
        <v>0</v>
      </c>
      <c r="K5880" s="42">
        <v>0</v>
      </c>
      <c r="N5880" s="43"/>
    </row>
    <row r="5881" spans="1:14" x14ac:dyDescent="0.3">
      <c r="A5881" s="10" t="s">
        <v>9</v>
      </c>
      <c r="B5881" s="10" t="s">
        <v>343</v>
      </c>
      <c r="C5881" s="10" t="s">
        <v>11</v>
      </c>
      <c r="D5881" s="10" t="s">
        <v>344</v>
      </c>
      <c r="E5881" s="11" t="s">
        <v>3014</v>
      </c>
      <c r="F5881" s="10" t="s">
        <v>18</v>
      </c>
      <c r="G5881" s="11" t="s">
        <v>4799</v>
      </c>
      <c r="H5881" s="42">
        <v>10040051.348300001</v>
      </c>
      <c r="I5881" s="42">
        <v>2113.7386515276798</v>
      </c>
      <c r="J5881" s="42">
        <v>1770976.97488307</v>
      </c>
      <c r="K5881" s="42">
        <v>1773090.7135346001</v>
      </c>
      <c r="N5881" s="43"/>
    </row>
    <row r="5882" spans="1:14" x14ac:dyDescent="0.3">
      <c r="A5882" s="10" t="s">
        <v>9</v>
      </c>
      <c r="B5882" s="10" t="s">
        <v>343</v>
      </c>
      <c r="C5882" s="10" t="s">
        <v>11</v>
      </c>
      <c r="D5882" s="10" t="s">
        <v>400</v>
      </c>
      <c r="E5882" s="11" t="s">
        <v>591</v>
      </c>
      <c r="F5882" s="10" t="s">
        <v>25</v>
      </c>
      <c r="G5882" s="11" t="s">
        <v>4887</v>
      </c>
      <c r="H5882" s="42">
        <v>1009733.6556000001</v>
      </c>
      <c r="I5882" s="42">
        <v>1422.8945683547599</v>
      </c>
      <c r="J5882" s="42">
        <v>0</v>
      </c>
      <c r="K5882" s="42">
        <v>1422.8945683547599</v>
      </c>
      <c r="N5882" s="43"/>
    </row>
    <row r="5883" spans="1:14" x14ac:dyDescent="0.3">
      <c r="A5883" s="10" t="s">
        <v>9</v>
      </c>
      <c r="B5883" s="10" t="s">
        <v>343</v>
      </c>
      <c r="C5883" s="10" t="s">
        <v>11</v>
      </c>
      <c r="D5883" s="10" t="s">
        <v>400</v>
      </c>
      <c r="E5883" s="11" t="s">
        <v>591</v>
      </c>
      <c r="F5883" s="10" t="s">
        <v>15</v>
      </c>
      <c r="G5883" s="11" t="s">
        <v>418</v>
      </c>
      <c r="H5883" s="42">
        <v>3169441.7522999998</v>
      </c>
      <c r="I5883" s="42">
        <v>4466.3079506691201</v>
      </c>
      <c r="J5883" s="42">
        <v>591184.177465908</v>
      </c>
      <c r="K5883" s="42">
        <v>595650.48541657696</v>
      </c>
      <c r="N5883" s="43"/>
    </row>
    <row r="5884" spans="1:14" x14ac:dyDescent="0.3">
      <c r="A5884" s="10" t="s">
        <v>9</v>
      </c>
      <c r="B5884" s="10" t="s">
        <v>343</v>
      </c>
      <c r="C5884" s="10" t="s">
        <v>11</v>
      </c>
      <c r="D5884" s="10" t="s">
        <v>400</v>
      </c>
      <c r="E5884" s="11" t="s">
        <v>591</v>
      </c>
      <c r="F5884" s="10" t="s">
        <v>17</v>
      </c>
      <c r="G5884" s="11" t="s">
        <v>4798</v>
      </c>
      <c r="H5884" s="42">
        <v>0</v>
      </c>
      <c r="I5884" s="42">
        <v>0</v>
      </c>
      <c r="J5884" s="42">
        <v>0</v>
      </c>
      <c r="K5884" s="42">
        <v>0</v>
      </c>
      <c r="N5884" s="43"/>
    </row>
    <row r="5885" spans="1:14" x14ac:dyDescent="0.3">
      <c r="A5885" s="10" t="s">
        <v>9</v>
      </c>
      <c r="B5885" s="10" t="s">
        <v>343</v>
      </c>
      <c r="C5885" s="10" t="s">
        <v>11</v>
      </c>
      <c r="D5885" s="10" t="s">
        <v>400</v>
      </c>
      <c r="E5885" s="11" t="s">
        <v>591</v>
      </c>
      <c r="F5885" s="10" t="s">
        <v>18</v>
      </c>
      <c r="G5885" s="11" t="s">
        <v>4799</v>
      </c>
      <c r="H5885" s="42">
        <v>1121926.284</v>
      </c>
      <c r="I5885" s="42">
        <v>1580.9939648386301</v>
      </c>
      <c r="J5885" s="42">
        <v>1120345.29003516</v>
      </c>
      <c r="K5885" s="42">
        <v>1121926.284</v>
      </c>
      <c r="N5885" s="43"/>
    </row>
    <row r="5886" spans="1:14" x14ac:dyDescent="0.3">
      <c r="A5886" s="10" t="s">
        <v>9</v>
      </c>
      <c r="B5886" s="10" t="s">
        <v>343</v>
      </c>
      <c r="C5886" s="10" t="s">
        <v>11</v>
      </c>
      <c r="D5886" s="10" t="s">
        <v>397</v>
      </c>
      <c r="E5886" s="11" t="s">
        <v>592</v>
      </c>
      <c r="F5886" s="10" t="s">
        <v>15</v>
      </c>
      <c r="G5886" s="11" t="s">
        <v>418</v>
      </c>
      <c r="H5886" s="42">
        <v>12972971.497099999</v>
      </c>
      <c r="I5886" s="42">
        <v>3116.52213796254</v>
      </c>
      <c r="J5886" s="42">
        <v>0</v>
      </c>
      <c r="K5886" s="42">
        <v>3116.52213796254</v>
      </c>
      <c r="N5886" s="43"/>
    </row>
    <row r="5887" spans="1:14" x14ac:dyDescent="0.3">
      <c r="A5887" s="10" t="s">
        <v>9</v>
      </c>
      <c r="B5887" s="10" t="s">
        <v>343</v>
      </c>
      <c r="C5887" s="10" t="s">
        <v>11</v>
      </c>
      <c r="D5887" s="10" t="s">
        <v>397</v>
      </c>
      <c r="E5887" s="11" t="s">
        <v>592</v>
      </c>
      <c r="F5887" s="10" t="s">
        <v>17</v>
      </c>
      <c r="G5887" s="11" t="s">
        <v>4798</v>
      </c>
      <c r="H5887" s="42">
        <v>0</v>
      </c>
      <c r="I5887" s="42">
        <v>0</v>
      </c>
      <c r="J5887" s="42">
        <v>0</v>
      </c>
      <c r="K5887" s="42">
        <v>0</v>
      </c>
      <c r="N5887" s="43"/>
    </row>
    <row r="5888" spans="1:14" x14ac:dyDescent="0.3">
      <c r="A5888" s="10" t="s">
        <v>9</v>
      </c>
      <c r="B5888" s="10" t="s">
        <v>343</v>
      </c>
      <c r="C5888" s="10" t="s">
        <v>11</v>
      </c>
      <c r="D5888" s="10" t="s">
        <v>397</v>
      </c>
      <c r="E5888" s="11" t="s">
        <v>592</v>
      </c>
      <c r="F5888" s="10" t="s">
        <v>18</v>
      </c>
      <c r="G5888" s="11" t="s">
        <v>4799</v>
      </c>
      <c r="H5888" s="42">
        <v>25741220.022</v>
      </c>
      <c r="I5888" s="42">
        <v>6183.86327873132</v>
      </c>
      <c r="J5888" s="42">
        <v>21222360.3901476</v>
      </c>
      <c r="K5888" s="42">
        <v>21228544.253426399</v>
      </c>
      <c r="N5888" s="43"/>
    </row>
    <row r="5889" spans="1:14" x14ac:dyDescent="0.3">
      <c r="A5889" s="10" t="s">
        <v>9</v>
      </c>
      <c r="B5889" s="10" t="s">
        <v>343</v>
      </c>
      <c r="C5889" s="10" t="s">
        <v>11</v>
      </c>
      <c r="D5889" s="10" t="s">
        <v>401</v>
      </c>
      <c r="E5889" s="11" t="s">
        <v>593</v>
      </c>
      <c r="F5889" s="10" t="s">
        <v>15</v>
      </c>
      <c r="G5889" s="11" t="s">
        <v>418</v>
      </c>
      <c r="H5889" s="42">
        <v>5172610.1462000003</v>
      </c>
      <c r="I5889" s="42">
        <v>9284.7322984987604</v>
      </c>
      <c r="J5889" s="42">
        <v>0</v>
      </c>
      <c r="K5889" s="42">
        <v>9284.7322984987604</v>
      </c>
      <c r="N5889" s="43"/>
    </row>
    <row r="5890" spans="1:14" x14ac:dyDescent="0.3">
      <c r="A5890" s="10" t="s">
        <v>9</v>
      </c>
      <c r="B5890" s="10" t="s">
        <v>343</v>
      </c>
      <c r="C5890" s="10" t="s">
        <v>11</v>
      </c>
      <c r="D5890" s="10" t="s">
        <v>401</v>
      </c>
      <c r="E5890" s="11" t="s">
        <v>593</v>
      </c>
      <c r="F5890" s="10" t="s">
        <v>16</v>
      </c>
      <c r="G5890" s="11" t="s">
        <v>426</v>
      </c>
      <c r="H5890" s="42">
        <v>280329.05430000002</v>
      </c>
      <c r="I5890" s="42">
        <v>503.18507506194402</v>
      </c>
      <c r="J5890" s="42">
        <v>0</v>
      </c>
      <c r="K5890" s="42">
        <v>503.18507506194402</v>
      </c>
      <c r="N5890" s="43"/>
    </row>
    <row r="5891" spans="1:14" x14ac:dyDescent="0.3">
      <c r="A5891" s="10" t="s">
        <v>9</v>
      </c>
      <c r="B5891" s="10" t="s">
        <v>343</v>
      </c>
      <c r="C5891" s="10" t="s">
        <v>11</v>
      </c>
      <c r="D5891" s="10" t="s">
        <v>401</v>
      </c>
      <c r="E5891" s="11" t="s">
        <v>593</v>
      </c>
      <c r="F5891" s="10" t="s">
        <v>17</v>
      </c>
      <c r="G5891" s="11" t="s">
        <v>4798</v>
      </c>
      <c r="H5891" s="42">
        <v>0</v>
      </c>
      <c r="I5891" s="42">
        <v>0</v>
      </c>
      <c r="J5891" s="42">
        <v>0</v>
      </c>
      <c r="K5891" s="42">
        <v>0</v>
      </c>
      <c r="N5891" s="43"/>
    </row>
    <row r="5892" spans="1:14" x14ac:dyDescent="0.3">
      <c r="A5892" s="10" t="s">
        <v>9</v>
      </c>
      <c r="B5892" s="10" t="s">
        <v>343</v>
      </c>
      <c r="C5892" s="10" t="s">
        <v>11</v>
      </c>
      <c r="D5892" s="10" t="s">
        <v>401</v>
      </c>
      <c r="E5892" s="11" t="s">
        <v>593</v>
      </c>
      <c r="F5892" s="10" t="s">
        <v>18</v>
      </c>
      <c r="G5892" s="11" t="s">
        <v>4799</v>
      </c>
      <c r="H5892" s="42">
        <v>2124705.5485999999</v>
      </c>
      <c r="I5892" s="42">
        <v>3813.8041867074799</v>
      </c>
      <c r="J5892" s="42">
        <v>836326.658256814</v>
      </c>
      <c r="K5892" s="42">
        <v>840140.46244352101</v>
      </c>
      <c r="N5892" s="43"/>
    </row>
    <row r="5893" spans="1:14" x14ac:dyDescent="0.3">
      <c r="A5893" s="10" t="s">
        <v>9</v>
      </c>
      <c r="B5893" s="10" t="s">
        <v>343</v>
      </c>
      <c r="C5893" s="10" t="s">
        <v>11</v>
      </c>
      <c r="D5893" s="10" t="s">
        <v>402</v>
      </c>
      <c r="E5893" s="11" t="s">
        <v>594</v>
      </c>
      <c r="F5893" s="10" t="s">
        <v>25</v>
      </c>
      <c r="G5893" s="11" t="s">
        <v>4887</v>
      </c>
      <c r="H5893" s="42">
        <v>11389182.0944</v>
      </c>
      <c r="I5893" s="42">
        <v>14372.0026815642</v>
      </c>
      <c r="J5893" s="42">
        <v>0</v>
      </c>
      <c r="K5893" s="42">
        <v>14372.0026815642</v>
      </c>
      <c r="N5893" s="43"/>
    </row>
    <row r="5894" spans="1:14" x14ac:dyDescent="0.3">
      <c r="A5894" s="10" t="s">
        <v>9</v>
      </c>
      <c r="B5894" s="10" t="s">
        <v>343</v>
      </c>
      <c r="C5894" s="10" t="s">
        <v>11</v>
      </c>
      <c r="D5894" s="10" t="s">
        <v>402</v>
      </c>
      <c r="E5894" s="11" t="s">
        <v>594</v>
      </c>
      <c r="F5894" s="10" t="s">
        <v>15</v>
      </c>
      <c r="G5894" s="11" t="s">
        <v>418</v>
      </c>
      <c r="H5894" s="42">
        <v>15923197.2324</v>
      </c>
      <c r="I5894" s="42">
        <v>21927.103182122901</v>
      </c>
      <c r="J5894" s="42">
        <v>0</v>
      </c>
      <c r="K5894" s="42">
        <v>21927.103182122901</v>
      </c>
      <c r="N5894" s="43"/>
    </row>
    <row r="5895" spans="1:14" x14ac:dyDescent="0.3">
      <c r="A5895" s="10" t="s">
        <v>9</v>
      </c>
      <c r="B5895" s="10" t="s">
        <v>343</v>
      </c>
      <c r="C5895" s="10" t="s">
        <v>11</v>
      </c>
      <c r="D5895" s="10" t="s">
        <v>402</v>
      </c>
      <c r="E5895" s="11" t="s">
        <v>594</v>
      </c>
      <c r="F5895" s="10" t="s">
        <v>16</v>
      </c>
      <c r="G5895" s="11" t="s">
        <v>426</v>
      </c>
      <c r="H5895" s="42">
        <v>268035.34740000003</v>
      </c>
      <c r="I5895" s="42">
        <v>369.099159776536</v>
      </c>
      <c r="J5895" s="42">
        <v>0</v>
      </c>
      <c r="K5895" s="42">
        <v>369.099159776536</v>
      </c>
      <c r="N5895" s="43"/>
    </row>
    <row r="5896" spans="1:14" x14ac:dyDescent="0.3">
      <c r="A5896" s="10" t="s">
        <v>9</v>
      </c>
      <c r="B5896" s="10" t="s">
        <v>343</v>
      </c>
      <c r="C5896" s="10" t="s">
        <v>11</v>
      </c>
      <c r="D5896" s="10" t="s">
        <v>402</v>
      </c>
      <c r="E5896" s="11" t="s">
        <v>594</v>
      </c>
      <c r="F5896" s="10" t="s">
        <v>30</v>
      </c>
      <c r="G5896" s="11" t="s">
        <v>4888</v>
      </c>
      <c r="H5896" s="42">
        <v>8433171.6509000007</v>
      </c>
      <c r="I5896" s="42">
        <v>10641.8147128492</v>
      </c>
      <c r="J5896" s="42">
        <v>0</v>
      </c>
      <c r="K5896" s="42">
        <v>10641.8147128492</v>
      </c>
      <c r="N5896" s="43"/>
    </row>
    <row r="5897" spans="1:14" x14ac:dyDescent="0.3">
      <c r="A5897" s="10" t="s">
        <v>9</v>
      </c>
      <c r="B5897" s="10" t="s">
        <v>343</v>
      </c>
      <c r="C5897" s="10" t="s">
        <v>11</v>
      </c>
      <c r="D5897" s="10" t="s">
        <v>402</v>
      </c>
      <c r="E5897" s="11" t="s">
        <v>594</v>
      </c>
      <c r="F5897" s="10" t="s">
        <v>17</v>
      </c>
      <c r="G5897" s="11" t="s">
        <v>4798</v>
      </c>
      <c r="H5897" s="42">
        <v>0</v>
      </c>
      <c r="I5897" s="42">
        <v>0</v>
      </c>
      <c r="J5897" s="42">
        <v>0</v>
      </c>
      <c r="K5897" s="42">
        <v>0</v>
      </c>
      <c r="N5897" s="43"/>
    </row>
    <row r="5898" spans="1:14" x14ac:dyDescent="0.3">
      <c r="A5898" s="10" t="s">
        <v>9</v>
      </c>
      <c r="B5898" s="10" t="s">
        <v>343</v>
      </c>
      <c r="C5898" s="10" t="s">
        <v>11</v>
      </c>
      <c r="D5898" s="10" t="s">
        <v>402</v>
      </c>
      <c r="E5898" s="11" t="s">
        <v>594</v>
      </c>
      <c r="F5898" s="10" t="s">
        <v>18</v>
      </c>
      <c r="G5898" s="11" t="s">
        <v>4799</v>
      </c>
      <c r="H5898" s="42">
        <v>13347211.5041</v>
      </c>
      <c r="I5898" s="42">
        <v>18379.831611173198</v>
      </c>
      <c r="J5898" s="42">
        <v>8611594.52722135</v>
      </c>
      <c r="K5898" s="42">
        <v>8629974.3588325307</v>
      </c>
      <c r="N5898" s="43"/>
    </row>
    <row r="5899" spans="1:14" x14ac:dyDescent="0.3">
      <c r="A5899" s="10" t="s">
        <v>9</v>
      </c>
      <c r="B5899" s="10" t="s">
        <v>343</v>
      </c>
      <c r="C5899" s="10" t="s">
        <v>11</v>
      </c>
      <c r="D5899" s="10" t="s">
        <v>403</v>
      </c>
      <c r="E5899" s="11" t="s">
        <v>595</v>
      </c>
      <c r="F5899" s="10" t="s">
        <v>15</v>
      </c>
      <c r="G5899" s="11" t="s">
        <v>418</v>
      </c>
      <c r="H5899" s="42">
        <v>6853007.7549000001</v>
      </c>
      <c r="I5899" s="42">
        <v>8648.3457205313607</v>
      </c>
      <c r="J5899" s="42">
        <v>0</v>
      </c>
      <c r="K5899" s="42">
        <v>8648.3457205313607</v>
      </c>
      <c r="N5899" s="43"/>
    </row>
    <row r="5900" spans="1:14" x14ac:dyDescent="0.3">
      <c r="A5900" s="10" t="s">
        <v>9</v>
      </c>
      <c r="B5900" s="10" t="s">
        <v>343</v>
      </c>
      <c r="C5900" s="10" t="s">
        <v>11</v>
      </c>
      <c r="D5900" s="10" t="s">
        <v>403</v>
      </c>
      <c r="E5900" s="11" t="s">
        <v>595</v>
      </c>
      <c r="F5900" s="10" t="s">
        <v>17</v>
      </c>
      <c r="G5900" s="11" t="s">
        <v>4798</v>
      </c>
      <c r="H5900" s="42">
        <v>0</v>
      </c>
      <c r="I5900" s="42">
        <v>0</v>
      </c>
      <c r="J5900" s="42">
        <v>0</v>
      </c>
      <c r="K5900" s="42">
        <v>0</v>
      </c>
      <c r="N5900" s="43"/>
    </row>
    <row r="5901" spans="1:14" x14ac:dyDescent="0.3">
      <c r="A5901" s="10" t="s">
        <v>9</v>
      </c>
      <c r="B5901" s="10" t="s">
        <v>343</v>
      </c>
      <c r="C5901" s="10" t="s">
        <v>11</v>
      </c>
      <c r="D5901" s="10" t="s">
        <v>403</v>
      </c>
      <c r="E5901" s="11" t="s">
        <v>595</v>
      </c>
      <c r="F5901" s="10" t="s">
        <v>18</v>
      </c>
      <c r="G5901" s="11" t="s">
        <v>4799</v>
      </c>
      <c r="H5901" s="42">
        <v>3728083.1571</v>
      </c>
      <c r="I5901" s="42">
        <v>4704.7593072137197</v>
      </c>
      <c r="J5901" s="42">
        <v>1126536.60170716</v>
      </c>
      <c r="K5901" s="42">
        <v>1131241.3610143799</v>
      </c>
      <c r="N5901" s="43"/>
    </row>
    <row r="5902" spans="1:14" x14ac:dyDescent="0.3">
      <c r="A5902" s="10" t="s">
        <v>9</v>
      </c>
      <c r="B5902" s="10" t="s">
        <v>343</v>
      </c>
      <c r="C5902" s="10" t="s">
        <v>11</v>
      </c>
      <c r="D5902" s="10" t="s">
        <v>391</v>
      </c>
      <c r="E5902" s="11" t="s">
        <v>596</v>
      </c>
      <c r="F5902" s="10" t="s">
        <v>25</v>
      </c>
      <c r="G5902" s="11" t="s">
        <v>4887</v>
      </c>
      <c r="H5902" s="42">
        <v>1982892.3603000001</v>
      </c>
      <c r="I5902" s="42">
        <v>2754.5064935064902</v>
      </c>
      <c r="J5902" s="42">
        <v>0</v>
      </c>
      <c r="K5902" s="42">
        <v>2754.5064935064902</v>
      </c>
      <c r="N5902" s="43"/>
    </row>
    <row r="5903" spans="1:14" x14ac:dyDescent="0.3">
      <c r="A5903" s="10" t="s">
        <v>9</v>
      </c>
      <c r="B5903" s="10" t="s">
        <v>343</v>
      </c>
      <c r="C5903" s="10" t="s">
        <v>11</v>
      </c>
      <c r="D5903" s="10" t="s">
        <v>391</v>
      </c>
      <c r="E5903" s="11" t="s">
        <v>596</v>
      </c>
      <c r="F5903" s="10" t="s">
        <v>15</v>
      </c>
      <c r="G5903" s="11" t="s">
        <v>418</v>
      </c>
      <c r="H5903" s="42">
        <v>5704432.5855999999</v>
      </c>
      <c r="I5903" s="42">
        <v>8310.5476401647193</v>
      </c>
      <c r="J5903" s="42">
        <v>0</v>
      </c>
      <c r="K5903" s="42">
        <v>8310.5476401647193</v>
      </c>
      <c r="N5903" s="43"/>
    </row>
    <row r="5904" spans="1:14" x14ac:dyDescent="0.3">
      <c r="A5904" s="10" t="s">
        <v>9</v>
      </c>
      <c r="B5904" s="10" t="s">
        <v>343</v>
      </c>
      <c r="C5904" s="10" t="s">
        <v>11</v>
      </c>
      <c r="D5904" s="10" t="s">
        <v>391</v>
      </c>
      <c r="E5904" s="11" t="s">
        <v>596</v>
      </c>
      <c r="F5904" s="10" t="s">
        <v>30</v>
      </c>
      <c r="G5904" s="11" t="s">
        <v>4888</v>
      </c>
      <c r="H5904" s="42">
        <v>1895032.4956</v>
      </c>
      <c r="I5904" s="42">
        <v>2632.4572220462501</v>
      </c>
      <c r="J5904" s="42">
        <v>0</v>
      </c>
      <c r="K5904" s="42">
        <v>2632.4572220462501</v>
      </c>
      <c r="N5904" s="43"/>
    </row>
    <row r="5905" spans="1:14" x14ac:dyDescent="0.3">
      <c r="A5905" s="10" t="s">
        <v>9</v>
      </c>
      <c r="B5905" s="10" t="s">
        <v>343</v>
      </c>
      <c r="C5905" s="10" t="s">
        <v>11</v>
      </c>
      <c r="D5905" s="10" t="s">
        <v>391</v>
      </c>
      <c r="E5905" s="11" t="s">
        <v>596</v>
      </c>
      <c r="F5905" s="10" t="s">
        <v>17</v>
      </c>
      <c r="G5905" s="11" t="s">
        <v>4798</v>
      </c>
      <c r="H5905" s="42">
        <v>0</v>
      </c>
      <c r="I5905" s="42">
        <v>0</v>
      </c>
      <c r="J5905" s="42">
        <v>0</v>
      </c>
      <c r="K5905" s="42">
        <v>0</v>
      </c>
      <c r="N5905" s="43"/>
    </row>
    <row r="5906" spans="1:14" x14ac:dyDescent="0.3">
      <c r="A5906" s="10" t="s">
        <v>9</v>
      </c>
      <c r="B5906" s="10" t="s">
        <v>343</v>
      </c>
      <c r="C5906" s="10" t="s">
        <v>11</v>
      </c>
      <c r="D5906" s="10" t="s">
        <v>391</v>
      </c>
      <c r="E5906" s="11" t="s">
        <v>596</v>
      </c>
      <c r="F5906" s="10" t="s">
        <v>18</v>
      </c>
      <c r="G5906" s="11" t="s">
        <v>4799</v>
      </c>
      <c r="H5906" s="42">
        <v>3605428.895</v>
      </c>
      <c r="I5906" s="42">
        <v>5252.5975451377799</v>
      </c>
      <c r="J5906" s="42">
        <v>1389388.8441522401</v>
      </c>
      <c r="K5906" s="42">
        <v>1394641.4416973901</v>
      </c>
      <c r="N5906" s="43"/>
    </row>
    <row r="5907" spans="1:14" x14ac:dyDescent="0.3">
      <c r="A5907" s="10" t="s">
        <v>9</v>
      </c>
      <c r="B5907" s="10" t="s">
        <v>343</v>
      </c>
      <c r="C5907" s="10" t="s">
        <v>11</v>
      </c>
      <c r="D5907" s="10" t="s">
        <v>404</v>
      </c>
      <c r="E5907" s="11" t="s">
        <v>597</v>
      </c>
      <c r="F5907" s="10" t="s">
        <v>25</v>
      </c>
      <c r="G5907" s="11" t="s">
        <v>4887</v>
      </c>
      <c r="H5907" s="42">
        <v>7835135.0308999997</v>
      </c>
      <c r="I5907" s="42">
        <v>1639.4701764825199</v>
      </c>
      <c r="J5907" s="42">
        <v>0</v>
      </c>
      <c r="K5907" s="42">
        <v>1639.4701764825199</v>
      </c>
      <c r="N5907" s="43"/>
    </row>
    <row r="5908" spans="1:14" x14ac:dyDescent="0.3">
      <c r="A5908" s="10" t="s">
        <v>9</v>
      </c>
      <c r="B5908" s="10" t="s">
        <v>343</v>
      </c>
      <c r="C5908" s="10" t="s">
        <v>11</v>
      </c>
      <c r="D5908" s="10" t="s">
        <v>404</v>
      </c>
      <c r="E5908" s="11" t="s">
        <v>597</v>
      </c>
      <c r="F5908" s="10" t="s">
        <v>13</v>
      </c>
      <c r="G5908" s="11" t="s">
        <v>415</v>
      </c>
      <c r="H5908" s="42">
        <v>0</v>
      </c>
      <c r="I5908" s="42">
        <v>0</v>
      </c>
      <c r="J5908" s="42">
        <v>0</v>
      </c>
      <c r="K5908" s="42">
        <v>0</v>
      </c>
      <c r="N5908" s="43"/>
    </row>
    <row r="5909" spans="1:14" x14ac:dyDescent="0.3">
      <c r="A5909" s="10" t="s">
        <v>9</v>
      </c>
      <c r="B5909" s="10" t="s">
        <v>343</v>
      </c>
      <c r="C5909" s="10" t="s">
        <v>11</v>
      </c>
      <c r="D5909" s="10" t="s">
        <v>404</v>
      </c>
      <c r="E5909" s="11" t="s">
        <v>597</v>
      </c>
      <c r="F5909" s="10" t="s">
        <v>15</v>
      </c>
      <c r="G5909" s="11" t="s">
        <v>418</v>
      </c>
      <c r="H5909" s="42">
        <v>10173914.841600001</v>
      </c>
      <c r="I5909" s="42">
        <v>2429.1196585299899</v>
      </c>
      <c r="J5909" s="42">
        <v>0</v>
      </c>
      <c r="K5909" s="42">
        <v>2429.1196585299899</v>
      </c>
      <c r="N5909" s="43"/>
    </row>
    <row r="5910" spans="1:14" x14ac:dyDescent="0.3">
      <c r="A5910" s="10" t="s">
        <v>9</v>
      </c>
      <c r="B5910" s="10" t="s">
        <v>343</v>
      </c>
      <c r="C5910" s="10" t="s">
        <v>11</v>
      </c>
      <c r="D5910" s="10" t="s">
        <v>404</v>
      </c>
      <c r="E5910" s="11" t="s">
        <v>597</v>
      </c>
      <c r="F5910" s="10" t="s">
        <v>16</v>
      </c>
      <c r="G5910" s="11" t="s">
        <v>426</v>
      </c>
      <c r="H5910" s="42">
        <v>405843.79619999998</v>
      </c>
      <c r="I5910" s="42">
        <v>96.899095273514106</v>
      </c>
      <c r="J5910" s="42">
        <v>0</v>
      </c>
      <c r="K5910" s="42">
        <v>96.899095273514106</v>
      </c>
      <c r="N5910" s="43"/>
    </row>
    <row r="5911" spans="1:14" x14ac:dyDescent="0.3">
      <c r="A5911" s="10" t="s">
        <v>9</v>
      </c>
      <c r="B5911" s="10" t="s">
        <v>343</v>
      </c>
      <c r="C5911" s="10" t="s">
        <v>11</v>
      </c>
      <c r="D5911" s="10" t="s">
        <v>404</v>
      </c>
      <c r="E5911" s="11" t="s">
        <v>597</v>
      </c>
      <c r="F5911" s="10" t="s">
        <v>30</v>
      </c>
      <c r="G5911" s="11" t="s">
        <v>4888</v>
      </c>
      <c r="H5911" s="42">
        <v>2421870.8615000001</v>
      </c>
      <c r="I5911" s="42">
        <v>506.76663939414402</v>
      </c>
      <c r="J5911" s="42">
        <v>0</v>
      </c>
      <c r="K5911" s="42">
        <v>506.76663939414402</v>
      </c>
      <c r="N5911" s="43"/>
    </row>
    <row r="5912" spans="1:14" x14ac:dyDescent="0.3">
      <c r="A5912" s="10" t="s">
        <v>9</v>
      </c>
      <c r="B5912" s="10" t="s">
        <v>343</v>
      </c>
      <c r="C5912" s="10" t="s">
        <v>11</v>
      </c>
      <c r="D5912" s="10" t="s">
        <v>404</v>
      </c>
      <c r="E5912" s="11" t="s">
        <v>597</v>
      </c>
      <c r="F5912" s="10" t="s">
        <v>17</v>
      </c>
      <c r="G5912" s="11" t="s">
        <v>4798</v>
      </c>
      <c r="H5912" s="42">
        <v>0</v>
      </c>
      <c r="I5912" s="42">
        <v>0</v>
      </c>
      <c r="J5912" s="42">
        <v>0</v>
      </c>
      <c r="K5912" s="42">
        <v>0</v>
      </c>
      <c r="N5912" s="43"/>
    </row>
    <row r="5913" spans="1:14" x14ac:dyDescent="0.3">
      <c r="A5913" s="10" t="s">
        <v>9</v>
      </c>
      <c r="B5913" s="10" t="s">
        <v>343</v>
      </c>
      <c r="C5913" s="10" t="s">
        <v>11</v>
      </c>
      <c r="D5913" s="10" t="s">
        <v>404</v>
      </c>
      <c r="E5913" s="11" t="s">
        <v>597</v>
      </c>
      <c r="F5913" s="10" t="s">
        <v>18</v>
      </c>
      <c r="G5913" s="11" t="s">
        <v>4799</v>
      </c>
      <c r="H5913" s="42">
        <v>5344700.9606999997</v>
      </c>
      <c r="I5913" s="42">
        <v>1276.09856920684</v>
      </c>
      <c r="J5913" s="42">
        <v>3036205.4421706502</v>
      </c>
      <c r="K5913" s="42">
        <v>3037481.5407398501</v>
      </c>
      <c r="N5913" s="43"/>
    </row>
    <row r="5914" spans="1:14" x14ac:dyDescent="0.3">
      <c r="A5914" s="10" t="s">
        <v>9</v>
      </c>
      <c r="B5914" s="10" t="s">
        <v>343</v>
      </c>
      <c r="C5914" s="10" t="s">
        <v>11</v>
      </c>
      <c r="D5914" s="10" t="s">
        <v>405</v>
      </c>
      <c r="E5914" s="11" t="s">
        <v>598</v>
      </c>
      <c r="F5914" s="10" t="s">
        <v>13</v>
      </c>
      <c r="G5914" s="11" t="s">
        <v>415</v>
      </c>
      <c r="H5914" s="42">
        <v>0</v>
      </c>
      <c r="I5914" s="42">
        <v>0</v>
      </c>
      <c r="J5914" s="42">
        <v>0</v>
      </c>
      <c r="K5914" s="42">
        <v>0</v>
      </c>
      <c r="N5914" s="43"/>
    </row>
    <row r="5915" spans="1:14" x14ac:dyDescent="0.3">
      <c r="A5915" s="10" t="s">
        <v>9</v>
      </c>
      <c r="B5915" s="10" t="s">
        <v>343</v>
      </c>
      <c r="C5915" s="10" t="s">
        <v>11</v>
      </c>
      <c r="D5915" s="10" t="s">
        <v>405</v>
      </c>
      <c r="E5915" s="11" t="s">
        <v>598</v>
      </c>
      <c r="F5915" s="10" t="s">
        <v>15</v>
      </c>
      <c r="G5915" s="11" t="s">
        <v>418</v>
      </c>
      <c r="H5915" s="42">
        <v>625266.24589999998</v>
      </c>
      <c r="I5915" s="42">
        <v>408.74180139809999</v>
      </c>
      <c r="J5915" s="42">
        <v>0</v>
      </c>
      <c r="K5915" s="42">
        <v>408.74180139809999</v>
      </c>
      <c r="N5915" s="43"/>
    </row>
    <row r="5916" spans="1:14" x14ac:dyDescent="0.3">
      <c r="A5916" s="10" t="s">
        <v>9</v>
      </c>
      <c r="B5916" s="10" t="s">
        <v>343</v>
      </c>
      <c r="C5916" s="10" t="s">
        <v>11</v>
      </c>
      <c r="D5916" s="10" t="s">
        <v>405</v>
      </c>
      <c r="E5916" s="11" t="s">
        <v>598</v>
      </c>
      <c r="F5916" s="10" t="s">
        <v>17</v>
      </c>
      <c r="G5916" s="11" t="s">
        <v>4798</v>
      </c>
      <c r="H5916" s="42">
        <v>0</v>
      </c>
      <c r="I5916" s="42">
        <v>0</v>
      </c>
      <c r="J5916" s="42">
        <v>0</v>
      </c>
      <c r="K5916" s="42">
        <v>0</v>
      </c>
      <c r="N5916" s="43"/>
    </row>
    <row r="5917" spans="1:14" x14ac:dyDescent="0.3">
      <c r="A5917" s="10" t="s">
        <v>9</v>
      </c>
      <c r="B5917" s="10" t="s">
        <v>343</v>
      </c>
      <c r="C5917" s="10" t="s">
        <v>11</v>
      </c>
      <c r="D5917" s="10" t="s">
        <v>405</v>
      </c>
      <c r="E5917" s="11" t="s">
        <v>598</v>
      </c>
      <c r="F5917" s="10" t="s">
        <v>18</v>
      </c>
      <c r="G5917" s="11" t="s">
        <v>4799</v>
      </c>
      <c r="H5917" s="42">
        <v>2187779.1817000001</v>
      </c>
      <c r="I5917" s="42">
        <v>1430.16964330525</v>
      </c>
      <c r="J5917" s="42">
        <v>370747.12511650799</v>
      </c>
      <c r="K5917" s="42">
        <v>372177.29475981399</v>
      </c>
      <c r="N5917" s="43"/>
    </row>
    <row r="5918" spans="1:14" x14ac:dyDescent="0.3">
      <c r="A5918" s="10" t="s">
        <v>9</v>
      </c>
      <c r="B5918" s="10" t="s">
        <v>343</v>
      </c>
      <c r="C5918" s="10" t="s">
        <v>4800</v>
      </c>
      <c r="D5918" s="10" t="s">
        <v>4725</v>
      </c>
      <c r="E5918" s="11" t="s">
        <v>6275</v>
      </c>
      <c r="F5918" s="10" t="s">
        <v>416</v>
      </c>
      <c r="G5918" s="11" t="s">
        <v>417</v>
      </c>
      <c r="H5918" s="42">
        <v>6355517.0279000001</v>
      </c>
      <c r="I5918" s="42">
        <v>1338.0312038499101</v>
      </c>
      <c r="J5918" s="42">
        <v>852914.72285810905</v>
      </c>
      <c r="K5918" s="42">
        <v>854252.75406195899</v>
      </c>
      <c r="N5918" s="43"/>
    </row>
    <row r="5919" spans="1:14" x14ac:dyDescent="0.3">
      <c r="A5919" s="10" t="s">
        <v>9</v>
      </c>
      <c r="B5919" s="10" t="s">
        <v>343</v>
      </c>
      <c r="C5919" s="10" t="s">
        <v>4800</v>
      </c>
      <c r="D5919" s="10" t="s">
        <v>331</v>
      </c>
      <c r="E5919" s="11" t="s">
        <v>6276</v>
      </c>
      <c r="F5919" s="10" t="s">
        <v>416</v>
      </c>
      <c r="G5919" s="11" t="s">
        <v>417</v>
      </c>
      <c r="H5919" s="42">
        <v>8357725.5464000003</v>
      </c>
      <c r="I5919" s="42">
        <v>2007.7926398224899</v>
      </c>
      <c r="J5919" s="42">
        <v>4581541.20306833</v>
      </c>
      <c r="K5919" s="42">
        <v>4583548.9957081499</v>
      </c>
      <c r="N5919" s="43"/>
    </row>
    <row r="5920" spans="1:14" x14ac:dyDescent="0.3">
      <c r="A5920" s="10" t="s">
        <v>9</v>
      </c>
      <c r="B5920" s="10" t="s">
        <v>343</v>
      </c>
      <c r="C5920" s="10" t="s">
        <v>4800</v>
      </c>
      <c r="D5920" s="10" t="s">
        <v>6277</v>
      </c>
      <c r="E5920" s="11" t="s">
        <v>6278</v>
      </c>
      <c r="F5920" s="10" t="s">
        <v>13</v>
      </c>
      <c r="G5920" s="11" t="s">
        <v>415</v>
      </c>
      <c r="H5920" s="42">
        <v>0</v>
      </c>
      <c r="I5920" s="42">
        <v>0</v>
      </c>
      <c r="J5920" s="42">
        <v>0</v>
      </c>
      <c r="K5920" s="42">
        <v>0</v>
      </c>
      <c r="N5920" s="43"/>
    </row>
    <row r="5921" spans="1:14" x14ac:dyDescent="0.3">
      <c r="A5921" s="10" t="s">
        <v>9</v>
      </c>
      <c r="B5921" s="10" t="s">
        <v>343</v>
      </c>
      <c r="C5921" s="10" t="s">
        <v>4800</v>
      </c>
      <c r="D5921" s="10" t="s">
        <v>6277</v>
      </c>
      <c r="E5921" s="11" t="s">
        <v>6278</v>
      </c>
      <c r="F5921" s="10" t="s">
        <v>416</v>
      </c>
      <c r="G5921" s="11" t="s">
        <v>417</v>
      </c>
      <c r="H5921" s="42">
        <v>4608784.7791999998</v>
      </c>
      <c r="I5921" s="42">
        <v>6346.5457296089398</v>
      </c>
      <c r="J5921" s="42">
        <v>1343638.33344504</v>
      </c>
      <c r="K5921" s="42">
        <v>1349984.8791746499</v>
      </c>
      <c r="N5921" s="43"/>
    </row>
    <row r="5922" spans="1:14" x14ac:dyDescent="0.3">
      <c r="A5922" s="10" t="s">
        <v>9</v>
      </c>
      <c r="B5922" s="10" t="s">
        <v>343</v>
      </c>
      <c r="C5922" s="10" t="s">
        <v>4800</v>
      </c>
      <c r="D5922" s="10" t="s">
        <v>6277</v>
      </c>
      <c r="E5922" s="11" t="s">
        <v>6278</v>
      </c>
      <c r="F5922" s="10" t="s">
        <v>5201</v>
      </c>
      <c r="G5922" s="11" t="s">
        <v>6279</v>
      </c>
      <c r="H5922" s="42">
        <v>0</v>
      </c>
      <c r="I5922" s="42">
        <v>0</v>
      </c>
      <c r="J5922" s="42">
        <v>0</v>
      </c>
      <c r="K5922" s="42">
        <v>0</v>
      </c>
      <c r="N5922" s="43"/>
    </row>
    <row r="5923" spans="1:14" x14ac:dyDescent="0.3">
      <c r="A5923" s="10" t="s">
        <v>9</v>
      </c>
      <c r="B5923" s="10" t="s">
        <v>343</v>
      </c>
      <c r="C5923" s="10" t="s">
        <v>4800</v>
      </c>
      <c r="D5923" s="10" t="s">
        <v>6280</v>
      </c>
      <c r="E5923" s="11" t="s">
        <v>6281</v>
      </c>
      <c r="F5923" s="10" t="s">
        <v>416</v>
      </c>
      <c r="G5923" s="11" t="s">
        <v>417</v>
      </c>
      <c r="H5923" s="42">
        <v>1035910.2249</v>
      </c>
      <c r="I5923" s="42">
        <v>523.75355888014803</v>
      </c>
      <c r="J5923" s="42">
        <v>29427.556963210001</v>
      </c>
      <c r="K5923" s="42">
        <v>29951.3105220902</v>
      </c>
      <c r="N5923" s="43"/>
    </row>
    <row r="5924" spans="1:14" x14ac:dyDescent="0.3">
      <c r="A5924" s="10" t="s">
        <v>9</v>
      </c>
      <c r="B5924" s="10" t="s">
        <v>343</v>
      </c>
      <c r="C5924" s="10" t="s">
        <v>4800</v>
      </c>
      <c r="D5924" s="10" t="s">
        <v>6282</v>
      </c>
      <c r="E5924" s="11" t="s">
        <v>6283</v>
      </c>
      <c r="F5924" s="10" t="s">
        <v>416</v>
      </c>
      <c r="G5924" s="11" t="s">
        <v>417</v>
      </c>
      <c r="H5924" s="42">
        <v>943773.47759999998</v>
      </c>
      <c r="I5924" s="42">
        <v>616.95265639003401</v>
      </c>
      <c r="J5924" s="42">
        <v>124385.23037551501</v>
      </c>
      <c r="K5924" s="42">
        <v>125002.18303190501</v>
      </c>
      <c r="N5924" s="43"/>
    </row>
    <row r="5925" spans="1:14" x14ac:dyDescent="0.3">
      <c r="A5925" s="10" t="s">
        <v>9</v>
      </c>
      <c r="B5925" s="10" t="s">
        <v>343</v>
      </c>
      <c r="C5925" s="10" t="s">
        <v>4800</v>
      </c>
      <c r="D5925" s="10" t="s">
        <v>6282</v>
      </c>
      <c r="E5925" s="11" t="s">
        <v>6283</v>
      </c>
      <c r="F5925" s="10" t="s">
        <v>4802</v>
      </c>
      <c r="G5925" s="11" t="s">
        <v>4803</v>
      </c>
      <c r="H5925" s="42">
        <v>0</v>
      </c>
      <c r="I5925" s="42">
        <v>0</v>
      </c>
      <c r="J5925" s="42">
        <v>0</v>
      </c>
      <c r="K5925" s="42">
        <v>0</v>
      </c>
      <c r="N5925" s="43"/>
    </row>
    <row r="5926" spans="1:14" x14ac:dyDescent="0.3">
      <c r="A5926" s="10" t="s">
        <v>9</v>
      </c>
      <c r="B5926" s="10" t="s">
        <v>343</v>
      </c>
      <c r="C5926" s="10" t="s">
        <v>4800</v>
      </c>
      <c r="D5926" s="10" t="s">
        <v>6284</v>
      </c>
      <c r="E5926" s="11" t="s">
        <v>6285</v>
      </c>
      <c r="F5926" s="10" t="s">
        <v>13</v>
      </c>
      <c r="G5926" s="11" t="s">
        <v>415</v>
      </c>
      <c r="H5926" s="42">
        <v>0</v>
      </c>
      <c r="I5926" s="42">
        <v>0</v>
      </c>
      <c r="J5926" s="42">
        <v>0</v>
      </c>
      <c r="K5926" s="42">
        <v>0</v>
      </c>
      <c r="N5926" s="43"/>
    </row>
    <row r="5927" spans="1:14" x14ac:dyDescent="0.3">
      <c r="A5927" s="10" t="s">
        <v>9</v>
      </c>
      <c r="B5927" s="10" t="s">
        <v>343</v>
      </c>
      <c r="C5927" s="10" t="s">
        <v>4800</v>
      </c>
      <c r="D5927" s="10" t="s">
        <v>6284</v>
      </c>
      <c r="E5927" s="11" t="s">
        <v>6285</v>
      </c>
      <c r="F5927" s="10" t="s">
        <v>416</v>
      </c>
      <c r="G5927" s="11" t="s">
        <v>417</v>
      </c>
      <c r="H5927" s="42">
        <v>11711238.214</v>
      </c>
      <c r="I5927" s="42">
        <v>6730.7741127359204</v>
      </c>
      <c r="J5927" s="42">
        <v>898905.626543722</v>
      </c>
      <c r="K5927" s="42">
        <v>905636.40065645799</v>
      </c>
      <c r="N5927" s="43"/>
    </row>
    <row r="5928" spans="1:14" x14ac:dyDescent="0.3">
      <c r="A5928" s="10" t="s">
        <v>9</v>
      </c>
      <c r="B5928" s="10" t="s">
        <v>343</v>
      </c>
      <c r="C5928" s="10" t="s">
        <v>4800</v>
      </c>
      <c r="D5928" s="10" t="s">
        <v>6284</v>
      </c>
      <c r="E5928" s="11" t="s">
        <v>6285</v>
      </c>
      <c r="F5928" s="10" t="s">
        <v>15</v>
      </c>
      <c r="G5928" s="11" t="s">
        <v>418</v>
      </c>
      <c r="H5928" s="42">
        <v>805395.18729999999</v>
      </c>
      <c r="I5928" s="42">
        <v>462.882999861207</v>
      </c>
      <c r="J5928" s="42">
        <v>0</v>
      </c>
      <c r="K5928" s="42">
        <v>462.882999861207</v>
      </c>
      <c r="N5928" s="43"/>
    </row>
    <row r="5929" spans="1:14" x14ac:dyDescent="0.3">
      <c r="A5929" s="10" t="s">
        <v>9</v>
      </c>
      <c r="B5929" s="10" t="s">
        <v>343</v>
      </c>
      <c r="C5929" s="10" t="s">
        <v>4800</v>
      </c>
      <c r="D5929" s="10" t="s">
        <v>6284</v>
      </c>
      <c r="E5929" s="11" t="s">
        <v>6285</v>
      </c>
      <c r="F5929" s="10" t="s">
        <v>580</v>
      </c>
      <c r="G5929" s="11" t="s">
        <v>581</v>
      </c>
      <c r="H5929" s="42">
        <v>0</v>
      </c>
      <c r="I5929" s="42">
        <v>0</v>
      </c>
      <c r="J5929" s="42">
        <v>0</v>
      </c>
      <c r="K5929" s="42">
        <v>0</v>
      </c>
      <c r="N5929" s="43"/>
    </row>
    <row r="5930" spans="1:14" x14ac:dyDescent="0.3">
      <c r="A5930" s="10" t="s">
        <v>9</v>
      </c>
      <c r="B5930" s="10" t="s">
        <v>343</v>
      </c>
      <c r="C5930" s="10" t="s">
        <v>4800</v>
      </c>
      <c r="D5930" s="10" t="s">
        <v>6284</v>
      </c>
      <c r="E5930" s="11" t="s">
        <v>6285</v>
      </c>
      <c r="F5930" s="10" t="s">
        <v>4802</v>
      </c>
      <c r="G5930" s="11" t="s">
        <v>4803</v>
      </c>
      <c r="H5930" s="42">
        <v>0</v>
      </c>
      <c r="I5930" s="42">
        <v>0</v>
      </c>
      <c r="J5930" s="42">
        <v>0</v>
      </c>
      <c r="K5930" s="42">
        <v>0</v>
      </c>
      <c r="N5930" s="43"/>
    </row>
    <row r="5931" spans="1:14" x14ac:dyDescent="0.3">
      <c r="A5931" s="10" t="s">
        <v>9</v>
      </c>
      <c r="B5931" s="10" t="s">
        <v>343</v>
      </c>
      <c r="C5931" s="10" t="s">
        <v>4800</v>
      </c>
      <c r="D5931" s="10" t="s">
        <v>6286</v>
      </c>
      <c r="E5931" s="11" t="s">
        <v>6287</v>
      </c>
      <c r="F5931" s="10" t="s">
        <v>416</v>
      </c>
      <c r="G5931" s="11" t="s">
        <v>417</v>
      </c>
      <c r="H5931" s="42">
        <v>1635660.6401</v>
      </c>
      <c r="I5931" s="42">
        <v>453.49272432165299</v>
      </c>
      <c r="J5931" s="42">
        <v>159013.589819065</v>
      </c>
      <c r="K5931" s="42">
        <v>159467.082543386</v>
      </c>
      <c r="N5931" s="43"/>
    </row>
    <row r="5932" spans="1:14" x14ac:dyDescent="0.3">
      <c r="A5932" s="10" t="s">
        <v>9</v>
      </c>
      <c r="B5932" s="10" t="s">
        <v>343</v>
      </c>
      <c r="C5932" s="10" t="s">
        <v>4800</v>
      </c>
      <c r="D5932" s="10" t="s">
        <v>6286</v>
      </c>
      <c r="E5932" s="11" t="s">
        <v>6287</v>
      </c>
      <c r="F5932" s="10" t="s">
        <v>15</v>
      </c>
      <c r="G5932" s="11" t="s">
        <v>418</v>
      </c>
      <c r="H5932" s="42">
        <v>815010.21550000005</v>
      </c>
      <c r="I5932" s="42">
        <v>225.96447815337501</v>
      </c>
      <c r="J5932" s="42">
        <v>0</v>
      </c>
      <c r="K5932" s="42">
        <v>225.96447815337501</v>
      </c>
      <c r="N5932" s="43"/>
    </row>
    <row r="5933" spans="1:14" x14ac:dyDescent="0.3">
      <c r="A5933" s="10" t="s">
        <v>9</v>
      </c>
      <c r="B5933" s="10" t="s">
        <v>343</v>
      </c>
      <c r="C5933" s="10" t="s">
        <v>4800</v>
      </c>
      <c r="D5933" s="10" t="s">
        <v>6286</v>
      </c>
      <c r="E5933" s="11" t="s">
        <v>6287</v>
      </c>
      <c r="F5933" s="10" t="s">
        <v>4802</v>
      </c>
      <c r="G5933" s="11" t="s">
        <v>4803</v>
      </c>
      <c r="H5933" s="42">
        <v>0</v>
      </c>
      <c r="I5933" s="42">
        <v>0</v>
      </c>
      <c r="J5933" s="42">
        <v>0</v>
      </c>
      <c r="K5933" s="42">
        <v>0</v>
      </c>
      <c r="N5933" s="43"/>
    </row>
    <row r="5934" spans="1:14" x14ac:dyDescent="0.3">
      <c r="A5934" s="10" t="s">
        <v>9</v>
      </c>
      <c r="B5934" s="10" t="s">
        <v>343</v>
      </c>
      <c r="C5934" s="10" t="s">
        <v>4806</v>
      </c>
      <c r="D5934" s="10" t="s">
        <v>6288</v>
      </c>
      <c r="E5934" s="11" t="s">
        <v>6289</v>
      </c>
      <c r="F5934" s="10" t="s">
        <v>13</v>
      </c>
      <c r="G5934" s="11" t="s">
        <v>415</v>
      </c>
      <c r="H5934" s="42">
        <v>0</v>
      </c>
      <c r="I5934" s="42">
        <v>0</v>
      </c>
      <c r="J5934" s="42">
        <v>0</v>
      </c>
      <c r="K5934" s="42">
        <v>0</v>
      </c>
      <c r="N5934" s="43"/>
    </row>
    <row r="5935" spans="1:14" x14ac:dyDescent="0.3">
      <c r="A5935" s="10" t="s">
        <v>9</v>
      </c>
      <c r="B5935" s="10" t="s">
        <v>343</v>
      </c>
      <c r="C5935" s="10" t="s">
        <v>4806</v>
      </c>
      <c r="D5935" s="10" t="s">
        <v>6288</v>
      </c>
      <c r="E5935" s="11" t="s">
        <v>6289</v>
      </c>
      <c r="F5935" s="10" t="s">
        <v>5388</v>
      </c>
      <c r="G5935" s="11" t="s">
        <v>5389</v>
      </c>
      <c r="H5935" s="42">
        <v>11918879.488500001</v>
      </c>
      <c r="I5935" s="42">
        <v>2509.2895826753902</v>
      </c>
      <c r="J5935" s="42">
        <v>1599521.7621385099</v>
      </c>
      <c r="K5935" s="42">
        <v>1602031.0517211801</v>
      </c>
      <c r="N5935" s="43"/>
    </row>
    <row r="5936" spans="1:14" x14ac:dyDescent="0.3">
      <c r="A5936" s="10" t="s">
        <v>9</v>
      </c>
      <c r="B5936" s="10" t="s">
        <v>343</v>
      </c>
      <c r="C5936" s="10" t="s">
        <v>4806</v>
      </c>
      <c r="D5936" s="10" t="s">
        <v>6290</v>
      </c>
      <c r="E5936" s="11" t="s">
        <v>6291</v>
      </c>
      <c r="F5936" s="10" t="s">
        <v>5388</v>
      </c>
      <c r="G5936" s="11" t="s">
        <v>5389</v>
      </c>
      <c r="H5936" s="42">
        <v>3631665.7974</v>
      </c>
      <c r="I5936" s="42">
        <v>3313.32028217893</v>
      </c>
      <c r="J5936" s="42">
        <v>3246227.79428192</v>
      </c>
      <c r="K5936" s="42">
        <v>3249541.1145640998</v>
      </c>
      <c r="N5936" s="43"/>
    </row>
    <row r="5937" spans="1:14" x14ac:dyDescent="0.3">
      <c r="A5937" s="10" t="s">
        <v>9</v>
      </c>
      <c r="B5937" s="10" t="s">
        <v>343</v>
      </c>
      <c r="C5937" s="10" t="s">
        <v>4806</v>
      </c>
      <c r="D5937" s="10" t="s">
        <v>6290</v>
      </c>
      <c r="E5937" s="11" t="s">
        <v>6291</v>
      </c>
      <c r="F5937" s="10" t="s">
        <v>6292</v>
      </c>
      <c r="G5937" s="11" t="s">
        <v>6293</v>
      </c>
      <c r="H5937" s="42">
        <v>10502168.199899999</v>
      </c>
      <c r="I5937" s="42">
        <v>9581.5663789280206</v>
      </c>
      <c r="J5937" s="42">
        <v>292259.25070948998</v>
      </c>
      <c r="K5937" s="42">
        <v>301840.81708841899</v>
      </c>
      <c r="N5937" s="43"/>
    </row>
    <row r="5938" spans="1:14" x14ac:dyDescent="0.3">
      <c r="A5938" s="10" t="s">
        <v>9</v>
      </c>
      <c r="B5938" s="10" t="s">
        <v>343</v>
      </c>
      <c r="C5938" s="10" t="s">
        <v>4806</v>
      </c>
      <c r="D5938" s="10" t="s">
        <v>6206</v>
      </c>
      <c r="E5938" s="11" t="s">
        <v>6294</v>
      </c>
      <c r="F5938" s="10" t="s">
        <v>5388</v>
      </c>
      <c r="G5938" s="11" t="s">
        <v>5389</v>
      </c>
      <c r="H5938" s="42">
        <v>218263.60320000001</v>
      </c>
      <c r="I5938" s="42">
        <v>275.44388767445798</v>
      </c>
      <c r="J5938" s="42">
        <v>217988.159312326</v>
      </c>
      <c r="K5938" s="42">
        <v>218263.60320000001</v>
      </c>
      <c r="N5938" s="43"/>
    </row>
    <row r="5939" spans="1:14" x14ac:dyDescent="0.3">
      <c r="A5939" s="10" t="s">
        <v>9</v>
      </c>
      <c r="B5939" s="10" t="s">
        <v>343</v>
      </c>
      <c r="C5939" s="10" t="s">
        <v>4806</v>
      </c>
      <c r="D5939" s="10" t="s">
        <v>6206</v>
      </c>
      <c r="E5939" s="11" t="s">
        <v>6294</v>
      </c>
      <c r="F5939" s="10" t="s">
        <v>6292</v>
      </c>
      <c r="G5939" s="11" t="s">
        <v>6293</v>
      </c>
      <c r="H5939" s="42">
        <v>2215492.9180000001</v>
      </c>
      <c r="I5939" s="42">
        <v>2795.9035480073999</v>
      </c>
      <c r="J5939" s="42">
        <v>41126.503207432201</v>
      </c>
      <c r="K5939" s="42">
        <v>43922.406755439602</v>
      </c>
      <c r="N5939" s="43"/>
    </row>
    <row r="5940" spans="1:14" x14ac:dyDescent="0.3">
      <c r="A5940" s="10" t="s">
        <v>9</v>
      </c>
      <c r="B5940" s="10" t="s">
        <v>343</v>
      </c>
      <c r="C5940" s="10" t="s">
        <v>4806</v>
      </c>
      <c r="D5940" s="10" t="s">
        <v>6295</v>
      </c>
      <c r="E5940" s="11" t="s">
        <v>6296</v>
      </c>
      <c r="F5940" s="10" t="s">
        <v>244</v>
      </c>
      <c r="G5940" s="11" t="s">
        <v>656</v>
      </c>
      <c r="H5940" s="42">
        <v>0</v>
      </c>
      <c r="I5940" s="42">
        <v>0</v>
      </c>
      <c r="J5940" s="42">
        <v>0</v>
      </c>
      <c r="K5940" s="42">
        <v>0</v>
      </c>
      <c r="N5940" s="43"/>
    </row>
    <row r="5941" spans="1:14" x14ac:dyDescent="0.3">
      <c r="A5941" s="10" t="s">
        <v>9</v>
      </c>
      <c r="B5941" s="10" t="s">
        <v>343</v>
      </c>
      <c r="C5941" s="10" t="s">
        <v>4806</v>
      </c>
      <c r="D5941" s="10" t="s">
        <v>6295</v>
      </c>
      <c r="E5941" s="11" t="s">
        <v>6296</v>
      </c>
      <c r="F5941" s="10" t="s">
        <v>4865</v>
      </c>
      <c r="G5941" s="11" t="s">
        <v>4866</v>
      </c>
      <c r="H5941" s="42">
        <v>0</v>
      </c>
      <c r="I5941" s="42">
        <v>0</v>
      </c>
      <c r="J5941" s="42">
        <v>0</v>
      </c>
      <c r="K5941" s="42">
        <v>0</v>
      </c>
      <c r="N5941" s="43"/>
    </row>
    <row r="5942" spans="1:14" x14ac:dyDescent="0.3">
      <c r="A5942" s="10" t="s">
        <v>9</v>
      </c>
      <c r="B5942" s="10" t="s">
        <v>343</v>
      </c>
      <c r="C5942" s="10" t="s">
        <v>4806</v>
      </c>
      <c r="D5942" s="10" t="s">
        <v>6295</v>
      </c>
      <c r="E5942" s="11" t="s">
        <v>6296</v>
      </c>
      <c r="F5942" s="10" t="s">
        <v>5388</v>
      </c>
      <c r="G5942" s="11" t="s">
        <v>5389</v>
      </c>
      <c r="H5942" s="42">
        <v>2227375.0260999999</v>
      </c>
      <c r="I5942" s="42">
        <v>1456.05377964988</v>
      </c>
      <c r="J5942" s="42">
        <v>293558.31917577802</v>
      </c>
      <c r="K5942" s="42">
        <v>295014.37295542803</v>
      </c>
      <c r="N5942" s="43"/>
    </row>
    <row r="5943" spans="1:14" x14ac:dyDescent="0.3">
      <c r="A5943" s="10" t="s">
        <v>9</v>
      </c>
      <c r="B5943" s="10" t="s">
        <v>343</v>
      </c>
      <c r="C5943" s="10" t="s">
        <v>4806</v>
      </c>
      <c r="D5943" s="10" t="s">
        <v>6295</v>
      </c>
      <c r="E5943" s="11" t="s">
        <v>6296</v>
      </c>
      <c r="F5943" s="10" t="s">
        <v>6292</v>
      </c>
      <c r="G5943" s="11" t="s">
        <v>6293</v>
      </c>
      <c r="H5943" s="42">
        <v>0</v>
      </c>
      <c r="I5943" s="42">
        <v>0</v>
      </c>
      <c r="J5943" s="42">
        <v>0</v>
      </c>
      <c r="K5943" s="42">
        <v>0</v>
      </c>
      <c r="N5943" s="43"/>
    </row>
    <row r="5944" spans="1:14" x14ac:dyDescent="0.3">
      <c r="A5944" s="10" t="s">
        <v>9</v>
      </c>
      <c r="B5944" s="10" t="s">
        <v>343</v>
      </c>
      <c r="C5944" s="10" t="s">
        <v>4806</v>
      </c>
      <c r="D5944" s="10" t="s">
        <v>6297</v>
      </c>
      <c r="E5944" s="11" t="s">
        <v>6298</v>
      </c>
      <c r="F5944" s="10" t="s">
        <v>4899</v>
      </c>
      <c r="G5944" s="11" t="s">
        <v>4900</v>
      </c>
      <c r="H5944" s="42">
        <v>1571905.3977999999</v>
      </c>
      <c r="I5944" s="42">
        <v>376.74539277796799</v>
      </c>
      <c r="J5944" s="42">
        <v>860760.74192915997</v>
      </c>
      <c r="K5944" s="42">
        <v>861137.48732193804</v>
      </c>
      <c r="N5944" s="43"/>
    </row>
    <row r="5945" spans="1:14" x14ac:dyDescent="0.3">
      <c r="A5945" s="10" t="s">
        <v>9</v>
      </c>
      <c r="B5945" s="10" t="s">
        <v>343</v>
      </c>
      <c r="C5945" s="10" t="s">
        <v>4806</v>
      </c>
      <c r="D5945" s="10" t="s">
        <v>6297</v>
      </c>
      <c r="E5945" s="11" t="s">
        <v>6298</v>
      </c>
      <c r="F5945" s="10" t="s">
        <v>4903</v>
      </c>
      <c r="G5945" s="11" t="s">
        <v>4904</v>
      </c>
      <c r="H5945" s="42">
        <v>172366.26519999999</v>
      </c>
      <c r="I5945" s="42">
        <v>41.3117713177271</v>
      </c>
      <c r="J5945" s="42">
        <v>94386.160020837502</v>
      </c>
      <c r="K5945" s="42">
        <v>94427.471792155295</v>
      </c>
      <c r="N5945" s="43"/>
    </row>
    <row r="5946" spans="1:14" x14ac:dyDescent="0.3">
      <c r="A5946" s="10" t="s">
        <v>9</v>
      </c>
      <c r="B5946" s="10" t="s">
        <v>343</v>
      </c>
      <c r="C5946" s="10" t="s">
        <v>4806</v>
      </c>
      <c r="D5946" s="10" t="s">
        <v>6299</v>
      </c>
      <c r="E5946" s="11" t="s">
        <v>6300</v>
      </c>
      <c r="F5946" s="10" t="s">
        <v>6301</v>
      </c>
      <c r="G5946" s="11" t="s">
        <v>6302</v>
      </c>
      <c r="H5946" s="42">
        <v>266043.5834</v>
      </c>
      <c r="I5946" s="42">
        <v>63.7638209469267</v>
      </c>
      <c r="J5946" s="42">
        <v>145682.986119118</v>
      </c>
      <c r="K5946" s="42">
        <v>145746.74994006599</v>
      </c>
      <c r="N5946" s="43"/>
    </row>
    <row r="5947" spans="1:14" x14ac:dyDescent="0.3">
      <c r="A5947" s="10" t="s">
        <v>9</v>
      </c>
      <c r="B5947" s="10" t="s">
        <v>343</v>
      </c>
      <c r="C5947" s="10" t="s">
        <v>4806</v>
      </c>
      <c r="D5947" s="10" t="s">
        <v>19</v>
      </c>
      <c r="E5947" s="11" t="s">
        <v>6303</v>
      </c>
      <c r="F5947" s="10" t="s">
        <v>6301</v>
      </c>
      <c r="G5947" s="11" t="s">
        <v>6302</v>
      </c>
      <c r="H5947" s="42">
        <v>566906.61979999999</v>
      </c>
      <c r="I5947" s="42">
        <v>780.66105474860296</v>
      </c>
      <c r="J5947" s="42">
        <v>165275.12181851</v>
      </c>
      <c r="K5947" s="42">
        <v>166055.78287325901</v>
      </c>
      <c r="N5947" s="43"/>
    </row>
    <row r="5948" spans="1:14" x14ac:dyDescent="0.3">
      <c r="A5948" s="10" t="s">
        <v>9</v>
      </c>
      <c r="B5948" s="10" t="s">
        <v>343</v>
      </c>
      <c r="C5948" s="10" t="s">
        <v>4806</v>
      </c>
      <c r="D5948" s="10" t="s">
        <v>6304</v>
      </c>
      <c r="E5948" s="11" t="s">
        <v>6305</v>
      </c>
      <c r="F5948" s="10" t="s">
        <v>4893</v>
      </c>
      <c r="G5948" s="11" t="s">
        <v>4894</v>
      </c>
      <c r="H5948" s="42">
        <v>3329291.8853000002</v>
      </c>
      <c r="I5948" s="42">
        <v>797.94584382175105</v>
      </c>
      <c r="J5948" s="42">
        <v>1823089.19953292</v>
      </c>
      <c r="K5948" s="42">
        <v>1823887.14537674</v>
      </c>
      <c r="N5948" s="43"/>
    </row>
    <row r="5949" spans="1:14" x14ac:dyDescent="0.3">
      <c r="A5949" s="10" t="s">
        <v>9</v>
      </c>
      <c r="B5949" s="10" t="s">
        <v>343</v>
      </c>
      <c r="C5949" s="10" t="s">
        <v>4806</v>
      </c>
      <c r="D5949" s="10" t="s">
        <v>6306</v>
      </c>
      <c r="E5949" s="11" t="s">
        <v>6307</v>
      </c>
      <c r="F5949" s="10" t="s">
        <v>6308</v>
      </c>
      <c r="G5949" s="11" t="s">
        <v>6309</v>
      </c>
      <c r="H5949" s="42">
        <v>131427.546</v>
      </c>
      <c r="I5949" s="42">
        <v>165.85868505128599</v>
      </c>
      <c r="J5949" s="42">
        <v>13992.691515049601</v>
      </c>
      <c r="K5949" s="42">
        <v>14158.550200100901</v>
      </c>
      <c r="N5949" s="43"/>
    </row>
    <row r="5950" spans="1:14" x14ac:dyDescent="0.3">
      <c r="A5950" s="10" t="s">
        <v>9</v>
      </c>
      <c r="B5950" s="10" t="s">
        <v>343</v>
      </c>
      <c r="C5950" s="10" t="s">
        <v>4806</v>
      </c>
      <c r="D5950" s="10" t="s">
        <v>6310</v>
      </c>
      <c r="E5950" s="11" t="s">
        <v>6311</v>
      </c>
      <c r="F5950" s="10" t="s">
        <v>13</v>
      </c>
      <c r="G5950" s="11" t="s">
        <v>415</v>
      </c>
      <c r="H5950" s="42">
        <v>0</v>
      </c>
      <c r="I5950" s="42">
        <v>0</v>
      </c>
      <c r="J5950" s="42">
        <v>0</v>
      </c>
      <c r="K5950" s="42">
        <v>0</v>
      </c>
      <c r="N5950" s="43"/>
    </row>
    <row r="5951" spans="1:14" x14ac:dyDescent="0.3">
      <c r="A5951" s="10" t="s">
        <v>9</v>
      </c>
      <c r="B5951" s="10" t="s">
        <v>343</v>
      </c>
      <c r="C5951" s="10" t="s">
        <v>4806</v>
      </c>
      <c r="D5951" s="10" t="s">
        <v>6310</v>
      </c>
      <c r="E5951" s="11" t="s">
        <v>6311</v>
      </c>
      <c r="F5951" s="10" t="s">
        <v>6312</v>
      </c>
      <c r="G5951" s="11" t="s">
        <v>6313</v>
      </c>
      <c r="H5951" s="42">
        <v>0</v>
      </c>
      <c r="I5951" s="42">
        <v>0</v>
      </c>
      <c r="J5951" s="42">
        <v>0</v>
      </c>
      <c r="K5951" s="42">
        <v>0</v>
      </c>
      <c r="N5951" s="43"/>
    </row>
    <row r="5952" spans="1:14" x14ac:dyDescent="0.3">
      <c r="A5952" s="10" t="s">
        <v>9</v>
      </c>
      <c r="B5952" s="10" t="s">
        <v>343</v>
      </c>
      <c r="C5952" s="10" t="s">
        <v>4806</v>
      </c>
      <c r="D5952" s="10" t="s">
        <v>6310</v>
      </c>
      <c r="E5952" s="11" t="s">
        <v>6311</v>
      </c>
      <c r="F5952" s="10" t="s">
        <v>6314</v>
      </c>
      <c r="G5952" s="11" t="s">
        <v>6315</v>
      </c>
      <c r="H5952" s="42">
        <v>0</v>
      </c>
      <c r="I5952" s="42">
        <v>0</v>
      </c>
      <c r="J5952" s="42">
        <v>0</v>
      </c>
      <c r="K5952" s="42">
        <v>0</v>
      </c>
      <c r="N5952" s="43"/>
    </row>
    <row r="5953" spans="1:14" x14ac:dyDescent="0.3">
      <c r="A5953" s="10" t="s">
        <v>9</v>
      </c>
      <c r="B5953" s="10" t="s">
        <v>343</v>
      </c>
      <c r="C5953" s="10" t="s">
        <v>4806</v>
      </c>
      <c r="D5953" s="10" t="s">
        <v>6316</v>
      </c>
      <c r="E5953" s="11" t="s">
        <v>6317</v>
      </c>
      <c r="F5953" s="10" t="s">
        <v>5388</v>
      </c>
      <c r="G5953" s="11" t="s">
        <v>5389</v>
      </c>
      <c r="H5953" s="42">
        <v>324549.99400000001</v>
      </c>
      <c r="I5953" s="42">
        <v>27.890385251054798</v>
      </c>
      <c r="J5953" s="42">
        <v>5815.3804219792</v>
      </c>
      <c r="K5953" s="42">
        <v>5843.2708072302603</v>
      </c>
      <c r="N5953" s="43"/>
    </row>
    <row r="5954" spans="1:14" x14ac:dyDescent="0.3">
      <c r="A5954" s="10" t="s">
        <v>9</v>
      </c>
      <c r="B5954" s="10" t="s">
        <v>343</v>
      </c>
      <c r="C5954" s="10" t="s">
        <v>4806</v>
      </c>
      <c r="D5954" s="10" t="s">
        <v>6318</v>
      </c>
      <c r="E5954" s="11" t="s">
        <v>6319</v>
      </c>
      <c r="F5954" s="10" t="s">
        <v>4907</v>
      </c>
      <c r="G5954" s="11" t="s">
        <v>4908</v>
      </c>
      <c r="H5954" s="42">
        <v>532021.08470000001</v>
      </c>
      <c r="I5954" s="42">
        <v>950.11773317654604</v>
      </c>
      <c r="J5954" s="42">
        <v>127222.163045593</v>
      </c>
      <c r="K5954" s="42">
        <v>128172.28077877</v>
      </c>
      <c r="N5954" s="43"/>
    </row>
    <row r="5955" spans="1:14" x14ac:dyDescent="0.3">
      <c r="A5955" s="10" t="s">
        <v>9</v>
      </c>
      <c r="B5955" s="10" t="s">
        <v>343</v>
      </c>
      <c r="C5955" s="10" t="s">
        <v>4806</v>
      </c>
      <c r="D5955" s="10" t="s">
        <v>6318</v>
      </c>
      <c r="E5955" s="11" t="s">
        <v>6319</v>
      </c>
      <c r="F5955" s="10" t="s">
        <v>4909</v>
      </c>
      <c r="G5955" s="11" t="s">
        <v>4910</v>
      </c>
      <c r="H5955" s="42">
        <v>22510.696</v>
      </c>
      <c r="I5955" s="42">
        <v>40.201059917686699</v>
      </c>
      <c r="J5955" s="42">
        <v>5382.9810989363395</v>
      </c>
      <c r="K5955" s="42">
        <v>5423.1821588540197</v>
      </c>
      <c r="N5955" s="43"/>
    </row>
    <row r="5956" spans="1:14" x14ac:dyDescent="0.3">
      <c r="A5956" s="10" t="s">
        <v>9</v>
      </c>
      <c r="B5956" s="10" t="s">
        <v>343</v>
      </c>
      <c r="C5956" s="10" t="s">
        <v>4806</v>
      </c>
      <c r="D5956" s="10" t="s">
        <v>6320</v>
      </c>
      <c r="E5956" s="11" t="s">
        <v>6321</v>
      </c>
      <c r="F5956" s="10" t="s">
        <v>6312</v>
      </c>
      <c r="G5956" s="11" t="s">
        <v>6313</v>
      </c>
      <c r="H5956" s="42">
        <v>265912.81020000001</v>
      </c>
      <c r="I5956" s="42">
        <v>22.851366067040701</v>
      </c>
      <c r="J5956" s="42">
        <v>4764.7024465796003</v>
      </c>
      <c r="K5956" s="42">
        <v>4787.5538126466399</v>
      </c>
      <c r="N5956" s="43"/>
    </row>
    <row r="5957" spans="1:14" x14ac:dyDescent="0.3">
      <c r="A5957" s="10" t="s">
        <v>9</v>
      </c>
      <c r="B5957" s="10" t="s">
        <v>343</v>
      </c>
      <c r="C5957" s="10" t="s">
        <v>4806</v>
      </c>
      <c r="D5957" s="10" t="s">
        <v>6322</v>
      </c>
      <c r="E5957" s="11" t="s">
        <v>6323</v>
      </c>
      <c r="F5957" s="10" t="s">
        <v>5388</v>
      </c>
      <c r="G5957" s="11" t="s">
        <v>5389</v>
      </c>
      <c r="H5957" s="42">
        <v>351290.60609999998</v>
      </c>
      <c r="I5957" s="42">
        <v>154.71770404898999</v>
      </c>
      <c r="J5957" s="42">
        <v>14827.529122927001</v>
      </c>
      <c r="K5957" s="42">
        <v>14982.246826975999</v>
      </c>
      <c r="N5957" s="43"/>
    </row>
    <row r="5958" spans="1:14" x14ac:dyDescent="0.3">
      <c r="A5958" s="10" t="s">
        <v>9</v>
      </c>
      <c r="B5958" s="10" t="s">
        <v>343</v>
      </c>
      <c r="C5958" s="10" t="s">
        <v>4806</v>
      </c>
      <c r="D5958" s="10" t="s">
        <v>6324</v>
      </c>
      <c r="E5958" s="11" t="s">
        <v>6325</v>
      </c>
      <c r="F5958" s="10" t="s">
        <v>4809</v>
      </c>
      <c r="G5958" s="11" t="s">
        <v>4810</v>
      </c>
      <c r="H5958" s="42">
        <v>5821986.8432</v>
      </c>
      <c r="I5958" s="42">
        <v>3265.4223247249001</v>
      </c>
      <c r="J5958" s="42">
        <v>771295.54072682105</v>
      </c>
      <c r="K5958" s="42">
        <v>774560.96305154602</v>
      </c>
      <c r="N5958" s="43"/>
    </row>
    <row r="5959" spans="1:14" x14ac:dyDescent="0.3">
      <c r="A5959" s="10" t="s">
        <v>9</v>
      </c>
      <c r="B5959" s="10" t="s">
        <v>343</v>
      </c>
      <c r="C5959" s="10" t="s">
        <v>4806</v>
      </c>
      <c r="D5959" s="10" t="s">
        <v>6326</v>
      </c>
      <c r="E5959" s="11" t="s">
        <v>6327</v>
      </c>
      <c r="F5959" s="10" t="s">
        <v>6328</v>
      </c>
      <c r="G5959" s="11" t="s">
        <v>6329</v>
      </c>
      <c r="H5959" s="42">
        <v>0</v>
      </c>
      <c r="I5959" s="42">
        <v>0</v>
      </c>
      <c r="J5959" s="42">
        <v>0</v>
      </c>
      <c r="K5959" s="42">
        <v>0</v>
      </c>
      <c r="N5959" s="43"/>
    </row>
    <row r="5960" spans="1:14" x14ac:dyDescent="0.3">
      <c r="A5960" s="10" t="s">
        <v>9</v>
      </c>
      <c r="B5960" s="10" t="s">
        <v>343</v>
      </c>
      <c r="C5960" s="10" t="s">
        <v>4806</v>
      </c>
      <c r="D5960" s="10" t="s">
        <v>6330</v>
      </c>
      <c r="E5960" s="11" t="s">
        <v>6331</v>
      </c>
      <c r="F5960" s="10" t="s">
        <v>6308</v>
      </c>
      <c r="G5960" s="11" t="s">
        <v>6309</v>
      </c>
      <c r="H5960" s="42">
        <v>211860.82939999999</v>
      </c>
      <c r="I5960" s="42">
        <v>93.3091307924321</v>
      </c>
      <c r="J5960" s="42">
        <v>8942.3758112497908</v>
      </c>
      <c r="K5960" s="42">
        <v>9035.6849420422204</v>
      </c>
      <c r="N5960" s="43"/>
    </row>
    <row r="5961" spans="1:14" x14ac:dyDescent="0.3">
      <c r="A5961" s="10" t="s">
        <v>9</v>
      </c>
      <c r="B5961" s="10" t="s">
        <v>187</v>
      </c>
      <c r="C5961" s="10" t="s">
        <v>4722</v>
      </c>
      <c r="D5961" s="10" t="s">
        <v>4723</v>
      </c>
      <c r="E5961" s="11" t="s">
        <v>6332</v>
      </c>
      <c r="F5961" s="10" t="s">
        <v>416</v>
      </c>
      <c r="G5961" s="11" t="s">
        <v>417</v>
      </c>
      <c r="H5961" s="42">
        <v>32465079.888599999</v>
      </c>
      <c r="I5961" s="42">
        <v>58515.423933513099</v>
      </c>
      <c r="J5961" s="42">
        <v>4252326.4757779399</v>
      </c>
      <c r="K5961" s="42">
        <v>4310841.8997114599</v>
      </c>
      <c r="N5961" s="43"/>
    </row>
    <row r="5962" spans="1:14" x14ac:dyDescent="0.3">
      <c r="A5962" s="10" t="s">
        <v>9</v>
      </c>
      <c r="B5962" s="10" t="s">
        <v>187</v>
      </c>
      <c r="C5962" s="10" t="s">
        <v>4722</v>
      </c>
      <c r="D5962" s="10" t="s">
        <v>4723</v>
      </c>
      <c r="E5962" s="11" t="s">
        <v>6332</v>
      </c>
      <c r="F5962" s="10" t="s">
        <v>4725</v>
      </c>
      <c r="G5962" s="11" t="s">
        <v>4726</v>
      </c>
      <c r="H5962" s="42">
        <v>781156.35930000001</v>
      </c>
      <c r="I5962" s="42">
        <v>1407.9649786050099</v>
      </c>
      <c r="J5962" s="42">
        <v>102317.070492268</v>
      </c>
      <c r="K5962" s="42">
        <v>103725.035470873</v>
      </c>
      <c r="N5962" s="43"/>
    </row>
    <row r="5963" spans="1:14" x14ac:dyDescent="0.3">
      <c r="A5963" s="10" t="s">
        <v>9</v>
      </c>
      <c r="B5963" s="10" t="s">
        <v>187</v>
      </c>
      <c r="C5963" s="10" t="s">
        <v>4722</v>
      </c>
      <c r="D5963" s="10" t="s">
        <v>4723</v>
      </c>
      <c r="E5963" s="11" t="s">
        <v>6332</v>
      </c>
      <c r="F5963" s="10" t="s">
        <v>4784</v>
      </c>
      <c r="G5963" s="11" t="s">
        <v>4785</v>
      </c>
      <c r="H5963" s="42">
        <v>0</v>
      </c>
      <c r="I5963" s="42">
        <v>0</v>
      </c>
      <c r="J5963" s="42">
        <v>0</v>
      </c>
      <c r="K5963" s="42">
        <v>0</v>
      </c>
      <c r="N5963" s="43"/>
    </row>
    <row r="5964" spans="1:14" x14ac:dyDescent="0.3">
      <c r="A5964" s="10" t="s">
        <v>9</v>
      </c>
      <c r="B5964" s="10" t="s">
        <v>187</v>
      </c>
      <c r="C5964" s="10" t="s">
        <v>4722</v>
      </c>
      <c r="D5964" s="10" t="s">
        <v>4723</v>
      </c>
      <c r="E5964" s="11" t="s">
        <v>6332</v>
      </c>
      <c r="F5964" s="10" t="s">
        <v>4729</v>
      </c>
      <c r="G5964" s="11" t="s">
        <v>4730</v>
      </c>
      <c r="H5964" s="42">
        <v>0</v>
      </c>
      <c r="I5964" s="42">
        <v>0</v>
      </c>
      <c r="J5964" s="42">
        <v>0</v>
      </c>
      <c r="K5964" s="42">
        <v>0</v>
      </c>
      <c r="N5964" s="43"/>
    </row>
    <row r="5965" spans="1:14" x14ac:dyDescent="0.3">
      <c r="A5965" s="10" t="s">
        <v>9</v>
      </c>
      <c r="B5965" s="10" t="s">
        <v>187</v>
      </c>
      <c r="C5965" s="10" t="s">
        <v>4722</v>
      </c>
      <c r="D5965" s="10" t="s">
        <v>4723</v>
      </c>
      <c r="E5965" s="11" t="s">
        <v>6332</v>
      </c>
      <c r="F5965" s="10" t="s">
        <v>4731</v>
      </c>
      <c r="G5965" s="11" t="s">
        <v>4732</v>
      </c>
      <c r="H5965" s="42">
        <v>0</v>
      </c>
      <c r="I5965" s="42">
        <v>0</v>
      </c>
      <c r="J5965" s="42">
        <v>0</v>
      </c>
      <c r="K5965" s="42">
        <v>0</v>
      </c>
      <c r="N5965" s="43"/>
    </row>
    <row r="5966" spans="1:14" x14ac:dyDescent="0.3">
      <c r="A5966" s="10" t="s">
        <v>9</v>
      </c>
      <c r="B5966" s="10" t="s">
        <v>187</v>
      </c>
      <c r="C5966" s="10" t="s">
        <v>4722</v>
      </c>
      <c r="D5966" s="10" t="s">
        <v>4723</v>
      </c>
      <c r="E5966" s="11" t="s">
        <v>6332</v>
      </c>
      <c r="F5966" s="10" t="s">
        <v>4733</v>
      </c>
      <c r="G5966" s="11" t="s">
        <v>4734</v>
      </c>
      <c r="H5966" s="42">
        <v>986140.65170000005</v>
      </c>
      <c r="I5966" s="42">
        <v>1777.4309658985201</v>
      </c>
      <c r="J5966" s="42">
        <v>129166.230834211</v>
      </c>
      <c r="K5966" s="42">
        <v>130943.661800109</v>
      </c>
      <c r="N5966" s="43"/>
    </row>
    <row r="5967" spans="1:14" x14ac:dyDescent="0.3">
      <c r="A5967" s="10" t="s">
        <v>9</v>
      </c>
      <c r="B5967" s="10" t="s">
        <v>187</v>
      </c>
      <c r="C5967" s="10" t="s">
        <v>4722</v>
      </c>
      <c r="D5967" s="10" t="s">
        <v>4723</v>
      </c>
      <c r="E5967" s="11" t="s">
        <v>6332</v>
      </c>
      <c r="F5967" s="10" t="s">
        <v>4812</v>
      </c>
      <c r="G5967" s="11" t="s">
        <v>4813</v>
      </c>
      <c r="H5967" s="42">
        <v>587252.29850000003</v>
      </c>
      <c r="I5967" s="42">
        <v>1058.4701257597901</v>
      </c>
      <c r="J5967" s="42">
        <v>76919.216114754599</v>
      </c>
      <c r="K5967" s="42">
        <v>77977.686240514406</v>
      </c>
      <c r="N5967" s="43"/>
    </row>
    <row r="5968" spans="1:14" x14ac:dyDescent="0.3">
      <c r="A5968" s="10" t="s">
        <v>9</v>
      </c>
      <c r="B5968" s="10" t="s">
        <v>187</v>
      </c>
      <c r="C5968" s="10" t="s">
        <v>4722</v>
      </c>
      <c r="D5968" s="10" t="s">
        <v>4723</v>
      </c>
      <c r="E5968" s="11" t="s">
        <v>6332</v>
      </c>
      <c r="F5968" s="10" t="s">
        <v>4735</v>
      </c>
      <c r="G5968" s="11" t="s">
        <v>4736</v>
      </c>
      <c r="H5968" s="42">
        <v>1650954.5748000001</v>
      </c>
      <c r="I5968" s="42">
        <v>2975.6990327963999</v>
      </c>
      <c r="J5968" s="42">
        <v>216244.58869996999</v>
      </c>
      <c r="K5968" s="42">
        <v>219220.287732767</v>
      </c>
      <c r="N5968" s="43"/>
    </row>
    <row r="5969" spans="1:14" x14ac:dyDescent="0.3">
      <c r="A5969" s="10" t="s">
        <v>9</v>
      </c>
      <c r="B5969" s="10" t="s">
        <v>187</v>
      </c>
      <c r="C5969" s="10" t="s">
        <v>4722</v>
      </c>
      <c r="D5969" s="10" t="s">
        <v>4723</v>
      </c>
      <c r="E5969" s="11" t="s">
        <v>6332</v>
      </c>
      <c r="F5969" s="10" t="s">
        <v>71</v>
      </c>
      <c r="G5969" s="11" t="s">
        <v>4778</v>
      </c>
      <c r="H5969" s="42">
        <v>0</v>
      </c>
      <c r="I5969" s="42">
        <v>0</v>
      </c>
      <c r="J5969" s="42">
        <v>0</v>
      </c>
      <c r="K5969" s="42">
        <v>0</v>
      </c>
      <c r="N5969" s="43"/>
    </row>
    <row r="5970" spans="1:14" x14ac:dyDescent="0.3">
      <c r="A5970" s="10" t="s">
        <v>9</v>
      </c>
      <c r="B5970" s="10" t="s">
        <v>187</v>
      </c>
      <c r="C5970" s="10" t="s">
        <v>4722</v>
      </c>
      <c r="D5970" s="10" t="s">
        <v>4723</v>
      </c>
      <c r="E5970" s="11" t="s">
        <v>6332</v>
      </c>
      <c r="F5970" s="10" t="s">
        <v>6333</v>
      </c>
      <c r="G5970" s="11" t="s">
        <v>6334</v>
      </c>
      <c r="H5970" s="42">
        <v>0</v>
      </c>
      <c r="I5970" s="42">
        <v>0</v>
      </c>
      <c r="J5970" s="42">
        <v>0</v>
      </c>
      <c r="K5970" s="42">
        <v>0</v>
      </c>
      <c r="N5970" s="43"/>
    </row>
    <row r="5971" spans="1:14" x14ac:dyDescent="0.3">
      <c r="A5971" s="10" t="s">
        <v>9</v>
      </c>
      <c r="B5971" s="10" t="s">
        <v>187</v>
      </c>
      <c r="C5971" s="10" t="s">
        <v>4722</v>
      </c>
      <c r="D5971" s="10" t="s">
        <v>4723</v>
      </c>
      <c r="E5971" s="11" t="s">
        <v>6332</v>
      </c>
      <c r="F5971" s="10" t="s">
        <v>4741</v>
      </c>
      <c r="G5971" s="11" t="s">
        <v>4742</v>
      </c>
      <c r="H5971" s="42">
        <v>670354.03890000004</v>
      </c>
      <c r="I5971" s="42">
        <v>1208.25363412203</v>
      </c>
      <c r="J5971" s="42">
        <v>87804.010847974598</v>
      </c>
      <c r="K5971" s="42">
        <v>89012.264482096594</v>
      </c>
      <c r="N5971" s="43"/>
    </row>
    <row r="5972" spans="1:14" x14ac:dyDescent="0.3">
      <c r="A5972" s="10" t="s">
        <v>9</v>
      </c>
      <c r="B5972" s="10" t="s">
        <v>187</v>
      </c>
      <c r="C5972" s="10" t="s">
        <v>4743</v>
      </c>
      <c r="D5972" s="10" t="s">
        <v>4744</v>
      </c>
      <c r="E5972" s="11" t="s">
        <v>5147</v>
      </c>
      <c r="F5972" s="10" t="s">
        <v>416</v>
      </c>
      <c r="G5972" s="11" t="s">
        <v>417</v>
      </c>
      <c r="H5972" s="42">
        <v>37320.413500000002</v>
      </c>
      <c r="I5972" s="42">
        <v>82.064108626660797</v>
      </c>
      <c r="J5972" s="42">
        <v>304.414234152652</v>
      </c>
      <c r="K5972" s="42">
        <v>386.47834277931298</v>
      </c>
      <c r="N5972" s="43"/>
    </row>
    <row r="5973" spans="1:14" x14ac:dyDescent="0.3">
      <c r="A5973" s="10" t="s">
        <v>9</v>
      </c>
      <c r="B5973" s="10" t="s">
        <v>187</v>
      </c>
      <c r="C5973" s="10" t="s">
        <v>4743</v>
      </c>
      <c r="D5973" s="10" t="s">
        <v>4744</v>
      </c>
      <c r="E5973" s="11" t="s">
        <v>5147</v>
      </c>
      <c r="F5973" s="10" t="s">
        <v>4746</v>
      </c>
      <c r="G5973" s="11" t="s">
        <v>4747</v>
      </c>
      <c r="H5973" s="42">
        <v>3720.7662999999998</v>
      </c>
      <c r="I5973" s="42">
        <v>8.1816180806036503</v>
      </c>
      <c r="J5973" s="42">
        <v>30.349455368693398</v>
      </c>
      <c r="K5973" s="42">
        <v>38.531073449296997</v>
      </c>
      <c r="N5973" s="43"/>
    </row>
    <row r="5974" spans="1:14" x14ac:dyDescent="0.3">
      <c r="A5974" s="10" t="s">
        <v>9</v>
      </c>
      <c r="B5974" s="10" t="s">
        <v>187</v>
      </c>
      <c r="C5974" s="10" t="s">
        <v>4743</v>
      </c>
      <c r="D5974" s="10" t="s">
        <v>4744</v>
      </c>
      <c r="E5974" s="11" t="s">
        <v>5147</v>
      </c>
      <c r="F5974" s="10" t="s">
        <v>4748</v>
      </c>
      <c r="G5974" s="11" t="s">
        <v>4749</v>
      </c>
      <c r="H5974" s="42">
        <v>28635.268700000001</v>
      </c>
      <c r="I5974" s="42">
        <v>12.025226480836199</v>
      </c>
      <c r="J5974" s="42">
        <v>0</v>
      </c>
      <c r="K5974" s="42">
        <v>12.025226480836199</v>
      </c>
      <c r="N5974" s="43"/>
    </row>
    <row r="5975" spans="1:14" x14ac:dyDescent="0.3">
      <c r="A5975" s="10" t="s">
        <v>9</v>
      </c>
      <c r="B5975" s="10" t="s">
        <v>187</v>
      </c>
      <c r="C5975" s="10" t="s">
        <v>4743</v>
      </c>
      <c r="D5975" s="10" t="s">
        <v>4750</v>
      </c>
      <c r="E5975" s="11" t="s">
        <v>4947</v>
      </c>
      <c r="F5975" s="10" t="s">
        <v>13</v>
      </c>
      <c r="G5975" s="11" t="s">
        <v>415</v>
      </c>
      <c r="H5975" s="42">
        <v>0</v>
      </c>
      <c r="I5975" s="42">
        <v>0</v>
      </c>
      <c r="J5975" s="42">
        <v>0</v>
      </c>
      <c r="K5975" s="42">
        <v>0</v>
      </c>
      <c r="N5975" s="43"/>
    </row>
    <row r="5976" spans="1:14" x14ac:dyDescent="0.3">
      <c r="A5976" s="10" t="s">
        <v>9</v>
      </c>
      <c r="B5976" s="10" t="s">
        <v>187</v>
      </c>
      <c r="C5976" s="10" t="s">
        <v>4743</v>
      </c>
      <c r="D5976" s="10" t="s">
        <v>4750</v>
      </c>
      <c r="E5976" s="11" t="s">
        <v>4947</v>
      </c>
      <c r="F5976" s="10" t="s">
        <v>416</v>
      </c>
      <c r="G5976" s="11" t="s">
        <v>417</v>
      </c>
      <c r="H5976" s="42">
        <v>88763.87</v>
      </c>
      <c r="I5976" s="42">
        <v>140.90432422209901</v>
      </c>
      <c r="J5976" s="42">
        <v>14205.6183747388</v>
      </c>
      <c r="K5976" s="42">
        <v>14346.5226989609</v>
      </c>
      <c r="N5976" s="43"/>
    </row>
    <row r="5977" spans="1:14" x14ac:dyDescent="0.3">
      <c r="A5977" s="10" t="s">
        <v>9</v>
      </c>
      <c r="B5977" s="10" t="s">
        <v>187</v>
      </c>
      <c r="C5977" s="10" t="s">
        <v>4743</v>
      </c>
      <c r="D5977" s="10" t="s">
        <v>4750</v>
      </c>
      <c r="E5977" s="11" t="s">
        <v>4947</v>
      </c>
      <c r="F5977" s="10" t="s">
        <v>15</v>
      </c>
      <c r="G5977" s="11" t="s">
        <v>418</v>
      </c>
      <c r="H5977" s="42">
        <v>233713.4719</v>
      </c>
      <c r="I5977" s="42">
        <v>278.94519326424899</v>
      </c>
      <c r="J5977" s="42">
        <v>0</v>
      </c>
      <c r="K5977" s="42">
        <v>278.94519326424899</v>
      </c>
      <c r="N5977" s="43"/>
    </row>
    <row r="5978" spans="1:14" x14ac:dyDescent="0.3">
      <c r="A5978" s="10" t="s">
        <v>9</v>
      </c>
      <c r="B5978" s="10" t="s">
        <v>187</v>
      </c>
      <c r="C5978" s="10" t="s">
        <v>4743</v>
      </c>
      <c r="D5978" s="10" t="s">
        <v>4750</v>
      </c>
      <c r="E5978" s="11" t="s">
        <v>4947</v>
      </c>
      <c r="F5978" s="10" t="s">
        <v>4746</v>
      </c>
      <c r="G5978" s="11" t="s">
        <v>4747</v>
      </c>
      <c r="H5978" s="42">
        <v>140391.8352</v>
      </c>
      <c r="I5978" s="42">
        <v>222.85888014719799</v>
      </c>
      <c r="J5978" s="42">
        <v>22468.069878413298</v>
      </c>
      <c r="K5978" s="42">
        <v>22690.928758560502</v>
      </c>
      <c r="N5978" s="43"/>
    </row>
    <row r="5979" spans="1:14" x14ac:dyDescent="0.3">
      <c r="A5979" s="10" t="s">
        <v>9</v>
      </c>
      <c r="B5979" s="10" t="s">
        <v>187</v>
      </c>
      <c r="C5979" s="10" t="s">
        <v>4743</v>
      </c>
      <c r="D5979" s="10" t="s">
        <v>4750</v>
      </c>
      <c r="E5979" s="11" t="s">
        <v>4947</v>
      </c>
      <c r="F5979" s="10" t="s">
        <v>4748</v>
      </c>
      <c r="G5979" s="11" t="s">
        <v>4749</v>
      </c>
      <c r="H5979" s="42">
        <v>133672.18609999999</v>
      </c>
      <c r="I5979" s="42">
        <v>159.542423834197</v>
      </c>
      <c r="J5979" s="42">
        <v>3668.6070795137498</v>
      </c>
      <c r="K5979" s="42">
        <v>3828.14950334795</v>
      </c>
      <c r="N5979" s="43"/>
    </row>
    <row r="5980" spans="1:14" x14ac:dyDescent="0.3">
      <c r="A5980" s="10" t="s">
        <v>9</v>
      </c>
      <c r="B5980" s="10" t="s">
        <v>187</v>
      </c>
      <c r="C5980" s="10" t="s">
        <v>4743</v>
      </c>
      <c r="D5980" s="10" t="s">
        <v>4750</v>
      </c>
      <c r="E5980" s="11" t="s">
        <v>4947</v>
      </c>
      <c r="F5980" s="10" t="s">
        <v>4817</v>
      </c>
      <c r="G5980" s="11" t="s">
        <v>4818</v>
      </c>
      <c r="H5980" s="42">
        <v>0</v>
      </c>
      <c r="I5980" s="42">
        <v>0</v>
      </c>
      <c r="J5980" s="42">
        <v>0</v>
      </c>
      <c r="K5980" s="42">
        <v>0</v>
      </c>
      <c r="N5980" s="43"/>
    </row>
    <row r="5981" spans="1:14" x14ac:dyDescent="0.3">
      <c r="A5981" s="10" t="s">
        <v>9</v>
      </c>
      <c r="B5981" s="10" t="s">
        <v>187</v>
      </c>
      <c r="C5981" s="10" t="s">
        <v>4743</v>
      </c>
      <c r="D5981" s="10" t="s">
        <v>4750</v>
      </c>
      <c r="E5981" s="11" t="s">
        <v>4947</v>
      </c>
      <c r="F5981" s="10" t="s">
        <v>4760</v>
      </c>
      <c r="G5981" s="11" t="s">
        <v>4761</v>
      </c>
      <c r="H5981" s="42">
        <v>134949.3089</v>
      </c>
      <c r="I5981" s="42">
        <v>161.06671450777199</v>
      </c>
      <c r="J5981" s="42">
        <v>3703.6574656237499</v>
      </c>
      <c r="K5981" s="42">
        <v>3864.7241801315199</v>
      </c>
      <c r="N5981" s="43"/>
    </row>
    <row r="5982" spans="1:14" x14ac:dyDescent="0.3">
      <c r="A5982" s="10" t="s">
        <v>9</v>
      </c>
      <c r="B5982" s="10" t="s">
        <v>187</v>
      </c>
      <c r="C5982" s="10" t="s">
        <v>4743</v>
      </c>
      <c r="D5982" s="10" t="s">
        <v>4752</v>
      </c>
      <c r="E5982" s="11" t="s">
        <v>4994</v>
      </c>
      <c r="F5982" s="10" t="s">
        <v>416</v>
      </c>
      <c r="G5982" s="11" t="s">
        <v>417</v>
      </c>
      <c r="H5982" s="42">
        <v>11049.9249</v>
      </c>
      <c r="I5982" s="42">
        <v>26.673317447506001</v>
      </c>
      <c r="J5982" s="42">
        <v>216.97723074404601</v>
      </c>
      <c r="K5982" s="42">
        <v>243.65054819155199</v>
      </c>
      <c r="N5982" s="43"/>
    </row>
    <row r="5983" spans="1:14" x14ac:dyDescent="0.3">
      <c r="A5983" s="10" t="s">
        <v>9</v>
      </c>
      <c r="B5983" s="10" t="s">
        <v>187</v>
      </c>
      <c r="C5983" s="10" t="s">
        <v>4743</v>
      </c>
      <c r="D5983" s="10" t="s">
        <v>4752</v>
      </c>
      <c r="E5983" s="11" t="s">
        <v>4994</v>
      </c>
      <c r="F5983" s="10" t="s">
        <v>4746</v>
      </c>
      <c r="G5983" s="11" t="s">
        <v>4747</v>
      </c>
      <c r="H5983" s="42">
        <v>3683.3083000000001</v>
      </c>
      <c r="I5983" s="42">
        <v>8.8911058158353296</v>
      </c>
      <c r="J5983" s="42">
        <v>72.325743581348803</v>
      </c>
      <c r="K5983" s="42">
        <v>81.216849397184106</v>
      </c>
      <c r="N5983" s="43"/>
    </row>
    <row r="5984" spans="1:14" x14ac:dyDescent="0.3">
      <c r="A5984" s="10" t="s">
        <v>9</v>
      </c>
      <c r="B5984" s="10" t="s">
        <v>187</v>
      </c>
      <c r="C5984" s="10" t="s">
        <v>4743</v>
      </c>
      <c r="D5984" s="10" t="s">
        <v>4752</v>
      </c>
      <c r="E5984" s="11" t="s">
        <v>4994</v>
      </c>
      <c r="F5984" s="10" t="s">
        <v>4748</v>
      </c>
      <c r="G5984" s="11" t="s">
        <v>4749</v>
      </c>
      <c r="H5984" s="42">
        <v>75041.993799999997</v>
      </c>
      <c r="I5984" s="42">
        <v>205.582394859229</v>
      </c>
      <c r="J5984" s="42">
        <v>418.17239585937898</v>
      </c>
      <c r="K5984" s="42">
        <v>623.75479071860798</v>
      </c>
      <c r="N5984" s="43"/>
    </row>
    <row r="5985" spans="1:14" x14ac:dyDescent="0.3">
      <c r="A5985" s="10" t="s">
        <v>9</v>
      </c>
      <c r="B5985" s="10" t="s">
        <v>187</v>
      </c>
      <c r="C5985" s="10" t="s">
        <v>4743</v>
      </c>
      <c r="D5985" s="10" t="s">
        <v>4756</v>
      </c>
      <c r="E5985" s="11" t="s">
        <v>6335</v>
      </c>
      <c r="F5985" s="10" t="s">
        <v>416</v>
      </c>
      <c r="G5985" s="11" t="s">
        <v>417</v>
      </c>
      <c r="H5985" s="42">
        <v>48762.6774</v>
      </c>
      <c r="I5985" s="42">
        <v>113.21107107964799</v>
      </c>
      <c r="J5985" s="42">
        <v>6414.2198718392501</v>
      </c>
      <c r="K5985" s="42">
        <v>6527.4309429188897</v>
      </c>
      <c r="N5985" s="43"/>
    </row>
    <row r="5986" spans="1:14" x14ac:dyDescent="0.3">
      <c r="A5986" s="10" t="s">
        <v>9</v>
      </c>
      <c r="B5986" s="10" t="s">
        <v>187</v>
      </c>
      <c r="C5986" s="10" t="s">
        <v>4743</v>
      </c>
      <c r="D5986" s="10" t="s">
        <v>4756</v>
      </c>
      <c r="E5986" s="11" t="s">
        <v>6335</v>
      </c>
      <c r="F5986" s="10" t="s">
        <v>4746</v>
      </c>
      <c r="G5986" s="11" t="s">
        <v>4747</v>
      </c>
      <c r="H5986" s="42">
        <v>45105.476799999997</v>
      </c>
      <c r="I5986" s="42">
        <v>104.720240748675</v>
      </c>
      <c r="J5986" s="42">
        <v>5933.1533814513004</v>
      </c>
      <c r="K5986" s="42">
        <v>6037.8736221999798</v>
      </c>
      <c r="N5986" s="43"/>
    </row>
    <row r="5987" spans="1:14" x14ac:dyDescent="0.3">
      <c r="A5987" s="10" t="s">
        <v>9</v>
      </c>
      <c r="B5987" s="10" t="s">
        <v>187</v>
      </c>
      <c r="C5987" s="10" t="s">
        <v>4743</v>
      </c>
      <c r="D5987" s="10" t="s">
        <v>4756</v>
      </c>
      <c r="E5987" s="11" t="s">
        <v>6335</v>
      </c>
      <c r="F5987" s="10" t="s">
        <v>4748</v>
      </c>
      <c r="G5987" s="11" t="s">
        <v>4749</v>
      </c>
      <c r="H5987" s="42">
        <v>134777.29879999999</v>
      </c>
      <c r="I5987" s="42">
        <v>318.75577614930899</v>
      </c>
      <c r="J5987" s="42">
        <v>25.055055253558599</v>
      </c>
      <c r="K5987" s="42">
        <v>343.81083140286802</v>
      </c>
      <c r="N5987" s="43"/>
    </row>
    <row r="5988" spans="1:14" x14ac:dyDescent="0.3">
      <c r="A5988" s="10" t="s">
        <v>9</v>
      </c>
      <c r="B5988" s="10" t="s">
        <v>187</v>
      </c>
      <c r="C5988" s="10" t="s">
        <v>4743</v>
      </c>
      <c r="D5988" s="10" t="s">
        <v>4758</v>
      </c>
      <c r="E5988" s="11" t="s">
        <v>6336</v>
      </c>
      <c r="F5988" s="10" t="s">
        <v>416</v>
      </c>
      <c r="G5988" s="11" t="s">
        <v>417</v>
      </c>
      <c r="H5988" s="42">
        <v>48392.560599999997</v>
      </c>
      <c r="I5988" s="42">
        <v>46.870912682738101</v>
      </c>
      <c r="J5988" s="42">
        <v>2089.2603499944998</v>
      </c>
      <c r="K5988" s="42">
        <v>2136.1312626772401</v>
      </c>
      <c r="N5988" s="43"/>
    </row>
    <row r="5989" spans="1:14" x14ac:dyDescent="0.3">
      <c r="A5989" s="10" t="s">
        <v>9</v>
      </c>
      <c r="B5989" s="10" t="s">
        <v>187</v>
      </c>
      <c r="C5989" s="10" t="s">
        <v>4743</v>
      </c>
      <c r="D5989" s="10" t="s">
        <v>4758</v>
      </c>
      <c r="E5989" s="11" t="s">
        <v>6336</v>
      </c>
      <c r="F5989" s="10" t="s">
        <v>4746</v>
      </c>
      <c r="G5989" s="11" t="s">
        <v>4747</v>
      </c>
      <c r="H5989" s="42">
        <v>0</v>
      </c>
      <c r="I5989" s="42">
        <v>0</v>
      </c>
      <c r="J5989" s="42">
        <v>0</v>
      </c>
      <c r="K5989" s="42">
        <v>0</v>
      </c>
      <c r="N5989" s="43"/>
    </row>
    <row r="5990" spans="1:14" x14ac:dyDescent="0.3">
      <c r="A5990" s="10" t="s">
        <v>9</v>
      </c>
      <c r="B5990" s="10" t="s">
        <v>187</v>
      </c>
      <c r="C5990" s="10" t="s">
        <v>4743</v>
      </c>
      <c r="D5990" s="10" t="s">
        <v>4758</v>
      </c>
      <c r="E5990" s="11" t="s">
        <v>6336</v>
      </c>
      <c r="F5990" s="10" t="s">
        <v>4748</v>
      </c>
      <c r="G5990" s="11" t="s">
        <v>4749</v>
      </c>
      <c r="H5990" s="42">
        <v>20858.818500000001</v>
      </c>
      <c r="I5990" s="42">
        <v>19.386454750326202</v>
      </c>
      <c r="J5990" s="42">
        <v>0</v>
      </c>
      <c r="K5990" s="42">
        <v>19.386454750326202</v>
      </c>
      <c r="N5990" s="43"/>
    </row>
    <row r="5991" spans="1:14" x14ac:dyDescent="0.3">
      <c r="A5991" s="10" t="s">
        <v>9</v>
      </c>
      <c r="B5991" s="10" t="s">
        <v>187</v>
      </c>
      <c r="C5991" s="10" t="s">
        <v>4743</v>
      </c>
      <c r="D5991" s="10" t="s">
        <v>4758</v>
      </c>
      <c r="E5991" s="11" t="s">
        <v>6336</v>
      </c>
      <c r="F5991" s="10" t="s">
        <v>4760</v>
      </c>
      <c r="G5991" s="11" t="s">
        <v>4761</v>
      </c>
      <c r="H5991" s="42">
        <v>7028.5149000000001</v>
      </c>
      <c r="I5991" s="42">
        <v>6.53239236152295</v>
      </c>
      <c r="J5991" s="42">
        <v>0</v>
      </c>
      <c r="K5991" s="42">
        <v>6.53239236152295</v>
      </c>
      <c r="N5991" s="43"/>
    </row>
    <row r="5992" spans="1:14" x14ac:dyDescent="0.3">
      <c r="A5992" s="10" t="s">
        <v>9</v>
      </c>
      <c r="B5992" s="10" t="s">
        <v>187</v>
      </c>
      <c r="C5992" s="10" t="s">
        <v>4743</v>
      </c>
      <c r="D5992" s="10" t="s">
        <v>4758</v>
      </c>
      <c r="E5992" s="11" t="s">
        <v>6336</v>
      </c>
      <c r="F5992" s="10" t="s">
        <v>4754</v>
      </c>
      <c r="G5992" s="11" t="s">
        <v>4755</v>
      </c>
      <c r="H5992" s="42">
        <v>10112.891299999999</v>
      </c>
      <c r="I5992" s="42">
        <v>9.7949032113996797</v>
      </c>
      <c r="J5992" s="42">
        <v>436.60559908721001</v>
      </c>
      <c r="K5992" s="42">
        <v>446.40050229860998</v>
      </c>
      <c r="N5992" s="43"/>
    </row>
    <row r="5993" spans="1:14" x14ac:dyDescent="0.3">
      <c r="A5993" s="10" t="s">
        <v>9</v>
      </c>
      <c r="B5993" s="10" t="s">
        <v>187</v>
      </c>
      <c r="C5993" s="10" t="s">
        <v>4743</v>
      </c>
      <c r="D5993" s="10" t="s">
        <v>4762</v>
      </c>
      <c r="E5993" s="11" t="s">
        <v>6337</v>
      </c>
      <c r="F5993" s="10" t="s">
        <v>416</v>
      </c>
      <c r="G5993" s="11" t="s">
        <v>417</v>
      </c>
      <c r="H5993" s="42">
        <v>14062.822099999999</v>
      </c>
      <c r="I5993" s="42">
        <v>24.373848024863701</v>
      </c>
      <c r="J5993" s="42">
        <v>472.44369230025598</v>
      </c>
      <c r="K5993" s="42">
        <v>496.81754032511998</v>
      </c>
      <c r="N5993" s="43"/>
    </row>
    <row r="5994" spans="1:14" x14ac:dyDescent="0.3">
      <c r="A5994" s="10" t="s">
        <v>9</v>
      </c>
      <c r="B5994" s="10" t="s">
        <v>187</v>
      </c>
      <c r="C5994" s="10" t="s">
        <v>4743</v>
      </c>
      <c r="D5994" s="10" t="s">
        <v>4762</v>
      </c>
      <c r="E5994" s="11" t="s">
        <v>6337</v>
      </c>
      <c r="F5994" s="10" t="s">
        <v>4746</v>
      </c>
      <c r="G5994" s="11" t="s">
        <v>4747</v>
      </c>
      <c r="H5994" s="42">
        <v>2812.5644000000002</v>
      </c>
      <c r="I5994" s="42">
        <v>4.8747696049727498</v>
      </c>
      <c r="J5994" s="42">
        <v>94.488738460051195</v>
      </c>
      <c r="K5994" s="42">
        <v>99.363508065024007</v>
      </c>
      <c r="N5994" s="43"/>
    </row>
    <row r="5995" spans="1:14" x14ac:dyDescent="0.3">
      <c r="A5995" s="10" t="s">
        <v>9</v>
      </c>
      <c r="B5995" s="10" t="s">
        <v>187</v>
      </c>
      <c r="C5995" s="10" t="s">
        <v>4743</v>
      </c>
      <c r="D5995" s="10" t="s">
        <v>4762</v>
      </c>
      <c r="E5995" s="11" t="s">
        <v>6337</v>
      </c>
      <c r="F5995" s="10" t="s">
        <v>4748</v>
      </c>
      <c r="G5995" s="11" t="s">
        <v>4749</v>
      </c>
      <c r="H5995" s="42">
        <v>38635.753299999997</v>
      </c>
      <c r="I5995" s="42">
        <v>66.963940363046703</v>
      </c>
      <c r="J5995" s="42">
        <v>1297.97688095123</v>
      </c>
      <c r="K5995" s="42">
        <v>1364.9408213142799</v>
      </c>
      <c r="N5995" s="43"/>
    </row>
    <row r="5996" spans="1:14" x14ac:dyDescent="0.3">
      <c r="A5996" s="10" t="s">
        <v>9</v>
      </c>
      <c r="B5996" s="10" t="s">
        <v>187</v>
      </c>
      <c r="C5996" s="10" t="s">
        <v>4743</v>
      </c>
      <c r="D5996" s="10" t="s">
        <v>4766</v>
      </c>
      <c r="E5996" s="11" t="s">
        <v>6338</v>
      </c>
      <c r="F5996" s="10" t="s">
        <v>416</v>
      </c>
      <c r="G5996" s="11" t="s">
        <v>417</v>
      </c>
      <c r="H5996" s="42">
        <v>18576.727200000001</v>
      </c>
      <c r="I5996" s="42">
        <v>29.807234858865399</v>
      </c>
      <c r="J5996" s="42">
        <v>1404.67532630098</v>
      </c>
      <c r="K5996" s="42">
        <v>1434.4825611598401</v>
      </c>
      <c r="N5996" s="43"/>
    </row>
    <row r="5997" spans="1:14" x14ac:dyDescent="0.3">
      <c r="A5997" s="10" t="s">
        <v>9</v>
      </c>
      <c r="B5997" s="10" t="s">
        <v>187</v>
      </c>
      <c r="C5997" s="10" t="s">
        <v>4743</v>
      </c>
      <c r="D5997" s="10" t="s">
        <v>4766</v>
      </c>
      <c r="E5997" s="11" t="s">
        <v>6338</v>
      </c>
      <c r="F5997" s="10" t="s">
        <v>4746</v>
      </c>
      <c r="G5997" s="11" t="s">
        <v>4747</v>
      </c>
      <c r="H5997" s="42">
        <v>1986.191</v>
      </c>
      <c r="I5997" s="42">
        <v>3.1869370603818399</v>
      </c>
      <c r="J5997" s="42">
        <v>150.185412246016</v>
      </c>
      <c r="K5997" s="42">
        <v>153.37234930639801</v>
      </c>
      <c r="N5997" s="43"/>
    </row>
    <row r="5998" spans="1:14" x14ac:dyDescent="0.3">
      <c r="A5998" s="10" t="s">
        <v>9</v>
      </c>
      <c r="B5998" s="10" t="s">
        <v>187</v>
      </c>
      <c r="C5998" s="10" t="s">
        <v>4743</v>
      </c>
      <c r="D5998" s="10" t="s">
        <v>4766</v>
      </c>
      <c r="E5998" s="11" t="s">
        <v>6338</v>
      </c>
      <c r="F5998" s="10" t="s">
        <v>4748</v>
      </c>
      <c r="G5998" s="11" t="s">
        <v>4749</v>
      </c>
      <c r="H5998" s="42">
        <v>71444.456999999995</v>
      </c>
      <c r="I5998" s="42">
        <v>114.636000730794</v>
      </c>
      <c r="J5998" s="42">
        <v>5402.2576228493599</v>
      </c>
      <c r="K5998" s="42">
        <v>5516.8936235801502</v>
      </c>
      <c r="N5998" s="43"/>
    </row>
    <row r="5999" spans="1:14" x14ac:dyDescent="0.3">
      <c r="A5999" s="10" t="s">
        <v>9</v>
      </c>
      <c r="B5999" s="10" t="s">
        <v>187</v>
      </c>
      <c r="C5999" s="10" t="s">
        <v>4743</v>
      </c>
      <c r="D5999" s="10" t="s">
        <v>4766</v>
      </c>
      <c r="E5999" s="11" t="s">
        <v>6338</v>
      </c>
      <c r="F5999" s="10" t="s">
        <v>31</v>
      </c>
      <c r="G5999" s="11" t="s">
        <v>6339</v>
      </c>
      <c r="H5999" s="42">
        <v>55379.677199999998</v>
      </c>
      <c r="I5999" s="42">
        <v>88.859303918881906</v>
      </c>
      <c r="J5999" s="42">
        <v>0</v>
      </c>
      <c r="K5999" s="42">
        <v>88.859303918881906</v>
      </c>
      <c r="N5999" s="43"/>
    </row>
    <row r="6000" spans="1:14" x14ac:dyDescent="0.3">
      <c r="A6000" s="10" t="s">
        <v>9</v>
      </c>
      <c r="B6000" s="10" t="s">
        <v>187</v>
      </c>
      <c r="C6000" s="10" t="s">
        <v>4743</v>
      </c>
      <c r="D6000" s="10" t="s">
        <v>4766</v>
      </c>
      <c r="E6000" s="11" t="s">
        <v>6338</v>
      </c>
      <c r="F6000" s="10" t="s">
        <v>4760</v>
      </c>
      <c r="G6000" s="11" t="s">
        <v>4761</v>
      </c>
      <c r="H6000" s="42">
        <v>19219.318299999999</v>
      </c>
      <c r="I6000" s="42">
        <v>30.838302731341901</v>
      </c>
      <c r="J6000" s="42">
        <v>1453.26472438057</v>
      </c>
      <c r="K6000" s="42">
        <v>1484.10302711191</v>
      </c>
      <c r="N6000" s="43"/>
    </row>
    <row r="6001" spans="1:14" x14ac:dyDescent="0.3">
      <c r="A6001" s="10" t="s">
        <v>9</v>
      </c>
      <c r="B6001" s="10" t="s">
        <v>187</v>
      </c>
      <c r="C6001" s="10" t="s">
        <v>4743</v>
      </c>
      <c r="D6001" s="10" t="s">
        <v>4768</v>
      </c>
      <c r="E6001" s="11" t="s">
        <v>6340</v>
      </c>
      <c r="F6001" s="10" t="s">
        <v>13</v>
      </c>
      <c r="G6001" s="11" t="s">
        <v>415</v>
      </c>
      <c r="H6001" s="42">
        <v>0</v>
      </c>
      <c r="I6001" s="42">
        <v>0</v>
      </c>
      <c r="J6001" s="42">
        <v>0</v>
      </c>
      <c r="K6001" s="42">
        <v>0</v>
      </c>
      <c r="N6001" s="43"/>
    </row>
    <row r="6002" spans="1:14" x14ac:dyDescent="0.3">
      <c r="A6002" s="10" t="s">
        <v>9</v>
      </c>
      <c r="B6002" s="10" t="s">
        <v>187</v>
      </c>
      <c r="C6002" s="10" t="s">
        <v>4743</v>
      </c>
      <c r="D6002" s="10" t="s">
        <v>4768</v>
      </c>
      <c r="E6002" s="11" t="s">
        <v>6340</v>
      </c>
      <c r="F6002" s="10" t="s">
        <v>416</v>
      </c>
      <c r="G6002" s="11" t="s">
        <v>417</v>
      </c>
      <c r="H6002" s="42">
        <v>8060.2809999999999</v>
      </c>
      <c r="I6002" s="42">
        <v>23.405390858978301</v>
      </c>
      <c r="J6002" s="42">
        <v>368.75488456357101</v>
      </c>
      <c r="K6002" s="42">
        <v>392.16027542255</v>
      </c>
      <c r="N6002" s="43"/>
    </row>
    <row r="6003" spans="1:14" x14ac:dyDescent="0.3">
      <c r="A6003" s="10" t="s">
        <v>9</v>
      </c>
      <c r="B6003" s="10" t="s">
        <v>187</v>
      </c>
      <c r="C6003" s="10" t="s">
        <v>4743</v>
      </c>
      <c r="D6003" s="10" t="s">
        <v>4768</v>
      </c>
      <c r="E6003" s="11" t="s">
        <v>6340</v>
      </c>
      <c r="F6003" s="10" t="s">
        <v>4746</v>
      </c>
      <c r="G6003" s="11" t="s">
        <v>4747</v>
      </c>
      <c r="H6003" s="42">
        <v>705.27459999999996</v>
      </c>
      <c r="I6003" s="42">
        <v>2.0479717001606002</v>
      </c>
      <c r="J6003" s="42">
        <v>32.2660523993125</v>
      </c>
      <c r="K6003" s="42">
        <v>34.314024099473102</v>
      </c>
      <c r="N6003" s="43"/>
    </row>
    <row r="6004" spans="1:14" x14ac:dyDescent="0.3">
      <c r="A6004" s="10" t="s">
        <v>9</v>
      </c>
      <c r="B6004" s="10" t="s">
        <v>187</v>
      </c>
      <c r="C6004" s="10" t="s">
        <v>4743</v>
      </c>
      <c r="D6004" s="10" t="s">
        <v>4768</v>
      </c>
      <c r="E6004" s="11" t="s">
        <v>6340</v>
      </c>
      <c r="F6004" s="10" t="s">
        <v>4748</v>
      </c>
      <c r="G6004" s="11" t="s">
        <v>4749</v>
      </c>
      <c r="H6004" s="42">
        <v>101660.29459999999</v>
      </c>
      <c r="I6004" s="42">
        <v>295.20049220886301</v>
      </c>
      <c r="J6004" s="42">
        <v>4650.9209815580398</v>
      </c>
      <c r="K6004" s="42">
        <v>4946.1214737669097</v>
      </c>
      <c r="N6004" s="43"/>
    </row>
    <row r="6005" spans="1:14" x14ac:dyDescent="0.3">
      <c r="A6005" s="10" t="s">
        <v>9</v>
      </c>
      <c r="B6005" s="10" t="s">
        <v>187</v>
      </c>
      <c r="C6005" s="10" t="s">
        <v>4743</v>
      </c>
      <c r="D6005" s="10" t="s">
        <v>4768</v>
      </c>
      <c r="E6005" s="11" t="s">
        <v>6340</v>
      </c>
      <c r="F6005" s="10" t="s">
        <v>4760</v>
      </c>
      <c r="G6005" s="11" t="s">
        <v>4761</v>
      </c>
      <c r="H6005" s="42">
        <v>11788.161</v>
      </c>
      <c r="I6005" s="42">
        <v>34.230384131255697</v>
      </c>
      <c r="J6005" s="42">
        <v>539.30401867422302</v>
      </c>
      <c r="K6005" s="42">
        <v>573.53440280547898</v>
      </c>
      <c r="N6005" s="43"/>
    </row>
    <row r="6006" spans="1:14" x14ac:dyDescent="0.3">
      <c r="A6006" s="10" t="s">
        <v>9</v>
      </c>
      <c r="B6006" s="10" t="s">
        <v>187</v>
      </c>
      <c r="C6006" s="10" t="s">
        <v>4743</v>
      </c>
      <c r="D6006" s="10" t="s">
        <v>4770</v>
      </c>
      <c r="E6006" s="11" t="s">
        <v>5178</v>
      </c>
      <c r="F6006" s="10" t="s">
        <v>416</v>
      </c>
      <c r="G6006" s="11" t="s">
        <v>417</v>
      </c>
      <c r="H6006" s="42">
        <v>4549.7348000000002</v>
      </c>
      <c r="I6006" s="42">
        <v>2.33220765251242</v>
      </c>
      <c r="J6006" s="42">
        <v>0</v>
      </c>
      <c r="K6006" s="42">
        <v>2.33220765251242</v>
      </c>
      <c r="N6006" s="43"/>
    </row>
    <row r="6007" spans="1:14" x14ac:dyDescent="0.3">
      <c r="A6007" s="10" t="s">
        <v>9</v>
      </c>
      <c r="B6007" s="10" t="s">
        <v>187</v>
      </c>
      <c r="C6007" s="10" t="s">
        <v>4743</v>
      </c>
      <c r="D6007" s="10" t="s">
        <v>4770</v>
      </c>
      <c r="E6007" s="11" t="s">
        <v>5178</v>
      </c>
      <c r="F6007" s="10" t="s">
        <v>4746</v>
      </c>
      <c r="G6007" s="11" t="s">
        <v>4747</v>
      </c>
      <c r="H6007" s="42">
        <v>452.81720000000001</v>
      </c>
      <c r="I6007" s="42">
        <v>0.232115453567587</v>
      </c>
      <c r="J6007" s="42">
        <v>0</v>
      </c>
      <c r="K6007" s="42">
        <v>0.232115453567587</v>
      </c>
      <c r="N6007" s="43"/>
    </row>
    <row r="6008" spans="1:14" x14ac:dyDescent="0.3">
      <c r="A6008" s="10" t="s">
        <v>9</v>
      </c>
      <c r="B6008" s="10" t="s">
        <v>187</v>
      </c>
      <c r="C6008" s="10" t="s">
        <v>4743</v>
      </c>
      <c r="D6008" s="10" t="s">
        <v>4770</v>
      </c>
      <c r="E6008" s="11" t="s">
        <v>5178</v>
      </c>
      <c r="F6008" s="10" t="s">
        <v>4748</v>
      </c>
      <c r="G6008" s="11" t="s">
        <v>4749</v>
      </c>
      <c r="H6008" s="42">
        <v>12139.813599999999</v>
      </c>
      <c r="I6008" s="42">
        <v>6.2229047789786396</v>
      </c>
      <c r="J6008" s="42">
        <v>0</v>
      </c>
      <c r="K6008" s="42">
        <v>6.2229047789786396</v>
      </c>
      <c r="N6008" s="43"/>
    </row>
    <row r="6009" spans="1:14" x14ac:dyDescent="0.3">
      <c r="A6009" s="10" t="s">
        <v>9</v>
      </c>
      <c r="B6009" s="10" t="s">
        <v>187</v>
      </c>
      <c r="C6009" s="10" t="s">
        <v>4743</v>
      </c>
      <c r="D6009" s="10" t="s">
        <v>4772</v>
      </c>
      <c r="E6009" s="11" t="s">
        <v>5997</v>
      </c>
      <c r="F6009" s="10" t="s">
        <v>416</v>
      </c>
      <c r="G6009" s="11" t="s">
        <v>417</v>
      </c>
      <c r="H6009" s="42">
        <v>17390.675200000001</v>
      </c>
      <c r="I6009" s="42">
        <v>17.9760881378959</v>
      </c>
      <c r="J6009" s="42">
        <v>1928.19246580136</v>
      </c>
      <c r="K6009" s="42">
        <v>1946.1685539392599</v>
      </c>
      <c r="N6009" s="43"/>
    </row>
    <row r="6010" spans="1:14" x14ac:dyDescent="0.3">
      <c r="A6010" s="10" t="s">
        <v>9</v>
      </c>
      <c r="B6010" s="10" t="s">
        <v>187</v>
      </c>
      <c r="C6010" s="10" t="s">
        <v>4743</v>
      </c>
      <c r="D6010" s="10" t="s">
        <v>4772</v>
      </c>
      <c r="E6010" s="11" t="s">
        <v>5997</v>
      </c>
      <c r="F6010" s="10" t="s">
        <v>4746</v>
      </c>
      <c r="G6010" s="11" t="s">
        <v>4747</v>
      </c>
      <c r="H6010" s="42">
        <v>2947.5720999999999</v>
      </c>
      <c r="I6010" s="42">
        <v>3.0467945996433698</v>
      </c>
      <c r="J6010" s="42">
        <v>326.81228233921399</v>
      </c>
      <c r="K6010" s="42">
        <v>329.85907693885798</v>
      </c>
      <c r="N6010" s="43"/>
    </row>
    <row r="6011" spans="1:14" x14ac:dyDescent="0.3">
      <c r="A6011" s="10" t="s">
        <v>9</v>
      </c>
      <c r="B6011" s="10" t="s">
        <v>187</v>
      </c>
      <c r="C6011" s="10" t="s">
        <v>4743</v>
      </c>
      <c r="D6011" s="10" t="s">
        <v>4772</v>
      </c>
      <c r="E6011" s="11" t="s">
        <v>5997</v>
      </c>
      <c r="F6011" s="10" t="s">
        <v>4748</v>
      </c>
      <c r="G6011" s="11" t="s">
        <v>4749</v>
      </c>
      <c r="H6011" s="42">
        <v>128017.77220000001</v>
      </c>
      <c r="I6011" s="42">
        <v>237.040619852254</v>
      </c>
      <c r="J6011" s="42">
        <v>9168.8982110329307</v>
      </c>
      <c r="K6011" s="42">
        <v>9405.9388308851903</v>
      </c>
      <c r="N6011" s="43"/>
    </row>
    <row r="6012" spans="1:14" x14ac:dyDescent="0.3">
      <c r="A6012" s="10" t="s">
        <v>9</v>
      </c>
      <c r="B6012" s="10" t="s">
        <v>187</v>
      </c>
      <c r="C6012" s="10" t="s">
        <v>4743</v>
      </c>
      <c r="D6012" s="10" t="s">
        <v>4772</v>
      </c>
      <c r="E6012" s="11" t="s">
        <v>5997</v>
      </c>
      <c r="F6012" s="10" t="s">
        <v>4817</v>
      </c>
      <c r="G6012" s="11" t="s">
        <v>4818</v>
      </c>
      <c r="H6012" s="42">
        <v>92640.110199999996</v>
      </c>
      <c r="I6012" s="42">
        <v>171.53453595992201</v>
      </c>
      <c r="J6012" s="42">
        <v>0</v>
      </c>
      <c r="K6012" s="42">
        <v>171.53453595992201</v>
      </c>
      <c r="N6012" s="43"/>
    </row>
    <row r="6013" spans="1:14" x14ac:dyDescent="0.3">
      <c r="A6013" s="10" t="s">
        <v>9</v>
      </c>
      <c r="B6013" s="10" t="s">
        <v>187</v>
      </c>
      <c r="C6013" s="10" t="s">
        <v>4743</v>
      </c>
      <c r="D6013" s="10" t="s">
        <v>4772</v>
      </c>
      <c r="E6013" s="11" t="s">
        <v>5997</v>
      </c>
      <c r="F6013" s="10" t="s">
        <v>4760</v>
      </c>
      <c r="G6013" s="11" t="s">
        <v>4761</v>
      </c>
      <c r="H6013" s="42">
        <v>52326.030299999999</v>
      </c>
      <c r="I6013" s="42">
        <v>96.888068268659296</v>
      </c>
      <c r="J6013" s="42">
        <v>3747.6987546381401</v>
      </c>
      <c r="K6013" s="42">
        <v>3844.5868229068001</v>
      </c>
      <c r="N6013" s="43"/>
    </row>
    <row r="6014" spans="1:14" x14ac:dyDescent="0.3">
      <c r="A6014" s="10" t="s">
        <v>9</v>
      </c>
      <c r="B6014" s="10" t="s">
        <v>187</v>
      </c>
      <c r="C6014" s="10" t="s">
        <v>4743</v>
      </c>
      <c r="D6014" s="10" t="s">
        <v>4774</v>
      </c>
      <c r="E6014" s="11" t="s">
        <v>5821</v>
      </c>
      <c r="F6014" s="10" t="s">
        <v>416</v>
      </c>
      <c r="G6014" s="11" t="s">
        <v>417</v>
      </c>
      <c r="H6014" s="42">
        <v>10586.2104</v>
      </c>
      <c r="I6014" s="42">
        <v>10.957767710049399</v>
      </c>
      <c r="J6014" s="42">
        <v>363.280369208384</v>
      </c>
      <c r="K6014" s="42">
        <v>374.23813691843299</v>
      </c>
      <c r="N6014" s="43"/>
    </row>
    <row r="6015" spans="1:14" x14ac:dyDescent="0.3">
      <c r="A6015" s="10" t="s">
        <v>9</v>
      </c>
      <c r="B6015" s="10" t="s">
        <v>187</v>
      </c>
      <c r="C6015" s="10" t="s">
        <v>4743</v>
      </c>
      <c r="D6015" s="10" t="s">
        <v>4774</v>
      </c>
      <c r="E6015" s="11" t="s">
        <v>5821</v>
      </c>
      <c r="F6015" s="10" t="s">
        <v>4746</v>
      </c>
      <c r="G6015" s="11" t="s">
        <v>4747</v>
      </c>
      <c r="H6015" s="42">
        <v>1512.3158000000001</v>
      </c>
      <c r="I6015" s="42">
        <v>1.56539538714992</v>
      </c>
      <c r="J6015" s="42">
        <v>51.897195601197701</v>
      </c>
      <c r="K6015" s="42">
        <v>53.4625909883476</v>
      </c>
      <c r="N6015" s="43"/>
    </row>
    <row r="6016" spans="1:14" x14ac:dyDescent="0.3">
      <c r="A6016" s="10" t="s">
        <v>9</v>
      </c>
      <c r="B6016" s="10" t="s">
        <v>187</v>
      </c>
      <c r="C6016" s="10" t="s">
        <v>4743</v>
      </c>
      <c r="D6016" s="10" t="s">
        <v>4774</v>
      </c>
      <c r="E6016" s="11" t="s">
        <v>5821</v>
      </c>
      <c r="F6016" s="10" t="s">
        <v>4748</v>
      </c>
      <c r="G6016" s="11" t="s">
        <v>4749</v>
      </c>
      <c r="H6016" s="42">
        <v>97499.887100000007</v>
      </c>
      <c r="I6016" s="42">
        <v>100.921961430371</v>
      </c>
      <c r="J6016" s="42">
        <v>3345.8427281713298</v>
      </c>
      <c r="K6016" s="42">
        <v>3446.7646896017</v>
      </c>
      <c r="N6016" s="43"/>
    </row>
    <row r="6017" spans="1:14" x14ac:dyDescent="0.3">
      <c r="A6017" s="10" t="s">
        <v>9</v>
      </c>
      <c r="B6017" s="10" t="s">
        <v>187</v>
      </c>
      <c r="C6017" s="10" t="s">
        <v>4743</v>
      </c>
      <c r="D6017" s="10" t="s">
        <v>4774</v>
      </c>
      <c r="E6017" s="11" t="s">
        <v>5821</v>
      </c>
      <c r="F6017" s="10" t="s">
        <v>4817</v>
      </c>
      <c r="G6017" s="11" t="s">
        <v>4818</v>
      </c>
      <c r="H6017" s="42">
        <v>124632.6112</v>
      </c>
      <c r="I6017" s="42">
        <v>129.00699631747301</v>
      </c>
      <c r="J6017" s="42">
        <v>0</v>
      </c>
      <c r="K6017" s="42">
        <v>129.00699631747301</v>
      </c>
      <c r="N6017" s="43"/>
    </row>
    <row r="6018" spans="1:14" x14ac:dyDescent="0.3">
      <c r="A6018" s="10" t="s">
        <v>9</v>
      </c>
      <c r="B6018" s="10" t="s">
        <v>187</v>
      </c>
      <c r="C6018" s="10" t="s">
        <v>4743</v>
      </c>
      <c r="D6018" s="10" t="s">
        <v>4774</v>
      </c>
      <c r="E6018" s="11" t="s">
        <v>5821</v>
      </c>
      <c r="F6018" s="10" t="s">
        <v>4760</v>
      </c>
      <c r="G6018" s="11" t="s">
        <v>4761</v>
      </c>
      <c r="H6018" s="42">
        <v>12276.445599999999</v>
      </c>
      <c r="I6018" s="42">
        <v>12.7073272603935</v>
      </c>
      <c r="J6018" s="42">
        <v>421.28311723325203</v>
      </c>
      <c r="K6018" s="42">
        <v>433.99044449364499</v>
      </c>
      <c r="N6018" s="43"/>
    </row>
    <row r="6019" spans="1:14" x14ac:dyDescent="0.3">
      <c r="A6019" s="10" t="s">
        <v>9</v>
      </c>
      <c r="B6019" s="10" t="s">
        <v>187</v>
      </c>
      <c r="C6019" s="10" t="s">
        <v>4743</v>
      </c>
      <c r="D6019" s="10" t="s">
        <v>4776</v>
      </c>
      <c r="E6019" s="11" t="s">
        <v>5180</v>
      </c>
      <c r="F6019" s="10" t="s">
        <v>416</v>
      </c>
      <c r="G6019" s="11" t="s">
        <v>417</v>
      </c>
      <c r="H6019" s="42">
        <v>23466.589899999999</v>
      </c>
      <c r="I6019" s="42">
        <v>49.688278147324503</v>
      </c>
      <c r="J6019" s="42">
        <v>5184.1508064982299</v>
      </c>
      <c r="K6019" s="42">
        <v>5233.8390846455604</v>
      </c>
      <c r="N6019" s="43"/>
    </row>
    <row r="6020" spans="1:14" x14ac:dyDescent="0.3">
      <c r="A6020" s="10" t="s">
        <v>9</v>
      </c>
      <c r="B6020" s="10" t="s">
        <v>187</v>
      </c>
      <c r="C6020" s="10" t="s">
        <v>4743</v>
      </c>
      <c r="D6020" s="10" t="s">
        <v>4776</v>
      </c>
      <c r="E6020" s="11" t="s">
        <v>5180</v>
      </c>
      <c r="F6020" s="10" t="s">
        <v>4746</v>
      </c>
      <c r="G6020" s="11" t="s">
        <v>4747</v>
      </c>
      <c r="H6020" s="42">
        <v>169681.4963</v>
      </c>
      <c r="I6020" s="42">
        <v>359.28447275757702</v>
      </c>
      <c r="J6020" s="42">
        <v>37485.398139294899</v>
      </c>
      <c r="K6020" s="42">
        <v>37844.6826120525</v>
      </c>
      <c r="N6020" s="43"/>
    </row>
    <row r="6021" spans="1:14" x14ac:dyDescent="0.3">
      <c r="A6021" s="10" t="s">
        <v>9</v>
      </c>
      <c r="B6021" s="10" t="s">
        <v>187</v>
      </c>
      <c r="C6021" s="10" t="s">
        <v>4743</v>
      </c>
      <c r="D6021" s="10" t="s">
        <v>4835</v>
      </c>
      <c r="E6021" s="11" t="s">
        <v>6341</v>
      </c>
      <c r="F6021" s="10" t="s">
        <v>416</v>
      </c>
      <c r="G6021" s="11" t="s">
        <v>417</v>
      </c>
      <c r="H6021" s="42">
        <v>33728.793299999998</v>
      </c>
      <c r="I6021" s="42">
        <v>34.756720809679301</v>
      </c>
      <c r="J6021" s="42">
        <v>951.11148325538704</v>
      </c>
      <c r="K6021" s="42">
        <v>985.86820406506604</v>
      </c>
      <c r="N6021" s="43"/>
    </row>
    <row r="6022" spans="1:14" x14ac:dyDescent="0.3">
      <c r="A6022" s="10" t="s">
        <v>9</v>
      </c>
      <c r="B6022" s="10" t="s">
        <v>187</v>
      </c>
      <c r="C6022" s="10" t="s">
        <v>4743</v>
      </c>
      <c r="D6022" s="10" t="s">
        <v>4835</v>
      </c>
      <c r="E6022" s="11" t="s">
        <v>6341</v>
      </c>
      <c r="F6022" s="10" t="s">
        <v>4746</v>
      </c>
      <c r="G6022" s="11" t="s">
        <v>4747</v>
      </c>
      <c r="H6022" s="42">
        <v>17521.451000000001</v>
      </c>
      <c r="I6022" s="42">
        <v>18.055439381651599</v>
      </c>
      <c r="J6022" s="42">
        <v>494.08388740539601</v>
      </c>
      <c r="K6022" s="42">
        <v>512.13932678704805</v>
      </c>
      <c r="N6022" s="43"/>
    </row>
    <row r="6023" spans="1:14" x14ac:dyDescent="0.3">
      <c r="A6023" s="10" t="s">
        <v>9</v>
      </c>
      <c r="B6023" s="10" t="s">
        <v>187</v>
      </c>
      <c r="C6023" s="10" t="s">
        <v>4743</v>
      </c>
      <c r="D6023" s="10" t="s">
        <v>4835</v>
      </c>
      <c r="E6023" s="11" t="s">
        <v>6341</v>
      </c>
      <c r="F6023" s="10" t="s">
        <v>4748</v>
      </c>
      <c r="G6023" s="11" t="s">
        <v>4749</v>
      </c>
      <c r="H6023" s="42">
        <v>98253.114000000001</v>
      </c>
      <c r="I6023" s="42">
        <v>89.388419977420597</v>
      </c>
      <c r="J6023" s="42">
        <v>107.842911671416</v>
      </c>
      <c r="K6023" s="42">
        <v>197.231331648836</v>
      </c>
      <c r="N6023" s="43"/>
    </row>
    <row r="6024" spans="1:14" x14ac:dyDescent="0.3">
      <c r="A6024" s="10" t="s">
        <v>9</v>
      </c>
      <c r="B6024" s="10" t="s">
        <v>187</v>
      </c>
      <c r="C6024" s="10" t="s">
        <v>4743</v>
      </c>
      <c r="D6024" s="10" t="s">
        <v>4835</v>
      </c>
      <c r="E6024" s="11" t="s">
        <v>6341</v>
      </c>
      <c r="F6024" s="10" t="s">
        <v>4760</v>
      </c>
      <c r="G6024" s="11" t="s">
        <v>4761</v>
      </c>
      <c r="H6024" s="42">
        <v>44705.166899999997</v>
      </c>
      <c r="I6024" s="42">
        <v>40.6717310897264</v>
      </c>
      <c r="J6024" s="42">
        <v>49.068524810494097</v>
      </c>
      <c r="K6024" s="42">
        <v>89.740255900220404</v>
      </c>
      <c r="N6024" s="43"/>
    </row>
    <row r="6025" spans="1:14" x14ac:dyDescent="0.3">
      <c r="A6025" s="10" t="s">
        <v>9</v>
      </c>
      <c r="B6025" s="10" t="s">
        <v>187</v>
      </c>
      <c r="C6025" s="10" t="s">
        <v>4743</v>
      </c>
      <c r="D6025" s="10" t="s">
        <v>4836</v>
      </c>
      <c r="E6025" s="11" t="s">
        <v>5070</v>
      </c>
      <c r="F6025" s="10" t="s">
        <v>416</v>
      </c>
      <c r="G6025" s="11" t="s">
        <v>417</v>
      </c>
      <c r="H6025" s="42">
        <v>33099.2088</v>
      </c>
      <c r="I6025" s="42">
        <v>9.5544937991007508</v>
      </c>
      <c r="J6025" s="42">
        <v>360.17546321458599</v>
      </c>
      <c r="K6025" s="42">
        <v>369.72995701368598</v>
      </c>
      <c r="N6025" s="43"/>
    </row>
    <row r="6026" spans="1:14" x14ac:dyDescent="0.3">
      <c r="A6026" s="10" t="s">
        <v>9</v>
      </c>
      <c r="B6026" s="10" t="s">
        <v>187</v>
      </c>
      <c r="C6026" s="10" t="s">
        <v>4743</v>
      </c>
      <c r="D6026" s="10" t="s">
        <v>4836</v>
      </c>
      <c r="E6026" s="11" t="s">
        <v>5070</v>
      </c>
      <c r="F6026" s="10" t="s">
        <v>4746</v>
      </c>
      <c r="G6026" s="11" t="s">
        <v>4747</v>
      </c>
      <c r="H6026" s="42">
        <v>0</v>
      </c>
      <c r="I6026" s="42">
        <v>0</v>
      </c>
      <c r="J6026" s="42">
        <v>0</v>
      </c>
      <c r="K6026" s="42">
        <v>0</v>
      </c>
      <c r="N6026" s="43"/>
    </row>
    <row r="6027" spans="1:14" x14ac:dyDescent="0.3">
      <c r="A6027" s="10" t="s">
        <v>9</v>
      </c>
      <c r="B6027" s="10" t="s">
        <v>187</v>
      </c>
      <c r="C6027" s="10" t="s">
        <v>4743</v>
      </c>
      <c r="D6027" s="10" t="s">
        <v>4836</v>
      </c>
      <c r="E6027" s="11" t="s">
        <v>5070</v>
      </c>
      <c r="F6027" s="10" t="s">
        <v>4748</v>
      </c>
      <c r="G6027" s="11" t="s">
        <v>4749</v>
      </c>
      <c r="H6027" s="42">
        <v>51758.536099999998</v>
      </c>
      <c r="I6027" s="42">
        <v>14.9407381787638</v>
      </c>
      <c r="J6027" s="42">
        <v>563.22055437521601</v>
      </c>
      <c r="K6027" s="42">
        <v>578.16129255398005</v>
      </c>
      <c r="N6027" s="43"/>
    </row>
    <row r="6028" spans="1:14" x14ac:dyDescent="0.3">
      <c r="A6028" s="10" t="s">
        <v>9</v>
      </c>
      <c r="B6028" s="10" t="s">
        <v>187</v>
      </c>
      <c r="C6028" s="10" t="s">
        <v>4743</v>
      </c>
      <c r="D6028" s="10" t="s">
        <v>4836</v>
      </c>
      <c r="E6028" s="11" t="s">
        <v>5070</v>
      </c>
      <c r="F6028" s="10" t="s">
        <v>4760</v>
      </c>
      <c r="G6028" s="11" t="s">
        <v>4761</v>
      </c>
      <c r="H6028" s="42">
        <v>27379.515500000001</v>
      </c>
      <c r="I6028" s="42">
        <v>7.9034339641286602</v>
      </c>
      <c r="J6028" s="42">
        <v>297.93551064775897</v>
      </c>
      <c r="K6028" s="42">
        <v>305.838944611888</v>
      </c>
      <c r="N6028" s="43"/>
    </row>
    <row r="6029" spans="1:14" x14ac:dyDescent="0.3">
      <c r="A6029" s="10" t="s">
        <v>9</v>
      </c>
      <c r="B6029" s="10" t="s">
        <v>187</v>
      </c>
      <c r="C6029" s="10" t="s">
        <v>4743</v>
      </c>
      <c r="D6029" s="10" t="s">
        <v>35</v>
      </c>
      <c r="E6029" s="11" t="s">
        <v>4842</v>
      </c>
      <c r="F6029" s="10" t="s">
        <v>416</v>
      </c>
      <c r="G6029" s="11" t="s">
        <v>417</v>
      </c>
      <c r="H6029" s="42">
        <v>22334.695800000001</v>
      </c>
      <c r="I6029" s="42">
        <v>86.388257619117994</v>
      </c>
      <c r="J6029" s="42">
        <v>3068.4032655989499</v>
      </c>
      <c r="K6029" s="42">
        <v>3154.7915232180699</v>
      </c>
      <c r="N6029" s="43"/>
    </row>
    <row r="6030" spans="1:14" x14ac:dyDescent="0.3">
      <c r="A6030" s="10" t="s">
        <v>9</v>
      </c>
      <c r="B6030" s="10" t="s">
        <v>187</v>
      </c>
      <c r="C6030" s="10" t="s">
        <v>4743</v>
      </c>
      <c r="D6030" s="10" t="s">
        <v>35</v>
      </c>
      <c r="E6030" s="11" t="s">
        <v>4842</v>
      </c>
      <c r="F6030" s="10" t="s">
        <v>4746</v>
      </c>
      <c r="G6030" s="11" t="s">
        <v>4747</v>
      </c>
      <c r="H6030" s="42">
        <v>1966.577</v>
      </c>
      <c r="I6030" s="42">
        <v>7.6065132494820897</v>
      </c>
      <c r="J6030" s="42">
        <v>270.17387244267502</v>
      </c>
      <c r="K6030" s="42">
        <v>277.78038569215698</v>
      </c>
      <c r="N6030" s="43"/>
    </row>
    <row r="6031" spans="1:14" x14ac:dyDescent="0.3">
      <c r="A6031" s="10" t="s">
        <v>9</v>
      </c>
      <c r="B6031" s="10" t="s">
        <v>187</v>
      </c>
      <c r="C6031" s="10" t="s">
        <v>4743</v>
      </c>
      <c r="D6031" s="10" t="s">
        <v>35</v>
      </c>
      <c r="E6031" s="11" t="s">
        <v>4842</v>
      </c>
      <c r="F6031" s="10" t="s">
        <v>4748</v>
      </c>
      <c r="G6031" s="11" t="s">
        <v>4749</v>
      </c>
      <c r="H6031" s="42">
        <v>96859.665299999993</v>
      </c>
      <c r="I6031" s="42">
        <v>446.73978867164999</v>
      </c>
      <c r="J6031" s="42">
        <v>3321.11705574506</v>
      </c>
      <c r="K6031" s="42">
        <v>3767.8568444167099</v>
      </c>
      <c r="N6031" s="43"/>
    </row>
    <row r="6032" spans="1:14" x14ac:dyDescent="0.3">
      <c r="A6032" s="10" t="s">
        <v>9</v>
      </c>
      <c r="B6032" s="10" t="s">
        <v>187</v>
      </c>
      <c r="C6032" s="10" t="s">
        <v>4743</v>
      </c>
      <c r="D6032" s="10" t="s">
        <v>35</v>
      </c>
      <c r="E6032" s="11" t="s">
        <v>4842</v>
      </c>
      <c r="F6032" s="10" t="s">
        <v>4817</v>
      </c>
      <c r="G6032" s="11" t="s">
        <v>4818</v>
      </c>
      <c r="H6032" s="42">
        <v>121836.057</v>
      </c>
      <c r="I6032" s="42">
        <v>561.93684109641504</v>
      </c>
      <c r="J6032" s="42">
        <v>0</v>
      </c>
      <c r="K6032" s="42">
        <v>561.93684109641504</v>
      </c>
      <c r="N6032" s="43"/>
    </row>
    <row r="6033" spans="1:14" x14ac:dyDescent="0.3">
      <c r="A6033" s="10" t="s">
        <v>9</v>
      </c>
      <c r="B6033" s="10" t="s">
        <v>187</v>
      </c>
      <c r="C6033" s="10" t="s">
        <v>4743</v>
      </c>
      <c r="D6033" s="10" t="s">
        <v>35</v>
      </c>
      <c r="E6033" s="11" t="s">
        <v>4842</v>
      </c>
      <c r="F6033" s="10" t="s">
        <v>4760</v>
      </c>
      <c r="G6033" s="11" t="s">
        <v>4761</v>
      </c>
      <c r="H6033" s="42">
        <v>27413.112799999999</v>
      </c>
      <c r="I6033" s="42">
        <v>126.43578924669301</v>
      </c>
      <c r="J6033" s="42">
        <v>939.93878936181</v>
      </c>
      <c r="K6033" s="42">
        <v>1066.3745786085001</v>
      </c>
      <c r="N6033" s="43"/>
    </row>
    <row r="6034" spans="1:14" x14ac:dyDescent="0.3">
      <c r="A6034" s="10" t="s">
        <v>9</v>
      </c>
      <c r="B6034" s="10" t="s">
        <v>187</v>
      </c>
      <c r="C6034" s="10" t="s">
        <v>4743</v>
      </c>
      <c r="D6034" s="10" t="s">
        <v>4843</v>
      </c>
      <c r="E6034" s="11" t="s">
        <v>5864</v>
      </c>
      <c r="F6034" s="10" t="s">
        <v>416</v>
      </c>
      <c r="G6034" s="11" t="s">
        <v>417</v>
      </c>
      <c r="H6034" s="42">
        <v>16850.8891</v>
      </c>
      <c r="I6034" s="42">
        <v>18.477088757396402</v>
      </c>
      <c r="J6034" s="42">
        <v>0</v>
      </c>
      <c r="K6034" s="42">
        <v>18.477088757396402</v>
      </c>
      <c r="N6034" s="43"/>
    </row>
    <row r="6035" spans="1:14" x14ac:dyDescent="0.3">
      <c r="A6035" s="10" t="s">
        <v>9</v>
      </c>
      <c r="B6035" s="10" t="s">
        <v>187</v>
      </c>
      <c r="C6035" s="10" t="s">
        <v>4743</v>
      </c>
      <c r="D6035" s="10" t="s">
        <v>4843</v>
      </c>
      <c r="E6035" s="11" t="s">
        <v>5864</v>
      </c>
      <c r="F6035" s="10" t="s">
        <v>4746</v>
      </c>
      <c r="G6035" s="11" t="s">
        <v>4747</v>
      </c>
      <c r="H6035" s="42">
        <v>0</v>
      </c>
      <c r="I6035" s="42">
        <v>0</v>
      </c>
      <c r="J6035" s="42">
        <v>0</v>
      </c>
      <c r="K6035" s="42">
        <v>0</v>
      </c>
      <c r="N6035" s="43"/>
    </row>
    <row r="6036" spans="1:14" x14ac:dyDescent="0.3">
      <c r="A6036" s="10" t="s">
        <v>9</v>
      </c>
      <c r="B6036" s="10" t="s">
        <v>187</v>
      </c>
      <c r="C6036" s="10" t="s">
        <v>4743</v>
      </c>
      <c r="D6036" s="10" t="s">
        <v>4843</v>
      </c>
      <c r="E6036" s="11" t="s">
        <v>5864</v>
      </c>
      <c r="F6036" s="10" t="s">
        <v>4748</v>
      </c>
      <c r="G6036" s="11" t="s">
        <v>4749</v>
      </c>
      <c r="H6036" s="42">
        <v>42953.246700000003</v>
      </c>
      <c r="I6036" s="42">
        <v>47.0984615384615</v>
      </c>
      <c r="J6036" s="42">
        <v>0</v>
      </c>
      <c r="K6036" s="42">
        <v>47.0984615384615</v>
      </c>
      <c r="N6036" s="43"/>
    </row>
    <row r="6037" spans="1:14" x14ac:dyDescent="0.3">
      <c r="A6037" s="10" t="s">
        <v>9</v>
      </c>
      <c r="B6037" s="10" t="s">
        <v>187</v>
      </c>
      <c r="C6037" s="10" t="s">
        <v>4743</v>
      </c>
      <c r="D6037" s="10" t="s">
        <v>4843</v>
      </c>
      <c r="E6037" s="11" t="s">
        <v>5864</v>
      </c>
      <c r="F6037" s="10" t="s">
        <v>4760</v>
      </c>
      <c r="G6037" s="11" t="s">
        <v>4761</v>
      </c>
      <c r="H6037" s="42">
        <v>9383.6324000000004</v>
      </c>
      <c r="I6037" s="42">
        <v>10.289202366863901</v>
      </c>
      <c r="J6037" s="42">
        <v>0</v>
      </c>
      <c r="K6037" s="42">
        <v>10.289202366863901</v>
      </c>
      <c r="N6037" s="43"/>
    </row>
    <row r="6038" spans="1:14" x14ac:dyDescent="0.3">
      <c r="A6038" s="10" t="s">
        <v>9</v>
      </c>
      <c r="B6038" s="10" t="s">
        <v>187</v>
      </c>
      <c r="C6038" s="10" t="s">
        <v>4743</v>
      </c>
      <c r="D6038" s="10" t="s">
        <v>4845</v>
      </c>
      <c r="E6038" s="11" t="s">
        <v>4844</v>
      </c>
      <c r="F6038" s="10" t="s">
        <v>416</v>
      </c>
      <c r="G6038" s="11" t="s">
        <v>417</v>
      </c>
      <c r="H6038" s="42">
        <v>40997.140599999999</v>
      </c>
      <c r="I6038" s="42">
        <v>66.950388003945307</v>
      </c>
      <c r="J6038" s="42">
        <v>4494.7153904328898</v>
      </c>
      <c r="K6038" s="42">
        <v>4561.6657784368299</v>
      </c>
      <c r="N6038" s="43"/>
    </row>
    <row r="6039" spans="1:14" x14ac:dyDescent="0.3">
      <c r="A6039" s="10" t="s">
        <v>9</v>
      </c>
      <c r="B6039" s="10" t="s">
        <v>187</v>
      </c>
      <c r="C6039" s="10" t="s">
        <v>4743</v>
      </c>
      <c r="D6039" s="10" t="s">
        <v>4845</v>
      </c>
      <c r="E6039" s="11" t="s">
        <v>4844</v>
      </c>
      <c r="F6039" s="10" t="s">
        <v>4746</v>
      </c>
      <c r="G6039" s="11" t="s">
        <v>4747</v>
      </c>
      <c r="H6039" s="42">
        <v>5261.6651000000002</v>
      </c>
      <c r="I6039" s="42">
        <v>8.5925631662817405</v>
      </c>
      <c r="J6039" s="42">
        <v>576.86186829085204</v>
      </c>
      <c r="K6039" s="42">
        <v>585.45443145713398</v>
      </c>
      <c r="N6039" s="43"/>
    </row>
    <row r="6040" spans="1:14" x14ac:dyDescent="0.3">
      <c r="A6040" s="10" t="s">
        <v>9</v>
      </c>
      <c r="B6040" s="10" t="s">
        <v>187</v>
      </c>
      <c r="C6040" s="10" t="s">
        <v>4743</v>
      </c>
      <c r="D6040" s="10" t="s">
        <v>4845</v>
      </c>
      <c r="E6040" s="11" t="s">
        <v>4844</v>
      </c>
      <c r="F6040" s="10" t="s">
        <v>4748</v>
      </c>
      <c r="G6040" s="11" t="s">
        <v>4749</v>
      </c>
      <c r="H6040" s="42">
        <v>75784.638200000001</v>
      </c>
      <c r="I6040" s="42">
        <v>153.42603907178699</v>
      </c>
      <c r="J6040" s="42">
        <v>899.37228350477903</v>
      </c>
      <c r="K6040" s="42">
        <v>1052.7983225765699</v>
      </c>
      <c r="N6040" s="43"/>
    </row>
    <row r="6041" spans="1:14" x14ac:dyDescent="0.3">
      <c r="A6041" s="10" t="s">
        <v>9</v>
      </c>
      <c r="B6041" s="10" t="s">
        <v>187</v>
      </c>
      <c r="C6041" s="10" t="s">
        <v>4743</v>
      </c>
      <c r="D6041" s="10" t="s">
        <v>4845</v>
      </c>
      <c r="E6041" s="11" t="s">
        <v>4844</v>
      </c>
      <c r="F6041" s="10" t="s">
        <v>4817</v>
      </c>
      <c r="G6041" s="11" t="s">
        <v>4818</v>
      </c>
      <c r="H6041" s="42">
        <v>68372.567800000004</v>
      </c>
      <c r="I6041" s="42">
        <v>138.42029872344801</v>
      </c>
      <c r="J6041" s="42">
        <v>0</v>
      </c>
      <c r="K6041" s="42">
        <v>138.42029872344801</v>
      </c>
      <c r="N6041" s="43"/>
    </row>
    <row r="6042" spans="1:14" x14ac:dyDescent="0.3">
      <c r="A6042" s="10" t="s">
        <v>9</v>
      </c>
      <c r="B6042" s="10" t="s">
        <v>187</v>
      </c>
      <c r="C6042" s="10" t="s">
        <v>4743</v>
      </c>
      <c r="D6042" s="10" t="s">
        <v>4845</v>
      </c>
      <c r="E6042" s="11" t="s">
        <v>4844</v>
      </c>
      <c r="F6042" s="10" t="s">
        <v>4760</v>
      </c>
      <c r="G6042" s="11" t="s">
        <v>4761</v>
      </c>
      <c r="H6042" s="42">
        <v>48102.8243</v>
      </c>
      <c r="I6042" s="42">
        <v>97.384192464726894</v>
      </c>
      <c r="J6042" s="42">
        <v>570.85905420063898</v>
      </c>
      <c r="K6042" s="42">
        <v>668.24324666536495</v>
      </c>
      <c r="N6042" s="43"/>
    </row>
    <row r="6043" spans="1:14" x14ac:dyDescent="0.3">
      <c r="A6043" s="10" t="s">
        <v>9</v>
      </c>
      <c r="B6043" s="10" t="s">
        <v>187</v>
      </c>
      <c r="C6043" s="10" t="s">
        <v>4743</v>
      </c>
      <c r="D6043" s="10" t="s">
        <v>4847</v>
      </c>
      <c r="E6043" s="11" t="s">
        <v>4846</v>
      </c>
      <c r="F6043" s="10" t="s">
        <v>416</v>
      </c>
      <c r="G6043" s="11" t="s">
        <v>417</v>
      </c>
      <c r="H6043" s="42">
        <v>55296.252500000002</v>
      </c>
      <c r="I6043" s="42">
        <v>84.664138179486599</v>
      </c>
      <c r="J6043" s="42">
        <v>287.05218577690999</v>
      </c>
      <c r="K6043" s="42">
        <v>371.71632395639699</v>
      </c>
      <c r="N6043" s="43"/>
    </row>
    <row r="6044" spans="1:14" x14ac:dyDescent="0.3">
      <c r="A6044" s="10" t="s">
        <v>9</v>
      </c>
      <c r="B6044" s="10" t="s">
        <v>187</v>
      </c>
      <c r="C6044" s="10" t="s">
        <v>4743</v>
      </c>
      <c r="D6044" s="10" t="s">
        <v>4847</v>
      </c>
      <c r="E6044" s="11" t="s">
        <v>4846</v>
      </c>
      <c r="F6044" s="10" t="s">
        <v>4746</v>
      </c>
      <c r="G6044" s="11" t="s">
        <v>4747</v>
      </c>
      <c r="H6044" s="42">
        <v>20736.094700000001</v>
      </c>
      <c r="I6044" s="42">
        <v>31.7490518173075</v>
      </c>
      <c r="J6044" s="42">
        <v>107.644569666341</v>
      </c>
      <c r="K6044" s="42">
        <v>139.39362148364901</v>
      </c>
      <c r="N6044" s="43"/>
    </row>
    <row r="6045" spans="1:14" x14ac:dyDescent="0.3">
      <c r="A6045" s="10" t="s">
        <v>9</v>
      </c>
      <c r="B6045" s="10" t="s">
        <v>187</v>
      </c>
      <c r="C6045" s="10" t="s">
        <v>4743</v>
      </c>
      <c r="D6045" s="10" t="s">
        <v>4847</v>
      </c>
      <c r="E6045" s="11" t="s">
        <v>4846</v>
      </c>
      <c r="F6045" s="10" t="s">
        <v>4748</v>
      </c>
      <c r="G6045" s="11" t="s">
        <v>4749</v>
      </c>
      <c r="H6045" s="42">
        <v>77057.991399999999</v>
      </c>
      <c r="I6045" s="42">
        <v>123.841806248644</v>
      </c>
      <c r="J6045" s="42">
        <v>211.79796728153499</v>
      </c>
      <c r="K6045" s="42">
        <v>335.63977353017901</v>
      </c>
      <c r="N6045" s="43"/>
    </row>
    <row r="6046" spans="1:14" x14ac:dyDescent="0.3">
      <c r="A6046" s="10" t="s">
        <v>9</v>
      </c>
      <c r="B6046" s="10" t="s">
        <v>187</v>
      </c>
      <c r="C6046" s="10" t="s">
        <v>4743</v>
      </c>
      <c r="D6046" s="10" t="s">
        <v>4847</v>
      </c>
      <c r="E6046" s="11" t="s">
        <v>4846</v>
      </c>
      <c r="F6046" s="10" t="s">
        <v>4817</v>
      </c>
      <c r="G6046" s="11" t="s">
        <v>4818</v>
      </c>
      <c r="H6046" s="42">
        <v>115187.72289999999</v>
      </c>
      <c r="I6046" s="42">
        <v>185.12104198307699</v>
      </c>
      <c r="J6046" s="42">
        <v>0</v>
      </c>
      <c r="K6046" s="42">
        <v>185.12104198307699</v>
      </c>
      <c r="N6046" s="43"/>
    </row>
    <row r="6047" spans="1:14" x14ac:dyDescent="0.3">
      <c r="A6047" s="10" t="s">
        <v>9</v>
      </c>
      <c r="B6047" s="10" t="s">
        <v>187</v>
      </c>
      <c r="C6047" s="10" t="s">
        <v>4743</v>
      </c>
      <c r="D6047" s="10" t="s">
        <v>4847</v>
      </c>
      <c r="E6047" s="11" t="s">
        <v>4846</v>
      </c>
      <c r="F6047" s="10" t="s">
        <v>4760</v>
      </c>
      <c r="G6047" s="11" t="s">
        <v>4761</v>
      </c>
      <c r="H6047" s="42">
        <v>59091.102200000001</v>
      </c>
      <c r="I6047" s="42">
        <v>94.966773703623304</v>
      </c>
      <c r="J6047" s="42">
        <v>162.41502154231699</v>
      </c>
      <c r="K6047" s="42">
        <v>257.38179524594</v>
      </c>
      <c r="N6047" s="43"/>
    </row>
    <row r="6048" spans="1:14" x14ac:dyDescent="0.3">
      <c r="A6048" s="10" t="s">
        <v>9</v>
      </c>
      <c r="B6048" s="10" t="s">
        <v>187</v>
      </c>
      <c r="C6048" s="10" t="s">
        <v>4743</v>
      </c>
      <c r="D6048" s="10" t="s">
        <v>4850</v>
      </c>
      <c r="E6048" s="11" t="s">
        <v>4773</v>
      </c>
      <c r="F6048" s="10" t="s">
        <v>416</v>
      </c>
      <c r="G6048" s="11" t="s">
        <v>417</v>
      </c>
      <c r="H6048" s="42">
        <v>21628.777699999999</v>
      </c>
      <c r="I6048" s="42">
        <v>36.900493132095598</v>
      </c>
      <c r="J6048" s="42">
        <v>1174.0563529405699</v>
      </c>
      <c r="K6048" s="42">
        <v>1210.95684607267</v>
      </c>
      <c r="N6048" s="43"/>
    </row>
    <row r="6049" spans="1:14" x14ac:dyDescent="0.3">
      <c r="A6049" s="10" t="s">
        <v>9</v>
      </c>
      <c r="B6049" s="10" t="s">
        <v>187</v>
      </c>
      <c r="C6049" s="10" t="s">
        <v>4743</v>
      </c>
      <c r="D6049" s="10" t="s">
        <v>4850</v>
      </c>
      <c r="E6049" s="11" t="s">
        <v>4773</v>
      </c>
      <c r="F6049" s="10" t="s">
        <v>4746</v>
      </c>
      <c r="G6049" s="11" t="s">
        <v>4747</v>
      </c>
      <c r="H6049" s="42">
        <v>21628.777699999999</v>
      </c>
      <c r="I6049" s="42">
        <v>36.900493132095598</v>
      </c>
      <c r="J6049" s="42">
        <v>1174.0563529405699</v>
      </c>
      <c r="K6049" s="42">
        <v>1210.95684607267</v>
      </c>
      <c r="N6049" s="43"/>
    </row>
    <row r="6050" spans="1:14" x14ac:dyDescent="0.3">
      <c r="A6050" s="10" t="s">
        <v>9</v>
      </c>
      <c r="B6050" s="10" t="s">
        <v>187</v>
      </c>
      <c r="C6050" s="10" t="s">
        <v>4743</v>
      </c>
      <c r="D6050" s="10" t="s">
        <v>4850</v>
      </c>
      <c r="E6050" s="11" t="s">
        <v>4773</v>
      </c>
      <c r="F6050" s="10" t="s">
        <v>4748</v>
      </c>
      <c r="G6050" s="11" t="s">
        <v>4749</v>
      </c>
      <c r="H6050" s="42">
        <v>44827.868300000002</v>
      </c>
      <c r="I6050" s="42">
        <v>53.5636275205188</v>
      </c>
      <c r="J6050" s="42">
        <v>11.851658729354501</v>
      </c>
      <c r="K6050" s="42">
        <v>65.415286249873304</v>
      </c>
      <c r="N6050" s="43"/>
    </row>
    <row r="6051" spans="1:14" x14ac:dyDescent="0.3">
      <c r="A6051" s="10" t="s">
        <v>9</v>
      </c>
      <c r="B6051" s="10" t="s">
        <v>187</v>
      </c>
      <c r="C6051" s="10" t="s">
        <v>4743</v>
      </c>
      <c r="D6051" s="10" t="s">
        <v>4850</v>
      </c>
      <c r="E6051" s="11" t="s">
        <v>4773</v>
      </c>
      <c r="F6051" s="10" t="s">
        <v>4760</v>
      </c>
      <c r="G6051" s="11" t="s">
        <v>4761</v>
      </c>
      <c r="H6051" s="42">
        <v>15452.778399999999</v>
      </c>
      <c r="I6051" s="42">
        <v>18.464113891985001</v>
      </c>
      <c r="J6051" s="42">
        <v>4.0854286148546004</v>
      </c>
      <c r="K6051" s="42">
        <v>22.5495425068396</v>
      </c>
      <c r="N6051" s="43"/>
    </row>
    <row r="6052" spans="1:14" x14ac:dyDescent="0.3">
      <c r="A6052" s="10" t="s">
        <v>9</v>
      </c>
      <c r="B6052" s="10" t="s">
        <v>187</v>
      </c>
      <c r="C6052" s="10" t="s">
        <v>4743</v>
      </c>
      <c r="D6052" s="10" t="s">
        <v>4853</v>
      </c>
      <c r="E6052" s="11" t="s">
        <v>4777</v>
      </c>
      <c r="F6052" s="10" t="s">
        <v>416</v>
      </c>
      <c r="G6052" s="11" t="s">
        <v>417</v>
      </c>
      <c r="H6052" s="42">
        <v>12148.495699999999</v>
      </c>
      <c r="I6052" s="42">
        <v>4.4645382604530104</v>
      </c>
      <c r="J6052" s="42">
        <v>26.7875846764031</v>
      </c>
      <c r="K6052" s="42">
        <v>31.2521229368561</v>
      </c>
      <c r="N6052" s="43"/>
    </row>
    <row r="6053" spans="1:14" x14ac:dyDescent="0.3">
      <c r="A6053" s="10" t="s">
        <v>9</v>
      </c>
      <c r="B6053" s="10" t="s">
        <v>187</v>
      </c>
      <c r="C6053" s="10" t="s">
        <v>4743</v>
      </c>
      <c r="D6053" s="10" t="s">
        <v>4853</v>
      </c>
      <c r="E6053" s="11" t="s">
        <v>4777</v>
      </c>
      <c r="F6053" s="10" t="s">
        <v>4746</v>
      </c>
      <c r="G6053" s="11" t="s">
        <v>4747</v>
      </c>
      <c r="H6053" s="42">
        <v>4049.4985999999999</v>
      </c>
      <c r="I6053" s="42">
        <v>1.4881794201509999</v>
      </c>
      <c r="J6053" s="42">
        <v>8.9291948921343494</v>
      </c>
      <c r="K6053" s="42">
        <v>10.4173743122854</v>
      </c>
      <c r="N6053" s="43"/>
    </row>
    <row r="6054" spans="1:14" x14ac:dyDescent="0.3">
      <c r="A6054" s="10" t="s">
        <v>9</v>
      </c>
      <c r="B6054" s="10" t="s">
        <v>187</v>
      </c>
      <c r="C6054" s="10" t="s">
        <v>4743</v>
      </c>
      <c r="D6054" s="10" t="s">
        <v>4853</v>
      </c>
      <c r="E6054" s="11" t="s">
        <v>4777</v>
      </c>
      <c r="F6054" s="10" t="s">
        <v>4748</v>
      </c>
      <c r="G6054" s="11" t="s">
        <v>4749</v>
      </c>
      <c r="H6054" s="42">
        <v>56349.282200000001</v>
      </c>
      <c r="I6054" s="42">
        <v>19.1981589208557</v>
      </c>
      <c r="J6054" s="42">
        <v>13.454881441669301</v>
      </c>
      <c r="K6054" s="42">
        <v>32.653040362524997</v>
      </c>
      <c r="N6054" s="43"/>
    </row>
    <row r="6055" spans="1:14" x14ac:dyDescent="0.3">
      <c r="A6055" s="10" t="s">
        <v>9</v>
      </c>
      <c r="B6055" s="10" t="s">
        <v>187</v>
      </c>
      <c r="C6055" s="10" t="s">
        <v>4743</v>
      </c>
      <c r="D6055" s="10" t="s">
        <v>4853</v>
      </c>
      <c r="E6055" s="11" t="s">
        <v>4777</v>
      </c>
      <c r="F6055" s="10" t="s">
        <v>4760</v>
      </c>
      <c r="G6055" s="11" t="s">
        <v>4761</v>
      </c>
      <c r="H6055" s="42">
        <v>26938.136500000001</v>
      </c>
      <c r="I6055" s="42">
        <v>9.1778032458636307</v>
      </c>
      <c r="J6055" s="42">
        <v>6.4321925387290602</v>
      </c>
      <c r="K6055" s="42">
        <v>15.6099957845927</v>
      </c>
      <c r="N6055" s="43"/>
    </row>
    <row r="6056" spans="1:14" x14ac:dyDescent="0.3">
      <c r="A6056" s="10" t="s">
        <v>9</v>
      </c>
      <c r="B6056" s="10" t="s">
        <v>187</v>
      </c>
      <c r="C6056" s="10" t="s">
        <v>4743</v>
      </c>
      <c r="D6056" s="10" t="s">
        <v>368</v>
      </c>
      <c r="E6056" s="11" t="s">
        <v>6342</v>
      </c>
      <c r="F6056" s="10" t="s">
        <v>416</v>
      </c>
      <c r="G6056" s="11" t="s">
        <v>417</v>
      </c>
      <c r="H6056" s="42">
        <v>15553.487300000001</v>
      </c>
      <c r="I6056" s="42" t="s">
        <v>414</v>
      </c>
      <c r="J6056" s="42">
        <v>508.48209182939098</v>
      </c>
      <c r="K6056" s="42">
        <v>508.48209182939098</v>
      </c>
      <c r="N6056" s="43"/>
    </row>
    <row r="6057" spans="1:14" x14ac:dyDescent="0.3">
      <c r="A6057" s="10" t="s">
        <v>9</v>
      </c>
      <c r="B6057" s="10" t="s">
        <v>187</v>
      </c>
      <c r="C6057" s="10" t="s">
        <v>4743</v>
      </c>
      <c r="D6057" s="10" t="s">
        <v>368</v>
      </c>
      <c r="E6057" s="11" t="s">
        <v>6342</v>
      </c>
      <c r="F6057" s="10" t="s">
        <v>4746</v>
      </c>
      <c r="G6057" s="11" t="s">
        <v>4747</v>
      </c>
      <c r="H6057" s="42">
        <v>0</v>
      </c>
      <c r="I6057" s="42" t="s">
        <v>414</v>
      </c>
      <c r="J6057" s="42">
        <v>0</v>
      </c>
      <c r="K6057" s="42">
        <v>0</v>
      </c>
      <c r="N6057" s="43"/>
    </row>
    <row r="6058" spans="1:14" x14ac:dyDescent="0.3">
      <c r="A6058" s="10" t="s">
        <v>9</v>
      </c>
      <c r="B6058" s="10" t="s">
        <v>187</v>
      </c>
      <c r="C6058" s="10" t="s">
        <v>4743</v>
      </c>
      <c r="D6058" s="10" t="s">
        <v>368</v>
      </c>
      <c r="E6058" s="11" t="s">
        <v>6342</v>
      </c>
      <c r="F6058" s="10" t="s">
        <v>4748</v>
      </c>
      <c r="G6058" s="11" t="s">
        <v>4749</v>
      </c>
      <c r="H6058" s="42">
        <v>49232.2984</v>
      </c>
      <c r="I6058" s="42" t="s">
        <v>414</v>
      </c>
      <c r="J6058" s="42">
        <v>1609.5259914599601</v>
      </c>
      <c r="K6058" s="42">
        <v>1609.5259914599601</v>
      </c>
      <c r="N6058" s="43"/>
    </row>
    <row r="6059" spans="1:14" x14ac:dyDescent="0.3">
      <c r="A6059" s="10" t="s">
        <v>9</v>
      </c>
      <c r="B6059" s="10" t="s">
        <v>187</v>
      </c>
      <c r="C6059" s="10" t="s">
        <v>4779</v>
      </c>
      <c r="D6059" s="10" t="s">
        <v>6343</v>
      </c>
      <c r="E6059" s="11" t="s">
        <v>6344</v>
      </c>
      <c r="F6059" s="10" t="s">
        <v>416</v>
      </c>
      <c r="G6059" s="11" t="s">
        <v>417</v>
      </c>
      <c r="H6059" s="42">
        <v>19928078.478799999</v>
      </c>
      <c r="I6059" s="42">
        <v>55811.384461374902</v>
      </c>
      <c r="J6059" s="42">
        <v>6480417.2860774798</v>
      </c>
      <c r="K6059" s="42">
        <v>6536228.6705388501</v>
      </c>
      <c r="N6059" s="43"/>
    </row>
    <row r="6060" spans="1:14" x14ac:dyDescent="0.3">
      <c r="A6060" s="10" t="s">
        <v>9</v>
      </c>
      <c r="B6060" s="10" t="s">
        <v>187</v>
      </c>
      <c r="C6060" s="10" t="s">
        <v>4779</v>
      </c>
      <c r="D6060" s="10" t="s">
        <v>6343</v>
      </c>
      <c r="E6060" s="11" t="s">
        <v>6344</v>
      </c>
      <c r="F6060" s="10" t="s">
        <v>4782</v>
      </c>
      <c r="G6060" s="11" t="s">
        <v>4783</v>
      </c>
      <c r="H6060" s="42">
        <v>0</v>
      </c>
      <c r="I6060" s="42">
        <v>0</v>
      </c>
      <c r="J6060" s="42">
        <v>0</v>
      </c>
      <c r="K6060" s="42">
        <v>0</v>
      </c>
      <c r="N6060" s="43"/>
    </row>
    <row r="6061" spans="1:14" x14ac:dyDescent="0.3">
      <c r="A6061" s="10" t="s">
        <v>9</v>
      </c>
      <c r="B6061" s="10" t="s">
        <v>187</v>
      </c>
      <c r="C6061" s="10" t="s">
        <v>4779</v>
      </c>
      <c r="D6061" s="10" t="s">
        <v>6343</v>
      </c>
      <c r="E6061" s="11" t="s">
        <v>6344</v>
      </c>
      <c r="F6061" s="10" t="s">
        <v>4784</v>
      </c>
      <c r="G6061" s="11" t="s">
        <v>4785</v>
      </c>
      <c r="H6061" s="42">
        <v>0</v>
      </c>
      <c r="I6061" s="42">
        <v>0</v>
      </c>
      <c r="J6061" s="42">
        <v>0</v>
      </c>
      <c r="K6061" s="42">
        <v>0</v>
      </c>
      <c r="N6061" s="43"/>
    </row>
    <row r="6062" spans="1:14" x14ac:dyDescent="0.3">
      <c r="A6062" s="10" t="s">
        <v>9</v>
      </c>
      <c r="B6062" s="10" t="s">
        <v>187</v>
      </c>
      <c r="C6062" s="10" t="s">
        <v>4779</v>
      </c>
      <c r="D6062" s="10" t="s">
        <v>6343</v>
      </c>
      <c r="E6062" s="11" t="s">
        <v>6344</v>
      </c>
      <c r="F6062" s="10" t="s">
        <v>4731</v>
      </c>
      <c r="G6062" s="11" t="s">
        <v>4732</v>
      </c>
      <c r="H6062" s="42">
        <v>0</v>
      </c>
      <c r="I6062" s="42">
        <v>0</v>
      </c>
      <c r="J6062" s="42">
        <v>0</v>
      </c>
      <c r="K6062" s="42">
        <v>0</v>
      </c>
      <c r="N6062" s="43"/>
    </row>
    <row r="6063" spans="1:14" x14ac:dyDescent="0.3">
      <c r="A6063" s="10" t="s">
        <v>9</v>
      </c>
      <c r="B6063" s="10" t="s">
        <v>187</v>
      </c>
      <c r="C6063" s="10" t="s">
        <v>4779</v>
      </c>
      <c r="D6063" s="10" t="s">
        <v>6343</v>
      </c>
      <c r="E6063" s="11" t="s">
        <v>6344</v>
      </c>
      <c r="F6063" s="10" t="s">
        <v>4786</v>
      </c>
      <c r="G6063" s="11" t="s">
        <v>4787</v>
      </c>
      <c r="H6063" s="42">
        <v>315120.76799999998</v>
      </c>
      <c r="I6063" s="42">
        <v>882.53999746244301</v>
      </c>
      <c r="J6063" s="42">
        <v>102474.208629755</v>
      </c>
      <c r="K6063" s="42">
        <v>103356.74862721701</v>
      </c>
      <c r="N6063" s="43"/>
    </row>
    <row r="6064" spans="1:14" x14ac:dyDescent="0.3">
      <c r="A6064" s="10" t="s">
        <v>9</v>
      </c>
      <c r="B6064" s="10" t="s">
        <v>187</v>
      </c>
      <c r="C6064" s="10" t="s">
        <v>4779</v>
      </c>
      <c r="D6064" s="10" t="s">
        <v>6343</v>
      </c>
      <c r="E6064" s="11" t="s">
        <v>6344</v>
      </c>
      <c r="F6064" s="10" t="s">
        <v>6345</v>
      </c>
      <c r="G6064" s="11" t="s">
        <v>6346</v>
      </c>
      <c r="H6064" s="42">
        <v>0</v>
      </c>
      <c r="I6064" s="42">
        <v>0</v>
      </c>
      <c r="J6064" s="42">
        <v>0</v>
      </c>
      <c r="K6064" s="42">
        <v>0</v>
      </c>
      <c r="N6064" s="43"/>
    </row>
    <row r="6065" spans="1:14" x14ac:dyDescent="0.3">
      <c r="A6065" s="10" t="s">
        <v>9</v>
      </c>
      <c r="B6065" s="10" t="s">
        <v>187</v>
      </c>
      <c r="C6065" s="10" t="s">
        <v>4779</v>
      </c>
      <c r="D6065" s="10" t="s">
        <v>6343</v>
      </c>
      <c r="E6065" s="11" t="s">
        <v>6344</v>
      </c>
      <c r="F6065" s="10" t="s">
        <v>5883</v>
      </c>
      <c r="G6065" s="11" t="s">
        <v>5884</v>
      </c>
      <c r="H6065" s="42">
        <v>240974.70490000001</v>
      </c>
      <c r="I6065" s="42">
        <v>674.88352747127999</v>
      </c>
      <c r="J6065" s="42">
        <v>78362.630128635996</v>
      </c>
      <c r="K6065" s="42">
        <v>79037.513656107301</v>
      </c>
      <c r="N6065" s="43"/>
    </row>
    <row r="6066" spans="1:14" x14ac:dyDescent="0.3">
      <c r="A6066" s="10" t="s">
        <v>9</v>
      </c>
      <c r="B6066" s="10" t="s">
        <v>187</v>
      </c>
      <c r="C6066" s="10" t="s">
        <v>4779</v>
      </c>
      <c r="D6066" s="10" t="s">
        <v>6343</v>
      </c>
      <c r="E6066" s="11" t="s">
        <v>6344</v>
      </c>
      <c r="F6066" s="10" t="s">
        <v>4739</v>
      </c>
      <c r="G6066" s="11" t="s">
        <v>4740</v>
      </c>
      <c r="H6066" s="42">
        <v>1833791.0234000001</v>
      </c>
      <c r="I6066" s="42">
        <v>5135.7894810314501</v>
      </c>
      <c r="J6066" s="42">
        <v>596331.00400088402</v>
      </c>
      <c r="K6066" s="42">
        <v>601466.79348191503</v>
      </c>
      <c r="N6066" s="43"/>
    </row>
    <row r="6067" spans="1:14" x14ac:dyDescent="0.3">
      <c r="A6067" s="10" t="s">
        <v>9</v>
      </c>
      <c r="B6067" s="10" t="s">
        <v>187</v>
      </c>
      <c r="C6067" s="10" t="s">
        <v>4779</v>
      </c>
      <c r="D6067" s="10" t="s">
        <v>6343</v>
      </c>
      <c r="E6067" s="11" t="s">
        <v>6344</v>
      </c>
      <c r="F6067" s="10" t="s">
        <v>5076</v>
      </c>
      <c r="G6067" s="11" t="s">
        <v>5077</v>
      </c>
      <c r="H6067" s="42">
        <v>244946.81539999999</v>
      </c>
      <c r="I6067" s="42">
        <v>686.00798122080698</v>
      </c>
      <c r="J6067" s="42">
        <v>79654.321834053102</v>
      </c>
      <c r="K6067" s="42">
        <v>80340.329815273901</v>
      </c>
      <c r="N6067" s="43"/>
    </row>
    <row r="6068" spans="1:14" x14ac:dyDescent="0.3">
      <c r="A6068" s="10" t="s">
        <v>9</v>
      </c>
      <c r="B6068" s="10" t="s">
        <v>187</v>
      </c>
      <c r="C6068" s="10" t="s">
        <v>4779</v>
      </c>
      <c r="D6068" s="10" t="s">
        <v>6343</v>
      </c>
      <c r="E6068" s="11" t="s">
        <v>6344</v>
      </c>
      <c r="F6068" s="10" t="s">
        <v>71</v>
      </c>
      <c r="G6068" s="11" t="s">
        <v>4778</v>
      </c>
      <c r="H6068" s="42">
        <v>0</v>
      </c>
      <c r="I6068" s="42">
        <v>0</v>
      </c>
      <c r="J6068" s="42">
        <v>0</v>
      </c>
      <c r="K6068" s="42">
        <v>0</v>
      </c>
      <c r="N6068" s="43"/>
    </row>
    <row r="6069" spans="1:14" x14ac:dyDescent="0.3">
      <c r="A6069" s="10" t="s">
        <v>9</v>
      </c>
      <c r="B6069" s="10" t="s">
        <v>187</v>
      </c>
      <c r="C6069" s="10" t="s">
        <v>4779</v>
      </c>
      <c r="D6069" s="10" t="s">
        <v>6343</v>
      </c>
      <c r="E6069" s="11" t="s">
        <v>6344</v>
      </c>
      <c r="F6069" s="10" t="s">
        <v>4788</v>
      </c>
      <c r="G6069" s="11" t="s">
        <v>4789</v>
      </c>
      <c r="H6069" s="42">
        <v>0</v>
      </c>
      <c r="I6069" s="42">
        <v>0</v>
      </c>
      <c r="J6069" s="42">
        <v>0</v>
      </c>
      <c r="K6069" s="42">
        <v>0</v>
      </c>
      <c r="N6069" s="43"/>
    </row>
    <row r="6070" spans="1:14" x14ac:dyDescent="0.3">
      <c r="A6070" s="10" t="s">
        <v>9</v>
      </c>
      <c r="B6070" s="10" t="s">
        <v>187</v>
      </c>
      <c r="C6070" s="10" t="s">
        <v>4779</v>
      </c>
      <c r="D6070" s="10" t="s">
        <v>6343</v>
      </c>
      <c r="E6070" s="11" t="s">
        <v>6344</v>
      </c>
      <c r="F6070" s="10" t="s">
        <v>4741</v>
      </c>
      <c r="G6070" s="11" t="s">
        <v>4742</v>
      </c>
      <c r="H6070" s="42">
        <v>565363.73069999996</v>
      </c>
      <c r="I6070" s="42">
        <v>1583.38058368262</v>
      </c>
      <c r="J6070" s="42">
        <v>183850.78607103101</v>
      </c>
      <c r="K6070" s="42">
        <v>185434.16665471299</v>
      </c>
      <c r="N6070" s="43"/>
    </row>
    <row r="6071" spans="1:14" x14ac:dyDescent="0.3">
      <c r="A6071" s="10" t="s">
        <v>9</v>
      </c>
      <c r="B6071" s="10" t="s">
        <v>187</v>
      </c>
      <c r="C6071" s="10" t="s">
        <v>4779</v>
      </c>
      <c r="D6071" s="10" t="s">
        <v>6343</v>
      </c>
      <c r="E6071" s="11" t="s">
        <v>6344</v>
      </c>
      <c r="F6071" s="10" t="s">
        <v>4861</v>
      </c>
      <c r="G6071" s="11" t="s">
        <v>4862</v>
      </c>
      <c r="H6071" s="42">
        <v>0</v>
      </c>
      <c r="I6071" s="42">
        <v>0</v>
      </c>
      <c r="J6071" s="42">
        <v>0</v>
      </c>
      <c r="K6071" s="42">
        <v>0</v>
      </c>
      <c r="N6071" s="43"/>
    </row>
    <row r="6072" spans="1:14" x14ac:dyDescent="0.3">
      <c r="A6072" s="10" t="s">
        <v>9</v>
      </c>
      <c r="B6072" s="10" t="s">
        <v>187</v>
      </c>
      <c r="C6072" s="10" t="s">
        <v>4779</v>
      </c>
      <c r="D6072" s="10" t="s">
        <v>6347</v>
      </c>
      <c r="E6072" s="11" t="s">
        <v>6348</v>
      </c>
      <c r="F6072" s="10" t="s">
        <v>416</v>
      </c>
      <c r="G6072" s="11" t="s">
        <v>417</v>
      </c>
      <c r="H6072" s="42">
        <v>9087334.5938000008</v>
      </c>
      <c r="I6072" s="42">
        <v>13952.9399769548</v>
      </c>
      <c r="J6072" s="42">
        <v>2525600.76102127</v>
      </c>
      <c r="K6072" s="42">
        <v>2539553.7009982201</v>
      </c>
      <c r="N6072" s="43"/>
    </row>
    <row r="6073" spans="1:14" x14ac:dyDescent="0.3">
      <c r="A6073" s="10" t="s">
        <v>9</v>
      </c>
      <c r="B6073" s="10" t="s">
        <v>187</v>
      </c>
      <c r="C6073" s="10" t="s">
        <v>4779</v>
      </c>
      <c r="D6073" s="10" t="s">
        <v>6347</v>
      </c>
      <c r="E6073" s="11" t="s">
        <v>6348</v>
      </c>
      <c r="F6073" s="10" t="s">
        <v>244</v>
      </c>
      <c r="G6073" s="11" t="s">
        <v>656</v>
      </c>
      <c r="H6073" s="42">
        <v>304374.49200000003</v>
      </c>
      <c r="I6073" s="42">
        <v>467.34484946966199</v>
      </c>
      <c r="J6073" s="42">
        <v>0</v>
      </c>
      <c r="K6073" s="42">
        <v>467.34484946966199</v>
      </c>
      <c r="N6073" s="43"/>
    </row>
    <row r="6074" spans="1:14" x14ac:dyDescent="0.3">
      <c r="A6074" s="10" t="s">
        <v>9</v>
      </c>
      <c r="B6074" s="10" t="s">
        <v>187</v>
      </c>
      <c r="C6074" s="10" t="s">
        <v>4779</v>
      </c>
      <c r="D6074" s="10" t="s">
        <v>6347</v>
      </c>
      <c r="E6074" s="11" t="s">
        <v>6348</v>
      </c>
      <c r="F6074" s="10" t="s">
        <v>5816</v>
      </c>
      <c r="G6074" s="11" t="s">
        <v>5817</v>
      </c>
      <c r="H6074" s="42">
        <v>310227.84759999998</v>
      </c>
      <c r="I6074" s="42">
        <v>476.33225042100202</v>
      </c>
      <c r="J6074" s="42">
        <v>0</v>
      </c>
      <c r="K6074" s="42">
        <v>476.33225042100202</v>
      </c>
      <c r="N6074" s="43"/>
    </row>
    <row r="6075" spans="1:14" x14ac:dyDescent="0.3">
      <c r="A6075" s="10" t="s">
        <v>9</v>
      </c>
      <c r="B6075" s="10" t="s">
        <v>187</v>
      </c>
      <c r="C6075" s="10" t="s">
        <v>4779</v>
      </c>
      <c r="D6075" s="10" t="s">
        <v>6347</v>
      </c>
      <c r="E6075" s="11" t="s">
        <v>6348</v>
      </c>
      <c r="F6075" s="10" t="s">
        <v>4782</v>
      </c>
      <c r="G6075" s="11" t="s">
        <v>4783</v>
      </c>
      <c r="H6075" s="42">
        <v>109018.74830000001</v>
      </c>
      <c r="I6075" s="42">
        <v>167.39034271870099</v>
      </c>
      <c r="J6075" s="42">
        <v>30299.075152348501</v>
      </c>
      <c r="K6075" s="42">
        <v>30466.465495067201</v>
      </c>
      <c r="N6075" s="43"/>
    </row>
    <row r="6076" spans="1:14" x14ac:dyDescent="0.3">
      <c r="A6076" s="10" t="s">
        <v>9</v>
      </c>
      <c r="B6076" s="10" t="s">
        <v>187</v>
      </c>
      <c r="C6076" s="10" t="s">
        <v>4779</v>
      </c>
      <c r="D6076" s="10" t="s">
        <v>6347</v>
      </c>
      <c r="E6076" s="11" t="s">
        <v>6348</v>
      </c>
      <c r="F6076" s="10" t="s">
        <v>4784</v>
      </c>
      <c r="G6076" s="11" t="s">
        <v>4785</v>
      </c>
      <c r="H6076" s="42">
        <v>9511.7027999999991</v>
      </c>
      <c r="I6076" s="42">
        <v>14.6045265459269</v>
      </c>
      <c r="J6076" s="42">
        <v>2643.5434696679899</v>
      </c>
      <c r="K6076" s="42">
        <v>2658.1479962139201</v>
      </c>
      <c r="N6076" s="43"/>
    </row>
    <row r="6077" spans="1:14" x14ac:dyDescent="0.3">
      <c r="A6077" s="10" t="s">
        <v>9</v>
      </c>
      <c r="B6077" s="10" t="s">
        <v>187</v>
      </c>
      <c r="C6077" s="10" t="s">
        <v>4779</v>
      </c>
      <c r="D6077" s="10" t="s">
        <v>6347</v>
      </c>
      <c r="E6077" s="11" t="s">
        <v>6348</v>
      </c>
      <c r="F6077" s="10" t="s">
        <v>4731</v>
      </c>
      <c r="G6077" s="11" t="s">
        <v>4732</v>
      </c>
      <c r="H6077" s="42">
        <v>0</v>
      </c>
      <c r="I6077" s="42">
        <v>0</v>
      </c>
      <c r="J6077" s="42">
        <v>0</v>
      </c>
      <c r="K6077" s="42">
        <v>0</v>
      </c>
      <c r="N6077" s="43"/>
    </row>
    <row r="6078" spans="1:14" x14ac:dyDescent="0.3">
      <c r="A6078" s="10" t="s">
        <v>9</v>
      </c>
      <c r="B6078" s="10" t="s">
        <v>187</v>
      </c>
      <c r="C6078" s="10" t="s">
        <v>4779</v>
      </c>
      <c r="D6078" s="10" t="s">
        <v>6347</v>
      </c>
      <c r="E6078" s="11" t="s">
        <v>6348</v>
      </c>
      <c r="F6078" s="10" t="s">
        <v>4786</v>
      </c>
      <c r="G6078" s="11" t="s">
        <v>4787</v>
      </c>
      <c r="H6078" s="42">
        <v>199014.09099999999</v>
      </c>
      <c r="I6078" s="42">
        <v>305.57163234554798</v>
      </c>
      <c r="J6078" s="42">
        <v>55311.0633653611</v>
      </c>
      <c r="K6078" s="42">
        <v>55616.634997706598</v>
      </c>
      <c r="N6078" s="43"/>
    </row>
    <row r="6079" spans="1:14" x14ac:dyDescent="0.3">
      <c r="A6079" s="10" t="s">
        <v>9</v>
      </c>
      <c r="B6079" s="10" t="s">
        <v>187</v>
      </c>
      <c r="C6079" s="10" t="s">
        <v>4779</v>
      </c>
      <c r="D6079" s="10" t="s">
        <v>6347</v>
      </c>
      <c r="E6079" s="11" t="s">
        <v>6348</v>
      </c>
      <c r="F6079" s="10" t="s">
        <v>6161</v>
      </c>
      <c r="G6079" s="11" t="s">
        <v>6190</v>
      </c>
      <c r="H6079" s="42">
        <v>0</v>
      </c>
      <c r="I6079" s="42">
        <v>0</v>
      </c>
      <c r="J6079" s="42">
        <v>0</v>
      </c>
      <c r="K6079" s="42">
        <v>0</v>
      </c>
      <c r="N6079" s="43"/>
    </row>
    <row r="6080" spans="1:14" x14ac:dyDescent="0.3">
      <c r="A6080" s="10" t="s">
        <v>9</v>
      </c>
      <c r="B6080" s="10" t="s">
        <v>187</v>
      </c>
      <c r="C6080" s="10" t="s">
        <v>4779</v>
      </c>
      <c r="D6080" s="10" t="s">
        <v>6347</v>
      </c>
      <c r="E6080" s="11" t="s">
        <v>6348</v>
      </c>
      <c r="F6080" s="10" t="s">
        <v>4739</v>
      </c>
      <c r="G6080" s="11" t="s">
        <v>4740</v>
      </c>
      <c r="H6080" s="42">
        <v>1420170.4062999999</v>
      </c>
      <c r="I6080" s="42">
        <v>2180.5681558187798</v>
      </c>
      <c r="J6080" s="42">
        <v>394701.37497119798</v>
      </c>
      <c r="K6080" s="42">
        <v>396881.943127017</v>
      </c>
      <c r="N6080" s="43"/>
    </row>
    <row r="6081" spans="1:14" x14ac:dyDescent="0.3">
      <c r="A6081" s="10" t="s">
        <v>9</v>
      </c>
      <c r="B6081" s="10" t="s">
        <v>187</v>
      </c>
      <c r="C6081" s="10" t="s">
        <v>4779</v>
      </c>
      <c r="D6081" s="10" t="s">
        <v>6347</v>
      </c>
      <c r="E6081" s="11" t="s">
        <v>6348</v>
      </c>
      <c r="F6081" s="10" t="s">
        <v>4754</v>
      </c>
      <c r="G6081" s="11" t="s">
        <v>4755</v>
      </c>
      <c r="H6081" s="42">
        <v>0</v>
      </c>
      <c r="I6081" s="42">
        <v>0</v>
      </c>
      <c r="J6081" s="42">
        <v>0</v>
      </c>
      <c r="K6081" s="42">
        <v>0</v>
      </c>
      <c r="N6081" s="43"/>
    </row>
    <row r="6082" spans="1:14" x14ac:dyDescent="0.3">
      <c r="A6082" s="10" t="s">
        <v>9</v>
      </c>
      <c r="B6082" s="10" t="s">
        <v>187</v>
      </c>
      <c r="C6082" s="10" t="s">
        <v>4779</v>
      </c>
      <c r="D6082" s="10" t="s">
        <v>6347</v>
      </c>
      <c r="E6082" s="11" t="s">
        <v>6348</v>
      </c>
      <c r="F6082" s="10" t="s">
        <v>4788</v>
      </c>
      <c r="G6082" s="11" t="s">
        <v>4789</v>
      </c>
      <c r="H6082" s="42">
        <v>0</v>
      </c>
      <c r="I6082" s="42">
        <v>0</v>
      </c>
      <c r="J6082" s="42">
        <v>0</v>
      </c>
      <c r="K6082" s="42">
        <v>0</v>
      </c>
      <c r="N6082" s="43"/>
    </row>
    <row r="6083" spans="1:14" x14ac:dyDescent="0.3">
      <c r="A6083" s="10" t="s">
        <v>9</v>
      </c>
      <c r="B6083" s="10" t="s">
        <v>187</v>
      </c>
      <c r="C6083" s="10" t="s">
        <v>4779</v>
      </c>
      <c r="D6083" s="10" t="s">
        <v>6347</v>
      </c>
      <c r="E6083" s="11" t="s">
        <v>6348</v>
      </c>
      <c r="F6083" s="10" t="s">
        <v>4741</v>
      </c>
      <c r="G6083" s="11" t="s">
        <v>4742</v>
      </c>
      <c r="H6083" s="42">
        <v>321202.88939999999</v>
      </c>
      <c r="I6083" s="42">
        <v>493.18362720476398</v>
      </c>
      <c r="J6083" s="42">
        <v>89270.429475711397</v>
      </c>
      <c r="K6083" s="42">
        <v>89763.613102916206</v>
      </c>
      <c r="N6083" s="43"/>
    </row>
    <row r="6084" spans="1:14" x14ac:dyDescent="0.3">
      <c r="A6084" s="10" t="s">
        <v>9</v>
      </c>
      <c r="B6084" s="10" t="s">
        <v>187</v>
      </c>
      <c r="C6084" s="10" t="s">
        <v>4779</v>
      </c>
      <c r="D6084" s="10" t="s">
        <v>6273</v>
      </c>
      <c r="E6084" s="11" t="s">
        <v>6349</v>
      </c>
      <c r="F6084" s="10" t="s">
        <v>416</v>
      </c>
      <c r="G6084" s="11" t="s">
        <v>417</v>
      </c>
      <c r="H6084" s="42">
        <v>40102.005799999999</v>
      </c>
      <c r="I6084" s="42">
        <v>26.4627082517726</v>
      </c>
      <c r="J6084" s="42">
        <v>948.74411936143395</v>
      </c>
      <c r="K6084" s="42">
        <v>975.20682761320597</v>
      </c>
      <c r="N6084" s="43"/>
    </row>
    <row r="6085" spans="1:14" x14ac:dyDescent="0.3">
      <c r="A6085" s="10" t="s">
        <v>9</v>
      </c>
      <c r="B6085" s="10" t="s">
        <v>187</v>
      </c>
      <c r="C6085" s="10" t="s">
        <v>4779</v>
      </c>
      <c r="D6085" s="10" t="s">
        <v>6273</v>
      </c>
      <c r="E6085" s="11" t="s">
        <v>6349</v>
      </c>
      <c r="F6085" s="10" t="s">
        <v>4731</v>
      </c>
      <c r="G6085" s="11" t="s">
        <v>4732</v>
      </c>
      <c r="H6085" s="42">
        <v>0</v>
      </c>
      <c r="I6085" s="42">
        <v>0</v>
      </c>
      <c r="J6085" s="42">
        <v>0</v>
      </c>
      <c r="K6085" s="42">
        <v>0</v>
      </c>
      <c r="N6085" s="43"/>
    </row>
    <row r="6086" spans="1:14" x14ac:dyDescent="0.3">
      <c r="A6086" s="10" t="s">
        <v>9</v>
      </c>
      <c r="B6086" s="10" t="s">
        <v>187</v>
      </c>
      <c r="C6086" s="10" t="s">
        <v>4779</v>
      </c>
      <c r="D6086" s="10" t="s">
        <v>6273</v>
      </c>
      <c r="E6086" s="11" t="s">
        <v>6349</v>
      </c>
      <c r="F6086" s="10" t="s">
        <v>4786</v>
      </c>
      <c r="G6086" s="11" t="s">
        <v>4787</v>
      </c>
      <c r="H6086" s="42">
        <v>0</v>
      </c>
      <c r="I6086" s="42">
        <v>0</v>
      </c>
      <c r="J6086" s="42">
        <v>0</v>
      </c>
      <c r="K6086" s="42">
        <v>0</v>
      </c>
      <c r="N6086" s="43"/>
    </row>
    <row r="6087" spans="1:14" x14ac:dyDescent="0.3">
      <c r="A6087" s="10" t="s">
        <v>9</v>
      </c>
      <c r="B6087" s="10" t="s">
        <v>187</v>
      </c>
      <c r="C6087" s="10" t="s">
        <v>4779</v>
      </c>
      <c r="D6087" s="10" t="s">
        <v>6273</v>
      </c>
      <c r="E6087" s="11" t="s">
        <v>6349</v>
      </c>
      <c r="F6087" s="10" t="s">
        <v>4859</v>
      </c>
      <c r="G6087" s="11" t="s">
        <v>4860</v>
      </c>
      <c r="H6087" s="42">
        <v>0</v>
      </c>
      <c r="I6087" s="42">
        <v>0</v>
      </c>
      <c r="J6087" s="42">
        <v>0</v>
      </c>
      <c r="K6087" s="42">
        <v>0</v>
      </c>
      <c r="N6087" s="43"/>
    </row>
    <row r="6088" spans="1:14" x14ac:dyDescent="0.3">
      <c r="A6088" s="10" t="s">
        <v>9</v>
      </c>
      <c r="B6088" s="10" t="s">
        <v>187</v>
      </c>
      <c r="C6088" s="10" t="s">
        <v>4779</v>
      </c>
      <c r="D6088" s="10" t="s">
        <v>6273</v>
      </c>
      <c r="E6088" s="11" t="s">
        <v>6349</v>
      </c>
      <c r="F6088" s="10" t="s">
        <v>4788</v>
      </c>
      <c r="G6088" s="11" t="s">
        <v>4789</v>
      </c>
      <c r="H6088" s="42">
        <v>0</v>
      </c>
      <c r="I6088" s="42">
        <v>0</v>
      </c>
      <c r="J6088" s="42">
        <v>0</v>
      </c>
      <c r="K6088" s="42">
        <v>0</v>
      </c>
      <c r="N6088" s="43"/>
    </row>
    <row r="6089" spans="1:14" x14ac:dyDescent="0.3">
      <c r="A6089" s="10" t="s">
        <v>9</v>
      </c>
      <c r="B6089" s="10" t="s">
        <v>187</v>
      </c>
      <c r="C6089" s="10" t="s">
        <v>4779</v>
      </c>
      <c r="D6089" s="10" t="s">
        <v>6350</v>
      </c>
      <c r="E6089" s="11" t="s">
        <v>6351</v>
      </c>
      <c r="F6089" s="10" t="s">
        <v>13</v>
      </c>
      <c r="G6089" s="11" t="s">
        <v>415</v>
      </c>
      <c r="H6089" s="42">
        <v>0</v>
      </c>
      <c r="I6089" s="42">
        <v>0</v>
      </c>
      <c r="J6089" s="42">
        <v>0</v>
      </c>
      <c r="K6089" s="42">
        <v>0</v>
      </c>
      <c r="N6089" s="43"/>
    </row>
    <row r="6090" spans="1:14" x14ac:dyDescent="0.3">
      <c r="A6090" s="10" t="s">
        <v>9</v>
      </c>
      <c r="B6090" s="10" t="s">
        <v>187</v>
      </c>
      <c r="C6090" s="10" t="s">
        <v>4779</v>
      </c>
      <c r="D6090" s="10" t="s">
        <v>6350</v>
      </c>
      <c r="E6090" s="11" t="s">
        <v>6351</v>
      </c>
      <c r="F6090" s="10" t="s">
        <v>416</v>
      </c>
      <c r="G6090" s="11" t="s">
        <v>417</v>
      </c>
      <c r="H6090" s="42">
        <v>225404.04029999999</v>
      </c>
      <c r="I6090" s="42">
        <v>715.68549954401101</v>
      </c>
      <c r="J6090" s="42">
        <v>47224.503210792798</v>
      </c>
      <c r="K6090" s="42">
        <v>47940.188710336799</v>
      </c>
      <c r="N6090" s="43"/>
    </row>
    <row r="6091" spans="1:14" x14ac:dyDescent="0.3">
      <c r="A6091" s="10" t="s">
        <v>9</v>
      </c>
      <c r="B6091" s="10" t="s">
        <v>187</v>
      </c>
      <c r="C6091" s="10" t="s">
        <v>4779</v>
      </c>
      <c r="D6091" s="10" t="s">
        <v>6350</v>
      </c>
      <c r="E6091" s="11" t="s">
        <v>6351</v>
      </c>
      <c r="F6091" s="10" t="s">
        <v>4731</v>
      </c>
      <c r="G6091" s="11" t="s">
        <v>4732</v>
      </c>
      <c r="H6091" s="42">
        <v>0</v>
      </c>
      <c r="I6091" s="42">
        <v>0</v>
      </c>
      <c r="J6091" s="42">
        <v>0</v>
      </c>
      <c r="K6091" s="42">
        <v>0</v>
      </c>
      <c r="N6091" s="43"/>
    </row>
    <row r="6092" spans="1:14" x14ac:dyDescent="0.3">
      <c r="A6092" s="10" t="s">
        <v>9</v>
      </c>
      <c r="B6092" s="10" t="s">
        <v>187</v>
      </c>
      <c r="C6092" s="10" t="s">
        <v>4779</v>
      </c>
      <c r="D6092" s="10" t="s">
        <v>6350</v>
      </c>
      <c r="E6092" s="11" t="s">
        <v>6351</v>
      </c>
      <c r="F6092" s="10" t="s">
        <v>4786</v>
      </c>
      <c r="G6092" s="11" t="s">
        <v>4787</v>
      </c>
      <c r="H6092" s="42">
        <v>0</v>
      </c>
      <c r="I6092" s="42">
        <v>0</v>
      </c>
      <c r="J6092" s="42">
        <v>0</v>
      </c>
      <c r="K6092" s="42">
        <v>0</v>
      </c>
      <c r="N6092" s="43"/>
    </row>
    <row r="6093" spans="1:14" x14ac:dyDescent="0.3">
      <c r="A6093" s="10" t="s">
        <v>9</v>
      </c>
      <c r="B6093" s="10" t="s">
        <v>187</v>
      </c>
      <c r="C6093" s="10" t="s">
        <v>4779</v>
      </c>
      <c r="D6093" s="10" t="s">
        <v>6350</v>
      </c>
      <c r="E6093" s="11" t="s">
        <v>6351</v>
      </c>
      <c r="F6093" s="10" t="s">
        <v>4739</v>
      </c>
      <c r="G6093" s="11" t="s">
        <v>4740</v>
      </c>
      <c r="H6093" s="42">
        <v>0</v>
      </c>
      <c r="I6093" s="42">
        <v>0</v>
      </c>
      <c r="J6093" s="42">
        <v>0</v>
      </c>
      <c r="K6093" s="42">
        <v>0</v>
      </c>
      <c r="N6093" s="43"/>
    </row>
    <row r="6094" spans="1:14" x14ac:dyDescent="0.3">
      <c r="A6094" s="10" t="s">
        <v>9</v>
      </c>
      <c r="B6094" s="10" t="s">
        <v>187</v>
      </c>
      <c r="C6094" s="10" t="s">
        <v>4779</v>
      </c>
      <c r="D6094" s="10" t="s">
        <v>6350</v>
      </c>
      <c r="E6094" s="11" t="s">
        <v>6351</v>
      </c>
      <c r="F6094" s="10" t="s">
        <v>4788</v>
      </c>
      <c r="G6094" s="11" t="s">
        <v>4789</v>
      </c>
      <c r="H6094" s="42">
        <v>0</v>
      </c>
      <c r="I6094" s="42">
        <v>0</v>
      </c>
      <c r="J6094" s="42">
        <v>0</v>
      </c>
      <c r="K6094" s="42">
        <v>0</v>
      </c>
      <c r="N6094" s="43"/>
    </row>
    <row r="6095" spans="1:14" x14ac:dyDescent="0.3">
      <c r="A6095" s="10" t="s">
        <v>9</v>
      </c>
      <c r="B6095" s="10" t="s">
        <v>187</v>
      </c>
      <c r="C6095" s="10" t="s">
        <v>4779</v>
      </c>
      <c r="D6095" s="10" t="s">
        <v>6350</v>
      </c>
      <c r="E6095" s="11" t="s">
        <v>6351</v>
      </c>
      <c r="F6095" s="10" t="s">
        <v>4741</v>
      </c>
      <c r="G6095" s="11" t="s">
        <v>4742</v>
      </c>
      <c r="H6095" s="42">
        <v>2783.1900999999998</v>
      </c>
      <c r="I6095" s="42">
        <v>8.8369703449794006</v>
      </c>
      <c r="J6095" s="42">
        <v>583.10743293814301</v>
      </c>
      <c r="K6095" s="42">
        <v>591.94440328312203</v>
      </c>
      <c r="N6095" s="43"/>
    </row>
    <row r="6096" spans="1:14" x14ac:dyDescent="0.3">
      <c r="A6096" s="10" t="s">
        <v>9</v>
      </c>
      <c r="B6096" s="10" t="s">
        <v>187</v>
      </c>
      <c r="C6096" s="10" t="s">
        <v>4779</v>
      </c>
      <c r="D6096" s="10" t="s">
        <v>6352</v>
      </c>
      <c r="E6096" s="11" t="s">
        <v>6353</v>
      </c>
      <c r="F6096" s="10" t="s">
        <v>416</v>
      </c>
      <c r="G6096" s="11" t="s">
        <v>417</v>
      </c>
      <c r="H6096" s="42">
        <v>222718.1923</v>
      </c>
      <c r="I6096" s="42">
        <v>259.873906576487</v>
      </c>
      <c r="J6096" s="42">
        <v>58320.545225723101</v>
      </c>
      <c r="K6096" s="42">
        <v>58580.419132299598</v>
      </c>
      <c r="N6096" s="43"/>
    </row>
    <row r="6097" spans="1:14" x14ac:dyDescent="0.3">
      <c r="A6097" s="10" t="s">
        <v>9</v>
      </c>
      <c r="B6097" s="10" t="s">
        <v>187</v>
      </c>
      <c r="C6097" s="10" t="s">
        <v>4779</v>
      </c>
      <c r="D6097" s="10" t="s">
        <v>6352</v>
      </c>
      <c r="E6097" s="11" t="s">
        <v>6353</v>
      </c>
      <c r="F6097" s="10" t="s">
        <v>4731</v>
      </c>
      <c r="G6097" s="11" t="s">
        <v>4732</v>
      </c>
      <c r="H6097" s="42">
        <v>0</v>
      </c>
      <c r="I6097" s="42">
        <v>0</v>
      </c>
      <c r="J6097" s="42">
        <v>0</v>
      </c>
      <c r="K6097" s="42">
        <v>0</v>
      </c>
      <c r="N6097" s="43"/>
    </row>
    <row r="6098" spans="1:14" x14ac:dyDescent="0.3">
      <c r="A6098" s="10" t="s">
        <v>9</v>
      </c>
      <c r="B6098" s="10" t="s">
        <v>187</v>
      </c>
      <c r="C6098" s="10" t="s">
        <v>4779</v>
      </c>
      <c r="D6098" s="10" t="s">
        <v>6352</v>
      </c>
      <c r="E6098" s="11" t="s">
        <v>6353</v>
      </c>
      <c r="F6098" s="10" t="s">
        <v>4786</v>
      </c>
      <c r="G6098" s="11" t="s">
        <v>4787</v>
      </c>
      <c r="H6098" s="42">
        <v>0</v>
      </c>
      <c r="I6098" s="42">
        <v>0</v>
      </c>
      <c r="J6098" s="42">
        <v>0</v>
      </c>
      <c r="K6098" s="42">
        <v>0</v>
      </c>
      <c r="N6098" s="43"/>
    </row>
    <row r="6099" spans="1:14" x14ac:dyDescent="0.3">
      <c r="A6099" s="10" t="s">
        <v>9</v>
      </c>
      <c r="B6099" s="10" t="s">
        <v>187</v>
      </c>
      <c r="C6099" s="10" t="s">
        <v>4779</v>
      </c>
      <c r="D6099" s="10" t="s">
        <v>6352</v>
      </c>
      <c r="E6099" s="11" t="s">
        <v>6353</v>
      </c>
      <c r="F6099" s="10" t="s">
        <v>4741</v>
      </c>
      <c r="G6099" s="11" t="s">
        <v>4742</v>
      </c>
      <c r="H6099" s="42">
        <v>1107.828</v>
      </c>
      <c r="I6099" s="42">
        <v>1.2926451666116801</v>
      </c>
      <c r="J6099" s="42">
        <v>290.09365308479101</v>
      </c>
      <c r="K6099" s="42">
        <v>291.38629825140202</v>
      </c>
      <c r="N6099" s="43"/>
    </row>
    <row r="6100" spans="1:14" x14ac:dyDescent="0.3">
      <c r="A6100" s="10" t="s">
        <v>9</v>
      </c>
      <c r="B6100" s="10" t="s">
        <v>187</v>
      </c>
      <c r="C6100" s="10" t="s">
        <v>4779</v>
      </c>
      <c r="D6100" s="10" t="s">
        <v>6354</v>
      </c>
      <c r="E6100" s="11" t="s">
        <v>6355</v>
      </c>
      <c r="F6100" s="10" t="s">
        <v>13</v>
      </c>
      <c r="G6100" s="11" t="s">
        <v>415</v>
      </c>
      <c r="H6100" s="42">
        <v>0</v>
      </c>
      <c r="I6100" s="42" t="s">
        <v>414</v>
      </c>
      <c r="J6100" s="42">
        <v>0</v>
      </c>
      <c r="K6100" s="42">
        <v>0</v>
      </c>
      <c r="N6100" s="43"/>
    </row>
    <row r="6101" spans="1:14" x14ac:dyDescent="0.3">
      <c r="A6101" s="10" t="s">
        <v>9</v>
      </c>
      <c r="B6101" s="10" t="s">
        <v>187</v>
      </c>
      <c r="C6101" s="10" t="s">
        <v>4779</v>
      </c>
      <c r="D6101" s="10" t="s">
        <v>6354</v>
      </c>
      <c r="E6101" s="11" t="s">
        <v>6355</v>
      </c>
      <c r="F6101" s="10" t="s">
        <v>416</v>
      </c>
      <c r="G6101" s="11" t="s">
        <v>417</v>
      </c>
      <c r="H6101" s="42">
        <v>655908.96680000005</v>
      </c>
      <c r="I6101" s="42" t="s">
        <v>414</v>
      </c>
      <c r="J6101" s="42">
        <v>45306.129731784902</v>
      </c>
      <c r="K6101" s="42">
        <v>45306.129731784902</v>
      </c>
      <c r="N6101" s="43"/>
    </row>
    <row r="6102" spans="1:14" x14ac:dyDescent="0.3">
      <c r="A6102" s="10" t="s">
        <v>9</v>
      </c>
      <c r="B6102" s="10" t="s">
        <v>187</v>
      </c>
      <c r="C6102" s="10" t="s">
        <v>4779</v>
      </c>
      <c r="D6102" s="10" t="s">
        <v>6354</v>
      </c>
      <c r="E6102" s="11" t="s">
        <v>6355</v>
      </c>
      <c r="F6102" s="10" t="s">
        <v>4731</v>
      </c>
      <c r="G6102" s="11" t="s">
        <v>4732</v>
      </c>
      <c r="H6102" s="42">
        <v>0</v>
      </c>
      <c r="I6102" s="42" t="s">
        <v>414</v>
      </c>
      <c r="J6102" s="42">
        <v>0</v>
      </c>
      <c r="K6102" s="42">
        <v>0</v>
      </c>
      <c r="N6102" s="43"/>
    </row>
    <row r="6103" spans="1:14" x14ac:dyDescent="0.3">
      <c r="A6103" s="10" t="s">
        <v>9</v>
      </c>
      <c r="B6103" s="10" t="s">
        <v>187</v>
      </c>
      <c r="C6103" s="10" t="s">
        <v>4779</v>
      </c>
      <c r="D6103" s="10" t="s">
        <v>6354</v>
      </c>
      <c r="E6103" s="11" t="s">
        <v>6355</v>
      </c>
      <c r="F6103" s="10" t="s">
        <v>4786</v>
      </c>
      <c r="G6103" s="11" t="s">
        <v>4787</v>
      </c>
      <c r="H6103" s="42">
        <v>353301.12329999998</v>
      </c>
      <c r="I6103" s="42" t="s">
        <v>414</v>
      </c>
      <c r="J6103" s="42">
        <v>24403.853790858899</v>
      </c>
      <c r="K6103" s="42">
        <v>24403.853790858899</v>
      </c>
      <c r="N6103" s="43"/>
    </row>
    <row r="6104" spans="1:14" x14ac:dyDescent="0.3">
      <c r="A6104" s="10" t="s">
        <v>9</v>
      </c>
      <c r="B6104" s="10" t="s">
        <v>187</v>
      </c>
      <c r="C6104" s="10" t="s">
        <v>4779</v>
      </c>
      <c r="D6104" s="10" t="s">
        <v>6354</v>
      </c>
      <c r="E6104" s="11" t="s">
        <v>6355</v>
      </c>
      <c r="F6104" s="10" t="s">
        <v>4739</v>
      </c>
      <c r="G6104" s="11" t="s">
        <v>4740</v>
      </c>
      <c r="H6104" s="42">
        <v>151562.56090000001</v>
      </c>
      <c r="I6104" s="42" t="s">
        <v>414</v>
      </c>
      <c r="J6104" s="42">
        <v>10469.0031635749</v>
      </c>
      <c r="K6104" s="42">
        <v>10469.0031635749</v>
      </c>
      <c r="N6104" s="43"/>
    </row>
    <row r="6105" spans="1:14" x14ac:dyDescent="0.3">
      <c r="A6105" s="10" t="s">
        <v>9</v>
      </c>
      <c r="B6105" s="10" t="s">
        <v>187</v>
      </c>
      <c r="C6105" s="10" t="s">
        <v>4779</v>
      </c>
      <c r="D6105" s="10" t="s">
        <v>6354</v>
      </c>
      <c r="E6105" s="11" t="s">
        <v>6355</v>
      </c>
      <c r="F6105" s="10" t="s">
        <v>4788</v>
      </c>
      <c r="G6105" s="11" t="s">
        <v>4789</v>
      </c>
      <c r="H6105" s="42">
        <v>0</v>
      </c>
      <c r="I6105" s="42" t="s">
        <v>414</v>
      </c>
      <c r="J6105" s="42">
        <v>0</v>
      </c>
      <c r="K6105" s="42">
        <v>0</v>
      </c>
      <c r="N6105" s="43"/>
    </row>
    <row r="6106" spans="1:14" x14ac:dyDescent="0.3">
      <c r="A6106" s="10" t="s">
        <v>9</v>
      </c>
      <c r="B6106" s="10" t="s">
        <v>187</v>
      </c>
      <c r="C6106" s="10" t="s">
        <v>4779</v>
      </c>
      <c r="D6106" s="10" t="s">
        <v>6354</v>
      </c>
      <c r="E6106" s="11" t="s">
        <v>6355</v>
      </c>
      <c r="F6106" s="10" t="s">
        <v>4741</v>
      </c>
      <c r="G6106" s="11" t="s">
        <v>4742</v>
      </c>
      <c r="H6106" s="42">
        <v>235878.9345</v>
      </c>
      <c r="I6106" s="42" t="s">
        <v>414</v>
      </c>
      <c r="J6106" s="42">
        <v>16293.056118055099</v>
      </c>
      <c r="K6106" s="42">
        <v>16293.056118055099</v>
      </c>
      <c r="N6106" s="43"/>
    </row>
    <row r="6107" spans="1:14" x14ac:dyDescent="0.3">
      <c r="A6107" s="10" t="s">
        <v>9</v>
      </c>
      <c r="B6107" s="10" t="s">
        <v>187</v>
      </c>
      <c r="C6107" s="10" t="s">
        <v>4779</v>
      </c>
      <c r="D6107" s="10" t="s">
        <v>6356</v>
      </c>
      <c r="E6107" s="11" t="s">
        <v>6357</v>
      </c>
      <c r="F6107" s="10" t="s">
        <v>416</v>
      </c>
      <c r="G6107" s="11" t="s">
        <v>417</v>
      </c>
      <c r="H6107" s="42">
        <v>112668.1336</v>
      </c>
      <c r="I6107" s="42">
        <v>36.947114422621198</v>
      </c>
      <c r="J6107" s="42">
        <v>2805.2480427528099</v>
      </c>
      <c r="K6107" s="42">
        <v>2842.1951571754298</v>
      </c>
      <c r="N6107" s="43"/>
    </row>
    <row r="6108" spans="1:14" x14ac:dyDescent="0.3">
      <c r="A6108" s="10" t="s">
        <v>9</v>
      </c>
      <c r="B6108" s="10" t="s">
        <v>187</v>
      </c>
      <c r="C6108" s="10" t="s">
        <v>4779</v>
      </c>
      <c r="D6108" s="10" t="s">
        <v>6356</v>
      </c>
      <c r="E6108" s="11" t="s">
        <v>6357</v>
      </c>
      <c r="F6108" s="10" t="s">
        <v>4731</v>
      </c>
      <c r="G6108" s="11" t="s">
        <v>4732</v>
      </c>
      <c r="H6108" s="42">
        <v>0</v>
      </c>
      <c r="I6108" s="42">
        <v>0</v>
      </c>
      <c r="J6108" s="42">
        <v>0</v>
      </c>
      <c r="K6108" s="42">
        <v>0</v>
      </c>
      <c r="N6108" s="43"/>
    </row>
    <row r="6109" spans="1:14" x14ac:dyDescent="0.3">
      <c r="A6109" s="10" t="s">
        <v>9</v>
      </c>
      <c r="B6109" s="10" t="s">
        <v>187</v>
      </c>
      <c r="C6109" s="10" t="s">
        <v>4779</v>
      </c>
      <c r="D6109" s="10" t="s">
        <v>6356</v>
      </c>
      <c r="E6109" s="11" t="s">
        <v>6357</v>
      </c>
      <c r="F6109" s="10" t="s">
        <v>4786</v>
      </c>
      <c r="G6109" s="11" t="s">
        <v>4787</v>
      </c>
      <c r="H6109" s="42">
        <v>7011.3271999999997</v>
      </c>
      <c r="I6109" s="42">
        <v>2.2992154178295001</v>
      </c>
      <c r="J6109" s="42">
        <v>174.570318995853</v>
      </c>
      <c r="K6109" s="42">
        <v>176.869534413683</v>
      </c>
      <c r="N6109" s="43"/>
    </row>
    <row r="6110" spans="1:14" x14ac:dyDescent="0.3">
      <c r="A6110" s="10" t="s">
        <v>9</v>
      </c>
      <c r="B6110" s="10" t="s">
        <v>187</v>
      </c>
      <c r="C6110" s="10" t="s">
        <v>4779</v>
      </c>
      <c r="D6110" s="10" t="s">
        <v>6356</v>
      </c>
      <c r="E6110" s="11" t="s">
        <v>6357</v>
      </c>
      <c r="F6110" s="10" t="s">
        <v>4739</v>
      </c>
      <c r="G6110" s="11" t="s">
        <v>4740</v>
      </c>
      <c r="H6110" s="42">
        <v>15191.209000000001</v>
      </c>
      <c r="I6110" s="42">
        <v>4.9816334052972504</v>
      </c>
      <c r="J6110" s="42">
        <v>378.23569115768203</v>
      </c>
      <c r="K6110" s="42">
        <v>383.217324562979</v>
      </c>
      <c r="N6110" s="43"/>
    </row>
    <row r="6111" spans="1:14" x14ac:dyDescent="0.3">
      <c r="A6111" s="10" t="s">
        <v>9</v>
      </c>
      <c r="B6111" s="10" t="s">
        <v>187</v>
      </c>
      <c r="C6111" s="10" t="s">
        <v>4779</v>
      </c>
      <c r="D6111" s="10" t="s">
        <v>6356</v>
      </c>
      <c r="E6111" s="11" t="s">
        <v>6357</v>
      </c>
      <c r="F6111" s="10" t="s">
        <v>4741</v>
      </c>
      <c r="G6111" s="11" t="s">
        <v>4742</v>
      </c>
      <c r="H6111" s="42">
        <v>41775.8249</v>
      </c>
      <c r="I6111" s="42">
        <v>13.699491864567401</v>
      </c>
      <c r="J6111" s="42">
        <v>1040.1481506836301</v>
      </c>
      <c r="K6111" s="42">
        <v>1053.8476425481899</v>
      </c>
      <c r="N6111" s="43"/>
    </row>
    <row r="6112" spans="1:14" x14ac:dyDescent="0.3">
      <c r="A6112" s="10" t="s">
        <v>9</v>
      </c>
      <c r="B6112" s="10" t="s">
        <v>187</v>
      </c>
      <c r="C6112" s="10" t="s">
        <v>4779</v>
      </c>
      <c r="D6112" s="10" t="s">
        <v>6358</v>
      </c>
      <c r="E6112" s="11" t="s">
        <v>6359</v>
      </c>
      <c r="F6112" s="10" t="s">
        <v>416</v>
      </c>
      <c r="G6112" s="11" t="s">
        <v>417</v>
      </c>
      <c r="H6112" s="42">
        <v>93118.661600000007</v>
      </c>
      <c r="I6112" s="42">
        <v>144.786628719276</v>
      </c>
      <c r="J6112" s="42">
        <v>22391.167823661399</v>
      </c>
      <c r="K6112" s="42">
        <v>22535.954452380702</v>
      </c>
      <c r="N6112" s="43"/>
    </row>
    <row r="6113" spans="1:14" x14ac:dyDescent="0.3">
      <c r="A6113" s="10" t="s">
        <v>9</v>
      </c>
      <c r="B6113" s="10" t="s">
        <v>187</v>
      </c>
      <c r="C6113" s="10" t="s">
        <v>4779</v>
      </c>
      <c r="D6113" s="10" t="s">
        <v>6358</v>
      </c>
      <c r="E6113" s="11" t="s">
        <v>6359</v>
      </c>
      <c r="F6113" s="10" t="s">
        <v>4731</v>
      </c>
      <c r="G6113" s="11" t="s">
        <v>4732</v>
      </c>
      <c r="H6113" s="42">
        <v>0</v>
      </c>
      <c r="I6113" s="42">
        <v>0</v>
      </c>
      <c r="J6113" s="42">
        <v>0</v>
      </c>
      <c r="K6113" s="42">
        <v>0</v>
      </c>
      <c r="N6113" s="43"/>
    </row>
    <row r="6114" spans="1:14" x14ac:dyDescent="0.3">
      <c r="A6114" s="10" t="s">
        <v>9</v>
      </c>
      <c r="B6114" s="10" t="s">
        <v>187</v>
      </c>
      <c r="C6114" s="10" t="s">
        <v>4779</v>
      </c>
      <c r="D6114" s="10" t="s">
        <v>6358</v>
      </c>
      <c r="E6114" s="11" t="s">
        <v>6359</v>
      </c>
      <c r="F6114" s="10" t="s">
        <v>4786</v>
      </c>
      <c r="G6114" s="11" t="s">
        <v>4787</v>
      </c>
      <c r="H6114" s="42">
        <v>12176.060100000001</v>
      </c>
      <c r="I6114" s="42">
        <v>18.9320879689521</v>
      </c>
      <c r="J6114" s="42">
        <v>2927.8363804370601</v>
      </c>
      <c r="K6114" s="42">
        <v>2946.76846840602</v>
      </c>
      <c r="N6114" s="43"/>
    </row>
    <row r="6115" spans="1:14" x14ac:dyDescent="0.3">
      <c r="A6115" s="10" t="s">
        <v>9</v>
      </c>
      <c r="B6115" s="10" t="s">
        <v>187</v>
      </c>
      <c r="C6115" s="10" t="s">
        <v>4779</v>
      </c>
      <c r="D6115" s="10" t="s">
        <v>6358</v>
      </c>
      <c r="E6115" s="11" t="s">
        <v>6359</v>
      </c>
      <c r="F6115" s="10" t="s">
        <v>6161</v>
      </c>
      <c r="G6115" s="11" t="s">
        <v>6190</v>
      </c>
      <c r="H6115" s="42">
        <v>0</v>
      </c>
      <c r="I6115" s="42">
        <v>0</v>
      </c>
      <c r="J6115" s="42">
        <v>0</v>
      </c>
      <c r="K6115" s="42">
        <v>0</v>
      </c>
      <c r="N6115" s="43"/>
    </row>
    <row r="6116" spans="1:14" x14ac:dyDescent="0.3">
      <c r="A6116" s="10" t="s">
        <v>9</v>
      </c>
      <c r="B6116" s="10" t="s">
        <v>187</v>
      </c>
      <c r="C6116" s="10" t="s">
        <v>4779</v>
      </c>
      <c r="D6116" s="10" t="s">
        <v>6360</v>
      </c>
      <c r="E6116" s="11" t="s">
        <v>6361</v>
      </c>
      <c r="F6116" s="10" t="s">
        <v>416</v>
      </c>
      <c r="G6116" s="11" t="s">
        <v>417</v>
      </c>
      <c r="H6116" s="42">
        <v>446111.9939</v>
      </c>
      <c r="I6116" s="42">
        <v>5442.0086954581002</v>
      </c>
      <c r="J6116" s="42">
        <v>48253.879719244702</v>
      </c>
      <c r="K6116" s="42">
        <v>53695.8884147028</v>
      </c>
      <c r="N6116" s="43"/>
    </row>
    <row r="6117" spans="1:14" x14ac:dyDescent="0.3">
      <c r="A6117" s="10" t="s">
        <v>9</v>
      </c>
      <c r="B6117" s="10" t="s">
        <v>187</v>
      </c>
      <c r="C6117" s="10" t="s">
        <v>4779</v>
      </c>
      <c r="D6117" s="10" t="s">
        <v>6360</v>
      </c>
      <c r="E6117" s="11" t="s">
        <v>6361</v>
      </c>
      <c r="F6117" s="10" t="s">
        <v>4731</v>
      </c>
      <c r="G6117" s="11" t="s">
        <v>4732</v>
      </c>
      <c r="H6117" s="42">
        <v>0</v>
      </c>
      <c r="I6117" s="42">
        <v>0</v>
      </c>
      <c r="J6117" s="42">
        <v>0</v>
      </c>
      <c r="K6117" s="42">
        <v>0</v>
      </c>
      <c r="N6117" s="43"/>
    </row>
    <row r="6118" spans="1:14" x14ac:dyDescent="0.3">
      <c r="A6118" s="10" t="s">
        <v>9</v>
      </c>
      <c r="B6118" s="10" t="s">
        <v>187</v>
      </c>
      <c r="C6118" s="10" t="s">
        <v>4779</v>
      </c>
      <c r="D6118" s="10" t="s">
        <v>6360</v>
      </c>
      <c r="E6118" s="11" t="s">
        <v>6361</v>
      </c>
      <c r="F6118" s="10" t="s">
        <v>4786</v>
      </c>
      <c r="G6118" s="11" t="s">
        <v>4787</v>
      </c>
      <c r="H6118" s="42">
        <v>112537.50019999999</v>
      </c>
      <c r="I6118" s="42">
        <v>1372.8168334469301</v>
      </c>
      <c r="J6118" s="42">
        <v>12172.6630854136</v>
      </c>
      <c r="K6118" s="42">
        <v>13545.479918860499</v>
      </c>
      <c r="N6118" s="43"/>
    </row>
    <row r="6119" spans="1:14" x14ac:dyDescent="0.3">
      <c r="A6119" s="10" t="s">
        <v>9</v>
      </c>
      <c r="B6119" s="10" t="s">
        <v>187</v>
      </c>
      <c r="C6119" s="10" t="s">
        <v>4779</v>
      </c>
      <c r="D6119" s="10" t="s">
        <v>6360</v>
      </c>
      <c r="E6119" s="11" t="s">
        <v>6361</v>
      </c>
      <c r="F6119" s="10" t="s">
        <v>6161</v>
      </c>
      <c r="G6119" s="11" t="s">
        <v>6190</v>
      </c>
      <c r="H6119" s="42">
        <v>0</v>
      </c>
      <c r="I6119" s="42">
        <v>0</v>
      </c>
      <c r="J6119" s="42">
        <v>0</v>
      </c>
      <c r="K6119" s="42">
        <v>0</v>
      </c>
      <c r="N6119" s="43"/>
    </row>
    <row r="6120" spans="1:14" x14ac:dyDescent="0.3">
      <c r="A6120" s="10" t="s">
        <v>9</v>
      </c>
      <c r="B6120" s="10" t="s">
        <v>187</v>
      </c>
      <c r="C6120" s="10" t="s">
        <v>4779</v>
      </c>
      <c r="D6120" s="10" t="s">
        <v>6360</v>
      </c>
      <c r="E6120" s="11" t="s">
        <v>6361</v>
      </c>
      <c r="F6120" s="10" t="s">
        <v>4788</v>
      </c>
      <c r="G6120" s="11" t="s">
        <v>4789</v>
      </c>
      <c r="H6120" s="42">
        <v>0</v>
      </c>
      <c r="I6120" s="42">
        <v>0</v>
      </c>
      <c r="J6120" s="42">
        <v>0</v>
      </c>
      <c r="K6120" s="42">
        <v>0</v>
      </c>
      <c r="N6120" s="43"/>
    </row>
    <row r="6121" spans="1:14" x14ac:dyDescent="0.3">
      <c r="A6121" s="10" t="s">
        <v>9</v>
      </c>
      <c r="B6121" s="10" t="s">
        <v>187</v>
      </c>
      <c r="C6121" s="10" t="s">
        <v>4779</v>
      </c>
      <c r="D6121" s="10" t="s">
        <v>6360</v>
      </c>
      <c r="E6121" s="11" t="s">
        <v>6361</v>
      </c>
      <c r="F6121" s="10" t="s">
        <v>4741</v>
      </c>
      <c r="G6121" s="11" t="s">
        <v>4742</v>
      </c>
      <c r="H6121" s="42">
        <v>29260.9205</v>
      </c>
      <c r="I6121" s="42">
        <v>356.946654562383</v>
      </c>
      <c r="J6121" s="42">
        <v>3165.0190029676401</v>
      </c>
      <c r="K6121" s="42">
        <v>3521.9656575300301</v>
      </c>
      <c r="N6121" s="43"/>
    </row>
    <row r="6122" spans="1:14" x14ac:dyDescent="0.3">
      <c r="A6122" s="10" t="s">
        <v>9</v>
      </c>
      <c r="B6122" s="10" t="s">
        <v>187</v>
      </c>
      <c r="C6122" s="10" t="s">
        <v>4779</v>
      </c>
      <c r="D6122" s="10" t="s">
        <v>6362</v>
      </c>
      <c r="E6122" s="11" t="s">
        <v>6363</v>
      </c>
      <c r="F6122" s="10" t="s">
        <v>13</v>
      </c>
      <c r="G6122" s="11" t="s">
        <v>415</v>
      </c>
      <c r="H6122" s="42">
        <v>0</v>
      </c>
      <c r="I6122" s="42">
        <v>0</v>
      </c>
      <c r="J6122" s="42">
        <v>0</v>
      </c>
      <c r="K6122" s="42">
        <v>0</v>
      </c>
      <c r="N6122" s="43"/>
    </row>
    <row r="6123" spans="1:14" x14ac:dyDescent="0.3">
      <c r="A6123" s="10" t="s">
        <v>9</v>
      </c>
      <c r="B6123" s="10" t="s">
        <v>187</v>
      </c>
      <c r="C6123" s="10" t="s">
        <v>4779</v>
      </c>
      <c r="D6123" s="10" t="s">
        <v>6362</v>
      </c>
      <c r="E6123" s="11" t="s">
        <v>6363</v>
      </c>
      <c r="F6123" s="10" t="s">
        <v>416</v>
      </c>
      <c r="G6123" s="11" t="s">
        <v>417</v>
      </c>
      <c r="H6123" s="42">
        <v>209808.25399999999</v>
      </c>
      <c r="I6123" s="42">
        <v>1180.54261592532</v>
      </c>
      <c r="J6123" s="42">
        <v>13725.3460153624</v>
      </c>
      <c r="K6123" s="42">
        <v>14905.8886312877</v>
      </c>
      <c r="N6123" s="43"/>
    </row>
    <row r="6124" spans="1:14" x14ac:dyDescent="0.3">
      <c r="A6124" s="10" t="s">
        <v>9</v>
      </c>
      <c r="B6124" s="10" t="s">
        <v>187</v>
      </c>
      <c r="C6124" s="10" t="s">
        <v>4779</v>
      </c>
      <c r="D6124" s="10" t="s">
        <v>6362</v>
      </c>
      <c r="E6124" s="11" t="s">
        <v>6363</v>
      </c>
      <c r="F6124" s="10" t="s">
        <v>4731</v>
      </c>
      <c r="G6124" s="11" t="s">
        <v>4732</v>
      </c>
      <c r="H6124" s="42">
        <v>0</v>
      </c>
      <c r="I6124" s="42">
        <v>0</v>
      </c>
      <c r="J6124" s="42">
        <v>0</v>
      </c>
      <c r="K6124" s="42">
        <v>0</v>
      </c>
      <c r="N6124" s="43"/>
    </row>
    <row r="6125" spans="1:14" x14ac:dyDescent="0.3">
      <c r="A6125" s="10" t="s">
        <v>9</v>
      </c>
      <c r="B6125" s="10" t="s">
        <v>187</v>
      </c>
      <c r="C6125" s="10" t="s">
        <v>4779</v>
      </c>
      <c r="D6125" s="10" t="s">
        <v>6362</v>
      </c>
      <c r="E6125" s="11" t="s">
        <v>6363</v>
      </c>
      <c r="F6125" s="10" t="s">
        <v>4786</v>
      </c>
      <c r="G6125" s="11" t="s">
        <v>4787</v>
      </c>
      <c r="H6125" s="42">
        <v>85700.056100000002</v>
      </c>
      <c r="I6125" s="42">
        <v>482.214434288777</v>
      </c>
      <c r="J6125" s="42">
        <v>5606.37106609487</v>
      </c>
      <c r="K6125" s="42">
        <v>6088.5855003836396</v>
      </c>
      <c r="N6125" s="43"/>
    </row>
    <row r="6126" spans="1:14" x14ac:dyDescent="0.3">
      <c r="A6126" s="10" t="s">
        <v>9</v>
      </c>
      <c r="B6126" s="10" t="s">
        <v>187</v>
      </c>
      <c r="C6126" s="10" t="s">
        <v>4779</v>
      </c>
      <c r="D6126" s="10" t="s">
        <v>6362</v>
      </c>
      <c r="E6126" s="11" t="s">
        <v>6363</v>
      </c>
      <c r="F6126" s="10" t="s">
        <v>6161</v>
      </c>
      <c r="G6126" s="11" t="s">
        <v>6190</v>
      </c>
      <c r="H6126" s="42">
        <v>0</v>
      </c>
      <c r="I6126" s="42">
        <v>0</v>
      </c>
      <c r="J6126" s="42">
        <v>0</v>
      </c>
      <c r="K6126" s="42">
        <v>0</v>
      </c>
      <c r="N6126" s="43"/>
    </row>
    <row r="6127" spans="1:14" x14ac:dyDescent="0.3">
      <c r="A6127" s="10" t="s">
        <v>9</v>
      </c>
      <c r="B6127" s="10" t="s">
        <v>187</v>
      </c>
      <c r="C6127" s="10" t="s">
        <v>4779</v>
      </c>
      <c r="D6127" s="10" t="s">
        <v>6362</v>
      </c>
      <c r="E6127" s="11" t="s">
        <v>6363</v>
      </c>
      <c r="F6127" s="10" t="s">
        <v>4739</v>
      </c>
      <c r="G6127" s="11" t="s">
        <v>4740</v>
      </c>
      <c r="H6127" s="42">
        <v>41999.454100000003</v>
      </c>
      <c r="I6127" s="42">
        <v>236.321233566313</v>
      </c>
      <c r="J6127" s="42">
        <v>2747.5422383905602</v>
      </c>
      <c r="K6127" s="42">
        <v>2983.8634719568699</v>
      </c>
      <c r="N6127" s="43"/>
    </row>
    <row r="6128" spans="1:14" x14ac:dyDescent="0.3">
      <c r="A6128" s="10" t="s">
        <v>9</v>
      </c>
      <c r="B6128" s="10" t="s">
        <v>187</v>
      </c>
      <c r="C6128" s="10" t="s">
        <v>4779</v>
      </c>
      <c r="D6128" s="10" t="s">
        <v>6362</v>
      </c>
      <c r="E6128" s="11" t="s">
        <v>6363</v>
      </c>
      <c r="F6128" s="10" t="s">
        <v>4788</v>
      </c>
      <c r="G6128" s="11" t="s">
        <v>4789</v>
      </c>
      <c r="H6128" s="42">
        <v>0</v>
      </c>
      <c r="I6128" s="42">
        <v>0</v>
      </c>
      <c r="J6128" s="42">
        <v>0</v>
      </c>
      <c r="K6128" s="42">
        <v>0</v>
      </c>
      <c r="N6128" s="43"/>
    </row>
    <row r="6129" spans="1:14" x14ac:dyDescent="0.3">
      <c r="A6129" s="10" t="s">
        <v>9</v>
      </c>
      <c r="B6129" s="10" t="s">
        <v>187</v>
      </c>
      <c r="C6129" s="10" t="s">
        <v>4779</v>
      </c>
      <c r="D6129" s="10" t="s">
        <v>6362</v>
      </c>
      <c r="E6129" s="11" t="s">
        <v>6363</v>
      </c>
      <c r="F6129" s="10" t="s">
        <v>4741</v>
      </c>
      <c r="G6129" s="11" t="s">
        <v>4742</v>
      </c>
      <c r="H6129" s="42">
        <v>8959.3794999999991</v>
      </c>
      <c r="I6129" s="42">
        <v>50.412360355730101</v>
      </c>
      <c r="J6129" s="42">
        <v>586.10937038574502</v>
      </c>
      <c r="K6129" s="42">
        <v>636.52173074147504</v>
      </c>
      <c r="N6129" s="43"/>
    </row>
    <row r="6130" spans="1:14" x14ac:dyDescent="0.3">
      <c r="A6130" s="10" t="s">
        <v>9</v>
      </c>
      <c r="B6130" s="10" t="s">
        <v>187</v>
      </c>
      <c r="C6130" s="10" t="s">
        <v>4779</v>
      </c>
      <c r="D6130" s="10" t="s">
        <v>6364</v>
      </c>
      <c r="E6130" s="11" t="s">
        <v>6365</v>
      </c>
      <c r="F6130" s="10" t="s">
        <v>416</v>
      </c>
      <c r="G6130" s="11" t="s">
        <v>417</v>
      </c>
      <c r="H6130" s="42">
        <v>351693.40110000002</v>
      </c>
      <c r="I6130" s="42">
        <v>488.19702824987598</v>
      </c>
      <c r="J6130" s="42">
        <v>38160.519426637802</v>
      </c>
      <c r="K6130" s="42">
        <v>38648.716454887603</v>
      </c>
      <c r="N6130" s="43"/>
    </row>
    <row r="6131" spans="1:14" x14ac:dyDescent="0.3">
      <c r="A6131" s="10" t="s">
        <v>9</v>
      </c>
      <c r="B6131" s="10" t="s">
        <v>187</v>
      </c>
      <c r="C6131" s="10" t="s">
        <v>4779</v>
      </c>
      <c r="D6131" s="10" t="s">
        <v>6364</v>
      </c>
      <c r="E6131" s="11" t="s">
        <v>6365</v>
      </c>
      <c r="F6131" s="10" t="s">
        <v>4731</v>
      </c>
      <c r="G6131" s="11" t="s">
        <v>4732</v>
      </c>
      <c r="H6131" s="42">
        <v>0</v>
      </c>
      <c r="I6131" s="42">
        <v>0</v>
      </c>
      <c r="J6131" s="42">
        <v>0</v>
      </c>
      <c r="K6131" s="42">
        <v>0</v>
      </c>
      <c r="N6131" s="43"/>
    </row>
    <row r="6132" spans="1:14" x14ac:dyDescent="0.3">
      <c r="A6132" s="10" t="s">
        <v>9</v>
      </c>
      <c r="B6132" s="10" t="s">
        <v>187</v>
      </c>
      <c r="C6132" s="10" t="s">
        <v>4779</v>
      </c>
      <c r="D6132" s="10" t="s">
        <v>6364</v>
      </c>
      <c r="E6132" s="11" t="s">
        <v>6365</v>
      </c>
      <c r="F6132" s="10" t="s">
        <v>4786</v>
      </c>
      <c r="G6132" s="11" t="s">
        <v>4787</v>
      </c>
      <c r="H6132" s="42">
        <v>100468.0395</v>
      </c>
      <c r="I6132" s="42">
        <v>139.462947416448</v>
      </c>
      <c r="J6132" s="42">
        <v>10901.292318923201</v>
      </c>
      <c r="K6132" s="42">
        <v>11040.7552663397</v>
      </c>
      <c r="N6132" s="43"/>
    </row>
    <row r="6133" spans="1:14" x14ac:dyDescent="0.3">
      <c r="A6133" s="10" t="s">
        <v>9</v>
      </c>
      <c r="B6133" s="10" t="s">
        <v>187</v>
      </c>
      <c r="C6133" s="10" t="s">
        <v>4779</v>
      </c>
      <c r="D6133" s="10" t="s">
        <v>6364</v>
      </c>
      <c r="E6133" s="11" t="s">
        <v>6365</v>
      </c>
      <c r="F6133" s="10" t="s">
        <v>4739</v>
      </c>
      <c r="G6133" s="11" t="s">
        <v>4740</v>
      </c>
      <c r="H6133" s="42">
        <v>10002.5936</v>
      </c>
      <c r="I6133" s="42">
        <v>13.884924907798201</v>
      </c>
      <c r="J6133" s="42">
        <v>1085.33218356716</v>
      </c>
      <c r="K6133" s="42">
        <v>1099.21710847496</v>
      </c>
      <c r="N6133" s="43"/>
    </row>
    <row r="6134" spans="1:14" x14ac:dyDescent="0.3">
      <c r="A6134" s="10" t="s">
        <v>9</v>
      </c>
      <c r="B6134" s="10" t="s">
        <v>187</v>
      </c>
      <c r="C6134" s="10" t="s">
        <v>4779</v>
      </c>
      <c r="D6134" s="10" t="s">
        <v>6364</v>
      </c>
      <c r="E6134" s="11" t="s">
        <v>6365</v>
      </c>
      <c r="F6134" s="10" t="s">
        <v>4788</v>
      </c>
      <c r="G6134" s="11" t="s">
        <v>4789</v>
      </c>
      <c r="H6134" s="42">
        <v>0</v>
      </c>
      <c r="I6134" s="42">
        <v>0</v>
      </c>
      <c r="J6134" s="42">
        <v>0</v>
      </c>
      <c r="K6134" s="42">
        <v>0</v>
      </c>
      <c r="N6134" s="43"/>
    </row>
    <row r="6135" spans="1:14" x14ac:dyDescent="0.3">
      <c r="A6135" s="10" t="s">
        <v>9</v>
      </c>
      <c r="B6135" s="10" t="s">
        <v>187</v>
      </c>
      <c r="C6135" s="10" t="s">
        <v>4779</v>
      </c>
      <c r="D6135" s="10" t="s">
        <v>6364</v>
      </c>
      <c r="E6135" s="11" t="s">
        <v>6365</v>
      </c>
      <c r="F6135" s="10" t="s">
        <v>4741</v>
      </c>
      <c r="G6135" s="11" t="s">
        <v>4742</v>
      </c>
      <c r="H6135" s="42">
        <v>11605.2191</v>
      </c>
      <c r="I6135" s="42">
        <v>16.109581384738199</v>
      </c>
      <c r="J6135" s="42">
        <v>1259.22518535417</v>
      </c>
      <c r="K6135" s="42">
        <v>1275.33476673891</v>
      </c>
      <c r="N6135" s="43"/>
    </row>
    <row r="6136" spans="1:14" x14ac:dyDescent="0.3">
      <c r="A6136" s="10" t="s">
        <v>9</v>
      </c>
      <c r="B6136" s="10" t="s">
        <v>187</v>
      </c>
      <c r="C6136" s="10" t="s">
        <v>11</v>
      </c>
      <c r="D6136" s="10" t="s">
        <v>188</v>
      </c>
      <c r="E6136" s="11" t="s">
        <v>599</v>
      </c>
      <c r="F6136" s="10" t="s">
        <v>13</v>
      </c>
      <c r="G6136" s="11" t="s">
        <v>415</v>
      </c>
      <c r="H6136" s="42">
        <v>0</v>
      </c>
      <c r="I6136" s="42">
        <v>0</v>
      </c>
      <c r="J6136" s="42">
        <v>0</v>
      </c>
      <c r="K6136" s="42">
        <v>0</v>
      </c>
      <c r="N6136" s="43"/>
    </row>
    <row r="6137" spans="1:14" x14ac:dyDescent="0.3">
      <c r="A6137" s="10" t="s">
        <v>9</v>
      </c>
      <c r="B6137" s="10" t="s">
        <v>187</v>
      </c>
      <c r="C6137" s="10" t="s">
        <v>11</v>
      </c>
      <c r="D6137" s="10" t="s">
        <v>188</v>
      </c>
      <c r="E6137" s="11" t="s">
        <v>599</v>
      </c>
      <c r="F6137" s="10" t="s">
        <v>15</v>
      </c>
      <c r="G6137" s="11" t="s">
        <v>418</v>
      </c>
      <c r="H6137" s="42">
        <v>3409994.0556000001</v>
      </c>
      <c r="I6137" s="42">
        <v>4663.5302492409601</v>
      </c>
      <c r="J6137" s="42">
        <v>0</v>
      </c>
      <c r="K6137" s="42">
        <v>4663.5302492409601</v>
      </c>
      <c r="N6137" s="43"/>
    </row>
    <row r="6138" spans="1:14" x14ac:dyDescent="0.3">
      <c r="A6138" s="10" t="s">
        <v>9</v>
      </c>
      <c r="B6138" s="10" t="s">
        <v>187</v>
      </c>
      <c r="C6138" s="10" t="s">
        <v>11</v>
      </c>
      <c r="D6138" s="10" t="s">
        <v>188</v>
      </c>
      <c r="E6138" s="11" t="s">
        <v>599</v>
      </c>
      <c r="F6138" s="10" t="s">
        <v>16</v>
      </c>
      <c r="G6138" s="11" t="s">
        <v>426</v>
      </c>
      <c r="H6138" s="42">
        <v>0</v>
      </c>
      <c r="I6138" s="42">
        <v>0</v>
      </c>
      <c r="J6138" s="42">
        <v>0</v>
      </c>
      <c r="K6138" s="42">
        <v>0</v>
      </c>
      <c r="N6138" s="43"/>
    </row>
    <row r="6139" spans="1:14" x14ac:dyDescent="0.3">
      <c r="A6139" s="10" t="s">
        <v>9</v>
      </c>
      <c r="B6139" s="10" t="s">
        <v>187</v>
      </c>
      <c r="C6139" s="10" t="s">
        <v>11</v>
      </c>
      <c r="D6139" s="10" t="s">
        <v>188</v>
      </c>
      <c r="E6139" s="11" t="s">
        <v>599</v>
      </c>
      <c r="F6139" s="10" t="s">
        <v>30</v>
      </c>
      <c r="G6139" s="11" t="s">
        <v>4888</v>
      </c>
      <c r="H6139" s="42">
        <v>969540.02309999999</v>
      </c>
      <c r="I6139" s="42">
        <v>1290.96626452807</v>
      </c>
      <c r="J6139" s="42">
        <v>0</v>
      </c>
      <c r="K6139" s="42">
        <v>1290.96626452807</v>
      </c>
      <c r="N6139" s="43"/>
    </row>
    <row r="6140" spans="1:14" x14ac:dyDescent="0.3">
      <c r="A6140" s="10" t="s">
        <v>9</v>
      </c>
      <c r="B6140" s="10" t="s">
        <v>187</v>
      </c>
      <c r="C6140" s="10" t="s">
        <v>11</v>
      </c>
      <c r="D6140" s="10" t="s">
        <v>188</v>
      </c>
      <c r="E6140" s="11" t="s">
        <v>599</v>
      </c>
      <c r="F6140" s="10" t="s">
        <v>17</v>
      </c>
      <c r="G6140" s="11" t="s">
        <v>4798</v>
      </c>
      <c r="H6140" s="42">
        <v>0</v>
      </c>
      <c r="I6140" s="42">
        <v>0</v>
      </c>
      <c r="J6140" s="42">
        <v>0</v>
      </c>
      <c r="K6140" s="42">
        <v>0</v>
      </c>
      <c r="N6140" s="43"/>
    </row>
    <row r="6141" spans="1:14" x14ac:dyDescent="0.3">
      <c r="A6141" s="10" t="s">
        <v>9</v>
      </c>
      <c r="B6141" s="10" t="s">
        <v>187</v>
      </c>
      <c r="C6141" s="10" t="s">
        <v>11</v>
      </c>
      <c r="D6141" s="10" t="s">
        <v>188</v>
      </c>
      <c r="E6141" s="11" t="s">
        <v>599</v>
      </c>
      <c r="F6141" s="10" t="s">
        <v>18</v>
      </c>
      <c r="G6141" s="11" t="s">
        <v>4799</v>
      </c>
      <c r="H6141" s="42">
        <v>4038676.5921999998</v>
      </c>
      <c r="I6141" s="42">
        <v>5523.3206119259903</v>
      </c>
      <c r="J6141" s="42">
        <v>491919.576489617</v>
      </c>
      <c r="K6141" s="42">
        <v>497442.89710154303</v>
      </c>
      <c r="N6141" s="43"/>
    </row>
    <row r="6142" spans="1:14" x14ac:dyDescent="0.3">
      <c r="A6142" s="10" t="s">
        <v>9</v>
      </c>
      <c r="B6142" s="10" t="s">
        <v>187</v>
      </c>
      <c r="C6142" s="10" t="s">
        <v>11</v>
      </c>
      <c r="D6142" s="10" t="s">
        <v>189</v>
      </c>
      <c r="E6142" s="11" t="s">
        <v>600</v>
      </c>
      <c r="F6142" s="10" t="s">
        <v>15</v>
      </c>
      <c r="G6142" s="11" t="s">
        <v>418</v>
      </c>
      <c r="H6142" s="42">
        <v>1102975.3429</v>
      </c>
      <c r="I6142" s="42">
        <v>1136.5899090749699</v>
      </c>
      <c r="J6142" s="42">
        <v>0</v>
      </c>
      <c r="K6142" s="42">
        <v>1136.5899090749699</v>
      </c>
      <c r="N6142" s="43"/>
    </row>
    <row r="6143" spans="1:14" x14ac:dyDescent="0.3">
      <c r="A6143" s="10" t="s">
        <v>9</v>
      </c>
      <c r="B6143" s="10" t="s">
        <v>187</v>
      </c>
      <c r="C6143" s="10" t="s">
        <v>11</v>
      </c>
      <c r="D6143" s="10" t="s">
        <v>189</v>
      </c>
      <c r="E6143" s="11" t="s">
        <v>600</v>
      </c>
      <c r="F6143" s="10" t="s">
        <v>16</v>
      </c>
      <c r="G6143" s="11" t="s">
        <v>426</v>
      </c>
      <c r="H6143" s="42">
        <v>93739.763000000006</v>
      </c>
      <c r="I6143" s="42">
        <v>96.596600691836002</v>
      </c>
      <c r="J6143" s="42">
        <v>0</v>
      </c>
      <c r="K6143" s="42">
        <v>96.596600691836002</v>
      </c>
      <c r="N6143" s="43"/>
    </row>
    <row r="6144" spans="1:14" x14ac:dyDescent="0.3">
      <c r="A6144" s="10" t="s">
        <v>9</v>
      </c>
      <c r="B6144" s="10" t="s">
        <v>187</v>
      </c>
      <c r="C6144" s="10" t="s">
        <v>11</v>
      </c>
      <c r="D6144" s="10" t="s">
        <v>189</v>
      </c>
      <c r="E6144" s="11" t="s">
        <v>600</v>
      </c>
      <c r="F6144" s="10" t="s">
        <v>17</v>
      </c>
      <c r="G6144" s="11" t="s">
        <v>4798</v>
      </c>
      <c r="H6144" s="42">
        <v>0</v>
      </c>
      <c r="I6144" s="42">
        <v>0</v>
      </c>
      <c r="J6144" s="42">
        <v>0</v>
      </c>
      <c r="K6144" s="42">
        <v>0</v>
      </c>
      <c r="N6144" s="43"/>
    </row>
    <row r="6145" spans="1:14" x14ac:dyDescent="0.3">
      <c r="A6145" s="10" t="s">
        <v>9</v>
      </c>
      <c r="B6145" s="10" t="s">
        <v>187</v>
      </c>
      <c r="C6145" s="10" t="s">
        <v>11</v>
      </c>
      <c r="D6145" s="10" t="s">
        <v>189</v>
      </c>
      <c r="E6145" s="11" t="s">
        <v>600</v>
      </c>
      <c r="F6145" s="10" t="s">
        <v>18</v>
      </c>
      <c r="G6145" s="11" t="s">
        <v>4799</v>
      </c>
      <c r="H6145" s="42">
        <v>1065742.2594999999</v>
      </c>
      <c r="I6145" s="42">
        <v>1098.2221003889599</v>
      </c>
      <c r="J6145" s="42">
        <v>63798.581961221797</v>
      </c>
      <c r="K6145" s="42">
        <v>64896.804061610703</v>
      </c>
      <c r="N6145" s="43"/>
    </row>
    <row r="6146" spans="1:14" x14ac:dyDescent="0.3">
      <c r="A6146" s="10" t="s">
        <v>9</v>
      </c>
      <c r="B6146" s="10" t="s">
        <v>187</v>
      </c>
      <c r="C6146" s="10" t="s">
        <v>11</v>
      </c>
      <c r="D6146" s="10" t="s">
        <v>190</v>
      </c>
      <c r="E6146" s="11" t="s">
        <v>3015</v>
      </c>
      <c r="F6146" s="10" t="s">
        <v>13</v>
      </c>
      <c r="G6146" s="11" t="s">
        <v>415</v>
      </c>
      <c r="H6146" s="42">
        <v>0</v>
      </c>
      <c r="I6146" s="42">
        <v>0</v>
      </c>
      <c r="J6146" s="42">
        <v>0</v>
      </c>
      <c r="K6146" s="42">
        <v>0</v>
      </c>
      <c r="N6146" s="43"/>
    </row>
    <row r="6147" spans="1:14" x14ac:dyDescent="0.3">
      <c r="A6147" s="10" t="s">
        <v>9</v>
      </c>
      <c r="B6147" s="10" t="s">
        <v>187</v>
      </c>
      <c r="C6147" s="10" t="s">
        <v>11</v>
      </c>
      <c r="D6147" s="10" t="s">
        <v>190</v>
      </c>
      <c r="E6147" s="11" t="s">
        <v>3015</v>
      </c>
      <c r="F6147" s="10" t="s">
        <v>15</v>
      </c>
      <c r="G6147" s="11" t="s">
        <v>418</v>
      </c>
      <c r="H6147" s="42">
        <v>253190.90030000001</v>
      </c>
      <c r="I6147" s="42">
        <v>414.62558906453398</v>
      </c>
      <c r="J6147" s="42">
        <v>0</v>
      </c>
      <c r="K6147" s="42">
        <v>414.62558906453398</v>
      </c>
      <c r="N6147" s="43"/>
    </row>
    <row r="6148" spans="1:14" x14ac:dyDescent="0.3">
      <c r="A6148" s="10" t="s">
        <v>9</v>
      </c>
      <c r="B6148" s="10" t="s">
        <v>187</v>
      </c>
      <c r="C6148" s="10" t="s">
        <v>11</v>
      </c>
      <c r="D6148" s="10" t="s">
        <v>190</v>
      </c>
      <c r="E6148" s="11" t="s">
        <v>3015</v>
      </c>
      <c r="F6148" s="10" t="s">
        <v>17</v>
      </c>
      <c r="G6148" s="11" t="s">
        <v>4798</v>
      </c>
      <c r="H6148" s="42">
        <v>0</v>
      </c>
      <c r="I6148" s="42">
        <v>0</v>
      </c>
      <c r="J6148" s="42">
        <v>0</v>
      </c>
      <c r="K6148" s="42">
        <v>0</v>
      </c>
      <c r="N6148" s="43"/>
    </row>
    <row r="6149" spans="1:14" x14ac:dyDescent="0.3">
      <c r="A6149" s="10" t="s">
        <v>9</v>
      </c>
      <c r="B6149" s="10" t="s">
        <v>187</v>
      </c>
      <c r="C6149" s="10" t="s">
        <v>11</v>
      </c>
      <c r="D6149" s="10" t="s">
        <v>190</v>
      </c>
      <c r="E6149" s="11" t="s">
        <v>3015</v>
      </c>
      <c r="F6149" s="10" t="s">
        <v>18</v>
      </c>
      <c r="G6149" s="11" t="s">
        <v>4799</v>
      </c>
      <c r="H6149" s="42">
        <v>1119167.8781999999</v>
      </c>
      <c r="I6149" s="42">
        <v>1832.7500721688</v>
      </c>
      <c r="J6149" s="42">
        <v>24728.032214777399</v>
      </c>
      <c r="K6149" s="42">
        <v>26560.7822869462</v>
      </c>
      <c r="N6149" s="43"/>
    </row>
    <row r="6150" spans="1:14" x14ac:dyDescent="0.3">
      <c r="A6150" s="10" t="s">
        <v>9</v>
      </c>
      <c r="B6150" s="10" t="s">
        <v>187</v>
      </c>
      <c r="C6150" s="10" t="s">
        <v>11</v>
      </c>
      <c r="D6150" s="10" t="s">
        <v>193</v>
      </c>
      <c r="E6150" s="11" t="s">
        <v>602</v>
      </c>
      <c r="F6150" s="10" t="s">
        <v>15</v>
      </c>
      <c r="G6150" s="11" t="s">
        <v>418</v>
      </c>
      <c r="H6150" s="42">
        <v>11604183.680500001</v>
      </c>
      <c r="I6150" s="42">
        <v>24573.995517760799</v>
      </c>
      <c r="J6150" s="42">
        <v>0</v>
      </c>
      <c r="K6150" s="42">
        <v>24573.995517760799</v>
      </c>
      <c r="N6150" s="43"/>
    </row>
    <row r="6151" spans="1:14" x14ac:dyDescent="0.3">
      <c r="A6151" s="10" t="s">
        <v>9</v>
      </c>
      <c r="B6151" s="10" t="s">
        <v>187</v>
      </c>
      <c r="C6151" s="10" t="s">
        <v>11</v>
      </c>
      <c r="D6151" s="10" t="s">
        <v>193</v>
      </c>
      <c r="E6151" s="11" t="s">
        <v>602</v>
      </c>
      <c r="F6151" s="10" t="s">
        <v>16</v>
      </c>
      <c r="G6151" s="11" t="s">
        <v>426</v>
      </c>
      <c r="H6151" s="42">
        <v>823590.83429999999</v>
      </c>
      <c r="I6151" s="42">
        <v>1744.1052323797501</v>
      </c>
      <c r="J6151" s="42">
        <v>0</v>
      </c>
      <c r="K6151" s="42">
        <v>1744.1052323797501</v>
      </c>
      <c r="N6151" s="43"/>
    </row>
    <row r="6152" spans="1:14" x14ac:dyDescent="0.3">
      <c r="A6152" s="10" t="s">
        <v>9</v>
      </c>
      <c r="B6152" s="10" t="s">
        <v>187</v>
      </c>
      <c r="C6152" s="10" t="s">
        <v>11</v>
      </c>
      <c r="D6152" s="10" t="s">
        <v>193</v>
      </c>
      <c r="E6152" s="11" t="s">
        <v>602</v>
      </c>
      <c r="F6152" s="10" t="s">
        <v>17</v>
      </c>
      <c r="G6152" s="11" t="s">
        <v>4798</v>
      </c>
      <c r="H6152" s="42">
        <v>0</v>
      </c>
      <c r="I6152" s="42">
        <v>0</v>
      </c>
      <c r="J6152" s="42">
        <v>0</v>
      </c>
      <c r="K6152" s="42">
        <v>0</v>
      </c>
      <c r="N6152" s="43"/>
    </row>
    <row r="6153" spans="1:14" x14ac:dyDescent="0.3">
      <c r="A6153" s="10" t="s">
        <v>9</v>
      </c>
      <c r="B6153" s="10" t="s">
        <v>187</v>
      </c>
      <c r="C6153" s="10" t="s">
        <v>11</v>
      </c>
      <c r="D6153" s="10" t="s">
        <v>193</v>
      </c>
      <c r="E6153" s="11" t="s">
        <v>602</v>
      </c>
      <c r="F6153" s="10" t="s">
        <v>18</v>
      </c>
      <c r="G6153" s="11" t="s">
        <v>4799</v>
      </c>
      <c r="H6153" s="42">
        <v>9914766.5841000006</v>
      </c>
      <c r="I6153" s="42">
        <v>20996.343759033101</v>
      </c>
      <c r="J6153" s="42">
        <v>4062342.3863842101</v>
      </c>
      <c r="K6153" s="42">
        <v>4083338.7301432402</v>
      </c>
      <c r="N6153" s="43"/>
    </row>
    <row r="6154" spans="1:14" x14ac:dyDescent="0.3">
      <c r="A6154" s="10" t="s">
        <v>9</v>
      </c>
      <c r="B6154" s="10" t="s">
        <v>187</v>
      </c>
      <c r="C6154" s="10" t="s">
        <v>11</v>
      </c>
      <c r="D6154" s="10" t="s">
        <v>191</v>
      </c>
      <c r="E6154" s="11" t="s">
        <v>3016</v>
      </c>
      <c r="F6154" s="10" t="s">
        <v>13</v>
      </c>
      <c r="G6154" s="11" t="s">
        <v>415</v>
      </c>
      <c r="H6154" s="42">
        <v>0</v>
      </c>
      <c r="I6154" s="42">
        <v>0</v>
      </c>
      <c r="J6154" s="42">
        <v>0</v>
      </c>
      <c r="K6154" s="42">
        <v>0</v>
      </c>
      <c r="N6154" s="43"/>
    </row>
    <row r="6155" spans="1:14" x14ac:dyDescent="0.3">
      <c r="A6155" s="10" t="s">
        <v>9</v>
      </c>
      <c r="B6155" s="10" t="s">
        <v>187</v>
      </c>
      <c r="C6155" s="10" t="s">
        <v>11</v>
      </c>
      <c r="D6155" s="10" t="s">
        <v>191</v>
      </c>
      <c r="E6155" s="11" t="s">
        <v>3016</v>
      </c>
      <c r="F6155" s="10" t="s">
        <v>15</v>
      </c>
      <c r="G6155" s="11" t="s">
        <v>418</v>
      </c>
      <c r="H6155" s="42">
        <v>1280150.7789</v>
      </c>
      <c r="I6155" s="42">
        <v>1864.0375088173801</v>
      </c>
      <c r="J6155" s="42">
        <v>0</v>
      </c>
      <c r="K6155" s="42">
        <v>1864.0375088173801</v>
      </c>
      <c r="N6155" s="43"/>
    </row>
    <row r="6156" spans="1:14" x14ac:dyDescent="0.3">
      <c r="A6156" s="10" t="s">
        <v>9</v>
      </c>
      <c r="B6156" s="10" t="s">
        <v>187</v>
      </c>
      <c r="C6156" s="10" t="s">
        <v>11</v>
      </c>
      <c r="D6156" s="10" t="s">
        <v>191</v>
      </c>
      <c r="E6156" s="11" t="s">
        <v>3016</v>
      </c>
      <c r="F6156" s="10" t="s">
        <v>16</v>
      </c>
      <c r="G6156" s="11" t="s">
        <v>426</v>
      </c>
      <c r="H6156" s="42">
        <v>88295.137199999997</v>
      </c>
      <c r="I6156" s="42">
        <v>128.567236180246</v>
      </c>
      <c r="J6156" s="42">
        <v>0</v>
      </c>
      <c r="K6156" s="42">
        <v>128.567236180246</v>
      </c>
      <c r="N6156" s="43"/>
    </row>
    <row r="6157" spans="1:14" x14ac:dyDescent="0.3">
      <c r="A6157" s="10" t="s">
        <v>9</v>
      </c>
      <c r="B6157" s="10" t="s">
        <v>187</v>
      </c>
      <c r="C6157" s="10" t="s">
        <v>11</v>
      </c>
      <c r="D6157" s="10" t="s">
        <v>191</v>
      </c>
      <c r="E6157" s="11" t="s">
        <v>3016</v>
      </c>
      <c r="F6157" s="10" t="s">
        <v>17</v>
      </c>
      <c r="G6157" s="11" t="s">
        <v>4798</v>
      </c>
      <c r="H6157" s="42">
        <v>0</v>
      </c>
      <c r="I6157" s="42">
        <v>0</v>
      </c>
      <c r="J6157" s="42">
        <v>0</v>
      </c>
      <c r="K6157" s="42">
        <v>0</v>
      </c>
      <c r="N6157" s="43"/>
    </row>
    <row r="6158" spans="1:14" x14ac:dyDescent="0.3">
      <c r="A6158" s="10" t="s">
        <v>9</v>
      </c>
      <c r="B6158" s="10" t="s">
        <v>187</v>
      </c>
      <c r="C6158" s="10" t="s">
        <v>11</v>
      </c>
      <c r="D6158" s="10" t="s">
        <v>191</v>
      </c>
      <c r="E6158" s="11" t="s">
        <v>3016</v>
      </c>
      <c r="F6158" s="10" t="s">
        <v>18</v>
      </c>
      <c r="G6158" s="11" t="s">
        <v>4799</v>
      </c>
      <c r="H6158" s="42">
        <v>1375396.2622</v>
      </c>
      <c r="I6158" s="42">
        <v>2002.7251979914099</v>
      </c>
      <c r="J6158" s="42">
        <v>64334.729714309797</v>
      </c>
      <c r="K6158" s="42">
        <v>66337.454912301197</v>
      </c>
      <c r="N6158" s="43"/>
    </row>
    <row r="6159" spans="1:14" x14ac:dyDescent="0.3">
      <c r="A6159" s="10" t="s">
        <v>9</v>
      </c>
      <c r="B6159" s="10" t="s">
        <v>187</v>
      </c>
      <c r="C6159" s="10" t="s">
        <v>11</v>
      </c>
      <c r="D6159" s="10" t="s">
        <v>192</v>
      </c>
      <c r="E6159" s="11" t="s">
        <v>604</v>
      </c>
      <c r="F6159" s="10" t="s">
        <v>13</v>
      </c>
      <c r="G6159" s="11" t="s">
        <v>415</v>
      </c>
      <c r="H6159" s="42">
        <v>0</v>
      </c>
      <c r="I6159" s="42">
        <v>0</v>
      </c>
      <c r="J6159" s="42">
        <v>0</v>
      </c>
      <c r="K6159" s="42">
        <v>0</v>
      </c>
      <c r="N6159" s="43"/>
    </row>
    <row r="6160" spans="1:14" x14ac:dyDescent="0.3">
      <c r="A6160" s="10" t="s">
        <v>9</v>
      </c>
      <c r="B6160" s="10" t="s">
        <v>187</v>
      </c>
      <c r="C6160" s="10" t="s">
        <v>11</v>
      </c>
      <c r="D6160" s="10" t="s">
        <v>192</v>
      </c>
      <c r="E6160" s="11" t="s">
        <v>604</v>
      </c>
      <c r="F6160" s="10" t="s">
        <v>15</v>
      </c>
      <c r="G6160" s="11" t="s">
        <v>418</v>
      </c>
      <c r="H6160" s="42">
        <v>6670708.9035</v>
      </c>
      <c r="I6160" s="42">
        <v>11001.972675417999</v>
      </c>
      <c r="J6160" s="42">
        <v>0</v>
      </c>
      <c r="K6160" s="42">
        <v>11001.972675417999</v>
      </c>
      <c r="N6160" s="43"/>
    </row>
    <row r="6161" spans="1:14" x14ac:dyDescent="0.3">
      <c r="A6161" s="10" t="s">
        <v>9</v>
      </c>
      <c r="B6161" s="10" t="s">
        <v>187</v>
      </c>
      <c r="C6161" s="10" t="s">
        <v>11</v>
      </c>
      <c r="D6161" s="10" t="s">
        <v>192</v>
      </c>
      <c r="E6161" s="11" t="s">
        <v>604</v>
      </c>
      <c r="F6161" s="10" t="s">
        <v>17</v>
      </c>
      <c r="G6161" s="11" t="s">
        <v>4798</v>
      </c>
      <c r="H6161" s="42">
        <v>0</v>
      </c>
      <c r="I6161" s="42">
        <v>0</v>
      </c>
      <c r="J6161" s="42">
        <v>0</v>
      </c>
      <c r="K6161" s="42">
        <v>0</v>
      </c>
      <c r="N6161" s="43"/>
    </row>
    <row r="6162" spans="1:14" x14ac:dyDescent="0.3">
      <c r="A6162" s="10" t="s">
        <v>9</v>
      </c>
      <c r="B6162" s="10" t="s">
        <v>187</v>
      </c>
      <c r="C6162" s="10" t="s">
        <v>11</v>
      </c>
      <c r="D6162" s="10" t="s">
        <v>192</v>
      </c>
      <c r="E6162" s="11" t="s">
        <v>604</v>
      </c>
      <c r="F6162" s="10" t="s">
        <v>18</v>
      </c>
      <c r="G6162" s="11" t="s">
        <v>4799</v>
      </c>
      <c r="H6162" s="42">
        <v>8166299.3613999998</v>
      </c>
      <c r="I6162" s="42">
        <v>13468.643847486401</v>
      </c>
      <c r="J6162" s="42">
        <v>1786838.10867656</v>
      </c>
      <c r="K6162" s="42">
        <v>1800306.7525240399</v>
      </c>
      <c r="N6162" s="43"/>
    </row>
    <row r="6163" spans="1:14" x14ac:dyDescent="0.3">
      <c r="A6163" s="10" t="s">
        <v>9</v>
      </c>
      <c r="B6163" s="10" t="s">
        <v>187</v>
      </c>
      <c r="C6163" s="10" t="s">
        <v>11</v>
      </c>
      <c r="D6163" s="10" t="s">
        <v>194</v>
      </c>
      <c r="E6163" s="11" t="s">
        <v>605</v>
      </c>
      <c r="F6163" s="10" t="s">
        <v>13</v>
      </c>
      <c r="G6163" s="11" t="s">
        <v>415</v>
      </c>
      <c r="H6163" s="42">
        <v>0</v>
      </c>
      <c r="I6163" s="42">
        <v>0</v>
      </c>
      <c r="J6163" s="42">
        <v>0</v>
      </c>
      <c r="K6163" s="42">
        <v>0</v>
      </c>
      <c r="N6163" s="43"/>
    </row>
    <row r="6164" spans="1:14" x14ac:dyDescent="0.3">
      <c r="A6164" s="10" t="s">
        <v>9</v>
      </c>
      <c r="B6164" s="10" t="s">
        <v>187</v>
      </c>
      <c r="C6164" s="10" t="s">
        <v>11</v>
      </c>
      <c r="D6164" s="10" t="s">
        <v>194</v>
      </c>
      <c r="E6164" s="11" t="s">
        <v>605</v>
      </c>
      <c r="F6164" s="10" t="s">
        <v>15</v>
      </c>
      <c r="G6164" s="11" t="s">
        <v>418</v>
      </c>
      <c r="H6164" s="42">
        <v>92611.899600000004</v>
      </c>
      <c r="I6164" s="42">
        <v>47.4731368129898</v>
      </c>
      <c r="J6164" s="42">
        <v>0</v>
      </c>
      <c r="K6164" s="42">
        <v>47.4731368129898</v>
      </c>
      <c r="N6164" s="43"/>
    </row>
    <row r="6165" spans="1:14" x14ac:dyDescent="0.3">
      <c r="A6165" s="10" t="s">
        <v>9</v>
      </c>
      <c r="B6165" s="10" t="s">
        <v>187</v>
      </c>
      <c r="C6165" s="10" t="s">
        <v>11</v>
      </c>
      <c r="D6165" s="10" t="s">
        <v>194</v>
      </c>
      <c r="E6165" s="11" t="s">
        <v>605</v>
      </c>
      <c r="F6165" s="10" t="s">
        <v>16</v>
      </c>
      <c r="G6165" s="11" t="s">
        <v>426</v>
      </c>
      <c r="H6165" s="42">
        <v>4506.6093000000001</v>
      </c>
      <c r="I6165" s="42">
        <v>2.3101014188393201</v>
      </c>
      <c r="J6165" s="42">
        <v>0</v>
      </c>
      <c r="K6165" s="42">
        <v>2.3101014188393201</v>
      </c>
      <c r="N6165" s="43"/>
    </row>
    <row r="6166" spans="1:14" x14ac:dyDescent="0.3">
      <c r="A6166" s="10" t="s">
        <v>9</v>
      </c>
      <c r="B6166" s="10" t="s">
        <v>187</v>
      </c>
      <c r="C6166" s="10" t="s">
        <v>11</v>
      </c>
      <c r="D6166" s="10" t="s">
        <v>194</v>
      </c>
      <c r="E6166" s="11" t="s">
        <v>605</v>
      </c>
      <c r="F6166" s="10" t="s">
        <v>17</v>
      </c>
      <c r="G6166" s="11" t="s">
        <v>4798</v>
      </c>
      <c r="H6166" s="42">
        <v>0</v>
      </c>
      <c r="I6166" s="42">
        <v>0</v>
      </c>
      <c r="J6166" s="42">
        <v>0</v>
      </c>
      <c r="K6166" s="42">
        <v>0</v>
      </c>
      <c r="N6166" s="43"/>
    </row>
    <row r="6167" spans="1:14" x14ac:dyDescent="0.3">
      <c r="A6167" s="10" t="s">
        <v>9</v>
      </c>
      <c r="B6167" s="10" t="s">
        <v>187</v>
      </c>
      <c r="C6167" s="10" t="s">
        <v>11</v>
      </c>
      <c r="D6167" s="10" t="s">
        <v>194</v>
      </c>
      <c r="E6167" s="11" t="s">
        <v>605</v>
      </c>
      <c r="F6167" s="10" t="s">
        <v>18</v>
      </c>
      <c r="G6167" s="11" t="s">
        <v>4799</v>
      </c>
      <c r="H6167" s="42">
        <v>125947.87089999999</v>
      </c>
      <c r="I6167" s="42">
        <v>64.561255442298801</v>
      </c>
      <c r="J6167" s="42">
        <v>0</v>
      </c>
      <c r="K6167" s="42">
        <v>64.561255442298801</v>
      </c>
      <c r="N6167" s="43"/>
    </row>
    <row r="6168" spans="1:14" x14ac:dyDescent="0.3">
      <c r="A6168" s="10" t="s">
        <v>9</v>
      </c>
      <c r="B6168" s="10" t="s">
        <v>187</v>
      </c>
      <c r="C6168" s="10" t="s">
        <v>4800</v>
      </c>
      <c r="D6168" s="10" t="s">
        <v>6366</v>
      </c>
      <c r="E6168" s="11" t="s">
        <v>6367</v>
      </c>
      <c r="F6168" s="10" t="s">
        <v>416</v>
      </c>
      <c r="G6168" s="11" t="s">
        <v>417</v>
      </c>
      <c r="H6168" s="42">
        <v>3525080.841</v>
      </c>
      <c r="I6168" s="42">
        <v>7533.0406857054704</v>
      </c>
      <c r="J6168" s="42">
        <v>813164.77509928204</v>
      </c>
      <c r="K6168" s="42">
        <v>820697.81578498799</v>
      </c>
      <c r="N6168" s="43"/>
    </row>
    <row r="6169" spans="1:14" x14ac:dyDescent="0.3">
      <c r="A6169" s="10" t="s">
        <v>9</v>
      </c>
      <c r="B6169" s="10" t="s">
        <v>187</v>
      </c>
      <c r="C6169" s="10" t="s">
        <v>4800</v>
      </c>
      <c r="D6169" s="10" t="s">
        <v>6366</v>
      </c>
      <c r="E6169" s="11" t="s">
        <v>6367</v>
      </c>
      <c r="F6169" s="10" t="s">
        <v>4802</v>
      </c>
      <c r="G6169" s="11" t="s">
        <v>4803</v>
      </c>
      <c r="H6169" s="42">
        <v>0</v>
      </c>
      <c r="I6169" s="42">
        <v>0</v>
      </c>
      <c r="J6169" s="42">
        <v>0</v>
      </c>
      <c r="K6169" s="42">
        <v>0</v>
      </c>
      <c r="N6169" s="43"/>
    </row>
    <row r="6170" spans="1:14" x14ac:dyDescent="0.3">
      <c r="A6170" s="10" t="s">
        <v>9</v>
      </c>
      <c r="B6170" s="10" t="s">
        <v>187</v>
      </c>
      <c r="C6170" s="10" t="s">
        <v>4800</v>
      </c>
      <c r="D6170" s="10" t="s">
        <v>6368</v>
      </c>
      <c r="E6170" s="11" t="s">
        <v>6369</v>
      </c>
      <c r="F6170" s="10" t="s">
        <v>13</v>
      </c>
      <c r="G6170" s="11" t="s">
        <v>415</v>
      </c>
      <c r="H6170" s="42">
        <v>0</v>
      </c>
      <c r="I6170" s="42">
        <v>0</v>
      </c>
      <c r="J6170" s="42">
        <v>0</v>
      </c>
      <c r="K6170" s="42">
        <v>0</v>
      </c>
      <c r="N6170" s="43"/>
    </row>
    <row r="6171" spans="1:14" x14ac:dyDescent="0.3">
      <c r="A6171" s="10" t="s">
        <v>9</v>
      </c>
      <c r="B6171" s="10" t="s">
        <v>187</v>
      </c>
      <c r="C6171" s="10" t="s">
        <v>4800</v>
      </c>
      <c r="D6171" s="10" t="s">
        <v>6368</v>
      </c>
      <c r="E6171" s="11" t="s">
        <v>6369</v>
      </c>
      <c r="F6171" s="10" t="s">
        <v>416</v>
      </c>
      <c r="G6171" s="11" t="s">
        <v>417</v>
      </c>
      <c r="H6171" s="42">
        <v>60208.763800000001</v>
      </c>
      <c r="I6171" s="42">
        <v>132.39345621340399</v>
      </c>
      <c r="J6171" s="42">
        <v>491.10936869340202</v>
      </c>
      <c r="K6171" s="42">
        <v>623.50282490680695</v>
      </c>
      <c r="N6171" s="43"/>
    </row>
    <row r="6172" spans="1:14" x14ac:dyDescent="0.3">
      <c r="A6172" s="10" t="s">
        <v>9</v>
      </c>
      <c r="B6172" s="10" t="s">
        <v>187</v>
      </c>
      <c r="C6172" s="10" t="s">
        <v>4800</v>
      </c>
      <c r="D6172" s="10" t="s">
        <v>6370</v>
      </c>
      <c r="E6172" s="11" t="s">
        <v>6371</v>
      </c>
      <c r="F6172" s="10" t="s">
        <v>416</v>
      </c>
      <c r="G6172" s="11" t="s">
        <v>417</v>
      </c>
      <c r="H6172" s="42">
        <v>100748.3435</v>
      </c>
      <c r="I6172" s="42">
        <v>103.818776444497</v>
      </c>
      <c r="J6172" s="42">
        <v>2840.9823525810302</v>
      </c>
      <c r="K6172" s="42">
        <v>2944.8011290255199</v>
      </c>
      <c r="N6172" s="43"/>
    </row>
    <row r="6173" spans="1:14" x14ac:dyDescent="0.3">
      <c r="A6173" s="10" t="s">
        <v>9</v>
      </c>
      <c r="B6173" s="10" t="s">
        <v>187</v>
      </c>
      <c r="C6173" s="10" t="s">
        <v>4800</v>
      </c>
      <c r="D6173" s="10" t="s">
        <v>6372</v>
      </c>
      <c r="E6173" s="11" t="s">
        <v>6373</v>
      </c>
      <c r="F6173" s="10" t="s">
        <v>13</v>
      </c>
      <c r="G6173" s="11" t="s">
        <v>415</v>
      </c>
      <c r="H6173" s="42">
        <v>0</v>
      </c>
      <c r="I6173" s="42">
        <v>0</v>
      </c>
      <c r="J6173" s="42">
        <v>0</v>
      </c>
      <c r="K6173" s="42">
        <v>0</v>
      </c>
      <c r="N6173" s="43"/>
    </row>
    <row r="6174" spans="1:14" x14ac:dyDescent="0.3">
      <c r="A6174" s="10" t="s">
        <v>9</v>
      </c>
      <c r="B6174" s="10" t="s">
        <v>187</v>
      </c>
      <c r="C6174" s="10" t="s">
        <v>4800</v>
      </c>
      <c r="D6174" s="10" t="s">
        <v>6372</v>
      </c>
      <c r="E6174" s="11" t="s">
        <v>6373</v>
      </c>
      <c r="F6174" s="10" t="s">
        <v>416</v>
      </c>
      <c r="G6174" s="11" t="s">
        <v>417</v>
      </c>
      <c r="H6174" s="42">
        <v>4382172.5021000002</v>
      </c>
      <c r="I6174" s="42">
        <v>7163.9983917412801</v>
      </c>
      <c r="J6174" s="42">
        <v>397471.99872159201</v>
      </c>
      <c r="K6174" s="42">
        <v>404635.99711333303</v>
      </c>
      <c r="N6174" s="43"/>
    </row>
    <row r="6175" spans="1:14" x14ac:dyDescent="0.3">
      <c r="A6175" s="10" t="s">
        <v>9</v>
      </c>
      <c r="B6175" s="10" t="s">
        <v>187</v>
      </c>
      <c r="C6175" s="10" t="s">
        <v>4800</v>
      </c>
      <c r="D6175" s="10" t="s">
        <v>6372</v>
      </c>
      <c r="E6175" s="11" t="s">
        <v>6373</v>
      </c>
      <c r="F6175" s="10" t="s">
        <v>15</v>
      </c>
      <c r="G6175" s="11" t="s">
        <v>418</v>
      </c>
      <c r="H6175" s="42">
        <v>763049.61750000005</v>
      </c>
      <c r="I6175" s="42">
        <v>1247.4374821983099</v>
      </c>
      <c r="J6175" s="42">
        <v>0</v>
      </c>
      <c r="K6175" s="42">
        <v>1247.4374821983099</v>
      </c>
      <c r="N6175" s="43"/>
    </row>
    <row r="6176" spans="1:14" x14ac:dyDescent="0.3">
      <c r="A6176" s="10" t="s">
        <v>9</v>
      </c>
      <c r="B6176" s="10" t="s">
        <v>187</v>
      </c>
      <c r="C6176" s="10" t="s">
        <v>4800</v>
      </c>
      <c r="D6176" s="10" t="s">
        <v>6372</v>
      </c>
      <c r="E6176" s="11" t="s">
        <v>6373</v>
      </c>
      <c r="F6176" s="10" t="s">
        <v>4802</v>
      </c>
      <c r="G6176" s="11" t="s">
        <v>4803</v>
      </c>
      <c r="H6176" s="42">
        <v>0</v>
      </c>
      <c r="I6176" s="42">
        <v>0</v>
      </c>
      <c r="J6176" s="42">
        <v>0</v>
      </c>
      <c r="K6176" s="42">
        <v>0</v>
      </c>
      <c r="N6176" s="43"/>
    </row>
    <row r="6177" spans="1:14" x14ac:dyDescent="0.3">
      <c r="A6177" s="10" t="s">
        <v>9</v>
      </c>
      <c r="B6177" s="10" t="s">
        <v>187</v>
      </c>
      <c r="C6177" s="10" t="s">
        <v>4800</v>
      </c>
      <c r="D6177" s="10" t="s">
        <v>5816</v>
      </c>
      <c r="E6177" s="11" t="s">
        <v>6374</v>
      </c>
      <c r="F6177" s="10" t="s">
        <v>416</v>
      </c>
      <c r="G6177" s="11" t="s">
        <v>417</v>
      </c>
      <c r="H6177" s="42">
        <v>87215.203899999993</v>
      </c>
      <c r="I6177" s="42">
        <v>84.472822997641501</v>
      </c>
      <c r="J6177" s="42">
        <v>6976.8988686352104</v>
      </c>
      <c r="K6177" s="42">
        <v>7061.3716916328603</v>
      </c>
      <c r="N6177" s="43"/>
    </row>
    <row r="6178" spans="1:14" x14ac:dyDescent="0.3">
      <c r="A6178" s="10" t="s">
        <v>9</v>
      </c>
      <c r="B6178" s="10" t="s">
        <v>187</v>
      </c>
      <c r="C6178" s="10" t="s">
        <v>4800</v>
      </c>
      <c r="D6178" s="10" t="s">
        <v>5816</v>
      </c>
      <c r="E6178" s="11" t="s">
        <v>6374</v>
      </c>
      <c r="F6178" s="10" t="s">
        <v>4867</v>
      </c>
      <c r="G6178" s="11" t="s">
        <v>4868</v>
      </c>
      <c r="H6178" s="42">
        <v>74387.4424</v>
      </c>
      <c r="I6178" s="42">
        <v>72.048415568416402</v>
      </c>
      <c r="J6178" s="42">
        <v>0</v>
      </c>
      <c r="K6178" s="42">
        <v>72.048415568416402</v>
      </c>
      <c r="N6178" s="43"/>
    </row>
    <row r="6179" spans="1:14" x14ac:dyDescent="0.3">
      <c r="A6179" s="10" t="s">
        <v>9</v>
      </c>
      <c r="B6179" s="10" t="s">
        <v>187</v>
      </c>
      <c r="C6179" s="10" t="s">
        <v>4806</v>
      </c>
      <c r="D6179" s="10" t="s">
        <v>6375</v>
      </c>
      <c r="E6179" s="11" t="s">
        <v>6376</v>
      </c>
      <c r="F6179" s="10" t="s">
        <v>13</v>
      </c>
      <c r="G6179" s="11" t="s">
        <v>415</v>
      </c>
      <c r="H6179" s="42">
        <v>0</v>
      </c>
      <c r="I6179" s="42">
        <v>0</v>
      </c>
      <c r="J6179" s="42">
        <v>0</v>
      </c>
      <c r="K6179" s="42">
        <v>0</v>
      </c>
      <c r="N6179" s="43"/>
    </row>
    <row r="6180" spans="1:14" x14ac:dyDescent="0.3">
      <c r="A6180" s="10" t="s">
        <v>9</v>
      </c>
      <c r="B6180" s="10" t="s">
        <v>187</v>
      </c>
      <c r="C6180" s="10" t="s">
        <v>4806</v>
      </c>
      <c r="D6180" s="10" t="s">
        <v>6375</v>
      </c>
      <c r="E6180" s="11" t="s">
        <v>6376</v>
      </c>
      <c r="F6180" s="10" t="s">
        <v>6377</v>
      </c>
      <c r="G6180" s="11" t="s">
        <v>6378</v>
      </c>
      <c r="H6180" s="42">
        <v>2893752.1135</v>
      </c>
      <c r="I6180" s="42">
        <v>7975.4917976640099</v>
      </c>
      <c r="J6180" s="42">
        <v>923722.30757765903</v>
      </c>
      <c r="K6180" s="42">
        <v>931697.799375323</v>
      </c>
      <c r="N6180" s="43"/>
    </row>
    <row r="6181" spans="1:14" x14ac:dyDescent="0.3">
      <c r="A6181" s="10" t="s">
        <v>9</v>
      </c>
      <c r="B6181" s="10" t="s">
        <v>187</v>
      </c>
      <c r="C6181" s="10" t="s">
        <v>4806</v>
      </c>
      <c r="D6181" s="10" t="s">
        <v>6375</v>
      </c>
      <c r="E6181" s="11" t="s">
        <v>6376</v>
      </c>
      <c r="F6181" s="10" t="s">
        <v>5388</v>
      </c>
      <c r="G6181" s="11" t="s">
        <v>5389</v>
      </c>
      <c r="H6181" s="42">
        <v>606114.50879999995</v>
      </c>
      <c r="I6181" s="42">
        <v>1670.5167216856501</v>
      </c>
      <c r="J6181" s="42">
        <v>193479.42423494201</v>
      </c>
      <c r="K6181" s="42">
        <v>195149.94095662801</v>
      </c>
      <c r="N6181" s="43"/>
    </row>
    <row r="6182" spans="1:14" x14ac:dyDescent="0.3">
      <c r="A6182" s="10" t="s">
        <v>9</v>
      </c>
      <c r="B6182" s="10" t="s">
        <v>187</v>
      </c>
      <c r="C6182" s="10" t="s">
        <v>4806</v>
      </c>
      <c r="D6182" s="10" t="s">
        <v>6379</v>
      </c>
      <c r="E6182" s="11" t="s">
        <v>6380</v>
      </c>
      <c r="F6182" s="10" t="s">
        <v>15</v>
      </c>
      <c r="G6182" s="11" t="s">
        <v>418</v>
      </c>
      <c r="H6182" s="42">
        <v>110482.0873</v>
      </c>
      <c r="I6182" s="42">
        <v>169.63719295653601</v>
      </c>
      <c r="J6182" s="42">
        <v>0</v>
      </c>
      <c r="K6182" s="42">
        <v>169.63719295653601</v>
      </c>
      <c r="N6182" s="43"/>
    </row>
    <row r="6183" spans="1:14" x14ac:dyDescent="0.3">
      <c r="A6183" s="10" t="s">
        <v>9</v>
      </c>
      <c r="B6183" s="10" t="s">
        <v>187</v>
      </c>
      <c r="C6183" s="10" t="s">
        <v>4806</v>
      </c>
      <c r="D6183" s="10" t="s">
        <v>6379</v>
      </c>
      <c r="E6183" s="11" t="s">
        <v>6380</v>
      </c>
      <c r="F6183" s="10" t="s">
        <v>4899</v>
      </c>
      <c r="G6183" s="11" t="s">
        <v>4900</v>
      </c>
      <c r="H6183" s="42">
        <v>365834.72600000002</v>
      </c>
      <c r="I6183" s="42">
        <v>561.71255945872804</v>
      </c>
      <c r="J6183" s="42">
        <v>118176.34810901</v>
      </c>
      <c r="K6183" s="42">
        <v>118738.060668469</v>
      </c>
      <c r="N6183" s="43"/>
    </row>
    <row r="6184" spans="1:14" x14ac:dyDescent="0.3">
      <c r="A6184" s="10" t="s">
        <v>9</v>
      </c>
      <c r="B6184" s="10" t="s">
        <v>187</v>
      </c>
      <c r="C6184" s="10" t="s">
        <v>4806</v>
      </c>
      <c r="D6184" s="10" t="s">
        <v>6379</v>
      </c>
      <c r="E6184" s="11" t="s">
        <v>6380</v>
      </c>
      <c r="F6184" s="10" t="s">
        <v>4903</v>
      </c>
      <c r="G6184" s="11" t="s">
        <v>4904</v>
      </c>
      <c r="H6184" s="42">
        <v>122188.79859999999</v>
      </c>
      <c r="I6184" s="42">
        <v>187.611994859215</v>
      </c>
      <c r="J6184" s="42">
        <v>39470.900268409401</v>
      </c>
      <c r="K6184" s="42">
        <v>39658.512263268603</v>
      </c>
      <c r="N6184" s="43"/>
    </row>
    <row r="6185" spans="1:14" x14ac:dyDescent="0.3">
      <c r="A6185" s="10" t="s">
        <v>9</v>
      </c>
      <c r="B6185" s="10" t="s">
        <v>187</v>
      </c>
      <c r="C6185" s="10" t="s">
        <v>4806</v>
      </c>
      <c r="D6185" s="10" t="s">
        <v>6381</v>
      </c>
      <c r="E6185" s="11" t="s">
        <v>6382</v>
      </c>
      <c r="F6185" s="10" t="s">
        <v>6383</v>
      </c>
      <c r="G6185" s="11" t="s">
        <v>6384</v>
      </c>
      <c r="H6185" s="42">
        <v>290472.77250000002</v>
      </c>
      <c r="I6185" s="42">
        <v>445.99977221022999</v>
      </c>
      <c r="J6185" s="42">
        <v>76510.950618380899</v>
      </c>
      <c r="K6185" s="42">
        <v>76956.950390591097</v>
      </c>
      <c r="N6185" s="43"/>
    </row>
    <row r="6186" spans="1:14" x14ac:dyDescent="0.3">
      <c r="A6186" s="10" t="s">
        <v>9</v>
      </c>
      <c r="B6186" s="10" t="s">
        <v>187</v>
      </c>
      <c r="C6186" s="10" t="s">
        <v>4806</v>
      </c>
      <c r="D6186" s="10" t="s">
        <v>6385</v>
      </c>
      <c r="E6186" s="11" t="s">
        <v>6386</v>
      </c>
      <c r="F6186" s="10" t="s">
        <v>4809</v>
      </c>
      <c r="G6186" s="11" t="s">
        <v>4810</v>
      </c>
      <c r="H6186" s="42">
        <v>0</v>
      </c>
      <c r="I6186" s="42">
        <v>0</v>
      </c>
      <c r="J6186" s="42">
        <v>0</v>
      </c>
      <c r="K6186" s="42">
        <v>0</v>
      </c>
      <c r="N6186" s="43"/>
    </row>
    <row r="6187" spans="1:14" x14ac:dyDescent="0.3">
      <c r="A6187" s="10" t="s">
        <v>9</v>
      </c>
      <c r="B6187" s="10" t="s">
        <v>196</v>
      </c>
      <c r="C6187" s="10" t="s">
        <v>4722</v>
      </c>
      <c r="D6187" s="10" t="s">
        <v>4723</v>
      </c>
      <c r="E6187" s="11" t="s">
        <v>6387</v>
      </c>
      <c r="F6187" s="10" t="s">
        <v>416</v>
      </c>
      <c r="G6187" s="11" t="s">
        <v>417</v>
      </c>
      <c r="H6187" s="42">
        <v>6665161.2624000004</v>
      </c>
      <c r="I6187" s="42">
        <v>34425.706398087401</v>
      </c>
      <c r="J6187" s="42">
        <v>451076.89725663501</v>
      </c>
      <c r="K6187" s="42">
        <v>485502.60365472198</v>
      </c>
      <c r="N6187" s="43"/>
    </row>
    <row r="6188" spans="1:14" x14ac:dyDescent="0.3">
      <c r="A6188" s="10" t="s">
        <v>9</v>
      </c>
      <c r="B6188" s="10" t="s">
        <v>196</v>
      </c>
      <c r="C6188" s="10" t="s">
        <v>4722</v>
      </c>
      <c r="D6188" s="10" t="s">
        <v>4723</v>
      </c>
      <c r="E6188" s="11" t="s">
        <v>6387</v>
      </c>
      <c r="F6188" s="10" t="s">
        <v>4725</v>
      </c>
      <c r="G6188" s="11" t="s">
        <v>4726</v>
      </c>
      <c r="H6188" s="42">
        <v>181637.18919999999</v>
      </c>
      <c r="I6188" s="42">
        <v>938.16012816958801</v>
      </c>
      <c r="J6188" s="42">
        <v>12292.6267612663</v>
      </c>
      <c r="K6188" s="42">
        <v>13230.7868894359</v>
      </c>
      <c r="N6188" s="43"/>
    </row>
    <row r="6189" spans="1:14" x14ac:dyDescent="0.3">
      <c r="A6189" s="10" t="s">
        <v>9</v>
      </c>
      <c r="B6189" s="10" t="s">
        <v>196</v>
      </c>
      <c r="C6189" s="10" t="s">
        <v>4722</v>
      </c>
      <c r="D6189" s="10" t="s">
        <v>4723</v>
      </c>
      <c r="E6189" s="11" t="s">
        <v>6387</v>
      </c>
      <c r="F6189" s="10" t="s">
        <v>5098</v>
      </c>
      <c r="G6189" s="11" t="s">
        <v>5099</v>
      </c>
      <c r="H6189" s="42">
        <v>233973.3285</v>
      </c>
      <c r="I6189" s="42">
        <v>1208.4774532353999</v>
      </c>
      <c r="J6189" s="42">
        <v>0</v>
      </c>
      <c r="K6189" s="42">
        <v>1208.4774532353999</v>
      </c>
      <c r="N6189" s="43"/>
    </row>
    <row r="6190" spans="1:14" x14ac:dyDescent="0.3">
      <c r="A6190" s="10" t="s">
        <v>9</v>
      </c>
      <c r="B6190" s="10" t="s">
        <v>196</v>
      </c>
      <c r="C6190" s="10" t="s">
        <v>4722</v>
      </c>
      <c r="D6190" s="10" t="s">
        <v>4723</v>
      </c>
      <c r="E6190" s="11" t="s">
        <v>6387</v>
      </c>
      <c r="F6190" s="10" t="s">
        <v>4729</v>
      </c>
      <c r="G6190" s="11" t="s">
        <v>4730</v>
      </c>
      <c r="H6190" s="42">
        <v>0</v>
      </c>
      <c r="I6190" s="42">
        <v>0</v>
      </c>
      <c r="J6190" s="42">
        <v>0</v>
      </c>
      <c r="K6190" s="42">
        <v>0</v>
      </c>
      <c r="N6190" s="43"/>
    </row>
    <row r="6191" spans="1:14" x14ac:dyDescent="0.3">
      <c r="A6191" s="10" t="s">
        <v>9</v>
      </c>
      <c r="B6191" s="10" t="s">
        <v>196</v>
      </c>
      <c r="C6191" s="10" t="s">
        <v>4722</v>
      </c>
      <c r="D6191" s="10" t="s">
        <v>4723</v>
      </c>
      <c r="E6191" s="11" t="s">
        <v>6387</v>
      </c>
      <c r="F6191" s="10" t="s">
        <v>4731</v>
      </c>
      <c r="G6191" s="11" t="s">
        <v>4732</v>
      </c>
      <c r="H6191" s="42">
        <v>0</v>
      </c>
      <c r="I6191" s="42">
        <v>0</v>
      </c>
      <c r="J6191" s="42">
        <v>0</v>
      </c>
      <c r="K6191" s="42">
        <v>0</v>
      </c>
      <c r="N6191" s="43"/>
    </row>
    <row r="6192" spans="1:14" x14ac:dyDescent="0.3">
      <c r="A6192" s="10" t="s">
        <v>9</v>
      </c>
      <c r="B6192" s="10" t="s">
        <v>196</v>
      </c>
      <c r="C6192" s="10" t="s">
        <v>4722</v>
      </c>
      <c r="D6192" s="10" t="s">
        <v>4723</v>
      </c>
      <c r="E6192" s="11" t="s">
        <v>6387</v>
      </c>
      <c r="F6192" s="10" t="s">
        <v>4733</v>
      </c>
      <c r="G6192" s="11" t="s">
        <v>4734</v>
      </c>
      <c r="H6192" s="42">
        <v>977454.36529999995</v>
      </c>
      <c r="I6192" s="42">
        <v>5048.57357108211</v>
      </c>
      <c r="J6192" s="42">
        <v>66150.999944102397</v>
      </c>
      <c r="K6192" s="42">
        <v>71199.5735151845</v>
      </c>
      <c r="N6192" s="43"/>
    </row>
    <row r="6193" spans="1:14" x14ac:dyDescent="0.3">
      <c r="A6193" s="10" t="s">
        <v>9</v>
      </c>
      <c r="B6193" s="10" t="s">
        <v>196</v>
      </c>
      <c r="C6193" s="10" t="s">
        <v>4722</v>
      </c>
      <c r="D6193" s="10" t="s">
        <v>4723</v>
      </c>
      <c r="E6193" s="11" t="s">
        <v>6387</v>
      </c>
      <c r="F6193" s="10" t="s">
        <v>4735</v>
      </c>
      <c r="G6193" s="11" t="s">
        <v>4736</v>
      </c>
      <c r="H6193" s="42">
        <v>397138.93900000001</v>
      </c>
      <c r="I6193" s="42">
        <v>2051.2314666758798</v>
      </c>
      <c r="J6193" s="42">
        <v>26877.0991898873</v>
      </c>
      <c r="K6193" s="42">
        <v>28928.330656563099</v>
      </c>
      <c r="N6193" s="43"/>
    </row>
    <row r="6194" spans="1:14" x14ac:dyDescent="0.3">
      <c r="A6194" s="10" t="s">
        <v>9</v>
      </c>
      <c r="B6194" s="10" t="s">
        <v>196</v>
      </c>
      <c r="C6194" s="10" t="s">
        <v>4722</v>
      </c>
      <c r="D6194" s="10" t="s">
        <v>4723</v>
      </c>
      <c r="E6194" s="11" t="s">
        <v>6387</v>
      </c>
      <c r="F6194" s="10" t="s">
        <v>6388</v>
      </c>
      <c r="G6194" s="11" t="s">
        <v>6389</v>
      </c>
      <c r="H6194" s="42">
        <v>123143.85709999999</v>
      </c>
      <c r="I6194" s="42">
        <v>636.04076486073802</v>
      </c>
      <c r="J6194" s="42">
        <v>8333.9842449262796</v>
      </c>
      <c r="K6194" s="42">
        <v>8970.0250097870194</v>
      </c>
      <c r="N6194" s="43"/>
    </row>
    <row r="6195" spans="1:14" x14ac:dyDescent="0.3">
      <c r="A6195" s="10" t="s">
        <v>9</v>
      </c>
      <c r="B6195" s="10" t="s">
        <v>196</v>
      </c>
      <c r="C6195" s="10" t="s">
        <v>4722</v>
      </c>
      <c r="D6195" s="10" t="s">
        <v>4723</v>
      </c>
      <c r="E6195" s="11" t="s">
        <v>6387</v>
      </c>
      <c r="F6195" s="10" t="s">
        <v>5076</v>
      </c>
      <c r="G6195" s="11" t="s">
        <v>5077</v>
      </c>
      <c r="H6195" s="42">
        <v>98515.085600000006</v>
      </c>
      <c r="I6195" s="42">
        <v>508.83261188859001</v>
      </c>
      <c r="J6195" s="42">
        <v>6667.1873959410304</v>
      </c>
      <c r="K6195" s="42">
        <v>7176.0200078296102</v>
      </c>
      <c r="N6195" s="43"/>
    </row>
    <row r="6196" spans="1:14" x14ac:dyDescent="0.3">
      <c r="A6196" s="10" t="s">
        <v>9</v>
      </c>
      <c r="B6196" s="10" t="s">
        <v>196</v>
      </c>
      <c r="C6196" s="10" t="s">
        <v>4722</v>
      </c>
      <c r="D6196" s="10" t="s">
        <v>4723</v>
      </c>
      <c r="E6196" s="11" t="s">
        <v>6387</v>
      </c>
      <c r="F6196" s="10" t="s">
        <v>4741</v>
      </c>
      <c r="G6196" s="11" t="s">
        <v>4742</v>
      </c>
      <c r="H6196" s="42">
        <v>198569.46950000001</v>
      </c>
      <c r="I6196" s="42">
        <v>1025.6157333379399</v>
      </c>
      <c r="J6196" s="42">
        <v>13438.549594943601</v>
      </c>
      <c r="K6196" s="42">
        <v>14464.165328281601</v>
      </c>
      <c r="N6196" s="43"/>
    </row>
    <row r="6197" spans="1:14" x14ac:dyDescent="0.3">
      <c r="A6197" s="10" t="s">
        <v>9</v>
      </c>
      <c r="B6197" s="10" t="s">
        <v>196</v>
      </c>
      <c r="C6197" s="10" t="s">
        <v>4743</v>
      </c>
      <c r="D6197" s="10" t="s">
        <v>4744</v>
      </c>
      <c r="E6197" s="11" t="s">
        <v>6390</v>
      </c>
      <c r="F6197" s="10" t="s">
        <v>13</v>
      </c>
      <c r="G6197" s="11" t="s">
        <v>415</v>
      </c>
      <c r="H6197" s="42">
        <v>0</v>
      </c>
      <c r="I6197" s="42">
        <v>0</v>
      </c>
      <c r="J6197" s="42">
        <v>0</v>
      </c>
      <c r="K6197" s="42">
        <v>0</v>
      </c>
      <c r="N6197" s="43"/>
    </row>
    <row r="6198" spans="1:14" x14ac:dyDescent="0.3">
      <c r="A6198" s="10" t="s">
        <v>9</v>
      </c>
      <c r="B6198" s="10" t="s">
        <v>196</v>
      </c>
      <c r="C6198" s="10" t="s">
        <v>4743</v>
      </c>
      <c r="D6198" s="10" t="s">
        <v>4744</v>
      </c>
      <c r="E6198" s="11" t="s">
        <v>6390</v>
      </c>
      <c r="F6198" s="10" t="s">
        <v>416</v>
      </c>
      <c r="G6198" s="11" t="s">
        <v>417</v>
      </c>
      <c r="H6198" s="42">
        <v>5257.3477000000003</v>
      </c>
      <c r="I6198" s="42">
        <v>20.750508639571699</v>
      </c>
      <c r="J6198" s="42">
        <v>0.27650523241664599</v>
      </c>
      <c r="K6198" s="42">
        <v>21.027013871988299</v>
      </c>
      <c r="N6198" s="43"/>
    </row>
    <row r="6199" spans="1:14" x14ac:dyDescent="0.3">
      <c r="A6199" s="10" t="s">
        <v>9</v>
      </c>
      <c r="B6199" s="10" t="s">
        <v>196</v>
      </c>
      <c r="C6199" s="10" t="s">
        <v>4743</v>
      </c>
      <c r="D6199" s="10" t="s">
        <v>4744</v>
      </c>
      <c r="E6199" s="11" t="s">
        <v>6390</v>
      </c>
      <c r="F6199" s="10" t="s">
        <v>4746</v>
      </c>
      <c r="G6199" s="11" t="s">
        <v>4747</v>
      </c>
      <c r="H6199" s="42">
        <v>876.22460000000001</v>
      </c>
      <c r="I6199" s="42">
        <v>3.4584181065952802</v>
      </c>
      <c r="J6199" s="42">
        <v>4.60842054027744E-2</v>
      </c>
      <c r="K6199" s="42">
        <v>3.5045023119980501</v>
      </c>
      <c r="N6199" s="43"/>
    </row>
    <row r="6200" spans="1:14" x14ac:dyDescent="0.3">
      <c r="A6200" s="10" t="s">
        <v>9</v>
      </c>
      <c r="B6200" s="10" t="s">
        <v>196</v>
      </c>
      <c r="C6200" s="10" t="s">
        <v>4743</v>
      </c>
      <c r="D6200" s="10" t="s">
        <v>4744</v>
      </c>
      <c r="E6200" s="11" t="s">
        <v>6390</v>
      </c>
      <c r="F6200" s="10" t="s">
        <v>4748</v>
      </c>
      <c r="G6200" s="11" t="s">
        <v>4749</v>
      </c>
      <c r="H6200" s="42">
        <v>4643.9903999999997</v>
      </c>
      <c r="I6200" s="42">
        <v>18.329615964955</v>
      </c>
      <c r="J6200" s="42">
        <v>0.24424628863470399</v>
      </c>
      <c r="K6200" s="42">
        <v>18.573862253589699</v>
      </c>
      <c r="N6200" s="43"/>
    </row>
    <row r="6201" spans="1:14" x14ac:dyDescent="0.3">
      <c r="A6201" s="10" t="s">
        <v>9</v>
      </c>
      <c r="B6201" s="10" t="s">
        <v>196</v>
      </c>
      <c r="C6201" s="10" t="s">
        <v>4743</v>
      </c>
      <c r="D6201" s="10" t="s">
        <v>4750</v>
      </c>
      <c r="E6201" s="11" t="s">
        <v>6391</v>
      </c>
      <c r="F6201" s="10" t="s">
        <v>416</v>
      </c>
      <c r="G6201" s="11" t="s">
        <v>417</v>
      </c>
      <c r="H6201" s="42">
        <v>11954.145200000001</v>
      </c>
      <c r="I6201" s="42">
        <v>72.192377711612096</v>
      </c>
      <c r="J6201" s="42">
        <v>0</v>
      </c>
      <c r="K6201" s="42">
        <v>72.192377711612096</v>
      </c>
      <c r="N6201" s="43"/>
    </row>
    <row r="6202" spans="1:14" x14ac:dyDescent="0.3">
      <c r="A6202" s="10" t="s">
        <v>9</v>
      </c>
      <c r="B6202" s="10" t="s">
        <v>196</v>
      </c>
      <c r="C6202" s="10" t="s">
        <v>4743</v>
      </c>
      <c r="D6202" s="10" t="s">
        <v>4750</v>
      </c>
      <c r="E6202" s="11" t="s">
        <v>6391</v>
      </c>
      <c r="F6202" s="10" t="s">
        <v>4746</v>
      </c>
      <c r="G6202" s="11" t="s">
        <v>4747</v>
      </c>
      <c r="H6202" s="42">
        <v>1720.6723999999999</v>
      </c>
      <c r="I6202" s="42">
        <v>10.391327094853301</v>
      </c>
      <c r="J6202" s="42">
        <v>0</v>
      </c>
      <c r="K6202" s="42">
        <v>10.391327094853301</v>
      </c>
      <c r="N6202" s="43"/>
    </row>
    <row r="6203" spans="1:14" x14ac:dyDescent="0.3">
      <c r="A6203" s="10" t="s">
        <v>9</v>
      </c>
      <c r="B6203" s="10" t="s">
        <v>196</v>
      </c>
      <c r="C6203" s="10" t="s">
        <v>4743</v>
      </c>
      <c r="D6203" s="10" t="s">
        <v>4750</v>
      </c>
      <c r="E6203" s="11" t="s">
        <v>6391</v>
      </c>
      <c r="F6203" s="10" t="s">
        <v>4748</v>
      </c>
      <c r="G6203" s="11" t="s">
        <v>4749</v>
      </c>
      <c r="H6203" s="42">
        <v>13674.8176</v>
      </c>
      <c r="I6203" s="42">
        <v>82.583704806465306</v>
      </c>
      <c r="J6203" s="42">
        <v>0</v>
      </c>
      <c r="K6203" s="42">
        <v>82.583704806465306</v>
      </c>
      <c r="N6203" s="43"/>
    </row>
    <row r="6204" spans="1:14" x14ac:dyDescent="0.3">
      <c r="A6204" s="10" t="s">
        <v>9</v>
      </c>
      <c r="B6204" s="10" t="s">
        <v>196</v>
      </c>
      <c r="C6204" s="10" t="s">
        <v>4743</v>
      </c>
      <c r="D6204" s="10" t="s">
        <v>4750</v>
      </c>
      <c r="E6204" s="11" t="s">
        <v>6391</v>
      </c>
      <c r="F6204" s="10" t="s">
        <v>4760</v>
      </c>
      <c r="G6204" s="11" t="s">
        <v>4761</v>
      </c>
      <c r="H6204" s="42">
        <v>8965.6088999999993</v>
      </c>
      <c r="I6204" s="42">
        <v>54.1442832837091</v>
      </c>
      <c r="J6204" s="42">
        <v>0</v>
      </c>
      <c r="K6204" s="42">
        <v>54.1442832837091</v>
      </c>
      <c r="N6204" s="43"/>
    </row>
    <row r="6205" spans="1:14" x14ac:dyDescent="0.3">
      <c r="A6205" s="10" t="s">
        <v>9</v>
      </c>
      <c r="B6205" s="10" t="s">
        <v>196</v>
      </c>
      <c r="C6205" s="10" t="s">
        <v>4743</v>
      </c>
      <c r="D6205" s="10" t="s">
        <v>4752</v>
      </c>
      <c r="E6205" s="11" t="s">
        <v>6392</v>
      </c>
      <c r="F6205" s="10" t="s">
        <v>13</v>
      </c>
      <c r="G6205" s="11" t="s">
        <v>415</v>
      </c>
      <c r="H6205" s="42">
        <v>0</v>
      </c>
      <c r="I6205" s="42">
        <v>0</v>
      </c>
      <c r="J6205" s="42">
        <v>0</v>
      </c>
      <c r="K6205" s="42">
        <v>0</v>
      </c>
      <c r="N6205" s="43"/>
    </row>
    <row r="6206" spans="1:14" x14ac:dyDescent="0.3">
      <c r="A6206" s="10" t="s">
        <v>9</v>
      </c>
      <c r="B6206" s="10" t="s">
        <v>196</v>
      </c>
      <c r="C6206" s="10" t="s">
        <v>4743</v>
      </c>
      <c r="D6206" s="10" t="s">
        <v>4752</v>
      </c>
      <c r="E6206" s="11" t="s">
        <v>6392</v>
      </c>
      <c r="F6206" s="10" t="s">
        <v>416</v>
      </c>
      <c r="G6206" s="11" t="s">
        <v>417</v>
      </c>
      <c r="H6206" s="42">
        <v>4814.0958000000001</v>
      </c>
      <c r="I6206" s="42">
        <v>36.667040213049297</v>
      </c>
      <c r="J6206" s="42">
        <v>0</v>
      </c>
      <c r="K6206" s="42">
        <v>36.667040213049297</v>
      </c>
      <c r="N6206" s="43"/>
    </row>
    <row r="6207" spans="1:14" x14ac:dyDescent="0.3">
      <c r="A6207" s="10" t="s">
        <v>9</v>
      </c>
      <c r="B6207" s="10" t="s">
        <v>196</v>
      </c>
      <c r="C6207" s="10" t="s">
        <v>4743</v>
      </c>
      <c r="D6207" s="10" t="s">
        <v>4752</v>
      </c>
      <c r="E6207" s="11" t="s">
        <v>6392</v>
      </c>
      <c r="F6207" s="10" t="s">
        <v>4746</v>
      </c>
      <c r="G6207" s="11" t="s">
        <v>4747</v>
      </c>
      <c r="H6207" s="42">
        <v>5501.8238000000001</v>
      </c>
      <c r="I6207" s="42">
        <v>41.905188814913501</v>
      </c>
      <c r="J6207" s="42">
        <v>0</v>
      </c>
      <c r="K6207" s="42">
        <v>41.905188814913501</v>
      </c>
      <c r="N6207" s="43"/>
    </row>
    <row r="6208" spans="1:14" x14ac:dyDescent="0.3">
      <c r="A6208" s="10" t="s">
        <v>9</v>
      </c>
      <c r="B6208" s="10" t="s">
        <v>196</v>
      </c>
      <c r="C6208" s="10" t="s">
        <v>4743</v>
      </c>
      <c r="D6208" s="10" t="s">
        <v>4752</v>
      </c>
      <c r="E6208" s="11" t="s">
        <v>6392</v>
      </c>
      <c r="F6208" s="10" t="s">
        <v>4748</v>
      </c>
      <c r="G6208" s="11" t="s">
        <v>4749</v>
      </c>
      <c r="H6208" s="42">
        <v>24528.9643</v>
      </c>
      <c r="I6208" s="42">
        <v>186.827300133156</v>
      </c>
      <c r="J6208" s="42">
        <v>0</v>
      </c>
      <c r="K6208" s="42">
        <v>186.827300133156</v>
      </c>
      <c r="N6208" s="43"/>
    </row>
    <row r="6209" spans="1:14" x14ac:dyDescent="0.3">
      <c r="A6209" s="10" t="s">
        <v>9</v>
      </c>
      <c r="B6209" s="10" t="s">
        <v>196</v>
      </c>
      <c r="C6209" s="10" t="s">
        <v>4743</v>
      </c>
      <c r="D6209" s="10" t="s">
        <v>4752</v>
      </c>
      <c r="E6209" s="11" t="s">
        <v>6392</v>
      </c>
      <c r="F6209" s="10" t="s">
        <v>4760</v>
      </c>
      <c r="G6209" s="11" t="s">
        <v>4761</v>
      </c>
      <c r="H6209" s="42">
        <v>23917.6505</v>
      </c>
      <c r="I6209" s="42">
        <v>182.17116804260999</v>
      </c>
      <c r="J6209" s="42">
        <v>0</v>
      </c>
      <c r="K6209" s="42">
        <v>182.17116804260999</v>
      </c>
      <c r="N6209" s="43"/>
    </row>
    <row r="6210" spans="1:14" x14ac:dyDescent="0.3">
      <c r="A6210" s="10" t="s">
        <v>9</v>
      </c>
      <c r="B6210" s="10" t="s">
        <v>196</v>
      </c>
      <c r="C6210" s="10" t="s">
        <v>4743</v>
      </c>
      <c r="D6210" s="10" t="s">
        <v>4756</v>
      </c>
      <c r="E6210" s="11" t="s">
        <v>4830</v>
      </c>
      <c r="F6210" s="10" t="s">
        <v>13</v>
      </c>
      <c r="G6210" s="11" t="s">
        <v>415</v>
      </c>
      <c r="H6210" s="42">
        <v>0</v>
      </c>
      <c r="I6210" s="42">
        <v>0</v>
      </c>
      <c r="J6210" s="42">
        <v>0</v>
      </c>
      <c r="K6210" s="42">
        <v>0</v>
      </c>
      <c r="N6210" s="43"/>
    </row>
    <row r="6211" spans="1:14" x14ac:dyDescent="0.3">
      <c r="A6211" s="10" t="s">
        <v>9</v>
      </c>
      <c r="B6211" s="10" t="s">
        <v>196</v>
      </c>
      <c r="C6211" s="10" t="s">
        <v>4743</v>
      </c>
      <c r="D6211" s="10" t="s">
        <v>4756</v>
      </c>
      <c r="E6211" s="11" t="s">
        <v>4830</v>
      </c>
      <c r="F6211" s="10" t="s">
        <v>416</v>
      </c>
      <c r="G6211" s="11" t="s">
        <v>417</v>
      </c>
      <c r="H6211" s="42">
        <v>104174.26790000001</v>
      </c>
      <c r="I6211" s="42">
        <v>526.27961465378098</v>
      </c>
      <c r="J6211" s="42">
        <v>4953.1050232740299</v>
      </c>
      <c r="K6211" s="42">
        <v>5479.3846379278102</v>
      </c>
      <c r="N6211" s="43"/>
    </row>
    <row r="6212" spans="1:14" x14ac:dyDescent="0.3">
      <c r="A6212" s="10" t="s">
        <v>9</v>
      </c>
      <c r="B6212" s="10" t="s">
        <v>196</v>
      </c>
      <c r="C6212" s="10" t="s">
        <v>4743</v>
      </c>
      <c r="D6212" s="10" t="s">
        <v>4756</v>
      </c>
      <c r="E6212" s="11" t="s">
        <v>4830</v>
      </c>
      <c r="F6212" s="10" t="s">
        <v>4746</v>
      </c>
      <c r="G6212" s="11" t="s">
        <v>4747</v>
      </c>
      <c r="H6212" s="42">
        <v>0</v>
      </c>
      <c r="I6212" s="42">
        <v>0</v>
      </c>
      <c r="J6212" s="42">
        <v>0</v>
      </c>
      <c r="K6212" s="42">
        <v>0</v>
      </c>
      <c r="N6212" s="43"/>
    </row>
    <row r="6213" spans="1:14" x14ac:dyDescent="0.3">
      <c r="A6213" s="10" t="s">
        <v>9</v>
      </c>
      <c r="B6213" s="10" t="s">
        <v>196</v>
      </c>
      <c r="C6213" s="10" t="s">
        <v>4743</v>
      </c>
      <c r="D6213" s="10" t="s">
        <v>4756</v>
      </c>
      <c r="E6213" s="11" t="s">
        <v>4830</v>
      </c>
      <c r="F6213" s="10" t="s">
        <v>4748</v>
      </c>
      <c r="G6213" s="11" t="s">
        <v>4749</v>
      </c>
      <c r="H6213" s="42">
        <v>33999.734700000001</v>
      </c>
      <c r="I6213" s="42">
        <v>169.022418542157</v>
      </c>
      <c r="J6213" s="42">
        <v>20.580705408128999</v>
      </c>
      <c r="K6213" s="42">
        <v>189.60312395028501</v>
      </c>
      <c r="N6213" s="43"/>
    </row>
    <row r="6214" spans="1:14" x14ac:dyDescent="0.3">
      <c r="A6214" s="10" t="s">
        <v>9</v>
      </c>
      <c r="B6214" s="10" t="s">
        <v>196</v>
      </c>
      <c r="C6214" s="10" t="s">
        <v>4743</v>
      </c>
      <c r="D6214" s="10" t="s">
        <v>4756</v>
      </c>
      <c r="E6214" s="11" t="s">
        <v>4830</v>
      </c>
      <c r="F6214" s="10" t="s">
        <v>4760</v>
      </c>
      <c r="G6214" s="11" t="s">
        <v>4761</v>
      </c>
      <c r="H6214" s="42">
        <v>43945.2353</v>
      </c>
      <c r="I6214" s="42">
        <v>218.46435049666499</v>
      </c>
      <c r="J6214" s="42">
        <v>26.600911752003501</v>
      </c>
      <c r="K6214" s="42">
        <v>245.06526224866801</v>
      </c>
      <c r="N6214" s="43"/>
    </row>
    <row r="6215" spans="1:14" x14ac:dyDescent="0.3">
      <c r="A6215" s="10" t="s">
        <v>9</v>
      </c>
      <c r="B6215" s="10" t="s">
        <v>196</v>
      </c>
      <c r="C6215" s="10" t="s">
        <v>4743</v>
      </c>
      <c r="D6215" s="10" t="s">
        <v>4758</v>
      </c>
      <c r="E6215" s="11" t="s">
        <v>6393</v>
      </c>
      <c r="F6215" s="10" t="s">
        <v>13</v>
      </c>
      <c r="G6215" s="11" t="s">
        <v>415</v>
      </c>
      <c r="H6215" s="42">
        <v>0</v>
      </c>
      <c r="I6215" s="42">
        <v>0</v>
      </c>
      <c r="J6215" s="42">
        <v>0</v>
      </c>
      <c r="K6215" s="42">
        <v>0</v>
      </c>
      <c r="N6215" s="43"/>
    </row>
    <row r="6216" spans="1:14" x14ac:dyDescent="0.3">
      <c r="A6216" s="10" t="s">
        <v>9</v>
      </c>
      <c r="B6216" s="10" t="s">
        <v>196</v>
      </c>
      <c r="C6216" s="10" t="s">
        <v>4743</v>
      </c>
      <c r="D6216" s="10" t="s">
        <v>4758</v>
      </c>
      <c r="E6216" s="11" t="s">
        <v>6393</v>
      </c>
      <c r="F6216" s="10" t="s">
        <v>416</v>
      </c>
      <c r="G6216" s="11" t="s">
        <v>417</v>
      </c>
      <c r="H6216" s="42">
        <v>26527.5023</v>
      </c>
      <c r="I6216" s="42">
        <v>170.058896566616</v>
      </c>
      <c r="J6216" s="42">
        <v>17.068594256100202</v>
      </c>
      <c r="K6216" s="42">
        <v>187.127490822716</v>
      </c>
      <c r="N6216" s="43"/>
    </row>
    <row r="6217" spans="1:14" x14ac:dyDescent="0.3">
      <c r="A6217" s="10" t="s">
        <v>9</v>
      </c>
      <c r="B6217" s="10" t="s">
        <v>196</v>
      </c>
      <c r="C6217" s="10" t="s">
        <v>4743</v>
      </c>
      <c r="D6217" s="10" t="s">
        <v>4758</v>
      </c>
      <c r="E6217" s="11" t="s">
        <v>6393</v>
      </c>
      <c r="F6217" s="10" t="s">
        <v>4746</v>
      </c>
      <c r="G6217" s="11" t="s">
        <v>4747</v>
      </c>
      <c r="H6217" s="42">
        <v>0</v>
      </c>
      <c r="I6217" s="42">
        <v>0</v>
      </c>
      <c r="J6217" s="42">
        <v>0</v>
      </c>
      <c r="K6217" s="42">
        <v>0</v>
      </c>
      <c r="N6217" s="43"/>
    </row>
    <row r="6218" spans="1:14" x14ac:dyDescent="0.3">
      <c r="A6218" s="10" t="s">
        <v>9</v>
      </c>
      <c r="B6218" s="10" t="s">
        <v>196</v>
      </c>
      <c r="C6218" s="10" t="s">
        <v>4743</v>
      </c>
      <c r="D6218" s="10" t="s">
        <v>4758</v>
      </c>
      <c r="E6218" s="11" t="s">
        <v>6393</v>
      </c>
      <c r="F6218" s="10" t="s">
        <v>4748</v>
      </c>
      <c r="G6218" s="11" t="s">
        <v>4749</v>
      </c>
      <c r="H6218" s="42">
        <v>27182.5023</v>
      </c>
      <c r="I6218" s="42">
        <v>174.25788166702699</v>
      </c>
      <c r="J6218" s="42">
        <v>17.490041027855799</v>
      </c>
      <c r="K6218" s="42">
        <v>191.74792269488199</v>
      </c>
      <c r="N6218" s="43"/>
    </row>
    <row r="6219" spans="1:14" x14ac:dyDescent="0.3">
      <c r="A6219" s="10" t="s">
        <v>9</v>
      </c>
      <c r="B6219" s="10" t="s">
        <v>196</v>
      </c>
      <c r="C6219" s="10" t="s">
        <v>4743</v>
      </c>
      <c r="D6219" s="10" t="s">
        <v>4758</v>
      </c>
      <c r="E6219" s="11" t="s">
        <v>6393</v>
      </c>
      <c r="F6219" s="10" t="s">
        <v>4760</v>
      </c>
      <c r="G6219" s="11" t="s">
        <v>4761</v>
      </c>
      <c r="H6219" s="42">
        <v>31112.502700000001</v>
      </c>
      <c r="I6219" s="42">
        <v>199.45179226948801</v>
      </c>
      <c r="J6219" s="42">
        <v>20.018721658389101</v>
      </c>
      <c r="K6219" s="42">
        <v>219.47051392787699</v>
      </c>
      <c r="N6219" s="43"/>
    </row>
    <row r="6220" spans="1:14" x14ac:dyDescent="0.3">
      <c r="A6220" s="10" t="s">
        <v>9</v>
      </c>
      <c r="B6220" s="10" t="s">
        <v>196</v>
      </c>
      <c r="C6220" s="10" t="s">
        <v>4743</v>
      </c>
      <c r="D6220" s="10" t="s">
        <v>4762</v>
      </c>
      <c r="E6220" s="11" t="s">
        <v>4837</v>
      </c>
      <c r="F6220" s="10" t="s">
        <v>13</v>
      </c>
      <c r="G6220" s="11" t="s">
        <v>415</v>
      </c>
      <c r="H6220" s="42">
        <v>0</v>
      </c>
      <c r="I6220" s="42">
        <v>0</v>
      </c>
      <c r="J6220" s="42">
        <v>0</v>
      </c>
      <c r="K6220" s="42">
        <v>0</v>
      </c>
      <c r="N6220" s="43"/>
    </row>
    <row r="6221" spans="1:14" x14ac:dyDescent="0.3">
      <c r="A6221" s="10" t="s">
        <v>9</v>
      </c>
      <c r="B6221" s="10" t="s">
        <v>196</v>
      </c>
      <c r="C6221" s="10" t="s">
        <v>4743</v>
      </c>
      <c r="D6221" s="10" t="s">
        <v>4762</v>
      </c>
      <c r="E6221" s="11" t="s">
        <v>4837</v>
      </c>
      <c r="F6221" s="10" t="s">
        <v>416</v>
      </c>
      <c r="G6221" s="11" t="s">
        <v>417</v>
      </c>
      <c r="H6221" s="42">
        <v>8896.5426000000007</v>
      </c>
      <c r="I6221" s="42">
        <v>41.7347436589315</v>
      </c>
      <c r="J6221" s="42">
        <v>0.17329735563950399</v>
      </c>
      <c r="K6221" s="42">
        <v>41.908041014570998</v>
      </c>
      <c r="N6221" s="43"/>
    </row>
    <row r="6222" spans="1:14" x14ac:dyDescent="0.3">
      <c r="A6222" s="10" t="s">
        <v>9</v>
      </c>
      <c r="B6222" s="10" t="s">
        <v>196</v>
      </c>
      <c r="C6222" s="10" t="s">
        <v>4743</v>
      </c>
      <c r="D6222" s="10" t="s">
        <v>4762</v>
      </c>
      <c r="E6222" s="11" t="s">
        <v>4837</v>
      </c>
      <c r="F6222" s="10" t="s">
        <v>4746</v>
      </c>
      <c r="G6222" s="11" t="s">
        <v>4747</v>
      </c>
      <c r="H6222" s="42">
        <v>3929.3063000000002</v>
      </c>
      <c r="I6222" s="42">
        <v>18.432845116028101</v>
      </c>
      <c r="J6222" s="42">
        <v>7.6539665407447402E-2</v>
      </c>
      <c r="K6222" s="42">
        <v>18.5093847814355</v>
      </c>
      <c r="N6222" s="43"/>
    </row>
    <row r="6223" spans="1:14" x14ac:dyDescent="0.3">
      <c r="A6223" s="10" t="s">
        <v>9</v>
      </c>
      <c r="B6223" s="10" t="s">
        <v>196</v>
      </c>
      <c r="C6223" s="10" t="s">
        <v>4743</v>
      </c>
      <c r="D6223" s="10" t="s">
        <v>4762</v>
      </c>
      <c r="E6223" s="11" t="s">
        <v>4837</v>
      </c>
      <c r="F6223" s="10" t="s">
        <v>4748</v>
      </c>
      <c r="G6223" s="11" t="s">
        <v>4749</v>
      </c>
      <c r="H6223" s="42">
        <v>15420.6738</v>
      </c>
      <c r="I6223" s="42">
        <v>72.340222342147896</v>
      </c>
      <c r="J6223" s="42">
        <v>0.30038208310847297</v>
      </c>
      <c r="K6223" s="42">
        <v>72.640604425256299</v>
      </c>
      <c r="N6223" s="43"/>
    </row>
    <row r="6224" spans="1:14" x14ac:dyDescent="0.3">
      <c r="A6224" s="10" t="s">
        <v>9</v>
      </c>
      <c r="B6224" s="10" t="s">
        <v>196</v>
      </c>
      <c r="C6224" s="10" t="s">
        <v>4743</v>
      </c>
      <c r="D6224" s="10" t="s">
        <v>4762</v>
      </c>
      <c r="E6224" s="11" t="s">
        <v>4837</v>
      </c>
      <c r="F6224" s="10" t="s">
        <v>4760</v>
      </c>
      <c r="G6224" s="11" t="s">
        <v>4761</v>
      </c>
      <c r="H6224" s="42">
        <v>10601.713299999999</v>
      </c>
      <c r="I6224" s="42">
        <v>49.733902860226699</v>
      </c>
      <c r="J6224" s="42">
        <v>0.20651268213707499</v>
      </c>
      <c r="K6224" s="42">
        <v>49.940415542363702</v>
      </c>
      <c r="N6224" s="43"/>
    </row>
    <row r="6225" spans="1:14" x14ac:dyDescent="0.3">
      <c r="A6225" s="10" t="s">
        <v>9</v>
      </c>
      <c r="B6225" s="10" t="s">
        <v>196</v>
      </c>
      <c r="C6225" s="10" t="s">
        <v>4743</v>
      </c>
      <c r="D6225" s="10" t="s">
        <v>4766</v>
      </c>
      <c r="E6225" s="11" t="s">
        <v>6394</v>
      </c>
      <c r="F6225" s="10" t="s">
        <v>13</v>
      </c>
      <c r="G6225" s="11" t="s">
        <v>415</v>
      </c>
      <c r="H6225" s="42">
        <v>0</v>
      </c>
      <c r="I6225" s="42">
        <v>0</v>
      </c>
      <c r="J6225" s="42">
        <v>0</v>
      </c>
      <c r="K6225" s="42">
        <v>0</v>
      </c>
      <c r="N6225" s="43"/>
    </row>
    <row r="6226" spans="1:14" x14ac:dyDescent="0.3">
      <c r="A6226" s="10" t="s">
        <v>9</v>
      </c>
      <c r="B6226" s="10" t="s">
        <v>196</v>
      </c>
      <c r="C6226" s="10" t="s">
        <v>4743</v>
      </c>
      <c r="D6226" s="10" t="s">
        <v>4766</v>
      </c>
      <c r="E6226" s="11" t="s">
        <v>6394</v>
      </c>
      <c r="F6226" s="10" t="s">
        <v>416</v>
      </c>
      <c r="G6226" s="11" t="s">
        <v>417</v>
      </c>
      <c r="H6226" s="42">
        <v>0</v>
      </c>
      <c r="I6226" s="42">
        <v>0</v>
      </c>
      <c r="J6226" s="42">
        <v>0</v>
      </c>
      <c r="K6226" s="42">
        <v>0</v>
      </c>
      <c r="N6226" s="43"/>
    </row>
    <row r="6227" spans="1:14" x14ac:dyDescent="0.3">
      <c r="A6227" s="10" t="s">
        <v>9</v>
      </c>
      <c r="B6227" s="10" t="s">
        <v>196</v>
      </c>
      <c r="C6227" s="10" t="s">
        <v>4743</v>
      </c>
      <c r="D6227" s="10" t="s">
        <v>4766</v>
      </c>
      <c r="E6227" s="11" t="s">
        <v>6394</v>
      </c>
      <c r="F6227" s="10" t="s">
        <v>4746</v>
      </c>
      <c r="G6227" s="11" t="s">
        <v>4747</v>
      </c>
      <c r="H6227" s="42">
        <v>12222.425800000001</v>
      </c>
      <c r="I6227" s="42">
        <v>56.953275067535401</v>
      </c>
      <c r="J6227" s="42">
        <v>0</v>
      </c>
      <c r="K6227" s="42">
        <v>56.953275067535401</v>
      </c>
      <c r="N6227" s="43"/>
    </row>
    <row r="6228" spans="1:14" x14ac:dyDescent="0.3">
      <c r="A6228" s="10" t="s">
        <v>9</v>
      </c>
      <c r="B6228" s="10" t="s">
        <v>196</v>
      </c>
      <c r="C6228" s="10" t="s">
        <v>4743</v>
      </c>
      <c r="D6228" s="10" t="s">
        <v>4766</v>
      </c>
      <c r="E6228" s="11" t="s">
        <v>6394</v>
      </c>
      <c r="F6228" s="10" t="s">
        <v>4748</v>
      </c>
      <c r="G6228" s="11" t="s">
        <v>4749</v>
      </c>
      <c r="H6228" s="42">
        <v>26525.2644</v>
      </c>
      <c r="I6228" s="42">
        <v>123.600724614651</v>
      </c>
      <c r="J6228" s="42">
        <v>0</v>
      </c>
      <c r="K6228" s="42">
        <v>123.600724614651</v>
      </c>
      <c r="N6228" s="43"/>
    </row>
    <row r="6229" spans="1:14" x14ac:dyDescent="0.3">
      <c r="A6229" s="10" t="s">
        <v>9</v>
      </c>
      <c r="B6229" s="10" t="s">
        <v>196</v>
      </c>
      <c r="C6229" s="10" t="s">
        <v>4743</v>
      </c>
      <c r="D6229" s="10" t="s">
        <v>4766</v>
      </c>
      <c r="E6229" s="11" t="s">
        <v>6394</v>
      </c>
      <c r="F6229" s="10" t="s">
        <v>4760</v>
      </c>
      <c r="G6229" s="11" t="s">
        <v>4761</v>
      </c>
      <c r="H6229" s="42">
        <v>18008.574100000002</v>
      </c>
      <c r="I6229" s="42">
        <v>83.915197838868593</v>
      </c>
      <c r="J6229" s="42">
        <v>0</v>
      </c>
      <c r="K6229" s="42">
        <v>83.915197838868593</v>
      </c>
      <c r="N6229" s="43"/>
    </row>
    <row r="6230" spans="1:14" x14ac:dyDescent="0.3">
      <c r="A6230" s="10" t="s">
        <v>9</v>
      </c>
      <c r="B6230" s="10" t="s">
        <v>196</v>
      </c>
      <c r="C6230" s="10" t="s">
        <v>4743</v>
      </c>
      <c r="D6230" s="10" t="s">
        <v>4768</v>
      </c>
      <c r="E6230" s="11" t="s">
        <v>6395</v>
      </c>
      <c r="F6230" s="10" t="s">
        <v>13</v>
      </c>
      <c r="G6230" s="11" t="s">
        <v>415</v>
      </c>
      <c r="H6230" s="42">
        <v>0</v>
      </c>
      <c r="I6230" s="42">
        <v>0</v>
      </c>
      <c r="J6230" s="42">
        <v>0</v>
      </c>
      <c r="K6230" s="42">
        <v>0</v>
      </c>
      <c r="N6230" s="43"/>
    </row>
    <row r="6231" spans="1:14" x14ac:dyDescent="0.3">
      <c r="A6231" s="10" t="s">
        <v>9</v>
      </c>
      <c r="B6231" s="10" t="s">
        <v>196</v>
      </c>
      <c r="C6231" s="10" t="s">
        <v>4743</v>
      </c>
      <c r="D6231" s="10" t="s">
        <v>4768</v>
      </c>
      <c r="E6231" s="11" t="s">
        <v>6395</v>
      </c>
      <c r="F6231" s="10" t="s">
        <v>416</v>
      </c>
      <c r="G6231" s="11" t="s">
        <v>417</v>
      </c>
      <c r="H6231" s="42">
        <v>98872.008499999996</v>
      </c>
      <c r="I6231" s="42">
        <v>456.36133420523902</v>
      </c>
      <c r="J6231" s="42">
        <v>12229.029660521201</v>
      </c>
      <c r="K6231" s="42">
        <v>12685.3909947265</v>
      </c>
      <c r="N6231" s="43"/>
    </row>
    <row r="6232" spans="1:14" x14ac:dyDescent="0.3">
      <c r="A6232" s="10" t="s">
        <v>9</v>
      </c>
      <c r="B6232" s="10" t="s">
        <v>196</v>
      </c>
      <c r="C6232" s="10" t="s">
        <v>4743</v>
      </c>
      <c r="D6232" s="10" t="s">
        <v>4768</v>
      </c>
      <c r="E6232" s="11" t="s">
        <v>6395</v>
      </c>
      <c r="F6232" s="10" t="s">
        <v>4746</v>
      </c>
      <c r="G6232" s="11" t="s">
        <v>4747</v>
      </c>
      <c r="H6232" s="42">
        <v>119760.461</v>
      </c>
      <c r="I6232" s="42">
        <v>552.77570058662695</v>
      </c>
      <c r="J6232" s="42">
        <v>14812.6274761243</v>
      </c>
      <c r="K6232" s="42">
        <v>15365.403176710901</v>
      </c>
      <c r="N6232" s="43"/>
    </row>
    <row r="6233" spans="1:14" x14ac:dyDescent="0.3">
      <c r="A6233" s="10" t="s">
        <v>9</v>
      </c>
      <c r="B6233" s="10" t="s">
        <v>196</v>
      </c>
      <c r="C6233" s="10" t="s">
        <v>4743</v>
      </c>
      <c r="D6233" s="10" t="s">
        <v>4768</v>
      </c>
      <c r="E6233" s="11" t="s">
        <v>6395</v>
      </c>
      <c r="F6233" s="10" t="s">
        <v>4748</v>
      </c>
      <c r="G6233" s="11" t="s">
        <v>4749</v>
      </c>
      <c r="H6233" s="42">
        <v>88824.341899999999</v>
      </c>
      <c r="I6233" s="42">
        <v>618.30703933963798</v>
      </c>
      <c r="J6233" s="42">
        <v>4.5539188130191697</v>
      </c>
      <c r="K6233" s="42">
        <v>622.86095815265696</v>
      </c>
      <c r="N6233" s="43"/>
    </row>
    <row r="6234" spans="1:14" x14ac:dyDescent="0.3">
      <c r="A6234" s="10" t="s">
        <v>9</v>
      </c>
      <c r="B6234" s="10" t="s">
        <v>196</v>
      </c>
      <c r="C6234" s="10" t="s">
        <v>4743</v>
      </c>
      <c r="D6234" s="10" t="s">
        <v>4768</v>
      </c>
      <c r="E6234" s="11" t="s">
        <v>6395</v>
      </c>
      <c r="F6234" s="10" t="s">
        <v>4760</v>
      </c>
      <c r="G6234" s="11" t="s">
        <v>4761</v>
      </c>
      <c r="H6234" s="42">
        <v>60611.692300000002</v>
      </c>
      <c r="I6234" s="42">
        <v>421.91853299200699</v>
      </c>
      <c r="J6234" s="42">
        <v>3.1074896818348101</v>
      </c>
      <c r="K6234" s="42">
        <v>425.02602267384202</v>
      </c>
      <c r="N6234" s="43"/>
    </row>
    <row r="6235" spans="1:14" x14ac:dyDescent="0.3">
      <c r="A6235" s="10" t="s">
        <v>9</v>
      </c>
      <c r="B6235" s="10" t="s">
        <v>196</v>
      </c>
      <c r="C6235" s="10" t="s">
        <v>4743</v>
      </c>
      <c r="D6235" s="10" t="s">
        <v>4770</v>
      </c>
      <c r="E6235" s="11" t="s">
        <v>6396</v>
      </c>
      <c r="F6235" s="10" t="s">
        <v>13</v>
      </c>
      <c r="G6235" s="11" t="s">
        <v>415</v>
      </c>
      <c r="H6235" s="42">
        <v>0</v>
      </c>
      <c r="I6235" s="42">
        <v>0</v>
      </c>
      <c r="J6235" s="42">
        <v>0</v>
      </c>
      <c r="K6235" s="42">
        <v>0</v>
      </c>
      <c r="N6235" s="43"/>
    </row>
    <row r="6236" spans="1:14" x14ac:dyDescent="0.3">
      <c r="A6236" s="10" t="s">
        <v>9</v>
      </c>
      <c r="B6236" s="10" t="s">
        <v>196</v>
      </c>
      <c r="C6236" s="10" t="s">
        <v>4743</v>
      </c>
      <c r="D6236" s="10" t="s">
        <v>4770</v>
      </c>
      <c r="E6236" s="11" t="s">
        <v>6396</v>
      </c>
      <c r="F6236" s="10" t="s">
        <v>416</v>
      </c>
      <c r="G6236" s="11" t="s">
        <v>417</v>
      </c>
      <c r="H6236" s="42">
        <v>19853.146400000001</v>
      </c>
      <c r="I6236" s="42">
        <v>128.56659302996201</v>
      </c>
      <c r="J6236" s="42">
        <v>1.9276045009227101</v>
      </c>
      <c r="K6236" s="42">
        <v>130.494197530885</v>
      </c>
      <c r="N6236" s="43"/>
    </row>
    <row r="6237" spans="1:14" x14ac:dyDescent="0.3">
      <c r="A6237" s="10" t="s">
        <v>9</v>
      </c>
      <c r="B6237" s="10" t="s">
        <v>196</v>
      </c>
      <c r="C6237" s="10" t="s">
        <v>4743</v>
      </c>
      <c r="D6237" s="10" t="s">
        <v>4770</v>
      </c>
      <c r="E6237" s="11" t="s">
        <v>6396</v>
      </c>
      <c r="F6237" s="10" t="s">
        <v>4746</v>
      </c>
      <c r="G6237" s="11" t="s">
        <v>4747</v>
      </c>
      <c r="H6237" s="42">
        <v>5085.1918999999998</v>
      </c>
      <c r="I6237" s="42">
        <v>32.931092249779802</v>
      </c>
      <c r="J6237" s="42">
        <v>0.493737293218799</v>
      </c>
      <c r="K6237" s="42">
        <v>33.424829542998602</v>
      </c>
      <c r="N6237" s="43"/>
    </row>
    <row r="6238" spans="1:14" x14ac:dyDescent="0.3">
      <c r="A6238" s="10" t="s">
        <v>9</v>
      </c>
      <c r="B6238" s="10" t="s">
        <v>196</v>
      </c>
      <c r="C6238" s="10" t="s">
        <v>4743</v>
      </c>
      <c r="D6238" s="10" t="s">
        <v>4770</v>
      </c>
      <c r="E6238" s="11" t="s">
        <v>6396</v>
      </c>
      <c r="F6238" s="10" t="s">
        <v>4748</v>
      </c>
      <c r="G6238" s="11" t="s">
        <v>4749</v>
      </c>
      <c r="H6238" s="42">
        <v>19574.505799999999</v>
      </c>
      <c r="I6238" s="42">
        <v>126.762149619016</v>
      </c>
      <c r="J6238" s="42">
        <v>1.90055040266414</v>
      </c>
      <c r="K6238" s="42">
        <v>128.66270002168</v>
      </c>
      <c r="N6238" s="43"/>
    </row>
    <row r="6239" spans="1:14" x14ac:dyDescent="0.3">
      <c r="A6239" s="10" t="s">
        <v>9</v>
      </c>
      <c r="B6239" s="10" t="s">
        <v>196</v>
      </c>
      <c r="C6239" s="10" t="s">
        <v>4743</v>
      </c>
      <c r="D6239" s="10" t="s">
        <v>4770</v>
      </c>
      <c r="E6239" s="11" t="s">
        <v>6396</v>
      </c>
      <c r="F6239" s="10" t="s">
        <v>4760</v>
      </c>
      <c r="G6239" s="11" t="s">
        <v>4761</v>
      </c>
      <c r="H6239" s="42">
        <v>13653.391900000001</v>
      </c>
      <c r="I6239" s="42">
        <v>88.4177271363952</v>
      </c>
      <c r="J6239" s="42">
        <v>1.32565081466965</v>
      </c>
      <c r="K6239" s="42">
        <v>89.743377951064801</v>
      </c>
      <c r="N6239" s="43"/>
    </row>
    <row r="6240" spans="1:14" x14ac:dyDescent="0.3">
      <c r="A6240" s="10" t="s">
        <v>9</v>
      </c>
      <c r="B6240" s="10" t="s">
        <v>196</v>
      </c>
      <c r="C6240" s="10" t="s">
        <v>4779</v>
      </c>
      <c r="D6240" s="10" t="s">
        <v>6397</v>
      </c>
      <c r="E6240" s="11" t="s">
        <v>6398</v>
      </c>
      <c r="F6240" s="10" t="s">
        <v>416</v>
      </c>
      <c r="G6240" s="11" t="s">
        <v>417</v>
      </c>
      <c r="H6240" s="42">
        <v>5914364.0795999998</v>
      </c>
      <c r="I6240" s="42">
        <v>21705.708506388899</v>
      </c>
      <c r="J6240" s="42">
        <v>1024188.56967787</v>
      </c>
      <c r="K6240" s="42">
        <v>1045894.27818426</v>
      </c>
      <c r="N6240" s="43"/>
    </row>
    <row r="6241" spans="1:14" x14ac:dyDescent="0.3">
      <c r="A6241" s="10" t="s">
        <v>9</v>
      </c>
      <c r="B6241" s="10" t="s">
        <v>196</v>
      </c>
      <c r="C6241" s="10" t="s">
        <v>4779</v>
      </c>
      <c r="D6241" s="10" t="s">
        <v>6397</v>
      </c>
      <c r="E6241" s="11" t="s">
        <v>6398</v>
      </c>
      <c r="F6241" s="10" t="s">
        <v>4782</v>
      </c>
      <c r="G6241" s="11" t="s">
        <v>4783</v>
      </c>
      <c r="H6241" s="42">
        <v>25603.307700000001</v>
      </c>
      <c r="I6241" s="42">
        <v>93.964106088263705</v>
      </c>
      <c r="J6241" s="42">
        <v>4433.7167518522501</v>
      </c>
      <c r="K6241" s="42">
        <v>4527.6808579405097</v>
      </c>
      <c r="N6241" s="43"/>
    </row>
    <row r="6242" spans="1:14" x14ac:dyDescent="0.3">
      <c r="A6242" s="10" t="s">
        <v>9</v>
      </c>
      <c r="B6242" s="10" t="s">
        <v>196</v>
      </c>
      <c r="C6242" s="10" t="s">
        <v>4779</v>
      </c>
      <c r="D6242" s="10" t="s">
        <v>6397</v>
      </c>
      <c r="E6242" s="11" t="s">
        <v>6398</v>
      </c>
      <c r="F6242" s="10" t="s">
        <v>4784</v>
      </c>
      <c r="G6242" s="11" t="s">
        <v>4785</v>
      </c>
      <c r="H6242" s="42">
        <v>0</v>
      </c>
      <c r="I6242" s="42">
        <v>0</v>
      </c>
      <c r="J6242" s="42">
        <v>0</v>
      </c>
      <c r="K6242" s="42">
        <v>0</v>
      </c>
      <c r="N6242" s="43"/>
    </row>
    <row r="6243" spans="1:14" x14ac:dyDescent="0.3">
      <c r="A6243" s="10" t="s">
        <v>9</v>
      </c>
      <c r="B6243" s="10" t="s">
        <v>196</v>
      </c>
      <c r="C6243" s="10" t="s">
        <v>4779</v>
      </c>
      <c r="D6243" s="10" t="s">
        <v>6397</v>
      </c>
      <c r="E6243" s="11" t="s">
        <v>6398</v>
      </c>
      <c r="F6243" s="10" t="s">
        <v>4731</v>
      </c>
      <c r="G6243" s="11" t="s">
        <v>4732</v>
      </c>
      <c r="H6243" s="42">
        <v>0</v>
      </c>
      <c r="I6243" s="42">
        <v>0</v>
      </c>
      <c r="J6243" s="42">
        <v>0</v>
      </c>
      <c r="K6243" s="42">
        <v>0</v>
      </c>
      <c r="N6243" s="43"/>
    </row>
    <row r="6244" spans="1:14" x14ac:dyDescent="0.3">
      <c r="A6244" s="10" t="s">
        <v>9</v>
      </c>
      <c r="B6244" s="10" t="s">
        <v>196</v>
      </c>
      <c r="C6244" s="10" t="s">
        <v>4779</v>
      </c>
      <c r="D6244" s="10" t="s">
        <v>6397</v>
      </c>
      <c r="E6244" s="11" t="s">
        <v>6398</v>
      </c>
      <c r="F6244" s="10" t="s">
        <v>4786</v>
      </c>
      <c r="G6244" s="11" t="s">
        <v>4787</v>
      </c>
      <c r="H6244" s="42">
        <v>1256039.1913999999</v>
      </c>
      <c r="I6244" s="42">
        <v>4609.6622044453998</v>
      </c>
      <c r="J6244" s="42">
        <v>217507.912191829</v>
      </c>
      <c r="K6244" s="42">
        <v>222117.57439627399</v>
      </c>
      <c r="N6244" s="43"/>
    </row>
    <row r="6245" spans="1:14" x14ac:dyDescent="0.3">
      <c r="A6245" s="10" t="s">
        <v>9</v>
      </c>
      <c r="B6245" s="10" t="s">
        <v>196</v>
      </c>
      <c r="C6245" s="10" t="s">
        <v>4779</v>
      </c>
      <c r="D6245" s="10" t="s">
        <v>6397</v>
      </c>
      <c r="E6245" s="11" t="s">
        <v>6398</v>
      </c>
      <c r="F6245" s="10" t="s">
        <v>4859</v>
      </c>
      <c r="G6245" s="11" t="s">
        <v>4860</v>
      </c>
      <c r="H6245" s="42">
        <v>1961607.2671999999</v>
      </c>
      <c r="I6245" s="42">
        <v>7199.0961279931298</v>
      </c>
      <c r="J6245" s="42">
        <v>339690.91421883402</v>
      </c>
      <c r="K6245" s="42">
        <v>346890.01034682698</v>
      </c>
      <c r="N6245" s="43"/>
    </row>
    <row r="6246" spans="1:14" x14ac:dyDescent="0.3">
      <c r="A6246" s="10" t="s">
        <v>9</v>
      </c>
      <c r="B6246" s="10" t="s">
        <v>196</v>
      </c>
      <c r="C6246" s="10" t="s">
        <v>4779</v>
      </c>
      <c r="D6246" s="10" t="s">
        <v>6397</v>
      </c>
      <c r="E6246" s="11" t="s">
        <v>6398</v>
      </c>
      <c r="F6246" s="10" t="s">
        <v>4788</v>
      </c>
      <c r="G6246" s="11" t="s">
        <v>4789</v>
      </c>
      <c r="H6246" s="42">
        <v>0</v>
      </c>
      <c r="I6246" s="42">
        <v>0</v>
      </c>
      <c r="J6246" s="42">
        <v>0</v>
      </c>
      <c r="K6246" s="42">
        <v>0</v>
      </c>
      <c r="N6246" s="43"/>
    </row>
    <row r="6247" spans="1:14" x14ac:dyDescent="0.3">
      <c r="A6247" s="10" t="s">
        <v>9</v>
      </c>
      <c r="B6247" s="10" t="s">
        <v>196</v>
      </c>
      <c r="C6247" s="10" t="s">
        <v>4779</v>
      </c>
      <c r="D6247" s="10" t="s">
        <v>6397</v>
      </c>
      <c r="E6247" s="11" t="s">
        <v>6398</v>
      </c>
      <c r="F6247" s="10" t="s">
        <v>4741</v>
      </c>
      <c r="G6247" s="11" t="s">
        <v>4742</v>
      </c>
      <c r="H6247" s="42">
        <v>163959.64360000001</v>
      </c>
      <c r="I6247" s="42">
        <v>601.73167937291998</v>
      </c>
      <c r="J6247" s="42">
        <v>28392.8399685923</v>
      </c>
      <c r="K6247" s="42">
        <v>28994.5716479652</v>
      </c>
      <c r="N6247" s="43"/>
    </row>
    <row r="6248" spans="1:14" x14ac:dyDescent="0.3">
      <c r="A6248" s="10" t="s">
        <v>9</v>
      </c>
      <c r="B6248" s="10" t="s">
        <v>196</v>
      </c>
      <c r="C6248" s="10" t="s">
        <v>4779</v>
      </c>
      <c r="D6248" s="10" t="s">
        <v>6399</v>
      </c>
      <c r="E6248" s="11" t="s">
        <v>6400</v>
      </c>
      <c r="F6248" s="10" t="s">
        <v>416</v>
      </c>
      <c r="G6248" s="11" t="s">
        <v>417</v>
      </c>
      <c r="H6248" s="42">
        <v>982535.4449</v>
      </c>
      <c r="I6248" s="42">
        <v>5171.2846068825602</v>
      </c>
      <c r="J6248" s="42">
        <v>167576.32890941601</v>
      </c>
      <c r="K6248" s="42">
        <v>172747.613516299</v>
      </c>
      <c r="N6248" s="43"/>
    </row>
    <row r="6249" spans="1:14" x14ac:dyDescent="0.3">
      <c r="A6249" s="10" t="s">
        <v>9</v>
      </c>
      <c r="B6249" s="10" t="s">
        <v>196</v>
      </c>
      <c r="C6249" s="10" t="s">
        <v>4779</v>
      </c>
      <c r="D6249" s="10" t="s">
        <v>6399</v>
      </c>
      <c r="E6249" s="11" t="s">
        <v>6400</v>
      </c>
      <c r="F6249" s="10" t="s">
        <v>4784</v>
      </c>
      <c r="G6249" s="11" t="s">
        <v>4785</v>
      </c>
      <c r="H6249" s="42">
        <v>0</v>
      </c>
      <c r="I6249" s="42">
        <v>0</v>
      </c>
      <c r="J6249" s="42">
        <v>0</v>
      </c>
      <c r="K6249" s="42">
        <v>0</v>
      </c>
      <c r="N6249" s="43"/>
    </row>
    <row r="6250" spans="1:14" x14ac:dyDescent="0.3">
      <c r="A6250" s="10" t="s">
        <v>9</v>
      </c>
      <c r="B6250" s="10" t="s">
        <v>196</v>
      </c>
      <c r="C6250" s="10" t="s">
        <v>4779</v>
      </c>
      <c r="D6250" s="10" t="s">
        <v>6399</v>
      </c>
      <c r="E6250" s="11" t="s">
        <v>6400</v>
      </c>
      <c r="F6250" s="10" t="s">
        <v>4731</v>
      </c>
      <c r="G6250" s="11" t="s">
        <v>4732</v>
      </c>
      <c r="H6250" s="42">
        <v>0</v>
      </c>
      <c r="I6250" s="42">
        <v>0</v>
      </c>
      <c r="J6250" s="42">
        <v>0</v>
      </c>
      <c r="K6250" s="42">
        <v>0</v>
      </c>
      <c r="N6250" s="43"/>
    </row>
    <row r="6251" spans="1:14" x14ac:dyDescent="0.3">
      <c r="A6251" s="10" t="s">
        <v>9</v>
      </c>
      <c r="B6251" s="10" t="s">
        <v>196</v>
      </c>
      <c r="C6251" s="10" t="s">
        <v>4779</v>
      </c>
      <c r="D6251" s="10" t="s">
        <v>6399</v>
      </c>
      <c r="E6251" s="11" t="s">
        <v>6400</v>
      </c>
      <c r="F6251" s="10" t="s">
        <v>4786</v>
      </c>
      <c r="G6251" s="11" t="s">
        <v>4787</v>
      </c>
      <c r="H6251" s="42">
        <v>390295.70049999998</v>
      </c>
      <c r="I6251" s="42">
        <v>2054.2059406786502</v>
      </c>
      <c r="J6251" s="42">
        <v>66566.881641882705</v>
      </c>
      <c r="K6251" s="42">
        <v>68621.087582561304</v>
      </c>
      <c r="N6251" s="43"/>
    </row>
    <row r="6252" spans="1:14" x14ac:dyDescent="0.3">
      <c r="A6252" s="10" t="s">
        <v>9</v>
      </c>
      <c r="B6252" s="10" t="s">
        <v>196</v>
      </c>
      <c r="C6252" s="10" t="s">
        <v>4779</v>
      </c>
      <c r="D6252" s="10" t="s">
        <v>6399</v>
      </c>
      <c r="E6252" s="11" t="s">
        <v>6400</v>
      </c>
      <c r="F6252" s="10" t="s">
        <v>4739</v>
      </c>
      <c r="G6252" s="11" t="s">
        <v>4740</v>
      </c>
      <c r="H6252" s="42">
        <v>123655.4221</v>
      </c>
      <c r="I6252" s="42">
        <v>650.82372747417003</v>
      </c>
      <c r="J6252" s="42">
        <v>21090.050018154201</v>
      </c>
      <c r="K6252" s="42">
        <v>21740.873745628302</v>
      </c>
      <c r="N6252" s="43"/>
    </row>
    <row r="6253" spans="1:14" x14ac:dyDescent="0.3">
      <c r="A6253" s="10" t="s">
        <v>9</v>
      </c>
      <c r="B6253" s="10" t="s">
        <v>196</v>
      </c>
      <c r="C6253" s="10" t="s">
        <v>4779</v>
      </c>
      <c r="D6253" s="10" t="s">
        <v>6399</v>
      </c>
      <c r="E6253" s="11" t="s">
        <v>6400</v>
      </c>
      <c r="F6253" s="10" t="s">
        <v>4788</v>
      </c>
      <c r="G6253" s="11" t="s">
        <v>4789</v>
      </c>
      <c r="H6253" s="42">
        <v>0</v>
      </c>
      <c r="I6253" s="42">
        <v>0</v>
      </c>
      <c r="J6253" s="42">
        <v>0</v>
      </c>
      <c r="K6253" s="42">
        <v>0</v>
      </c>
      <c r="N6253" s="43"/>
    </row>
    <row r="6254" spans="1:14" x14ac:dyDescent="0.3">
      <c r="A6254" s="10" t="s">
        <v>9</v>
      </c>
      <c r="B6254" s="10" t="s">
        <v>196</v>
      </c>
      <c r="C6254" s="10" t="s">
        <v>4779</v>
      </c>
      <c r="D6254" s="10" t="s">
        <v>6399</v>
      </c>
      <c r="E6254" s="11" t="s">
        <v>6400</v>
      </c>
      <c r="F6254" s="10" t="s">
        <v>421</v>
      </c>
      <c r="G6254" s="11" t="s">
        <v>422</v>
      </c>
      <c r="H6254" s="42">
        <v>0</v>
      </c>
      <c r="I6254" s="42">
        <v>0</v>
      </c>
      <c r="J6254" s="42">
        <v>0</v>
      </c>
      <c r="K6254" s="42">
        <v>0</v>
      </c>
      <c r="N6254" s="43"/>
    </row>
    <row r="6255" spans="1:14" x14ac:dyDescent="0.3">
      <c r="A6255" s="10" t="s">
        <v>9</v>
      </c>
      <c r="B6255" s="10" t="s">
        <v>196</v>
      </c>
      <c r="C6255" s="10" t="s">
        <v>4779</v>
      </c>
      <c r="D6255" s="10" t="s">
        <v>6401</v>
      </c>
      <c r="E6255" s="11" t="s">
        <v>6402</v>
      </c>
      <c r="F6255" s="10" t="s">
        <v>416</v>
      </c>
      <c r="G6255" s="11" t="s">
        <v>417</v>
      </c>
      <c r="H6255" s="42">
        <v>153253.478</v>
      </c>
      <c r="I6255" s="42">
        <v>978.51285669488902</v>
      </c>
      <c r="J6255" s="42">
        <v>5927.68187519599</v>
      </c>
      <c r="K6255" s="42">
        <v>6906.1947318908697</v>
      </c>
      <c r="N6255" s="43"/>
    </row>
    <row r="6256" spans="1:14" x14ac:dyDescent="0.3">
      <c r="A6256" s="10" t="s">
        <v>9</v>
      </c>
      <c r="B6256" s="10" t="s">
        <v>196</v>
      </c>
      <c r="C6256" s="10" t="s">
        <v>4779</v>
      </c>
      <c r="D6256" s="10" t="s">
        <v>6401</v>
      </c>
      <c r="E6256" s="11" t="s">
        <v>6402</v>
      </c>
      <c r="F6256" s="10" t="s">
        <v>4731</v>
      </c>
      <c r="G6256" s="11" t="s">
        <v>4732</v>
      </c>
      <c r="H6256" s="42">
        <v>0</v>
      </c>
      <c r="I6256" s="42">
        <v>0</v>
      </c>
      <c r="J6256" s="42">
        <v>0</v>
      </c>
      <c r="K6256" s="42">
        <v>0</v>
      </c>
      <c r="N6256" s="43"/>
    </row>
    <row r="6257" spans="1:14" x14ac:dyDescent="0.3">
      <c r="A6257" s="10" t="s">
        <v>9</v>
      </c>
      <c r="B6257" s="10" t="s">
        <v>196</v>
      </c>
      <c r="C6257" s="10" t="s">
        <v>4779</v>
      </c>
      <c r="D6257" s="10" t="s">
        <v>6401</v>
      </c>
      <c r="E6257" s="11" t="s">
        <v>6402</v>
      </c>
      <c r="F6257" s="10" t="s">
        <v>4786</v>
      </c>
      <c r="G6257" s="11" t="s">
        <v>4787</v>
      </c>
      <c r="H6257" s="42">
        <v>0</v>
      </c>
      <c r="I6257" s="42">
        <v>0</v>
      </c>
      <c r="J6257" s="42">
        <v>0</v>
      </c>
      <c r="K6257" s="42">
        <v>0</v>
      </c>
      <c r="N6257" s="43"/>
    </row>
    <row r="6258" spans="1:14" x14ac:dyDescent="0.3">
      <c r="A6258" s="10" t="s">
        <v>9</v>
      </c>
      <c r="B6258" s="10" t="s">
        <v>196</v>
      </c>
      <c r="C6258" s="10" t="s">
        <v>4779</v>
      </c>
      <c r="D6258" s="10" t="s">
        <v>6401</v>
      </c>
      <c r="E6258" s="11" t="s">
        <v>6402</v>
      </c>
      <c r="F6258" s="10" t="s">
        <v>4788</v>
      </c>
      <c r="G6258" s="11" t="s">
        <v>4789</v>
      </c>
      <c r="H6258" s="42">
        <v>0</v>
      </c>
      <c r="I6258" s="42">
        <v>0</v>
      </c>
      <c r="J6258" s="42">
        <v>0</v>
      </c>
      <c r="K6258" s="42">
        <v>0</v>
      </c>
      <c r="N6258" s="43"/>
    </row>
    <row r="6259" spans="1:14" x14ac:dyDescent="0.3">
      <c r="A6259" s="10" t="s">
        <v>9</v>
      </c>
      <c r="B6259" s="10" t="s">
        <v>196</v>
      </c>
      <c r="C6259" s="10" t="s">
        <v>4779</v>
      </c>
      <c r="D6259" s="10" t="s">
        <v>6401</v>
      </c>
      <c r="E6259" s="11" t="s">
        <v>6402</v>
      </c>
      <c r="F6259" s="10" t="s">
        <v>4741</v>
      </c>
      <c r="G6259" s="11" t="s">
        <v>4742</v>
      </c>
      <c r="H6259" s="42">
        <v>4203.5240000000003</v>
      </c>
      <c r="I6259" s="42">
        <v>26.839209783631201</v>
      </c>
      <c r="J6259" s="42">
        <v>162.587845719661</v>
      </c>
      <c r="K6259" s="42">
        <v>189.42705550329299</v>
      </c>
      <c r="N6259" s="43"/>
    </row>
    <row r="6260" spans="1:14" x14ac:dyDescent="0.3">
      <c r="A6260" s="10" t="s">
        <v>9</v>
      </c>
      <c r="B6260" s="10" t="s">
        <v>196</v>
      </c>
      <c r="C6260" s="10" t="s">
        <v>11</v>
      </c>
      <c r="D6260" s="10" t="s">
        <v>197</v>
      </c>
      <c r="E6260" s="11" t="s">
        <v>3017</v>
      </c>
      <c r="F6260" s="10" t="s">
        <v>13</v>
      </c>
      <c r="G6260" s="11" t="s">
        <v>415</v>
      </c>
      <c r="H6260" s="42">
        <v>0</v>
      </c>
      <c r="I6260" s="42">
        <v>0</v>
      </c>
      <c r="J6260" s="42">
        <v>0</v>
      </c>
      <c r="K6260" s="42">
        <v>0</v>
      </c>
      <c r="N6260" s="43"/>
    </row>
    <row r="6261" spans="1:14" x14ac:dyDescent="0.3">
      <c r="A6261" s="10" t="s">
        <v>9</v>
      </c>
      <c r="B6261" s="10" t="s">
        <v>196</v>
      </c>
      <c r="C6261" s="10" t="s">
        <v>11</v>
      </c>
      <c r="D6261" s="10" t="s">
        <v>197</v>
      </c>
      <c r="E6261" s="11" t="s">
        <v>3017</v>
      </c>
      <c r="F6261" s="10" t="s">
        <v>15</v>
      </c>
      <c r="G6261" s="11" t="s">
        <v>418</v>
      </c>
      <c r="H6261" s="42">
        <v>3991504.7977</v>
      </c>
      <c r="I6261" s="42">
        <v>20486.931306477501</v>
      </c>
      <c r="J6261" s="42">
        <v>0</v>
      </c>
      <c r="K6261" s="42">
        <v>20486.931306477501</v>
      </c>
      <c r="N6261" s="43"/>
    </row>
    <row r="6262" spans="1:14" x14ac:dyDescent="0.3">
      <c r="A6262" s="10" t="s">
        <v>9</v>
      </c>
      <c r="B6262" s="10" t="s">
        <v>196</v>
      </c>
      <c r="C6262" s="10" t="s">
        <v>11</v>
      </c>
      <c r="D6262" s="10" t="s">
        <v>197</v>
      </c>
      <c r="E6262" s="11" t="s">
        <v>3017</v>
      </c>
      <c r="F6262" s="10" t="s">
        <v>16</v>
      </c>
      <c r="G6262" s="11" t="s">
        <v>426</v>
      </c>
      <c r="H6262" s="42">
        <v>216035.05350000001</v>
      </c>
      <c r="I6262" s="42">
        <v>1108.8287562784201</v>
      </c>
      <c r="J6262" s="42">
        <v>0</v>
      </c>
      <c r="K6262" s="42">
        <v>1108.8287562784201</v>
      </c>
      <c r="N6262" s="43"/>
    </row>
    <row r="6263" spans="1:14" x14ac:dyDescent="0.3">
      <c r="A6263" s="10" t="s">
        <v>9</v>
      </c>
      <c r="B6263" s="10" t="s">
        <v>196</v>
      </c>
      <c r="C6263" s="10" t="s">
        <v>11</v>
      </c>
      <c r="D6263" s="10" t="s">
        <v>197</v>
      </c>
      <c r="E6263" s="11" t="s">
        <v>3017</v>
      </c>
      <c r="F6263" s="10" t="s">
        <v>17</v>
      </c>
      <c r="G6263" s="11" t="s">
        <v>4798</v>
      </c>
      <c r="H6263" s="42">
        <v>0</v>
      </c>
      <c r="I6263" s="42">
        <v>0</v>
      </c>
      <c r="J6263" s="42">
        <v>0</v>
      </c>
      <c r="K6263" s="42">
        <v>0</v>
      </c>
      <c r="N6263" s="43"/>
    </row>
    <row r="6264" spans="1:14" x14ac:dyDescent="0.3">
      <c r="A6264" s="10" t="s">
        <v>9</v>
      </c>
      <c r="B6264" s="10" t="s">
        <v>196</v>
      </c>
      <c r="C6264" s="10" t="s">
        <v>11</v>
      </c>
      <c r="D6264" s="10" t="s">
        <v>197</v>
      </c>
      <c r="E6264" s="11" t="s">
        <v>3017</v>
      </c>
      <c r="F6264" s="10" t="s">
        <v>18</v>
      </c>
      <c r="G6264" s="11" t="s">
        <v>4799</v>
      </c>
      <c r="H6264" s="42">
        <v>7468640.4203000003</v>
      </c>
      <c r="I6264" s="42">
        <v>38333.794145625499</v>
      </c>
      <c r="J6264" s="42">
        <v>880810.16579542495</v>
      </c>
      <c r="K6264" s="42">
        <v>919143.95994105097</v>
      </c>
      <c r="N6264" s="43"/>
    </row>
    <row r="6265" spans="1:14" x14ac:dyDescent="0.3">
      <c r="A6265" s="10" t="s">
        <v>9</v>
      </c>
      <c r="B6265" s="10" t="s">
        <v>196</v>
      </c>
      <c r="C6265" s="10" t="s">
        <v>11</v>
      </c>
      <c r="D6265" s="10" t="s">
        <v>198</v>
      </c>
      <c r="E6265" s="11" t="s">
        <v>607</v>
      </c>
      <c r="F6265" s="10" t="s">
        <v>13</v>
      </c>
      <c r="G6265" s="11" t="s">
        <v>415</v>
      </c>
      <c r="H6265" s="42">
        <v>0</v>
      </c>
      <c r="I6265" s="42">
        <v>0</v>
      </c>
      <c r="J6265" s="42">
        <v>0</v>
      </c>
      <c r="K6265" s="42">
        <v>0</v>
      </c>
      <c r="N6265" s="43"/>
    </row>
    <row r="6266" spans="1:14" x14ac:dyDescent="0.3">
      <c r="A6266" s="10" t="s">
        <v>9</v>
      </c>
      <c r="B6266" s="10" t="s">
        <v>196</v>
      </c>
      <c r="C6266" s="10" t="s">
        <v>11</v>
      </c>
      <c r="D6266" s="10" t="s">
        <v>198</v>
      </c>
      <c r="E6266" s="11" t="s">
        <v>607</v>
      </c>
      <c r="F6266" s="10" t="s">
        <v>15</v>
      </c>
      <c r="G6266" s="11" t="s">
        <v>418</v>
      </c>
      <c r="H6266" s="42">
        <v>2203973.6582999998</v>
      </c>
      <c r="I6266" s="42">
        <v>11589.487920749199</v>
      </c>
      <c r="J6266" s="42">
        <v>0</v>
      </c>
      <c r="K6266" s="42">
        <v>11589.487920749199</v>
      </c>
      <c r="N6266" s="43"/>
    </row>
    <row r="6267" spans="1:14" x14ac:dyDescent="0.3">
      <c r="A6267" s="10" t="s">
        <v>9</v>
      </c>
      <c r="B6267" s="10" t="s">
        <v>196</v>
      </c>
      <c r="C6267" s="10" t="s">
        <v>11</v>
      </c>
      <c r="D6267" s="10" t="s">
        <v>198</v>
      </c>
      <c r="E6267" s="11" t="s">
        <v>607</v>
      </c>
      <c r="F6267" s="10" t="s">
        <v>17</v>
      </c>
      <c r="G6267" s="11" t="s">
        <v>4798</v>
      </c>
      <c r="H6267" s="42">
        <v>0</v>
      </c>
      <c r="I6267" s="42">
        <v>0</v>
      </c>
      <c r="J6267" s="42">
        <v>0</v>
      </c>
      <c r="K6267" s="42">
        <v>0</v>
      </c>
      <c r="N6267" s="43"/>
    </row>
    <row r="6268" spans="1:14" x14ac:dyDescent="0.3">
      <c r="A6268" s="10" t="s">
        <v>9</v>
      </c>
      <c r="B6268" s="10" t="s">
        <v>196</v>
      </c>
      <c r="C6268" s="10" t="s">
        <v>11</v>
      </c>
      <c r="D6268" s="10" t="s">
        <v>198</v>
      </c>
      <c r="E6268" s="11" t="s">
        <v>607</v>
      </c>
      <c r="F6268" s="10" t="s">
        <v>18</v>
      </c>
      <c r="G6268" s="11" t="s">
        <v>4799</v>
      </c>
      <c r="H6268" s="42">
        <v>2694538.0935999998</v>
      </c>
      <c r="I6268" s="42">
        <v>14169.0970624046</v>
      </c>
      <c r="J6268" s="42">
        <v>187920.61126198099</v>
      </c>
      <c r="K6268" s="42">
        <v>202089.70832438499</v>
      </c>
      <c r="N6268" s="43"/>
    </row>
    <row r="6269" spans="1:14" x14ac:dyDescent="0.3">
      <c r="A6269" s="10" t="s">
        <v>9</v>
      </c>
      <c r="B6269" s="10" t="s">
        <v>196</v>
      </c>
      <c r="C6269" s="10" t="s">
        <v>4800</v>
      </c>
      <c r="D6269" s="10" t="s">
        <v>6403</v>
      </c>
      <c r="E6269" s="11" t="s">
        <v>6404</v>
      </c>
      <c r="F6269" s="10" t="s">
        <v>416</v>
      </c>
      <c r="G6269" s="11" t="s">
        <v>417</v>
      </c>
      <c r="H6269" s="42">
        <v>1362506.7923999999</v>
      </c>
      <c r="I6269" s="42">
        <v>6993.2480290152398</v>
      </c>
      <c r="J6269" s="42">
        <v>102782.74279277</v>
      </c>
      <c r="K6269" s="42">
        <v>109775.990821785</v>
      </c>
      <c r="N6269" s="43"/>
    </row>
    <row r="6270" spans="1:14" x14ac:dyDescent="0.3">
      <c r="A6270" s="10" t="s">
        <v>9</v>
      </c>
      <c r="B6270" s="10" t="s">
        <v>196</v>
      </c>
      <c r="C6270" s="10" t="s">
        <v>4800</v>
      </c>
      <c r="D6270" s="10" t="s">
        <v>6405</v>
      </c>
      <c r="E6270" s="11" t="s">
        <v>6406</v>
      </c>
      <c r="F6270" s="10" t="s">
        <v>416</v>
      </c>
      <c r="G6270" s="11" t="s">
        <v>417</v>
      </c>
      <c r="H6270" s="42">
        <v>355837.5306</v>
      </c>
      <c r="I6270" s="42">
        <v>1871.1542885352001</v>
      </c>
      <c r="J6270" s="42">
        <v>18469.7898951065</v>
      </c>
      <c r="K6270" s="42">
        <v>20340.944183641699</v>
      </c>
      <c r="N6270" s="43"/>
    </row>
    <row r="6271" spans="1:14" x14ac:dyDescent="0.3">
      <c r="A6271" s="10" t="s">
        <v>9</v>
      </c>
      <c r="B6271" s="10" t="s">
        <v>196</v>
      </c>
      <c r="C6271" s="10" t="s">
        <v>4800</v>
      </c>
      <c r="D6271" s="10" t="s">
        <v>6405</v>
      </c>
      <c r="E6271" s="11" t="s">
        <v>6406</v>
      </c>
      <c r="F6271" s="10" t="s">
        <v>244</v>
      </c>
      <c r="G6271" s="11" t="s">
        <v>656</v>
      </c>
      <c r="H6271" s="42">
        <v>125613.02589999999</v>
      </c>
      <c r="I6271" s="42">
        <v>660.52996599739197</v>
      </c>
      <c r="J6271" s="42">
        <v>0</v>
      </c>
      <c r="K6271" s="42">
        <v>660.52996599739197</v>
      </c>
      <c r="N6271" s="43"/>
    </row>
    <row r="6272" spans="1:14" x14ac:dyDescent="0.3">
      <c r="A6272" s="10" t="s">
        <v>9</v>
      </c>
      <c r="B6272" s="10" t="s">
        <v>196</v>
      </c>
      <c r="C6272" s="10" t="s">
        <v>4800</v>
      </c>
      <c r="D6272" s="10" t="s">
        <v>6405</v>
      </c>
      <c r="E6272" s="11" t="s">
        <v>6406</v>
      </c>
      <c r="F6272" s="10" t="s">
        <v>4802</v>
      </c>
      <c r="G6272" s="11" t="s">
        <v>4803</v>
      </c>
      <c r="H6272" s="42">
        <v>0</v>
      </c>
      <c r="I6272" s="42">
        <v>0</v>
      </c>
      <c r="J6272" s="42">
        <v>0</v>
      </c>
      <c r="K6272" s="42">
        <v>0</v>
      </c>
      <c r="N6272" s="43"/>
    </row>
    <row r="6273" spans="1:14" x14ac:dyDescent="0.3">
      <c r="A6273" s="10" t="s">
        <v>9</v>
      </c>
      <c r="B6273" s="10" t="s">
        <v>196</v>
      </c>
      <c r="C6273" s="10" t="s">
        <v>4806</v>
      </c>
      <c r="D6273" s="10" t="s">
        <v>5883</v>
      </c>
      <c r="E6273" s="11" t="s">
        <v>6407</v>
      </c>
      <c r="F6273" s="10" t="s">
        <v>4809</v>
      </c>
      <c r="G6273" s="11" t="s">
        <v>4810</v>
      </c>
      <c r="H6273" s="42">
        <v>1282235.4114999999</v>
      </c>
      <c r="I6273" s="42">
        <v>6622.77446411243</v>
      </c>
      <c r="J6273" s="42">
        <v>84490.029114629797</v>
      </c>
      <c r="K6273" s="42">
        <v>91112.8035787423</v>
      </c>
      <c r="N6273" s="43"/>
    </row>
    <row r="6274" spans="1:14" x14ac:dyDescent="0.3">
      <c r="A6274" s="10" t="s">
        <v>9</v>
      </c>
      <c r="B6274" s="10" t="s">
        <v>199</v>
      </c>
      <c r="C6274" s="10" t="s">
        <v>4722</v>
      </c>
      <c r="D6274" s="10" t="s">
        <v>4723</v>
      </c>
      <c r="E6274" s="11" t="s">
        <v>6408</v>
      </c>
      <c r="F6274" s="10" t="s">
        <v>416</v>
      </c>
      <c r="G6274" s="11" t="s">
        <v>417</v>
      </c>
      <c r="H6274" s="42">
        <v>25161188.2641</v>
      </c>
      <c r="I6274" s="42">
        <v>108531.938415456</v>
      </c>
      <c r="J6274" s="42">
        <v>5418675.1259691902</v>
      </c>
      <c r="K6274" s="42">
        <v>5527207.0643846504</v>
      </c>
      <c r="N6274" s="43"/>
    </row>
    <row r="6275" spans="1:14" x14ac:dyDescent="0.3">
      <c r="A6275" s="10" t="s">
        <v>9</v>
      </c>
      <c r="B6275" s="10" t="s">
        <v>199</v>
      </c>
      <c r="C6275" s="10" t="s">
        <v>4722</v>
      </c>
      <c r="D6275" s="10" t="s">
        <v>4723</v>
      </c>
      <c r="E6275" s="11" t="s">
        <v>6408</v>
      </c>
      <c r="F6275" s="10" t="s">
        <v>4725</v>
      </c>
      <c r="G6275" s="11" t="s">
        <v>4726</v>
      </c>
      <c r="H6275" s="42">
        <v>203781.01730000001</v>
      </c>
      <c r="I6275" s="42">
        <v>879.002557460145</v>
      </c>
      <c r="J6275" s="42">
        <v>43885.969082574396</v>
      </c>
      <c r="K6275" s="42">
        <v>44764.971640034601</v>
      </c>
      <c r="N6275" s="43"/>
    </row>
    <row r="6276" spans="1:14" x14ac:dyDescent="0.3">
      <c r="A6276" s="10" t="s">
        <v>9</v>
      </c>
      <c r="B6276" s="10" t="s">
        <v>199</v>
      </c>
      <c r="C6276" s="10" t="s">
        <v>4722</v>
      </c>
      <c r="D6276" s="10" t="s">
        <v>4723</v>
      </c>
      <c r="E6276" s="11" t="s">
        <v>6408</v>
      </c>
      <c r="F6276" s="10" t="s">
        <v>4729</v>
      </c>
      <c r="G6276" s="11" t="s">
        <v>4730</v>
      </c>
      <c r="H6276" s="42">
        <v>0</v>
      </c>
      <c r="I6276" s="42">
        <v>0</v>
      </c>
      <c r="J6276" s="42">
        <v>0</v>
      </c>
      <c r="K6276" s="42">
        <v>0</v>
      </c>
      <c r="N6276" s="43"/>
    </row>
    <row r="6277" spans="1:14" x14ac:dyDescent="0.3">
      <c r="A6277" s="10" t="s">
        <v>9</v>
      </c>
      <c r="B6277" s="10" t="s">
        <v>199</v>
      </c>
      <c r="C6277" s="10" t="s">
        <v>4722</v>
      </c>
      <c r="D6277" s="10" t="s">
        <v>4723</v>
      </c>
      <c r="E6277" s="11" t="s">
        <v>6408</v>
      </c>
      <c r="F6277" s="10" t="s">
        <v>4731</v>
      </c>
      <c r="G6277" s="11" t="s">
        <v>4732</v>
      </c>
      <c r="H6277" s="42">
        <v>0</v>
      </c>
      <c r="I6277" s="42">
        <v>0</v>
      </c>
      <c r="J6277" s="42">
        <v>0</v>
      </c>
      <c r="K6277" s="42">
        <v>0</v>
      </c>
      <c r="N6277" s="43"/>
    </row>
    <row r="6278" spans="1:14" x14ac:dyDescent="0.3">
      <c r="A6278" s="10" t="s">
        <v>9</v>
      </c>
      <c r="B6278" s="10" t="s">
        <v>199</v>
      </c>
      <c r="C6278" s="10" t="s">
        <v>4722</v>
      </c>
      <c r="D6278" s="10" t="s">
        <v>4723</v>
      </c>
      <c r="E6278" s="11" t="s">
        <v>6408</v>
      </c>
      <c r="F6278" s="10" t="s">
        <v>4733</v>
      </c>
      <c r="G6278" s="11" t="s">
        <v>4734</v>
      </c>
      <c r="H6278" s="42">
        <v>1380328.0236</v>
      </c>
      <c r="I6278" s="42">
        <v>5953.9984552489004</v>
      </c>
      <c r="J6278" s="42">
        <v>297265.33774800401</v>
      </c>
      <c r="K6278" s="42">
        <v>303219.33620325301</v>
      </c>
      <c r="N6278" s="43"/>
    </row>
    <row r="6279" spans="1:14" x14ac:dyDescent="0.3">
      <c r="A6279" s="10" t="s">
        <v>9</v>
      </c>
      <c r="B6279" s="10" t="s">
        <v>199</v>
      </c>
      <c r="C6279" s="10" t="s">
        <v>4722</v>
      </c>
      <c r="D6279" s="10" t="s">
        <v>4723</v>
      </c>
      <c r="E6279" s="11" t="s">
        <v>6408</v>
      </c>
      <c r="F6279" s="10" t="s">
        <v>4735</v>
      </c>
      <c r="G6279" s="11" t="s">
        <v>4736</v>
      </c>
      <c r="H6279" s="42">
        <v>1034284.787</v>
      </c>
      <c r="I6279" s="42">
        <v>4461.3526029580898</v>
      </c>
      <c r="J6279" s="42">
        <v>222741.994022878</v>
      </c>
      <c r="K6279" s="42">
        <v>227203.34662583601</v>
      </c>
      <c r="N6279" s="43"/>
    </row>
    <row r="6280" spans="1:14" x14ac:dyDescent="0.3">
      <c r="A6280" s="10" t="s">
        <v>9</v>
      </c>
      <c r="B6280" s="10" t="s">
        <v>199</v>
      </c>
      <c r="C6280" s="10" t="s">
        <v>4743</v>
      </c>
      <c r="D6280" s="10" t="s">
        <v>4744</v>
      </c>
      <c r="E6280" s="11" t="s">
        <v>4819</v>
      </c>
      <c r="F6280" s="10" t="s">
        <v>13</v>
      </c>
      <c r="G6280" s="11" t="s">
        <v>415</v>
      </c>
      <c r="H6280" s="42">
        <v>0</v>
      </c>
      <c r="I6280" s="42">
        <v>0</v>
      </c>
      <c r="J6280" s="42">
        <v>0</v>
      </c>
      <c r="K6280" s="42">
        <v>0</v>
      </c>
      <c r="N6280" s="43"/>
    </row>
    <row r="6281" spans="1:14" x14ac:dyDescent="0.3">
      <c r="A6281" s="10" t="s">
        <v>9</v>
      </c>
      <c r="B6281" s="10" t="s">
        <v>199</v>
      </c>
      <c r="C6281" s="10" t="s">
        <v>4743</v>
      </c>
      <c r="D6281" s="10" t="s">
        <v>4744</v>
      </c>
      <c r="E6281" s="11" t="s">
        <v>4819</v>
      </c>
      <c r="F6281" s="10" t="s">
        <v>416</v>
      </c>
      <c r="G6281" s="11" t="s">
        <v>417</v>
      </c>
      <c r="H6281" s="42">
        <v>55683.5553</v>
      </c>
      <c r="I6281" s="42">
        <v>212.22678801435299</v>
      </c>
      <c r="J6281" s="42">
        <v>7712.3076092171304</v>
      </c>
      <c r="K6281" s="42">
        <v>7924.5343972314804</v>
      </c>
      <c r="N6281" s="43"/>
    </row>
    <row r="6282" spans="1:14" x14ac:dyDescent="0.3">
      <c r="A6282" s="10" t="s">
        <v>9</v>
      </c>
      <c r="B6282" s="10" t="s">
        <v>199</v>
      </c>
      <c r="C6282" s="10" t="s">
        <v>4743</v>
      </c>
      <c r="D6282" s="10" t="s">
        <v>4744</v>
      </c>
      <c r="E6282" s="11" t="s">
        <v>4819</v>
      </c>
      <c r="F6282" s="10" t="s">
        <v>4746</v>
      </c>
      <c r="G6282" s="11" t="s">
        <v>4747</v>
      </c>
      <c r="H6282" s="42">
        <v>0</v>
      </c>
      <c r="I6282" s="42">
        <v>0</v>
      </c>
      <c r="J6282" s="42">
        <v>0</v>
      </c>
      <c r="K6282" s="42">
        <v>0</v>
      </c>
      <c r="N6282" s="43"/>
    </row>
    <row r="6283" spans="1:14" x14ac:dyDescent="0.3">
      <c r="A6283" s="10" t="s">
        <v>9</v>
      </c>
      <c r="B6283" s="10" t="s">
        <v>199</v>
      </c>
      <c r="C6283" s="10" t="s">
        <v>4743</v>
      </c>
      <c r="D6283" s="10" t="s">
        <v>4744</v>
      </c>
      <c r="E6283" s="11" t="s">
        <v>4819</v>
      </c>
      <c r="F6283" s="10" t="s">
        <v>4817</v>
      </c>
      <c r="G6283" s="11" t="s">
        <v>4818</v>
      </c>
      <c r="H6283" s="42">
        <v>128693.6826</v>
      </c>
      <c r="I6283" s="42">
        <v>575.12818383345802</v>
      </c>
      <c r="J6283" s="42">
        <v>0</v>
      </c>
      <c r="K6283" s="42">
        <v>575.12818383345802</v>
      </c>
      <c r="N6283" s="43"/>
    </row>
    <row r="6284" spans="1:14" x14ac:dyDescent="0.3">
      <c r="A6284" s="10" t="s">
        <v>9</v>
      </c>
      <c r="B6284" s="10" t="s">
        <v>199</v>
      </c>
      <c r="C6284" s="10" t="s">
        <v>4743</v>
      </c>
      <c r="D6284" s="10" t="s">
        <v>4744</v>
      </c>
      <c r="E6284" s="11" t="s">
        <v>4819</v>
      </c>
      <c r="F6284" s="10" t="s">
        <v>4754</v>
      </c>
      <c r="G6284" s="11" t="s">
        <v>4755</v>
      </c>
      <c r="H6284" s="42">
        <v>5046.848</v>
      </c>
      <c r="I6284" s="42">
        <v>19.235056315500302</v>
      </c>
      <c r="J6284" s="42">
        <v>699.00068965714104</v>
      </c>
      <c r="K6284" s="42">
        <v>718.23574597264201</v>
      </c>
      <c r="N6284" s="43"/>
    </row>
    <row r="6285" spans="1:14" x14ac:dyDescent="0.3">
      <c r="A6285" s="10" t="s">
        <v>9</v>
      </c>
      <c r="B6285" s="10" t="s">
        <v>199</v>
      </c>
      <c r="C6285" s="10" t="s">
        <v>4743</v>
      </c>
      <c r="D6285" s="10" t="s">
        <v>4744</v>
      </c>
      <c r="E6285" s="11" t="s">
        <v>4819</v>
      </c>
      <c r="F6285" s="10" t="s">
        <v>4838</v>
      </c>
      <c r="G6285" s="11" t="s">
        <v>4839</v>
      </c>
      <c r="H6285" s="42">
        <v>395119.73430000001</v>
      </c>
      <c r="I6285" s="42">
        <v>1765.77816976293</v>
      </c>
      <c r="J6285" s="42">
        <v>43458.342619673604</v>
      </c>
      <c r="K6285" s="42">
        <v>45224.1207894365</v>
      </c>
      <c r="N6285" s="43"/>
    </row>
    <row r="6286" spans="1:14" x14ac:dyDescent="0.3">
      <c r="A6286" s="10" t="s">
        <v>9</v>
      </c>
      <c r="B6286" s="10" t="s">
        <v>199</v>
      </c>
      <c r="C6286" s="10" t="s">
        <v>4743</v>
      </c>
      <c r="D6286" s="10" t="s">
        <v>4744</v>
      </c>
      <c r="E6286" s="11" t="s">
        <v>4819</v>
      </c>
      <c r="F6286" s="10" t="s">
        <v>4840</v>
      </c>
      <c r="G6286" s="11" t="s">
        <v>4841</v>
      </c>
      <c r="H6286" s="42">
        <v>40745.825900000003</v>
      </c>
      <c r="I6286" s="42">
        <v>182.09186645340299</v>
      </c>
      <c r="J6286" s="42">
        <v>4481.5429571486202</v>
      </c>
      <c r="K6286" s="42">
        <v>4663.6348236020203</v>
      </c>
      <c r="N6286" s="43"/>
    </row>
    <row r="6287" spans="1:14" x14ac:dyDescent="0.3">
      <c r="A6287" s="10" t="s">
        <v>9</v>
      </c>
      <c r="B6287" s="10" t="s">
        <v>199</v>
      </c>
      <c r="C6287" s="10" t="s">
        <v>4743</v>
      </c>
      <c r="D6287" s="10" t="s">
        <v>4750</v>
      </c>
      <c r="E6287" s="11" t="s">
        <v>6409</v>
      </c>
      <c r="F6287" s="10" t="s">
        <v>13</v>
      </c>
      <c r="G6287" s="11" t="s">
        <v>415</v>
      </c>
      <c r="H6287" s="42">
        <v>0</v>
      </c>
      <c r="I6287" s="42">
        <v>0</v>
      </c>
      <c r="J6287" s="42">
        <v>0</v>
      </c>
      <c r="K6287" s="42">
        <v>0</v>
      </c>
      <c r="N6287" s="43"/>
    </row>
    <row r="6288" spans="1:14" x14ac:dyDescent="0.3">
      <c r="A6288" s="10" t="s">
        <v>9</v>
      </c>
      <c r="B6288" s="10" t="s">
        <v>199</v>
      </c>
      <c r="C6288" s="10" t="s">
        <v>4743</v>
      </c>
      <c r="D6288" s="10" t="s">
        <v>4750</v>
      </c>
      <c r="E6288" s="11" t="s">
        <v>6409</v>
      </c>
      <c r="F6288" s="10" t="s">
        <v>416</v>
      </c>
      <c r="G6288" s="11" t="s">
        <v>417</v>
      </c>
      <c r="H6288" s="42">
        <v>152154.8377</v>
      </c>
      <c r="I6288" s="42">
        <v>539.76475111243997</v>
      </c>
      <c r="J6288" s="42">
        <v>80062.502598549603</v>
      </c>
      <c r="K6288" s="42">
        <v>80602.267349662099</v>
      </c>
      <c r="N6288" s="43"/>
    </row>
    <row r="6289" spans="1:14" x14ac:dyDescent="0.3">
      <c r="A6289" s="10" t="s">
        <v>9</v>
      </c>
      <c r="B6289" s="10" t="s">
        <v>199</v>
      </c>
      <c r="C6289" s="10" t="s">
        <v>4743</v>
      </c>
      <c r="D6289" s="10" t="s">
        <v>4750</v>
      </c>
      <c r="E6289" s="11" t="s">
        <v>6409</v>
      </c>
      <c r="F6289" s="10" t="s">
        <v>15</v>
      </c>
      <c r="G6289" s="11" t="s">
        <v>418</v>
      </c>
      <c r="H6289" s="42">
        <v>115986.8844</v>
      </c>
      <c r="I6289" s="42">
        <v>411.46001519227002</v>
      </c>
      <c r="J6289" s="42">
        <v>0</v>
      </c>
      <c r="K6289" s="42">
        <v>411.46001519227002</v>
      </c>
      <c r="N6289" s="43"/>
    </row>
    <row r="6290" spans="1:14" x14ac:dyDescent="0.3">
      <c r="A6290" s="10" t="s">
        <v>9</v>
      </c>
      <c r="B6290" s="10" t="s">
        <v>199</v>
      </c>
      <c r="C6290" s="10" t="s">
        <v>4743</v>
      </c>
      <c r="D6290" s="10" t="s">
        <v>4750</v>
      </c>
      <c r="E6290" s="11" t="s">
        <v>6409</v>
      </c>
      <c r="F6290" s="10" t="s">
        <v>4746</v>
      </c>
      <c r="G6290" s="11" t="s">
        <v>4747</v>
      </c>
      <c r="H6290" s="42">
        <v>405330.51</v>
      </c>
      <c r="I6290" s="42">
        <v>1437.89790255363</v>
      </c>
      <c r="J6290" s="42">
        <v>213281.25692236601</v>
      </c>
      <c r="K6290" s="42">
        <v>214719.15482491901</v>
      </c>
      <c r="N6290" s="43"/>
    </row>
    <row r="6291" spans="1:14" x14ac:dyDescent="0.3">
      <c r="A6291" s="10" t="s">
        <v>9</v>
      </c>
      <c r="B6291" s="10" t="s">
        <v>199</v>
      </c>
      <c r="C6291" s="10" t="s">
        <v>4743</v>
      </c>
      <c r="D6291" s="10" t="s">
        <v>4750</v>
      </c>
      <c r="E6291" s="11" t="s">
        <v>6409</v>
      </c>
      <c r="F6291" s="10" t="s">
        <v>4869</v>
      </c>
      <c r="G6291" s="11" t="s">
        <v>4870</v>
      </c>
      <c r="H6291" s="42">
        <v>58617.027600000001</v>
      </c>
      <c r="I6291" s="42">
        <v>207.94215821544799</v>
      </c>
      <c r="J6291" s="42">
        <v>0</v>
      </c>
      <c r="K6291" s="42">
        <v>207.94215821544799</v>
      </c>
      <c r="N6291" s="43"/>
    </row>
    <row r="6292" spans="1:14" x14ac:dyDescent="0.3">
      <c r="A6292" s="10" t="s">
        <v>9</v>
      </c>
      <c r="B6292" s="10" t="s">
        <v>199</v>
      </c>
      <c r="C6292" s="10" t="s">
        <v>4743</v>
      </c>
      <c r="D6292" s="10" t="s">
        <v>4752</v>
      </c>
      <c r="E6292" s="11" t="s">
        <v>5067</v>
      </c>
      <c r="F6292" s="10" t="s">
        <v>13</v>
      </c>
      <c r="G6292" s="11" t="s">
        <v>415</v>
      </c>
      <c r="H6292" s="42">
        <v>0</v>
      </c>
      <c r="I6292" s="42">
        <v>0</v>
      </c>
      <c r="J6292" s="42">
        <v>0</v>
      </c>
      <c r="K6292" s="42">
        <v>0</v>
      </c>
      <c r="N6292" s="43"/>
    </row>
    <row r="6293" spans="1:14" x14ac:dyDescent="0.3">
      <c r="A6293" s="10" t="s">
        <v>9</v>
      </c>
      <c r="B6293" s="10" t="s">
        <v>199</v>
      </c>
      <c r="C6293" s="10" t="s">
        <v>4743</v>
      </c>
      <c r="D6293" s="10" t="s">
        <v>4752</v>
      </c>
      <c r="E6293" s="11" t="s">
        <v>5067</v>
      </c>
      <c r="F6293" s="10" t="s">
        <v>416</v>
      </c>
      <c r="G6293" s="11" t="s">
        <v>417</v>
      </c>
      <c r="H6293" s="42">
        <v>15142.493200000001</v>
      </c>
      <c r="I6293" s="42">
        <v>32.296274832619901</v>
      </c>
      <c r="J6293" s="42">
        <v>0</v>
      </c>
      <c r="K6293" s="42">
        <v>32.296274832619901</v>
      </c>
      <c r="N6293" s="43"/>
    </row>
    <row r="6294" spans="1:14" x14ac:dyDescent="0.3">
      <c r="A6294" s="10" t="s">
        <v>9</v>
      </c>
      <c r="B6294" s="10" t="s">
        <v>199</v>
      </c>
      <c r="C6294" s="10" t="s">
        <v>4743</v>
      </c>
      <c r="D6294" s="10" t="s">
        <v>4752</v>
      </c>
      <c r="E6294" s="11" t="s">
        <v>5067</v>
      </c>
      <c r="F6294" s="10" t="s">
        <v>4746</v>
      </c>
      <c r="G6294" s="11" t="s">
        <v>4747</v>
      </c>
      <c r="H6294" s="42">
        <v>0</v>
      </c>
      <c r="I6294" s="42">
        <v>0</v>
      </c>
      <c r="J6294" s="42">
        <v>0</v>
      </c>
      <c r="K6294" s="42">
        <v>0</v>
      </c>
      <c r="N6294" s="43"/>
    </row>
    <row r="6295" spans="1:14" x14ac:dyDescent="0.3">
      <c r="A6295" s="10" t="s">
        <v>9</v>
      </c>
      <c r="B6295" s="10" t="s">
        <v>199</v>
      </c>
      <c r="C6295" s="10" t="s">
        <v>4743</v>
      </c>
      <c r="D6295" s="10" t="s">
        <v>4752</v>
      </c>
      <c r="E6295" s="11" t="s">
        <v>5067</v>
      </c>
      <c r="F6295" s="10" t="s">
        <v>4748</v>
      </c>
      <c r="G6295" s="11" t="s">
        <v>4749</v>
      </c>
      <c r="H6295" s="42">
        <v>29656.6672</v>
      </c>
      <c r="I6295" s="42">
        <v>63.252455273844802</v>
      </c>
      <c r="J6295" s="42">
        <v>0</v>
      </c>
      <c r="K6295" s="42">
        <v>63.252455273844802</v>
      </c>
      <c r="N6295" s="43"/>
    </row>
    <row r="6296" spans="1:14" x14ac:dyDescent="0.3">
      <c r="A6296" s="10" t="s">
        <v>9</v>
      </c>
      <c r="B6296" s="10" t="s">
        <v>199</v>
      </c>
      <c r="C6296" s="10" t="s">
        <v>4743</v>
      </c>
      <c r="D6296" s="10" t="s">
        <v>4752</v>
      </c>
      <c r="E6296" s="11" t="s">
        <v>5067</v>
      </c>
      <c r="F6296" s="10" t="s">
        <v>4760</v>
      </c>
      <c r="G6296" s="11" t="s">
        <v>4761</v>
      </c>
      <c r="H6296" s="42">
        <v>20169.046999999999</v>
      </c>
      <c r="I6296" s="42">
        <v>43.017029963779997</v>
      </c>
      <c r="J6296" s="42">
        <v>0</v>
      </c>
      <c r="K6296" s="42">
        <v>43.017029963779997</v>
      </c>
      <c r="N6296" s="43"/>
    </row>
    <row r="6297" spans="1:14" x14ac:dyDescent="0.3">
      <c r="A6297" s="10" t="s">
        <v>9</v>
      </c>
      <c r="B6297" s="10" t="s">
        <v>199</v>
      </c>
      <c r="C6297" s="10" t="s">
        <v>4743</v>
      </c>
      <c r="D6297" s="10" t="s">
        <v>4756</v>
      </c>
      <c r="E6297" s="11" t="s">
        <v>6410</v>
      </c>
      <c r="F6297" s="10" t="s">
        <v>13</v>
      </c>
      <c r="G6297" s="11" t="s">
        <v>415</v>
      </c>
      <c r="H6297" s="42">
        <v>0</v>
      </c>
      <c r="I6297" s="42">
        <v>0</v>
      </c>
      <c r="J6297" s="42">
        <v>0</v>
      </c>
      <c r="K6297" s="42">
        <v>0</v>
      </c>
      <c r="N6297" s="43"/>
    </row>
    <row r="6298" spans="1:14" x14ac:dyDescent="0.3">
      <c r="A6298" s="10" t="s">
        <v>9</v>
      </c>
      <c r="B6298" s="10" t="s">
        <v>199</v>
      </c>
      <c r="C6298" s="10" t="s">
        <v>4743</v>
      </c>
      <c r="D6298" s="10" t="s">
        <v>4756</v>
      </c>
      <c r="E6298" s="11" t="s">
        <v>6410</v>
      </c>
      <c r="F6298" s="10" t="s">
        <v>416</v>
      </c>
      <c r="G6298" s="11" t="s">
        <v>417</v>
      </c>
      <c r="H6298" s="42">
        <v>15896.7711</v>
      </c>
      <c r="I6298" s="42">
        <v>18.312907764270399</v>
      </c>
      <c r="J6298" s="42">
        <v>491.72976961231598</v>
      </c>
      <c r="K6298" s="42">
        <v>510.04267737658603</v>
      </c>
      <c r="N6298" s="43"/>
    </row>
    <row r="6299" spans="1:14" x14ac:dyDescent="0.3">
      <c r="A6299" s="10" t="s">
        <v>9</v>
      </c>
      <c r="B6299" s="10" t="s">
        <v>199</v>
      </c>
      <c r="C6299" s="10" t="s">
        <v>4743</v>
      </c>
      <c r="D6299" s="10" t="s">
        <v>4756</v>
      </c>
      <c r="E6299" s="11" t="s">
        <v>6410</v>
      </c>
      <c r="F6299" s="10" t="s">
        <v>4746</v>
      </c>
      <c r="G6299" s="11" t="s">
        <v>4747</v>
      </c>
      <c r="H6299" s="42">
        <v>1163.1784</v>
      </c>
      <c r="I6299" s="42">
        <v>1.33996886080027</v>
      </c>
      <c r="J6299" s="42">
        <v>35.980227044803598</v>
      </c>
      <c r="K6299" s="42">
        <v>37.320195905603903</v>
      </c>
      <c r="N6299" s="43"/>
    </row>
    <row r="6300" spans="1:14" x14ac:dyDescent="0.3">
      <c r="A6300" s="10" t="s">
        <v>9</v>
      </c>
      <c r="B6300" s="10" t="s">
        <v>199</v>
      </c>
      <c r="C6300" s="10" t="s">
        <v>4743</v>
      </c>
      <c r="D6300" s="10" t="s">
        <v>4756</v>
      </c>
      <c r="E6300" s="11" t="s">
        <v>6410</v>
      </c>
      <c r="F6300" s="10" t="s">
        <v>4748</v>
      </c>
      <c r="G6300" s="11" t="s">
        <v>4749</v>
      </c>
      <c r="H6300" s="42">
        <v>34457.554199999999</v>
      </c>
      <c r="I6300" s="42">
        <v>38.233148771732097</v>
      </c>
      <c r="J6300" s="42">
        <v>471.93233409163503</v>
      </c>
      <c r="K6300" s="42">
        <v>510.165482863367</v>
      </c>
      <c r="N6300" s="43"/>
    </row>
    <row r="6301" spans="1:14" x14ac:dyDescent="0.3">
      <c r="A6301" s="10" t="s">
        <v>9</v>
      </c>
      <c r="B6301" s="10" t="s">
        <v>199</v>
      </c>
      <c r="C6301" s="10" t="s">
        <v>4743</v>
      </c>
      <c r="D6301" s="10" t="s">
        <v>4756</v>
      </c>
      <c r="E6301" s="11" t="s">
        <v>6410</v>
      </c>
      <c r="F6301" s="10" t="s">
        <v>4760</v>
      </c>
      <c r="G6301" s="11" t="s">
        <v>4761</v>
      </c>
      <c r="H6301" s="42">
        <v>23918.4758</v>
      </c>
      <c r="I6301" s="42">
        <v>26.539278973870399</v>
      </c>
      <c r="J6301" s="42">
        <v>327.588605009378</v>
      </c>
      <c r="K6301" s="42">
        <v>354.12788398324801</v>
      </c>
      <c r="N6301" s="43"/>
    </row>
    <row r="6302" spans="1:14" x14ac:dyDescent="0.3">
      <c r="A6302" s="10" t="s">
        <v>9</v>
      </c>
      <c r="B6302" s="10" t="s">
        <v>199</v>
      </c>
      <c r="C6302" s="10" t="s">
        <v>4743</v>
      </c>
      <c r="D6302" s="10" t="s">
        <v>4758</v>
      </c>
      <c r="E6302" s="11" t="s">
        <v>5706</v>
      </c>
      <c r="F6302" s="10" t="s">
        <v>416</v>
      </c>
      <c r="G6302" s="11" t="s">
        <v>417</v>
      </c>
      <c r="H6302" s="42">
        <v>11862.325999999999</v>
      </c>
      <c r="I6302" s="42">
        <v>49.282288637844601</v>
      </c>
      <c r="J6302" s="42">
        <v>1314.7745276257899</v>
      </c>
      <c r="K6302" s="42">
        <v>1364.05681626364</v>
      </c>
      <c r="N6302" s="43"/>
    </row>
    <row r="6303" spans="1:14" x14ac:dyDescent="0.3">
      <c r="A6303" s="10" t="s">
        <v>9</v>
      </c>
      <c r="B6303" s="10" t="s">
        <v>199</v>
      </c>
      <c r="C6303" s="10" t="s">
        <v>4743</v>
      </c>
      <c r="D6303" s="10" t="s">
        <v>4758</v>
      </c>
      <c r="E6303" s="11" t="s">
        <v>5706</v>
      </c>
      <c r="F6303" s="10" t="s">
        <v>4746</v>
      </c>
      <c r="G6303" s="11" t="s">
        <v>4747</v>
      </c>
      <c r="H6303" s="42">
        <v>4313.5730999999996</v>
      </c>
      <c r="I6303" s="42">
        <v>17.9208322319435</v>
      </c>
      <c r="J6303" s="42">
        <v>478.099828227562</v>
      </c>
      <c r="K6303" s="42">
        <v>496.020660459505</v>
      </c>
      <c r="N6303" s="43"/>
    </row>
    <row r="6304" spans="1:14" x14ac:dyDescent="0.3">
      <c r="A6304" s="10" t="s">
        <v>9</v>
      </c>
      <c r="B6304" s="10" t="s">
        <v>199</v>
      </c>
      <c r="C6304" s="10" t="s">
        <v>4743</v>
      </c>
      <c r="D6304" s="10" t="s">
        <v>4758</v>
      </c>
      <c r="E6304" s="11" t="s">
        <v>5706</v>
      </c>
      <c r="F6304" s="10" t="s">
        <v>4748</v>
      </c>
      <c r="G6304" s="11" t="s">
        <v>4749</v>
      </c>
      <c r="H6304" s="42">
        <v>111962.07580000001</v>
      </c>
      <c r="I6304" s="42">
        <v>652.58848236327901</v>
      </c>
      <c r="J6304" s="42">
        <v>10286.1916744973</v>
      </c>
      <c r="K6304" s="42">
        <v>10938.780156860599</v>
      </c>
      <c r="N6304" s="43"/>
    </row>
    <row r="6305" spans="1:14" x14ac:dyDescent="0.3">
      <c r="A6305" s="10" t="s">
        <v>9</v>
      </c>
      <c r="B6305" s="10" t="s">
        <v>199</v>
      </c>
      <c r="C6305" s="10" t="s">
        <v>4743</v>
      </c>
      <c r="D6305" s="10" t="s">
        <v>4758</v>
      </c>
      <c r="E6305" s="11" t="s">
        <v>5706</v>
      </c>
      <c r="F6305" s="10" t="s">
        <v>4817</v>
      </c>
      <c r="G6305" s="11" t="s">
        <v>4818</v>
      </c>
      <c r="H6305" s="42">
        <v>54658.6512</v>
      </c>
      <c r="I6305" s="42">
        <v>318.58650320097098</v>
      </c>
      <c r="J6305" s="42">
        <v>0</v>
      </c>
      <c r="K6305" s="42">
        <v>318.58650320097098</v>
      </c>
      <c r="N6305" s="43"/>
    </row>
    <row r="6306" spans="1:14" x14ac:dyDescent="0.3">
      <c r="A6306" s="10" t="s">
        <v>9</v>
      </c>
      <c r="B6306" s="10" t="s">
        <v>199</v>
      </c>
      <c r="C6306" s="10" t="s">
        <v>4743</v>
      </c>
      <c r="D6306" s="10" t="s">
        <v>4758</v>
      </c>
      <c r="E6306" s="11" t="s">
        <v>5706</v>
      </c>
      <c r="F6306" s="10" t="s">
        <v>4760</v>
      </c>
      <c r="G6306" s="11" t="s">
        <v>4761</v>
      </c>
      <c r="H6306" s="42">
        <v>86983.66</v>
      </c>
      <c r="I6306" s="42">
        <v>506.99787606176</v>
      </c>
      <c r="J6306" s="42">
        <v>7991.3720095832296</v>
      </c>
      <c r="K6306" s="42">
        <v>8498.3698856449901</v>
      </c>
      <c r="N6306" s="43"/>
    </row>
    <row r="6307" spans="1:14" x14ac:dyDescent="0.3">
      <c r="A6307" s="10" t="s">
        <v>9</v>
      </c>
      <c r="B6307" s="10" t="s">
        <v>199</v>
      </c>
      <c r="C6307" s="10" t="s">
        <v>4743</v>
      </c>
      <c r="D6307" s="10" t="s">
        <v>4762</v>
      </c>
      <c r="E6307" s="11" t="s">
        <v>5630</v>
      </c>
      <c r="F6307" s="10" t="s">
        <v>416</v>
      </c>
      <c r="G6307" s="11" t="s">
        <v>417</v>
      </c>
      <c r="H6307" s="42">
        <v>47611.737500000003</v>
      </c>
      <c r="I6307" s="42">
        <v>121.412309253374</v>
      </c>
      <c r="J6307" s="42">
        <v>6390.2047913176802</v>
      </c>
      <c r="K6307" s="42">
        <v>6511.6171005710503</v>
      </c>
      <c r="N6307" s="43"/>
    </row>
    <row r="6308" spans="1:14" x14ac:dyDescent="0.3">
      <c r="A6308" s="10" t="s">
        <v>9</v>
      </c>
      <c r="B6308" s="10" t="s">
        <v>199</v>
      </c>
      <c r="C6308" s="10" t="s">
        <v>4743</v>
      </c>
      <c r="D6308" s="10" t="s">
        <v>4762</v>
      </c>
      <c r="E6308" s="11" t="s">
        <v>5630</v>
      </c>
      <c r="F6308" s="10" t="s">
        <v>4746</v>
      </c>
      <c r="G6308" s="11" t="s">
        <v>4747</v>
      </c>
      <c r="H6308" s="42">
        <v>0</v>
      </c>
      <c r="I6308" s="42">
        <v>0</v>
      </c>
      <c r="J6308" s="42">
        <v>0</v>
      </c>
      <c r="K6308" s="42">
        <v>0</v>
      </c>
      <c r="N6308" s="43"/>
    </row>
    <row r="6309" spans="1:14" x14ac:dyDescent="0.3">
      <c r="A6309" s="10" t="s">
        <v>9</v>
      </c>
      <c r="B6309" s="10" t="s">
        <v>199</v>
      </c>
      <c r="C6309" s="10" t="s">
        <v>4743</v>
      </c>
      <c r="D6309" s="10" t="s">
        <v>4762</v>
      </c>
      <c r="E6309" s="11" t="s">
        <v>5630</v>
      </c>
      <c r="F6309" s="10" t="s">
        <v>4748</v>
      </c>
      <c r="G6309" s="11" t="s">
        <v>4749</v>
      </c>
      <c r="H6309" s="42">
        <v>56110.211300000003</v>
      </c>
      <c r="I6309" s="42">
        <v>142.137292271935</v>
      </c>
      <c r="J6309" s="42">
        <v>2309.7143448203901</v>
      </c>
      <c r="K6309" s="42">
        <v>2451.8516370923298</v>
      </c>
      <c r="N6309" s="43"/>
    </row>
    <row r="6310" spans="1:14" x14ac:dyDescent="0.3">
      <c r="A6310" s="10" t="s">
        <v>9</v>
      </c>
      <c r="B6310" s="10" t="s">
        <v>199</v>
      </c>
      <c r="C6310" s="10" t="s">
        <v>4743</v>
      </c>
      <c r="D6310" s="10" t="s">
        <v>4762</v>
      </c>
      <c r="E6310" s="11" t="s">
        <v>5630</v>
      </c>
      <c r="F6310" s="10" t="s">
        <v>4760</v>
      </c>
      <c r="G6310" s="11" t="s">
        <v>4761</v>
      </c>
      <c r="H6310" s="42">
        <v>18440.715499999998</v>
      </c>
      <c r="I6310" s="42">
        <v>46.713660662405601</v>
      </c>
      <c r="J6310" s="42">
        <v>759.09151220220804</v>
      </c>
      <c r="K6310" s="42">
        <v>805.80517286461395</v>
      </c>
      <c r="N6310" s="43"/>
    </row>
    <row r="6311" spans="1:14" x14ac:dyDescent="0.3">
      <c r="A6311" s="10" t="s">
        <v>9</v>
      </c>
      <c r="B6311" s="10" t="s">
        <v>199</v>
      </c>
      <c r="C6311" s="10" t="s">
        <v>4743</v>
      </c>
      <c r="D6311" s="10" t="s">
        <v>4762</v>
      </c>
      <c r="E6311" s="11" t="s">
        <v>5630</v>
      </c>
      <c r="F6311" s="10" t="s">
        <v>4859</v>
      </c>
      <c r="G6311" s="11" t="s">
        <v>4860</v>
      </c>
      <c r="H6311" s="42">
        <v>50368.2065</v>
      </c>
      <c r="I6311" s="42">
        <v>128.44144294699001</v>
      </c>
      <c r="J6311" s="42">
        <v>6760.1640160781799</v>
      </c>
      <c r="K6311" s="42">
        <v>6888.6054590251697</v>
      </c>
      <c r="N6311" s="43"/>
    </row>
    <row r="6312" spans="1:14" x14ac:dyDescent="0.3">
      <c r="A6312" s="10" t="s">
        <v>9</v>
      </c>
      <c r="B6312" s="10" t="s">
        <v>199</v>
      </c>
      <c r="C6312" s="10" t="s">
        <v>4743</v>
      </c>
      <c r="D6312" s="10" t="s">
        <v>4762</v>
      </c>
      <c r="E6312" s="11" t="s">
        <v>5630</v>
      </c>
      <c r="F6312" s="10" t="s">
        <v>4869</v>
      </c>
      <c r="G6312" s="11" t="s">
        <v>4870</v>
      </c>
      <c r="H6312" s="42">
        <v>64651.727700000003</v>
      </c>
      <c r="I6312" s="42">
        <v>164.865135723002</v>
      </c>
      <c r="J6312" s="42">
        <v>0</v>
      </c>
      <c r="K6312" s="42">
        <v>164.865135723002</v>
      </c>
      <c r="N6312" s="43"/>
    </row>
    <row r="6313" spans="1:14" x14ac:dyDescent="0.3">
      <c r="A6313" s="10" t="s">
        <v>9</v>
      </c>
      <c r="B6313" s="10" t="s">
        <v>199</v>
      </c>
      <c r="C6313" s="10" t="s">
        <v>4743</v>
      </c>
      <c r="D6313" s="10" t="s">
        <v>4766</v>
      </c>
      <c r="E6313" s="11" t="s">
        <v>4826</v>
      </c>
      <c r="F6313" s="10" t="s">
        <v>13</v>
      </c>
      <c r="G6313" s="11" t="s">
        <v>415</v>
      </c>
      <c r="H6313" s="42">
        <v>0</v>
      </c>
      <c r="I6313" s="42">
        <v>0</v>
      </c>
      <c r="J6313" s="42">
        <v>0</v>
      </c>
      <c r="K6313" s="42">
        <v>0</v>
      </c>
      <c r="N6313" s="43"/>
    </row>
    <row r="6314" spans="1:14" x14ac:dyDescent="0.3">
      <c r="A6314" s="10" t="s">
        <v>9</v>
      </c>
      <c r="B6314" s="10" t="s">
        <v>199</v>
      </c>
      <c r="C6314" s="10" t="s">
        <v>4743</v>
      </c>
      <c r="D6314" s="10" t="s">
        <v>4766</v>
      </c>
      <c r="E6314" s="11" t="s">
        <v>4826</v>
      </c>
      <c r="F6314" s="10" t="s">
        <v>416</v>
      </c>
      <c r="G6314" s="11" t="s">
        <v>417</v>
      </c>
      <c r="H6314" s="42">
        <v>2376.3526000000002</v>
      </c>
      <c r="I6314" s="42">
        <v>5.95047301292339</v>
      </c>
      <c r="J6314" s="42">
        <v>134.75525044345</v>
      </c>
      <c r="K6314" s="42">
        <v>140.70572345637299</v>
      </c>
      <c r="N6314" s="43"/>
    </row>
    <row r="6315" spans="1:14" x14ac:dyDescent="0.3">
      <c r="A6315" s="10" t="s">
        <v>9</v>
      </c>
      <c r="B6315" s="10" t="s">
        <v>199</v>
      </c>
      <c r="C6315" s="10" t="s">
        <v>4743</v>
      </c>
      <c r="D6315" s="10" t="s">
        <v>4766</v>
      </c>
      <c r="E6315" s="11" t="s">
        <v>4826</v>
      </c>
      <c r="F6315" s="10" t="s">
        <v>4746</v>
      </c>
      <c r="G6315" s="11" t="s">
        <v>4747</v>
      </c>
      <c r="H6315" s="42">
        <v>5026.8996999999999</v>
      </c>
      <c r="I6315" s="42">
        <v>12.587539065799501</v>
      </c>
      <c r="J6315" s="42">
        <v>285.05918363037398</v>
      </c>
      <c r="K6315" s="42">
        <v>297.64672269617398</v>
      </c>
      <c r="N6315" s="43"/>
    </row>
    <row r="6316" spans="1:14" x14ac:dyDescent="0.3">
      <c r="A6316" s="10" t="s">
        <v>9</v>
      </c>
      <c r="B6316" s="10" t="s">
        <v>199</v>
      </c>
      <c r="C6316" s="10" t="s">
        <v>4743</v>
      </c>
      <c r="D6316" s="10" t="s">
        <v>4766</v>
      </c>
      <c r="E6316" s="11" t="s">
        <v>4826</v>
      </c>
      <c r="F6316" s="10" t="s">
        <v>4748</v>
      </c>
      <c r="G6316" s="11" t="s">
        <v>4749</v>
      </c>
      <c r="H6316" s="42">
        <v>35828.084999999999</v>
      </c>
      <c r="I6316" s="42">
        <v>89.714823887152605</v>
      </c>
      <c r="J6316" s="42">
        <v>2031.69454514739</v>
      </c>
      <c r="K6316" s="42">
        <v>2121.4093690345499</v>
      </c>
      <c r="N6316" s="43"/>
    </row>
    <row r="6317" spans="1:14" x14ac:dyDescent="0.3">
      <c r="A6317" s="10" t="s">
        <v>9</v>
      </c>
      <c r="B6317" s="10" t="s">
        <v>199</v>
      </c>
      <c r="C6317" s="10" t="s">
        <v>4743</v>
      </c>
      <c r="D6317" s="10" t="s">
        <v>4766</v>
      </c>
      <c r="E6317" s="11" t="s">
        <v>4826</v>
      </c>
      <c r="F6317" s="10" t="s">
        <v>4760</v>
      </c>
      <c r="G6317" s="11" t="s">
        <v>4761</v>
      </c>
      <c r="H6317" s="42">
        <v>12795.7446</v>
      </c>
      <c r="I6317" s="42">
        <v>32.041008531125897</v>
      </c>
      <c r="J6317" s="42">
        <v>725.60519469549797</v>
      </c>
      <c r="K6317" s="42">
        <v>757.64620322662404</v>
      </c>
      <c r="N6317" s="43"/>
    </row>
    <row r="6318" spans="1:14" x14ac:dyDescent="0.3">
      <c r="A6318" s="10" t="s">
        <v>9</v>
      </c>
      <c r="B6318" s="10" t="s">
        <v>199</v>
      </c>
      <c r="C6318" s="10" t="s">
        <v>4743</v>
      </c>
      <c r="D6318" s="10" t="s">
        <v>4768</v>
      </c>
      <c r="E6318" s="11" t="s">
        <v>4827</v>
      </c>
      <c r="F6318" s="10" t="s">
        <v>13</v>
      </c>
      <c r="G6318" s="11" t="s">
        <v>415</v>
      </c>
      <c r="H6318" s="42">
        <v>0</v>
      </c>
      <c r="I6318" s="42">
        <v>0</v>
      </c>
      <c r="J6318" s="42">
        <v>0</v>
      </c>
      <c r="K6318" s="42">
        <v>0</v>
      </c>
      <c r="N6318" s="43"/>
    </row>
    <row r="6319" spans="1:14" x14ac:dyDescent="0.3">
      <c r="A6319" s="10" t="s">
        <v>9</v>
      </c>
      <c r="B6319" s="10" t="s">
        <v>199</v>
      </c>
      <c r="C6319" s="10" t="s">
        <v>4743</v>
      </c>
      <c r="D6319" s="10" t="s">
        <v>4768</v>
      </c>
      <c r="E6319" s="11" t="s">
        <v>4827</v>
      </c>
      <c r="F6319" s="10" t="s">
        <v>416</v>
      </c>
      <c r="G6319" s="11" t="s">
        <v>417</v>
      </c>
      <c r="H6319" s="42">
        <v>71999.470600000001</v>
      </c>
      <c r="I6319" s="42">
        <v>353.37589099492601</v>
      </c>
      <c r="J6319" s="42">
        <v>15107.2689934181</v>
      </c>
      <c r="K6319" s="42">
        <v>15460.644884412999</v>
      </c>
      <c r="N6319" s="43"/>
    </row>
    <row r="6320" spans="1:14" x14ac:dyDescent="0.3">
      <c r="A6320" s="10" t="s">
        <v>9</v>
      </c>
      <c r="B6320" s="10" t="s">
        <v>199</v>
      </c>
      <c r="C6320" s="10" t="s">
        <v>4743</v>
      </c>
      <c r="D6320" s="10" t="s">
        <v>4768</v>
      </c>
      <c r="E6320" s="11" t="s">
        <v>4827</v>
      </c>
      <c r="F6320" s="10" t="s">
        <v>4746</v>
      </c>
      <c r="G6320" s="11" t="s">
        <v>4747</v>
      </c>
      <c r="H6320" s="42">
        <v>5049.3135000000002</v>
      </c>
      <c r="I6320" s="42">
        <v>24.7822053425013</v>
      </c>
      <c r="J6320" s="42">
        <v>1059.4708125254199</v>
      </c>
      <c r="K6320" s="42">
        <v>1084.2530178679201</v>
      </c>
      <c r="N6320" s="43"/>
    </row>
    <row r="6321" spans="1:14" x14ac:dyDescent="0.3">
      <c r="A6321" s="10" t="s">
        <v>9</v>
      </c>
      <c r="B6321" s="10" t="s">
        <v>199</v>
      </c>
      <c r="C6321" s="10" t="s">
        <v>4743</v>
      </c>
      <c r="D6321" s="10" t="s">
        <v>4768</v>
      </c>
      <c r="E6321" s="11" t="s">
        <v>4827</v>
      </c>
      <c r="F6321" s="10" t="s">
        <v>4748</v>
      </c>
      <c r="G6321" s="11" t="s">
        <v>4749</v>
      </c>
      <c r="H6321" s="42">
        <v>173648.8187</v>
      </c>
      <c r="I6321" s="42">
        <v>1100.47634573304</v>
      </c>
      <c r="J6321" s="42">
        <v>24273.347310043198</v>
      </c>
      <c r="K6321" s="42">
        <v>25373.823655776301</v>
      </c>
      <c r="N6321" s="43"/>
    </row>
    <row r="6322" spans="1:14" x14ac:dyDescent="0.3">
      <c r="A6322" s="10" t="s">
        <v>9</v>
      </c>
      <c r="B6322" s="10" t="s">
        <v>199</v>
      </c>
      <c r="C6322" s="10" t="s">
        <v>4743</v>
      </c>
      <c r="D6322" s="10" t="s">
        <v>4768</v>
      </c>
      <c r="E6322" s="11" t="s">
        <v>4827</v>
      </c>
      <c r="F6322" s="10" t="s">
        <v>4833</v>
      </c>
      <c r="G6322" s="11" t="s">
        <v>4834</v>
      </c>
      <c r="H6322" s="42">
        <v>123457.531</v>
      </c>
      <c r="I6322" s="42">
        <v>782.39572027716997</v>
      </c>
      <c r="J6322" s="42">
        <v>0</v>
      </c>
      <c r="K6322" s="42">
        <v>782.39572027716997</v>
      </c>
      <c r="N6322" s="43"/>
    </row>
    <row r="6323" spans="1:14" x14ac:dyDescent="0.3">
      <c r="A6323" s="10" t="s">
        <v>9</v>
      </c>
      <c r="B6323" s="10" t="s">
        <v>199</v>
      </c>
      <c r="C6323" s="10" t="s">
        <v>4743</v>
      </c>
      <c r="D6323" s="10" t="s">
        <v>4768</v>
      </c>
      <c r="E6323" s="11" t="s">
        <v>4827</v>
      </c>
      <c r="F6323" s="10" t="s">
        <v>4760</v>
      </c>
      <c r="G6323" s="11" t="s">
        <v>4761</v>
      </c>
      <c r="H6323" s="42">
        <v>43412.204599999997</v>
      </c>
      <c r="I6323" s="42">
        <v>275.11908643326001</v>
      </c>
      <c r="J6323" s="42">
        <v>6068.3368275108096</v>
      </c>
      <c r="K6323" s="42">
        <v>6343.4559139440698</v>
      </c>
      <c r="N6323" s="43"/>
    </row>
    <row r="6324" spans="1:14" x14ac:dyDescent="0.3">
      <c r="A6324" s="10" t="s">
        <v>9</v>
      </c>
      <c r="B6324" s="10" t="s">
        <v>199</v>
      </c>
      <c r="C6324" s="10" t="s">
        <v>4743</v>
      </c>
      <c r="D6324" s="10" t="s">
        <v>4770</v>
      </c>
      <c r="E6324" s="11" t="s">
        <v>4763</v>
      </c>
      <c r="F6324" s="10" t="s">
        <v>13</v>
      </c>
      <c r="G6324" s="11" t="s">
        <v>415</v>
      </c>
      <c r="H6324" s="42">
        <v>0</v>
      </c>
      <c r="I6324" s="42">
        <v>0</v>
      </c>
      <c r="J6324" s="42">
        <v>0</v>
      </c>
      <c r="K6324" s="42">
        <v>0</v>
      </c>
      <c r="N6324" s="43"/>
    </row>
    <row r="6325" spans="1:14" x14ac:dyDescent="0.3">
      <c r="A6325" s="10" t="s">
        <v>9</v>
      </c>
      <c r="B6325" s="10" t="s">
        <v>199</v>
      </c>
      <c r="C6325" s="10" t="s">
        <v>4743</v>
      </c>
      <c r="D6325" s="10" t="s">
        <v>4770</v>
      </c>
      <c r="E6325" s="11" t="s">
        <v>4763</v>
      </c>
      <c r="F6325" s="10" t="s">
        <v>416</v>
      </c>
      <c r="G6325" s="11" t="s">
        <v>417</v>
      </c>
      <c r="H6325" s="42">
        <v>26486.498599999999</v>
      </c>
      <c r="I6325" s="42">
        <v>108.723377553625</v>
      </c>
      <c r="J6325" s="42">
        <v>3103.60780811831</v>
      </c>
      <c r="K6325" s="42">
        <v>3212.3311856719301</v>
      </c>
      <c r="N6325" s="43"/>
    </row>
    <row r="6326" spans="1:14" x14ac:dyDescent="0.3">
      <c r="A6326" s="10" t="s">
        <v>9</v>
      </c>
      <c r="B6326" s="10" t="s">
        <v>199</v>
      </c>
      <c r="C6326" s="10" t="s">
        <v>4743</v>
      </c>
      <c r="D6326" s="10" t="s">
        <v>4770</v>
      </c>
      <c r="E6326" s="11" t="s">
        <v>4763</v>
      </c>
      <c r="F6326" s="10" t="s">
        <v>4746</v>
      </c>
      <c r="G6326" s="11" t="s">
        <v>4747</v>
      </c>
      <c r="H6326" s="42">
        <v>31911.444</v>
      </c>
      <c r="I6326" s="42">
        <v>130.99202114894601</v>
      </c>
      <c r="J6326" s="42">
        <v>3739.28651580519</v>
      </c>
      <c r="K6326" s="42">
        <v>3870.2785369541398</v>
      </c>
      <c r="N6326" s="43"/>
    </row>
    <row r="6327" spans="1:14" x14ac:dyDescent="0.3">
      <c r="A6327" s="10" t="s">
        <v>9</v>
      </c>
      <c r="B6327" s="10" t="s">
        <v>199</v>
      </c>
      <c r="C6327" s="10" t="s">
        <v>4743</v>
      </c>
      <c r="D6327" s="10" t="s">
        <v>4770</v>
      </c>
      <c r="E6327" s="11" t="s">
        <v>4763</v>
      </c>
      <c r="F6327" s="10" t="s">
        <v>4748</v>
      </c>
      <c r="G6327" s="11" t="s">
        <v>4749</v>
      </c>
      <c r="H6327" s="42">
        <v>155061.8181</v>
      </c>
      <c r="I6327" s="42">
        <v>815.77935792475398</v>
      </c>
      <c r="J6327" s="42">
        <v>47.656637066743102</v>
      </c>
      <c r="K6327" s="42">
        <v>863.43599499149695</v>
      </c>
      <c r="N6327" s="43"/>
    </row>
    <row r="6328" spans="1:14" x14ac:dyDescent="0.3">
      <c r="A6328" s="10" t="s">
        <v>9</v>
      </c>
      <c r="B6328" s="10" t="s">
        <v>199</v>
      </c>
      <c r="C6328" s="10" t="s">
        <v>4743</v>
      </c>
      <c r="D6328" s="10" t="s">
        <v>4770</v>
      </c>
      <c r="E6328" s="11" t="s">
        <v>4763</v>
      </c>
      <c r="F6328" s="10" t="s">
        <v>4760</v>
      </c>
      <c r="G6328" s="11" t="s">
        <v>4761</v>
      </c>
      <c r="H6328" s="42">
        <v>52262.738299999997</v>
      </c>
      <c r="I6328" s="42">
        <v>274.95397387544801</v>
      </c>
      <c r="J6328" s="42">
        <v>16.062409051847599</v>
      </c>
      <c r="K6328" s="42">
        <v>291.01638292729598</v>
      </c>
      <c r="N6328" s="43"/>
    </row>
    <row r="6329" spans="1:14" x14ac:dyDescent="0.3">
      <c r="A6329" s="10" t="s">
        <v>9</v>
      </c>
      <c r="B6329" s="10" t="s">
        <v>199</v>
      </c>
      <c r="C6329" s="10" t="s">
        <v>4743</v>
      </c>
      <c r="D6329" s="10" t="s">
        <v>4770</v>
      </c>
      <c r="E6329" s="11" t="s">
        <v>4763</v>
      </c>
      <c r="F6329" s="10" t="s">
        <v>71</v>
      </c>
      <c r="G6329" s="11" t="s">
        <v>4778</v>
      </c>
      <c r="H6329" s="42">
        <v>7658.7465000000002</v>
      </c>
      <c r="I6329" s="42">
        <v>31.438085075747001</v>
      </c>
      <c r="J6329" s="42">
        <v>897.42876379324605</v>
      </c>
      <c r="K6329" s="42">
        <v>928.86684886899297</v>
      </c>
      <c r="N6329" s="43"/>
    </row>
    <row r="6330" spans="1:14" x14ac:dyDescent="0.3">
      <c r="A6330" s="10" t="s">
        <v>9</v>
      </c>
      <c r="B6330" s="10" t="s">
        <v>199</v>
      </c>
      <c r="C6330" s="10" t="s">
        <v>4743</v>
      </c>
      <c r="D6330" s="10" t="s">
        <v>4772</v>
      </c>
      <c r="E6330" s="11" t="s">
        <v>6411</v>
      </c>
      <c r="F6330" s="10" t="s">
        <v>13</v>
      </c>
      <c r="G6330" s="11" t="s">
        <v>415</v>
      </c>
      <c r="H6330" s="42">
        <v>0</v>
      </c>
      <c r="I6330" s="42">
        <v>0</v>
      </c>
      <c r="J6330" s="42">
        <v>0</v>
      </c>
      <c r="K6330" s="42">
        <v>0</v>
      </c>
      <c r="N6330" s="43"/>
    </row>
    <row r="6331" spans="1:14" x14ac:dyDescent="0.3">
      <c r="A6331" s="10" t="s">
        <v>9</v>
      </c>
      <c r="B6331" s="10" t="s">
        <v>199</v>
      </c>
      <c r="C6331" s="10" t="s">
        <v>4743</v>
      </c>
      <c r="D6331" s="10" t="s">
        <v>4772</v>
      </c>
      <c r="E6331" s="11" t="s">
        <v>6411</v>
      </c>
      <c r="F6331" s="10" t="s">
        <v>416</v>
      </c>
      <c r="G6331" s="11" t="s">
        <v>417</v>
      </c>
      <c r="H6331" s="42">
        <v>57219.7883</v>
      </c>
      <c r="I6331" s="42">
        <v>232.528010655305</v>
      </c>
      <c r="J6331" s="42">
        <v>14076.1956831405</v>
      </c>
      <c r="K6331" s="42">
        <v>14308.723693795801</v>
      </c>
      <c r="N6331" s="43"/>
    </row>
    <row r="6332" spans="1:14" x14ac:dyDescent="0.3">
      <c r="A6332" s="10" t="s">
        <v>9</v>
      </c>
      <c r="B6332" s="10" t="s">
        <v>199</v>
      </c>
      <c r="C6332" s="10" t="s">
        <v>4743</v>
      </c>
      <c r="D6332" s="10" t="s">
        <v>4772</v>
      </c>
      <c r="E6332" s="11" t="s">
        <v>6411</v>
      </c>
      <c r="F6332" s="10" t="s">
        <v>4746</v>
      </c>
      <c r="G6332" s="11" t="s">
        <v>4747</v>
      </c>
      <c r="H6332" s="42">
        <v>147601.04509999999</v>
      </c>
      <c r="I6332" s="42">
        <v>599.81657294038905</v>
      </c>
      <c r="J6332" s="42">
        <v>36310.186591737503</v>
      </c>
      <c r="K6332" s="42">
        <v>36910.003164677903</v>
      </c>
      <c r="N6332" s="43"/>
    </row>
    <row r="6333" spans="1:14" x14ac:dyDescent="0.3">
      <c r="A6333" s="10" t="s">
        <v>9</v>
      </c>
      <c r="B6333" s="10" t="s">
        <v>199</v>
      </c>
      <c r="C6333" s="10" t="s">
        <v>4743</v>
      </c>
      <c r="D6333" s="10" t="s">
        <v>4772</v>
      </c>
      <c r="E6333" s="11" t="s">
        <v>6411</v>
      </c>
      <c r="F6333" s="10" t="s">
        <v>4815</v>
      </c>
      <c r="G6333" s="11" t="s">
        <v>4816</v>
      </c>
      <c r="H6333" s="42">
        <v>0</v>
      </c>
      <c r="I6333" s="42">
        <v>0</v>
      </c>
      <c r="J6333" s="42">
        <v>0</v>
      </c>
      <c r="K6333" s="42">
        <v>0</v>
      </c>
      <c r="N6333" s="43"/>
    </row>
    <row r="6334" spans="1:14" x14ac:dyDescent="0.3">
      <c r="A6334" s="10" t="s">
        <v>9</v>
      </c>
      <c r="B6334" s="10" t="s">
        <v>199</v>
      </c>
      <c r="C6334" s="10" t="s">
        <v>4743</v>
      </c>
      <c r="D6334" s="10" t="s">
        <v>4772</v>
      </c>
      <c r="E6334" s="11" t="s">
        <v>6411</v>
      </c>
      <c r="F6334" s="10" t="s">
        <v>4748</v>
      </c>
      <c r="G6334" s="11" t="s">
        <v>4749</v>
      </c>
      <c r="H6334" s="42">
        <v>84675.86</v>
      </c>
      <c r="I6334" s="42">
        <v>436.94946594058302</v>
      </c>
      <c r="J6334" s="42">
        <v>8511.5827499615098</v>
      </c>
      <c r="K6334" s="42">
        <v>8948.5322159020907</v>
      </c>
      <c r="N6334" s="43"/>
    </row>
    <row r="6335" spans="1:14" x14ac:dyDescent="0.3">
      <c r="A6335" s="10" t="s">
        <v>9</v>
      </c>
      <c r="B6335" s="10" t="s">
        <v>199</v>
      </c>
      <c r="C6335" s="10" t="s">
        <v>4743</v>
      </c>
      <c r="D6335" s="10" t="s">
        <v>4772</v>
      </c>
      <c r="E6335" s="11" t="s">
        <v>6411</v>
      </c>
      <c r="F6335" s="10" t="s">
        <v>4817</v>
      </c>
      <c r="G6335" s="11" t="s">
        <v>4818</v>
      </c>
      <c r="H6335" s="42">
        <v>27076.583200000001</v>
      </c>
      <c r="I6335" s="42">
        <v>139.722212946117</v>
      </c>
      <c r="J6335" s="42">
        <v>0</v>
      </c>
      <c r="K6335" s="42">
        <v>139.722212946117</v>
      </c>
      <c r="N6335" s="43"/>
    </row>
    <row r="6336" spans="1:14" x14ac:dyDescent="0.3">
      <c r="A6336" s="10" t="s">
        <v>9</v>
      </c>
      <c r="B6336" s="10" t="s">
        <v>199</v>
      </c>
      <c r="C6336" s="10" t="s">
        <v>4743</v>
      </c>
      <c r="D6336" s="10" t="s">
        <v>4772</v>
      </c>
      <c r="E6336" s="11" t="s">
        <v>6411</v>
      </c>
      <c r="F6336" s="10" t="s">
        <v>4760</v>
      </c>
      <c r="G6336" s="11" t="s">
        <v>4761</v>
      </c>
      <c r="H6336" s="42">
        <v>40984.100899999998</v>
      </c>
      <c r="I6336" s="42">
        <v>211.488622322986</v>
      </c>
      <c r="J6336" s="42">
        <v>4119.7050228738099</v>
      </c>
      <c r="K6336" s="42">
        <v>4331.1936451968004</v>
      </c>
      <c r="N6336" s="43"/>
    </row>
    <row r="6337" spans="1:14" x14ac:dyDescent="0.3">
      <c r="A6337" s="10" t="s">
        <v>9</v>
      </c>
      <c r="B6337" s="10" t="s">
        <v>199</v>
      </c>
      <c r="C6337" s="10" t="s">
        <v>4743</v>
      </c>
      <c r="D6337" s="10" t="s">
        <v>4774</v>
      </c>
      <c r="E6337" s="11" t="s">
        <v>4954</v>
      </c>
      <c r="F6337" s="10" t="s">
        <v>416</v>
      </c>
      <c r="G6337" s="11" t="s">
        <v>417</v>
      </c>
      <c r="H6337" s="42">
        <v>24377.4568</v>
      </c>
      <c r="I6337" s="42">
        <v>262.88985747034599</v>
      </c>
      <c r="J6337" s="42">
        <v>3795.62401984081</v>
      </c>
      <c r="K6337" s="42">
        <v>4058.5138773111598</v>
      </c>
      <c r="N6337" s="43"/>
    </row>
    <row r="6338" spans="1:14" x14ac:dyDescent="0.3">
      <c r="A6338" s="10" t="s">
        <v>9</v>
      </c>
      <c r="B6338" s="10" t="s">
        <v>199</v>
      </c>
      <c r="C6338" s="10" t="s">
        <v>4743</v>
      </c>
      <c r="D6338" s="10" t="s">
        <v>4774</v>
      </c>
      <c r="E6338" s="11" t="s">
        <v>4954</v>
      </c>
      <c r="F6338" s="10" t="s">
        <v>4746</v>
      </c>
      <c r="G6338" s="11" t="s">
        <v>4747</v>
      </c>
      <c r="H6338" s="42">
        <v>0</v>
      </c>
      <c r="I6338" s="42">
        <v>0</v>
      </c>
      <c r="J6338" s="42">
        <v>0</v>
      </c>
      <c r="K6338" s="42">
        <v>0</v>
      </c>
      <c r="N6338" s="43"/>
    </row>
    <row r="6339" spans="1:14" x14ac:dyDescent="0.3">
      <c r="A6339" s="10" t="s">
        <v>9</v>
      </c>
      <c r="B6339" s="10" t="s">
        <v>199</v>
      </c>
      <c r="C6339" s="10" t="s">
        <v>4743</v>
      </c>
      <c r="D6339" s="10" t="s">
        <v>4774</v>
      </c>
      <c r="E6339" s="11" t="s">
        <v>4954</v>
      </c>
      <c r="F6339" s="10" t="s">
        <v>4748</v>
      </c>
      <c r="G6339" s="11" t="s">
        <v>4749</v>
      </c>
      <c r="H6339" s="42">
        <v>167308.644</v>
      </c>
      <c r="I6339" s="42">
        <v>2112.3285084757799</v>
      </c>
      <c r="J6339" s="42">
        <v>15136.3705190983</v>
      </c>
      <c r="K6339" s="42">
        <v>17248.699027574101</v>
      </c>
      <c r="N6339" s="43"/>
    </row>
    <row r="6340" spans="1:14" x14ac:dyDescent="0.3">
      <c r="A6340" s="10" t="s">
        <v>9</v>
      </c>
      <c r="B6340" s="10" t="s">
        <v>199</v>
      </c>
      <c r="C6340" s="10" t="s">
        <v>4743</v>
      </c>
      <c r="D6340" s="10" t="s">
        <v>4774</v>
      </c>
      <c r="E6340" s="11" t="s">
        <v>4954</v>
      </c>
      <c r="F6340" s="10" t="s">
        <v>4817</v>
      </c>
      <c r="G6340" s="11" t="s">
        <v>4818</v>
      </c>
      <c r="H6340" s="42">
        <v>116838.4648</v>
      </c>
      <c r="I6340" s="42">
        <v>1475.1253384981701</v>
      </c>
      <c r="J6340" s="42">
        <v>0</v>
      </c>
      <c r="K6340" s="42">
        <v>1475.1253384981701</v>
      </c>
      <c r="N6340" s="43"/>
    </row>
    <row r="6341" spans="1:14" x14ac:dyDescent="0.3">
      <c r="A6341" s="10" t="s">
        <v>9</v>
      </c>
      <c r="B6341" s="10" t="s">
        <v>199</v>
      </c>
      <c r="C6341" s="10" t="s">
        <v>4743</v>
      </c>
      <c r="D6341" s="10" t="s">
        <v>4774</v>
      </c>
      <c r="E6341" s="11" t="s">
        <v>4954</v>
      </c>
      <c r="F6341" s="10" t="s">
        <v>4760</v>
      </c>
      <c r="G6341" s="11" t="s">
        <v>4761</v>
      </c>
      <c r="H6341" s="42">
        <v>42016.424200000001</v>
      </c>
      <c r="I6341" s="42">
        <v>530.47163900636099</v>
      </c>
      <c r="J6341" s="42">
        <v>3801.2152208595298</v>
      </c>
      <c r="K6341" s="42">
        <v>4331.6868598658903</v>
      </c>
      <c r="N6341" s="43"/>
    </row>
    <row r="6342" spans="1:14" x14ac:dyDescent="0.3">
      <c r="A6342" s="10" t="s">
        <v>9</v>
      </c>
      <c r="B6342" s="10" t="s">
        <v>199</v>
      </c>
      <c r="C6342" s="10" t="s">
        <v>4743</v>
      </c>
      <c r="D6342" s="10" t="s">
        <v>4776</v>
      </c>
      <c r="E6342" s="11" t="s">
        <v>6412</v>
      </c>
      <c r="F6342" s="10" t="s">
        <v>416</v>
      </c>
      <c r="G6342" s="11" t="s">
        <v>417</v>
      </c>
      <c r="H6342" s="42">
        <v>28007.285899999999</v>
      </c>
      <c r="I6342" s="42">
        <v>117.448189500216</v>
      </c>
      <c r="J6342" s="42">
        <v>6754.7590576029897</v>
      </c>
      <c r="K6342" s="42">
        <v>6872.2072471031997</v>
      </c>
      <c r="N6342" s="43"/>
    </row>
    <row r="6343" spans="1:14" x14ac:dyDescent="0.3">
      <c r="A6343" s="10" t="s">
        <v>9</v>
      </c>
      <c r="B6343" s="10" t="s">
        <v>199</v>
      </c>
      <c r="C6343" s="10" t="s">
        <v>4743</v>
      </c>
      <c r="D6343" s="10" t="s">
        <v>4776</v>
      </c>
      <c r="E6343" s="11" t="s">
        <v>6412</v>
      </c>
      <c r="F6343" s="10" t="s">
        <v>4746</v>
      </c>
      <c r="G6343" s="11" t="s">
        <v>4747</v>
      </c>
      <c r="H6343" s="42">
        <v>14081.011200000001</v>
      </c>
      <c r="I6343" s="42">
        <v>59.048537262539497</v>
      </c>
      <c r="J6343" s="42">
        <v>3396.0390842092402</v>
      </c>
      <c r="K6343" s="42">
        <v>3455.08762147177</v>
      </c>
      <c r="N6343" s="43"/>
    </row>
    <row r="6344" spans="1:14" x14ac:dyDescent="0.3">
      <c r="A6344" s="10" t="s">
        <v>9</v>
      </c>
      <c r="B6344" s="10" t="s">
        <v>199</v>
      </c>
      <c r="C6344" s="10" t="s">
        <v>4743</v>
      </c>
      <c r="D6344" s="10" t="s">
        <v>4776</v>
      </c>
      <c r="E6344" s="11" t="s">
        <v>6412</v>
      </c>
      <c r="F6344" s="10" t="s">
        <v>4833</v>
      </c>
      <c r="G6344" s="11" t="s">
        <v>4834</v>
      </c>
      <c r="H6344" s="42">
        <v>83093.439299999998</v>
      </c>
      <c r="I6344" s="42">
        <v>348.45125835146899</v>
      </c>
      <c r="J6344" s="42">
        <v>0</v>
      </c>
      <c r="K6344" s="42">
        <v>348.45125835146899</v>
      </c>
      <c r="N6344" s="43"/>
    </row>
    <row r="6345" spans="1:14" x14ac:dyDescent="0.3">
      <c r="A6345" s="10" t="s">
        <v>9</v>
      </c>
      <c r="B6345" s="10" t="s">
        <v>199</v>
      </c>
      <c r="C6345" s="10" t="s">
        <v>4743</v>
      </c>
      <c r="D6345" s="10" t="s">
        <v>4776</v>
      </c>
      <c r="E6345" s="11" t="s">
        <v>6412</v>
      </c>
      <c r="F6345" s="10" t="s">
        <v>4817</v>
      </c>
      <c r="G6345" s="11" t="s">
        <v>4818</v>
      </c>
      <c r="H6345" s="42">
        <v>58799.826699999998</v>
      </c>
      <c r="I6345" s="42">
        <v>246.57630944796699</v>
      </c>
      <c r="J6345" s="42">
        <v>0</v>
      </c>
      <c r="K6345" s="42">
        <v>246.57630944796699</v>
      </c>
      <c r="N6345" s="43"/>
    </row>
    <row r="6346" spans="1:14" x14ac:dyDescent="0.3">
      <c r="A6346" s="10" t="s">
        <v>9</v>
      </c>
      <c r="B6346" s="10" t="s">
        <v>199</v>
      </c>
      <c r="C6346" s="10" t="s">
        <v>4743</v>
      </c>
      <c r="D6346" s="10" t="s">
        <v>4776</v>
      </c>
      <c r="E6346" s="11" t="s">
        <v>6412</v>
      </c>
      <c r="F6346" s="10" t="s">
        <v>4838</v>
      </c>
      <c r="G6346" s="11" t="s">
        <v>4839</v>
      </c>
      <c r="H6346" s="42">
        <v>177146.51250000001</v>
      </c>
      <c r="I6346" s="42">
        <v>728.68665477069896</v>
      </c>
      <c r="J6346" s="42">
        <v>40987.237552885599</v>
      </c>
      <c r="K6346" s="42">
        <v>41715.924207656302</v>
      </c>
      <c r="N6346" s="43"/>
    </row>
    <row r="6347" spans="1:14" x14ac:dyDescent="0.3">
      <c r="A6347" s="10" t="s">
        <v>9</v>
      </c>
      <c r="B6347" s="10" t="s">
        <v>199</v>
      </c>
      <c r="C6347" s="10" t="s">
        <v>4743</v>
      </c>
      <c r="D6347" s="10" t="s">
        <v>4776</v>
      </c>
      <c r="E6347" s="11" t="s">
        <v>6412</v>
      </c>
      <c r="F6347" s="10" t="s">
        <v>4840</v>
      </c>
      <c r="G6347" s="11" t="s">
        <v>4841</v>
      </c>
      <c r="H6347" s="42">
        <v>55967.541400000002</v>
      </c>
      <c r="I6347" s="42">
        <v>230.220736279547</v>
      </c>
      <c r="J6347" s="42">
        <v>12949.4782780938</v>
      </c>
      <c r="K6347" s="42">
        <v>13179.6990143734</v>
      </c>
      <c r="N6347" s="43"/>
    </row>
    <row r="6348" spans="1:14" x14ac:dyDescent="0.3">
      <c r="A6348" s="10" t="s">
        <v>9</v>
      </c>
      <c r="B6348" s="10" t="s">
        <v>199</v>
      </c>
      <c r="C6348" s="10" t="s">
        <v>4743</v>
      </c>
      <c r="D6348" s="10" t="s">
        <v>4835</v>
      </c>
      <c r="E6348" s="11" t="s">
        <v>4773</v>
      </c>
      <c r="F6348" s="10" t="s">
        <v>416</v>
      </c>
      <c r="G6348" s="11" t="s">
        <v>417</v>
      </c>
      <c r="H6348" s="42">
        <v>7667.4236000000001</v>
      </c>
      <c r="I6348" s="42">
        <v>83.345456126276304</v>
      </c>
      <c r="J6348" s="42">
        <v>1881.5442616795001</v>
      </c>
      <c r="K6348" s="42">
        <v>1964.88971780577</v>
      </c>
      <c r="N6348" s="43"/>
    </row>
    <row r="6349" spans="1:14" x14ac:dyDescent="0.3">
      <c r="A6349" s="10" t="s">
        <v>9</v>
      </c>
      <c r="B6349" s="10" t="s">
        <v>199</v>
      </c>
      <c r="C6349" s="10" t="s">
        <v>4743</v>
      </c>
      <c r="D6349" s="10" t="s">
        <v>4835</v>
      </c>
      <c r="E6349" s="11" t="s">
        <v>4773</v>
      </c>
      <c r="F6349" s="10" t="s">
        <v>4746</v>
      </c>
      <c r="G6349" s="11" t="s">
        <v>4747</v>
      </c>
      <c r="H6349" s="42">
        <v>16949.041700000002</v>
      </c>
      <c r="I6349" s="42">
        <v>184.237324068611</v>
      </c>
      <c r="J6349" s="42">
        <v>4159.2031047651999</v>
      </c>
      <c r="K6349" s="42">
        <v>4343.4404288338101</v>
      </c>
      <c r="N6349" s="43"/>
    </row>
    <row r="6350" spans="1:14" x14ac:dyDescent="0.3">
      <c r="A6350" s="10" t="s">
        <v>9</v>
      </c>
      <c r="B6350" s="10" t="s">
        <v>199</v>
      </c>
      <c r="C6350" s="10" t="s">
        <v>4743</v>
      </c>
      <c r="D6350" s="10" t="s">
        <v>4835</v>
      </c>
      <c r="E6350" s="11" t="s">
        <v>4773</v>
      </c>
      <c r="F6350" s="10" t="s">
        <v>4748</v>
      </c>
      <c r="G6350" s="11" t="s">
        <v>4749</v>
      </c>
      <c r="H6350" s="42">
        <v>138426.94039999999</v>
      </c>
      <c r="I6350" s="42">
        <v>1719.92895438953</v>
      </c>
      <c r="J6350" s="42">
        <v>32198.924661893401</v>
      </c>
      <c r="K6350" s="42">
        <v>33918.853616282897</v>
      </c>
      <c r="N6350" s="43"/>
    </row>
    <row r="6351" spans="1:14" x14ac:dyDescent="0.3">
      <c r="A6351" s="10" t="s">
        <v>9</v>
      </c>
      <c r="B6351" s="10" t="s">
        <v>199</v>
      </c>
      <c r="C6351" s="10" t="s">
        <v>4743</v>
      </c>
      <c r="D6351" s="10" t="s">
        <v>4835</v>
      </c>
      <c r="E6351" s="11" t="s">
        <v>4773</v>
      </c>
      <c r="F6351" s="10" t="s">
        <v>4817</v>
      </c>
      <c r="G6351" s="11" t="s">
        <v>4818</v>
      </c>
      <c r="H6351" s="42">
        <v>214134.12289999999</v>
      </c>
      <c r="I6351" s="42">
        <v>2660.5765976368898</v>
      </c>
      <c r="J6351" s="42">
        <v>0</v>
      </c>
      <c r="K6351" s="42">
        <v>2660.5765976368898</v>
      </c>
      <c r="N6351" s="43"/>
    </row>
    <row r="6352" spans="1:14" x14ac:dyDescent="0.3">
      <c r="A6352" s="10" t="s">
        <v>9</v>
      </c>
      <c r="B6352" s="10" t="s">
        <v>199</v>
      </c>
      <c r="C6352" s="10" t="s">
        <v>4743</v>
      </c>
      <c r="D6352" s="10" t="s">
        <v>4835</v>
      </c>
      <c r="E6352" s="11" t="s">
        <v>4773</v>
      </c>
      <c r="F6352" s="10" t="s">
        <v>4760</v>
      </c>
      <c r="G6352" s="11" t="s">
        <v>4761</v>
      </c>
      <c r="H6352" s="42">
        <v>48465.267500000002</v>
      </c>
      <c r="I6352" s="42">
        <v>602.17192224621999</v>
      </c>
      <c r="J6352" s="42">
        <v>11273.307719152601</v>
      </c>
      <c r="K6352" s="42">
        <v>11875.479641398801</v>
      </c>
      <c r="N6352" s="43"/>
    </row>
    <row r="6353" spans="1:14" x14ac:dyDescent="0.3">
      <c r="A6353" s="10" t="s">
        <v>9</v>
      </c>
      <c r="B6353" s="10" t="s">
        <v>199</v>
      </c>
      <c r="C6353" s="10" t="s">
        <v>4743</v>
      </c>
      <c r="D6353" s="10" t="s">
        <v>4836</v>
      </c>
      <c r="E6353" s="11" t="s">
        <v>5028</v>
      </c>
      <c r="F6353" s="10" t="s">
        <v>416</v>
      </c>
      <c r="G6353" s="11" t="s">
        <v>417</v>
      </c>
      <c r="H6353" s="42">
        <v>74830.647100000002</v>
      </c>
      <c r="I6353" s="42">
        <v>195.06107010087899</v>
      </c>
      <c r="J6353" s="42">
        <v>1663.4884958026701</v>
      </c>
      <c r="K6353" s="42">
        <v>1858.54956590355</v>
      </c>
      <c r="N6353" s="43"/>
    </row>
    <row r="6354" spans="1:14" x14ac:dyDescent="0.3">
      <c r="A6354" s="10" t="s">
        <v>9</v>
      </c>
      <c r="B6354" s="10" t="s">
        <v>199</v>
      </c>
      <c r="C6354" s="10" t="s">
        <v>4743</v>
      </c>
      <c r="D6354" s="10" t="s">
        <v>4836</v>
      </c>
      <c r="E6354" s="11" t="s">
        <v>5028</v>
      </c>
      <c r="F6354" s="10" t="s">
        <v>4746</v>
      </c>
      <c r="G6354" s="11" t="s">
        <v>4747</v>
      </c>
      <c r="H6354" s="42">
        <v>8055.4237999999996</v>
      </c>
      <c r="I6354" s="42">
        <v>20.998075534938799</v>
      </c>
      <c r="J6354" s="42">
        <v>179.07241597875799</v>
      </c>
      <c r="K6354" s="42">
        <v>200.07049151369699</v>
      </c>
      <c r="N6354" s="43"/>
    </row>
    <row r="6355" spans="1:14" x14ac:dyDescent="0.3">
      <c r="A6355" s="10" t="s">
        <v>9</v>
      </c>
      <c r="B6355" s="10" t="s">
        <v>199</v>
      </c>
      <c r="C6355" s="10" t="s">
        <v>4743</v>
      </c>
      <c r="D6355" s="10" t="s">
        <v>4836</v>
      </c>
      <c r="E6355" s="11" t="s">
        <v>5028</v>
      </c>
      <c r="F6355" s="10" t="s">
        <v>4815</v>
      </c>
      <c r="G6355" s="11" t="s">
        <v>4816</v>
      </c>
      <c r="H6355" s="42">
        <v>23164.808000000001</v>
      </c>
      <c r="I6355" s="42">
        <v>61.3724140572632</v>
      </c>
      <c r="J6355" s="42">
        <v>22.677582787994702</v>
      </c>
      <c r="K6355" s="42">
        <v>84.049996845257894</v>
      </c>
      <c r="N6355" s="43"/>
    </row>
    <row r="6356" spans="1:14" x14ac:dyDescent="0.3">
      <c r="A6356" s="10" t="s">
        <v>9</v>
      </c>
      <c r="B6356" s="10" t="s">
        <v>199</v>
      </c>
      <c r="C6356" s="10" t="s">
        <v>4743</v>
      </c>
      <c r="D6356" s="10" t="s">
        <v>4836</v>
      </c>
      <c r="E6356" s="11" t="s">
        <v>5028</v>
      </c>
      <c r="F6356" s="10" t="s">
        <v>4748</v>
      </c>
      <c r="G6356" s="11" t="s">
        <v>4749</v>
      </c>
      <c r="H6356" s="42">
        <v>30100.096699999998</v>
      </c>
      <c r="I6356" s="42">
        <v>79.746639854447906</v>
      </c>
      <c r="J6356" s="42">
        <v>29.467001667496099</v>
      </c>
      <c r="K6356" s="42">
        <v>109.213641521944</v>
      </c>
      <c r="N6356" s="43"/>
    </row>
    <row r="6357" spans="1:14" x14ac:dyDescent="0.3">
      <c r="A6357" s="10" t="s">
        <v>9</v>
      </c>
      <c r="B6357" s="10" t="s">
        <v>199</v>
      </c>
      <c r="C6357" s="10" t="s">
        <v>4743</v>
      </c>
      <c r="D6357" s="10" t="s">
        <v>4836</v>
      </c>
      <c r="E6357" s="11" t="s">
        <v>5028</v>
      </c>
      <c r="F6357" s="10" t="s">
        <v>4817</v>
      </c>
      <c r="G6357" s="11" t="s">
        <v>4818</v>
      </c>
      <c r="H6357" s="42">
        <v>50151.101600000002</v>
      </c>
      <c r="I6357" s="42">
        <v>132.869401512975</v>
      </c>
      <c r="J6357" s="42">
        <v>0</v>
      </c>
      <c r="K6357" s="42">
        <v>132.869401512975</v>
      </c>
      <c r="N6357" s="43"/>
    </row>
    <row r="6358" spans="1:14" x14ac:dyDescent="0.3">
      <c r="A6358" s="10" t="s">
        <v>9</v>
      </c>
      <c r="B6358" s="10" t="s">
        <v>199</v>
      </c>
      <c r="C6358" s="10" t="s">
        <v>4743</v>
      </c>
      <c r="D6358" s="10" t="s">
        <v>4836</v>
      </c>
      <c r="E6358" s="11" t="s">
        <v>5028</v>
      </c>
      <c r="F6358" s="10" t="s">
        <v>4760</v>
      </c>
      <c r="G6358" s="11" t="s">
        <v>4761</v>
      </c>
      <c r="H6358" s="42">
        <v>15710.552100000001</v>
      </c>
      <c r="I6358" s="42">
        <v>41.623246193622499</v>
      </c>
      <c r="J6358" s="42">
        <v>15.380112155605399</v>
      </c>
      <c r="K6358" s="42">
        <v>57.003358349227902</v>
      </c>
      <c r="N6358" s="43"/>
    </row>
    <row r="6359" spans="1:14" x14ac:dyDescent="0.3">
      <c r="A6359" s="10" t="s">
        <v>9</v>
      </c>
      <c r="B6359" s="10" t="s">
        <v>199</v>
      </c>
      <c r="C6359" s="10" t="s">
        <v>4743</v>
      </c>
      <c r="D6359" s="10" t="s">
        <v>4836</v>
      </c>
      <c r="E6359" s="11" t="s">
        <v>5028</v>
      </c>
      <c r="F6359" s="10" t="s">
        <v>71</v>
      </c>
      <c r="G6359" s="11" t="s">
        <v>4778</v>
      </c>
      <c r="H6359" s="42">
        <v>0</v>
      </c>
      <c r="I6359" s="42">
        <v>0</v>
      </c>
      <c r="J6359" s="42">
        <v>0</v>
      </c>
      <c r="K6359" s="42">
        <v>0</v>
      </c>
      <c r="N6359" s="43"/>
    </row>
    <row r="6360" spans="1:14" x14ac:dyDescent="0.3">
      <c r="A6360" s="10" t="s">
        <v>9</v>
      </c>
      <c r="B6360" s="10" t="s">
        <v>199</v>
      </c>
      <c r="C6360" s="10" t="s">
        <v>4779</v>
      </c>
      <c r="D6360" s="10" t="s">
        <v>6413</v>
      </c>
      <c r="E6360" s="11" t="s">
        <v>6414</v>
      </c>
      <c r="F6360" s="10" t="s">
        <v>416</v>
      </c>
      <c r="G6360" s="11" t="s">
        <v>417</v>
      </c>
      <c r="H6360" s="42">
        <v>27031175.309300002</v>
      </c>
      <c r="I6360" s="42">
        <v>77948.491933387602</v>
      </c>
      <c r="J6360" s="42">
        <v>11185319.0965795</v>
      </c>
      <c r="K6360" s="42">
        <v>11263267.588512899</v>
      </c>
      <c r="N6360" s="43"/>
    </row>
    <row r="6361" spans="1:14" x14ac:dyDescent="0.3">
      <c r="A6361" s="10" t="s">
        <v>9</v>
      </c>
      <c r="B6361" s="10" t="s">
        <v>199</v>
      </c>
      <c r="C6361" s="10" t="s">
        <v>4779</v>
      </c>
      <c r="D6361" s="10" t="s">
        <v>6413</v>
      </c>
      <c r="E6361" s="11" t="s">
        <v>6414</v>
      </c>
      <c r="F6361" s="10" t="s">
        <v>244</v>
      </c>
      <c r="G6361" s="11" t="s">
        <v>656</v>
      </c>
      <c r="H6361" s="42">
        <v>627731.23160000006</v>
      </c>
      <c r="I6361" s="42">
        <v>1810.15817029953</v>
      </c>
      <c r="J6361" s="42">
        <v>0</v>
      </c>
      <c r="K6361" s="42">
        <v>1810.15817029953</v>
      </c>
      <c r="N6361" s="43"/>
    </row>
    <row r="6362" spans="1:14" x14ac:dyDescent="0.3">
      <c r="A6362" s="10" t="s">
        <v>9</v>
      </c>
      <c r="B6362" s="10" t="s">
        <v>199</v>
      </c>
      <c r="C6362" s="10" t="s">
        <v>4779</v>
      </c>
      <c r="D6362" s="10" t="s">
        <v>6413</v>
      </c>
      <c r="E6362" s="11" t="s">
        <v>6414</v>
      </c>
      <c r="F6362" s="10" t="s">
        <v>4782</v>
      </c>
      <c r="G6362" s="11" t="s">
        <v>4783</v>
      </c>
      <c r="H6362" s="42">
        <v>896186.50289999996</v>
      </c>
      <c r="I6362" s="42">
        <v>2584.2896431297499</v>
      </c>
      <c r="J6362" s="42">
        <v>370835.96589776297</v>
      </c>
      <c r="K6362" s="42">
        <v>373420.25554089301</v>
      </c>
      <c r="N6362" s="43"/>
    </row>
    <row r="6363" spans="1:14" x14ac:dyDescent="0.3">
      <c r="A6363" s="10" t="s">
        <v>9</v>
      </c>
      <c r="B6363" s="10" t="s">
        <v>199</v>
      </c>
      <c r="C6363" s="10" t="s">
        <v>4779</v>
      </c>
      <c r="D6363" s="10" t="s">
        <v>6413</v>
      </c>
      <c r="E6363" s="11" t="s">
        <v>6414</v>
      </c>
      <c r="F6363" s="10" t="s">
        <v>4784</v>
      </c>
      <c r="G6363" s="11" t="s">
        <v>4785</v>
      </c>
      <c r="H6363" s="42">
        <v>599683.66599999997</v>
      </c>
      <c r="I6363" s="42">
        <v>1729.2787626904001</v>
      </c>
      <c r="J6363" s="42">
        <v>248145.08001206501</v>
      </c>
      <c r="K6363" s="42">
        <v>249874.35877475599</v>
      </c>
      <c r="N6363" s="43"/>
    </row>
    <row r="6364" spans="1:14" x14ac:dyDescent="0.3">
      <c r="A6364" s="10" t="s">
        <v>9</v>
      </c>
      <c r="B6364" s="10" t="s">
        <v>199</v>
      </c>
      <c r="C6364" s="10" t="s">
        <v>4779</v>
      </c>
      <c r="D6364" s="10" t="s">
        <v>6413</v>
      </c>
      <c r="E6364" s="11" t="s">
        <v>6414</v>
      </c>
      <c r="F6364" s="10" t="s">
        <v>4731</v>
      </c>
      <c r="G6364" s="11" t="s">
        <v>4732</v>
      </c>
      <c r="H6364" s="42">
        <v>0</v>
      </c>
      <c r="I6364" s="42">
        <v>0</v>
      </c>
      <c r="J6364" s="42">
        <v>0</v>
      </c>
      <c r="K6364" s="42">
        <v>0</v>
      </c>
      <c r="N6364" s="43"/>
    </row>
    <row r="6365" spans="1:14" x14ac:dyDescent="0.3">
      <c r="A6365" s="10" t="s">
        <v>9</v>
      </c>
      <c r="B6365" s="10" t="s">
        <v>199</v>
      </c>
      <c r="C6365" s="10" t="s">
        <v>4779</v>
      </c>
      <c r="D6365" s="10" t="s">
        <v>6413</v>
      </c>
      <c r="E6365" s="11" t="s">
        <v>6414</v>
      </c>
      <c r="F6365" s="10" t="s">
        <v>4786</v>
      </c>
      <c r="G6365" s="11" t="s">
        <v>4787</v>
      </c>
      <c r="H6365" s="42">
        <v>0</v>
      </c>
      <c r="I6365" s="42">
        <v>0</v>
      </c>
      <c r="J6365" s="42">
        <v>0</v>
      </c>
      <c r="K6365" s="42">
        <v>0</v>
      </c>
      <c r="N6365" s="43"/>
    </row>
    <row r="6366" spans="1:14" x14ac:dyDescent="0.3">
      <c r="A6366" s="10" t="s">
        <v>9</v>
      </c>
      <c r="B6366" s="10" t="s">
        <v>199</v>
      </c>
      <c r="C6366" s="10" t="s">
        <v>4779</v>
      </c>
      <c r="D6366" s="10" t="s">
        <v>6413</v>
      </c>
      <c r="E6366" s="11" t="s">
        <v>6414</v>
      </c>
      <c r="F6366" s="10" t="s">
        <v>4739</v>
      </c>
      <c r="G6366" s="11" t="s">
        <v>4740</v>
      </c>
      <c r="H6366" s="42">
        <v>3284236.3794999998</v>
      </c>
      <c r="I6366" s="42">
        <v>9470.59349099264</v>
      </c>
      <c r="J6366" s="42">
        <v>1358994.99276095</v>
      </c>
      <c r="K6366" s="42">
        <v>1368465.5862519499</v>
      </c>
      <c r="N6366" s="43"/>
    </row>
    <row r="6367" spans="1:14" x14ac:dyDescent="0.3">
      <c r="A6367" s="10" t="s">
        <v>9</v>
      </c>
      <c r="B6367" s="10" t="s">
        <v>199</v>
      </c>
      <c r="C6367" s="10" t="s">
        <v>4779</v>
      </c>
      <c r="D6367" s="10" t="s">
        <v>6413</v>
      </c>
      <c r="E6367" s="11" t="s">
        <v>6414</v>
      </c>
      <c r="F6367" s="10" t="s">
        <v>4869</v>
      </c>
      <c r="G6367" s="11" t="s">
        <v>4870</v>
      </c>
      <c r="H6367" s="42">
        <v>192326.16459999999</v>
      </c>
      <c r="I6367" s="42">
        <v>554.601652176877</v>
      </c>
      <c r="J6367" s="42">
        <v>0</v>
      </c>
      <c r="K6367" s="42">
        <v>554.601652176877</v>
      </c>
      <c r="N6367" s="43"/>
    </row>
    <row r="6368" spans="1:14" x14ac:dyDescent="0.3">
      <c r="A6368" s="10" t="s">
        <v>9</v>
      </c>
      <c r="B6368" s="10" t="s">
        <v>199</v>
      </c>
      <c r="C6368" s="10" t="s">
        <v>4779</v>
      </c>
      <c r="D6368" s="10" t="s">
        <v>6413</v>
      </c>
      <c r="E6368" s="11" t="s">
        <v>6414</v>
      </c>
      <c r="F6368" s="10" t="s">
        <v>5076</v>
      </c>
      <c r="G6368" s="11" t="s">
        <v>5077</v>
      </c>
      <c r="H6368" s="42">
        <v>662456.78899999999</v>
      </c>
      <c r="I6368" s="42">
        <v>1910.2945797203499</v>
      </c>
      <c r="J6368" s="42">
        <v>274120.177474353</v>
      </c>
      <c r="K6368" s="42">
        <v>276030.472054073</v>
      </c>
      <c r="N6368" s="43"/>
    </row>
    <row r="6369" spans="1:14" x14ac:dyDescent="0.3">
      <c r="A6369" s="10" t="s">
        <v>9</v>
      </c>
      <c r="B6369" s="10" t="s">
        <v>199</v>
      </c>
      <c r="C6369" s="10" t="s">
        <v>4779</v>
      </c>
      <c r="D6369" s="10" t="s">
        <v>6413</v>
      </c>
      <c r="E6369" s="11" t="s">
        <v>6414</v>
      </c>
      <c r="F6369" s="10" t="s">
        <v>4788</v>
      </c>
      <c r="G6369" s="11" t="s">
        <v>4789</v>
      </c>
      <c r="H6369" s="42">
        <v>0</v>
      </c>
      <c r="I6369" s="42">
        <v>0</v>
      </c>
      <c r="J6369" s="42">
        <v>0</v>
      </c>
      <c r="K6369" s="42">
        <v>0</v>
      </c>
      <c r="N6369" s="43"/>
    </row>
    <row r="6370" spans="1:14" x14ac:dyDescent="0.3">
      <c r="A6370" s="10" t="s">
        <v>9</v>
      </c>
      <c r="B6370" s="10" t="s">
        <v>199</v>
      </c>
      <c r="C6370" s="10" t="s">
        <v>4779</v>
      </c>
      <c r="D6370" s="10" t="s">
        <v>6415</v>
      </c>
      <c r="E6370" s="11" t="s">
        <v>6416</v>
      </c>
      <c r="F6370" s="10" t="s">
        <v>416</v>
      </c>
      <c r="G6370" s="11" t="s">
        <v>417</v>
      </c>
      <c r="H6370" s="42">
        <v>3791860.9586999998</v>
      </c>
      <c r="I6370" s="42">
        <v>11391.141843879401</v>
      </c>
      <c r="J6370" s="42">
        <v>1593778.6721632599</v>
      </c>
      <c r="K6370" s="42">
        <v>1605169.81400714</v>
      </c>
      <c r="N6370" s="43"/>
    </row>
    <row r="6371" spans="1:14" x14ac:dyDescent="0.3">
      <c r="A6371" s="10" t="s">
        <v>9</v>
      </c>
      <c r="B6371" s="10" t="s">
        <v>199</v>
      </c>
      <c r="C6371" s="10" t="s">
        <v>4779</v>
      </c>
      <c r="D6371" s="10" t="s">
        <v>6415</v>
      </c>
      <c r="E6371" s="11" t="s">
        <v>6416</v>
      </c>
      <c r="F6371" s="10" t="s">
        <v>4867</v>
      </c>
      <c r="G6371" s="11" t="s">
        <v>4868</v>
      </c>
      <c r="H6371" s="42">
        <v>486604.61940000003</v>
      </c>
      <c r="I6371" s="42">
        <v>1461.81052044526</v>
      </c>
      <c r="J6371" s="42">
        <v>0</v>
      </c>
      <c r="K6371" s="42">
        <v>1461.81052044526</v>
      </c>
      <c r="N6371" s="43"/>
    </row>
    <row r="6372" spans="1:14" x14ac:dyDescent="0.3">
      <c r="A6372" s="10" t="s">
        <v>9</v>
      </c>
      <c r="B6372" s="10" t="s">
        <v>199</v>
      </c>
      <c r="C6372" s="10" t="s">
        <v>4779</v>
      </c>
      <c r="D6372" s="10" t="s">
        <v>6415</v>
      </c>
      <c r="E6372" s="11" t="s">
        <v>6416</v>
      </c>
      <c r="F6372" s="10" t="s">
        <v>4782</v>
      </c>
      <c r="G6372" s="11" t="s">
        <v>4783</v>
      </c>
      <c r="H6372" s="42">
        <v>0</v>
      </c>
      <c r="I6372" s="42">
        <v>0</v>
      </c>
      <c r="J6372" s="42">
        <v>0</v>
      </c>
      <c r="K6372" s="42">
        <v>0</v>
      </c>
      <c r="N6372" s="43"/>
    </row>
    <row r="6373" spans="1:14" x14ac:dyDescent="0.3">
      <c r="A6373" s="10" t="s">
        <v>9</v>
      </c>
      <c r="B6373" s="10" t="s">
        <v>199</v>
      </c>
      <c r="C6373" s="10" t="s">
        <v>4779</v>
      </c>
      <c r="D6373" s="10" t="s">
        <v>6415</v>
      </c>
      <c r="E6373" s="11" t="s">
        <v>6416</v>
      </c>
      <c r="F6373" s="10" t="s">
        <v>4784</v>
      </c>
      <c r="G6373" s="11" t="s">
        <v>4785</v>
      </c>
      <c r="H6373" s="42">
        <v>0</v>
      </c>
      <c r="I6373" s="42">
        <v>0</v>
      </c>
      <c r="J6373" s="42">
        <v>0</v>
      </c>
      <c r="K6373" s="42">
        <v>0</v>
      </c>
      <c r="N6373" s="43"/>
    </row>
    <row r="6374" spans="1:14" x14ac:dyDescent="0.3">
      <c r="A6374" s="10" t="s">
        <v>9</v>
      </c>
      <c r="B6374" s="10" t="s">
        <v>199</v>
      </c>
      <c r="C6374" s="10" t="s">
        <v>4779</v>
      </c>
      <c r="D6374" s="10" t="s">
        <v>6415</v>
      </c>
      <c r="E6374" s="11" t="s">
        <v>6416</v>
      </c>
      <c r="F6374" s="10" t="s">
        <v>4731</v>
      </c>
      <c r="G6374" s="11" t="s">
        <v>4732</v>
      </c>
      <c r="H6374" s="42">
        <v>0</v>
      </c>
      <c r="I6374" s="42">
        <v>0</v>
      </c>
      <c r="J6374" s="42">
        <v>0</v>
      </c>
      <c r="K6374" s="42">
        <v>0</v>
      </c>
      <c r="N6374" s="43"/>
    </row>
    <row r="6375" spans="1:14" x14ac:dyDescent="0.3">
      <c r="A6375" s="10" t="s">
        <v>9</v>
      </c>
      <c r="B6375" s="10" t="s">
        <v>199</v>
      </c>
      <c r="C6375" s="10" t="s">
        <v>4779</v>
      </c>
      <c r="D6375" s="10" t="s">
        <v>6415</v>
      </c>
      <c r="E6375" s="11" t="s">
        <v>6416</v>
      </c>
      <c r="F6375" s="10" t="s">
        <v>4786</v>
      </c>
      <c r="G6375" s="11" t="s">
        <v>4787</v>
      </c>
      <c r="H6375" s="42">
        <v>390059.01390000002</v>
      </c>
      <c r="I6375" s="42">
        <v>1171.7775529972801</v>
      </c>
      <c r="J6375" s="42">
        <v>163947.92533376999</v>
      </c>
      <c r="K6375" s="42">
        <v>165119.70288676699</v>
      </c>
      <c r="N6375" s="43"/>
    </row>
    <row r="6376" spans="1:14" x14ac:dyDescent="0.3">
      <c r="A6376" s="10" t="s">
        <v>9</v>
      </c>
      <c r="B6376" s="10" t="s">
        <v>199</v>
      </c>
      <c r="C6376" s="10" t="s">
        <v>4779</v>
      </c>
      <c r="D6376" s="10" t="s">
        <v>6415</v>
      </c>
      <c r="E6376" s="11" t="s">
        <v>6416</v>
      </c>
      <c r="F6376" s="10" t="s">
        <v>4859</v>
      </c>
      <c r="G6376" s="11" t="s">
        <v>4860</v>
      </c>
      <c r="H6376" s="42">
        <v>164109.0693</v>
      </c>
      <c r="I6376" s="42">
        <v>493.000589027253</v>
      </c>
      <c r="J6376" s="42">
        <v>68977.617426276003</v>
      </c>
      <c r="K6376" s="42">
        <v>69470.618015303204</v>
      </c>
      <c r="N6376" s="43"/>
    </row>
    <row r="6377" spans="1:14" x14ac:dyDescent="0.3">
      <c r="A6377" s="10" t="s">
        <v>9</v>
      </c>
      <c r="B6377" s="10" t="s">
        <v>199</v>
      </c>
      <c r="C6377" s="10" t="s">
        <v>4779</v>
      </c>
      <c r="D6377" s="10" t="s">
        <v>6415</v>
      </c>
      <c r="E6377" s="11" t="s">
        <v>6416</v>
      </c>
      <c r="F6377" s="10" t="s">
        <v>4788</v>
      </c>
      <c r="G6377" s="11" t="s">
        <v>4789</v>
      </c>
      <c r="H6377" s="42">
        <v>0</v>
      </c>
      <c r="I6377" s="42">
        <v>0</v>
      </c>
      <c r="J6377" s="42">
        <v>0</v>
      </c>
      <c r="K6377" s="42">
        <v>0</v>
      </c>
      <c r="N6377" s="43"/>
    </row>
    <row r="6378" spans="1:14" x14ac:dyDescent="0.3">
      <c r="A6378" s="10" t="s">
        <v>9</v>
      </c>
      <c r="B6378" s="10" t="s">
        <v>199</v>
      </c>
      <c r="C6378" s="10" t="s">
        <v>4779</v>
      </c>
      <c r="D6378" s="10" t="s">
        <v>6415</v>
      </c>
      <c r="E6378" s="11" t="s">
        <v>6416</v>
      </c>
      <c r="F6378" s="10" t="s">
        <v>5750</v>
      </c>
      <c r="G6378" s="11" t="s">
        <v>5751</v>
      </c>
      <c r="H6378" s="42">
        <v>306066.18320000003</v>
      </c>
      <c r="I6378" s="42">
        <v>919.45441688097401</v>
      </c>
      <c r="J6378" s="42">
        <v>0</v>
      </c>
      <c r="K6378" s="42">
        <v>919.45441688097401</v>
      </c>
      <c r="N6378" s="43"/>
    </row>
    <row r="6379" spans="1:14" x14ac:dyDescent="0.3">
      <c r="A6379" s="10" t="s">
        <v>9</v>
      </c>
      <c r="B6379" s="10" t="s">
        <v>199</v>
      </c>
      <c r="C6379" s="10" t="s">
        <v>4779</v>
      </c>
      <c r="D6379" s="10" t="s">
        <v>6415</v>
      </c>
      <c r="E6379" s="11" t="s">
        <v>6416</v>
      </c>
      <c r="F6379" s="10" t="s">
        <v>4741</v>
      </c>
      <c r="G6379" s="11" t="s">
        <v>4742</v>
      </c>
      <c r="H6379" s="42">
        <v>73101.452600000004</v>
      </c>
      <c r="I6379" s="42">
        <v>219.60431187265701</v>
      </c>
      <c r="J6379" s="42">
        <v>30725.687852424398</v>
      </c>
      <c r="K6379" s="42">
        <v>30945.292164297101</v>
      </c>
      <c r="N6379" s="43"/>
    </row>
    <row r="6380" spans="1:14" x14ac:dyDescent="0.3">
      <c r="A6380" s="10" t="s">
        <v>9</v>
      </c>
      <c r="B6380" s="10" t="s">
        <v>199</v>
      </c>
      <c r="C6380" s="10" t="s">
        <v>4779</v>
      </c>
      <c r="D6380" s="10" t="s">
        <v>6417</v>
      </c>
      <c r="E6380" s="11" t="s">
        <v>6418</v>
      </c>
      <c r="F6380" s="10" t="s">
        <v>416</v>
      </c>
      <c r="G6380" s="11" t="s">
        <v>417</v>
      </c>
      <c r="H6380" s="42">
        <v>2903882.8650000002</v>
      </c>
      <c r="I6380" s="42">
        <v>10987.042922680201</v>
      </c>
      <c r="J6380" s="42">
        <v>895519.24601589097</v>
      </c>
      <c r="K6380" s="42">
        <v>906506.288938571</v>
      </c>
      <c r="N6380" s="43"/>
    </row>
    <row r="6381" spans="1:14" x14ac:dyDescent="0.3">
      <c r="A6381" s="10" t="s">
        <v>9</v>
      </c>
      <c r="B6381" s="10" t="s">
        <v>199</v>
      </c>
      <c r="C6381" s="10" t="s">
        <v>4779</v>
      </c>
      <c r="D6381" s="10" t="s">
        <v>6417</v>
      </c>
      <c r="E6381" s="11" t="s">
        <v>6418</v>
      </c>
      <c r="F6381" s="10" t="s">
        <v>4782</v>
      </c>
      <c r="G6381" s="11" t="s">
        <v>4783</v>
      </c>
      <c r="H6381" s="42">
        <v>0</v>
      </c>
      <c r="I6381" s="42">
        <v>0</v>
      </c>
      <c r="J6381" s="42">
        <v>0</v>
      </c>
      <c r="K6381" s="42">
        <v>0</v>
      </c>
      <c r="N6381" s="43"/>
    </row>
    <row r="6382" spans="1:14" x14ac:dyDescent="0.3">
      <c r="A6382" s="10" t="s">
        <v>9</v>
      </c>
      <c r="B6382" s="10" t="s">
        <v>199</v>
      </c>
      <c r="C6382" s="10" t="s">
        <v>4779</v>
      </c>
      <c r="D6382" s="10" t="s">
        <v>6417</v>
      </c>
      <c r="E6382" s="11" t="s">
        <v>6418</v>
      </c>
      <c r="F6382" s="10" t="s">
        <v>4784</v>
      </c>
      <c r="G6382" s="11" t="s">
        <v>4785</v>
      </c>
      <c r="H6382" s="42">
        <v>0</v>
      </c>
      <c r="I6382" s="42">
        <v>0</v>
      </c>
      <c r="J6382" s="42">
        <v>0</v>
      </c>
      <c r="K6382" s="42">
        <v>0</v>
      </c>
      <c r="N6382" s="43"/>
    </row>
    <row r="6383" spans="1:14" x14ac:dyDescent="0.3">
      <c r="A6383" s="10" t="s">
        <v>9</v>
      </c>
      <c r="B6383" s="10" t="s">
        <v>199</v>
      </c>
      <c r="C6383" s="10" t="s">
        <v>4779</v>
      </c>
      <c r="D6383" s="10" t="s">
        <v>6417</v>
      </c>
      <c r="E6383" s="11" t="s">
        <v>6418</v>
      </c>
      <c r="F6383" s="10" t="s">
        <v>4731</v>
      </c>
      <c r="G6383" s="11" t="s">
        <v>4732</v>
      </c>
      <c r="H6383" s="42">
        <v>0</v>
      </c>
      <c r="I6383" s="42">
        <v>0</v>
      </c>
      <c r="J6383" s="42">
        <v>0</v>
      </c>
      <c r="K6383" s="42">
        <v>0</v>
      </c>
      <c r="N6383" s="43"/>
    </row>
    <row r="6384" spans="1:14" x14ac:dyDescent="0.3">
      <c r="A6384" s="10" t="s">
        <v>9</v>
      </c>
      <c r="B6384" s="10" t="s">
        <v>199</v>
      </c>
      <c r="C6384" s="10" t="s">
        <v>4779</v>
      </c>
      <c r="D6384" s="10" t="s">
        <v>6417</v>
      </c>
      <c r="E6384" s="11" t="s">
        <v>6418</v>
      </c>
      <c r="F6384" s="10" t="s">
        <v>4786</v>
      </c>
      <c r="G6384" s="11" t="s">
        <v>4787</v>
      </c>
      <c r="H6384" s="42">
        <v>281270.8959</v>
      </c>
      <c r="I6384" s="42">
        <v>1064.20801023167</v>
      </c>
      <c r="J6384" s="42">
        <v>86740.241358250205</v>
      </c>
      <c r="K6384" s="42">
        <v>87804.449368481903</v>
      </c>
      <c r="N6384" s="43"/>
    </row>
    <row r="6385" spans="1:14" x14ac:dyDescent="0.3">
      <c r="A6385" s="10" t="s">
        <v>9</v>
      </c>
      <c r="B6385" s="10" t="s">
        <v>199</v>
      </c>
      <c r="C6385" s="10" t="s">
        <v>4779</v>
      </c>
      <c r="D6385" s="10" t="s">
        <v>6417</v>
      </c>
      <c r="E6385" s="11" t="s">
        <v>6418</v>
      </c>
      <c r="F6385" s="10" t="s">
        <v>4859</v>
      </c>
      <c r="G6385" s="11" t="s">
        <v>4860</v>
      </c>
      <c r="H6385" s="42">
        <v>104008.48020000001</v>
      </c>
      <c r="I6385" s="42">
        <v>393.52332362849899</v>
      </c>
      <c r="J6385" s="42">
        <v>32074.846029589698</v>
      </c>
      <c r="K6385" s="42">
        <v>32468.369353218201</v>
      </c>
      <c r="N6385" s="43"/>
    </row>
    <row r="6386" spans="1:14" x14ac:dyDescent="0.3">
      <c r="A6386" s="10" t="s">
        <v>9</v>
      </c>
      <c r="B6386" s="10" t="s">
        <v>199</v>
      </c>
      <c r="C6386" s="10" t="s">
        <v>4779</v>
      </c>
      <c r="D6386" s="10" t="s">
        <v>6417</v>
      </c>
      <c r="E6386" s="11" t="s">
        <v>6418</v>
      </c>
      <c r="F6386" s="10" t="s">
        <v>4788</v>
      </c>
      <c r="G6386" s="11" t="s">
        <v>4789</v>
      </c>
      <c r="H6386" s="42">
        <v>0</v>
      </c>
      <c r="I6386" s="42">
        <v>0</v>
      </c>
      <c r="J6386" s="42">
        <v>0</v>
      </c>
      <c r="K6386" s="42">
        <v>0</v>
      </c>
      <c r="N6386" s="43"/>
    </row>
    <row r="6387" spans="1:14" x14ac:dyDescent="0.3">
      <c r="A6387" s="10" t="s">
        <v>9</v>
      </c>
      <c r="B6387" s="10" t="s">
        <v>199</v>
      </c>
      <c r="C6387" s="10" t="s">
        <v>4779</v>
      </c>
      <c r="D6387" s="10" t="s">
        <v>6417</v>
      </c>
      <c r="E6387" s="11" t="s">
        <v>6418</v>
      </c>
      <c r="F6387" s="10" t="s">
        <v>4741</v>
      </c>
      <c r="G6387" s="11" t="s">
        <v>4742</v>
      </c>
      <c r="H6387" s="42">
        <v>60540.442499999997</v>
      </c>
      <c r="I6387" s="42">
        <v>229.05897766501701</v>
      </c>
      <c r="J6387" s="42">
        <v>18669.875453777498</v>
      </c>
      <c r="K6387" s="42">
        <v>18898.9344314425</v>
      </c>
      <c r="N6387" s="43"/>
    </row>
    <row r="6388" spans="1:14" x14ac:dyDescent="0.3">
      <c r="A6388" s="10" t="s">
        <v>9</v>
      </c>
      <c r="B6388" s="10" t="s">
        <v>199</v>
      </c>
      <c r="C6388" s="10" t="s">
        <v>4779</v>
      </c>
      <c r="D6388" s="10" t="s">
        <v>5379</v>
      </c>
      <c r="E6388" s="11" t="s">
        <v>5380</v>
      </c>
      <c r="F6388" s="10" t="s">
        <v>416</v>
      </c>
      <c r="G6388" s="11" t="s">
        <v>417</v>
      </c>
      <c r="H6388" s="42">
        <v>613785.49739999999</v>
      </c>
      <c r="I6388" s="42">
        <v>3350.8590563991302</v>
      </c>
      <c r="J6388" s="42">
        <v>177550.03393011499</v>
      </c>
      <c r="K6388" s="42">
        <v>180900.89298651399</v>
      </c>
      <c r="N6388" s="43"/>
    </row>
    <row r="6389" spans="1:14" x14ac:dyDescent="0.3">
      <c r="A6389" s="10" t="s">
        <v>9</v>
      </c>
      <c r="B6389" s="10" t="s">
        <v>199</v>
      </c>
      <c r="C6389" s="10" t="s">
        <v>4779</v>
      </c>
      <c r="D6389" s="10" t="s">
        <v>5379</v>
      </c>
      <c r="E6389" s="11" t="s">
        <v>5380</v>
      </c>
      <c r="F6389" s="10" t="s">
        <v>4731</v>
      </c>
      <c r="G6389" s="11" t="s">
        <v>4732</v>
      </c>
      <c r="H6389" s="42">
        <v>0</v>
      </c>
      <c r="I6389" s="42">
        <v>0</v>
      </c>
      <c r="J6389" s="42">
        <v>0</v>
      </c>
      <c r="K6389" s="42">
        <v>0</v>
      </c>
      <c r="N6389" s="43"/>
    </row>
    <row r="6390" spans="1:14" x14ac:dyDescent="0.3">
      <c r="A6390" s="10" t="s">
        <v>9</v>
      </c>
      <c r="B6390" s="10" t="s">
        <v>199</v>
      </c>
      <c r="C6390" s="10" t="s">
        <v>4779</v>
      </c>
      <c r="D6390" s="10" t="s">
        <v>5379</v>
      </c>
      <c r="E6390" s="11" t="s">
        <v>5380</v>
      </c>
      <c r="F6390" s="10" t="s">
        <v>4786</v>
      </c>
      <c r="G6390" s="11" t="s">
        <v>4787</v>
      </c>
      <c r="H6390" s="42">
        <v>0</v>
      </c>
      <c r="I6390" s="42">
        <v>0</v>
      </c>
      <c r="J6390" s="42">
        <v>0</v>
      </c>
      <c r="K6390" s="42">
        <v>0</v>
      </c>
      <c r="N6390" s="43"/>
    </row>
    <row r="6391" spans="1:14" x14ac:dyDescent="0.3">
      <c r="A6391" s="10" t="s">
        <v>9</v>
      </c>
      <c r="B6391" s="10" t="s">
        <v>199</v>
      </c>
      <c r="C6391" s="10" t="s">
        <v>4779</v>
      </c>
      <c r="D6391" s="10" t="s">
        <v>5379</v>
      </c>
      <c r="E6391" s="11" t="s">
        <v>5380</v>
      </c>
      <c r="F6391" s="10" t="s">
        <v>4739</v>
      </c>
      <c r="G6391" s="11" t="s">
        <v>4740</v>
      </c>
      <c r="H6391" s="42">
        <v>72481.616999999998</v>
      </c>
      <c r="I6391" s="42">
        <v>796.16843615363905</v>
      </c>
      <c r="J6391" s="42">
        <v>10896.3787353959</v>
      </c>
      <c r="K6391" s="42">
        <v>11692.547171549601</v>
      </c>
      <c r="N6391" s="43"/>
    </row>
    <row r="6392" spans="1:14" x14ac:dyDescent="0.3">
      <c r="A6392" s="10" t="s">
        <v>9</v>
      </c>
      <c r="B6392" s="10" t="s">
        <v>199</v>
      </c>
      <c r="C6392" s="10" t="s">
        <v>4779</v>
      </c>
      <c r="D6392" s="10" t="s">
        <v>5379</v>
      </c>
      <c r="E6392" s="11" t="s">
        <v>5380</v>
      </c>
      <c r="F6392" s="10" t="s">
        <v>4788</v>
      </c>
      <c r="G6392" s="11" t="s">
        <v>4789</v>
      </c>
      <c r="H6392" s="42">
        <v>0</v>
      </c>
      <c r="I6392" s="42">
        <v>0</v>
      </c>
      <c r="J6392" s="42">
        <v>0</v>
      </c>
      <c r="K6392" s="42">
        <v>0</v>
      </c>
      <c r="N6392" s="43"/>
    </row>
    <row r="6393" spans="1:14" x14ac:dyDescent="0.3">
      <c r="A6393" s="10" t="s">
        <v>9</v>
      </c>
      <c r="B6393" s="10" t="s">
        <v>199</v>
      </c>
      <c r="C6393" s="10" t="s">
        <v>4779</v>
      </c>
      <c r="D6393" s="10" t="s">
        <v>5379</v>
      </c>
      <c r="E6393" s="11" t="s">
        <v>5380</v>
      </c>
      <c r="F6393" s="10" t="s">
        <v>4741</v>
      </c>
      <c r="G6393" s="11" t="s">
        <v>4742</v>
      </c>
      <c r="H6393" s="42">
        <v>18126.5949</v>
      </c>
      <c r="I6393" s="42">
        <v>98.959107013738205</v>
      </c>
      <c r="J6393" s="42">
        <v>5243.4890612391901</v>
      </c>
      <c r="K6393" s="42">
        <v>5342.4481682529304</v>
      </c>
      <c r="N6393" s="43"/>
    </row>
    <row r="6394" spans="1:14" x14ac:dyDescent="0.3">
      <c r="A6394" s="10" t="s">
        <v>9</v>
      </c>
      <c r="B6394" s="10" t="s">
        <v>199</v>
      </c>
      <c r="C6394" s="10" t="s">
        <v>4779</v>
      </c>
      <c r="D6394" s="10" t="s">
        <v>6419</v>
      </c>
      <c r="E6394" s="11" t="s">
        <v>6420</v>
      </c>
      <c r="F6394" s="10" t="s">
        <v>416</v>
      </c>
      <c r="G6394" s="11" t="s">
        <v>417</v>
      </c>
      <c r="H6394" s="42">
        <v>40342.983500000002</v>
      </c>
      <c r="I6394" s="42" t="s">
        <v>414</v>
      </c>
      <c r="J6394" s="42">
        <v>11296.455526784701</v>
      </c>
      <c r="K6394" s="42">
        <v>11296.455526784701</v>
      </c>
      <c r="N6394" s="43"/>
    </row>
    <row r="6395" spans="1:14" x14ac:dyDescent="0.3">
      <c r="A6395" s="10" t="s">
        <v>9</v>
      </c>
      <c r="B6395" s="10" t="s">
        <v>199</v>
      </c>
      <c r="C6395" s="10" t="s">
        <v>4779</v>
      </c>
      <c r="D6395" s="10" t="s">
        <v>6421</v>
      </c>
      <c r="E6395" s="11" t="s">
        <v>6422</v>
      </c>
      <c r="F6395" s="10" t="s">
        <v>416</v>
      </c>
      <c r="G6395" s="11" t="s">
        <v>417</v>
      </c>
      <c r="H6395" s="42">
        <v>314796.23609999998</v>
      </c>
      <c r="I6395" s="42">
        <v>4706.6415369261504</v>
      </c>
      <c r="J6395" s="42">
        <v>52668.793690549799</v>
      </c>
      <c r="K6395" s="42">
        <v>57375.435227476002</v>
      </c>
      <c r="N6395" s="43"/>
    </row>
    <row r="6396" spans="1:14" x14ac:dyDescent="0.3">
      <c r="A6396" s="10" t="s">
        <v>9</v>
      </c>
      <c r="B6396" s="10" t="s">
        <v>199</v>
      </c>
      <c r="C6396" s="10" t="s">
        <v>4779</v>
      </c>
      <c r="D6396" s="10" t="s">
        <v>6421</v>
      </c>
      <c r="E6396" s="11" t="s">
        <v>6422</v>
      </c>
      <c r="F6396" s="10" t="s">
        <v>4731</v>
      </c>
      <c r="G6396" s="11" t="s">
        <v>4732</v>
      </c>
      <c r="H6396" s="42">
        <v>0</v>
      </c>
      <c r="I6396" s="42">
        <v>0</v>
      </c>
      <c r="J6396" s="42">
        <v>0</v>
      </c>
      <c r="K6396" s="42">
        <v>0</v>
      </c>
      <c r="N6396" s="43"/>
    </row>
    <row r="6397" spans="1:14" x14ac:dyDescent="0.3">
      <c r="A6397" s="10" t="s">
        <v>9</v>
      </c>
      <c r="B6397" s="10" t="s">
        <v>199</v>
      </c>
      <c r="C6397" s="10" t="s">
        <v>4779</v>
      </c>
      <c r="D6397" s="10" t="s">
        <v>6421</v>
      </c>
      <c r="E6397" s="11" t="s">
        <v>6422</v>
      </c>
      <c r="F6397" s="10" t="s">
        <v>4786</v>
      </c>
      <c r="G6397" s="11" t="s">
        <v>4787</v>
      </c>
      <c r="H6397" s="42">
        <v>0</v>
      </c>
      <c r="I6397" s="42">
        <v>0</v>
      </c>
      <c r="J6397" s="42">
        <v>0</v>
      </c>
      <c r="K6397" s="42">
        <v>0</v>
      </c>
      <c r="N6397" s="43"/>
    </row>
    <row r="6398" spans="1:14" x14ac:dyDescent="0.3">
      <c r="A6398" s="10" t="s">
        <v>9</v>
      </c>
      <c r="B6398" s="10" t="s">
        <v>199</v>
      </c>
      <c r="C6398" s="10" t="s">
        <v>4779</v>
      </c>
      <c r="D6398" s="10" t="s">
        <v>6421</v>
      </c>
      <c r="E6398" s="11" t="s">
        <v>6422</v>
      </c>
      <c r="F6398" s="10" t="s">
        <v>4788</v>
      </c>
      <c r="G6398" s="11" t="s">
        <v>4789</v>
      </c>
      <c r="H6398" s="42">
        <v>0</v>
      </c>
      <c r="I6398" s="42">
        <v>0</v>
      </c>
      <c r="J6398" s="42">
        <v>0</v>
      </c>
      <c r="K6398" s="42">
        <v>0</v>
      </c>
      <c r="N6398" s="43"/>
    </row>
    <row r="6399" spans="1:14" x14ac:dyDescent="0.3">
      <c r="A6399" s="10" t="s">
        <v>9</v>
      </c>
      <c r="B6399" s="10" t="s">
        <v>199</v>
      </c>
      <c r="C6399" s="10" t="s">
        <v>4779</v>
      </c>
      <c r="D6399" s="10" t="s">
        <v>6423</v>
      </c>
      <c r="E6399" s="11" t="s">
        <v>6424</v>
      </c>
      <c r="F6399" s="10" t="s">
        <v>416</v>
      </c>
      <c r="G6399" s="11" t="s">
        <v>417</v>
      </c>
      <c r="H6399" s="42">
        <v>203414.22450000001</v>
      </c>
      <c r="I6399" s="42">
        <v>1465.12140653334</v>
      </c>
      <c r="J6399" s="42">
        <v>30144.352292437099</v>
      </c>
      <c r="K6399" s="42">
        <v>31609.4736989704</v>
      </c>
      <c r="N6399" s="43"/>
    </row>
    <row r="6400" spans="1:14" x14ac:dyDescent="0.3">
      <c r="A6400" s="10" t="s">
        <v>9</v>
      </c>
      <c r="B6400" s="10" t="s">
        <v>199</v>
      </c>
      <c r="C6400" s="10" t="s">
        <v>4779</v>
      </c>
      <c r="D6400" s="10" t="s">
        <v>6423</v>
      </c>
      <c r="E6400" s="11" t="s">
        <v>6424</v>
      </c>
      <c r="F6400" s="10" t="s">
        <v>4731</v>
      </c>
      <c r="G6400" s="11" t="s">
        <v>4732</v>
      </c>
      <c r="H6400" s="42">
        <v>0</v>
      </c>
      <c r="I6400" s="42">
        <v>0</v>
      </c>
      <c r="J6400" s="42">
        <v>0</v>
      </c>
      <c r="K6400" s="42">
        <v>0</v>
      </c>
      <c r="N6400" s="43"/>
    </row>
    <row r="6401" spans="1:14" x14ac:dyDescent="0.3">
      <c r="A6401" s="10" t="s">
        <v>9</v>
      </c>
      <c r="B6401" s="10" t="s">
        <v>199</v>
      </c>
      <c r="C6401" s="10" t="s">
        <v>4779</v>
      </c>
      <c r="D6401" s="10" t="s">
        <v>6423</v>
      </c>
      <c r="E6401" s="11" t="s">
        <v>6424</v>
      </c>
      <c r="F6401" s="10" t="s">
        <v>4786</v>
      </c>
      <c r="G6401" s="11" t="s">
        <v>4787</v>
      </c>
      <c r="H6401" s="42">
        <v>0</v>
      </c>
      <c r="I6401" s="42">
        <v>0</v>
      </c>
      <c r="J6401" s="42">
        <v>0</v>
      </c>
      <c r="K6401" s="42">
        <v>0</v>
      </c>
      <c r="N6401" s="43"/>
    </row>
    <row r="6402" spans="1:14" x14ac:dyDescent="0.3">
      <c r="A6402" s="10" t="s">
        <v>9</v>
      </c>
      <c r="B6402" s="10" t="s">
        <v>199</v>
      </c>
      <c r="C6402" s="10" t="s">
        <v>4779</v>
      </c>
      <c r="D6402" s="10" t="s">
        <v>6423</v>
      </c>
      <c r="E6402" s="11" t="s">
        <v>6424</v>
      </c>
      <c r="F6402" s="10" t="s">
        <v>4739</v>
      </c>
      <c r="G6402" s="11" t="s">
        <v>4740</v>
      </c>
      <c r="H6402" s="42">
        <v>12648.646500000001</v>
      </c>
      <c r="I6402" s="42">
        <v>91.103770119467896</v>
      </c>
      <c r="J6402" s="42">
        <v>1874.42769548255</v>
      </c>
      <c r="K6402" s="42">
        <v>1965.53146560202</v>
      </c>
      <c r="N6402" s="43"/>
    </row>
    <row r="6403" spans="1:14" x14ac:dyDescent="0.3">
      <c r="A6403" s="10" t="s">
        <v>9</v>
      </c>
      <c r="B6403" s="10" t="s">
        <v>199</v>
      </c>
      <c r="C6403" s="10" t="s">
        <v>4779</v>
      </c>
      <c r="D6403" s="10" t="s">
        <v>6423</v>
      </c>
      <c r="E6403" s="11" t="s">
        <v>6424</v>
      </c>
      <c r="F6403" s="10" t="s">
        <v>4788</v>
      </c>
      <c r="G6403" s="11" t="s">
        <v>4789</v>
      </c>
      <c r="H6403" s="42">
        <v>0</v>
      </c>
      <c r="I6403" s="42">
        <v>0</v>
      </c>
      <c r="J6403" s="42">
        <v>0</v>
      </c>
      <c r="K6403" s="42">
        <v>0</v>
      </c>
      <c r="N6403" s="43"/>
    </row>
    <row r="6404" spans="1:14" x14ac:dyDescent="0.3">
      <c r="A6404" s="10" t="s">
        <v>9</v>
      </c>
      <c r="B6404" s="10" t="s">
        <v>199</v>
      </c>
      <c r="C6404" s="10" t="s">
        <v>4779</v>
      </c>
      <c r="D6404" s="10" t="s">
        <v>6423</v>
      </c>
      <c r="E6404" s="11" t="s">
        <v>6424</v>
      </c>
      <c r="F6404" s="10" t="s">
        <v>4741</v>
      </c>
      <c r="G6404" s="11" t="s">
        <v>4742</v>
      </c>
      <c r="H6404" s="42">
        <v>10604.145399999999</v>
      </c>
      <c r="I6404" s="42">
        <v>76.377945207916</v>
      </c>
      <c r="J6404" s="42">
        <v>1571.44908091102</v>
      </c>
      <c r="K6404" s="42">
        <v>1647.82702611893</v>
      </c>
      <c r="N6404" s="43"/>
    </row>
    <row r="6405" spans="1:14" x14ac:dyDescent="0.3">
      <c r="A6405" s="10" t="s">
        <v>9</v>
      </c>
      <c r="B6405" s="10" t="s">
        <v>199</v>
      </c>
      <c r="C6405" s="10" t="s">
        <v>4779</v>
      </c>
      <c r="D6405" s="10" t="s">
        <v>6425</v>
      </c>
      <c r="E6405" s="11" t="s">
        <v>6426</v>
      </c>
      <c r="F6405" s="10" t="s">
        <v>13</v>
      </c>
      <c r="G6405" s="11" t="s">
        <v>415</v>
      </c>
      <c r="H6405" s="42">
        <v>0</v>
      </c>
      <c r="I6405" s="42">
        <v>0</v>
      </c>
      <c r="J6405" s="42">
        <v>0</v>
      </c>
      <c r="K6405" s="42">
        <v>0</v>
      </c>
      <c r="N6405" s="43"/>
    </row>
    <row r="6406" spans="1:14" x14ac:dyDescent="0.3">
      <c r="A6406" s="10" t="s">
        <v>9</v>
      </c>
      <c r="B6406" s="10" t="s">
        <v>199</v>
      </c>
      <c r="C6406" s="10" t="s">
        <v>4779</v>
      </c>
      <c r="D6406" s="10" t="s">
        <v>6425</v>
      </c>
      <c r="E6406" s="11" t="s">
        <v>6426</v>
      </c>
      <c r="F6406" s="10" t="s">
        <v>416</v>
      </c>
      <c r="G6406" s="11" t="s">
        <v>417</v>
      </c>
      <c r="H6406" s="42">
        <v>431751.42830000003</v>
      </c>
      <c r="I6406" s="42">
        <v>1648.4847110442499</v>
      </c>
      <c r="J6406" s="42">
        <v>60410.857929045997</v>
      </c>
      <c r="K6406" s="42">
        <v>62059.342640090297</v>
      </c>
      <c r="N6406" s="43"/>
    </row>
    <row r="6407" spans="1:14" x14ac:dyDescent="0.3">
      <c r="A6407" s="10" t="s">
        <v>9</v>
      </c>
      <c r="B6407" s="10" t="s">
        <v>199</v>
      </c>
      <c r="C6407" s="10" t="s">
        <v>4779</v>
      </c>
      <c r="D6407" s="10" t="s">
        <v>6425</v>
      </c>
      <c r="E6407" s="11" t="s">
        <v>6426</v>
      </c>
      <c r="F6407" s="10" t="s">
        <v>4731</v>
      </c>
      <c r="G6407" s="11" t="s">
        <v>4732</v>
      </c>
      <c r="H6407" s="42">
        <v>0</v>
      </c>
      <c r="I6407" s="42">
        <v>0</v>
      </c>
      <c r="J6407" s="42">
        <v>0</v>
      </c>
      <c r="K6407" s="42">
        <v>0</v>
      </c>
      <c r="N6407" s="43"/>
    </row>
    <row r="6408" spans="1:14" x14ac:dyDescent="0.3">
      <c r="A6408" s="10" t="s">
        <v>9</v>
      </c>
      <c r="B6408" s="10" t="s">
        <v>199</v>
      </c>
      <c r="C6408" s="10" t="s">
        <v>4779</v>
      </c>
      <c r="D6408" s="10" t="s">
        <v>6425</v>
      </c>
      <c r="E6408" s="11" t="s">
        <v>6426</v>
      </c>
      <c r="F6408" s="10" t="s">
        <v>4786</v>
      </c>
      <c r="G6408" s="11" t="s">
        <v>4787</v>
      </c>
      <c r="H6408" s="42">
        <v>0</v>
      </c>
      <c r="I6408" s="42">
        <v>0</v>
      </c>
      <c r="J6408" s="42">
        <v>0</v>
      </c>
      <c r="K6408" s="42">
        <v>0</v>
      </c>
      <c r="N6408" s="43"/>
    </row>
    <row r="6409" spans="1:14" x14ac:dyDescent="0.3">
      <c r="A6409" s="10" t="s">
        <v>9</v>
      </c>
      <c r="B6409" s="10" t="s">
        <v>199</v>
      </c>
      <c r="C6409" s="10" t="s">
        <v>4779</v>
      </c>
      <c r="D6409" s="10" t="s">
        <v>6425</v>
      </c>
      <c r="E6409" s="11" t="s">
        <v>6426</v>
      </c>
      <c r="F6409" s="10" t="s">
        <v>4754</v>
      </c>
      <c r="G6409" s="11" t="s">
        <v>4755</v>
      </c>
      <c r="H6409" s="42">
        <v>70529.044999999998</v>
      </c>
      <c r="I6409" s="42">
        <v>269.28932869499801</v>
      </c>
      <c r="J6409" s="42">
        <v>9868.4563275667606</v>
      </c>
      <c r="K6409" s="42">
        <v>10137.745656261801</v>
      </c>
      <c r="N6409" s="43"/>
    </row>
    <row r="6410" spans="1:14" x14ac:dyDescent="0.3">
      <c r="A6410" s="10" t="s">
        <v>9</v>
      </c>
      <c r="B6410" s="10" t="s">
        <v>199</v>
      </c>
      <c r="C6410" s="10" t="s">
        <v>4779</v>
      </c>
      <c r="D6410" s="10" t="s">
        <v>6425</v>
      </c>
      <c r="E6410" s="11" t="s">
        <v>6426</v>
      </c>
      <c r="F6410" s="10" t="s">
        <v>4788</v>
      </c>
      <c r="G6410" s="11" t="s">
        <v>4789</v>
      </c>
      <c r="H6410" s="42">
        <v>0</v>
      </c>
      <c r="I6410" s="42">
        <v>0</v>
      </c>
      <c r="J6410" s="42">
        <v>0</v>
      </c>
      <c r="K6410" s="42">
        <v>0</v>
      </c>
      <c r="N6410" s="43"/>
    </row>
    <row r="6411" spans="1:14" x14ac:dyDescent="0.3">
      <c r="A6411" s="10" t="s">
        <v>9</v>
      </c>
      <c r="B6411" s="10" t="s">
        <v>199</v>
      </c>
      <c r="C6411" s="10" t="s">
        <v>4779</v>
      </c>
      <c r="D6411" s="10" t="s">
        <v>6425</v>
      </c>
      <c r="E6411" s="11" t="s">
        <v>6426</v>
      </c>
      <c r="F6411" s="10" t="s">
        <v>4741</v>
      </c>
      <c r="G6411" s="11" t="s">
        <v>4742</v>
      </c>
      <c r="H6411" s="42">
        <v>14829.183800000001</v>
      </c>
      <c r="I6411" s="42">
        <v>56.619807571768803</v>
      </c>
      <c r="J6411" s="42">
        <v>2074.9062022063399</v>
      </c>
      <c r="K6411" s="42">
        <v>2131.5260097781102</v>
      </c>
      <c r="N6411" s="43"/>
    </row>
    <row r="6412" spans="1:14" x14ac:dyDescent="0.3">
      <c r="A6412" s="10" t="s">
        <v>9</v>
      </c>
      <c r="B6412" s="10" t="s">
        <v>199</v>
      </c>
      <c r="C6412" s="10" t="s">
        <v>4779</v>
      </c>
      <c r="D6412" s="10" t="s">
        <v>6427</v>
      </c>
      <c r="E6412" s="11" t="s">
        <v>6428</v>
      </c>
      <c r="F6412" s="10" t="s">
        <v>416</v>
      </c>
      <c r="G6412" s="11" t="s">
        <v>417</v>
      </c>
      <c r="H6412" s="42">
        <v>278100.33390000003</v>
      </c>
      <c r="I6412" s="42">
        <v>1018.18914787799</v>
      </c>
      <c r="J6412" s="42">
        <v>53799.606148676103</v>
      </c>
      <c r="K6412" s="42">
        <v>54817.795296554097</v>
      </c>
      <c r="N6412" s="43"/>
    </row>
    <row r="6413" spans="1:14" x14ac:dyDescent="0.3">
      <c r="A6413" s="10" t="s">
        <v>9</v>
      </c>
      <c r="B6413" s="10" t="s">
        <v>199</v>
      </c>
      <c r="C6413" s="10" t="s">
        <v>4779</v>
      </c>
      <c r="D6413" s="10" t="s">
        <v>6427</v>
      </c>
      <c r="E6413" s="11" t="s">
        <v>6428</v>
      </c>
      <c r="F6413" s="10" t="s">
        <v>4731</v>
      </c>
      <c r="G6413" s="11" t="s">
        <v>4732</v>
      </c>
      <c r="H6413" s="42">
        <v>0</v>
      </c>
      <c r="I6413" s="42">
        <v>0</v>
      </c>
      <c r="J6413" s="42">
        <v>0</v>
      </c>
      <c r="K6413" s="42">
        <v>0</v>
      </c>
      <c r="N6413" s="43"/>
    </row>
    <row r="6414" spans="1:14" x14ac:dyDescent="0.3">
      <c r="A6414" s="10" t="s">
        <v>9</v>
      </c>
      <c r="B6414" s="10" t="s">
        <v>199</v>
      </c>
      <c r="C6414" s="10" t="s">
        <v>4779</v>
      </c>
      <c r="D6414" s="10" t="s">
        <v>6427</v>
      </c>
      <c r="E6414" s="11" t="s">
        <v>6428</v>
      </c>
      <c r="F6414" s="10" t="s">
        <v>4786</v>
      </c>
      <c r="G6414" s="11" t="s">
        <v>4787</v>
      </c>
      <c r="H6414" s="42">
        <v>0</v>
      </c>
      <c r="I6414" s="42">
        <v>0</v>
      </c>
      <c r="J6414" s="42">
        <v>0</v>
      </c>
      <c r="K6414" s="42">
        <v>0</v>
      </c>
      <c r="N6414" s="43"/>
    </row>
    <row r="6415" spans="1:14" x14ac:dyDescent="0.3">
      <c r="A6415" s="10" t="s">
        <v>9</v>
      </c>
      <c r="B6415" s="10" t="s">
        <v>199</v>
      </c>
      <c r="C6415" s="10" t="s">
        <v>4779</v>
      </c>
      <c r="D6415" s="10" t="s">
        <v>6427</v>
      </c>
      <c r="E6415" s="11" t="s">
        <v>6428</v>
      </c>
      <c r="F6415" s="10" t="s">
        <v>4859</v>
      </c>
      <c r="G6415" s="11" t="s">
        <v>4860</v>
      </c>
      <c r="H6415" s="42">
        <v>40009.717799999999</v>
      </c>
      <c r="I6415" s="42">
        <v>146.484759482447</v>
      </c>
      <c r="J6415" s="42">
        <v>7740.0376770500998</v>
      </c>
      <c r="K6415" s="42">
        <v>7886.5224365325403</v>
      </c>
      <c r="N6415" s="43"/>
    </row>
    <row r="6416" spans="1:14" x14ac:dyDescent="0.3">
      <c r="A6416" s="10" t="s">
        <v>9</v>
      </c>
      <c r="B6416" s="10" t="s">
        <v>199</v>
      </c>
      <c r="C6416" s="10" t="s">
        <v>4779</v>
      </c>
      <c r="D6416" s="10" t="s">
        <v>6427</v>
      </c>
      <c r="E6416" s="11" t="s">
        <v>6428</v>
      </c>
      <c r="F6416" s="10" t="s">
        <v>4788</v>
      </c>
      <c r="G6416" s="11" t="s">
        <v>4789</v>
      </c>
      <c r="H6416" s="42">
        <v>0</v>
      </c>
      <c r="I6416" s="42">
        <v>0</v>
      </c>
      <c r="J6416" s="42">
        <v>0</v>
      </c>
      <c r="K6416" s="42">
        <v>0</v>
      </c>
      <c r="N6416" s="43"/>
    </row>
    <row r="6417" spans="1:14" x14ac:dyDescent="0.3">
      <c r="A6417" s="10" t="s">
        <v>9</v>
      </c>
      <c r="B6417" s="10" t="s">
        <v>199</v>
      </c>
      <c r="C6417" s="10" t="s">
        <v>4779</v>
      </c>
      <c r="D6417" s="10" t="s">
        <v>6429</v>
      </c>
      <c r="E6417" s="11" t="s">
        <v>6430</v>
      </c>
      <c r="F6417" s="10" t="s">
        <v>416</v>
      </c>
      <c r="G6417" s="11" t="s">
        <v>417</v>
      </c>
      <c r="H6417" s="42">
        <v>64510.007700000002</v>
      </c>
      <c r="I6417" s="42">
        <v>148.617210263814</v>
      </c>
      <c r="J6417" s="42">
        <v>6546.56627805486</v>
      </c>
      <c r="K6417" s="42">
        <v>6695.1834883186802</v>
      </c>
      <c r="N6417" s="43"/>
    </row>
    <row r="6418" spans="1:14" x14ac:dyDescent="0.3">
      <c r="A6418" s="10" t="s">
        <v>9</v>
      </c>
      <c r="B6418" s="10" t="s">
        <v>199</v>
      </c>
      <c r="C6418" s="10" t="s">
        <v>4779</v>
      </c>
      <c r="D6418" s="10" t="s">
        <v>6429</v>
      </c>
      <c r="E6418" s="11" t="s">
        <v>6430</v>
      </c>
      <c r="F6418" s="10" t="s">
        <v>4731</v>
      </c>
      <c r="G6418" s="11" t="s">
        <v>4732</v>
      </c>
      <c r="H6418" s="42">
        <v>0</v>
      </c>
      <c r="I6418" s="42">
        <v>0</v>
      </c>
      <c r="J6418" s="42">
        <v>0</v>
      </c>
      <c r="K6418" s="42">
        <v>0</v>
      </c>
      <c r="N6418" s="43"/>
    </row>
    <row r="6419" spans="1:14" x14ac:dyDescent="0.3">
      <c r="A6419" s="10" t="s">
        <v>9</v>
      </c>
      <c r="B6419" s="10" t="s">
        <v>199</v>
      </c>
      <c r="C6419" s="10" t="s">
        <v>4779</v>
      </c>
      <c r="D6419" s="10" t="s">
        <v>6429</v>
      </c>
      <c r="E6419" s="11" t="s">
        <v>6430</v>
      </c>
      <c r="F6419" s="10" t="s">
        <v>4786</v>
      </c>
      <c r="G6419" s="11" t="s">
        <v>4787</v>
      </c>
      <c r="H6419" s="42">
        <v>0</v>
      </c>
      <c r="I6419" s="42">
        <v>0</v>
      </c>
      <c r="J6419" s="42">
        <v>0</v>
      </c>
      <c r="K6419" s="42">
        <v>0</v>
      </c>
      <c r="N6419" s="43"/>
    </row>
    <row r="6420" spans="1:14" x14ac:dyDescent="0.3">
      <c r="A6420" s="10" t="s">
        <v>9</v>
      </c>
      <c r="B6420" s="10" t="s">
        <v>199</v>
      </c>
      <c r="C6420" s="10" t="s">
        <v>4779</v>
      </c>
      <c r="D6420" s="10" t="s">
        <v>6429</v>
      </c>
      <c r="E6420" s="11" t="s">
        <v>6430</v>
      </c>
      <c r="F6420" s="10" t="s">
        <v>4788</v>
      </c>
      <c r="G6420" s="11" t="s">
        <v>4789</v>
      </c>
      <c r="H6420" s="42">
        <v>0</v>
      </c>
      <c r="I6420" s="42">
        <v>0</v>
      </c>
      <c r="J6420" s="42">
        <v>0</v>
      </c>
      <c r="K6420" s="42">
        <v>0</v>
      </c>
      <c r="N6420" s="43"/>
    </row>
    <row r="6421" spans="1:14" x14ac:dyDescent="0.3">
      <c r="A6421" s="10" t="s">
        <v>9</v>
      </c>
      <c r="B6421" s="10" t="s">
        <v>199</v>
      </c>
      <c r="C6421" s="10" t="s">
        <v>4779</v>
      </c>
      <c r="D6421" s="10" t="s">
        <v>6431</v>
      </c>
      <c r="E6421" s="11" t="s">
        <v>6432</v>
      </c>
      <c r="F6421" s="10" t="s">
        <v>416</v>
      </c>
      <c r="G6421" s="11" t="s">
        <v>417</v>
      </c>
      <c r="H6421" s="42">
        <v>89901.408299999996</v>
      </c>
      <c r="I6421" s="42">
        <v>57.138847469368301</v>
      </c>
      <c r="J6421" s="42">
        <v>10.6747878787879</v>
      </c>
      <c r="K6421" s="42">
        <v>67.813635348156197</v>
      </c>
      <c r="N6421" s="43"/>
    </row>
    <row r="6422" spans="1:14" x14ac:dyDescent="0.3">
      <c r="A6422" s="10" t="s">
        <v>9</v>
      </c>
      <c r="B6422" s="10" t="s">
        <v>199</v>
      </c>
      <c r="C6422" s="10" t="s">
        <v>4779</v>
      </c>
      <c r="D6422" s="10" t="s">
        <v>6431</v>
      </c>
      <c r="E6422" s="11" t="s">
        <v>6432</v>
      </c>
      <c r="F6422" s="10" t="s">
        <v>4731</v>
      </c>
      <c r="G6422" s="11" t="s">
        <v>4732</v>
      </c>
      <c r="H6422" s="42">
        <v>0</v>
      </c>
      <c r="I6422" s="42">
        <v>0</v>
      </c>
      <c r="J6422" s="42">
        <v>0</v>
      </c>
      <c r="K6422" s="42">
        <v>0</v>
      </c>
      <c r="N6422" s="43"/>
    </row>
    <row r="6423" spans="1:14" x14ac:dyDescent="0.3">
      <c r="A6423" s="10" t="s">
        <v>9</v>
      </c>
      <c r="B6423" s="10" t="s">
        <v>199</v>
      </c>
      <c r="C6423" s="10" t="s">
        <v>4779</v>
      </c>
      <c r="D6423" s="10" t="s">
        <v>6431</v>
      </c>
      <c r="E6423" s="11" t="s">
        <v>6432</v>
      </c>
      <c r="F6423" s="10" t="s">
        <v>4786</v>
      </c>
      <c r="G6423" s="11" t="s">
        <v>4787</v>
      </c>
      <c r="H6423" s="42">
        <v>0</v>
      </c>
      <c r="I6423" s="42">
        <v>0</v>
      </c>
      <c r="J6423" s="42">
        <v>0</v>
      </c>
      <c r="K6423" s="42">
        <v>0</v>
      </c>
      <c r="N6423" s="43"/>
    </row>
    <row r="6424" spans="1:14" x14ac:dyDescent="0.3">
      <c r="A6424" s="10" t="s">
        <v>9</v>
      </c>
      <c r="B6424" s="10" t="s">
        <v>199</v>
      </c>
      <c r="C6424" s="10" t="s">
        <v>4779</v>
      </c>
      <c r="D6424" s="10" t="s">
        <v>6431</v>
      </c>
      <c r="E6424" s="11" t="s">
        <v>6432</v>
      </c>
      <c r="F6424" s="10" t="s">
        <v>4788</v>
      </c>
      <c r="G6424" s="11" t="s">
        <v>4789</v>
      </c>
      <c r="H6424" s="42">
        <v>0</v>
      </c>
      <c r="I6424" s="42">
        <v>0</v>
      </c>
      <c r="J6424" s="42">
        <v>0</v>
      </c>
      <c r="K6424" s="42">
        <v>0</v>
      </c>
      <c r="N6424" s="43"/>
    </row>
    <row r="6425" spans="1:14" x14ac:dyDescent="0.3">
      <c r="A6425" s="10" t="s">
        <v>9</v>
      </c>
      <c r="B6425" s="10" t="s">
        <v>199</v>
      </c>
      <c r="C6425" s="10" t="s">
        <v>4779</v>
      </c>
      <c r="D6425" s="10" t="s">
        <v>6431</v>
      </c>
      <c r="E6425" s="11" t="s">
        <v>6432</v>
      </c>
      <c r="F6425" s="10" t="s">
        <v>4741</v>
      </c>
      <c r="G6425" s="11" t="s">
        <v>4742</v>
      </c>
      <c r="H6425" s="42">
        <v>20051.1368</v>
      </c>
      <c r="I6425" s="42">
        <v>12.743947698835299</v>
      </c>
      <c r="J6425" s="42">
        <v>2.3808484848484799</v>
      </c>
      <c r="K6425" s="42">
        <v>15.124796183683801</v>
      </c>
      <c r="N6425" s="43"/>
    </row>
    <row r="6426" spans="1:14" x14ac:dyDescent="0.3">
      <c r="A6426" s="10" t="s">
        <v>9</v>
      </c>
      <c r="B6426" s="10" t="s">
        <v>199</v>
      </c>
      <c r="C6426" s="10" t="s">
        <v>4779</v>
      </c>
      <c r="D6426" s="10" t="s">
        <v>136</v>
      </c>
      <c r="E6426" s="11" t="s">
        <v>6433</v>
      </c>
      <c r="F6426" s="10" t="s">
        <v>416</v>
      </c>
      <c r="G6426" s="11" t="s">
        <v>417</v>
      </c>
      <c r="H6426" s="42">
        <v>783043.58250000002</v>
      </c>
      <c r="I6426" s="42">
        <v>1778.4930656164299</v>
      </c>
      <c r="J6426" s="42">
        <v>141815.96328303401</v>
      </c>
      <c r="K6426" s="42">
        <v>143594.45634865001</v>
      </c>
      <c r="N6426" s="43"/>
    </row>
    <row r="6427" spans="1:14" x14ac:dyDescent="0.3">
      <c r="A6427" s="10" t="s">
        <v>9</v>
      </c>
      <c r="B6427" s="10" t="s">
        <v>199</v>
      </c>
      <c r="C6427" s="10" t="s">
        <v>4779</v>
      </c>
      <c r="D6427" s="10" t="s">
        <v>136</v>
      </c>
      <c r="E6427" s="11" t="s">
        <v>6433</v>
      </c>
      <c r="F6427" s="10" t="s">
        <v>243</v>
      </c>
      <c r="G6427" s="11" t="s">
        <v>655</v>
      </c>
      <c r="H6427" s="42">
        <v>56180.417099999999</v>
      </c>
      <c r="I6427" s="42">
        <v>127.600154722554</v>
      </c>
      <c r="J6427" s="42">
        <v>0</v>
      </c>
      <c r="K6427" s="42">
        <v>127.600154722554</v>
      </c>
      <c r="N6427" s="43"/>
    </row>
    <row r="6428" spans="1:14" x14ac:dyDescent="0.3">
      <c r="A6428" s="10" t="s">
        <v>9</v>
      </c>
      <c r="B6428" s="10" t="s">
        <v>199</v>
      </c>
      <c r="C6428" s="10" t="s">
        <v>4779</v>
      </c>
      <c r="D6428" s="10" t="s">
        <v>136</v>
      </c>
      <c r="E6428" s="11" t="s">
        <v>6433</v>
      </c>
      <c r="F6428" s="10" t="s">
        <v>244</v>
      </c>
      <c r="G6428" s="11" t="s">
        <v>656</v>
      </c>
      <c r="H6428" s="42">
        <v>97735.353799999997</v>
      </c>
      <c r="I6428" s="42">
        <v>221.98208734791501</v>
      </c>
      <c r="J6428" s="42">
        <v>0</v>
      </c>
      <c r="K6428" s="42">
        <v>221.98208734791501</v>
      </c>
      <c r="N6428" s="43"/>
    </row>
    <row r="6429" spans="1:14" x14ac:dyDescent="0.3">
      <c r="A6429" s="10" t="s">
        <v>9</v>
      </c>
      <c r="B6429" s="10" t="s">
        <v>199</v>
      </c>
      <c r="C6429" s="10" t="s">
        <v>4779</v>
      </c>
      <c r="D6429" s="10" t="s">
        <v>136</v>
      </c>
      <c r="E6429" s="11" t="s">
        <v>6433</v>
      </c>
      <c r="F6429" s="10" t="s">
        <v>5816</v>
      </c>
      <c r="G6429" s="11" t="s">
        <v>5817</v>
      </c>
      <c r="H6429" s="42">
        <v>62216.329700000002</v>
      </c>
      <c r="I6429" s="42">
        <v>141.30926225472999</v>
      </c>
      <c r="J6429" s="42">
        <v>0</v>
      </c>
      <c r="K6429" s="42">
        <v>141.30926225472999</v>
      </c>
      <c r="N6429" s="43"/>
    </row>
    <row r="6430" spans="1:14" x14ac:dyDescent="0.3">
      <c r="A6430" s="10" t="s">
        <v>9</v>
      </c>
      <c r="B6430" s="10" t="s">
        <v>199</v>
      </c>
      <c r="C6430" s="10" t="s">
        <v>4779</v>
      </c>
      <c r="D6430" s="10" t="s">
        <v>136</v>
      </c>
      <c r="E6430" s="11" t="s">
        <v>6433</v>
      </c>
      <c r="F6430" s="10" t="s">
        <v>4731</v>
      </c>
      <c r="G6430" s="11" t="s">
        <v>4732</v>
      </c>
      <c r="H6430" s="42">
        <v>0</v>
      </c>
      <c r="I6430" s="42">
        <v>0</v>
      </c>
      <c r="J6430" s="42">
        <v>0</v>
      </c>
      <c r="K6430" s="42">
        <v>0</v>
      </c>
      <c r="N6430" s="43"/>
    </row>
    <row r="6431" spans="1:14" x14ac:dyDescent="0.3">
      <c r="A6431" s="10" t="s">
        <v>9</v>
      </c>
      <c r="B6431" s="10" t="s">
        <v>199</v>
      </c>
      <c r="C6431" s="10" t="s">
        <v>4779</v>
      </c>
      <c r="D6431" s="10" t="s">
        <v>136</v>
      </c>
      <c r="E6431" s="11" t="s">
        <v>6433</v>
      </c>
      <c r="F6431" s="10" t="s">
        <v>4786</v>
      </c>
      <c r="G6431" s="11" t="s">
        <v>4787</v>
      </c>
      <c r="H6431" s="42">
        <v>214739.19769999999</v>
      </c>
      <c r="I6431" s="42">
        <v>487.727864125466</v>
      </c>
      <c r="J6431" s="42">
        <v>38891.125418561001</v>
      </c>
      <c r="K6431" s="42">
        <v>39378.853282686498</v>
      </c>
      <c r="N6431" s="43"/>
    </row>
    <row r="6432" spans="1:14" x14ac:dyDescent="0.3">
      <c r="A6432" s="10" t="s">
        <v>9</v>
      </c>
      <c r="B6432" s="10" t="s">
        <v>199</v>
      </c>
      <c r="C6432" s="10" t="s">
        <v>4779</v>
      </c>
      <c r="D6432" s="10" t="s">
        <v>136</v>
      </c>
      <c r="E6432" s="11" t="s">
        <v>6433</v>
      </c>
      <c r="F6432" s="10" t="s">
        <v>4859</v>
      </c>
      <c r="G6432" s="11" t="s">
        <v>4860</v>
      </c>
      <c r="H6432" s="42">
        <v>417129.26049999997</v>
      </c>
      <c r="I6432" s="42">
        <v>1776.4024949914001</v>
      </c>
      <c r="J6432" s="42">
        <v>70853.644799642396</v>
      </c>
      <c r="K6432" s="42">
        <v>72630.047294633798</v>
      </c>
      <c r="N6432" s="43"/>
    </row>
    <row r="6433" spans="1:14" x14ac:dyDescent="0.3">
      <c r="A6433" s="10" t="s">
        <v>9</v>
      </c>
      <c r="B6433" s="10" t="s">
        <v>199</v>
      </c>
      <c r="C6433" s="10" t="s">
        <v>4779</v>
      </c>
      <c r="D6433" s="10" t="s">
        <v>136</v>
      </c>
      <c r="E6433" s="11" t="s">
        <v>6433</v>
      </c>
      <c r="F6433" s="10" t="s">
        <v>4869</v>
      </c>
      <c r="G6433" s="11" t="s">
        <v>4870</v>
      </c>
      <c r="H6433" s="42">
        <v>442903.95640000002</v>
      </c>
      <c r="I6433" s="42">
        <v>1886.16759241205</v>
      </c>
      <c r="J6433" s="42">
        <v>0</v>
      </c>
      <c r="K6433" s="42">
        <v>1886.16759241205</v>
      </c>
      <c r="N6433" s="43"/>
    </row>
    <row r="6434" spans="1:14" x14ac:dyDescent="0.3">
      <c r="A6434" s="10" t="s">
        <v>9</v>
      </c>
      <c r="B6434" s="10" t="s">
        <v>199</v>
      </c>
      <c r="C6434" s="10" t="s">
        <v>4779</v>
      </c>
      <c r="D6434" s="10" t="s">
        <v>136</v>
      </c>
      <c r="E6434" s="11" t="s">
        <v>6433</v>
      </c>
      <c r="F6434" s="10" t="s">
        <v>4871</v>
      </c>
      <c r="G6434" s="11" t="s">
        <v>4872</v>
      </c>
      <c r="H6434" s="42">
        <v>63121.703999999998</v>
      </c>
      <c r="I6434" s="42">
        <v>268.81248347915198</v>
      </c>
      <c r="J6434" s="42">
        <v>0</v>
      </c>
      <c r="K6434" s="42">
        <v>268.81248347915198</v>
      </c>
      <c r="N6434" s="43"/>
    </row>
    <row r="6435" spans="1:14" x14ac:dyDescent="0.3">
      <c r="A6435" s="10" t="s">
        <v>9</v>
      </c>
      <c r="B6435" s="10" t="s">
        <v>199</v>
      </c>
      <c r="C6435" s="10" t="s">
        <v>4779</v>
      </c>
      <c r="D6435" s="10" t="s">
        <v>136</v>
      </c>
      <c r="E6435" s="11" t="s">
        <v>6433</v>
      </c>
      <c r="F6435" s="10" t="s">
        <v>4788</v>
      </c>
      <c r="G6435" s="11" t="s">
        <v>4789</v>
      </c>
      <c r="H6435" s="42">
        <v>0</v>
      </c>
      <c r="I6435" s="42">
        <v>0</v>
      </c>
      <c r="J6435" s="42">
        <v>0</v>
      </c>
      <c r="K6435" s="42">
        <v>0</v>
      </c>
      <c r="N6435" s="43"/>
    </row>
    <row r="6436" spans="1:14" x14ac:dyDescent="0.3">
      <c r="A6436" s="10" t="s">
        <v>9</v>
      </c>
      <c r="B6436" s="10" t="s">
        <v>199</v>
      </c>
      <c r="C6436" s="10" t="s">
        <v>4779</v>
      </c>
      <c r="D6436" s="10" t="s">
        <v>136</v>
      </c>
      <c r="E6436" s="11" t="s">
        <v>6433</v>
      </c>
      <c r="F6436" s="10" t="s">
        <v>4741</v>
      </c>
      <c r="G6436" s="11" t="s">
        <v>4742</v>
      </c>
      <c r="H6436" s="42">
        <v>40162.0337</v>
      </c>
      <c r="I6436" s="42">
        <v>91.218292425627695</v>
      </c>
      <c r="J6436" s="42">
        <v>7273.6915647687101</v>
      </c>
      <c r="K6436" s="42">
        <v>7364.9098571943396</v>
      </c>
      <c r="N6436" s="43"/>
    </row>
    <row r="6437" spans="1:14" x14ac:dyDescent="0.3">
      <c r="A6437" s="10" t="s">
        <v>9</v>
      </c>
      <c r="B6437" s="10" t="s">
        <v>199</v>
      </c>
      <c r="C6437" s="10" t="s">
        <v>4779</v>
      </c>
      <c r="D6437" s="10" t="s">
        <v>6434</v>
      </c>
      <c r="E6437" s="11" t="s">
        <v>6435</v>
      </c>
      <c r="F6437" s="10" t="s">
        <v>416</v>
      </c>
      <c r="G6437" s="11" t="s">
        <v>417</v>
      </c>
      <c r="H6437" s="42">
        <v>6678.0711000000001</v>
      </c>
      <c r="I6437" s="42" t="s">
        <v>414</v>
      </c>
      <c r="J6437" s="42">
        <v>2054.9048785406299</v>
      </c>
      <c r="K6437" s="42">
        <v>2054.9048785406299</v>
      </c>
      <c r="N6437" s="43"/>
    </row>
    <row r="6438" spans="1:14" x14ac:dyDescent="0.3">
      <c r="A6438" s="10" t="s">
        <v>9</v>
      </c>
      <c r="B6438" s="10" t="s">
        <v>199</v>
      </c>
      <c r="C6438" s="10" t="s">
        <v>4779</v>
      </c>
      <c r="D6438" s="10" t="s">
        <v>6436</v>
      </c>
      <c r="E6438" s="11" t="s">
        <v>6437</v>
      </c>
      <c r="F6438" s="10" t="s">
        <v>416</v>
      </c>
      <c r="G6438" s="11" t="s">
        <v>417</v>
      </c>
      <c r="H6438" s="42">
        <v>246545.67569999999</v>
      </c>
      <c r="I6438" s="42">
        <v>621.52937424425602</v>
      </c>
      <c r="J6438" s="42">
        <v>16007.0288825071</v>
      </c>
      <c r="K6438" s="42">
        <v>16628.558256751301</v>
      </c>
      <c r="N6438" s="43"/>
    </row>
    <row r="6439" spans="1:14" x14ac:dyDescent="0.3">
      <c r="A6439" s="10" t="s">
        <v>9</v>
      </c>
      <c r="B6439" s="10" t="s">
        <v>199</v>
      </c>
      <c r="C6439" s="10" t="s">
        <v>4779</v>
      </c>
      <c r="D6439" s="10" t="s">
        <v>6436</v>
      </c>
      <c r="E6439" s="11" t="s">
        <v>6437</v>
      </c>
      <c r="F6439" s="10" t="s">
        <v>4731</v>
      </c>
      <c r="G6439" s="11" t="s">
        <v>4732</v>
      </c>
      <c r="H6439" s="42">
        <v>0</v>
      </c>
      <c r="I6439" s="42">
        <v>0</v>
      </c>
      <c r="J6439" s="42">
        <v>0</v>
      </c>
      <c r="K6439" s="42">
        <v>0</v>
      </c>
      <c r="N6439" s="43"/>
    </row>
    <row r="6440" spans="1:14" x14ac:dyDescent="0.3">
      <c r="A6440" s="10" t="s">
        <v>9</v>
      </c>
      <c r="B6440" s="10" t="s">
        <v>199</v>
      </c>
      <c r="C6440" s="10" t="s">
        <v>4779</v>
      </c>
      <c r="D6440" s="10" t="s">
        <v>6436</v>
      </c>
      <c r="E6440" s="11" t="s">
        <v>6437</v>
      </c>
      <c r="F6440" s="10" t="s">
        <v>4786</v>
      </c>
      <c r="G6440" s="11" t="s">
        <v>4787</v>
      </c>
      <c r="H6440" s="42">
        <v>10708.1463</v>
      </c>
      <c r="I6440" s="42">
        <v>26.994703748488501</v>
      </c>
      <c r="J6440" s="42">
        <v>695.22860943168098</v>
      </c>
      <c r="K6440" s="42">
        <v>722.22331318016904</v>
      </c>
      <c r="N6440" s="43"/>
    </row>
    <row r="6441" spans="1:14" x14ac:dyDescent="0.3">
      <c r="A6441" s="10" t="s">
        <v>9</v>
      </c>
      <c r="B6441" s="10" t="s">
        <v>199</v>
      </c>
      <c r="C6441" s="10" t="s">
        <v>4779</v>
      </c>
      <c r="D6441" s="10" t="s">
        <v>6436</v>
      </c>
      <c r="E6441" s="11" t="s">
        <v>6437</v>
      </c>
      <c r="F6441" s="10" t="s">
        <v>4859</v>
      </c>
      <c r="G6441" s="11" t="s">
        <v>4860</v>
      </c>
      <c r="H6441" s="42">
        <v>10708.1463</v>
      </c>
      <c r="I6441" s="42">
        <v>26.994703748488501</v>
      </c>
      <c r="J6441" s="42">
        <v>695.22860943168098</v>
      </c>
      <c r="K6441" s="42">
        <v>722.22331318016904</v>
      </c>
      <c r="N6441" s="43"/>
    </row>
    <row r="6442" spans="1:14" x14ac:dyDescent="0.3">
      <c r="A6442" s="10" t="s">
        <v>9</v>
      </c>
      <c r="B6442" s="10" t="s">
        <v>199</v>
      </c>
      <c r="C6442" s="10" t="s">
        <v>4779</v>
      </c>
      <c r="D6442" s="10" t="s">
        <v>6436</v>
      </c>
      <c r="E6442" s="11" t="s">
        <v>6437</v>
      </c>
      <c r="F6442" s="10" t="s">
        <v>4788</v>
      </c>
      <c r="G6442" s="11" t="s">
        <v>4789</v>
      </c>
      <c r="H6442" s="42">
        <v>0</v>
      </c>
      <c r="I6442" s="42">
        <v>0</v>
      </c>
      <c r="J6442" s="42">
        <v>0</v>
      </c>
      <c r="K6442" s="42">
        <v>0</v>
      </c>
      <c r="N6442" s="43"/>
    </row>
    <row r="6443" spans="1:14" x14ac:dyDescent="0.3">
      <c r="A6443" s="10" t="s">
        <v>9</v>
      </c>
      <c r="B6443" s="10" t="s">
        <v>199</v>
      </c>
      <c r="C6443" s="10" t="s">
        <v>4779</v>
      </c>
      <c r="D6443" s="10" t="s">
        <v>6438</v>
      </c>
      <c r="E6443" s="11" t="s">
        <v>6439</v>
      </c>
      <c r="F6443" s="10" t="s">
        <v>416</v>
      </c>
      <c r="G6443" s="11" t="s">
        <v>417</v>
      </c>
      <c r="H6443" s="42">
        <v>10363.634400000001</v>
      </c>
      <c r="I6443" s="42" t="s">
        <v>414</v>
      </c>
      <c r="J6443" s="42">
        <v>3766.2007540245199</v>
      </c>
      <c r="K6443" s="42">
        <v>3766.2007540245199</v>
      </c>
      <c r="N6443" s="43"/>
    </row>
    <row r="6444" spans="1:14" x14ac:dyDescent="0.3">
      <c r="A6444" s="10" t="s">
        <v>9</v>
      </c>
      <c r="B6444" s="10" t="s">
        <v>199</v>
      </c>
      <c r="C6444" s="10" t="s">
        <v>4779</v>
      </c>
      <c r="D6444" s="10" t="s">
        <v>6438</v>
      </c>
      <c r="E6444" s="11" t="s">
        <v>6439</v>
      </c>
      <c r="F6444" s="10" t="s">
        <v>4786</v>
      </c>
      <c r="G6444" s="11" t="s">
        <v>4787</v>
      </c>
      <c r="H6444" s="42">
        <v>0</v>
      </c>
      <c r="I6444" s="42" t="s">
        <v>414</v>
      </c>
      <c r="J6444" s="42">
        <v>0</v>
      </c>
      <c r="K6444" s="42">
        <v>0</v>
      </c>
      <c r="N6444" s="43"/>
    </row>
    <row r="6445" spans="1:14" x14ac:dyDescent="0.3">
      <c r="A6445" s="10" t="s">
        <v>9</v>
      </c>
      <c r="B6445" s="10" t="s">
        <v>199</v>
      </c>
      <c r="C6445" s="10" t="s">
        <v>11</v>
      </c>
      <c r="D6445" s="10" t="s">
        <v>125</v>
      </c>
      <c r="E6445" s="11" t="s">
        <v>515</v>
      </c>
      <c r="F6445" s="10" t="s">
        <v>13</v>
      </c>
      <c r="G6445" s="11" t="s">
        <v>415</v>
      </c>
      <c r="H6445" s="42">
        <v>0</v>
      </c>
      <c r="I6445" s="42">
        <v>0</v>
      </c>
      <c r="J6445" s="42">
        <v>0</v>
      </c>
      <c r="K6445" s="42">
        <v>0</v>
      </c>
      <c r="N6445" s="43"/>
    </row>
    <row r="6446" spans="1:14" x14ac:dyDescent="0.3">
      <c r="A6446" s="10" t="s">
        <v>9</v>
      </c>
      <c r="B6446" s="10" t="s">
        <v>199</v>
      </c>
      <c r="C6446" s="10" t="s">
        <v>11</v>
      </c>
      <c r="D6446" s="10" t="s">
        <v>125</v>
      </c>
      <c r="E6446" s="11" t="s">
        <v>515</v>
      </c>
      <c r="F6446" s="10" t="s">
        <v>15</v>
      </c>
      <c r="G6446" s="11" t="s">
        <v>418</v>
      </c>
      <c r="H6446" s="42">
        <v>470111.05040000001</v>
      </c>
      <c r="I6446" s="42">
        <v>901.95639479547003</v>
      </c>
      <c r="J6446" s="42">
        <v>0</v>
      </c>
      <c r="K6446" s="42">
        <v>901.95639479547003</v>
      </c>
      <c r="N6446" s="43"/>
    </row>
    <row r="6447" spans="1:14" x14ac:dyDescent="0.3">
      <c r="A6447" s="10" t="s">
        <v>9</v>
      </c>
      <c r="B6447" s="10" t="s">
        <v>199</v>
      </c>
      <c r="C6447" s="10" t="s">
        <v>11</v>
      </c>
      <c r="D6447" s="10" t="s">
        <v>125</v>
      </c>
      <c r="E6447" s="11" t="s">
        <v>515</v>
      </c>
      <c r="F6447" s="10" t="s">
        <v>16</v>
      </c>
      <c r="G6447" s="11" t="s">
        <v>426</v>
      </c>
      <c r="H6447" s="42">
        <v>139851.74230000001</v>
      </c>
      <c r="I6447" s="42">
        <v>268.31994933758898</v>
      </c>
      <c r="J6447" s="42">
        <v>0</v>
      </c>
      <c r="K6447" s="42">
        <v>268.31994933758898</v>
      </c>
      <c r="N6447" s="43"/>
    </row>
    <row r="6448" spans="1:14" x14ac:dyDescent="0.3">
      <c r="A6448" s="10" t="s">
        <v>9</v>
      </c>
      <c r="B6448" s="10" t="s">
        <v>199</v>
      </c>
      <c r="C6448" s="10" t="s">
        <v>11</v>
      </c>
      <c r="D6448" s="10" t="s">
        <v>125</v>
      </c>
      <c r="E6448" s="11" t="s">
        <v>515</v>
      </c>
      <c r="F6448" s="10" t="s">
        <v>17</v>
      </c>
      <c r="G6448" s="11" t="s">
        <v>4798</v>
      </c>
      <c r="H6448" s="42">
        <v>0</v>
      </c>
      <c r="I6448" s="42">
        <v>0</v>
      </c>
      <c r="J6448" s="42">
        <v>0</v>
      </c>
      <c r="K6448" s="42">
        <v>0</v>
      </c>
      <c r="N6448" s="43"/>
    </row>
    <row r="6449" spans="1:14" x14ac:dyDescent="0.3">
      <c r="A6449" s="10" t="s">
        <v>9</v>
      </c>
      <c r="B6449" s="10" t="s">
        <v>199</v>
      </c>
      <c r="C6449" s="10" t="s">
        <v>11</v>
      </c>
      <c r="D6449" s="10" t="s">
        <v>125</v>
      </c>
      <c r="E6449" s="11" t="s">
        <v>515</v>
      </c>
      <c r="F6449" s="10" t="s">
        <v>18</v>
      </c>
      <c r="G6449" s="11" t="s">
        <v>4799</v>
      </c>
      <c r="H6449" s="42">
        <v>1043658.1539</v>
      </c>
      <c r="I6449" s="42">
        <v>2002.3654945026699</v>
      </c>
      <c r="J6449" s="42">
        <v>13296.8386600494</v>
      </c>
      <c r="K6449" s="42">
        <v>15299.204154552101</v>
      </c>
      <c r="N6449" s="43"/>
    </row>
    <row r="6450" spans="1:14" x14ac:dyDescent="0.3">
      <c r="A6450" s="10" t="s">
        <v>9</v>
      </c>
      <c r="B6450" s="10" t="s">
        <v>199</v>
      </c>
      <c r="C6450" s="10" t="s">
        <v>11</v>
      </c>
      <c r="D6450" s="10" t="s">
        <v>200</v>
      </c>
      <c r="E6450" s="11" t="s">
        <v>3018</v>
      </c>
      <c r="F6450" s="10" t="s">
        <v>15</v>
      </c>
      <c r="G6450" s="11" t="s">
        <v>418</v>
      </c>
      <c r="H6450" s="42">
        <v>4409090.1624999996</v>
      </c>
      <c r="I6450" s="42">
        <v>19655.889796575699</v>
      </c>
      <c r="J6450" s="42">
        <v>0</v>
      </c>
      <c r="K6450" s="42">
        <v>19655.889796575699</v>
      </c>
      <c r="N6450" s="43"/>
    </row>
    <row r="6451" spans="1:14" x14ac:dyDescent="0.3">
      <c r="A6451" s="10" t="s">
        <v>9</v>
      </c>
      <c r="B6451" s="10" t="s">
        <v>199</v>
      </c>
      <c r="C6451" s="10" t="s">
        <v>11</v>
      </c>
      <c r="D6451" s="10" t="s">
        <v>200</v>
      </c>
      <c r="E6451" s="11" t="s">
        <v>3018</v>
      </c>
      <c r="F6451" s="10" t="s">
        <v>17</v>
      </c>
      <c r="G6451" s="11" t="s">
        <v>4798</v>
      </c>
      <c r="H6451" s="42">
        <v>0</v>
      </c>
      <c r="I6451" s="42">
        <v>0</v>
      </c>
      <c r="J6451" s="42">
        <v>0</v>
      </c>
      <c r="K6451" s="42">
        <v>0</v>
      </c>
      <c r="N6451" s="43"/>
    </row>
    <row r="6452" spans="1:14" x14ac:dyDescent="0.3">
      <c r="A6452" s="10" t="s">
        <v>9</v>
      </c>
      <c r="B6452" s="10" t="s">
        <v>199</v>
      </c>
      <c r="C6452" s="10" t="s">
        <v>11</v>
      </c>
      <c r="D6452" s="10" t="s">
        <v>200</v>
      </c>
      <c r="E6452" s="11" t="s">
        <v>3018</v>
      </c>
      <c r="F6452" s="10" t="s">
        <v>18</v>
      </c>
      <c r="G6452" s="11" t="s">
        <v>4799</v>
      </c>
      <c r="H6452" s="42">
        <v>3458217.7034</v>
      </c>
      <c r="I6452" s="42">
        <v>15416.8646058591</v>
      </c>
      <c r="J6452" s="42">
        <v>960406.41629594006</v>
      </c>
      <c r="K6452" s="42">
        <v>975823.28090179898</v>
      </c>
      <c r="N6452" s="43"/>
    </row>
    <row r="6453" spans="1:14" x14ac:dyDescent="0.3">
      <c r="A6453" s="10" t="s">
        <v>9</v>
      </c>
      <c r="B6453" s="10" t="s">
        <v>199</v>
      </c>
      <c r="C6453" s="10" t="s">
        <v>11</v>
      </c>
      <c r="D6453" s="10" t="s">
        <v>201</v>
      </c>
      <c r="E6453" s="11" t="s">
        <v>3019</v>
      </c>
      <c r="F6453" s="10" t="s">
        <v>15</v>
      </c>
      <c r="G6453" s="11" t="s">
        <v>418</v>
      </c>
      <c r="H6453" s="42">
        <v>7499325.7171</v>
      </c>
      <c r="I6453" s="42">
        <v>27556.788841453599</v>
      </c>
      <c r="J6453" s="42">
        <v>0</v>
      </c>
      <c r="K6453" s="42">
        <v>27556.788841453599</v>
      </c>
      <c r="N6453" s="43"/>
    </row>
    <row r="6454" spans="1:14" x14ac:dyDescent="0.3">
      <c r="A6454" s="10" t="s">
        <v>9</v>
      </c>
      <c r="B6454" s="10" t="s">
        <v>199</v>
      </c>
      <c r="C6454" s="10" t="s">
        <v>11</v>
      </c>
      <c r="D6454" s="10" t="s">
        <v>201</v>
      </c>
      <c r="E6454" s="11" t="s">
        <v>3019</v>
      </c>
      <c r="F6454" s="10" t="s">
        <v>17</v>
      </c>
      <c r="G6454" s="11" t="s">
        <v>4798</v>
      </c>
      <c r="H6454" s="42">
        <v>0</v>
      </c>
      <c r="I6454" s="42">
        <v>0</v>
      </c>
      <c r="J6454" s="42">
        <v>0</v>
      </c>
      <c r="K6454" s="42">
        <v>0</v>
      </c>
      <c r="N6454" s="43"/>
    </row>
    <row r="6455" spans="1:14" x14ac:dyDescent="0.3">
      <c r="A6455" s="10" t="s">
        <v>9</v>
      </c>
      <c r="B6455" s="10" t="s">
        <v>199</v>
      </c>
      <c r="C6455" s="10" t="s">
        <v>11</v>
      </c>
      <c r="D6455" s="10" t="s">
        <v>201</v>
      </c>
      <c r="E6455" s="11" t="s">
        <v>3019</v>
      </c>
      <c r="F6455" s="10" t="s">
        <v>18</v>
      </c>
      <c r="G6455" s="11" t="s">
        <v>4799</v>
      </c>
      <c r="H6455" s="42">
        <v>4685641.5537</v>
      </c>
      <c r="I6455" s="42">
        <v>17217.7125988183</v>
      </c>
      <c r="J6455" s="42">
        <v>1214590.1592280699</v>
      </c>
      <c r="K6455" s="42">
        <v>1231807.8718268899</v>
      </c>
      <c r="N6455" s="43"/>
    </row>
    <row r="6456" spans="1:14" x14ac:dyDescent="0.3">
      <c r="A6456" s="10" t="s">
        <v>9</v>
      </c>
      <c r="B6456" s="10" t="s">
        <v>199</v>
      </c>
      <c r="C6456" s="10" t="s">
        <v>11</v>
      </c>
      <c r="D6456" s="10" t="s">
        <v>203</v>
      </c>
      <c r="E6456" s="11" t="s">
        <v>610</v>
      </c>
      <c r="F6456" s="10" t="s">
        <v>13</v>
      </c>
      <c r="G6456" s="11" t="s">
        <v>415</v>
      </c>
      <c r="H6456" s="42">
        <v>0</v>
      </c>
      <c r="I6456" s="42">
        <v>0</v>
      </c>
      <c r="J6456" s="42">
        <v>0</v>
      </c>
      <c r="K6456" s="42">
        <v>0</v>
      </c>
      <c r="N6456" s="43"/>
    </row>
    <row r="6457" spans="1:14" x14ac:dyDescent="0.3">
      <c r="A6457" s="10" t="s">
        <v>9</v>
      </c>
      <c r="B6457" s="10" t="s">
        <v>199</v>
      </c>
      <c r="C6457" s="10" t="s">
        <v>11</v>
      </c>
      <c r="D6457" s="10" t="s">
        <v>203</v>
      </c>
      <c r="E6457" s="11" t="s">
        <v>610</v>
      </c>
      <c r="F6457" s="10" t="s">
        <v>15</v>
      </c>
      <c r="G6457" s="11" t="s">
        <v>418</v>
      </c>
      <c r="H6457" s="42">
        <v>404317.99550000002</v>
      </c>
      <c r="I6457" s="42">
        <v>1659.6689079571399</v>
      </c>
      <c r="J6457" s="42">
        <v>0</v>
      </c>
      <c r="K6457" s="42">
        <v>1659.6689079571399</v>
      </c>
      <c r="N6457" s="43"/>
    </row>
    <row r="6458" spans="1:14" x14ac:dyDescent="0.3">
      <c r="A6458" s="10" t="s">
        <v>9</v>
      </c>
      <c r="B6458" s="10" t="s">
        <v>199</v>
      </c>
      <c r="C6458" s="10" t="s">
        <v>11</v>
      </c>
      <c r="D6458" s="10" t="s">
        <v>203</v>
      </c>
      <c r="E6458" s="11" t="s">
        <v>610</v>
      </c>
      <c r="F6458" s="10" t="s">
        <v>30</v>
      </c>
      <c r="G6458" s="11" t="s">
        <v>4888</v>
      </c>
      <c r="H6458" s="42">
        <v>1379125.4092999999</v>
      </c>
      <c r="I6458" s="42">
        <v>5615.6279466553096</v>
      </c>
      <c r="J6458" s="42">
        <v>0</v>
      </c>
      <c r="K6458" s="42">
        <v>5615.6279466553096</v>
      </c>
      <c r="N6458" s="43"/>
    </row>
    <row r="6459" spans="1:14" x14ac:dyDescent="0.3">
      <c r="A6459" s="10" t="s">
        <v>9</v>
      </c>
      <c r="B6459" s="10" t="s">
        <v>199</v>
      </c>
      <c r="C6459" s="10" t="s">
        <v>11</v>
      </c>
      <c r="D6459" s="10" t="s">
        <v>203</v>
      </c>
      <c r="E6459" s="11" t="s">
        <v>610</v>
      </c>
      <c r="F6459" s="10" t="s">
        <v>17</v>
      </c>
      <c r="G6459" s="11" t="s">
        <v>4798</v>
      </c>
      <c r="H6459" s="42">
        <v>0</v>
      </c>
      <c r="I6459" s="42">
        <v>0</v>
      </c>
      <c r="J6459" s="42">
        <v>0</v>
      </c>
      <c r="K6459" s="42">
        <v>0</v>
      </c>
      <c r="N6459" s="43"/>
    </row>
    <row r="6460" spans="1:14" x14ac:dyDescent="0.3">
      <c r="A6460" s="10" t="s">
        <v>9</v>
      </c>
      <c r="B6460" s="10" t="s">
        <v>199</v>
      </c>
      <c r="C6460" s="10" t="s">
        <v>11</v>
      </c>
      <c r="D6460" s="10" t="s">
        <v>203</v>
      </c>
      <c r="E6460" s="11" t="s">
        <v>610</v>
      </c>
      <c r="F6460" s="10" t="s">
        <v>18</v>
      </c>
      <c r="G6460" s="11" t="s">
        <v>4799</v>
      </c>
      <c r="H6460" s="42">
        <v>1732472.2948</v>
      </c>
      <c r="I6460" s="42">
        <v>7111.5568281762698</v>
      </c>
      <c r="J6460" s="42">
        <v>250382.625098316</v>
      </c>
      <c r="K6460" s="42">
        <v>257494.18192649199</v>
      </c>
      <c r="N6460" s="43"/>
    </row>
    <row r="6461" spans="1:14" x14ac:dyDescent="0.3">
      <c r="A6461" s="10" t="s">
        <v>9</v>
      </c>
      <c r="B6461" s="10" t="s">
        <v>199</v>
      </c>
      <c r="C6461" s="10" t="s">
        <v>11</v>
      </c>
      <c r="D6461" s="10" t="s">
        <v>202</v>
      </c>
      <c r="E6461" s="11" t="s">
        <v>611</v>
      </c>
      <c r="F6461" s="10" t="s">
        <v>25</v>
      </c>
      <c r="G6461" s="11" t="s">
        <v>4887</v>
      </c>
      <c r="H6461" s="42">
        <v>1992162.0307</v>
      </c>
      <c r="I6461" s="42">
        <v>8892.4409469930397</v>
      </c>
      <c r="J6461" s="42">
        <v>0</v>
      </c>
      <c r="K6461" s="42">
        <v>8892.4409469930397</v>
      </c>
      <c r="N6461" s="43"/>
    </row>
    <row r="6462" spans="1:14" x14ac:dyDescent="0.3">
      <c r="A6462" s="10" t="s">
        <v>9</v>
      </c>
      <c r="B6462" s="10" t="s">
        <v>199</v>
      </c>
      <c r="C6462" s="10" t="s">
        <v>11</v>
      </c>
      <c r="D6462" s="10" t="s">
        <v>202</v>
      </c>
      <c r="E6462" s="11" t="s">
        <v>611</v>
      </c>
      <c r="F6462" s="10" t="s">
        <v>15</v>
      </c>
      <c r="G6462" s="11" t="s">
        <v>418</v>
      </c>
      <c r="H6462" s="42">
        <v>10929764.182499999</v>
      </c>
      <c r="I6462" s="42">
        <v>55212.3979689345</v>
      </c>
      <c r="J6462" s="42">
        <v>20557.810213975001</v>
      </c>
      <c r="K6462" s="42">
        <v>75770.208182909497</v>
      </c>
      <c r="N6462" s="43"/>
    </row>
    <row r="6463" spans="1:14" x14ac:dyDescent="0.3">
      <c r="A6463" s="10" t="s">
        <v>9</v>
      </c>
      <c r="B6463" s="10" t="s">
        <v>199</v>
      </c>
      <c r="C6463" s="10" t="s">
        <v>11</v>
      </c>
      <c r="D6463" s="10" t="s">
        <v>202</v>
      </c>
      <c r="E6463" s="11" t="s">
        <v>611</v>
      </c>
      <c r="F6463" s="10" t="s">
        <v>16</v>
      </c>
      <c r="G6463" s="11" t="s">
        <v>426</v>
      </c>
      <c r="H6463" s="42">
        <v>3376834.5748000001</v>
      </c>
      <c r="I6463" s="42">
        <v>17058.2943328576</v>
      </c>
      <c r="J6463" s="42">
        <v>6351.4933306523599</v>
      </c>
      <c r="K6463" s="42">
        <v>23409.787663509898</v>
      </c>
      <c r="N6463" s="43"/>
    </row>
    <row r="6464" spans="1:14" x14ac:dyDescent="0.3">
      <c r="A6464" s="10" t="s">
        <v>9</v>
      </c>
      <c r="B6464" s="10" t="s">
        <v>199</v>
      </c>
      <c r="C6464" s="10" t="s">
        <v>11</v>
      </c>
      <c r="D6464" s="10" t="s">
        <v>202</v>
      </c>
      <c r="E6464" s="11" t="s">
        <v>611</v>
      </c>
      <c r="F6464" s="10" t="s">
        <v>30</v>
      </c>
      <c r="G6464" s="11" t="s">
        <v>4888</v>
      </c>
      <c r="H6464" s="42">
        <v>2846738.5005999999</v>
      </c>
      <c r="I6464" s="42">
        <v>12707.025642917601</v>
      </c>
      <c r="J6464" s="42">
        <v>0</v>
      </c>
      <c r="K6464" s="42">
        <v>12707.025642917601</v>
      </c>
      <c r="N6464" s="43"/>
    </row>
    <row r="6465" spans="1:14" x14ac:dyDescent="0.3">
      <c r="A6465" s="10" t="s">
        <v>9</v>
      </c>
      <c r="B6465" s="10" t="s">
        <v>199</v>
      </c>
      <c r="C6465" s="10" t="s">
        <v>11</v>
      </c>
      <c r="D6465" s="10" t="s">
        <v>202</v>
      </c>
      <c r="E6465" s="11" t="s">
        <v>611</v>
      </c>
      <c r="F6465" s="10" t="s">
        <v>17</v>
      </c>
      <c r="G6465" s="11" t="s">
        <v>4798</v>
      </c>
      <c r="H6465" s="42">
        <v>0</v>
      </c>
      <c r="I6465" s="42">
        <v>0</v>
      </c>
      <c r="J6465" s="42">
        <v>0</v>
      </c>
      <c r="K6465" s="42">
        <v>0</v>
      </c>
      <c r="N6465" s="43"/>
    </row>
    <row r="6466" spans="1:14" x14ac:dyDescent="0.3">
      <c r="A6466" s="10" t="s">
        <v>9</v>
      </c>
      <c r="B6466" s="10" t="s">
        <v>199</v>
      </c>
      <c r="C6466" s="10" t="s">
        <v>11</v>
      </c>
      <c r="D6466" s="10" t="s">
        <v>202</v>
      </c>
      <c r="E6466" s="11" t="s">
        <v>611</v>
      </c>
      <c r="F6466" s="10" t="s">
        <v>18</v>
      </c>
      <c r="G6466" s="11" t="s">
        <v>4799</v>
      </c>
      <c r="H6466" s="42">
        <v>10954281.374500001</v>
      </c>
      <c r="I6466" s="42">
        <v>55336.2481213996</v>
      </c>
      <c r="J6466" s="42">
        <v>8668884.1143700108</v>
      </c>
      <c r="K6466" s="42">
        <v>8724220.3624914102</v>
      </c>
      <c r="N6466" s="43"/>
    </row>
    <row r="6467" spans="1:14" x14ac:dyDescent="0.3">
      <c r="A6467" s="10" t="s">
        <v>9</v>
      </c>
      <c r="B6467" s="10" t="s">
        <v>199</v>
      </c>
      <c r="C6467" s="10" t="s">
        <v>11</v>
      </c>
      <c r="D6467" s="10" t="s">
        <v>204</v>
      </c>
      <c r="E6467" s="11" t="s">
        <v>612</v>
      </c>
      <c r="F6467" s="10" t="s">
        <v>13</v>
      </c>
      <c r="G6467" s="11" t="s">
        <v>415</v>
      </c>
      <c r="H6467" s="42">
        <v>0</v>
      </c>
      <c r="I6467" s="42">
        <v>0</v>
      </c>
      <c r="J6467" s="42">
        <v>0</v>
      </c>
      <c r="K6467" s="42">
        <v>0</v>
      </c>
      <c r="N6467" s="43"/>
    </row>
    <row r="6468" spans="1:14" x14ac:dyDescent="0.3">
      <c r="A6468" s="10" t="s">
        <v>9</v>
      </c>
      <c r="B6468" s="10" t="s">
        <v>199</v>
      </c>
      <c r="C6468" s="10" t="s">
        <v>11</v>
      </c>
      <c r="D6468" s="10" t="s">
        <v>204</v>
      </c>
      <c r="E6468" s="11" t="s">
        <v>612</v>
      </c>
      <c r="F6468" s="10" t="s">
        <v>15</v>
      </c>
      <c r="G6468" s="11" t="s">
        <v>418</v>
      </c>
      <c r="H6468" s="42">
        <v>2115854.8328</v>
      </c>
      <c r="I6468" s="42">
        <v>7926.4045996305504</v>
      </c>
      <c r="J6468" s="42">
        <v>1741.54933434384</v>
      </c>
      <c r="K6468" s="42">
        <v>9667.9539339743806</v>
      </c>
      <c r="N6468" s="43"/>
    </row>
    <row r="6469" spans="1:14" x14ac:dyDescent="0.3">
      <c r="A6469" s="10" t="s">
        <v>9</v>
      </c>
      <c r="B6469" s="10" t="s">
        <v>199</v>
      </c>
      <c r="C6469" s="10" t="s">
        <v>11</v>
      </c>
      <c r="D6469" s="10" t="s">
        <v>204</v>
      </c>
      <c r="E6469" s="11" t="s">
        <v>612</v>
      </c>
      <c r="F6469" s="10" t="s">
        <v>16</v>
      </c>
      <c r="G6469" s="11" t="s">
        <v>426</v>
      </c>
      <c r="H6469" s="42">
        <v>0</v>
      </c>
      <c r="I6469" s="42">
        <v>0</v>
      </c>
      <c r="J6469" s="42">
        <v>0</v>
      </c>
      <c r="K6469" s="42">
        <v>0</v>
      </c>
      <c r="N6469" s="43"/>
    </row>
    <row r="6470" spans="1:14" x14ac:dyDescent="0.3">
      <c r="A6470" s="10" t="s">
        <v>9</v>
      </c>
      <c r="B6470" s="10" t="s">
        <v>199</v>
      </c>
      <c r="C6470" s="10" t="s">
        <v>11</v>
      </c>
      <c r="D6470" s="10" t="s">
        <v>204</v>
      </c>
      <c r="E6470" s="11" t="s">
        <v>612</v>
      </c>
      <c r="F6470" s="10" t="s">
        <v>17</v>
      </c>
      <c r="G6470" s="11" t="s">
        <v>4798</v>
      </c>
      <c r="H6470" s="42">
        <v>0</v>
      </c>
      <c r="I6470" s="42">
        <v>0</v>
      </c>
      <c r="J6470" s="42">
        <v>0</v>
      </c>
      <c r="K6470" s="42">
        <v>0</v>
      </c>
      <c r="N6470" s="43"/>
    </row>
    <row r="6471" spans="1:14" x14ac:dyDescent="0.3">
      <c r="A6471" s="10" t="s">
        <v>9</v>
      </c>
      <c r="B6471" s="10" t="s">
        <v>199</v>
      </c>
      <c r="C6471" s="10" t="s">
        <v>11</v>
      </c>
      <c r="D6471" s="10" t="s">
        <v>204</v>
      </c>
      <c r="E6471" s="11" t="s">
        <v>612</v>
      </c>
      <c r="F6471" s="10" t="s">
        <v>18</v>
      </c>
      <c r="G6471" s="11" t="s">
        <v>4799</v>
      </c>
      <c r="H6471" s="42">
        <v>1756173.9080999999</v>
      </c>
      <c r="I6471" s="42">
        <v>6578.9697510428596</v>
      </c>
      <c r="J6471" s="42">
        <v>1126922.04900965</v>
      </c>
      <c r="K6471" s="42">
        <v>1133501.0187607</v>
      </c>
      <c r="N6471" s="43"/>
    </row>
    <row r="6472" spans="1:14" x14ac:dyDescent="0.3">
      <c r="A6472" s="10" t="s">
        <v>9</v>
      </c>
      <c r="B6472" s="10" t="s">
        <v>199</v>
      </c>
      <c r="C6472" s="10" t="s">
        <v>4800</v>
      </c>
      <c r="D6472" s="10" t="s">
        <v>6440</v>
      </c>
      <c r="E6472" s="11" t="s">
        <v>6441</v>
      </c>
      <c r="F6472" s="10" t="s">
        <v>13</v>
      </c>
      <c r="G6472" s="11" t="s">
        <v>415</v>
      </c>
      <c r="H6472" s="42">
        <v>0</v>
      </c>
      <c r="I6472" s="42">
        <v>0</v>
      </c>
      <c r="J6472" s="42">
        <v>0</v>
      </c>
      <c r="K6472" s="42">
        <v>0</v>
      </c>
      <c r="N6472" s="43"/>
    </row>
    <row r="6473" spans="1:14" x14ac:dyDescent="0.3">
      <c r="A6473" s="10" t="s">
        <v>9</v>
      </c>
      <c r="B6473" s="10" t="s">
        <v>199</v>
      </c>
      <c r="C6473" s="10" t="s">
        <v>4800</v>
      </c>
      <c r="D6473" s="10" t="s">
        <v>6440</v>
      </c>
      <c r="E6473" s="11" t="s">
        <v>6441</v>
      </c>
      <c r="F6473" s="10" t="s">
        <v>416</v>
      </c>
      <c r="G6473" s="11" t="s">
        <v>417</v>
      </c>
      <c r="H6473" s="42">
        <v>609827.69480000006</v>
      </c>
      <c r="I6473" s="42">
        <v>2503.25752415635</v>
      </c>
      <c r="J6473" s="42">
        <v>71457.765317037207</v>
      </c>
      <c r="K6473" s="42">
        <v>73961.022841193597</v>
      </c>
      <c r="N6473" s="43"/>
    </row>
    <row r="6474" spans="1:14" x14ac:dyDescent="0.3">
      <c r="A6474" s="10" t="s">
        <v>9</v>
      </c>
      <c r="B6474" s="10" t="s">
        <v>199</v>
      </c>
      <c r="C6474" s="10" t="s">
        <v>4800</v>
      </c>
      <c r="D6474" s="10" t="s">
        <v>6442</v>
      </c>
      <c r="E6474" s="11" t="s">
        <v>6443</v>
      </c>
      <c r="F6474" s="10" t="s">
        <v>416</v>
      </c>
      <c r="G6474" s="11" t="s">
        <v>417</v>
      </c>
      <c r="H6474" s="42">
        <v>5179412.6268999996</v>
      </c>
      <c r="I6474" s="42">
        <v>22493.415891524201</v>
      </c>
      <c r="J6474" s="42">
        <v>1803846.90066992</v>
      </c>
      <c r="K6474" s="42">
        <v>1826340.31656145</v>
      </c>
      <c r="N6474" s="43"/>
    </row>
    <row r="6475" spans="1:14" x14ac:dyDescent="0.3">
      <c r="A6475" s="10" t="s">
        <v>9</v>
      </c>
      <c r="B6475" s="10" t="s">
        <v>199</v>
      </c>
      <c r="C6475" s="10" t="s">
        <v>4800</v>
      </c>
      <c r="D6475" s="10" t="s">
        <v>6442</v>
      </c>
      <c r="E6475" s="11" t="s">
        <v>6443</v>
      </c>
      <c r="F6475" s="10" t="s">
        <v>4802</v>
      </c>
      <c r="G6475" s="11" t="s">
        <v>4803</v>
      </c>
      <c r="H6475" s="42">
        <v>0</v>
      </c>
      <c r="I6475" s="42">
        <v>0</v>
      </c>
      <c r="J6475" s="42">
        <v>0</v>
      </c>
      <c r="K6475" s="42">
        <v>0</v>
      </c>
      <c r="N6475" s="43"/>
    </row>
    <row r="6476" spans="1:14" x14ac:dyDescent="0.3">
      <c r="A6476" s="10" t="s">
        <v>9</v>
      </c>
      <c r="B6476" s="10" t="s">
        <v>199</v>
      </c>
      <c r="C6476" s="10" t="s">
        <v>4800</v>
      </c>
      <c r="D6476" s="10" t="s">
        <v>6444</v>
      </c>
      <c r="E6476" s="11" t="s">
        <v>6445</v>
      </c>
      <c r="F6476" s="10" t="s">
        <v>13</v>
      </c>
      <c r="G6476" s="11" t="s">
        <v>415</v>
      </c>
      <c r="H6476" s="42">
        <v>0</v>
      </c>
      <c r="I6476" s="42">
        <v>0</v>
      </c>
      <c r="J6476" s="42">
        <v>0</v>
      </c>
      <c r="K6476" s="42">
        <v>0</v>
      </c>
      <c r="N6476" s="43"/>
    </row>
    <row r="6477" spans="1:14" x14ac:dyDescent="0.3">
      <c r="A6477" s="10" t="s">
        <v>9</v>
      </c>
      <c r="B6477" s="10" t="s">
        <v>199</v>
      </c>
      <c r="C6477" s="10" t="s">
        <v>4800</v>
      </c>
      <c r="D6477" s="10" t="s">
        <v>6444</v>
      </c>
      <c r="E6477" s="11" t="s">
        <v>6445</v>
      </c>
      <c r="F6477" s="10" t="s">
        <v>416</v>
      </c>
      <c r="G6477" s="11" t="s">
        <v>417</v>
      </c>
      <c r="H6477" s="42">
        <v>686876.37780000002</v>
      </c>
      <c r="I6477" s="42">
        <v>2590.9295589307399</v>
      </c>
      <c r="J6477" s="42">
        <v>106624.746139818</v>
      </c>
      <c r="K6477" s="42">
        <v>109215.67569874899</v>
      </c>
      <c r="N6477" s="43"/>
    </row>
    <row r="6478" spans="1:14" x14ac:dyDescent="0.3">
      <c r="A6478" s="10" t="s">
        <v>9</v>
      </c>
      <c r="B6478" s="10" t="s">
        <v>199</v>
      </c>
      <c r="C6478" s="10" t="s">
        <v>4800</v>
      </c>
      <c r="D6478" s="10" t="s">
        <v>6444</v>
      </c>
      <c r="E6478" s="11" t="s">
        <v>6445</v>
      </c>
      <c r="F6478" s="10" t="s">
        <v>243</v>
      </c>
      <c r="G6478" s="11" t="s">
        <v>655</v>
      </c>
      <c r="H6478" s="42">
        <v>444229.83120000002</v>
      </c>
      <c r="I6478" s="42">
        <v>1675.65552996064</v>
      </c>
      <c r="J6478" s="42">
        <v>0</v>
      </c>
      <c r="K6478" s="42">
        <v>1675.65552996064</v>
      </c>
      <c r="N6478" s="43"/>
    </row>
    <row r="6479" spans="1:14" x14ac:dyDescent="0.3">
      <c r="A6479" s="10" t="s">
        <v>9</v>
      </c>
      <c r="B6479" s="10" t="s">
        <v>199</v>
      </c>
      <c r="C6479" s="10" t="s">
        <v>4800</v>
      </c>
      <c r="D6479" s="10" t="s">
        <v>6444</v>
      </c>
      <c r="E6479" s="11" t="s">
        <v>6445</v>
      </c>
      <c r="F6479" s="10" t="s">
        <v>4802</v>
      </c>
      <c r="G6479" s="11" t="s">
        <v>4803</v>
      </c>
      <c r="H6479" s="42">
        <v>0</v>
      </c>
      <c r="I6479" s="42">
        <v>0</v>
      </c>
      <c r="J6479" s="42">
        <v>0</v>
      </c>
      <c r="K6479" s="42">
        <v>0</v>
      </c>
      <c r="N6479" s="43"/>
    </row>
    <row r="6480" spans="1:14" x14ac:dyDescent="0.3">
      <c r="A6480" s="10" t="s">
        <v>9</v>
      </c>
      <c r="B6480" s="10" t="s">
        <v>199</v>
      </c>
      <c r="C6480" s="10" t="s">
        <v>4800</v>
      </c>
      <c r="D6480" s="10" t="s">
        <v>6446</v>
      </c>
      <c r="E6480" s="11" t="s">
        <v>6447</v>
      </c>
      <c r="F6480" s="10" t="s">
        <v>13</v>
      </c>
      <c r="G6480" s="11" t="s">
        <v>415</v>
      </c>
      <c r="H6480" s="42">
        <v>0</v>
      </c>
      <c r="I6480" s="42">
        <v>0</v>
      </c>
      <c r="J6480" s="42">
        <v>0</v>
      </c>
      <c r="K6480" s="42">
        <v>0</v>
      </c>
      <c r="N6480" s="43"/>
    </row>
    <row r="6481" spans="1:14" x14ac:dyDescent="0.3">
      <c r="A6481" s="10" t="s">
        <v>9</v>
      </c>
      <c r="B6481" s="10" t="s">
        <v>199</v>
      </c>
      <c r="C6481" s="10" t="s">
        <v>4800</v>
      </c>
      <c r="D6481" s="10" t="s">
        <v>6446</v>
      </c>
      <c r="E6481" s="11" t="s">
        <v>6447</v>
      </c>
      <c r="F6481" s="10" t="s">
        <v>416</v>
      </c>
      <c r="G6481" s="11" t="s">
        <v>417</v>
      </c>
      <c r="H6481" s="42">
        <v>919942.74049999996</v>
      </c>
      <c r="I6481" s="42">
        <v>3487.6496115620998</v>
      </c>
      <c r="J6481" s="42">
        <v>137748.52892006599</v>
      </c>
      <c r="K6481" s="42">
        <v>141236.178531629</v>
      </c>
      <c r="N6481" s="43"/>
    </row>
    <row r="6482" spans="1:14" x14ac:dyDescent="0.3">
      <c r="A6482" s="10" t="s">
        <v>9</v>
      </c>
      <c r="B6482" s="10" t="s">
        <v>199</v>
      </c>
      <c r="C6482" s="10" t="s">
        <v>4800</v>
      </c>
      <c r="D6482" s="10" t="s">
        <v>6446</v>
      </c>
      <c r="E6482" s="11" t="s">
        <v>6447</v>
      </c>
      <c r="F6482" s="10" t="s">
        <v>4802</v>
      </c>
      <c r="G6482" s="11" t="s">
        <v>4803</v>
      </c>
      <c r="H6482" s="42">
        <v>0</v>
      </c>
      <c r="I6482" s="42">
        <v>0</v>
      </c>
      <c r="J6482" s="42">
        <v>0</v>
      </c>
      <c r="K6482" s="42">
        <v>0</v>
      </c>
      <c r="N6482" s="43"/>
    </row>
    <row r="6483" spans="1:14" x14ac:dyDescent="0.3">
      <c r="A6483" s="10" t="s">
        <v>9</v>
      </c>
      <c r="B6483" s="10" t="s">
        <v>199</v>
      </c>
      <c r="C6483" s="10" t="s">
        <v>4806</v>
      </c>
      <c r="D6483" s="10" t="s">
        <v>6448</v>
      </c>
      <c r="E6483" s="11" t="s">
        <v>6449</v>
      </c>
      <c r="F6483" s="10" t="s">
        <v>4907</v>
      </c>
      <c r="G6483" s="11" t="s">
        <v>4908</v>
      </c>
      <c r="H6483" s="42">
        <v>27677.6106</v>
      </c>
      <c r="I6483" s="42" t="s">
        <v>414</v>
      </c>
      <c r="J6483" s="42">
        <v>10058.1933080324</v>
      </c>
      <c r="K6483" s="42">
        <v>10058.1933080324</v>
      </c>
      <c r="N6483" s="43"/>
    </row>
    <row r="6484" spans="1:14" x14ac:dyDescent="0.3">
      <c r="A6484" s="10" t="s">
        <v>9</v>
      </c>
      <c r="B6484" s="10" t="s">
        <v>199</v>
      </c>
      <c r="C6484" s="10" t="s">
        <v>4806</v>
      </c>
      <c r="D6484" s="10" t="s">
        <v>5396</v>
      </c>
      <c r="E6484" s="11" t="s">
        <v>5397</v>
      </c>
      <c r="F6484" s="10" t="s">
        <v>4809</v>
      </c>
      <c r="G6484" s="11" t="s">
        <v>4810</v>
      </c>
      <c r="H6484" s="42">
        <v>365267.86170000001</v>
      </c>
      <c r="I6484" s="42">
        <v>1575.5706218625201</v>
      </c>
      <c r="J6484" s="42">
        <v>78663.529487633394</v>
      </c>
      <c r="K6484" s="42">
        <v>80239.100109495907</v>
      </c>
      <c r="N6484" s="43"/>
    </row>
    <row r="6485" spans="1:14" x14ac:dyDescent="0.3">
      <c r="A6485" s="10" t="s">
        <v>9</v>
      </c>
      <c r="B6485" s="10" t="s">
        <v>361</v>
      </c>
      <c r="C6485" s="10" t="s">
        <v>4722</v>
      </c>
      <c r="D6485" s="10" t="s">
        <v>4723</v>
      </c>
      <c r="E6485" s="11" t="s">
        <v>6450</v>
      </c>
      <c r="F6485" s="10" t="s">
        <v>416</v>
      </c>
      <c r="G6485" s="11" t="s">
        <v>417</v>
      </c>
      <c r="H6485" s="42">
        <v>162462868.1313</v>
      </c>
      <c r="I6485" s="42">
        <v>147713.678522225</v>
      </c>
      <c r="J6485" s="42">
        <v>21710996.2247531</v>
      </c>
      <c r="K6485" s="42">
        <v>21858709.9032753</v>
      </c>
      <c r="N6485" s="43"/>
    </row>
    <row r="6486" spans="1:14" x14ac:dyDescent="0.3">
      <c r="A6486" s="10" t="s">
        <v>9</v>
      </c>
      <c r="B6486" s="10" t="s">
        <v>361</v>
      </c>
      <c r="C6486" s="10" t="s">
        <v>4722</v>
      </c>
      <c r="D6486" s="10" t="s">
        <v>4723</v>
      </c>
      <c r="E6486" s="11" t="s">
        <v>6450</v>
      </c>
      <c r="F6486" s="10" t="s">
        <v>4725</v>
      </c>
      <c r="G6486" s="11" t="s">
        <v>4726</v>
      </c>
      <c r="H6486" s="42">
        <v>2037985.2559</v>
      </c>
      <c r="I6486" s="42">
        <v>1852.96678811626</v>
      </c>
      <c r="J6486" s="42">
        <v>272349.55722351797</v>
      </c>
      <c r="K6486" s="42">
        <v>274202.52401163499</v>
      </c>
      <c r="N6486" s="43"/>
    </row>
    <row r="6487" spans="1:14" x14ac:dyDescent="0.3">
      <c r="A6487" s="10" t="s">
        <v>9</v>
      </c>
      <c r="B6487" s="10" t="s">
        <v>361</v>
      </c>
      <c r="C6487" s="10" t="s">
        <v>4722</v>
      </c>
      <c r="D6487" s="10" t="s">
        <v>4723</v>
      </c>
      <c r="E6487" s="11" t="s">
        <v>6450</v>
      </c>
      <c r="F6487" s="10" t="s">
        <v>5750</v>
      </c>
      <c r="G6487" s="11" t="s">
        <v>5751</v>
      </c>
      <c r="H6487" s="42">
        <v>1240512.7644</v>
      </c>
      <c r="I6487" s="42">
        <v>1127.89282754903</v>
      </c>
      <c r="J6487" s="42">
        <v>0</v>
      </c>
      <c r="K6487" s="42">
        <v>1127.89282754903</v>
      </c>
      <c r="N6487" s="43"/>
    </row>
    <row r="6488" spans="1:14" x14ac:dyDescent="0.3">
      <c r="A6488" s="10" t="s">
        <v>9</v>
      </c>
      <c r="B6488" s="10" t="s">
        <v>361</v>
      </c>
      <c r="C6488" s="10" t="s">
        <v>4722</v>
      </c>
      <c r="D6488" s="10" t="s">
        <v>4723</v>
      </c>
      <c r="E6488" s="11" t="s">
        <v>6450</v>
      </c>
      <c r="F6488" s="10" t="s">
        <v>4741</v>
      </c>
      <c r="G6488" s="11" t="s">
        <v>4742</v>
      </c>
      <c r="H6488" s="42">
        <v>5670915.4950000001</v>
      </c>
      <c r="I6488" s="42">
        <v>5156.0814973669903</v>
      </c>
      <c r="J6488" s="42">
        <v>757842.24618718203</v>
      </c>
      <c r="K6488" s="42">
        <v>762998.32768454903</v>
      </c>
      <c r="N6488" s="43"/>
    </row>
    <row r="6489" spans="1:14" x14ac:dyDescent="0.3">
      <c r="A6489" s="10" t="s">
        <v>9</v>
      </c>
      <c r="B6489" s="10" t="s">
        <v>361</v>
      </c>
      <c r="C6489" s="10" t="s">
        <v>4743</v>
      </c>
      <c r="D6489" s="10" t="s">
        <v>4744</v>
      </c>
      <c r="E6489" s="11" t="s">
        <v>4947</v>
      </c>
      <c r="F6489" s="10" t="s">
        <v>416</v>
      </c>
      <c r="G6489" s="11" t="s">
        <v>417</v>
      </c>
      <c r="H6489" s="42">
        <v>2415158.6875</v>
      </c>
      <c r="I6489" s="42">
        <v>1284.3105351305401</v>
      </c>
      <c r="J6489" s="42">
        <v>284561.65388629498</v>
      </c>
      <c r="K6489" s="42">
        <v>285845.96442142501</v>
      </c>
      <c r="N6489" s="43"/>
    </row>
    <row r="6490" spans="1:14" x14ac:dyDescent="0.3">
      <c r="A6490" s="10" t="s">
        <v>9</v>
      </c>
      <c r="B6490" s="10" t="s">
        <v>361</v>
      </c>
      <c r="C6490" s="10" t="s">
        <v>4743</v>
      </c>
      <c r="D6490" s="10" t="s">
        <v>4744</v>
      </c>
      <c r="E6490" s="11" t="s">
        <v>4947</v>
      </c>
      <c r="F6490" s="10" t="s">
        <v>4746</v>
      </c>
      <c r="G6490" s="11" t="s">
        <v>4747</v>
      </c>
      <c r="H6490" s="42">
        <v>1607744.9325999999</v>
      </c>
      <c r="I6490" s="42">
        <v>854.95158790214998</v>
      </c>
      <c r="J6490" s="42">
        <v>189429.60537298801</v>
      </c>
      <c r="K6490" s="42">
        <v>190284.55696089001</v>
      </c>
      <c r="N6490" s="43"/>
    </row>
    <row r="6491" spans="1:14" x14ac:dyDescent="0.3">
      <c r="A6491" s="10" t="s">
        <v>9</v>
      </c>
      <c r="B6491" s="10" t="s">
        <v>361</v>
      </c>
      <c r="C6491" s="10" t="s">
        <v>4743</v>
      </c>
      <c r="D6491" s="10" t="s">
        <v>4750</v>
      </c>
      <c r="E6491" s="11" t="s">
        <v>6451</v>
      </c>
      <c r="F6491" s="10" t="s">
        <v>416</v>
      </c>
      <c r="G6491" s="11" t="s">
        <v>417</v>
      </c>
      <c r="H6491" s="42">
        <v>0</v>
      </c>
      <c r="I6491" s="42">
        <v>0</v>
      </c>
      <c r="J6491" s="42">
        <v>0</v>
      </c>
      <c r="K6491" s="42">
        <v>0</v>
      </c>
      <c r="N6491" s="43"/>
    </row>
    <row r="6492" spans="1:14" x14ac:dyDescent="0.3">
      <c r="A6492" s="10" t="s">
        <v>9</v>
      </c>
      <c r="B6492" s="10" t="s">
        <v>361</v>
      </c>
      <c r="C6492" s="10" t="s">
        <v>4743</v>
      </c>
      <c r="D6492" s="10" t="s">
        <v>4750</v>
      </c>
      <c r="E6492" s="11" t="s">
        <v>6451</v>
      </c>
      <c r="F6492" s="10" t="s">
        <v>4746</v>
      </c>
      <c r="G6492" s="11" t="s">
        <v>4747</v>
      </c>
      <c r="H6492" s="42">
        <v>63695.438099999999</v>
      </c>
      <c r="I6492" s="42">
        <v>71.237244472556895</v>
      </c>
      <c r="J6492" s="42">
        <v>9552.3717995821298</v>
      </c>
      <c r="K6492" s="42">
        <v>9623.6090440546905</v>
      </c>
      <c r="N6492" s="43"/>
    </row>
    <row r="6493" spans="1:14" x14ac:dyDescent="0.3">
      <c r="A6493" s="10" t="s">
        <v>9</v>
      </c>
      <c r="B6493" s="10" t="s">
        <v>361</v>
      </c>
      <c r="C6493" s="10" t="s">
        <v>4743</v>
      </c>
      <c r="D6493" s="10" t="s">
        <v>4750</v>
      </c>
      <c r="E6493" s="11" t="s">
        <v>6451</v>
      </c>
      <c r="F6493" s="10" t="s">
        <v>4748</v>
      </c>
      <c r="G6493" s="11" t="s">
        <v>4749</v>
      </c>
      <c r="H6493" s="42">
        <v>7843059.2154999999</v>
      </c>
      <c r="I6493" s="42">
        <v>8782.8023777349699</v>
      </c>
      <c r="J6493" s="42">
        <v>1177674.67845138</v>
      </c>
      <c r="K6493" s="42">
        <v>1186457.4808291199</v>
      </c>
      <c r="N6493" s="43"/>
    </row>
    <row r="6494" spans="1:14" x14ac:dyDescent="0.3">
      <c r="A6494" s="10" t="s">
        <v>9</v>
      </c>
      <c r="B6494" s="10" t="s">
        <v>361</v>
      </c>
      <c r="C6494" s="10" t="s">
        <v>4743</v>
      </c>
      <c r="D6494" s="10" t="s">
        <v>4750</v>
      </c>
      <c r="E6494" s="11" t="s">
        <v>6451</v>
      </c>
      <c r="F6494" s="10" t="s">
        <v>4760</v>
      </c>
      <c r="G6494" s="11" t="s">
        <v>4761</v>
      </c>
      <c r="H6494" s="42">
        <v>301334.18540000002</v>
      </c>
      <c r="I6494" s="42">
        <v>337.43957908053301</v>
      </c>
      <c r="J6494" s="42">
        <v>45246.839300159903</v>
      </c>
      <c r="K6494" s="42">
        <v>45584.278879240403</v>
      </c>
      <c r="N6494" s="43"/>
    </row>
    <row r="6495" spans="1:14" x14ac:dyDescent="0.3">
      <c r="A6495" s="10" t="s">
        <v>9</v>
      </c>
      <c r="B6495" s="10" t="s">
        <v>361</v>
      </c>
      <c r="C6495" s="10" t="s">
        <v>4743</v>
      </c>
      <c r="D6495" s="10" t="s">
        <v>4752</v>
      </c>
      <c r="E6495" s="11" t="s">
        <v>5323</v>
      </c>
      <c r="F6495" s="10" t="s">
        <v>416</v>
      </c>
      <c r="G6495" s="11" t="s">
        <v>417</v>
      </c>
      <c r="H6495" s="42">
        <v>437819.97470000002</v>
      </c>
      <c r="I6495" s="42">
        <v>399.17142987775497</v>
      </c>
      <c r="J6495" s="42">
        <v>111440.86957187801</v>
      </c>
      <c r="K6495" s="42">
        <v>111840.04100175601</v>
      </c>
      <c r="N6495" s="43"/>
    </row>
    <row r="6496" spans="1:14" x14ac:dyDescent="0.3">
      <c r="A6496" s="10" t="s">
        <v>9</v>
      </c>
      <c r="B6496" s="10" t="s">
        <v>361</v>
      </c>
      <c r="C6496" s="10" t="s">
        <v>4743</v>
      </c>
      <c r="D6496" s="10" t="s">
        <v>4752</v>
      </c>
      <c r="E6496" s="11" t="s">
        <v>5323</v>
      </c>
      <c r="F6496" s="10" t="s">
        <v>4746</v>
      </c>
      <c r="G6496" s="11" t="s">
        <v>4747</v>
      </c>
      <c r="H6496" s="42">
        <v>334125.77010000002</v>
      </c>
      <c r="I6496" s="42">
        <v>304.63082806460199</v>
      </c>
      <c r="J6496" s="42">
        <v>85046.979410117405</v>
      </c>
      <c r="K6496" s="42">
        <v>85351.610238181995</v>
      </c>
      <c r="N6496" s="43"/>
    </row>
    <row r="6497" spans="1:14" x14ac:dyDescent="0.3">
      <c r="A6497" s="10" t="s">
        <v>9</v>
      </c>
      <c r="B6497" s="10" t="s">
        <v>361</v>
      </c>
      <c r="C6497" s="10" t="s">
        <v>4743</v>
      </c>
      <c r="D6497" s="10" t="s">
        <v>4756</v>
      </c>
      <c r="E6497" s="11" t="s">
        <v>6452</v>
      </c>
      <c r="F6497" s="10" t="s">
        <v>13</v>
      </c>
      <c r="G6497" s="11" t="s">
        <v>415</v>
      </c>
      <c r="H6497" s="42">
        <v>0</v>
      </c>
      <c r="I6497" s="42">
        <v>0</v>
      </c>
      <c r="J6497" s="42">
        <v>0</v>
      </c>
      <c r="K6497" s="42">
        <v>0</v>
      </c>
      <c r="N6497" s="43"/>
    </row>
    <row r="6498" spans="1:14" x14ac:dyDescent="0.3">
      <c r="A6498" s="10" t="s">
        <v>9</v>
      </c>
      <c r="B6498" s="10" t="s">
        <v>361</v>
      </c>
      <c r="C6498" s="10" t="s">
        <v>4743</v>
      </c>
      <c r="D6498" s="10" t="s">
        <v>4756</v>
      </c>
      <c r="E6498" s="11" t="s">
        <v>6452</v>
      </c>
      <c r="F6498" s="10" t="s">
        <v>416</v>
      </c>
      <c r="G6498" s="11" t="s">
        <v>417</v>
      </c>
      <c r="H6498" s="42">
        <v>446320.28700000001</v>
      </c>
      <c r="I6498" s="42">
        <v>247.404672482302</v>
      </c>
      <c r="J6498" s="42">
        <v>76053.249470505107</v>
      </c>
      <c r="K6498" s="42">
        <v>76300.654142987405</v>
      </c>
      <c r="N6498" s="43"/>
    </row>
    <row r="6499" spans="1:14" x14ac:dyDescent="0.3">
      <c r="A6499" s="10" t="s">
        <v>9</v>
      </c>
      <c r="B6499" s="10" t="s">
        <v>361</v>
      </c>
      <c r="C6499" s="10" t="s">
        <v>4743</v>
      </c>
      <c r="D6499" s="10" t="s">
        <v>4756</v>
      </c>
      <c r="E6499" s="11" t="s">
        <v>6452</v>
      </c>
      <c r="F6499" s="10" t="s">
        <v>15</v>
      </c>
      <c r="G6499" s="11" t="s">
        <v>418</v>
      </c>
      <c r="H6499" s="42">
        <v>17389.102200000001</v>
      </c>
      <c r="I6499" s="42">
        <v>9.6391430837260703</v>
      </c>
      <c r="J6499" s="42">
        <v>0</v>
      </c>
      <c r="K6499" s="42">
        <v>9.6391430837260703</v>
      </c>
      <c r="N6499" s="43"/>
    </row>
    <row r="6500" spans="1:14" x14ac:dyDescent="0.3">
      <c r="A6500" s="10" t="s">
        <v>9</v>
      </c>
      <c r="B6500" s="10" t="s">
        <v>361</v>
      </c>
      <c r="C6500" s="10" t="s">
        <v>4743</v>
      </c>
      <c r="D6500" s="10" t="s">
        <v>4756</v>
      </c>
      <c r="E6500" s="11" t="s">
        <v>6452</v>
      </c>
      <c r="F6500" s="10" t="s">
        <v>244</v>
      </c>
      <c r="G6500" s="11" t="s">
        <v>656</v>
      </c>
      <c r="H6500" s="42">
        <v>86945.510500000004</v>
      </c>
      <c r="I6500" s="42">
        <v>48.1957154186304</v>
      </c>
      <c r="J6500" s="42">
        <v>0</v>
      </c>
      <c r="K6500" s="42">
        <v>48.1957154186304</v>
      </c>
      <c r="N6500" s="43"/>
    </row>
    <row r="6501" spans="1:14" x14ac:dyDescent="0.3">
      <c r="A6501" s="10" t="s">
        <v>9</v>
      </c>
      <c r="B6501" s="10" t="s">
        <v>361</v>
      </c>
      <c r="C6501" s="10" t="s">
        <v>4743</v>
      </c>
      <c r="D6501" s="10" t="s">
        <v>4756</v>
      </c>
      <c r="E6501" s="11" t="s">
        <v>6452</v>
      </c>
      <c r="F6501" s="10" t="s">
        <v>4746</v>
      </c>
      <c r="G6501" s="11" t="s">
        <v>4747</v>
      </c>
      <c r="H6501" s="42">
        <v>0</v>
      </c>
      <c r="I6501" s="42">
        <v>0</v>
      </c>
      <c r="J6501" s="42">
        <v>0</v>
      </c>
      <c r="K6501" s="42">
        <v>0</v>
      </c>
      <c r="N6501" s="43"/>
    </row>
    <row r="6502" spans="1:14" x14ac:dyDescent="0.3">
      <c r="A6502" s="10" t="s">
        <v>9</v>
      </c>
      <c r="B6502" s="10" t="s">
        <v>361</v>
      </c>
      <c r="C6502" s="10" t="s">
        <v>4743</v>
      </c>
      <c r="D6502" s="10" t="s">
        <v>4758</v>
      </c>
      <c r="E6502" s="11" t="s">
        <v>4837</v>
      </c>
      <c r="F6502" s="10" t="s">
        <v>416</v>
      </c>
      <c r="G6502" s="11" t="s">
        <v>417</v>
      </c>
      <c r="H6502" s="42">
        <v>107787.5615</v>
      </c>
      <c r="I6502" s="42">
        <v>192.73265604728601</v>
      </c>
      <c r="J6502" s="42">
        <v>11188.6949805844</v>
      </c>
      <c r="K6502" s="42">
        <v>11381.427636631601</v>
      </c>
      <c r="N6502" s="43"/>
    </row>
    <row r="6503" spans="1:14" x14ac:dyDescent="0.3">
      <c r="A6503" s="10" t="s">
        <v>9</v>
      </c>
      <c r="B6503" s="10" t="s">
        <v>361</v>
      </c>
      <c r="C6503" s="10" t="s">
        <v>4743</v>
      </c>
      <c r="D6503" s="10" t="s">
        <v>4758</v>
      </c>
      <c r="E6503" s="11" t="s">
        <v>4837</v>
      </c>
      <c r="F6503" s="10" t="s">
        <v>4746</v>
      </c>
      <c r="G6503" s="11" t="s">
        <v>4747</v>
      </c>
      <c r="H6503" s="42">
        <v>290197.28129999997</v>
      </c>
      <c r="I6503" s="42">
        <v>518.895612435001</v>
      </c>
      <c r="J6503" s="42">
        <v>30123.409563111702</v>
      </c>
      <c r="K6503" s="42">
        <v>30642.305175546699</v>
      </c>
      <c r="N6503" s="43"/>
    </row>
    <row r="6504" spans="1:14" x14ac:dyDescent="0.3">
      <c r="A6504" s="10" t="s">
        <v>9</v>
      </c>
      <c r="B6504" s="10" t="s">
        <v>361</v>
      </c>
      <c r="C6504" s="10" t="s">
        <v>4743</v>
      </c>
      <c r="D6504" s="10" t="s">
        <v>4762</v>
      </c>
      <c r="E6504" s="11" t="s">
        <v>6022</v>
      </c>
      <c r="F6504" s="10" t="s">
        <v>416</v>
      </c>
      <c r="G6504" s="11" t="s">
        <v>417</v>
      </c>
      <c r="H6504" s="42">
        <v>0</v>
      </c>
      <c r="I6504" s="42">
        <v>0</v>
      </c>
      <c r="J6504" s="42">
        <v>0</v>
      </c>
      <c r="K6504" s="42">
        <v>0</v>
      </c>
      <c r="N6504" s="43"/>
    </row>
    <row r="6505" spans="1:14" x14ac:dyDescent="0.3">
      <c r="A6505" s="10" t="s">
        <v>9</v>
      </c>
      <c r="B6505" s="10" t="s">
        <v>361</v>
      </c>
      <c r="C6505" s="10" t="s">
        <v>4743</v>
      </c>
      <c r="D6505" s="10" t="s">
        <v>4762</v>
      </c>
      <c r="E6505" s="11" t="s">
        <v>6022</v>
      </c>
      <c r="F6505" s="10" t="s">
        <v>4746</v>
      </c>
      <c r="G6505" s="11" t="s">
        <v>4747</v>
      </c>
      <c r="H6505" s="42">
        <v>0</v>
      </c>
      <c r="I6505" s="42">
        <v>0</v>
      </c>
      <c r="J6505" s="42">
        <v>0</v>
      </c>
      <c r="K6505" s="42">
        <v>0</v>
      </c>
      <c r="N6505" s="43"/>
    </row>
    <row r="6506" spans="1:14" x14ac:dyDescent="0.3">
      <c r="A6506" s="10" t="s">
        <v>9</v>
      </c>
      <c r="B6506" s="10" t="s">
        <v>361</v>
      </c>
      <c r="C6506" s="10" t="s">
        <v>4743</v>
      </c>
      <c r="D6506" s="10" t="s">
        <v>4762</v>
      </c>
      <c r="E6506" s="11" t="s">
        <v>6022</v>
      </c>
      <c r="F6506" s="10" t="s">
        <v>4748</v>
      </c>
      <c r="G6506" s="11" t="s">
        <v>4749</v>
      </c>
      <c r="H6506" s="42">
        <v>23093367.280499998</v>
      </c>
      <c r="I6506" s="42">
        <v>11280.024647342199</v>
      </c>
      <c r="J6506" s="42">
        <v>2030475.98096991</v>
      </c>
      <c r="K6506" s="42">
        <v>2041756.00561725</v>
      </c>
      <c r="N6506" s="43"/>
    </row>
    <row r="6507" spans="1:14" x14ac:dyDescent="0.3">
      <c r="A6507" s="10" t="s">
        <v>9</v>
      </c>
      <c r="B6507" s="10" t="s">
        <v>361</v>
      </c>
      <c r="C6507" s="10" t="s">
        <v>4743</v>
      </c>
      <c r="D6507" s="10" t="s">
        <v>4762</v>
      </c>
      <c r="E6507" s="11" t="s">
        <v>6022</v>
      </c>
      <c r="F6507" s="10" t="s">
        <v>4760</v>
      </c>
      <c r="G6507" s="11" t="s">
        <v>4761</v>
      </c>
      <c r="H6507" s="42">
        <v>1580405.2150000001</v>
      </c>
      <c r="I6507" s="42">
        <v>771.953676644815</v>
      </c>
      <c r="J6507" s="42">
        <v>138956.55797330401</v>
      </c>
      <c r="K6507" s="42">
        <v>139728.51164994901</v>
      </c>
      <c r="N6507" s="43"/>
    </row>
    <row r="6508" spans="1:14" x14ac:dyDescent="0.3">
      <c r="A6508" s="10" t="s">
        <v>9</v>
      </c>
      <c r="B6508" s="10" t="s">
        <v>361</v>
      </c>
      <c r="C6508" s="10" t="s">
        <v>4743</v>
      </c>
      <c r="D6508" s="10" t="s">
        <v>4766</v>
      </c>
      <c r="E6508" s="11" t="s">
        <v>5182</v>
      </c>
      <c r="F6508" s="10" t="s">
        <v>416</v>
      </c>
      <c r="G6508" s="11" t="s">
        <v>417</v>
      </c>
      <c r="H6508" s="42">
        <v>0</v>
      </c>
      <c r="I6508" s="42">
        <v>0</v>
      </c>
      <c r="J6508" s="42">
        <v>0</v>
      </c>
      <c r="K6508" s="42">
        <v>0</v>
      </c>
      <c r="N6508" s="43"/>
    </row>
    <row r="6509" spans="1:14" x14ac:dyDescent="0.3">
      <c r="A6509" s="10" t="s">
        <v>9</v>
      </c>
      <c r="B6509" s="10" t="s">
        <v>361</v>
      </c>
      <c r="C6509" s="10" t="s">
        <v>4743</v>
      </c>
      <c r="D6509" s="10" t="s">
        <v>4766</v>
      </c>
      <c r="E6509" s="11" t="s">
        <v>5182</v>
      </c>
      <c r="F6509" s="10" t="s">
        <v>4746</v>
      </c>
      <c r="G6509" s="11" t="s">
        <v>4747</v>
      </c>
      <c r="H6509" s="42">
        <v>381303.37959999999</v>
      </c>
      <c r="I6509" s="42">
        <v>720.46195978781395</v>
      </c>
      <c r="J6509" s="42">
        <v>42024.110795981098</v>
      </c>
      <c r="K6509" s="42">
        <v>42744.572755768902</v>
      </c>
      <c r="N6509" s="43"/>
    </row>
    <row r="6510" spans="1:14" x14ac:dyDescent="0.3">
      <c r="A6510" s="10" t="s">
        <v>9</v>
      </c>
      <c r="B6510" s="10" t="s">
        <v>361</v>
      </c>
      <c r="C6510" s="10" t="s">
        <v>4743</v>
      </c>
      <c r="D6510" s="10" t="s">
        <v>4768</v>
      </c>
      <c r="E6510" s="11" t="s">
        <v>4777</v>
      </c>
      <c r="F6510" s="10" t="s">
        <v>416</v>
      </c>
      <c r="G6510" s="11" t="s">
        <v>417</v>
      </c>
      <c r="H6510" s="42">
        <v>738450.63089999999</v>
      </c>
      <c r="I6510" s="42">
        <v>474.65038033142798</v>
      </c>
      <c r="J6510" s="42">
        <v>75794.653394934096</v>
      </c>
      <c r="K6510" s="42">
        <v>76269.303775265493</v>
      </c>
      <c r="N6510" s="43"/>
    </row>
    <row r="6511" spans="1:14" x14ac:dyDescent="0.3">
      <c r="A6511" s="10" t="s">
        <v>9</v>
      </c>
      <c r="B6511" s="10" t="s">
        <v>361</v>
      </c>
      <c r="C6511" s="10" t="s">
        <v>4743</v>
      </c>
      <c r="D6511" s="10" t="s">
        <v>4768</v>
      </c>
      <c r="E6511" s="11" t="s">
        <v>4777</v>
      </c>
      <c r="F6511" s="10" t="s">
        <v>4746</v>
      </c>
      <c r="G6511" s="11" t="s">
        <v>4747</v>
      </c>
      <c r="H6511" s="42">
        <v>239996.4552</v>
      </c>
      <c r="I6511" s="42">
        <v>154.26137360771401</v>
      </c>
      <c r="J6511" s="42">
        <v>24633.262353353599</v>
      </c>
      <c r="K6511" s="42">
        <v>24787.523726961299</v>
      </c>
      <c r="N6511" s="43"/>
    </row>
    <row r="6512" spans="1:14" x14ac:dyDescent="0.3">
      <c r="A6512" s="10" t="s">
        <v>9</v>
      </c>
      <c r="B6512" s="10" t="s">
        <v>361</v>
      </c>
      <c r="C6512" s="10" t="s">
        <v>4743</v>
      </c>
      <c r="D6512" s="10" t="s">
        <v>4770</v>
      </c>
      <c r="E6512" s="11" t="s">
        <v>4854</v>
      </c>
      <c r="F6512" s="10" t="s">
        <v>13</v>
      </c>
      <c r="G6512" s="11" t="s">
        <v>415</v>
      </c>
      <c r="H6512" s="42">
        <v>0</v>
      </c>
      <c r="I6512" s="42">
        <v>0</v>
      </c>
      <c r="J6512" s="42">
        <v>0</v>
      </c>
      <c r="K6512" s="42">
        <v>0</v>
      </c>
      <c r="N6512" s="43"/>
    </row>
    <row r="6513" spans="1:14" x14ac:dyDescent="0.3">
      <c r="A6513" s="10" t="s">
        <v>9</v>
      </c>
      <c r="B6513" s="10" t="s">
        <v>361</v>
      </c>
      <c r="C6513" s="10" t="s">
        <v>4743</v>
      </c>
      <c r="D6513" s="10" t="s">
        <v>4770</v>
      </c>
      <c r="E6513" s="11" t="s">
        <v>4854</v>
      </c>
      <c r="F6513" s="10" t="s">
        <v>416</v>
      </c>
      <c r="G6513" s="11" t="s">
        <v>417</v>
      </c>
      <c r="H6513" s="42">
        <v>751842.17240000004</v>
      </c>
      <c r="I6513" s="42">
        <v>949.88600510349295</v>
      </c>
      <c r="J6513" s="42">
        <v>167654.38269106901</v>
      </c>
      <c r="K6513" s="42">
        <v>168604.26869617301</v>
      </c>
      <c r="N6513" s="43"/>
    </row>
    <row r="6514" spans="1:14" x14ac:dyDescent="0.3">
      <c r="A6514" s="10" t="s">
        <v>9</v>
      </c>
      <c r="B6514" s="10" t="s">
        <v>361</v>
      </c>
      <c r="C6514" s="10" t="s">
        <v>4743</v>
      </c>
      <c r="D6514" s="10" t="s">
        <v>4770</v>
      </c>
      <c r="E6514" s="11" t="s">
        <v>4854</v>
      </c>
      <c r="F6514" s="10" t="s">
        <v>4746</v>
      </c>
      <c r="G6514" s="11" t="s">
        <v>4747</v>
      </c>
      <c r="H6514" s="42">
        <v>701719.36080000002</v>
      </c>
      <c r="I6514" s="42">
        <v>886.56027142992696</v>
      </c>
      <c r="J6514" s="42">
        <v>156477.423844998</v>
      </c>
      <c r="K6514" s="42">
        <v>157363.98411642801</v>
      </c>
      <c r="N6514" s="43"/>
    </row>
    <row r="6515" spans="1:14" x14ac:dyDescent="0.3">
      <c r="A6515" s="10" t="s">
        <v>9</v>
      </c>
      <c r="B6515" s="10" t="s">
        <v>361</v>
      </c>
      <c r="C6515" s="10" t="s">
        <v>4743</v>
      </c>
      <c r="D6515" s="10" t="s">
        <v>4770</v>
      </c>
      <c r="E6515" s="11" t="s">
        <v>4854</v>
      </c>
      <c r="F6515" s="10" t="s">
        <v>4748</v>
      </c>
      <c r="G6515" s="11" t="s">
        <v>4749</v>
      </c>
      <c r="H6515" s="42">
        <v>25315232.609299999</v>
      </c>
      <c r="I6515" s="42">
        <v>34306.126043501703</v>
      </c>
      <c r="J6515" s="42">
        <v>7460020.7889915695</v>
      </c>
      <c r="K6515" s="42">
        <v>7494326.9150350802</v>
      </c>
      <c r="N6515" s="43"/>
    </row>
    <row r="6516" spans="1:14" x14ac:dyDescent="0.3">
      <c r="A6516" s="10" t="s">
        <v>9</v>
      </c>
      <c r="B6516" s="10" t="s">
        <v>361</v>
      </c>
      <c r="C6516" s="10" t="s">
        <v>4743</v>
      </c>
      <c r="D6516" s="10" t="s">
        <v>4770</v>
      </c>
      <c r="E6516" s="11" t="s">
        <v>4854</v>
      </c>
      <c r="F6516" s="10" t="s">
        <v>4760</v>
      </c>
      <c r="G6516" s="11" t="s">
        <v>4761</v>
      </c>
      <c r="H6516" s="42">
        <v>983201.82620000001</v>
      </c>
      <c r="I6516" s="42">
        <v>1332.3932788064001</v>
      </c>
      <c r="J6516" s="42">
        <v>289734.887186167</v>
      </c>
      <c r="K6516" s="42">
        <v>291067.28046497301</v>
      </c>
      <c r="N6516" s="43"/>
    </row>
    <row r="6517" spans="1:14" x14ac:dyDescent="0.3">
      <c r="A6517" s="10" t="s">
        <v>9</v>
      </c>
      <c r="B6517" s="10" t="s">
        <v>361</v>
      </c>
      <c r="C6517" s="10" t="s">
        <v>4779</v>
      </c>
      <c r="D6517" s="10" t="s">
        <v>6453</v>
      </c>
      <c r="E6517" s="11" t="s">
        <v>6454</v>
      </c>
      <c r="F6517" s="10" t="s">
        <v>416</v>
      </c>
      <c r="G6517" s="11" t="s">
        <v>417</v>
      </c>
      <c r="H6517" s="42">
        <v>11400506.668500001</v>
      </c>
      <c r="I6517" s="42">
        <v>6197.0632860308697</v>
      </c>
      <c r="J6517" s="42">
        <v>1577648.4361024201</v>
      </c>
      <c r="K6517" s="42">
        <v>1583845.4993884501</v>
      </c>
      <c r="N6517" s="43"/>
    </row>
    <row r="6518" spans="1:14" x14ac:dyDescent="0.3">
      <c r="A6518" s="10" t="s">
        <v>9</v>
      </c>
      <c r="B6518" s="10" t="s">
        <v>361</v>
      </c>
      <c r="C6518" s="10" t="s">
        <v>4779</v>
      </c>
      <c r="D6518" s="10" t="s">
        <v>6453</v>
      </c>
      <c r="E6518" s="11" t="s">
        <v>6454</v>
      </c>
      <c r="F6518" s="10" t="s">
        <v>4865</v>
      </c>
      <c r="G6518" s="11" t="s">
        <v>4866</v>
      </c>
      <c r="H6518" s="42">
        <v>89104.429000000004</v>
      </c>
      <c r="I6518" s="42">
        <v>48.435196920804003</v>
      </c>
      <c r="J6518" s="42">
        <v>0</v>
      </c>
      <c r="K6518" s="42">
        <v>48.435196920804003</v>
      </c>
      <c r="N6518" s="43"/>
    </row>
    <row r="6519" spans="1:14" x14ac:dyDescent="0.3">
      <c r="A6519" s="10" t="s">
        <v>9</v>
      </c>
      <c r="B6519" s="10" t="s">
        <v>361</v>
      </c>
      <c r="C6519" s="10" t="s">
        <v>4779</v>
      </c>
      <c r="D6519" s="10" t="s">
        <v>6453</v>
      </c>
      <c r="E6519" s="11" t="s">
        <v>6454</v>
      </c>
      <c r="F6519" s="10" t="s">
        <v>4784</v>
      </c>
      <c r="G6519" s="11" t="s">
        <v>4785</v>
      </c>
      <c r="H6519" s="42">
        <v>0</v>
      </c>
      <c r="I6519" s="42">
        <v>0</v>
      </c>
      <c r="J6519" s="42">
        <v>0</v>
      </c>
      <c r="K6519" s="42">
        <v>0</v>
      </c>
      <c r="N6519" s="43"/>
    </row>
    <row r="6520" spans="1:14" x14ac:dyDescent="0.3">
      <c r="A6520" s="10" t="s">
        <v>9</v>
      </c>
      <c r="B6520" s="10" t="s">
        <v>361</v>
      </c>
      <c r="C6520" s="10" t="s">
        <v>4779</v>
      </c>
      <c r="D6520" s="10" t="s">
        <v>6453</v>
      </c>
      <c r="E6520" s="11" t="s">
        <v>6454</v>
      </c>
      <c r="F6520" s="10" t="s">
        <v>4731</v>
      </c>
      <c r="G6520" s="11" t="s">
        <v>4732</v>
      </c>
      <c r="H6520" s="42">
        <v>0</v>
      </c>
      <c r="I6520" s="42">
        <v>0</v>
      </c>
      <c r="J6520" s="42">
        <v>0</v>
      </c>
      <c r="K6520" s="42">
        <v>0</v>
      </c>
      <c r="N6520" s="43"/>
    </row>
    <row r="6521" spans="1:14" x14ac:dyDescent="0.3">
      <c r="A6521" s="10" t="s">
        <v>9</v>
      </c>
      <c r="B6521" s="10" t="s">
        <v>361</v>
      </c>
      <c r="C6521" s="10" t="s">
        <v>4779</v>
      </c>
      <c r="D6521" s="10" t="s">
        <v>6453</v>
      </c>
      <c r="E6521" s="11" t="s">
        <v>6454</v>
      </c>
      <c r="F6521" s="10" t="s">
        <v>4786</v>
      </c>
      <c r="G6521" s="11" t="s">
        <v>4787</v>
      </c>
      <c r="H6521" s="42">
        <v>0</v>
      </c>
      <c r="I6521" s="42">
        <v>0</v>
      </c>
      <c r="J6521" s="42">
        <v>0</v>
      </c>
      <c r="K6521" s="42">
        <v>0</v>
      </c>
      <c r="N6521" s="43"/>
    </row>
    <row r="6522" spans="1:14" x14ac:dyDescent="0.3">
      <c r="A6522" s="10" t="s">
        <v>9</v>
      </c>
      <c r="B6522" s="10" t="s">
        <v>361</v>
      </c>
      <c r="C6522" s="10" t="s">
        <v>4779</v>
      </c>
      <c r="D6522" s="10" t="s">
        <v>6453</v>
      </c>
      <c r="E6522" s="11" t="s">
        <v>6454</v>
      </c>
      <c r="F6522" s="10" t="s">
        <v>4833</v>
      </c>
      <c r="G6522" s="11" t="s">
        <v>4834</v>
      </c>
      <c r="H6522" s="42">
        <v>166868.29430000001</v>
      </c>
      <c r="I6522" s="42">
        <v>90.705914233505695</v>
      </c>
      <c r="J6522" s="42">
        <v>0</v>
      </c>
      <c r="K6522" s="42">
        <v>90.705914233505695</v>
      </c>
      <c r="N6522" s="43"/>
    </row>
    <row r="6523" spans="1:14" x14ac:dyDescent="0.3">
      <c r="A6523" s="10" t="s">
        <v>9</v>
      </c>
      <c r="B6523" s="10" t="s">
        <v>361</v>
      </c>
      <c r="C6523" s="10" t="s">
        <v>4779</v>
      </c>
      <c r="D6523" s="10" t="s">
        <v>6453</v>
      </c>
      <c r="E6523" s="11" t="s">
        <v>6454</v>
      </c>
      <c r="F6523" s="10" t="s">
        <v>4739</v>
      </c>
      <c r="G6523" s="11" t="s">
        <v>4740</v>
      </c>
      <c r="H6523" s="42">
        <v>0</v>
      </c>
      <c r="I6523" s="42">
        <v>0</v>
      </c>
      <c r="J6523" s="42">
        <v>0</v>
      </c>
      <c r="K6523" s="42">
        <v>0</v>
      </c>
      <c r="N6523" s="43"/>
    </row>
    <row r="6524" spans="1:14" x14ac:dyDescent="0.3">
      <c r="A6524" s="10" t="s">
        <v>9</v>
      </c>
      <c r="B6524" s="10" t="s">
        <v>361</v>
      </c>
      <c r="C6524" s="10" t="s">
        <v>4779</v>
      </c>
      <c r="D6524" s="10" t="s">
        <v>6453</v>
      </c>
      <c r="E6524" s="11" t="s">
        <v>6454</v>
      </c>
      <c r="F6524" s="10" t="s">
        <v>4741</v>
      </c>
      <c r="G6524" s="11" t="s">
        <v>4742</v>
      </c>
      <c r="H6524" s="42">
        <v>411500.45390000002</v>
      </c>
      <c r="I6524" s="42">
        <v>223.682545779713</v>
      </c>
      <c r="J6524" s="42">
        <v>56945.104841553897</v>
      </c>
      <c r="K6524" s="42">
        <v>57168.787387333701</v>
      </c>
      <c r="N6524" s="43"/>
    </row>
    <row r="6525" spans="1:14" x14ac:dyDescent="0.3">
      <c r="A6525" s="10" t="s">
        <v>9</v>
      </c>
      <c r="B6525" s="10" t="s">
        <v>361</v>
      </c>
      <c r="C6525" s="10" t="s">
        <v>4779</v>
      </c>
      <c r="D6525" s="10" t="s">
        <v>6455</v>
      </c>
      <c r="E6525" s="11" t="s">
        <v>6456</v>
      </c>
      <c r="F6525" s="10" t="s">
        <v>416</v>
      </c>
      <c r="G6525" s="11" t="s">
        <v>417</v>
      </c>
      <c r="H6525" s="42">
        <v>7082524.1497999998</v>
      </c>
      <c r="I6525" s="42">
        <v>16060.1509730215</v>
      </c>
      <c r="J6525" s="42">
        <v>2650920.4361509499</v>
      </c>
      <c r="K6525" s="42">
        <v>2666980.58712397</v>
      </c>
      <c r="N6525" s="43"/>
    </row>
    <row r="6526" spans="1:14" x14ac:dyDescent="0.3">
      <c r="A6526" s="10" t="s">
        <v>9</v>
      </c>
      <c r="B6526" s="10" t="s">
        <v>361</v>
      </c>
      <c r="C6526" s="10" t="s">
        <v>4779</v>
      </c>
      <c r="D6526" s="10" t="s">
        <v>6455</v>
      </c>
      <c r="E6526" s="11" t="s">
        <v>6456</v>
      </c>
      <c r="F6526" s="10" t="s">
        <v>15</v>
      </c>
      <c r="G6526" s="11" t="s">
        <v>418</v>
      </c>
      <c r="H6526" s="42">
        <v>208893.27929999999</v>
      </c>
      <c r="I6526" s="42">
        <v>473.68106765041603</v>
      </c>
      <c r="J6526" s="42">
        <v>0</v>
      </c>
      <c r="K6526" s="42">
        <v>473.68106765041603</v>
      </c>
      <c r="N6526" s="43"/>
    </row>
    <row r="6527" spans="1:14" x14ac:dyDescent="0.3">
      <c r="A6527" s="10" t="s">
        <v>9</v>
      </c>
      <c r="B6527" s="10" t="s">
        <v>361</v>
      </c>
      <c r="C6527" s="10" t="s">
        <v>4779</v>
      </c>
      <c r="D6527" s="10" t="s">
        <v>6455</v>
      </c>
      <c r="E6527" s="11" t="s">
        <v>6456</v>
      </c>
      <c r="F6527" s="10" t="s">
        <v>4782</v>
      </c>
      <c r="G6527" s="11" t="s">
        <v>4783</v>
      </c>
      <c r="H6527" s="42">
        <v>61030.578000000001</v>
      </c>
      <c r="I6527" s="42">
        <v>138.39138080997901</v>
      </c>
      <c r="J6527" s="42">
        <v>22843.156343461302</v>
      </c>
      <c r="K6527" s="42">
        <v>22981.547724271299</v>
      </c>
      <c r="N6527" s="43"/>
    </row>
    <row r="6528" spans="1:14" x14ac:dyDescent="0.3">
      <c r="A6528" s="10" t="s">
        <v>9</v>
      </c>
      <c r="B6528" s="10" t="s">
        <v>361</v>
      </c>
      <c r="C6528" s="10" t="s">
        <v>4779</v>
      </c>
      <c r="D6528" s="10" t="s">
        <v>6455</v>
      </c>
      <c r="E6528" s="11" t="s">
        <v>6456</v>
      </c>
      <c r="F6528" s="10" t="s">
        <v>4784</v>
      </c>
      <c r="G6528" s="11" t="s">
        <v>4785</v>
      </c>
      <c r="H6528" s="42">
        <v>86335.939700000003</v>
      </c>
      <c r="I6528" s="42">
        <v>195.77317285314101</v>
      </c>
      <c r="J6528" s="42">
        <v>32314.708973676901</v>
      </c>
      <c r="K6528" s="42">
        <v>32510.482146530099</v>
      </c>
      <c r="N6528" s="43"/>
    </row>
    <row r="6529" spans="1:14" x14ac:dyDescent="0.3">
      <c r="A6529" s="10" t="s">
        <v>9</v>
      </c>
      <c r="B6529" s="10" t="s">
        <v>361</v>
      </c>
      <c r="C6529" s="10" t="s">
        <v>4779</v>
      </c>
      <c r="D6529" s="10" t="s">
        <v>6455</v>
      </c>
      <c r="E6529" s="11" t="s">
        <v>6456</v>
      </c>
      <c r="F6529" s="10" t="s">
        <v>4731</v>
      </c>
      <c r="G6529" s="11" t="s">
        <v>4732</v>
      </c>
      <c r="H6529" s="42">
        <v>0</v>
      </c>
      <c r="I6529" s="42">
        <v>0</v>
      </c>
      <c r="J6529" s="42">
        <v>0</v>
      </c>
      <c r="K6529" s="42">
        <v>0</v>
      </c>
      <c r="N6529" s="43"/>
    </row>
    <row r="6530" spans="1:14" x14ac:dyDescent="0.3">
      <c r="A6530" s="10" t="s">
        <v>9</v>
      </c>
      <c r="B6530" s="10" t="s">
        <v>361</v>
      </c>
      <c r="C6530" s="10" t="s">
        <v>4779</v>
      </c>
      <c r="D6530" s="10" t="s">
        <v>6455</v>
      </c>
      <c r="E6530" s="11" t="s">
        <v>6456</v>
      </c>
      <c r="F6530" s="10" t="s">
        <v>4786</v>
      </c>
      <c r="G6530" s="11" t="s">
        <v>4787</v>
      </c>
      <c r="H6530" s="42">
        <v>0</v>
      </c>
      <c r="I6530" s="42">
        <v>0</v>
      </c>
      <c r="J6530" s="42">
        <v>0</v>
      </c>
      <c r="K6530" s="42">
        <v>0</v>
      </c>
      <c r="N6530" s="43"/>
    </row>
    <row r="6531" spans="1:14" x14ac:dyDescent="0.3">
      <c r="A6531" s="10" t="s">
        <v>9</v>
      </c>
      <c r="B6531" s="10" t="s">
        <v>361</v>
      </c>
      <c r="C6531" s="10" t="s">
        <v>4779</v>
      </c>
      <c r="D6531" s="10" t="s">
        <v>6457</v>
      </c>
      <c r="E6531" s="11" t="s">
        <v>6458</v>
      </c>
      <c r="F6531" s="10" t="s">
        <v>416</v>
      </c>
      <c r="G6531" s="11" t="s">
        <v>417</v>
      </c>
      <c r="H6531" s="42">
        <v>254123.1341</v>
      </c>
      <c r="I6531" s="42">
        <v>1233.0615740486401</v>
      </c>
      <c r="J6531" s="42">
        <v>36142.636087873201</v>
      </c>
      <c r="K6531" s="42">
        <v>37375.697661921797</v>
      </c>
      <c r="N6531" s="43"/>
    </row>
    <row r="6532" spans="1:14" x14ac:dyDescent="0.3">
      <c r="A6532" s="10" t="s">
        <v>9</v>
      </c>
      <c r="B6532" s="10" t="s">
        <v>361</v>
      </c>
      <c r="C6532" s="10" t="s">
        <v>4779</v>
      </c>
      <c r="D6532" s="10" t="s">
        <v>6457</v>
      </c>
      <c r="E6532" s="11" t="s">
        <v>6458</v>
      </c>
      <c r="F6532" s="10" t="s">
        <v>244</v>
      </c>
      <c r="G6532" s="11" t="s">
        <v>656</v>
      </c>
      <c r="H6532" s="42">
        <v>90500.334600000002</v>
      </c>
      <c r="I6532" s="42">
        <v>439.12761207238498</v>
      </c>
      <c r="J6532" s="42">
        <v>0</v>
      </c>
      <c r="K6532" s="42">
        <v>439.12761207238498</v>
      </c>
      <c r="N6532" s="43"/>
    </row>
    <row r="6533" spans="1:14" x14ac:dyDescent="0.3">
      <c r="A6533" s="10" t="s">
        <v>9</v>
      </c>
      <c r="B6533" s="10" t="s">
        <v>361</v>
      </c>
      <c r="C6533" s="10" t="s">
        <v>4779</v>
      </c>
      <c r="D6533" s="10" t="s">
        <v>6457</v>
      </c>
      <c r="E6533" s="11" t="s">
        <v>6458</v>
      </c>
      <c r="F6533" s="10" t="s">
        <v>4731</v>
      </c>
      <c r="G6533" s="11" t="s">
        <v>4732</v>
      </c>
      <c r="H6533" s="42">
        <v>0</v>
      </c>
      <c r="I6533" s="42">
        <v>0</v>
      </c>
      <c r="J6533" s="42">
        <v>0</v>
      </c>
      <c r="K6533" s="42">
        <v>0</v>
      </c>
      <c r="N6533" s="43"/>
    </row>
    <row r="6534" spans="1:14" x14ac:dyDescent="0.3">
      <c r="A6534" s="10" t="s">
        <v>9</v>
      </c>
      <c r="B6534" s="10" t="s">
        <v>361</v>
      </c>
      <c r="C6534" s="10" t="s">
        <v>4779</v>
      </c>
      <c r="D6534" s="10" t="s">
        <v>6457</v>
      </c>
      <c r="E6534" s="11" t="s">
        <v>6458</v>
      </c>
      <c r="F6534" s="10" t="s">
        <v>4786</v>
      </c>
      <c r="G6534" s="11" t="s">
        <v>4787</v>
      </c>
      <c r="H6534" s="42">
        <v>0</v>
      </c>
      <c r="I6534" s="42">
        <v>0</v>
      </c>
      <c r="J6534" s="42">
        <v>0</v>
      </c>
      <c r="K6534" s="42">
        <v>0</v>
      </c>
      <c r="N6534" s="43"/>
    </row>
    <row r="6535" spans="1:14" x14ac:dyDescent="0.3">
      <c r="A6535" s="10" t="s">
        <v>9</v>
      </c>
      <c r="B6535" s="10" t="s">
        <v>361</v>
      </c>
      <c r="C6535" s="10" t="s">
        <v>4779</v>
      </c>
      <c r="D6535" s="10" t="s">
        <v>6457</v>
      </c>
      <c r="E6535" s="11" t="s">
        <v>6458</v>
      </c>
      <c r="F6535" s="10" t="s">
        <v>4739</v>
      </c>
      <c r="G6535" s="11" t="s">
        <v>4740</v>
      </c>
      <c r="H6535" s="42">
        <v>5021.5272999999997</v>
      </c>
      <c r="I6535" s="42">
        <v>24.3655595227196</v>
      </c>
      <c r="J6535" s="42">
        <v>714.18619267777797</v>
      </c>
      <c r="K6535" s="42">
        <v>738.55175220049796</v>
      </c>
      <c r="N6535" s="43"/>
    </row>
    <row r="6536" spans="1:14" x14ac:dyDescent="0.3">
      <c r="A6536" s="10" t="s">
        <v>9</v>
      </c>
      <c r="B6536" s="10" t="s">
        <v>361</v>
      </c>
      <c r="C6536" s="10" t="s">
        <v>4779</v>
      </c>
      <c r="D6536" s="10" t="s">
        <v>6457</v>
      </c>
      <c r="E6536" s="11" t="s">
        <v>6458</v>
      </c>
      <c r="F6536" s="10" t="s">
        <v>4741</v>
      </c>
      <c r="G6536" s="11" t="s">
        <v>4742</v>
      </c>
      <c r="H6536" s="42">
        <v>28210.827499999999</v>
      </c>
      <c r="I6536" s="42">
        <v>136.88516585797601</v>
      </c>
      <c r="J6536" s="42">
        <v>4012.2819813358301</v>
      </c>
      <c r="K6536" s="42">
        <v>4149.1671471938098</v>
      </c>
      <c r="N6536" s="43"/>
    </row>
    <row r="6537" spans="1:14" x14ac:dyDescent="0.3">
      <c r="A6537" s="10" t="s">
        <v>9</v>
      </c>
      <c r="B6537" s="10" t="s">
        <v>361</v>
      </c>
      <c r="C6537" s="10" t="s">
        <v>4779</v>
      </c>
      <c r="D6537" s="10" t="s">
        <v>6457</v>
      </c>
      <c r="E6537" s="11" t="s">
        <v>6458</v>
      </c>
      <c r="F6537" s="10" t="s">
        <v>5710</v>
      </c>
      <c r="G6537" s="11" t="s">
        <v>5711</v>
      </c>
      <c r="H6537" s="42">
        <v>59468.424400000004</v>
      </c>
      <c r="I6537" s="42">
        <v>288.55392962861202</v>
      </c>
      <c r="J6537" s="42">
        <v>0</v>
      </c>
      <c r="K6537" s="42">
        <v>288.55392962861202</v>
      </c>
      <c r="N6537" s="43"/>
    </row>
    <row r="6538" spans="1:14" x14ac:dyDescent="0.3">
      <c r="A6538" s="10" t="s">
        <v>9</v>
      </c>
      <c r="B6538" s="10" t="s">
        <v>361</v>
      </c>
      <c r="C6538" s="10" t="s">
        <v>4779</v>
      </c>
      <c r="D6538" s="10" t="s">
        <v>6459</v>
      </c>
      <c r="E6538" s="11" t="s">
        <v>6460</v>
      </c>
      <c r="F6538" s="10" t="s">
        <v>416</v>
      </c>
      <c r="G6538" s="11" t="s">
        <v>417</v>
      </c>
      <c r="H6538" s="42">
        <v>5988529.102</v>
      </c>
      <c r="I6538" s="42">
        <v>9851.5884148647292</v>
      </c>
      <c r="J6538" s="42">
        <v>257827.05488032501</v>
      </c>
      <c r="K6538" s="42">
        <v>267678.64329519001</v>
      </c>
      <c r="N6538" s="43"/>
    </row>
    <row r="6539" spans="1:14" x14ac:dyDescent="0.3">
      <c r="A6539" s="10" t="s">
        <v>9</v>
      </c>
      <c r="B6539" s="10" t="s">
        <v>361</v>
      </c>
      <c r="C6539" s="10" t="s">
        <v>4779</v>
      </c>
      <c r="D6539" s="10" t="s">
        <v>6459</v>
      </c>
      <c r="E6539" s="11" t="s">
        <v>6460</v>
      </c>
      <c r="F6539" s="10" t="s">
        <v>15</v>
      </c>
      <c r="G6539" s="11" t="s">
        <v>418</v>
      </c>
      <c r="H6539" s="42">
        <v>171286.20619999999</v>
      </c>
      <c r="I6539" s="42">
        <v>281.778910240985</v>
      </c>
      <c r="J6539" s="42">
        <v>0</v>
      </c>
      <c r="K6539" s="42">
        <v>281.778910240985</v>
      </c>
      <c r="N6539" s="43"/>
    </row>
    <row r="6540" spans="1:14" x14ac:dyDescent="0.3">
      <c r="A6540" s="10" t="s">
        <v>9</v>
      </c>
      <c r="B6540" s="10" t="s">
        <v>361</v>
      </c>
      <c r="C6540" s="10" t="s">
        <v>4779</v>
      </c>
      <c r="D6540" s="10" t="s">
        <v>6459</v>
      </c>
      <c r="E6540" s="11" t="s">
        <v>6460</v>
      </c>
      <c r="F6540" s="10" t="s">
        <v>243</v>
      </c>
      <c r="G6540" s="11" t="s">
        <v>655</v>
      </c>
      <c r="H6540" s="42">
        <v>0</v>
      </c>
      <c r="I6540" s="42">
        <v>0</v>
      </c>
      <c r="J6540" s="42">
        <v>0</v>
      </c>
      <c r="K6540" s="42">
        <v>0</v>
      </c>
      <c r="N6540" s="43"/>
    </row>
    <row r="6541" spans="1:14" x14ac:dyDescent="0.3">
      <c r="A6541" s="10" t="s">
        <v>9</v>
      </c>
      <c r="B6541" s="10" t="s">
        <v>361</v>
      </c>
      <c r="C6541" s="10" t="s">
        <v>4779</v>
      </c>
      <c r="D6541" s="10" t="s">
        <v>6459</v>
      </c>
      <c r="E6541" s="11" t="s">
        <v>6460</v>
      </c>
      <c r="F6541" s="10" t="s">
        <v>4782</v>
      </c>
      <c r="G6541" s="11" t="s">
        <v>4783</v>
      </c>
      <c r="H6541" s="42">
        <v>0</v>
      </c>
      <c r="I6541" s="42">
        <v>0</v>
      </c>
      <c r="J6541" s="42">
        <v>0</v>
      </c>
      <c r="K6541" s="42">
        <v>0</v>
      </c>
      <c r="N6541" s="43"/>
    </row>
    <row r="6542" spans="1:14" x14ac:dyDescent="0.3">
      <c r="A6542" s="10" t="s">
        <v>9</v>
      </c>
      <c r="B6542" s="10" t="s">
        <v>361</v>
      </c>
      <c r="C6542" s="10" t="s">
        <v>4779</v>
      </c>
      <c r="D6542" s="10" t="s">
        <v>6459</v>
      </c>
      <c r="E6542" s="11" t="s">
        <v>6460</v>
      </c>
      <c r="F6542" s="10" t="s">
        <v>4784</v>
      </c>
      <c r="G6542" s="11" t="s">
        <v>4785</v>
      </c>
      <c r="H6542" s="42">
        <v>0</v>
      </c>
      <c r="I6542" s="42">
        <v>0</v>
      </c>
      <c r="J6542" s="42">
        <v>0</v>
      </c>
      <c r="K6542" s="42">
        <v>0</v>
      </c>
      <c r="N6542" s="43"/>
    </row>
    <row r="6543" spans="1:14" x14ac:dyDescent="0.3">
      <c r="A6543" s="10" t="s">
        <v>9</v>
      </c>
      <c r="B6543" s="10" t="s">
        <v>361</v>
      </c>
      <c r="C6543" s="10" t="s">
        <v>4779</v>
      </c>
      <c r="D6543" s="10" t="s">
        <v>6459</v>
      </c>
      <c r="E6543" s="11" t="s">
        <v>6460</v>
      </c>
      <c r="F6543" s="10" t="s">
        <v>4731</v>
      </c>
      <c r="G6543" s="11" t="s">
        <v>4732</v>
      </c>
      <c r="H6543" s="42">
        <v>0</v>
      </c>
      <c r="I6543" s="42">
        <v>0</v>
      </c>
      <c r="J6543" s="42">
        <v>0</v>
      </c>
      <c r="K6543" s="42">
        <v>0</v>
      </c>
      <c r="N6543" s="43"/>
    </row>
    <row r="6544" spans="1:14" x14ac:dyDescent="0.3">
      <c r="A6544" s="10" t="s">
        <v>9</v>
      </c>
      <c r="B6544" s="10" t="s">
        <v>361</v>
      </c>
      <c r="C6544" s="10" t="s">
        <v>4779</v>
      </c>
      <c r="D6544" s="10" t="s">
        <v>6459</v>
      </c>
      <c r="E6544" s="11" t="s">
        <v>6460</v>
      </c>
      <c r="F6544" s="10" t="s">
        <v>4786</v>
      </c>
      <c r="G6544" s="11" t="s">
        <v>4787</v>
      </c>
      <c r="H6544" s="42">
        <v>0</v>
      </c>
      <c r="I6544" s="42">
        <v>0</v>
      </c>
      <c r="J6544" s="42">
        <v>0</v>
      </c>
      <c r="K6544" s="42">
        <v>0</v>
      </c>
      <c r="N6544" s="43"/>
    </row>
    <row r="6545" spans="1:14" x14ac:dyDescent="0.3">
      <c r="A6545" s="10" t="s">
        <v>9</v>
      </c>
      <c r="B6545" s="10" t="s">
        <v>361</v>
      </c>
      <c r="C6545" s="10" t="s">
        <v>4779</v>
      </c>
      <c r="D6545" s="10" t="s">
        <v>6459</v>
      </c>
      <c r="E6545" s="11" t="s">
        <v>6460</v>
      </c>
      <c r="F6545" s="10" t="s">
        <v>5833</v>
      </c>
      <c r="G6545" s="11" t="s">
        <v>5834</v>
      </c>
      <c r="H6545" s="42">
        <v>0</v>
      </c>
      <c r="I6545" s="42">
        <v>0</v>
      </c>
      <c r="J6545" s="42">
        <v>0</v>
      </c>
      <c r="K6545" s="42">
        <v>0</v>
      </c>
      <c r="N6545" s="43"/>
    </row>
    <row r="6546" spans="1:14" x14ac:dyDescent="0.3">
      <c r="A6546" s="10" t="s">
        <v>9</v>
      </c>
      <c r="B6546" s="10" t="s">
        <v>361</v>
      </c>
      <c r="C6546" s="10" t="s">
        <v>4779</v>
      </c>
      <c r="D6546" s="10" t="s">
        <v>6459</v>
      </c>
      <c r="E6546" s="11" t="s">
        <v>6460</v>
      </c>
      <c r="F6546" s="10" t="s">
        <v>4754</v>
      </c>
      <c r="G6546" s="11" t="s">
        <v>4755</v>
      </c>
      <c r="H6546" s="42">
        <v>366578.43369999999</v>
      </c>
      <c r="I6546" s="42">
        <v>603.04956168998604</v>
      </c>
      <c r="J6546" s="42">
        <v>15782.4795240936</v>
      </c>
      <c r="K6546" s="42">
        <v>16385.529085783601</v>
      </c>
      <c r="N6546" s="43"/>
    </row>
    <row r="6547" spans="1:14" x14ac:dyDescent="0.3">
      <c r="A6547" s="10" t="s">
        <v>9</v>
      </c>
      <c r="B6547" s="10" t="s">
        <v>361</v>
      </c>
      <c r="C6547" s="10" t="s">
        <v>4779</v>
      </c>
      <c r="D6547" s="10" t="s">
        <v>6459</v>
      </c>
      <c r="E6547" s="11" t="s">
        <v>6460</v>
      </c>
      <c r="F6547" s="10" t="s">
        <v>4869</v>
      </c>
      <c r="G6547" s="11" t="s">
        <v>4870</v>
      </c>
      <c r="H6547" s="42">
        <v>144684.9393</v>
      </c>
      <c r="I6547" s="42">
        <v>238.017791605074</v>
      </c>
      <c r="J6547" s="42">
        <v>0</v>
      </c>
      <c r="K6547" s="42">
        <v>238.017791605074</v>
      </c>
      <c r="N6547" s="43"/>
    </row>
    <row r="6548" spans="1:14" x14ac:dyDescent="0.3">
      <c r="A6548" s="10" t="s">
        <v>9</v>
      </c>
      <c r="B6548" s="10" t="s">
        <v>361</v>
      </c>
      <c r="C6548" s="10" t="s">
        <v>4779</v>
      </c>
      <c r="D6548" s="10" t="s">
        <v>6459</v>
      </c>
      <c r="E6548" s="11" t="s">
        <v>6460</v>
      </c>
      <c r="F6548" s="10" t="s">
        <v>4741</v>
      </c>
      <c r="G6548" s="11" t="s">
        <v>4742</v>
      </c>
      <c r="H6548" s="42">
        <v>317268.76819999999</v>
      </c>
      <c r="I6548" s="42">
        <v>521.93139056000496</v>
      </c>
      <c r="J6548" s="42">
        <v>13659.526526162401</v>
      </c>
      <c r="K6548" s="42">
        <v>14181.4579167224</v>
      </c>
      <c r="N6548" s="43"/>
    </row>
    <row r="6549" spans="1:14" x14ac:dyDescent="0.3">
      <c r="A6549" s="10" t="s">
        <v>9</v>
      </c>
      <c r="B6549" s="10" t="s">
        <v>361</v>
      </c>
      <c r="C6549" s="10" t="s">
        <v>4779</v>
      </c>
      <c r="D6549" s="10" t="s">
        <v>6461</v>
      </c>
      <c r="E6549" s="11" t="s">
        <v>6462</v>
      </c>
      <c r="F6549" s="10" t="s">
        <v>416</v>
      </c>
      <c r="G6549" s="11" t="s">
        <v>417</v>
      </c>
      <c r="H6549" s="42">
        <v>660464.69510000001</v>
      </c>
      <c r="I6549" s="42">
        <v>626.59758978172397</v>
      </c>
      <c r="J6549" s="42">
        <v>195568.608132658</v>
      </c>
      <c r="K6549" s="42">
        <v>196195.20572244001</v>
      </c>
      <c r="N6549" s="43"/>
    </row>
    <row r="6550" spans="1:14" x14ac:dyDescent="0.3">
      <c r="A6550" s="10" t="s">
        <v>9</v>
      </c>
      <c r="B6550" s="10" t="s">
        <v>361</v>
      </c>
      <c r="C6550" s="10" t="s">
        <v>4779</v>
      </c>
      <c r="D6550" s="10" t="s">
        <v>6461</v>
      </c>
      <c r="E6550" s="11" t="s">
        <v>6462</v>
      </c>
      <c r="F6550" s="10" t="s">
        <v>4731</v>
      </c>
      <c r="G6550" s="11" t="s">
        <v>4732</v>
      </c>
      <c r="H6550" s="42">
        <v>0</v>
      </c>
      <c r="I6550" s="42">
        <v>0</v>
      </c>
      <c r="J6550" s="42">
        <v>0</v>
      </c>
      <c r="K6550" s="42">
        <v>0</v>
      </c>
      <c r="N6550" s="43"/>
    </row>
    <row r="6551" spans="1:14" x14ac:dyDescent="0.3">
      <c r="A6551" s="10" t="s">
        <v>9</v>
      </c>
      <c r="B6551" s="10" t="s">
        <v>361</v>
      </c>
      <c r="C6551" s="10" t="s">
        <v>4779</v>
      </c>
      <c r="D6551" s="10" t="s">
        <v>6461</v>
      </c>
      <c r="E6551" s="11" t="s">
        <v>6462</v>
      </c>
      <c r="F6551" s="10" t="s">
        <v>4786</v>
      </c>
      <c r="G6551" s="11" t="s">
        <v>4787</v>
      </c>
      <c r="H6551" s="42">
        <v>0</v>
      </c>
      <c r="I6551" s="42">
        <v>0</v>
      </c>
      <c r="J6551" s="42">
        <v>0</v>
      </c>
      <c r="K6551" s="42">
        <v>0</v>
      </c>
      <c r="N6551" s="43"/>
    </row>
    <row r="6552" spans="1:14" x14ac:dyDescent="0.3">
      <c r="A6552" s="10" t="s">
        <v>9</v>
      </c>
      <c r="B6552" s="10" t="s">
        <v>361</v>
      </c>
      <c r="C6552" s="10" t="s">
        <v>4779</v>
      </c>
      <c r="D6552" s="10" t="s">
        <v>5769</v>
      </c>
      <c r="E6552" s="11" t="s">
        <v>5770</v>
      </c>
      <c r="F6552" s="10" t="s">
        <v>13</v>
      </c>
      <c r="G6552" s="11" t="s">
        <v>415</v>
      </c>
      <c r="H6552" s="42">
        <v>0</v>
      </c>
      <c r="I6552" s="42">
        <v>0</v>
      </c>
      <c r="J6552" s="42">
        <v>0</v>
      </c>
      <c r="K6552" s="42">
        <v>0</v>
      </c>
      <c r="N6552" s="43"/>
    </row>
    <row r="6553" spans="1:14" x14ac:dyDescent="0.3">
      <c r="A6553" s="10" t="s">
        <v>9</v>
      </c>
      <c r="B6553" s="10" t="s">
        <v>361</v>
      </c>
      <c r="C6553" s="10" t="s">
        <v>4779</v>
      </c>
      <c r="D6553" s="10" t="s">
        <v>5769</v>
      </c>
      <c r="E6553" s="11" t="s">
        <v>5770</v>
      </c>
      <c r="F6553" s="10" t="s">
        <v>416</v>
      </c>
      <c r="G6553" s="11" t="s">
        <v>417</v>
      </c>
      <c r="H6553" s="42">
        <v>687035.31799999997</v>
      </c>
      <c r="I6553" s="42">
        <v>1795.8998011855899</v>
      </c>
      <c r="J6553" s="42">
        <v>285046.908100689</v>
      </c>
      <c r="K6553" s="42">
        <v>286842.807901875</v>
      </c>
      <c r="N6553" s="43"/>
    </row>
    <row r="6554" spans="1:14" x14ac:dyDescent="0.3">
      <c r="A6554" s="10" t="s">
        <v>9</v>
      </c>
      <c r="B6554" s="10" t="s">
        <v>361</v>
      </c>
      <c r="C6554" s="10" t="s">
        <v>4779</v>
      </c>
      <c r="D6554" s="10" t="s">
        <v>5769</v>
      </c>
      <c r="E6554" s="11" t="s">
        <v>5770</v>
      </c>
      <c r="F6554" s="10" t="s">
        <v>15</v>
      </c>
      <c r="G6554" s="11" t="s">
        <v>418</v>
      </c>
      <c r="H6554" s="42">
        <v>51163.587699999996</v>
      </c>
      <c r="I6554" s="42">
        <v>133.74083492932101</v>
      </c>
      <c r="J6554" s="42">
        <v>0</v>
      </c>
      <c r="K6554" s="42">
        <v>133.74083492932101</v>
      </c>
      <c r="N6554" s="43"/>
    </row>
    <row r="6555" spans="1:14" x14ac:dyDescent="0.3">
      <c r="A6555" s="10" t="s">
        <v>9</v>
      </c>
      <c r="B6555" s="10" t="s">
        <v>361</v>
      </c>
      <c r="C6555" s="10" t="s">
        <v>4779</v>
      </c>
      <c r="D6555" s="10" t="s">
        <v>5769</v>
      </c>
      <c r="E6555" s="11" t="s">
        <v>5770</v>
      </c>
      <c r="F6555" s="10" t="s">
        <v>4731</v>
      </c>
      <c r="G6555" s="11" t="s">
        <v>4732</v>
      </c>
      <c r="H6555" s="42">
        <v>0</v>
      </c>
      <c r="I6555" s="42">
        <v>0</v>
      </c>
      <c r="J6555" s="42">
        <v>0</v>
      </c>
      <c r="K6555" s="42">
        <v>0</v>
      </c>
      <c r="N6555" s="43"/>
    </row>
    <row r="6556" spans="1:14" x14ac:dyDescent="0.3">
      <c r="A6556" s="10" t="s">
        <v>9</v>
      </c>
      <c r="B6556" s="10" t="s">
        <v>361</v>
      </c>
      <c r="C6556" s="10" t="s">
        <v>4779</v>
      </c>
      <c r="D6556" s="10" t="s">
        <v>5769</v>
      </c>
      <c r="E6556" s="11" t="s">
        <v>5770</v>
      </c>
      <c r="F6556" s="10" t="s">
        <v>4786</v>
      </c>
      <c r="G6556" s="11" t="s">
        <v>4787</v>
      </c>
      <c r="H6556" s="42">
        <v>56429.471599999997</v>
      </c>
      <c r="I6556" s="42">
        <v>147.505774737802</v>
      </c>
      <c r="J6556" s="42">
        <v>23412.255510162599</v>
      </c>
      <c r="K6556" s="42">
        <v>23559.7612849004</v>
      </c>
      <c r="N6556" s="43"/>
    </row>
    <row r="6557" spans="1:14" x14ac:dyDescent="0.3">
      <c r="A6557" s="10" t="s">
        <v>9</v>
      </c>
      <c r="B6557" s="10" t="s">
        <v>361</v>
      </c>
      <c r="C6557" s="10" t="s">
        <v>4779</v>
      </c>
      <c r="D6557" s="10" t="s">
        <v>5769</v>
      </c>
      <c r="E6557" s="11" t="s">
        <v>5770</v>
      </c>
      <c r="F6557" s="10" t="s">
        <v>4739</v>
      </c>
      <c r="G6557" s="11" t="s">
        <v>4740</v>
      </c>
      <c r="H6557" s="42">
        <v>111558.72500000001</v>
      </c>
      <c r="I6557" s="42">
        <v>291.612798905609</v>
      </c>
      <c r="J6557" s="42">
        <v>46285.058128385899</v>
      </c>
      <c r="K6557" s="42">
        <v>46576.670927291503</v>
      </c>
      <c r="N6557" s="43"/>
    </row>
    <row r="6558" spans="1:14" x14ac:dyDescent="0.3">
      <c r="A6558" s="10" t="s">
        <v>9</v>
      </c>
      <c r="B6558" s="10" t="s">
        <v>361</v>
      </c>
      <c r="C6558" s="10" t="s">
        <v>4779</v>
      </c>
      <c r="D6558" s="10" t="s">
        <v>5769</v>
      </c>
      <c r="E6558" s="11" t="s">
        <v>5770</v>
      </c>
      <c r="F6558" s="10" t="s">
        <v>4741</v>
      </c>
      <c r="G6558" s="11" t="s">
        <v>4742</v>
      </c>
      <c r="H6558" s="42">
        <v>17162.880799999999</v>
      </c>
      <c r="I6558" s="42">
        <v>44.863507523939802</v>
      </c>
      <c r="J6558" s="42">
        <v>7120.7781735978297</v>
      </c>
      <c r="K6558" s="42">
        <v>7165.6416811217696</v>
      </c>
      <c r="N6558" s="43"/>
    </row>
    <row r="6559" spans="1:14" x14ac:dyDescent="0.3">
      <c r="A6559" s="10" t="s">
        <v>9</v>
      </c>
      <c r="B6559" s="10" t="s">
        <v>361</v>
      </c>
      <c r="C6559" s="10" t="s">
        <v>4779</v>
      </c>
      <c r="D6559" s="10" t="s">
        <v>6463</v>
      </c>
      <c r="E6559" s="11" t="s">
        <v>6464</v>
      </c>
      <c r="F6559" s="10" t="s">
        <v>416</v>
      </c>
      <c r="G6559" s="11" t="s">
        <v>417</v>
      </c>
      <c r="H6559" s="42">
        <v>102672.30499999999</v>
      </c>
      <c r="I6559" s="42">
        <v>267.12253964677097</v>
      </c>
      <c r="J6559" s="42">
        <v>16729.439501915698</v>
      </c>
      <c r="K6559" s="42">
        <v>16996.562041562502</v>
      </c>
      <c r="N6559" s="43"/>
    </row>
    <row r="6560" spans="1:14" x14ac:dyDescent="0.3">
      <c r="A6560" s="10" t="s">
        <v>9</v>
      </c>
      <c r="B6560" s="10" t="s">
        <v>361</v>
      </c>
      <c r="C6560" s="10" t="s">
        <v>4779</v>
      </c>
      <c r="D6560" s="10" t="s">
        <v>6463</v>
      </c>
      <c r="E6560" s="11" t="s">
        <v>6464</v>
      </c>
      <c r="F6560" s="10" t="s">
        <v>4731</v>
      </c>
      <c r="G6560" s="11" t="s">
        <v>4732</v>
      </c>
      <c r="H6560" s="42">
        <v>0</v>
      </c>
      <c r="I6560" s="42">
        <v>0</v>
      </c>
      <c r="J6560" s="42">
        <v>0</v>
      </c>
      <c r="K6560" s="42">
        <v>0</v>
      </c>
      <c r="N6560" s="43"/>
    </row>
    <row r="6561" spans="1:14" x14ac:dyDescent="0.3">
      <c r="A6561" s="10" t="s">
        <v>9</v>
      </c>
      <c r="B6561" s="10" t="s">
        <v>361</v>
      </c>
      <c r="C6561" s="10" t="s">
        <v>4779</v>
      </c>
      <c r="D6561" s="10" t="s">
        <v>6463</v>
      </c>
      <c r="E6561" s="11" t="s">
        <v>6464</v>
      </c>
      <c r="F6561" s="10" t="s">
        <v>4786</v>
      </c>
      <c r="G6561" s="11" t="s">
        <v>4787</v>
      </c>
      <c r="H6561" s="42">
        <v>0</v>
      </c>
      <c r="I6561" s="42">
        <v>0</v>
      </c>
      <c r="J6561" s="42">
        <v>0</v>
      </c>
      <c r="K6561" s="42">
        <v>0</v>
      </c>
      <c r="N6561" s="43"/>
    </row>
    <row r="6562" spans="1:14" x14ac:dyDescent="0.3">
      <c r="A6562" s="10" t="s">
        <v>9</v>
      </c>
      <c r="B6562" s="10" t="s">
        <v>361</v>
      </c>
      <c r="C6562" s="10" t="s">
        <v>4779</v>
      </c>
      <c r="D6562" s="10" t="s">
        <v>6465</v>
      </c>
      <c r="E6562" s="11" t="s">
        <v>6466</v>
      </c>
      <c r="F6562" s="10" t="s">
        <v>13</v>
      </c>
      <c r="G6562" s="11" t="s">
        <v>415</v>
      </c>
      <c r="H6562" s="42">
        <v>0</v>
      </c>
      <c r="I6562" s="42" t="s">
        <v>414</v>
      </c>
      <c r="J6562" s="42">
        <v>0</v>
      </c>
      <c r="K6562" s="42">
        <v>0</v>
      </c>
      <c r="N6562" s="43"/>
    </row>
    <row r="6563" spans="1:14" x14ac:dyDescent="0.3">
      <c r="A6563" s="10" t="s">
        <v>9</v>
      </c>
      <c r="B6563" s="10" t="s">
        <v>361</v>
      </c>
      <c r="C6563" s="10" t="s">
        <v>4779</v>
      </c>
      <c r="D6563" s="10" t="s">
        <v>6465</v>
      </c>
      <c r="E6563" s="11" t="s">
        <v>6466</v>
      </c>
      <c r="F6563" s="10" t="s">
        <v>416</v>
      </c>
      <c r="G6563" s="11" t="s">
        <v>417</v>
      </c>
      <c r="H6563" s="42">
        <v>193266.83559999999</v>
      </c>
      <c r="I6563" s="42" t="s">
        <v>414</v>
      </c>
      <c r="J6563" s="42">
        <v>37503.520593977701</v>
      </c>
      <c r="K6563" s="42">
        <v>37503.520593977701</v>
      </c>
      <c r="N6563" s="43"/>
    </row>
    <row r="6564" spans="1:14" x14ac:dyDescent="0.3">
      <c r="A6564" s="10" t="s">
        <v>9</v>
      </c>
      <c r="B6564" s="10" t="s">
        <v>361</v>
      </c>
      <c r="C6564" s="10" t="s">
        <v>4779</v>
      </c>
      <c r="D6564" s="10" t="s">
        <v>6465</v>
      </c>
      <c r="E6564" s="11" t="s">
        <v>6466</v>
      </c>
      <c r="F6564" s="10" t="s">
        <v>4731</v>
      </c>
      <c r="G6564" s="11" t="s">
        <v>4732</v>
      </c>
      <c r="H6564" s="42">
        <v>0</v>
      </c>
      <c r="I6564" s="42" t="s">
        <v>414</v>
      </c>
      <c r="J6564" s="42">
        <v>0</v>
      </c>
      <c r="K6564" s="42">
        <v>0</v>
      </c>
      <c r="N6564" s="43"/>
    </row>
    <row r="6565" spans="1:14" x14ac:dyDescent="0.3">
      <c r="A6565" s="10" t="s">
        <v>9</v>
      </c>
      <c r="B6565" s="10" t="s">
        <v>361</v>
      </c>
      <c r="C6565" s="10" t="s">
        <v>4779</v>
      </c>
      <c r="D6565" s="10" t="s">
        <v>6465</v>
      </c>
      <c r="E6565" s="11" t="s">
        <v>6466</v>
      </c>
      <c r="F6565" s="10" t="s">
        <v>4786</v>
      </c>
      <c r="G6565" s="11" t="s">
        <v>4787</v>
      </c>
      <c r="H6565" s="42">
        <v>34710.279399999999</v>
      </c>
      <c r="I6565" s="42" t="s">
        <v>414</v>
      </c>
      <c r="J6565" s="42">
        <v>6735.5460836885304</v>
      </c>
      <c r="K6565" s="42">
        <v>6735.5460836885304</v>
      </c>
      <c r="N6565" s="43"/>
    </row>
    <row r="6566" spans="1:14" x14ac:dyDescent="0.3">
      <c r="A6566" s="10" t="s">
        <v>9</v>
      </c>
      <c r="B6566" s="10" t="s">
        <v>361</v>
      </c>
      <c r="C6566" s="10" t="s">
        <v>4779</v>
      </c>
      <c r="D6566" s="10" t="s">
        <v>6467</v>
      </c>
      <c r="E6566" s="11" t="s">
        <v>6468</v>
      </c>
      <c r="F6566" s="10" t="s">
        <v>13</v>
      </c>
      <c r="G6566" s="11" t="s">
        <v>415</v>
      </c>
      <c r="H6566" s="42">
        <v>0</v>
      </c>
      <c r="I6566" s="42">
        <v>0</v>
      </c>
      <c r="J6566" s="42">
        <v>0</v>
      </c>
      <c r="K6566" s="42">
        <v>0</v>
      </c>
      <c r="N6566" s="43"/>
    </row>
    <row r="6567" spans="1:14" x14ac:dyDescent="0.3">
      <c r="A6567" s="10" t="s">
        <v>9</v>
      </c>
      <c r="B6567" s="10" t="s">
        <v>361</v>
      </c>
      <c r="C6567" s="10" t="s">
        <v>4779</v>
      </c>
      <c r="D6567" s="10" t="s">
        <v>6467</v>
      </c>
      <c r="E6567" s="11" t="s">
        <v>6468</v>
      </c>
      <c r="F6567" s="10" t="s">
        <v>416</v>
      </c>
      <c r="G6567" s="11" t="s">
        <v>417</v>
      </c>
      <c r="H6567" s="42">
        <v>33736.031799999997</v>
      </c>
      <c r="I6567" s="42">
        <v>251.169934808916</v>
      </c>
      <c r="J6567" s="42">
        <v>1839.35957316799</v>
      </c>
      <c r="K6567" s="42">
        <v>2090.5295079769098</v>
      </c>
      <c r="N6567" s="43"/>
    </row>
    <row r="6568" spans="1:14" x14ac:dyDescent="0.3">
      <c r="A6568" s="10" t="s">
        <v>9</v>
      </c>
      <c r="B6568" s="10" t="s">
        <v>361</v>
      </c>
      <c r="C6568" s="10" t="s">
        <v>4779</v>
      </c>
      <c r="D6568" s="10" t="s">
        <v>6467</v>
      </c>
      <c r="E6568" s="11" t="s">
        <v>6468</v>
      </c>
      <c r="F6568" s="10" t="s">
        <v>4731</v>
      </c>
      <c r="G6568" s="11" t="s">
        <v>4732</v>
      </c>
      <c r="H6568" s="42">
        <v>0</v>
      </c>
      <c r="I6568" s="42">
        <v>0</v>
      </c>
      <c r="J6568" s="42">
        <v>0</v>
      </c>
      <c r="K6568" s="42">
        <v>0</v>
      </c>
      <c r="N6568" s="43"/>
    </row>
    <row r="6569" spans="1:14" x14ac:dyDescent="0.3">
      <c r="A6569" s="10" t="s">
        <v>9</v>
      </c>
      <c r="B6569" s="10" t="s">
        <v>361</v>
      </c>
      <c r="C6569" s="10" t="s">
        <v>4779</v>
      </c>
      <c r="D6569" s="10" t="s">
        <v>6467</v>
      </c>
      <c r="E6569" s="11" t="s">
        <v>6468</v>
      </c>
      <c r="F6569" s="10" t="s">
        <v>4786</v>
      </c>
      <c r="G6569" s="11" t="s">
        <v>4787</v>
      </c>
      <c r="H6569" s="42">
        <v>0</v>
      </c>
      <c r="I6569" s="42">
        <v>0</v>
      </c>
      <c r="J6569" s="42">
        <v>0</v>
      </c>
      <c r="K6569" s="42">
        <v>0</v>
      </c>
      <c r="N6569" s="43"/>
    </row>
    <row r="6570" spans="1:14" x14ac:dyDescent="0.3">
      <c r="A6570" s="10" t="s">
        <v>9</v>
      </c>
      <c r="B6570" s="10" t="s">
        <v>361</v>
      </c>
      <c r="C6570" s="10" t="s">
        <v>4779</v>
      </c>
      <c r="D6570" s="10" t="s">
        <v>6469</v>
      </c>
      <c r="E6570" s="11" t="s">
        <v>6470</v>
      </c>
      <c r="F6570" s="10" t="s">
        <v>416</v>
      </c>
      <c r="G6570" s="11" t="s">
        <v>417</v>
      </c>
      <c r="H6570" s="42">
        <v>0</v>
      </c>
      <c r="I6570" s="42">
        <v>0</v>
      </c>
      <c r="J6570" s="42">
        <v>0</v>
      </c>
      <c r="K6570" s="42">
        <v>0</v>
      </c>
      <c r="N6570" s="43"/>
    </row>
    <row r="6571" spans="1:14" x14ac:dyDescent="0.3">
      <c r="A6571" s="10" t="s">
        <v>9</v>
      </c>
      <c r="B6571" s="10" t="s">
        <v>361</v>
      </c>
      <c r="C6571" s="10" t="s">
        <v>4779</v>
      </c>
      <c r="D6571" s="10" t="s">
        <v>6469</v>
      </c>
      <c r="E6571" s="11" t="s">
        <v>6470</v>
      </c>
      <c r="F6571" s="10" t="s">
        <v>4731</v>
      </c>
      <c r="G6571" s="11" t="s">
        <v>4732</v>
      </c>
      <c r="H6571" s="42">
        <v>0</v>
      </c>
      <c r="I6571" s="42">
        <v>0</v>
      </c>
      <c r="J6571" s="42">
        <v>0</v>
      </c>
      <c r="K6571" s="42">
        <v>0</v>
      </c>
      <c r="N6571" s="43"/>
    </row>
    <row r="6572" spans="1:14" x14ac:dyDescent="0.3">
      <c r="A6572" s="10" t="s">
        <v>9</v>
      </c>
      <c r="B6572" s="10" t="s">
        <v>361</v>
      </c>
      <c r="C6572" s="10" t="s">
        <v>4779</v>
      </c>
      <c r="D6572" s="10" t="s">
        <v>6469</v>
      </c>
      <c r="E6572" s="11" t="s">
        <v>6470</v>
      </c>
      <c r="F6572" s="10" t="s">
        <v>4786</v>
      </c>
      <c r="G6572" s="11" t="s">
        <v>4787</v>
      </c>
      <c r="H6572" s="42">
        <v>0</v>
      </c>
      <c r="I6572" s="42">
        <v>0</v>
      </c>
      <c r="J6572" s="42">
        <v>0</v>
      </c>
      <c r="K6572" s="42">
        <v>0</v>
      </c>
      <c r="N6572" s="43"/>
    </row>
    <row r="6573" spans="1:14" x14ac:dyDescent="0.3">
      <c r="A6573" s="10" t="s">
        <v>9</v>
      </c>
      <c r="B6573" s="10" t="s">
        <v>361</v>
      </c>
      <c r="C6573" s="10" t="s">
        <v>4779</v>
      </c>
      <c r="D6573" s="10" t="s">
        <v>6471</v>
      </c>
      <c r="E6573" s="11" t="s">
        <v>6472</v>
      </c>
      <c r="F6573" s="10" t="s">
        <v>416</v>
      </c>
      <c r="G6573" s="11" t="s">
        <v>417</v>
      </c>
      <c r="H6573" s="42">
        <v>102769.70020000001</v>
      </c>
      <c r="I6573" s="42" t="s">
        <v>414</v>
      </c>
      <c r="J6573" s="42">
        <v>24374.845583032398</v>
      </c>
      <c r="K6573" s="42">
        <v>24374.845583032398</v>
      </c>
      <c r="N6573" s="43"/>
    </row>
    <row r="6574" spans="1:14" x14ac:dyDescent="0.3">
      <c r="A6574" s="10" t="s">
        <v>9</v>
      </c>
      <c r="B6574" s="10" t="s">
        <v>361</v>
      </c>
      <c r="C6574" s="10" t="s">
        <v>4779</v>
      </c>
      <c r="D6574" s="10" t="s">
        <v>6471</v>
      </c>
      <c r="E6574" s="11" t="s">
        <v>6472</v>
      </c>
      <c r="F6574" s="10" t="s">
        <v>4731</v>
      </c>
      <c r="G6574" s="11" t="s">
        <v>4732</v>
      </c>
      <c r="H6574" s="42">
        <v>0</v>
      </c>
      <c r="I6574" s="42" t="s">
        <v>414</v>
      </c>
      <c r="J6574" s="42">
        <v>0</v>
      </c>
      <c r="K6574" s="42">
        <v>0</v>
      </c>
      <c r="N6574" s="43"/>
    </row>
    <row r="6575" spans="1:14" x14ac:dyDescent="0.3">
      <c r="A6575" s="10" t="s">
        <v>9</v>
      </c>
      <c r="B6575" s="10" t="s">
        <v>361</v>
      </c>
      <c r="C6575" s="10" t="s">
        <v>4779</v>
      </c>
      <c r="D6575" s="10" t="s">
        <v>6471</v>
      </c>
      <c r="E6575" s="11" t="s">
        <v>6472</v>
      </c>
      <c r="F6575" s="10" t="s">
        <v>4786</v>
      </c>
      <c r="G6575" s="11" t="s">
        <v>4787</v>
      </c>
      <c r="H6575" s="42">
        <v>0</v>
      </c>
      <c r="I6575" s="42" t="s">
        <v>414</v>
      </c>
      <c r="J6575" s="42">
        <v>0</v>
      </c>
      <c r="K6575" s="42">
        <v>0</v>
      </c>
      <c r="N6575" s="43"/>
    </row>
    <row r="6576" spans="1:14" x14ac:dyDescent="0.3">
      <c r="A6576" s="10" t="s">
        <v>9</v>
      </c>
      <c r="B6576" s="10" t="s">
        <v>361</v>
      </c>
      <c r="C6576" s="10" t="s">
        <v>4779</v>
      </c>
      <c r="D6576" s="10" t="s">
        <v>6473</v>
      </c>
      <c r="E6576" s="11" t="s">
        <v>6474</v>
      </c>
      <c r="F6576" s="10" t="s">
        <v>416</v>
      </c>
      <c r="G6576" s="11" t="s">
        <v>417</v>
      </c>
      <c r="H6576" s="42">
        <v>14666.2078</v>
      </c>
      <c r="I6576" s="42" t="s">
        <v>414</v>
      </c>
      <c r="J6576" s="42">
        <v>1507.4634968850901</v>
      </c>
      <c r="K6576" s="42">
        <v>1507.4634968850901</v>
      </c>
      <c r="N6576" s="43"/>
    </row>
    <row r="6577" spans="1:14" x14ac:dyDescent="0.3">
      <c r="A6577" s="10" t="s">
        <v>9</v>
      </c>
      <c r="B6577" s="10" t="s">
        <v>361</v>
      </c>
      <c r="C6577" s="10" t="s">
        <v>4779</v>
      </c>
      <c r="D6577" s="10" t="s">
        <v>6473</v>
      </c>
      <c r="E6577" s="11" t="s">
        <v>6474</v>
      </c>
      <c r="F6577" s="10" t="s">
        <v>4731</v>
      </c>
      <c r="G6577" s="11" t="s">
        <v>4732</v>
      </c>
      <c r="H6577" s="42">
        <v>0</v>
      </c>
      <c r="I6577" s="42" t="s">
        <v>414</v>
      </c>
      <c r="J6577" s="42">
        <v>0</v>
      </c>
      <c r="K6577" s="42">
        <v>0</v>
      </c>
      <c r="N6577" s="43"/>
    </row>
    <row r="6578" spans="1:14" x14ac:dyDescent="0.3">
      <c r="A6578" s="10" t="s">
        <v>9</v>
      </c>
      <c r="B6578" s="10" t="s">
        <v>361</v>
      </c>
      <c r="C6578" s="10" t="s">
        <v>4779</v>
      </c>
      <c r="D6578" s="10" t="s">
        <v>6473</v>
      </c>
      <c r="E6578" s="11" t="s">
        <v>6474</v>
      </c>
      <c r="F6578" s="10" t="s">
        <v>4786</v>
      </c>
      <c r="G6578" s="11" t="s">
        <v>4787</v>
      </c>
      <c r="H6578" s="42">
        <v>0</v>
      </c>
      <c r="I6578" s="42" t="s">
        <v>414</v>
      </c>
      <c r="J6578" s="42">
        <v>0</v>
      </c>
      <c r="K6578" s="42">
        <v>0</v>
      </c>
      <c r="N6578" s="43"/>
    </row>
    <row r="6579" spans="1:14" x14ac:dyDescent="0.3">
      <c r="A6579" s="10" t="s">
        <v>9</v>
      </c>
      <c r="B6579" s="10" t="s">
        <v>361</v>
      </c>
      <c r="C6579" s="10" t="s">
        <v>4779</v>
      </c>
      <c r="D6579" s="10" t="s">
        <v>5137</v>
      </c>
      <c r="E6579" s="11" t="s">
        <v>6475</v>
      </c>
      <c r="F6579" s="10" t="s">
        <v>416</v>
      </c>
      <c r="G6579" s="11" t="s">
        <v>417</v>
      </c>
      <c r="H6579" s="42">
        <v>0</v>
      </c>
      <c r="I6579" s="42" t="s">
        <v>414</v>
      </c>
      <c r="J6579" s="42">
        <v>0</v>
      </c>
      <c r="K6579" s="42">
        <v>0</v>
      </c>
      <c r="N6579" s="43"/>
    </row>
    <row r="6580" spans="1:14" x14ac:dyDescent="0.3">
      <c r="A6580" s="10" t="s">
        <v>9</v>
      </c>
      <c r="B6580" s="10" t="s">
        <v>361</v>
      </c>
      <c r="C6580" s="10" t="s">
        <v>4779</v>
      </c>
      <c r="D6580" s="10" t="s">
        <v>5137</v>
      </c>
      <c r="E6580" s="11" t="s">
        <v>6475</v>
      </c>
      <c r="F6580" s="10" t="s">
        <v>4786</v>
      </c>
      <c r="G6580" s="11" t="s">
        <v>4787</v>
      </c>
      <c r="H6580" s="42">
        <v>0</v>
      </c>
      <c r="I6580" s="42" t="s">
        <v>414</v>
      </c>
      <c r="J6580" s="42">
        <v>0</v>
      </c>
      <c r="K6580" s="42">
        <v>0</v>
      </c>
      <c r="N6580" s="43"/>
    </row>
    <row r="6581" spans="1:14" x14ac:dyDescent="0.3">
      <c r="A6581" s="10" t="s">
        <v>9</v>
      </c>
      <c r="B6581" s="10" t="s">
        <v>361</v>
      </c>
      <c r="C6581" s="10" t="s">
        <v>11</v>
      </c>
      <c r="D6581" s="10" t="s">
        <v>362</v>
      </c>
      <c r="E6581" s="11" t="s">
        <v>3020</v>
      </c>
      <c r="F6581" s="10" t="s">
        <v>25</v>
      </c>
      <c r="G6581" s="11" t="s">
        <v>4887</v>
      </c>
      <c r="H6581" s="42">
        <v>5381038.4831999997</v>
      </c>
      <c r="I6581" s="42">
        <v>5414.0305799143198</v>
      </c>
      <c r="J6581" s="42">
        <v>0</v>
      </c>
      <c r="K6581" s="42">
        <v>5414.0305799143198</v>
      </c>
      <c r="N6581" s="43"/>
    </row>
    <row r="6582" spans="1:14" x14ac:dyDescent="0.3">
      <c r="A6582" s="10" t="s">
        <v>9</v>
      </c>
      <c r="B6582" s="10" t="s">
        <v>361</v>
      </c>
      <c r="C6582" s="10" t="s">
        <v>11</v>
      </c>
      <c r="D6582" s="10" t="s">
        <v>362</v>
      </c>
      <c r="E6582" s="11" t="s">
        <v>3020</v>
      </c>
      <c r="F6582" s="10" t="s">
        <v>13</v>
      </c>
      <c r="G6582" s="11" t="s">
        <v>415</v>
      </c>
      <c r="H6582" s="42">
        <v>0</v>
      </c>
      <c r="I6582" s="42">
        <v>0</v>
      </c>
      <c r="J6582" s="42">
        <v>0</v>
      </c>
      <c r="K6582" s="42">
        <v>0</v>
      </c>
      <c r="N6582" s="43"/>
    </row>
    <row r="6583" spans="1:14" x14ac:dyDescent="0.3">
      <c r="A6583" s="10" t="s">
        <v>9</v>
      </c>
      <c r="B6583" s="10" t="s">
        <v>361</v>
      </c>
      <c r="C6583" s="10" t="s">
        <v>11</v>
      </c>
      <c r="D6583" s="10" t="s">
        <v>362</v>
      </c>
      <c r="E6583" s="11" t="s">
        <v>3020</v>
      </c>
      <c r="F6583" s="10" t="s">
        <v>15</v>
      </c>
      <c r="G6583" s="11" t="s">
        <v>418</v>
      </c>
      <c r="H6583" s="42">
        <v>16083422.5132</v>
      </c>
      <c r="I6583" s="42">
        <v>18008.025536931102</v>
      </c>
      <c r="J6583" s="42">
        <v>0</v>
      </c>
      <c r="K6583" s="42">
        <v>18008.025536931102</v>
      </c>
      <c r="N6583" s="43"/>
    </row>
    <row r="6584" spans="1:14" x14ac:dyDescent="0.3">
      <c r="A6584" s="10" t="s">
        <v>9</v>
      </c>
      <c r="B6584" s="10" t="s">
        <v>361</v>
      </c>
      <c r="C6584" s="10" t="s">
        <v>11</v>
      </c>
      <c r="D6584" s="10" t="s">
        <v>362</v>
      </c>
      <c r="E6584" s="11" t="s">
        <v>3020</v>
      </c>
      <c r="F6584" s="10" t="s">
        <v>17</v>
      </c>
      <c r="G6584" s="11" t="s">
        <v>4798</v>
      </c>
      <c r="H6584" s="42">
        <v>0</v>
      </c>
      <c r="I6584" s="42">
        <v>0</v>
      </c>
      <c r="J6584" s="42">
        <v>0</v>
      </c>
      <c r="K6584" s="42">
        <v>0</v>
      </c>
      <c r="N6584" s="43"/>
    </row>
    <row r="6585" spans="1:14" x14ac:dyDescent="0.3">
      <c r="A6585" s="10" t="s">
        <v>9</v>
      </c>
      <c r="B6585" s="10" t="s">
        <v>361</v>
      </c>
      <c r="C6585" s="10" t="s">
        <v>11</v>
      </c>
      <c r="D6585" s="10" t="s">
        <v>362</v>
      </c>
      <c r="E6585" s="11" t="s">
        <v>3020</v>
      </c>
      <c r="F6585" s="10" t="s">
        <v>18</v>
      </c>
      <c r="G6585" s="11" t="s">
        <v>4799</v>
      </c>
      <c r="H6585" s="42">
        <v>8597582.1992000006</v>
      </c>
      <c r="I6585" s="42">
        <v>9626.4013254362999</v>
      </c>
      <c r="J6585" s="42">
        <v>3705472.8459569602</v>
      </c>
      <c r="K6585" s="42">
        <v>3715099.24728239</v>
      </c>
      <c r="N6585" s="43"/>
    </row>
    <row r="6586" spans="1:14" x14ac:dyDescent="0.3">
      <c r="A6586" s="10" t="s">
        <v>9</v>
      </c>
      <c r="B6586" s="10" t="s">
        <v>361</v>
      </c>
      <c r="C6586" s="10" t="s">
        <v>11</v>
      </c>
      <c r="D6586" s="10" t="s">
        <v>371</v>
      </c>
      <c r="E6586" s="11" t="s">
        <v>3021</v>
      </c>
      <c r="F6586" s="10" t="s">
        <v>13</v>
      </c>
      <c r="G6586" s="11" t="s">
        <v>415</v>
      </c>
      <c r="H6586" s="42">
        <v>0</v>
      </c>
      <c r="I6586" s="42">
        <v>0</v>
      </c>
      <c r="J6586" s="42">
        <v>0</v>
      </c>
      <c r="K6586" s="42">
        <v>0</v>
      </c>
      <c r="N6586" s="43"/>
    </row>
    <row r="6587" spans="1:14" x14ac:dyDescent="0.3">
      <c r="A6587" s="10" t="s">
        <v>9</v>
      </c>
      <c r="B6587" s="10" t="s">
        <v>361</v>
      </c>
      <c r="C6587" s="10" t="s">
        <v>11</v>
      </c>
      <c r="D6587" s="10" t="s">
        <v>371</v>
      </c>
      <c r="E6587" s="11" t="s">
        <v>3021</v>
      </c>
      <c r="F6587" s="10" t="s">
        <v>15</v>
      </c>
      <c r="G6587" s="11" t="s">
        <v>418</v>
      </c>
      <c r="H6587" s="42">
        <v>27991580.2093</v>
      </c>
      <c r="I6587" s="42">
        <v>26720.899609184198</v>
      </c>
      <c r="J6587" s="42">
        <v>0</v>
      </c>
      <c r="K6587" s="42">
        <v>26720.899609184198</v>
      </c>
      <c r="N6587" s="43"/>
    </row>
    <row r="6588" spans="1:14" x14ac:dyDescent="0.3">
      <c r="A6588" s="10" t="s">
        <v>9</v>
      </c>
      <c r="B6588" s="10" t="s">
        <v>361</v>
      </c>
      <c r="C6588" s="10" t="s">
        <v>11</v>
      </c>
      <c r="D6588" s="10" t="s">
        <v>371</v>
      </c>
      <c r="E6588" s="11" t="s">
        <v>3021</v>
      </c>
      <c r="F6588" s="10" t="s">
        <v>17</v>
      </c>
      <c r="G6588" s="11" t="s">
        <v>4798</v>
      </c>
      <c r="H6588" s="42">
        <v>0</v>
      </c>
      <c r="I6588" s="42">
        <v>0</v>
      </c>
      <c r="J6588" s="42">
        <v>0</v>
      </c>
      <c r="K6588" s="42">
        <v>0</v>
      </c>
      <c r="N6588" s="43"/>
    </row>
    <row r="6589" spans="1:14" x14ac:dyDescent="0.3">
      <c r="A6589" s="10" t="s">
        <v>9</v>
      </c>
      <c r="B6589" s="10" t="s">
        <v>361</v>
      </c>
      <c r="C6589" s="10" t="s">
        <v>11</v>
      </c>
      <c r="D6589" s="10" t="s">
        <v>371</v>
      </c>
      <c r="E6589" s="11" t="s">
        <v>3021</v>
      </c>
      <c r="F6589" s="10" t="s">
        <v>18</v>
      </c>
      <c r="G6589" s="11" t="s">
        <v>4799</v>
      </c>
      <c r="H6589" s="42">
        <v>13485034.8254</v>
      </c>
      <c r="I6589" s="42">
        <v>12872.8803126527</v>
      </c>
      <c r="J6589" s="42">
        <v>10423031.163056901</v>
      </c>
      <c r="K6589" s="42">
        <v>10435904.0433695</v>
      </c>
      <c r="N6589" s="43"/>
    </row>
    <row r="6590" spans="1:14" x14ac:dyDescent="0.3">
      <c r="A6590" s="10" t="s">
        <v>9</v>
      </c>
      <c r="B6590" s="10" t="s">
        <v>361</v>
      </c>
      <c r="C6590" s="10" t="s">
        <v>11</v>
      </c>
      <c r="D6590" s="10" t="s">
        <v>363</v>
      </c>
      <c r="E6590" s="11" t="s">
        <v>3022</v>
      </c>
      <c r="F6590" s="10" t="s">
        <v>13</v>
      </c>
      <c r="G6590" s="11" t="s">
        <v>415</v>
      </c>
      <c r="H6590" s="42">
        <v>0</v>
      </c>
      <c r="I6590" s="42">
        <v>0</v>
      </c>
      <c r="J6590" s="42">
        <v>0</v>
      </c>
      <c r="K6590" s="42">
        <v>0</v>
      </c>
      <c r="N6590" s="43"/>
    </row>
    <row r="6591" spans="1:14" x14ac:dyDescent="0.3">
      <c r="A6591" s="10" t="s">
        <v>9</v>
      </c>
      <c r="B6591" s="10" t="s">
        <v>361</v>
      </c>
      <c r="C6591" s="10" t="s">
        <v>11</v>
      </c>
      <c r="D6591" s="10" t="s">
        <v>363</v>
      </c>
      <c r="E6591" s="11" t="s">
        <v>3022</v>
      </c>
      <c r="F6591" s="10" t="s">
        <v>15</v>
      </c>
      <c r="G6591" s="11" t="s">
        <v>418</v>
      </c>
      <c r="H6591" s="42">
        <v>20934670.162900001</v>
      </c>
      <c r="I6591" s="42">
        <v>9863.5891835003204</v>
      </c>
      <c r="J6591" s="42">
        <v>0</v>
      </c>
      <c r="K6591" s="42">
        <v>9863.5891835003204</v>
      </c>
      <c r="N6591" s="43"/>
    </row>
    <row r="6592" spans="1:14" x14ac:dyDescent="0.3">
      <c r="A6592" s="10" t="s">
        <v>9</v>
      </c>
      <c r="B6592" s="10" t="s">
        <v>361</v>
      </c>
      <c r="C6592" s="10" t="s">
        <v>11</v>
      </c>
      <c r="D6592" s="10" t="s">
        <v>363</v>
      </c>
      <c r="E6592" s="11" t="s">
        <v>3022</v>
      </c>
      <c r="F6592" s="10" t="s">
        <v>16</v>
      </c>
      <c r="G6592" s="11" t="s">
        <v>426</v>
      </c>
      <c r="H6592" s="42">
        <v>3231091.8391</v>
      </c>
      <c r="I6592" s="42">
        <v>1522.3627727175201</v>
      </c>
      <c r="J6592" s="42">
        <v>0</v>
      </c>
      <c r="K6592" s="42">
        <v>1522.3627727175201</v>
      </c>
      <c r="N6592" s="43"/>
    </row>
    <row r="6593" spans="1:14" x14ac:dyDescent="0.3">
      <c r="A6593" s="10" t="s">
        <v>9</v>
      </c>
      <c r="B6593" s="10" t="s">
        <v>361</v>
      </c>
      <c r="C6593" s="10" t="s">
        <v>11</v>
      </c>
      <c r="D6593" s="10" t="s">
        <v>363</v>
      </c>
      <c r="E6593" s="11" t="s">
        <v>3022</v>
      </c>
      <c r="F6593" s="10" t="s">
        <v>17</v>
      </c>
      <c r="G6593" s="11" t="s">
        <v>4798</v>
      </c>
      <c r="H6593" s="42">
        <v>0</v>
      </c>
      <c r="I6593" s="42">
        <v>0</v>
      </c>
      <c r="J6593" s="42">
        <v>0</v>
      </c>
      <c r="K6593" s="42">
        <v>0</v>
      </c>
      <c r="N6593" s="43"/>
    </row>
    <row r="6594" spans="1:14" x14ac:dyDescent="0.3">
      <c r="A6594" s="10" t="s">
        <v>9</v>
      </c>
      <c r="B6594" s="10" t="s">
        <v>361</v>
      </c>
      <c r="C6594" s="10" t="s">
        <v>11</v>
      </c>
      <c r="D6594" s="10" t="s">
        <v>363</v>
      </c>
      <c r="E6594" s="11" t="s">
        <v>3022</v>
      </c>
      <c r="F6594" s="10" t="s">
        <v>18</v>
      </c>
      <c r="G6594" s="11" t="s">
        <v>4799</v>
      </c>
      <c r="H6594" s="42">
        <v>27067811.0995</v>
      </c>
      <c r="I6594" s="42">
        <v>12753.282793817199</v>
      </c>
      <c r="J6594" s="42">
        <v>7069772.8981634201</v>
      </c>
      <c r="K6594" s="42">
        <v>7082526.1809572401</v>
      </c>
      <c r="N6594" s="43"/>
    </row>
    <row r="6595" spans="1:14" x14ac:dyDescent="0.3">
      <c r="A6595" s="10" t="s">
        <v>9</v>
      </c>
      <c r="B6595" s="10" t="s">
        <v>361</v>
      </c>
      <c r="C6595" s="10" t="s">
        <v>11</v>
      </c>
      <c r="D6595" s="10" t="s">
        <v>364</v>
      </c>
      <c r="E6595" s="11" t="s">
        <v>3023</v>
      </c>
      <c r="F6595" s="10" t="s">
        <v>25</v>
      </c>
      <c r="G6595" s="11" t="s">
        <v>4887</v>
      </c>
      <c r="H6595" s="42">
        <v>16021740.7294</v>
      </c>
      <c r="I6595" s="42">
        <v>26639.259006109201</v>
      </c>
      <c r="J6595" s="42">
        <v>0</v>
      </c>
      <c r="K6595" s="42">
        <v>26639.259006109201</v>
      </c>
      <c r="N6595" s="43"/>
    </row>
    <row r="6596" spans="1:14" x14ac:dyDescent="0.3">
      <c r="A6596" s="10" t="s">
        <v>9</v>
      </c>
      <c r="B6596" s="10" t="s">
        <v>361</v>
      </c>
      <c r="C6596" s="10" t="s">
        <v>11</v>
      </c>
      <c r="D6596" s="10" t="s">
        <v>364</v>
      </c>
      <c r="E6596" s="11" t="s">
        <v>3023</v>
      </c>
      <c r="F6596" s="10" t="s">
        <v>13</v>
      </c>
      <c r="G6596" s="11" t="s">
        <v>415</v>
      </c>
      <c r="H6596" s="42">
        <v>0</v>
      </c>
      <c r="I6596" s="42">
        <v>0</v>
      </c>
      <c r="J6596" s="42">
        <v>0</v>
      </c>
      <c r="K6596" s="42">
        <v>0</v>
      </c>
      <c r="N6596" s="43"/>
    </row>
    <row r="6597" spans="1:14" x14ac:dyDescent="0.3">
      <c r="A6597" s="10" t="s">
        <v>9</v>
      </c>
      <c r="B6597" s="10" t="s">
        <v>361</v>
      </c>
      <c r="C6597" s="10" t="s">
        <v>11</v>
      </c>
      <c r="D6597" s="10" t="s">
        <v>364</v>
      </c>
      <c r="E6597" s="11" t="s">
        <v>3023</v>
      </c>
      <c r="F6597" s="10" t="s">
        <v>15</v>
      </c>
      <c r="G6597" s="11" t="s">
        <v>418</v>
      </c>
      <c r="H6597" s="42">
        <v>11902548.9877</v>
      </c>
      <c r="I6597" s="42">
        <v>19796.030552972799</v>
      </c>
      <c r="J6597" s="42">
        <v>0</v>
      </c>
      <c r="K6597" s="42">
        <v>19796.030552972799</v>
      </c>
      <c r="N6597" s="43"/>
    </row>
    <row r="6598" spans="1:14" x14ac:dyDescent="0.3">
      <c r="A6598" s="10" t="s">
        <v>9</v>
      </c>
      <c r="B6598" s="10" t="s">
        <v>361</v>
      </c>
      <c r="C6598" s="10" t="s">
        <v>11</v>
      </c>
      <c r="D6598" s="10" t="s">
        <v>364</v>
      </c>
      <c r="E6598" s="11" t="s">
        <v>3023</v>
      </c>
      <c r="F6598" s="10" t="s">
        <v>16</v>
      </c>
      <c r="G6598" s="11" t="s">
        <v>426</v>
      </c>
      <c r="H6598" s="42">
        <v>1931787.5034</v>
      </c>
      <c r="I6598" s="42">
        <v>3212.9020833578902</v>
      </c>
      <c r="J6598" s="42">
        <v>0</v>
      </c>
      <c r="K6598" s="42">
        <v>3212.9020833578902</v>
      </c>
      <c r="N6598" s="43"/>
    </row>
    <row r="6599" spans="1:14" x14ac:dyDescent="0.3">
      <c r="A6599" s="10" t="s">
        <v>9</v>
      </c>
      <c r="B6599" s="10" t="s">
        <v>361</v>
      </c>
      <c r="C6599" s="10" t="s">
        <v>11</v>
      </c>
      <c r="D6599" s="10" t="s">
        <v>364</v>
      </c>
      <c r="E6599" s="11" t="s">
        <v>3023</v>
      </c>
      <c r="F6599" s="10" t="s">
        <v>30</v>
      </c>
      <c r="G6599" s="11" t="s">
        <v>4888</v>
      </c>
      <c r="H6599" s="42">
        <v>7824482.5926999999</v>
      </c>
      <c r="I6599" s="42">
        <v>13009.723593439299</v>
      </c>
      <c r="J6599" s="42">
        <v>0</v>
      </c>
      <c r="K6599" s="42">
        <v>13009.723593439299</v>
      </c>
      <c r="N6599" s="43"/>
    </row>
    <row r="6600" spans="1:14" x14ac:dyDescent="0.3">
      <c r="A6600" s="10" t="s">
        <v>9</v>
      </c>
      <c r="B6600" s="10" t="s">
        <v>361</v>
      </c>
      <c r="C6600" s="10" t="s">
        <v>11</v>
      </c>
      <c r="D6600" s="10" t="s">
        <v>364</v>
      </c>
      <c r="E6600" s="11" t="s">
        <v>3023</v>
      </c>
      <c r="F6600" s="10" t="s">
        <v>17</v>
      </c>
      <c r="G6600" s="11" t="s">
        <v>4798</v>
      </c>
      <c r="H6600" s="42">
        <v>0</v>
      </c>
      <c r="I6600" s="42">
        <v>0</v>
      </c>
      <c r="J6600" s="42">
        <v>0</v>
      </c>
      <c r="K6600" s="42">
        <v>0</v>
      </c>
      <c r="N6600" s="43"/>
    </row>
    <row r="6601" spans="1:14" x14ac:dyDescent="0.3">
      <c r="A6601" s="10" t="s">
        <v>9</v>
      </c>
      <c r="B6601" s="10" t="s">
        <v>361</v>
      </c>
      <c r="C6601" s="10" t="s">
        <v>11</v>
      </c>
      <c r="D6601" s="10" t="s">
        <v>364</v>
      </c>
      <c r="E6601" s="11" t="s">
        <v>3023</v>
      </c>
      <c r="F6601" s="10" t="s">
        <v>18</v>
      </c>
      <c r="G6601" s="11" t="s">
        <v>4799</v>
      </c>
      <c r="H6601" s="42">
        <v>20816151.169100001</v>
      </c>
      <c r="I6601" s="42">
        <v>34620.917331301403</v>
      </c>
      <c r="J6601" s="42">
        <v>3007384.9045753698</v>
      </c>
      <c r="K6601" s="42">
        <v>3042005.82190667</v>
      </c>
      <c r="N6601" s="43"/>
    </row>
    <row r="6602" spans="1:14" x14ac:dyDescent="0.3">
      <c r="A6602" s="10" t="s">
        <v>9</v>
      </c>
      <c r="B6602" s="10" t="s">
        <v>361</v>
      </c>
      <c r="C6602" s="10" t="s">
        <v>11</v>
      </c>
      <c r="D6602" s="10" t="s">
        <v>372</v>
      </c>
      <c r="E6602" s="11" t="s">
        <v>617</v>
      </c>
      <c r="F6602" s="10" t="s">
        <v>13</v>
      </c>
      <c r="G6602" s="11" t="s">
        <v>415</v>
      </c>
      <c r="H6602" s="42">
        <v>0</v>
      </c>
      <c r="I6602" s="42">
        <v>0</v>
      </c>
      <c r="J6602" s="42">
        <v>0</v>
      </c>
      <c r="K6602" s="42">
        <v>0</v>
      </c>
      <c r="N6602" s="43"/>
    </row>
    <row r="6603" spans="1:14" x14ac:dyDescent="0.3">
      <c r="A6603" s="10" t="s">
        <v>9</v>
      </c>
      <c r="B6603" s="10" t="s">
        <v>361</v>
      </c>
      <c r="C6603" s="10" t="s">
        <v>11</v>
      </c>
      <c r="D6603" s="10" t="s">
        <v>372</v>
      </c>
      <c r="E6603" s="11" t="s">
        <v>617</v>
      </c>
      <c r="F6603" s="10" t="s">
        <v>15</v>
      </c>
      <c r="G6603" s="11" t="s">
        <v>418</v>
      </c>
      <c r="H6603" s="42">
        <v>12324507.065300001</v>
      </c>
      <c r="I6603" s="42">
        <v>5828.84406918885</v>
      </c>
      <c r="J6603" s="42">
        <v>0</v>
      </c>
      <c r="K6603" s="42">
        <v>5828.84406918885</v>
      </c>
      <c r="N6603" s="43"/>
    </row>
    <row r="6604" spans="1:14" x14ac:dyDescent="0.3">
      <c r="A6604" s="10" t="s">
        <v>9</v>
      </c>
      <c r="B6604" s="10" t="s">
        <v>361</v>
      </c>
      <c r="C6604" s="10" t="s">
        <v>11</v>
      </c>
      <c r="D6604" s="10" t="s">
        <v>372</v>
      </c>
      <c r="E6604" s="11" t="s">
        <v>617</v>
      </c>
      <c r="F6604" s="10" t="s">
        <v>17</v>
      </c>
      <c r="G6604" s="11" t="s">
        <v>4798</v>
      </c>
      <c r="H6604" s="42">
        <v>0</v>
      </c>
      <c r="I6604" s="42">
        <v>0</v>
      </c>
      <c r="J6604" s="42">
        <v>0</v>
      </c>
      <c r="K6604" s="42">
        <v>0</v>
      </c>
      <c r="N6604" s="43"/>
    </row>
    <row r="6605" spans="1:14" x14ac:dyDescent="0.3">
      <c r="A6605" s="10" t="s">
        <v>9</v>
      </c>
      <c r="B6605" s="10" t="s">
        <v>361</v>
      </c>
      <c r="C6605" s="10" t="s">
        <v>11</v>
      </c>
      <c r="D6605" s="10" t="s">
        <v>372</v>
      </c>
      <c r="E6605" s="11" t="s">
        <v>617</v>
      </c>
      <c r="F6605" s="10" t="s">
        <v>18</v>
      </c>
      <c r="G6605" s="11" t="s">
        <v>4799</v>
      </c>
      <c r="H6605" s="42">
        <v>27848162.867400002</v>
      </c>
      <c r="I6605" s="42">
        <v>13170.7173446015</v>
      </c>
      <c r="J6605" s="42">
        <v>3486752.4026978202</v>
      </c>
      <c r="K6605" s="42">
        <v>3499923.12004242</v>
      </c>
      <c r="N6605" s="43"/>
    </row>
    <row r="6606" spans="1:14" x14ac:dyDescent="0.3">
      <c r="A6606" s="10" t="s">
        <v>9</v>
      </c>
      <c r="B6606" s="10" t="s">
        <v>361</v>
      </c>
      <c r="C6606" s="10" t="s">
        <v>11</v>
      </c>
      <c r="D6606" s="10" t="s">
        <v>365</v>
      </c>
      <c r="E6606" s="11" t="s">
        <v>3024</v>
      </c>
      <c r="F6606" s="10" t="s">
        <v>25</v>
      </c>
      <c r="G6606" s="11" t="s">
        <v>4887</v>
      </c>
      <c r="H6606" s="42">
        <v>5902572.2322000004</v>
      </c>
      <c r="I6606" s="42">
        <v>11746.063064157101</v>
      </c>
      <c r="J6606" s="42">
        <v>0</v>
      </c>
      <c r="K6606" s="42">
        <v>11746.063064157101</v>
      </c>
      <c r="N6606" s="43"/>
    </row>
    <row r="6607" spans="1:14" x14ac:dyDescent="0.3">
      <c r="A6607" s="10" t="s">
        <v>9</v>
      </c>
      <c r="B6607" s="10" t="s">
        <v>361</v>
      </c>
      <c r="C6607" s="10" t="s">
        <v>11</v>
      </c>
      <c r="D6607" s="10" t="s">
        <v>365</v>
      </c>
      <c r="E6607" s="11" t="s">
        <v>3024</v>
      </c>
      <c r="F6607" s="10" t="s">
        <v>15</v>
      </c>
      <c r="G6607" s="11" t="s">
        <v>418</v>
      </c>
      <c r="H6607" s="42">
        <v>12471291.902000001</v>
      </c>
      <c r="I6607" s="42">
        <v>24817.753245554799</v>
      </c>
      <c r="J6607" s="42">
        <v>0</v>
      </c>
      <c r="K6607" s="42">
        <v>24817.753245554799</v>
      </c>
      <c r="N6607" s="43"/>
    </row>
    <row r="6608" spans="1:14" x14ac:dyDescent="0.3">
      <c r="A6608" s="10" t="s">
        <v>9</v>
      </c>
      <c r="B6608" s="10" t="s">
        <v>361</v>
      </c>
      <c r="C6608" s="10" t="s">
        <v>11</v>
      </c>
      <c r="D6608" s="10" t="s">
        <v>365</v>
      </c>
      <c r="E6608" s="11" t="s">
        <v>3024</v>
      </c>
      <c r="F6608" s="10" t="s">
        <v>17</v>
      </c>
      <c r="G6608" s="11" t="s">
        <v>4798</v>
      </c>
      <c r="H6608" s="42">
        <v>0</v>
      </c>
      <c r="I6608" s="42">
        <v>0</v>
      </c>
      <c r="J6608" s="42">
        <v>0</v>
      </c>
      <c r="K6608" s="42">
        <v>0</v>
      </c>
      <c r="N6608" s="43"/>
    </row>
    <row r="6609" spans="1:14" x14ac:dyDescent="0.3">
      <c r="A6609" s="10" t="s">
        <v>9</v>
      </c>
      <c r="B6609" s="10" t="s">
        <v>361</v>
      </c>
      <c r="C6609" s="10" t="s">
        <v>11</v>
      </c>
      <c r="D6609" s="10" t="s">
        <v>365</v>
      </c>
      <c r="E6609" s="11" t="s">
        <v>3024</v>
      </c>
      <c r="F6609" s="10" t="s">
        <v>18</v>
      </c>
      <c r="G6609" s="11" t="s">
        <v>4799</v>
      </c>
      <c r="H6609" s="42">
        <v>21721465.814399999</v>
      </c>
      <c r="I6609" s="42">
        <v>43225.512076098101</v>
      </c>
      <c r="J6609" s="42">
        <v>3591537.4500983502</v>
      </c>
      <c r="K6609" s="42">
        <v>3634762.96217445</v>
      </c>
      <c r="N6609" s="43"/>
    </row>
    <row r="6610" spans="1:14" x14ac:dyDescent="0.3">
      <c r="A6610" s="10" t="s">
        <v>9</v>
      </c>
      <c r="B6610" s="10" t="s">
        <v>361</v>
      </c>
      <c r="C6610" s="10" t="s">
        <v>11</v>
      </c>
      <c r="D6610" s="10" t="s">
        <v>366</v>
      </c>
      <c r="E6610" s="11" t="s">
        <v>3025</v>
      </c>
      <c r="F6610" s="10" t="s">
        <v>25</v>
      </c>
      <c r="G6610" s="11" t="s">
        <v>4887</v>
      </c>
      <c r="H6610" s="42">
        <v>7185442.2188999997</v>
      </c>
      <c r="I6610" s="42">
        <v>3981.4973754704902</v>
      </c>
      <c r="J6610" s="42">
        <v>0</v>
      </c>
      <c r="K6610" s="42">
        <v>3981.4973754704902</v>
      </c>
      <c r="N6610" s="43"/>
    </row>
    <row r="6611" spans="1:14" x14ac:dyDescent="0.3">
      <c r="A6611" s="10" t="s">
        <v>9</v>
      </c>
      <c r="B6611" s="10" t="s">
        <v>361</v>
      </c>
      <c r="C6611" s="10" t="s">
        <v>11</v>
      </c>
      <c r="D6611" s="10" t="s">
        <v>366</v>
      </c>
      <c r="E6611" s="11" t="s">
        <v>3025</v>
      </c>
      <c r="F6611" s="10" t="s">
        <v>13</v>
      </c>
      <c r="G6611" s="11" t="s">
        <v>415</v>
      </c>
      <c r="H6611" s="42">
        <v>0</v>
      </c>
      <c r="I6611" s="42">
        <v>0</v>
      </c>
      <c r="J6611" s="42">
        <v>0</v>
      </c>
      <c r="K6611" s="42">
        <v>0</v>
      </c>
      <c r="N6611" s="43"/>
    </row>
    <row r="6612" spans="1:14" x14ac:dyDescent="0.3">
      <c r="A6612" s="10" t="s">
        <v>9</v>
      </c>
      <c r="B6612" s="10" t="s">
        <v>361</v>
      </c>
      <c r="C6612" s="10" t="s">
        <v>11</v>
      </c>
      <c r="D6612" s="10" t="s">
        <v>366</v>
      </c>
      <c r="E6612" s="11" t="s">
        <v>3025</v>
      </c>
      <c r="F6612" s="10" t="s">
        <v>15</v>
      </c>
      <c r="G6612" s="11" t="s">
        <v>418</v>
      </c>
      <c r="H6612" s="42">
        <v>10216248.5209</v>
      </c>
      <c r="I6612" s="42">
        <v>5726.11713454029</v>
      </c>
      <c r="J6612" s="42">
        <v>0</v>
      </c>
      <c r="K6612" s="42">
        <v>5726.11713454029</v>
      </c>
      <c r="N6612" s="43"/>
    </row>
    <row r="6613" spans="1:14" x14ac:dyDescent="0.3">
      <c r="A6613" s="10" t="s">
        <v>9</v>
      </c>
      <c r="B6613" s="10" t="s">
        <v>361</v>
      </c>
      <c r="C6613" s="10" t="s">
        <v>11</v>
      </c>
      <c r="D6613" s="10" t="s">
        <v>366</v>
      </c>
      <c r="E6613" s="11" t="s">
        <v>3025</v>
      </c>
      <c r="F6613" s="10" t="s">
        <v>30</v>
      </c>
      <c r="G6613" s="11" t="s">
        <v>4888</v>
      </c>
      <c r="H6613" s="42">
        <v>14762817.649700001</v>
      </c>
      <c r="I6613" s="42">
        <v>8180.1673350575502</v>
      </c>
      <c r="J6613" s="42">
        <v>0</v>
      </c>
      <c r="K6613" s="42">
        <v>8180.1673350575502</v>
      </c>
      <c r="N6613" s="43"/>
    </row>
    <row r="6614" spans="1:14" x14ac:dyDescent="0.3">
      <c r="A6614" s="10" t="s">
        <v>9</v>
      </c>
      <c r="B6614" s="10" t="s">
        <v>361</v>
      </c>
      <c r="C6614" s="10" t="s">
        <v>11</v>
      </c>
      <c r="D6614" s="10" t="s">
        <v>366</v>
      </c>
      <c r="E6614" s="11" t="s">
        <v>3025</v>
      </c>
      <c r="F6614" s="10" t="s">
        <v>17</v>
      </c>
      <c r="G6614" s="11" t="s">
        <v>4798</v>
      </c>
      <c r="H6614" s="42">
        <v>0</v>
      </c>
      <c r="I6614" s="42">
        <v>0</v>
      </c>
      <c r="J6614" s="42">
        <v>0</v>
      </c>
      <c r="K6614" s="42">
        <v>0</v>
      </c>
      <c r="N6614" s="43"/>
    </row>
    <row r="6615" spans="1:14" x14ac:dyDescent="0.3">
      <c r="A6615" s="10" t="s">
        <v>9</v>
      </c>
      <c r="B6615" s="10" t="s">
        <v>361</v>
      </c>
      <c r="C6615" s="10" t="s">
        <v>11</v>
      </c>
      <c r="D6615" s="10" t="s">
        <v>366</v>
      </c>
      <c r="E6615" s="11" t="s">
        <v>3025</v>
      </c>
      <c r="F6615" s="10" t="s">
        <v>18</v>
      </c>
      <c r="G6615" s="11" t="s">
        <v>4799</v>
      </c>
      <c r="H6615" s="42">
        <v>25947463.057500001</v>
      </c>
      <c r="I6615" s="42">
        <v>14543.3240496731</v>
      </c>
      <c r="J6615" s="42">
        <v>2106257.0104842298</v>
      </c>
      <c r="K6615" s="42">
        <v>2120800.3345339</v>
      </c>
      <c r="N6615" s="43"/>
    </row>
    <row r="6616" spans="1:14" x14ac:dyDescent="0.3">
      <c r="A6616" s="10" t="s">
        <v>9</v>
      </c>
      <c r="B6616" s="10" t="s">
        <v>361</v>
      </c>
      <c r="C6616" s="10" t="s">
        <v>11</v>
      </c>
      <c r="D6616" s="10" t="s">
        <v>367</v>
      </c>
      <c r="E6616" s="11" t="s">
        <v>620</v>
      </c>
      <c r="F6616" s="10" t="s">
        <v>368</v>
      </c>
      <c r="G6616" s="11" t="s">
        <v>429</v>
      </c>
      <c r="H6616" s="42">
        <v>0</v>
      </c>
      <c r="I6616" s="42">
        <v>0</v>
      </c>
      <c r="J6616" s="42">
        <v>0</v>
      </c>
      <c r="K6616" s="42">
        <v>0</v>
      </c>
      <c r="N6616" s="43"/>
    </row>
    <row r="6617" spans="1:14" x14ac:dyDescent="0.3">
      <c r="A6617" s="10" t="s">
        <v>9</v>
      </c>
      <c r="B6617" s="10" t="s">
        <v>361</v>
      </c>
      <c r="C6617" s="10" t="s">
        <v>11</v>
      </c>
      <c r="D6617" s="10" t="s">
        <v>367</v>
      </c>
      <c r="E6617" s="11" t="s">
        <v>620</v>
      </c>
      <c r="F6617" s="10" t="s">
        <v>25</v>
      </c>
      <c r="G6617" s="11" t="s">
        <v>4887</v>
      </c>
      <c r="H6617" s="42">
        <v>22577236.199000001</v>
      </c>
      <c r="I6617" s="42">
        <v>28441.4703940043</v>
      </c>
      <c r="J6617" s="42">
        <v>0</v>
      </c>
      <c r="K6617" s="42">
        <v>28441.4703940043</v>
      </c>
      <c r="N6617" s="43"/>
    </row>
    <row r="6618" spans="1:14" x14ac:dyDescent="0.3">
      <c r="A6618" s="10" t="s">
        <v>9</v>
      </c>
      <c r="B6618" s="10" t="s">
        <v>361</v>
      </c>
      <c r="C6618" s="10" t="s">
        <v>11</v>
      </c>
      <c r="D6618" s="10" t="s">
        <v>367</v>
      </c>
      <c r="E6618" s="11" t="s">
        <v>620</v>
      </c>
      <c r="F6618" s="10" t="s">
        <v>15</v>
      </c>
      <c r="G6618" s="11" t="s">
        <v>418</v>
      </c>
      <c r="H6618" s="42">
        <v>27101810.098200001</v>
      </c>
      <c r="I6618" s="42">
        <v>36669.181472269804</v>
      </c>
      <c r="J6618" s="42">
        <v>0</v>
      </c>
      <c r="K6618" s="42">
        <v>36669.181472269804</v>
      </c>
      <c r="N6618" s="43"/>
    </row>
    <row r="6619" spans="1:14" x14ac:dyDescent="0.3">
      <c r="A6619" s="10" t="s">
        <v>9</v>
      </c>
      <c r="B6619" s="10" t="s">
        <v>361</v>
      </c>
      <c r="C6619" s="10" t="s">
        <v>11</v>
      </c>
      <c r="D6619" s="10" t="s">
        <v>367</v>
      </c>
      <c r="E6619" s="11" t="s">
        <v>620</v>
      </c>
      <c r="F6619" s="10" t="s">
        <v>17</v>
      </c>
      <c r="G6619" s="11" t="s">
        <v>4798</v>
      </c>
      <c r="H6619" s="42">
        <v>0</v>
      </c>
      <c r="I6619" s="42">
        <v>0</v>
      </c>
      <c r="J6619" s="42">
        <v>0</v>
      </c>
      <c r="K6619" s="42">
        <v>0</v>
      </c>
      <c r="N6619" s="43"/>
    </row>
    <row r="6620" spans="1:14" x14ac:dyDescent="0.3">
      <c r="A6620" s="10" t="s">
        <v>9</v>
      </c>
      <c r="B6620" s="10" t="s">
        <v>361</v>
      </c>
      <c r="C6620" s="10" t="s">
        <v>11</v>
      </c>
      <c r="D6620" s="10" t="s">
        <v>367</v>
      </c>
      <c r="E6620" s="11" t="s">
        <v>620</v>
      </c>
      <c r="F6620" s="10" t="s">
        <v>18</v>
      </c>
      <c r="G6620" s="11" t="s">
        <v>4799</v>
      </c>
      <c r="H6620" s="42">
        <v>21032806.4188</v>
      </c>
      <c r="I6620" s="42">
        <v>28457.722662800901</v>
      </c>
      <c r="J6620" s="42">
        <v>14167383.250342401</v>
      </c>
      <c r="K6620" s="42">
        <v>14195840.9730052</v>
      </c>
      <c r="N6620" s="43"/>
    </row>
    <row r="6621" spans="1:14" x14ac:dyDescent="0.3">
      <c r="A6621" s="10" t="s">
        <v>9</v>
      </c>
      <c r="B6621" s="10" t="s">
        <v>361</v>
      </c>
      <c r="C6621" s="10" t="s">
        <v>11</v>
      </c>
      <c r="D6621" s="10" t="s">
        <v>369</v>
      </c>
      <c r="E6621" s="11" t="s">
        <v>621</v>
      </c>
      <c r="F6621" s="10" t="s">
        <v>25</v>
      </c>
      <c r="G6621" s="11" t="s">
        <v>4887</v>
      </c>
      <c r="H6621" s="42">
        <v>1699441.0027000001</v>
      </c>
      <c r="I6621" s="42">
        <v>3748.8066720142101</v>
      </c>
      <c r="J6621" s="42">
        <v>0</v>
      </c>
      <c r="K6621" s="42">
        <v>3748.8066720142101</v>
      </c>
      <c r="N6621" s="43"/>
    </row>
    <row r="6622" spans="1:14" x14ac:dyDescent="0.3">
      <c r="A6622" s="10" t="s">
        <v>9</v>
      </c>
      <c r="B6622" s="10" t="s">
        <v>361</v>
      </c>
      <c r="C6622" s="10" t="s">
        <v>11</v>
      </c>
      <c r="D6622" s="10" t="s">
        <v>369</v>
      </c>
      <c r="E6622" s="11" t="s">
        <v>621</v>
      </c>
      <c r="F6622" s="10" t="s">
        <v>13</v>
      </c>
      <c r="G6622" s="11" t="s">
        <v>415</v>
      </c>
      <c r="H6622" s="42">
        <v>0</v>
      </c>
      <c r="I6622" s="42">
        <v>0</v>
      </c>
      <c r="J6622" s="42">
        <v>0</v>
      </c>
      <c r="K6622" s="42">
        <v>0</v>
      </c>
      <c r="N6622" s="43"/>
    </row>
    <row r="6623" spans="1:14" x14ac:dyDescent="0.3">
      <c r="A6623" s="10" t="s">
        <v>9</v>
      </c>
      <c r="B6623" s="10" t="s">
        <v>361</v>
      </c>
      <c r="C6623" s="10" t="s">
        <v>11</v>
      </c>
      <c r="D6623" s="10" t="s">
        <v>369</v>
      </c>
      <c r="E6623" s="11" t="s">
        <v>621</v>
      </c>
      <c r="F6623" s="10" t="s">
        <v>15</v>
      </c>
      <c r="G6623" s="11" t="s">
        <v>418</v>
      </c>
      <c r="H6623" s="42">
        <v>6557349.3432999998</v>
      </c>
      <c r="I6623" s="42">
        <v>15242.964421549499</v>
      </c>
      <c r="J6623" s="42">
        <v>1799481.7442099899</v>
      </c>
      <c r="K6623" s="42">
        <v>1814724.70863154</v>
      </c>
      <c r="N6623" s="43"/>
    </row>
    <row r="6624" spans="1:14" x14ac:dyDescent="0.3">
      <c r="A6624" s="10" t="s">
        <v>9</v>
      </c>
      <c r="B6624" s="10" t="s">
        <v>361</v>
      </c>
      <c r="C6624" s="10" t="s">
        <v>11</v>
      </c>
      <c r="D6624" s="10" t="s">
        <v>369</v>
      </c>
      <c r="E6624" s="11" t="s">
        <v>621</v>
      </c>
      <c r="F6624" s="10" t="s">
        <v>16</v>
      </c>
      <c r="G6624" s="11" t="s">
        <v>426</v>
      </c>
      <c r="H6624" s="42">
        <v>676533.28590000002</v>
      </c>
      <c r="I6624" s="42">
        <v>1572.6434976339101</v>
      </c>
      <c r="J6624" s="42">
        <v>185655.702255788</v>
      </c>
      <c r="K6624" s="42">
        <v>187228.34575342201</v>
      </c>
      <c r="N6624" s="43"/>
    </row>
    <row r="6625" spans="1:14" x14ac:dyDescent="0.3">
      <c r="A6625" s="10" t="s">
        <v>9</v>
      </c>
      <c r="B6625" s="10" t="s">
        <v>361</v>
      </c>
      <c r="C6625" s="10" t="s">
        <v>11</v>
      </c>
      <c r="D6625" s="10" t="s">
        <v>369</v>
      </c>
      <c r="E6625" s="11" t="s">
        <v>621</v>
      </c>
      <c r="F6625" s="10" t="s">
        <v>30</v>
      </c>
      <c r="G6625" s="11" t="s">
        <v>4888</v>
      </c>
      <c r="H6625" s="42">
        <v>812862.17390000005</v>
      </c>
      <c r="I6625" s="42">
        <v>1793.09733977274</v>
      </c>
      <c r="J6625" s="42">
        <v>0</v>
      </c>
      <c r="K6625" s="42">
        <v>1793.09733977274</v>
      </c>
      <c r="N6625" s="43"/>
    </row>
    <row r="6626" spans="1:14" x14ac:dyDescent="0.3">
      <c r="A6626" s="10" t="s">
        <v>9</v>
      </c>
      <c r="B6626" s="10" t="s">
        <v>361</v>
      </c>
      <c r="C6626" s="10" t="s">
        <v>11</v>
      </c>
      <c r="D6626" s="10" t="s">
        <v>369</v>
      </c>
      <c r="E6626" s="11" t="s">
        <v>621</v>
      </c>
      <c r="F6626" s="10" t="s">
        <v>17</v>
      </c>
      <c r="G6626" s="11" t="s">
        <v>4798</v>
      </c>
      <c r="H6626" s="42">
        <v>0</v>
      </c>
      <c r="I6626" s="42">
        <v>0</v>
      </c>
      <c r="J6626" s="42">
        <v>0</v>
      </c>
      <c r="K6626" s="42">
        <v>0</v>
      </c>
      <c r="N6626" s="43"/>
    </row>
    <row r="6627" spans="1:14" x14ac:dyDescent="0.3">
      <c r="A6627" s="10" t="s">
        <v>9</v>
      </c>
      <c r="B6627" s="10" t="s">
        <v>361</v>
      </c>
      <c r="C6627" s="10" t="s">
        <v>11</v>
      </c>
      <c r="D6627" s="10" t="s">
        <v>369</v>
      </c>
      <c r="E6627" s="11" t="s">
        <v>621</v>
      </c>
      <c r="F6627" s="10" t="s">
        <v>18</v>
      </c>
      <c r="G6627" s="11" t="s">
        <v>4799</v>
      </c>
      <c r="H6627" s="42">
        <v>1050246.3293000001</v>
      </c>
      <c r="I6627" s="42">
        <v>2441.3625983393899</v>
      </c>
      <c r="J6627" s="42">
        <v>1047804.96670166</v>
      </c>
      <c r="K6627" s="42">
        <v>1050246.3293000001</v>
      </c>
      <c r="N6627" s="43"/>
    </row>
    <row r="6628" spans="1:14" x14ac:dyDescent="0.3">
      <c r="A6628" s="10" t="s">
        <v>9</v>
      </c>
      <c r="B6628" s="10" t="s">
        <v>361</v>
      </c>
      <c r="C6628" s="10" t="s">
        <v>11</v>
      </c>
      <c r="D6628" s="10" t="s">
        <v>370</v>
      </c>
      <c r="E6628" s="11" t="s">
        <v>622</v>
      </c>
      <c r="F6628" s="10" t="s">
        <v>25</v>
      </c>
      <c r="G6628" s="11" t="s">
        <v>4887</v>
      </c>
      <c r="H6628" s="42">
        <v>31867616.203699999</v>
      </c>
      <c r="I6628" s="42">
        <v>17869.075944935299</v>
      </c>
      <c r="J6628" s="42">
        <v>0</v>
      </c>
      <c r="K6628" s="42">
        <v>17869.075944935299</v>
      </c>
      <c r="N6628" s="43"/>
    </row>
    <row r="6629" spans="1:14" x14ac:dyDescent="0.3">
      <c r="A6629" s="10" t="s">
        <v>9</v>
      </c>
      <c r="B6629" s="10" t="s">
        <v>361</v>
      </c>
      <c r="C6629" s="10" t="s">
        <v>11</v>
      </c>
      <c r="D6629" s="10" t="s">
        <v>370</v>
      </c>
      <c r="E6629" s="11" t="s">
        <v>622</v>
      </c>
      <c r="F6629" s="10" t="s">
        <v>13</v>
      </c>
      <c r="G6629" s="11" t="s">
        <v>415</v>
      </c>
      <c r="H6629" s="42">
        <v>0</v>
      </c>
      <c r="I6629" s="42">
        <v>0</v>
      </c>
      <c r="J6629" s="42">
        <v>0</v>
      </c>
      <c r="K6629" s="42">
        <v>0</v>
      </c>
      <c r="N6629" s="43"/>
    </row>
    <row r="6630" spans="1:14" x14ac:dyDescent="0.3">
      <c r="A6630" s="10" t="s">
        <v>9</v>
      </c>
      <c r="B6630" s="10" t="s">
        <v>361</v>
      </c>
      <c r="C6630" s="10" t="s">
        <v>11</v>
      </c>
      <c r="D6630" s="10" t="s">
        <v>370</v>
      </c>
      <c r="E6630" s="11" t="s">
        <v>622</v>
      </c>
      <c r="F6630" s="10" t="s">
        <v>15</v>
      </c>
      <c r="G6630" s="11" t="s">
        <v>418</v>
      </c>
      <c r="H6630" s="42">
        <v>39216974.560699999</v>
      </c>
      <c r="I6630" s="42">
        <v>29110.183414376799</v>
      </c>
      <c r="J6630" s="42">
        <v>0</v>
      </c>
      <c r="K6630" s="42">
        <v>29110.183414376799</v>
      </c>
      <c r="N6630" s="43"/>
    </row>
    <row r="6631" spans="1:14" x14ac:dyDescent="0.3">
      <c r="A6631" s="10" t="s">
        <v>9</v>
      </c>
      <c r="B6631" s="10" t="s">
        <v>361</v>
      </c>
      <c r="C6631" s="10" t="s">
        <v>11</v>
      </c>
      <c r="D6631" s="10" t="s">
        <v>370</v>
      </c>
      <c r="E6631" s="11" t="s">
        <v>622</v>
      </c>
      <c r="F6631" s="10" t="s">
        <v>16</v>
      </c>
      <c r="G6631" s="11" t="s">
        <v>426</v>
      </c>
      <c r="H6631" s="42">
        <v>3353032.9016</v>
      </c>
      <c r="I6631" s="42">
        <v>2488.9070066159902</v>
      </c>
      <c r="J6631" s="42">
        <v>0</v>
      </c>
      <c r="K6631" s="42">
        <v>2488.9070066159902</v>
      </c>
      <c r="N6631" s="43"/>
    </row>
    <row r="6632" spans="1:14" x14ac:dyDescent="0.3">
      <c r="A6632" s="10" t="s">
        <v>9</v>
      </c>
      <c r="B6632" s="10" t="s">
        <v>361</v>
      </c>
      <c r="C6632" s="10" t="s">
        <v>11</v>
      </c>
      <c r="D6632" s="10" t="s">
        <v>370</v>
      </c>
      <c r="E6632" s="11" t="s">
        <v>622</v>
      </c>
      <c r="F6632" s="10" t="s">
        <v>51</v>
      </c>
      <c r="G6632" s="11" t="s">
        <v>438</v>
      </c>
      <c r="H6632" s="42">
        <v>19590064.022599999</v>
      </c>
      <c r="I6632" s="42">
        <v>14541.416393965201</v>
      </c>
      <c r="J6632" s="42">
        <v>0</v>
      </c>
      <c r="K6632" s="42">
        <v>14541.416393965201</v>
      </c>
      <c r="N6632" s="43"/>
    </row>
    <row r="6633" spans="1:14" x14ac:dyDescent="0.3">
      <c r="A6633" s="10" t="s">
        <v>9</v>
      </c>
      <c r="B6633" s="10" t="s">
        <v>361</v>
      </c>
      <c r="C6633" s="10" t="s">
        <v>11</v>
      </c>
      <c r="D6633" s="10" t="s">
        <v>370</v>
      </c>
      <c r="E6633" s="11" t="s">
        <v>622</v>
      </c>
      <c r="F6633" s="10" t="s">
        <v>30</v>
      </c>
      <c r="G6633" s="11" t="s">
        <v>4888</v>
      </c>
      <c r="H6633" s="42">
        <v>861726.35660000006</v>
      </c>
      <c r="I6633" s="42">
        <v>483.19440055182298</v>
      </c>
      <c r="J6633" s="42">
        <v>0</v>
      </c>
      <c r="K6633" s="42">
        <v>483.19440055182298</v>
      </c>
      <c r="N6633" s="43"/>
    </row>
    <row r="6634" spans="1:14" x14ac:dyDescent="0.3">
      <c r="A6634" s="10" t="s">
        <v>9</v>
      </c>
      <c r="B6634" s="10" t="s">
        <v>361</v>
      </c>
      <c r="C6634" s="10" t="s">
        <v>11</v>
      </c>
      <c r="D6634" s="10" t="s">
        <v>370</v>
      </c>
      <c r="E6634" s="11" t="s">
        <v>622</v>
      </c>
      <c r="F6634" s="10" t="s">
        <v>17</v>
      </c>
      <c r="G6634" s="11" t="s">
        <v>4798</v>
      </c>
      <c r="H6634" s="42">
        <v>0</v>
      </c>
      <c r="I6634" s="42">
        <v>0</v>
      </c>
      <c r="J6634" s="42">
        <v>0</v>
      </c>
      <c r="K6634" s="42">
        <v>0</v>
      </c>
      <c r="N6634" s="43"/>
    </row>
    <row r="6635" spans="1:14" x14ac:dyDescent="0.3">
      <c r="A6635" s="10" t="s">
        <v>9</v>
      </c>
      <c r="B6635" s="10" t="s">
        <v>361</v>
      </c>
      <c r="C6635" s="10" t="s">
        <v>11</v>
      </c>
      <c r="D6635" s="10" t="s">
        <v>370</v>
      </c>
      <c r="E6635" s="11" t="s">
        <v>622</v>
      </c>
      <c r="F6635" s="10" t="s">
        <v>18</v>
      </c>
      <c r="G6635" s="11" t="s">
        <v>4799</v>
      </c>
      <c r="H6635" s="42">
        <v>88554458.685200006</v>
      </c>
      <c r="I6635" s="42">
        <v>65732.672226012102</v>
      </c>
      <c r="J6635" s="42">
        <v>17873214.1834055</v>
      </c>
      <c r="K6635" s="42">
        <v>17938946.8556315</v>
      </c>
      <c r="N6635" s="43"/>
    </row>
    <row r="6636" spans="1:14" x14ac:dyDescent="0.3">
      <c r="A6636" s="10" t="s">
        <v>9</v>
      </c>
      <c r="B6636" s="10" t="s">
        <v>361</v>
      </c>
      <c r="C6636" s="10" t="s">
        <v>11</v>
      </c>
      <c r="D6636" s="10" t="s">
        <v>373</v>
      </c>
      <c r="E6636" s="11" t="s">
        <v>623</v>
      </c>
      <c r="F6636" s="10" t="s">
        <v>25</v>
      </c>
      <c r="G6636" s="11" t="s">
        <v>4887</v>
      </c>
      <c r="H6636" s="42">
        <v>4308549.4632999999</v>
      </c>
      <c r="I6636" s="42">
        <v>5401.8297906425096</v>
      </c>
      <c r="J6636" s="42">
        <v>0</v>
      </c>
      <c r="K6636" s="42">
        <v>5401.8297906425096</v>
      </c>
      <c r="N6636" s="43"/>
    </row>
    <row r="6637" spans="1:14" x14ac:dyDescent="0.3">
      <c r="A6637" s="10" t="s">
        <v>9</v>
      </c>
      <c r="B6637" s="10" t="s">
        <v>361</v>
      </c>
      <c r="C6637" s="10" t="s">
        <v>11</v>
      </c>
      <c r="D6637" s="10" t="s">
        <v>373</v>
      </c>
      <c r="E6637" s="11" t="s">
        <v>623</v>
      </c>
      <c r="F6637" s="10" t="s">
        <v>13</v>
      </c>
      <c r="G6637" s="11" t="s">
        <v>415</v>
      </c>
      <c r="H6637" s="42">
        <v>0</v>
      </c>
      <c r="I6637" s="42">
        <v>0</v>
      </c>
      <c r="J6637" s="42">
        <v>0</v>
      </c>
      <c r="K6637" s="42">
        <v>0</v>
      </c>
      <c r="N6637" s="43"/>
    </row>
    <row r="6638" spans="1:14" x14ac:dyDescent="0.3">
      <c r="A6638" s="10" t="s">
        <v>9</v>
      </c>
      <c r="B6638" s="10" t="s">
        <v>361</v>
      </c>
      <c r="C6638" s="10" t="s">
        <v>11</v>
      </c>
      <c r="D6638" s="10" t="s">
        <v>373</v>
      </c>
      <c r="E6638" s="11" t="s">
        <v>623</v>
      </c>
      <c r="F6638" s="10" t="s">
        <v>15</v>
      </c>
      <c r="G6638" s="11" t="s">
        <v>418</v>
      </c>
      <c r="H6638" s="42">
        <v>11678.605</v>
      </c>
      <c r="I6638" s="42">
        <v>19.212198425521699</v>
      </c>
      <c r="J6638" s="42">
        <v>0</v>
      </c>
      <c r="K6638" s="42">
        <v>19.212198425521699</v>
      </c>
      <c r="N6638" s="43"/>
    </row>
    <row r="6639" spans="1:14" x14ac:dyDescent="0.3">
      <c r="A6639" s="10" t="s">
        <v>9</v>
      </c>
      <c r="B6639" s="10" t="s">
        <v>361</v>
      </c>
      <c r="C6639" s="10" t="s">
        <v>11</v>
      </c>
      <c r="D6639" s="10" t="s">
        <v>373</v>
      </c>
      <c r="E6639" s="11" t="s">
        <v>623</v>
      </c>
      <c r="F6639" s="10" t="s">
        <v>17</v>
      </c>
      <c r="G6639" s="11" t="s">
        <v>4798</v>
      </c>
      <c r="H6639" s="42">
        <v>0</v>
      </c>
      <c r="I6639" s="42">
        <v>0</v>
      </c>
      <c r="J6639" s="42">
        <v>0</v>
      </c>
      <c r="K6639" s="42">
        <v>0</v>
      </c>
      <c r="N6639" s="43"/>
    </row>
    <row r="6640" spans="1:14" x14ac:dyDescent="0.3">
      <c r="A6640" s="10" t="s">
        <v>9</v>
      </c>
      <c r="B6640" s="10" t="s">
        <v>361</v>
      </c>
      <c r="C6640" s="10" t="s">
        <v>11</v>
      </c>
      <c r="D6640" s="10" t="s">
        <v>373</v>
      </c>
      <c r="E6640" s="11" t="s">
        <v>623</v>
      </c>
      <c r="F6640" s="10" t="s">
        <v>18</v>
      </c>
      <c r="G6640" s="11" t="s">
        <v>4799</v>
      </c>
      <c r="H6640" s="42">
        <v>2168327.6554</v>
      </c>
      <c r="I6640" s="42">
        <v>3567.0648410051899</v>
      </c>
      <c r="J6640" s="42">
        <v>89613.224837689399</v>
      </c>
      <c r="K6640" s="42">
        <v>93180.289678694593</v>
      </c>
      <c r="N6640" s="43"/>
    </row>
    <row r="6641" spans="1:14" x14ac:dyDescent="0.3">
      <c r="A6641" s="10" t="s">
        <v>9</v>
      </c>
      <c r="B6641" s="10" t="s">
        <v>361</v>
      </c>
      <c r="C6641" s="10" t="s">
        <v>4800</v>
      </c>
      <c r="D6641" s="10" t="s">
        <v>6476</v>
      </c>
      <c r="E6641" s="11" t="s">
        <v>6477</v>
      </c>
      <c r="F6641" s="10" t="s">
        <v>13</v>
      </c>
      <c r="G6641" s="11" t="s">
        <v>415</v>
      </c>
      <c r="H6641" s="42">
        <v>0</v>
      </c>
      <c r="I6641" s="42">
        <v>0</v>
      </c>
      <c r="J6641" s="42">
        <v>0</v>
      </c>
      <c r="K6641" s="42">
        <v>0</v>
      </c>
      <c r="N6641" s="43"/>
    </row>
    <row r="6642" spans="1:14" x14ac:dyDescent="0.3">
      <c r="A6642" s="10" t="s">
        <v>9</v>
      </c>
      <c r="B6642" s="10" t="s">
        <v>361</v>
      </c>
      <c r="C6642" s="10" t="s">
        <v>4800</v>
      </c>
      <c r="D6642" s="10" t="s">
        <v>6476</v>
      </c>
      <c r="E6642" s="11" t="s">
        <v>6477</v>
      </c>
      <c r="F6642" s="10" t="s">
        <v>416</v>
      </c>
      <c r="G6642" s="11" t="s">
        <v>417</v>
      </c>
      <c r="H6642" s="42">
        <v>1087407.8846</v>
      </c>
      <c r="I6642" s="42">
        <v>1788.8691422874599</v>
      </c>
      <c r="J6642" s="42">
        <v>45926.7777293158</v>
      </c>
      <c r="K6642" s="42">
        <v>47715.646871603298</v>
      </c>
      <c r="N6642" s="43"/>
    </row>
    <row r="6643" spans="1:14" x14ac:dyDescent="0.3">
      <c r="A6643" s="10" t="s">
        <v>9</v>
      </c>
      <c r="B6643" s="10" t="s">
        <v>361</v>
      </c>
      <c r="C6643" s="10" t="s">
        <v>4800</v>
      </c>
      <c r="D6643" s="10" t="s">
        <v>6476</v>
      </c>
      <c r="E6643" s="11" t="s">
        <v>6477</v>
      </c>
      <c r="F6643" s="10" t="s">
        <v>244</v>
      </c>
      <c r="G6643" s="11" t="s">
        <v>656</v>
      </c>
      <c r="H6643" s="42">
        <v>29845.323799999998</v>
      </c>
      <c r="I6643" s="42">
        <v>49.097840420777601</v>
      </c>
      <c r="J6643" s="42">
        <v>0</v>
      </c>
      <c r="K6643" s="42">
        <v>49.097840420777601</v>
      </c>
      <c r="N6643" s="43"/>
    </row>
    <row r="6644" spans="1:14" x14ac:dyDescent="0.3">
      <c r="A6644" s="10" t="s">
        <v>9</v>
      </c>
      <c r="B6644" s="10" t="s">
        <v>361</v>
      </c>
      <c r="C6644" s="10" t="s">
        <v>4800</v>
      </c>
      <c r="D6644" s="10" t="s">
        <v>6476</v>
      </c>
      <c r="E6644" s="11" t="s">
        <v>6477</v>
      </c>
      <c r="F6644" s="10" t="s">
        <v>4802</v>
      </c>
      <c r="G6644" s="11" t="s">
        <v>4803</v>
      </c>
      <c r="H6644" s="42">
        <v>0</v>
      </c>
      <c r="I6644" s="42">
        <v>0</v>
      </c>
      <c r="J6644" s="42">
        <v>0</v>
      </c>
      <c r="K6644" s="42">
        <v>0</v>
      </c>
      <c r="N6644" s="43"/>
    </row>
    <row r="6645" spans="1:14" x14ac:dyDescent="0.3">
      <c r="A6645" s="10" t="s">
        <v>9</v>
      </c>
      <c r="B6645" s="10" t="s">
        <v>361</v>
      </c>
      <c r="C6645" s="10" t="s">
        <v>4800</v>
      </c>
      <c r="D6645" s="10" t="s">
        <v>6478</v>
      </c>
      <c r="E6645" s="11" t="s">
        <v>6479</v>
      </c>
      <c r="F6645" s="10" t="s">
        <v>13</v>
      </c>
      <c r="G6645" s="11" t="s">
        <v>415</v>
      </c>
      <c r="H6645" s="42">
        <v>0</v>
      </c>
      <c r="I6645" s="42">
        <v>0</v>
      </c>
      <c r="J6645" s="42">
        <v>0</v>
      </c>
      <c r="K6645" s="42">
        <v>0</v>
      </c>
      <c r="N6645" s="43"/>
    </row>
    <row r="6646" spans="1:14" x14ac:dyDescent="0.3">
      <c r="A6646" s="10" t="s">
        <v>9</v>
      </c>
      <c r="B6646" s="10" t="s">
        <v>361</v>
      </c>
      <c r="C6646" s="10" t="s">
        <v>4800</v>
      </c>
      <c r="D6646" s="10" t="s">
        <v>6478</v>
      </c>
      <c r="E6646" s="11" t="s">
        <v>6479</v>
      </c>
      <c r="F6646" s="10" t="s">
        <v>416</v>
      </c>
      <c r="G6646" s="11" t="s">
        <v>417</v>
      </c>
      <c r="H6646" s="42">
        <v>44790251.532700002</v>
      </c>
      <c r="I6646" s="42">
        <v>40234.120442077598</v>
      </c>
      <c r="J6646" s="42">
        <v>7830908.6391220298</v>
      </c>
      <c r="K6646" s="42">
        <v>7871142.7595640998</v>
      </c>
      <c r="N6646" s="43"/>
    </row>
    <row r="6647" spans="1:14" x14ac:dyDescent="0.3">
      <c r="A6647" s="10" t="s">
        <v>9</v>
      </c>
      <c r="B6647" s="10" t="s">
        <v>361</v>
      </c>
      <c r="C6647" s="10" t="s">
        <v>4800</v>
      </c>
      <c r="D6647" s="10" t="s">
        <v>6478</v>
      </c>
      <c r="E6647" s="11" t="s">
        <v>6479</v>
      </c>
      <c r="F6647" s="10" t="s">
        <v>15</v>
      </c>
      <c r="G6647" s="11" t="s">
        <v>418</v>
      </c>
      <c r="H6647" s="42">
        <v>8291659.6168</v>
      </c>
      <c r="I6647" s="42">
        <v>7319.6518439142901</v>
      </c>
      <c r="J6647" s="42">
        <v>0</v>
      </c>
      <c r="K6647" s="42">
        <v>7319.6518439142901</v>
      </c>
      <c r="N6647" s="43"/>
    </row>
    <row r="6648" spans="1:14" x14ac:dyDescent="0.3">
      <c r="A6648" s="10" t="s">
        <v>9</v>
      </c>
      <c r="B6648" s="10" t="s">
        <v>361</v>
      </c>
      <c r="C6648" s="10" t="s">
        <v>4800</v>
      </c>
      <c r="D6648" s="10" t="s">
        <v>6478</v>
      </c>
      <c r="E6648" s="11" t="s">
        <v>6479</v>
      </c>
      <c r="F6648" s="10" t="s">
        <v>244</v>
      </c>
      <c r="G6648" s="11" t="s">
        <v>656</v>
      </c>
      <c r="H6648" s="42">
        <v>5500557.2056</v>
      </c>
      <c r="I6648" s="42">
        <v>4941.03233499198</v>
      </c>
      <c r="J6648" s="42">
        <v>0</v>
      </c>
      <c r="K6648" s="42">
        <v>4941.03233499198</v>
      </c>
      <c r="N6648" s="43"/>
    </row>
    <row r="6649" spans="1:14" x14ac:dyDescent="0.3">
      <c r="A6649" s="10" t="s">
        <v>9</v>
      </c>
      <c r="B6649" s="10" t="s">
        <v>361</v>
      </c>
      <c r="C6649" s="10" t="s">
        <v>4800</v>
      </c>
      <c r="D6649" s="10" t="s">
        <v>6478</v>
      </c>
      <c r="E6649" s="11" t="s">
        <v>6479</v>
      </c>
      <c r="F6649" s="10" t="s">
        <v>4802</v>
      </c>
      <c r="G6649" s="11" t="s">
        <v>4803</v>
      </c>
      <c r="H6649" s="42">
        <v>0</v>
      </c>
      <c r="I6649" s="42">
        <v>0</v>
      </c>
      <c r="J6649" s="42">
        <v>0</v>
      </c>
      <c r="K6649" s="42">
        <v>0</v>
      </c>
      <c r="N6649" s="43"/>
    </row>
    <row r="6650" spans="1:14" x14ac:dyDescent="0.3">
      <c r="A6650" s="10" t="s">
        <v>9</v>
      </c>
      <c r="B6650" s="10" t="s">
        <v>361</v>
      </c>
      <c r="C6650" s="10" t="s">
        <v>4806</v>
      </c>
      <c r="D6650" s="10" t="s">
        <v>6480</v>
      </c>
      <c r="E6650" s="11" t="s">
        <v>6481</v>
      </c>
      <c r="F6650" s="10" t="s">
        <v>6482</v>
      </c>
      <c r="G6650" s="11" t="s">
        <v>6483</v>
      </c>
      <c r="H6650" s="42">
        <v>35806576.478299998</v>
      </c>
      <c r="I6650" s="42">
        <v>32073.959067532</v>
      </c>
      <c r="J6650" s="42">
        <v>4698921.2220501397</v>
      </c>
      <c r="K6650" s="42">
        <v>4730995.1811176799</v>
      </c>
      <c r="N6650" s="43"/>
    </row>
    <row r="6651" spans="1:14" x14ac:dyDescent="0.3">
      <c r="A6651" s="10" t="s">
        <v>9</v>
      </c>
      <c r="B6651" s="10" t="s">
        <v>361</v>
      </c>
      <c r="C6651" s="10" t="s">
        <v>4806</v>
      </c>
      <c r="D6651" s="10" t="s">
        <v>6480</v>
      </c>
      <c r="E6651" s="11" t="s">
        <v>6481</v>
      </c>
      <c r="F6651" s="10" t="s">
        <v>4809</v>
      </c>
      <c r="G6651" s="11" t="s">
        <v>4810</v>
      </c>
      <c r="H6651" s="42">
        <v>0</v>
      </c>
      <c r="I6651" s="42">
        <v>0</v>
      </c>
      <c r="J6651" s="42">
        <v>0</v>
      </c>
      <c r="K6651" s="42">
        <v>0</v>
      </c>
      <c r="N6651" s="43"/>
    </row>
    <row r="6652" spans="1:14" x14ac:dyDescent="0.3">
      <c r="A6652" s="10" t="s">
        <v>9</v>
      </c>
      <c r="B6652" s="10" t="s">
        <v>361</v>
      </c>
      <c r="C6652" s="10" t="s">
        <v>4806</v>
      </c>
      <c r="D6652" s="10" t="s">
        <v>6484</v>
      </c>
      <c r="E6652" s="11" t="s">
        <v>6485</v>
      </c>
      <c r="F6652" s="10" t="s">
        <v>6486</v>
      </c>
      <c r="G6652" s="11" t="s">
        <v>6487</v>
      </c>
      <c r="H6652" s="42">
        <v>45589300.663699999</v>
      </c>
      <c r="I6652" s="42">
        <v>40591.563778086398</v>
      </c>
      <c r="J6652" s="42">
        <v>5985057.2439326597</v>
      </c>
      <c r="K6652" s="42">
        <v>6025648.8077107398</v>
      </c>
      <c r="N6652" s="43"/>
    </row>
    <row r="6653" spans="1:14" x14ac:dyDescent="0.3">
      <c r="A6653" s="10" t="s">
        <v>9</v>
      </c>
      <c r="B6653" s="10" t="s">
        <v>361</v>
      </c>
      <c r="C6653" s="10" t="s">
        <v>4806</v>
      </c>
      <c r="D6653" s="10" t="s">
        <v>6484</v>
      </c>
      <c r="E6653" s="11" t="s">
        <v>6485</v>
      </c>
      <c r="F6653" s="10" t="s">
        <v>6488</v>
      </c>
      <c r="G6653" s="11" t="s">
        <v>6489</v>
      </c>
      <c r="H6653" s="42">
        <v>0</v>
      </c>
      <c r="I6653" s="42">
        <v>0</v>
      </c>
      <c r="J6653" s="42">
        <v>0</v>
      </c>
      <c r="K6653" s="42">
        <v>0</v>
      </c>
      <c r="N6653" s="43"/>
    </row>
    <row r="6654" spans="1:14" x14ac:dyDescent="0.3">
      <c r="A6654" s="10" t="s">
        <v>9</v>
      </c>
      <c r="B6654" s="10" t="s">
        <v>361</v>
      </c>
      <c r="C6654" s="10" t="s">
        <v>4806</v>
      </c>
      <c r="D6654" s="10" t="s">
        <v>6490</v>
      </c>
      <c r="E6654" s="11" t="s">
        <v>6491</v>
      </c>
      <c r="F6654" s="10" t="s">
        <v>6492</v>
      </c>
      <c r="G6654" s="11" t="s">
        <v>6493</v>
      </c>
      <c r="H6654" s="42">
        <v>0</v>
      </c>
      <c r="I6654" s="42">
        <v>0</v>
      </c>
      <c r="J6654" s="42">
        <v>0</v>
      </c>
      <c r="K6654" s="42">
        <v>0</v>
      </c>
      <c r="N6654" s="43"/>
    </row>
    <row r="6655" spans="1:14" x14ac:dyDescent="0.3">
      <c r="A6655" s="10" t="s">
        <v>9</v>
      </c>
      <c r="B6655" s="10" t="s">
        <v>361</v>
      </c>
      <c r="C6655" s="10" t="s">
        <v>4806</v>
      </c>
      <c r="D6655" s="10" t="s">
        <v>6490</v>
      </c>
      <c r="E6655" s="11" t="s">
        <v>6491</v>
      </c>
      <c r="F6655" s="10" t="s">
        <v>6494</v>
      </c>
      <c r="G6655" s="11" t="s">
        <v>6495</v>
      </c>
      <c r="H6655" s="42">
        <v>92654698.975400001</v>
      </c>
      <c r="I6655" s="42">
        <v>83061.117359095093</v>
      </c>
      <c r="J6655" s="42">
        <v>11252771.5085281</v>
      </c>
      <c r="K6655" s="42">
        <v>11335832.6258872</v>
      </c>
      <c r="N6655" s="43"/>
    </row>
    <row r="6656" spans="1:14" x14ac:dyDescent="0.3">
      <c r="A6656" s="10" t="s">
        <v>9</v>
      </c>
      <c r="B6656" s="10" t="s">
        <v>361</v>
      </c>
      <c r="C6656" s="10" t="s">
        <v>4806</v>
      </c>
      <c r="D6656" s="10" t="s">
        <v>6490</v>
      </c>
      <c r="E6656" s="11" t="s">
        <v>6491</v>
      </c>
      <c r="F6656" s="10" t="s">
        <v>6496</v>
      </c>
      <c r="G6656" s="11" t="s">
        <v>6497</v>
      </c>
      <c r="H6656" s="42">
        <v>4501830.6529999999</v>
      </c>
      <c r="I6656" s="42">
        <v>4035.7055643116501</v>
      </c>
      <c r="J6656" s="42">
        <v>546740.44889816002</v>
      </c>
      <c r="K6656" s="42">
        <v>550776.15446247195</v>
      </c>
      <c r="N6656" s="43"/>
    </row>
    <row r="6657" spans="1:14" x14ac:dyDescent="0.3">
      <c r="A6657" s="10" t="s">
        <v>9</v>
      </c>
      <c r="B6657" s="10" t="s">
        <v>361</v>
      </c>
      <c r="C6657" s="10" t="s">
        <v>4806</v>
      </c>
      <c r="D6657" s="10" t="s">
        <v>6498</v>
      </c>
      <c r="E6657" s="11" t="s">
        <v>6499</v>
      </c>
      <c r="F6657" s="10" t="s">
        <v>4893</v>
      </c>
      <c r="G6657" s="11" t="s">
        <v>4894</v>
      </c>
      <c r="H6657" s="42">
        <v>38074693.359800003</v>
      </c>
      <c r="I6657" s="42">
        <v>34520.539783386397</v>
      </c>
      <c r="J6657" s="42">
        <v>5103156.99684643</v>
      </c>
      <c r="K6657" s="42">
        <v>5137677.53662981</v>
      </c>
      <c r="N6657" s="43"/>
    </row>
    <row r="6658" spans="1:14" x14ac:dyDescent="0.3">
      <c r="A6658" s="10" t="s">
        <v>9</v>
      </c>
      <c r="B6658" s="10" t="s">
        <v>361</v>
      </c>
      <c r="C6658" s="10" t="s">
        <v>4806</v>
      </c>
      <c r="D6658" s="10" t="s">
        <v>6498</v>
      </c>
      <c r="E6658" s="11" t="s">
        <v>6499</v>
      </c>
      <c r="F6658" s="10" t="s">
        <v>4895</v>
      </c>
      <c r="G6658" s="11" t="s">
        <v>4896</v>
      </c>
      <c r="H6658" s="42">
        <v>3904020.3775999998</v>
      </c>
      <c r="I6658" s="42">
        <v>3539.5922820892301</v>
      </c>
      <c r="J6658" s="42">
        <v>523256.45061380102</v>
      </c>
      <c r="K6658" s="42">
        <v>526796.04289588996</v>
      </c>
      <c r="N6658" s="43"/>
    </row>
    <row r="6659" spans="1:14" x14ac:dyDescent="0.3">
      <c r="A6659" s="10" t="s">
        <v>9</v>
      </c>
      <c r="B6659" s="10" t="s">
        <v>361</v>
      </c>
      <c r="C6659" s="10" t="s">
        <v>4806</v>
      </c>
      <c r="D6659" s="10" t="s">
        <v>6500</v>
      </c>
      <c r="E6659" s="11" t="s">
        <v>6501</v>
      </c>
      <c r="F6659" s="10" t="s">
        <v>51</v>
      </c>
      <c r="G6659" s="11" t="s">
        <v>438</v>
      </c>
      <c r="H6659" s="42">
        <v>0</v>
      </c>
      <c r="I6659" s="42">
        <v>0</v>
      </c>
      <c r="J6659" s="42">
        <v>0</v>
      </c>
      <c r="K6659" s="42">
        <v>0</v>
      </c>
      <c r="N6659" s="43"/>
    </row>
    <row r="6660" spans="1:14" x14ac:dyDescent="0.3">
      <c r="A6660" s="10" t="s">
        <v>9</v>
      </c>
      <c r="B6660" s="10" t="s">
        <v>361</v>
      </c>
      <c r="C6660" s="10" t="s">
        <v>4806</v>
      </c>
      <c r="D6660" s="10" t="s">
        <v>6500</v>
      </c>
      <c r="E6660" s="11" t="s">
        <v>6501</v>
      </c>
      <c r="F6660" s="10" t="s">
        <v>6502</v>
      </c>
      <c r="G6660" s="11" t="s">
        <v>6503</v>
      </c>
      <c r="H6660" s="42">
        <v>88076406.284500003</v>
      </c>
      <c r="I6660" s="42">
        <v>80080.390755981105</v>
      </c>
      <c r="J6660" s="42">
        <v>11948760.9105656</v>
      </c>
      <c r="K6660" s="42">
        <v>12028841.3013216</v>
      </c>
      <c r="N6660" s="43"/>
    </row>
    <row r="6661" spans="1:14" x14ac:dyDescent="0.3">
      <c r="A6661" s="10" t="s">
        <v>9</v>
      </c>
      <c r="B6661" s="10" t="s">
        <v>361</v>
      </c>
      <c r="C6661" s="10" t="s">
        <v>4806</v>
      </c>
      <c r="D6661" s="10" t="s">
        <v>6500</v>
      </c>
      <c r="E6661" s="11" t="s">
        <v>6501</v>
      </c>
      <c r="F6661" s="10" t="s">
        <v>6504</v>
      </c>
      <c r="G6661" s="11" t="s">
        <v>6505</v>
      </c>
      <c r="H6661" s="42">
        <v>1993681.2290000001</v>
      </c>
      <c r="I6661" s="42">
        <v>1812.68490141808</v>
      </c>
      <c r="J6661" s="42">
        <v>0</v>
      </c>
      <c r="K6661" s="42">
        <v>1812.68490141808</v>
      </c>
      <c r="N6661" s="43"/>
    </row>
    <row r="6662" spans="1:14" x14ac:dyDescent="0.3">
      <c r="A6662" s="10" t="s">
        <v>9</v>
      </c>
      <c r="B6662" s="10" t="s">
        <v>361</v>
      </c>
      <c r="C6662" s="10" t="s">
        <v>4806</v>
      </c>
      <c r="D6662" s="10" t="s">
        <v>6500</v>
      </c>
      <c r="E6662" s="11" t="s">
        <v>6501</v>
      </c>
      <c r="F6662" s="10" t="s">
        <v>6506</v>
      </c>
      <c r="G6662" s="11" t="s">
        <v>6507</v>
      </c>
      <c r="H6662" s="42">
        <v>265824.16320000001</v>
      </c>
      <c r="I6662" s="42">
        <v>241.691320189078</v>
      </c>
      <c r="J6662" s="42">
        <v>36062.6586837996</v>
      </c>
      <c r="K6662" s="42">
        <v>36304.3500039887</v>
      </c>
      <c r="N6662" s="43"/>
    </row>
    <row r="6663" spans="1:14" x14ac:dyDescent="0.3">
      <c r="A6663" s="10" t="s">
        <v>9</v>
      </c>
      <c r="B6663" s="10" t="s">
        <v>361</v>
      </c>
      <c r="C6663" s="10" t="s">
        <v>4806</v>
      </c>
      <c r="D6663" s="10" t="s">
        <v>6508</v>
      </c>
      <c r="E6663" s="11" t="s">
        <v>6509</v>
      </c>
      <c r="F6663" s="10" t="s">
        <v>4899</v>
      </c>
      <c r="G6663" s="11" t="s">
        <v>4900</v>
      </c>
      <c r="H6663" s="42">
        <v>0</v>
      </c>
      <c r="I6663" s="42">
        <v>0</v>
      </c>
      <c r="J6663" s="42">
        <v>0</v>
      </c>
      <c r="K6663" s="42">
        <v>0</v>
      </c>
      <c r="N6663" s="43"/>
    </row>
    <row r="6664" spans="1:14" x14ac:dyDescent="0.3">
      <c r="A6664" s="10" t="s">
        <v>9</v>
      </c>
      <c r="B6664" s="10" t="s">
        <v>361</v>
      </c>
      <c r="C6664" s="10" t="s">
        <v>4806</v>
      </c>
      <c r="D6664" s="10" t="s">
        <v>6508</v>
      </c>
      <c r="E6664" s="11" t="s">
        <v>6509</v>
      </c>
      <c r="F6664" s="10" t="s">
        <v>6510</v>
      </c>
      <c r="G6664" s="11" t="s">
        <v>6511</v>
      </c>
      <c r="H6664" s="42">
        <v>0</v>
      </c>
      <c r="I6664" s="42">
        <v>0</v>
      </c>
      <c r="J6664" s="42">
        <v>0</v>
      </c>
      <c r="K6664" s="42">
        <v>0</v>
      </c>
      <c r="N6664" s="43"/>
    </row>
    <row r="6665" spans="1:14" x14ac:dyDescent="0.3">
      <c r="A6665" s="10" t="s">
        <v>9</v>
      </c>
      <c r="B6665" s="10" t="s">
        <v>361</v>
      </c>
      <c r="C6665" s="10" t="s">
        <v>4806</v>
      </c>
      <c r="D6665" s="10" t="s">
        <v>6512</v>
      </c>
      <c r="E6665" s="11" t="s">
        <v>6513</v>
      </c>
      <c r="F6665" s="10" t="s">
        <v>4893</v>
      </c>
      <c r="G6665" s="11" t="s">
        <v>4894</v>
      </c>
      <c r="H6665" s="42">
        <v>338030.73259999999</v>
      </c>
      <c r="I6665" s="42">
        <v>556.08640998315502</v>
      </c>
      <c r="J6665" s="42">
        <v>13895.3839703679</v>
      </c>
      <c r="K6665" s="42">
        <v>14451.4703803511</v>
      </c>
      <c r="N6665" s="43"/>
    </row>
    <row r="6666" spans="1:14" x14ac:dyDescent="0.3">
      <c r="A6666" s="10" t="s">
        <v>9</v>
      </c>
      <c r="B6666" s="10" t="s">
        <v>361</v>
      </c>
      <c r="C6666" s="10" t="s">
        <v>4806</v>
      </c>
      <c r="D6666" s="10" t="s">
        <v>6514</v>
      </c>
      <c r="E6666" s="11" t="s">
        <v>6515</v>
      </c>
      <c r="F6666" s="10" t="s">
        <v>6516</v>
      </c>
      <c r="G6666" s="11" t="s">
        <v>6517</v>
      </c>
      <c r="H6666" s="42">
        <v>539272.89249999996</v>
      </c>
      <c r="I6666" s="42">
        <v>480.15498554606398</v>
      </c>
      <c r="J6666" s="42">
        <v>134315.52955310501</v>
      </c>
      <c r="K6666" s="42">
        <v>134795.684538651</v>
      </c>
      <c r="N6666" s="43"/>
    </row>
    <row r="6667" spans="1:14" x14ac:dyDescent="0.3">
      <c r="A6667" s="10" t="s">
        <v>9</v>
      </c>
      <c r="B6667" s="10" t="s">
        <v>361</v>
      </c>
      <c r="C6667" s="10" t="s">
        <v>4806</v>
      </c>
      <c r="D6667" s="10" t="s">
        <v>6514</v>
      </c>
      <c r="E6667" s="11" t="s">
        <v>6515</v>
      </c>
      <c r="F6667" s="10" t="s">
        <v>6518</v>
      </c>
      <c r="G6667" s="11" t="s">
        <v>6519</v>
      </c>
      <c r="H6667" s="42">
        <v>11946968.6909</v>
      </c>
      <c r="I6667" s="42">
        <v>10637.279679789701</v>
      </c>
      <c r="J6667" s="42">
        <v>0</v>
      </c>
      <c r="K6667" s="42">
        <v>10637.279679789701</v>
      </c>
      <c r="N6667" s="43"/>
    </row>
    <row r="6668" spans="1:14" x14ac:dyDescent="0.3">
      <c r="A6668" s="10" t="s">
        <v>9</v>
      </c>
      <c r="B6668" s="10" t="s">
        <v>361</v>
      </c>
      <c r="C6668" s="10" t="s">
        <v>4806</v>
      </c>
      <c r="D6668" s="10" t="s">
        <v>6514</v>
      </c>
      <c r="E6668" s="11" t="s">
        <v>6515</v>
      </c>
      <c r="F6668" s="10" t="s">
        <v>6520</v>
      </c>
      <c r="G6668" s="11" t="s">
        <v>6521</v>
      </c>
      <c r="H6668" s="42">
        <v>12776619.294299999</v>
      </c>
      <c r="I6668" s="42">
        <v>11375.9796575529</v>
      </c>
      <c r="J6668" s="42">
        <v>3182244.85402741</v>
      </c>
      <c r="K6668" s="42">
        <v>3193620.8336849599</v>
      </c>
      <c r="N6668" s="43"/>
    </row>
    <row r="6669" spans="1:14" x14ac:dyDescent="0.3">
      <c r="A6669" s="10" t="s">
        <v>9</v>
      </c>
      <c r="B6669" s="10" t="s">
        <v>361</v>
      </c>
      <c r="C6669" s="10" t="s">
        <v>4806</v>
      </c>
      <c r="D6669" s="10" t="s">
        <v>6522</v>
      </c>
      <c r="E6669" s="11" t="s">
        <v>6523</v>
      </c>
      <c r="F6669" s="10" t="s">
        <v>4893</v>
      </c>
      <c r="G6669" s="11" t="s">
        <v>4894</v>
      </c>
      <c r="H6669" s="42">
        <v>0</v>
      </c>
      <c r="I6669" s="42">
        <v>0</v>
      </c>
      <c r="J6669" s="42">
        <v>0</v>
      </c>
      <c r="K6669" s="42">
        <v>0</v>
      </c>
      <c r="N6669" s="43"/>
    </row>
    <row r="6670" spans="1:14" x14ac:dyDescent="0.3">
      <c r="A6670" s="10" t="s">
        <v>9</v>
      </c>
      <c r="B6670" s="10" t="s">
        <v>361</v>
      </c>
      <c r="C6670" s="10" t="s">
        <v>4806</v>
      </c>
      <c r="D6670" s="10" t="s">
        <v>6522</v>
      </c>
      <c r="E6670" s="11" t="s">
        <v>6523</v>
      </c>
      <c r="F6670" s="10" t="s">
        <v>6524</v>
      </c>
      <c r="G6670" s="11" t="s">
        <v>6525</v>
      </c>
      <c r="H6670" s="42">
        <v>22152013.653000001</v>
      </c>
      <c r="I6670" s="42">
        <v>20140.943349089801</v>
      </c>
      <c r="J6670" s="42">
        <v>3423515.575526</v>
      </c>
      <c r="K6670" s="42">
        <v>3443656.5188750899</v>
      </c>
      <c r="N6670" s="43"/>
    </row>
    <row r="6671" spans="1:14" x14ac:dyDescent="0.3">
      <c r="A6671" s="10" t="s">
        <v>9</v>
      </c>
      <c r="B6671" s="10" t="s">
        <v>361</v>
      </c>
      <c r="C6671" s="10" t="s">
        <v>4806</v>
      </c>
      <c r="D6671" s="10" t="s">
        <v>6522</v>
      </c>
      <c r="E6671" s="11" t="s">
        <v>6523</v>
      </c>
      <c r="F6671" s="10" t="s">
        <v>6526</v>
      </c>
      <c r="G6671" s="11" t="s">
        <v>6527</v>
      </c>
      <c r="H6671" s="42">
        <v>32120419.797600001</v>
      </c>
      <c r="I6671" s="42">
        <v>29204.367856180201</v>
      </c>
      <c r="J6671" s="42">
        <v>4964097.5845127003</v>
      </c>
      <c r="K6671" s="42">
        <v>4993301.9523688797</v>
      </c>
      <c r="N6671" s="43"/>
    </row>
    <row r="6672" spans="1:14" x14ac:dyDescent="0.3">
      <c r="A6672" s="10" t="s">
        <v>9</v>
      </c>
      <c r="B6672" s="10" t="s">
        <v>361</v>
      </c>
      <c r="C6672" s="10" t="s">
        <v>4806</v>
      </c>
      <c r="D6672" s="10" t="s">
        <v>6522</v>
      </c>
      <c r="E6672" s="11" t="s">
        <v>6523</v>
      </c>
      <c r="F6672" s="10" t="s">
        <v>6528</v>
      </c>
      <c r="G6672" s="11" t="s">
        <v>6529</v>
      </c>
      <c r="H6672" s="42">
        <v>664560.41029999999</v>
      </c>
      <c r="I6672" s="42">
        <v>604.22830047269497</v>
      </c>
      <c r="J6672" s="42">
        <v>0</v>
      </c>
      <c r="K6672" s="42">
        <v>604.22830047269497</v>
      </c>
      <c r="N6672" s="43"/>
    </row>
    <row r="6673" spans="1:14" x14ac:dyDescent="0.3">
      <c r="A6673" s="10" t="s">
        <v>9</v>
      </c>
      <c r="B6673" s="10" t="s">
        <v>361</v>
      </c>
      <c r="C6673" s="10" t="s">
        <v>4806</v>
      </c>
      <c r="D6673" s="10" t="s">
        <v>6522</v>
      </c>
      <c r="E6673" s="11" t="s">
        <v>6523</v>
      </c>
      <c r="F6673" s="10" t="s">
        <v>6530</v>
      </c>
      <c r="G6673" s="11" t="s">
        <v>6531</v>
      </c>
      <c r="H6673" s="42">
        <v>2481025.5290000001</v>
      </c>
      <c r="I6673" s="42">
        <v>2255.78565509806</v>
      </c>
      <c r="J6673" s="42">
        <v>0</v>
      </c>
      <c r="K6673" s="42">
        <v>2255.78565509806</v>
      </c>
      <c r="N6673" s="43"/>
    </row>
    <row r="6674" spans="1:14" x14ac:dyDescent="0.3">
      <c r="A6674" s="10" t="s">
        <v>9</v>
      </c>
      <c r="B6674" s="10" t="s">
        <v>361</v>
      </c>
      <c r="C6674" s="10" t="s">
        <v>4806</v>
      </c>
      <c r="D6674" s="10" t="s">
        <v>6522</v>
      </c>
      <c r="E6674" s="11" t="s">
        <v>6523</v>
      </c>
      <c r="F6674" s="10" t="s">
        <v>6532</v>
      </c>
      <c r="G6674" s="11" t="s">
        <v>6533</v>
      </c>
      <c r="H6674" s="42">
        <v>5803827.5769999996</v>
      </c>
      <c r="I6674" s="42">
        <v>5276.9271574615304</v>
      </c>
      <c r="J6674" s="42">
        <v>0</v>
      </c>
      <c r="K6674" s="42">
        <v>5276.9271574615304</v>
      </c>
      <c r="N6674" s="43"/>
    </row>
    <row r="6675" spans="1:14" x14ac:dyDescent="0.3">
      <c r="A6675" s="10" t="s">
        <v>9</v>
      </c>
      <c r="B6675" s="10" t="s">
        <v>361</v>
      </c>
      <c r="C6675" s="10" t="s">
        <v>4806</v>
      </c>
      <c r="D6675" s="10" t="s">
        <v>6534</v>
      </c>
      <c r="E6675" s="11" t="s">
        <v>6535</v>
      </c>
      <c r="F6675" s="10" t="s">
        <v>416</v>
      </c>
      <c r="G6675" s="11" t="s">
        <v>417</v>
      </c>
      <c r="H6675" s="42">
        <v>0</v>
      </c>
      <c r="I6675" s="42">
        <v>0</v>
      </c>
      <c r="J6675" s="42">
        <v>0</v>
      </c>
      <c r="K6675" s="42">
        <v>0</v>
      </c>
      <c r="N6675" s="43"/>
    </row>
    <row r="6676" spans="1:14" x14ac:dyDescent="0.3">
      <c r="A6676" s="10" t="s">
        <v>9</v>
      </c>
      <c r="B6676" s="10" t="s">
        <v>361</v>
      </c>
      <c r="C6676" s="10" t="s">
        <v>4806</v>
      </c>
      <c r="D6676" s="10" t="s">
        <v>6534</v>
      </c>
      <c r="E6676" s="11" t="s">
        <v>6535</v>
      </c>
      <c r="F6676" s="10" t="s">
        <v>15</v>
      </c>
      <c r="G6676" s="11" t="s">
        <v>418</v>
      </c>
      <c r="H6676" s="42">
        <v>0</v>
      </c>
      <c r="I6676" s="42">
        <v>0</v>
      </c>
      <c r="J6676" s="42">
        <v>0</v>
      </c>
      <c r="K6676" s="42">
        <v>0</v>
      </c>
      <c r="N6676" s="43"/>
    </row>
    <row r="6677" spans="1:14" x14ac:dyDescent="0.3">
      <c r="A6677" s="10" t="s">
        <v>9</v>
      </c>
      <c r="B6677" s="10" t="s">
        <v>116</v>
      </c>
      <c r="C6677" s="10" t="s">
        <v>4722</v>
      </c>
      <c r="D6677" s="10" t="s">
        <v>4723</v>
      </c>
      <c r="E6677" s="11" t="s">
        <v>6536</v>
      </c>
      <c r="F6677" s="10" t="s">
        <v>13</v>
      </c>
      <c r="G6677" s="11" t="s">
        <v>415</v>
      </c>
      <c r="H6677" s="42">
        <v>0</v>
      </c>
      <c r="I6677" s="42">
        <v>0</v>
      </c>
      <c r="J6677" s="42">
        <v>0</v>
      </c>
      <c r="K6677" s="42">
        <v>0</v>
      </c>
      <c r="N6677" s="43"/>
    </row>
    <row r="6678" spans="1:14" x14ac:dyDescent="0.3">
      <c r="A6678" s="10" t="s">
        <v>9</v>
      </c>
      <c r="B6678" s="10" t="s">
        <v>116</v>
      </c>
      <c r="C6678" s="10" t="s">
        <v>4722</v>
      </c>
      <c r="D6678" s="10" t="s">
        <v>4723</v>
      </c>
      <c r="E6678" s="11" t="s">
        <v>6536</v>
      </c>
      <c r="F6678" s="10" t="s">
        <v>416</v>
      </c>
      <c r="G6678" s="11" t="s">
        <v>417</v>
      </c>
      <c r="H6678" s="42">
        <v>6995313.6484000003</v>
      </c>
      <c r="I6678" s="42">
        <v>21471.722535844601</v>
      </c>
      <c r="J6678" s="42">
        <v>285915.59584875102</v>
      </c>
      <c r="K6678" s="42">
        <v>307387.31838459597</v>
      </c>
      <c r="N6678" s="43"/>
    </row>
    <row r="6679" spans="1:14" x14ac:dyDescent="0.3">
      <c r="A6679" s="10" t="s">
        <v>9</v>
      </c>
      <c r="B6679" s="10" t="s">
        <v>116</v>
      </c>
      <c r="C6679" s="10" t="s">
        <v>4722</v>
      </c>
      <c r="D6679" s="10" t="s">
        <v>4723</v>
      </c>
      <c r="E6679" s="11" t="s">
        <v>6536</v>
      </c>
      <c r="F6679" s="10" t="s">
        <v>4725</v>
      </c>
      <c r="G6679" s="11" t="s">
        <v>4726</v>
      </c>
      <c r="H6679" s="42">
        <v>301955.98489999998</v>
      </c>
      <c r="I6679" s="42">
        <v>926.83694399329204</v>
      </c>
      <c r="J6679" s="42">
        <v>12341.680396349</v>
      </c>
      <c r="K6679" s="42">
        <v>13268.5173403423</v>
      </c>
      <c r="N6679" s="43"/>
    </row>
    <row r="6680" spans="1:14" x14ac:dyDescent="0.3">
      <c r="A6680" s="10" t="s">
        <v>9</v>
      </c>
      <c r="B6680" s="10" t="s">
        <v>116</v>
      </c>
      <c r="C6680" s="10" t="s">
        <v>4722</v>
      </c>
      <c r="D6680" s="10" t="s">
        <v>4723</v>
      </c>
      <c r="E6680" s="11" t="s">
        <v>6536</v>
      </c>
      <c r="F6680" s="10" t="s">
        <v>4729</v>
      </c>
      <c r="G6680" s="11" t="s">
        <v>4730</v>
      </c>
      <c r="H6680" s="42">
        <v>0</v>
      </c>
      <c r="I6680" s="42">
        <v>0</v>
      </c>
      <c r="J6680" s="42">
        <v>0</v>
      </c>
      <c r="K6680" s="42">
        <v>0</v>
      </c>
      <c r="N6680" s="43"/>
    </row>
    <row r="6681" spans="1:14" x14ac:dyDescent="0.3">
      <c r="A6681" s="10" t="s">
        <v>9</v>
      </c>
      <c r="B6681" s="10" t="s">
        <v>116</v>
      </c>
      <c r="C6681" s="10" t="s">
        <v>4722</v>
      </c>
      <c r="D6681" s="10" t="s">
        <v>4723</v>
      </c>
      <c r="E6681" s="11" t="s">
        <v>6536</v>
      </c>
      <c r="F6681" s="10" t="s">
        <v>4731</v>
      </c>
      <c r="G6681" s="11" t="s">
        <v>4732</v>
      </c>
      <c r="H6681" s="42">
        <v>0</v>
      </c>
      <c r="I6681" s="42">
        <v>0</v>
      </c>
      <c r="J6681" s="42">
        <v>0</v>
      </c>
      <c r="K6681" s="42">
        <v>0</v>
      </c>
      <c r="N6681" s="43"/>
    </row>
    <row r="6682" spans="1:14" x14ac:dyDescent="0.3">
      <c r="A6682" s="10" t="s">
        <v>9</v>
      </c>
      <c r="B6682" s="10" t="s">
        <v>116</v>
      </c>
      <c r="C6682" s="10" t="s">
        <v>4722</v>
      </c>
      <c r="D6682" s="10" t="s">
        <v>4723</v>
      </c>
      <c r="E6682" s="11" t="s">
        <v>6536</v>
      </c>
      <c r="F6682" s="10" t="s">
        <v>4733</v>
      </c>
      <c r="G6682" s="11" t="s">
        <v>4734</v>
      </c>
      <c r="H6682" s="42">
        <v>1387938.0353999999</v>
      </c>
      <c r="I6682" s="42">
        <v>4260.19788291653</v>
      </c>
      <c r="J6682" s="42">
        <v>56728.425681463799</v>
      </c>
      <c r="K6682" s="42">
        <v>60988.623564380301</v>
      </c>
      <c r="N6682" s="43"/>
    </row>
    <row r="6683" spans="1:14" x14ac:dyDescent="0.3">
      <c r="A6683" s="10" t="s">
        <v>9</v>
      </c>
      <c r="B6683" s="10" t="s">
        <v>116</v>
      </c>
      <c r="C6683" s="10" t="s">
        <v>4722</v>
      </c>
      <c r="D6683" s="10" t="s">
        <v>4723</v>
      </c>
      <c r="E6683" s="11" t="s">
        <v>6536</v>
      </c>
      <c r="F6683" s="10" t="s">
        <v>4735</v>
      </c>
      <c r="G6683" s="11" t="s">
        <v>4736</v>
      </c>
      <c r="H6683" s="42">
        <v>301955.98489999998</v>
      </c>
      <c r="I6683" s="42">
        <v>926.83694399329102</v>
      </c>
      <c r="J6683" s="42">
        <v>12341.680396349</v>
      </c>
      <c r="K6683" s="42">
        <v>13268.5173403423</v>
      </c>
      <c r="N6683" s="43"/>
    </row>
    <row r="6684" spans="1:14" x14ac:dyDescent="0.3">
      <c r="A6684" s="10" t="s">
        <v>9</v>
      </c>
      <c r="B6684" s="10" t="s">
        <v>116</v>
      </c>
      <c r="C6684" s="10" t="s">
        <v>4722</v>
      </c>
      <c r="D6684" s="10" t="s">
        <v>4723</v>
      </c>
      <c r="E6684" s="11" t="s">
        <v>6536</v>
      </c>
      <c r="F6684" s="10" t="s">
        <v>4741</v>
      </c>
      <c r="G6684" s="11" t="s">
        <v>4742</v>
      </c>
      <c r="H6684" s="42">
        <v>855541.95700000005</v>
      </c>
      <c r="I6684" s="42">
        <v>2626.0380079809902</v>
      </c>
      <c r="J6684" s="42">
        <v>34968.094456322098</v>
      </c>
      <c r="K6684" s="42">
        <v>37594.132464303097</v>
      </c>
      <c r="N6684" s="43"/>
    </row>
    <row r="6685" spans="1:14" x14ac:dyDescent="0.3">
      <c r="A6685" s="10" t="s">
        <v>9</v>
      </c>
      <c r="B6685" s="10" t="s">
        <v>116</v>
      </c>
      <c r="C6685" s="10" t="s">
        <v>4743</v>
      </c>
      <c r="D6685" s="10" t="s">
        <v>4744</v>
      </c>
      <c r="E6685" s="11" t="s">
        <v>6537</v>
      </c>
      <c r="F6685" s="10" t="s">
        <v>13</v>
      </c>
      <c r="G6685" s="11" t="s">
        <v>415</v>
      </c>
      <c r="H6685" s="42">
        <v>0</v>
      </c>
      <c r="I6685" s="42">
        <v>0</v>
      </c>
      <c r="J6685" s="42">
        <v>0</v>
      </c>
      <c r="K6685" s="42">
        <v>0</v>
      </c>
      <c r="N6685" s="43"/>
    </row>
    <row r="6686" spans="1:14" x14ac:dyDescent="0.3">
      <c r="A6686" s="10" t="s">
        <v>9</v>
      </c>
      <c r="B6686" s="10" t="s">
        <v>116</v>
      </c>
      <c r="C6686" s="10" t="s">
        <v>4743</v>
      </c>
      <c r="D6686" s="10" t="s">
        <v>4744</v>
      </c>
      <c r="E6686" s="11" t="s">
        <v>6537</v>
      </c>
      <c r="F6686" s="10" t="s">
        <v>416</v>
      </c>
      <c r="G6686" s="11" t="s">
        <v>417</v>
      </c>
      <c r="H6686" s="42">
        <v>30152.055</v>
      </c>
      <c r="I6686" s="42">
        <v>87.510173288785097</v>
      </c>
      <c r="J6686" s="42">
        <v>1798.7268054424901</v>
      </c>
      <c r="K6686" s="42">
        <v>1886.23697873128</v>
      </c>
      <c r="N6686" s="43"/>
    </row>
    <row r="6687" spans="1:14" x14ac:dyDescent="0.3">
      <c r="A6687" s="10" t="s">
        <v>9</v>
      </c>
      <c r="B6687" s="10" t="s">
        <v>116</v>
      </c>
      <c r="C6687" s="10" t="s">
        <v>4743</v>
      </c>
      <c r="D6687" s="10" t="s">
        <v>4744</v>
      </c>
      <c r="E6687" s="11" t="s">
        <v>6537</v>
      </c>
      <c r="F6687" s="10" t="s">
        <v>4746</v>
      </c>
      <c r="G6687" s="11" t="s">
        <v>4747</v>
      </c>
      <c r="H6687" s="42">
        <v>10050.684999999999</v>
      </c>
      <c r="I6687" s="42">
        <v>29.170057762928401</v>
      </c>
      <c r="J6687" s="42">
        <v>599.575601814165</v>
      </c>
      <c r="K6687" s="42">
        <v>628.74565957709297</v>
      </c>
      <c r="N6687" s="43"/>
    </row>
    <row r="6688" spans="1:14" x14ac:dyDescent="0.3">
      <c r="A6688" s="10" t="s">
        <v>9</v>
      </c>
      <c r="B6688" s="10" t="s">
        <v>116</v>
      </c>
      <c r="C6688" s="10" t="s">
        <v>4743</v>
      </c>
      <c r="D6688" s="10" t="s">
        <v>4744</v>
      </c>
      <c r="E6688" s="11" t="s">
        <v>6537</v>
      </c>
      <c r="F6688" s="10" t="s">
        <v>4815</v>
      </c>
      <c r="G6688" s="11" t="s">
        <v>4816</v>
      </c>
      <c r="H6688" s="42">
        <v>3487.5635000000002</v>
      </c>
      <c r="I6688" s="42">
        <v>6.0762623692394699</v>
      </c>
      <c r="J6688" s="42">
        <v>0</v>
      </c>
      <c r="K6688" s="42">
        <v>6.0762623692394699</v>
      </c>
      <c r="N6688" s="43"/>
    </row>
    <row r="6689" spans="1:14" x14ac:dyDescent="0.3">
      <c r="A6689" s="10" t="s">
        <v>9</v>
      </c>
      <c r="B6689" s="10" t="s">
        <v>116</v>
      </c>
      <c r="C6689" s="10" t="s">
        <v>4743</v>
      </c>
      <c r="D6689" s="10" t="s">
        <v>4744</v>
      </c>
      <c r="E6689" s="11" t="s">
        <v>6537</v>
      </c>
      <c r="F6689" s="10" t="s">
        <v>4748</v>
      </c>
      <c r="G6689" s="11" t="s">
        <v>4749</v>
      </c>
      <c r="H6689" s="42">
        <v>22976.889200000001</v>
      </c>
      <c r="I6689" s="42">
        <v>40.031846197342396</v>
      </c>
      <c r="J6689" s="42">
        <v>0</v>
      </c>
      <c r="K6689" s="42">
        <v>40.031846197342396</v>
      </c>
      <c r="N6689" s="43"/>
    </row>
    <row r="6690" spans="1:14" x14ac:dyDescent="0.3">
      <c r="A6690" s="10" t="s">
        <v>9</v>
      </c>
      <c r="B6690" s="10" t="s">
        <v>116</v>
      </c>
      <c r="C6690" s="10" t="s">
        <v>4743</v>
      </c>
      <c r="D6690" s="10" t="s">
        <v>4744</v>
      </c>
      <c r="E6690" s="11" t="s">
        <v>6537</v>
      </c>
      <c r="F6690" s="10" t="s">
        <v>4760</v>
      </c>
      <c r="G6690" s="11" t="s">
        <v>4761</v>
      </c>
      <c r="H6690" s="42">
        <v>34157.607499999998</v>
      </c>
      <c r="I6690" s="42">
        <v>59.511628498727703</v>
      </c>
      <c r="J6690" s="42">
        <v>0</v>
      </c>
      <c r="K6690" s="42">
        <v>59.511628498727703</v>
      </c>
      <c r="N6690" s="43"/>
    </row>
    <row r="6691" spans="1:14" x14ac:dyDescent="0.3">
      <c r="A6691" s="10" t="s">
        <v>9</v>
      </c>
      <c r="B6691" s="10" t="s">
        <v>116</v>
      </c>
      <c r="C6691" s="10" t="s">
        <v>4743</v>
      </c>
      <c r="D6691" s="10" t="s">
        <v>4744</v>
      </c>
      <c r="E6691" s="11" t="s">
        <v>6537</v>
      </c>
      <c r="F6691" s="10" t="s">
        <v>4754</v>
      </c>
      <c r="G6691" s="11" t="s">
        <v>4755</v>
      </c>
      <c r="H6691" s="42">
        <v>1292.2309</v>
      </c>
      <c r="I6691" s="42">
        <v>3.75043599809079</v>
      </c>
      <c r="J6691" s="42">
        <v>77.088291661821103</v>
      </c>
      <c r="K6691" s="42">
        <v>80.838727659911896</v>
      </c>
      <c r="N6691" s="43"/>
    </row>
    <row r="6692" spans="1:14" x14ac:dyDescent="0.3">
      <c r="A6692" s="10" t="s">
        <v>9</v>
      </c>
      <c r="B6692" s="10" t="s">
        <v>116</v>
      </c>
      <c r="C6692" s="10" t="s">
        <v>4743</v>
      </c>
      <c r="D6692" s="10" t="s">
        <v>4750</v>
      </c>
      <c r="E6692" s="11" t="s">
        <v>4947</v>
      </c>
      <c r="F6692" s="10" t="s">
        <v>416</v>
      </c>
      <c r="G6692" s="11" t="s">
        <v>417</v>
      </c>
      <c r="H6692" s="42">
        <v>0</v>
      </c>
      <c r="I6692" s="42">
        <v>0</v>
      </c>
      <c r="J6692" s="42">
        <v>0</v>
      </c>
      <c r="K6692" s="42">
        <v>0</v>
      </c>
      <c r="N6692" s="43"/>
    </row>
    <row r="6693" spans="1:14" x14ac:dyDescent="0.3">
      <c r="A6693" s="10" t="s">
        <v>9</v>
      </c>
      <c r="B6693" s="10" t="s">
        <v>116</v>
      </c>
      <c r="C6693" s="10" t="s">
        <v>4743</v>
      </c>
      <c r="D6693" s="10" t="s">
        <v>4750</v>
      </c>
      <c r="E6693" s="11" t="s">
        <v>4947</v>
      </c>
      <c r="F6693" s="10" t="s">
        <v>4746</v>
      </c>
      <c r="G6693" s="11" t="s">
        <v>4747</v>
      </c>
      <c r="H6693" s="42">
        <v>70786.525099999999</v>
      </c>
      <c r="I6693" s="42">
        <v>200.05618332156899</v>
      </c>
      <c r="J6693" s="42">
        <v>8401.39451354618</v>
      </c>
      <c r="K6693" s="42">
        <v>8601.4506968677506</v>
      </c>
      <c r="N6693" s="43"/>
    </row>
    <row r="6694" spans="1:14" x14ac:dyDescent="0.3">
      <c r="A6694" s="10" t="s">
        <v>9</v>
      </c>
      <c r="B6694" s="10" t="s">
        <v>116</v>
      </c>
      <c r="C6694" s="10" t="s">
        <v>4743</v>
      </c>
      <c r="D6694" s="10" t="s">
        <v>4750</v>
      </c>
      <c r="E6694" s="11" t="s">
        <v>4947</v>
      </c>
      <c r="F6694" s="10" t="s">
        <v>4748</v>
      </c>
      <c r="G6694" s="11" t="s">
        <v>4749</v>
      </c>
      <c r="H6694" s="42">
        <v>173054.91469999999</v>
      </c>
      <c r="I6694" s="42">
        <v>717.69083684390296</v>
      </c>
      <c r="J6694" s="42">
        <v>408.566525105317</v>
      </c>
      <c r="K6694" s="42">
        <v>1126.25736194922</v>
      </c>
      <c r="N6694" s="43"/>
    </row>
    <row r="6695" spans="1:14" x14ac:dyDescent="0.3">
      <c r="A6695" s="10" t="s">
        <v>9</v>
      </c>
      <c r="B6695" s="10" t="s">
        <v>116</v>
      </c>
      <c r="C6695" s="10" t="s">
        <v>4743</v>
      </c>
      <c r="D6695" s="10" t="s">
        <v>4750</v>
      </c>
      <c r="E6695" s="11" t="s">
        <v>4947</v>
      </c>
      <c r="F6695" s="10" t="s">
        <v>4760</v>
      </c>
      <c r="G6695" s="11" t="s">
        <v>4761</v>
      </c>
      <c r="H6695" s="42">
        <v>43466.211000000003</v>
      </c>
      <c r="I6695" s="42">
        <v>180.26244107935801</v>
      </c>
      <c r="J6695" s="42">
        <v>102.619673232381</v>
      </c>
      <c r="K6695" s="42">
        <v>282.88211431173897</v>
      </c>
      <c r="N6695" s="43"/>
    </row>
    <row r="6696" spans="1:14" x14ac:dyDescent="0.3">
      <c r="A6696" s="10" t="s">
        <v>9</v>
      </c>
      <c r="B6696" s="10" t="s">
        <v>116</v>
      </c>
      <c r="C6696" s="10" t="s">
        <v>4743</v>
      </c>
      <c r="D6696" s="10" t="s">
        <v>4752</v>
      </c>
      <c r="E6696" s="11" t="s">
        <v>4918</v>
      </c>
      <c r="F6696" s="10" t="s">
        <v>13</v>
      </c>
      <c r="G6696" s="11" t="s">
        <v>415</v>
      </c>
      <c r="H6696" s="42">
        <v>0</v>
      </c>
      <c r="I6696" s="42">
        <v>0</v>
      </c>
      <c r="J6696" s="42">
        <v>0</v>
      </c>
      <c r="K6696" s="42">
        <v>0</v>
      </c>
      <c r="N6696" s="43"/>
    </row>
    <row r="6697" spans="1:14" x14ac:dyDescent="0.3">
      <c r="A6697" s="10" t="s">
        <v>9</v>
      </c>
      <c r="B6697" s="10" t="s">
        <v>116</v>
      </c>
      <c r="C6697" s="10" t="s">
        <v>4743</v>
      </c>
      <c r="D6697" s="10" t="s">
        <v>4752</v>
      </c>
      <c r="E6697" s="11" t="s">
        <v>4918</v>
      </c>
      <c r="F6697" s="10" t="s">
        <v>416</v>
      </c>
      <c r="G6697" s="11" t="s">
        <v>417</v>
      </c>
      <c r="H6697" s="42">
        <v>150514.64129999999</v>
      </c>
      <c r="I6697" s="42">
        <v>273.08173542729202</v>
      </c>
      <c r="J6697" s="42">
        <v>2144.33527143538</v>
      </c>
      <c r="K6697" s="42">
        <v>2417.41700686267</v>
      </c>
      <c r="N6697" s="43"/>
    </row>
    <row r="6698" spans="1:14" x14ac:dyDescent="0.3">
      <c r="A6698" s="10" t="s">
        <v>9</v>
      </c>
      <c r="B6698" s="10" t="s">
        <v>116</v>
      </c>
      <c r="C6698" s="10" t="s">
        <v>4743</v>
      </c>
      <c r="D6698" s="10" t="s">
        <v>4752</v>
      </c>
      <c r="E6698" s="11" t="s">
        <v>4918</v>
      </c>
      <c r="F6698" s="10" t="s">
        <v>4746</v>
      </c>
      <c r="G6698" s="11" t="s">
        <v>4747</v>
      </c>
      <c r="H6698" s="42">
        <v>0</v>
      </c>
      <c r="I6698" s="42">
        <v>0</v>
      </c>
      <c r="J6698" s="42">
        <v>0</v>
      </c>
      <c r="K6698" s="42">
        <v>0</v>
      </c>
      <c r="N6698" s="43"/>
    </row>
    <row r="6699" spans="1:14" x14ac:dyDescent="0.3">
      <c r="A6699" s="10" t="s">
        <v>9</v>
      </c>
      <c r="B6699" s="10" t="s">
        <v>116</v>
      </c>
      <c r="C6699" s="10" t="s">
        <v>4743</v>
      </c>
      <c r="D6699" s="10" t="s">
        <v>4752</v>
      </c>
      <c r="E6699" s="11" t="s">
        <v>4918</v>
      </c>
      <c r="F6699" s="10" t="s">
        <v>4815</v>
      </c>
      <c r="G6699" s="11" t="s">
        <v>4816</v>
      </c>
      <c r="H6699" s="42">
        <v>100987.32980000001</v>
      </c>
      <c r="I6699" s="42">
        <v>181.03690399632501</v>
      </c>
      <c r="J6699" s="42">
        <v>0</v>
      </c>
      <c r="K6699" s="42">
        <v>181.03690399632501</v>
      </c>
      <c r="N6699" s="43"/>
    </row>
    <row r="6700" spans="1:14" x14ac:dyDescent="0.3">
      <c r="A6700" s="10" t="s">
        <v>9</v>
      </c>
      <c r="B6700" s="10" t="s">
        <v>116</v>
      </c>
      <c r="C6700" s="10" t="s">
        <v>4743</v>
      </c>
      <c r="D6700" s="10" t="s">
        <v>4752</v>
      </c>
      <c r="E6700" s="11" t="s">
        <v>4918</v>
      </c>
      <c r="F6700" s="10" t="s">
        <v>4748</v>
      </c>
      <c r="G6700" s="11" t="s">
        <v>4749</v>
      </c>
      <c r="H6700" s="42">
        <v>27316.244900000002</v>
      </c>
      <c r="I6700" s="42">
        <v>48.9689986219568</v>
      </c>
      <c r="J6700" s="42">
        <v>0</v>
      </c>
      <c r="K6700" s="42">
        <v>48.9689986219568</v>
      </c>
      <c r="N6700" s="43"/>
    </row>
    <row r="6701" spans="1:14" x14ac:dyDescent="0.3">
      <c r="A6701" s="10" t="s">
        <v>9</v>
      </c>
      <c r="B6701" s="10" t="s">
        <v>116</v>
      </c>
      <c r="C6701" s="10" t="s">
        <v>4743</v>
      </c>
      <c r="D6701" s="10" t="s">
        <v>4752</v>
      </c>
      <c r="E6701" s="11" t="s">
        <v>4918</v>
      </c>
      <c r="F6701" s="10" t="s">
        <v>4760</v>
      </c>
      <c r="G6701" s="11" t="s">
        <v>4761</v>
      </c>
      <c r="H6701" s="42">
        <v>40284.563300000002</v>
      </c>
      <c r="I6701" s="42">
        <v>72.2169070586434</v>
      </c>
      <c r="J6701" s="42">
        <v>0</v>
      </c>
      <c r="K6701" s="42">
        <v>72.2169070586434</v>
      </c>
      <c r="N6701" s="43"/>
    </row>
    <row r="6702" spans="1:14" x14ac:dyDescent="0.3">
      <c r="A6702" s="10" t="s">
        <v>9</v>
      </c>
      <c r="B6702" s="10" t="s">
        <v>116</v>
      </c>
      <c r="C6702" s="10" t="s">
        <v>4743</v>
      </c>
      <c r="D6702" s="10" t="s">
        <v>4752</v>
      </c>
      <c r="E6702" s="11" t="s">
        <v>4918</v>
      </c>
      <c r="F6702" s="10" t="s">
        <v>4754</v>
      </c>
      <c r="G6702" s="11" t="s">
        <v>4755</v>
      </c>
      <c r="H6702" s="42">
        <v>15919.817800000001</v>
      </c>
      <c r="I6702" s="42">
        <v>28.883645093271301</v>
      </c>
      <c r="J6702" s="42">
        <v>226.80469217104999</v>
      </c>
      <c r="K6702" s="42">
        <v>255.68833726432101</v>
      </c>
      <c r="N6702" s="43"/>
    </row>
    <row r="6703" spans="1:14" x14ac:dyDescent="0.3">
      <c r="A6703" s="10" t="s">
        <v>9</v>
      </c>
      <c r="B6703" s="10" t="s">
        <v>116</v>
      </c>
      <c r="C6703" s="10" t="s">
        <v>4743</v>
      </c>
      <c r="D6703" s="10" t="s">
        <v>4756</v>
      </c>
      <c r="E6703" s="11" t="s">
        <v>5630</v>
      </c>
      <c r="F6703" s="10" t="s">
        <v>13</v>
      </c>
      <c r="G6703" s="11" t="s">
        <v>415</v>
      </c>
      <c r="H6703" s="42">
        <v>0</v>
      </c>
      <c r="I6703" s="42">
        <v>0</v>
      </c>
      <c r="J6703" s="42">
        <v>0</v>
      </c>
      <c r="K6703" s="42">
        <v>0</v>
      </c>
      <c r="N6703" s="43"/>
    </row>
    <row r="6704" spans="1:14" x14ac:dyDescent="0.3">
      <c r="A6704" s="10" t="s">
        <v>9</v>
      </c>
      <c r="B6704" s="10" t="s">
        <v>116</v>
      </c>
      <c r="C6704" s="10" t="s">
        <v>4743</v>
      </c>
      <c r="D6704" s="10" t="s">
        <v>4756</v>
      </c>
      <c r="E6704" s="11" t="s">
        <v>5630</v>
      </c>
      <c r="F6704" s="10" t="s">
        <v>416</v>
      </c>
      <c r="G6704" s="11" t="s">
        <v>417</v>
      </c>
      <c r="H6704" s="42">
        <v>8254.1316000000006</v>
      </c>
      <c r="I6704" s="42">
        <v>46.281089575051602</v>
      </c>
      <c r="J6704" s="42">
        <v>242.38787842223499</v>
      </c>
      <c r="K6704" s="42">
        <v>288.66896799728698</v>
      </c>
      <c r="N6704" s="43"/>
    </row>
    <row r="6705" spans="1:14" x14ac:dyDescent="0.3">
      <c r="A6705" s="10" t="s">
        <v>9</v>
      </c>
      <c r="B6705" s="10" t="s">
        <v>116</v>
      </c>
      <c r="C6705" s="10" t="s">
        <v>4743</v>
      </c>
      <c r="D6705" s="10" t="s">
        <v>4756</v>
      </c>
      <c r="E6705" s="11" t="s">
        <v>5630</v>
      </c>
      <c r="F6705" s="10" t="s">
        <v>4746</v>
      </c>
      <c r="G6705" s="11" t="s">
        <v>4747</v>
      </c>
      <c r="H6705" s="42">
        <v>0</v>
      </c>
      <c r="I6705" s="42">
        <v>0</v>
      </c>
      <c r="J6705" s="42">
        <v>0</v>
      </c>
      <c r="K6705" s="42">
        <v>0</v>
      </c>
      <c r="N6705" s="43"/>
    </row>
    <row r="6706" spans="1:14" x14ac:dyDescent="0.3">
      <c r="A6706" s="10" t="s">
        <v>9</v>
      </c>
      <c r="B6706" s="10" t="s">
        <v>116</v>
      </c>
      <c r="C6706" s="10" t="s">
        <v>4743</v>
      </c>
      <c r="D6706" s="10" t="s">
        <v>4756</v>
      </c>
      <c r="E6706" s="11" t="s">
        <v>5630</v>
      </c>
      <c r="F6706" s="10" t="s">
        <v>4748</v>
      </c>
      <c r="G6706" s="11" t="s">
        <v>4749</v>
      </c>
      <c r="H6706" s="42">
        <v>45123.955499999996</v>
      </c>
      <c r="I6706" s="42">
        <v>305.42471774437001</v>
      </c>
      <c r="J6706" s="42">
        <v>0.47695224295115601</v>
      </c>
      <c r="K6706" s="42">
        <v>305.90166998732099</v>
      </c>
      <c r="N6706" s="43"/>
    </row>
    <row r="6707" spans="1:14" x14ac:dyDescent="0.3">
      <c r="A6707" s="10" t="s">
        <v>9</v>
      </c>
      <c r="B6707" s="10" t="s">
        <v>116</v>
      </c>
      <c r="C6707" s="10" t="s">
        <v>4743</v>
      </c>
      <c r="D6707" s="10" t="s">
        <v>4756</v>
      </c>
      <c r="E6707" s="11" t="s">
        <v>5630</v>
      </c>
      <c r="F6707" s="10" t="s">
        <v>4760</v>
      </c>
      <c r="G6707" s="11" t="s">
        <v>4761</v>
      </c>
      <c r="H6707" s="42">
        <v>8564.1015000000007</v>
      </c>
      <c r="I6707" s="42">
        <v>57.966733079756096</v>
      </c>
      <c r="J6707" s="42">
        <v>9.0521040874237693E-2</v>
      </c>
      <c r="K6707" s="42">
        <v>58.057254120630297</v>
      </c>
      <c r="N6707" s="43"/>
    </row>
    <row r="6708" spans="1:14" x14ac:dyDescent="0.3">
      <c r="A6708" s="10" t="s">
        <v>9</v>
      </c>
      <c r="B6708" s="10" t="s">
        <v>116</v>
      </c>
      <c r="C6708" s="10" t="s">
        <v>4743</v>
      </c>
      <c r="D6708" s="10" t="s">
        <v>4758</v>
      </c>
      <c r="E6708" s="11" t="s">
        <v>6223</v>
      </c>
      <c r="F6708" s="10" t="s">
        <v>416</v>
      </c>
      <c r="G6708" s="11" t="s">
        <v>417</v>
      </c>
      <c r="H6708" s="42">
        <v>28756.6443</v>
      </c>
      <c r="I6708" s="42">
        <v>236.49453017570701</v>
      </c>
      <c r="J6708" s="42">
        <v>88.411992868036606</v>
      </c>
      <c r="K6708" s="42">
        <v>324.90652304374299</v>
      </c>
      <c r="N6708" s="43"/>
    </row>
    <row r="6709" spans="1:14" x14ac:dyDescent="0.3">
      <c r="A6709" s="10" t="s">
        <v>9</v>
      </c>
      <c r="B6709" s="10" t="s">
        <v>116</v>
      </c>
      <c r="C6709" s="10" t="s">
        <v>4743</v>
      </c>
      <c r="D6709" s="10" t="s">
        <v>4758</v>
      </c>
      <c r="E6709" s="11" t="s">
        <v>6223</v>
      </c>
      <c r="F6709" s="10" t="s">
        <v>4746</v>
      </c>
      <c r="G6709" s="11" t="s">
        <v>4747</v>
      </c>
      <c r="H6709" s="42">
        <v>0</v>
      </c>
      <c r="I6709" s="42">
        <v>0</v>
      </c>
      <c r="J6709" s="42">
        <v>0</v>
      </c>
      <c r="K6709" s="42">
        <v>0</v>
      </c>
      <c r="N6709" s="43"/>
    </row>
    <row r="6710" spans="1:14" x14ac:dyDescent="0.3">
      <c r="A6710" s="10" t="s">
        <v>9</v>
      </c>
      <c r="B6710" s="10" t="s">
        <v>116</v>
      </c>
      <c r="C6710" s="10" t="s">
        <v>4743</v>
      </c>
      <c r="D6710" s="10" t="s">
        <v>4758</v>
      </c>
      <c r="E6710" s="11" t="s">
        <v>6223</v>
      </c>
      <c r="F6710" s="10" t="s">
        <v>4815</v>
      </c>
      <c r="G6710" s="11" t="s">
        <v>4816</v>
      </c>
      <c r="H6710" s="42">
        <v>43384.467900000003</v>
      </c>
      <c r="I6710" s="42">
        <v>363.28686019862499</v>
      </c>
      <c r="J6710" s="42">
        <v>3.2066462948815899</v>
      </c>
      <c r="K6710" s="42">
        <v>366.49350649350703</v>
      </c>
      <c r="N6710" s="43"/>
    </row>
    <row r="6711" spans="1:14" x14ac:dyDescent="0.3">
      <c r="A6711" s="10" t="s">
        <v>9</v>
      </c>
      <c r="B6711" s="10" t="s">
        <v>116</v>
      </c>
      <c r="C6711" s="10" t="s">
        <v>4743</v>
      </c>
      <c r="D6711" s="10" t="s">
        <v>4758</v>
      </c>
      <c r="E6711" s="11" t="s">
        <v>6223</v>
      </c>
      <c r="F6711" s="10" t="s">
        <v>4748</v>
      </c>
      <c r="G6711" s="11" t="s">
        <v>4749</v>
      </c>
      <c r="H6711" s="42">
        <v>89661.233699999997</v>
      </c>
      <c r="I6711" s="42">
        <v>750.79284441049197</v>
      </c>
      <c r="J6711" s="42">
        <v>6.62706900942195</v>
      </c>
      <c r="K6711" s="42">
        <v>757.419913419914</v>
      </c>
      <c r="N6711" s="43"/>
    </row>
    <row r="6712" spans="1:14" x14ac:dyDescent="0.3">
      <c r="A6712" s="10" t="s">
        <v>9</v>
      </c>
      <c r="B6712" s="10" t="s">
        <v>116</v>
      </c>
      <c r="C6712" s="10" t="s">
        <v>4743</v>
      </c>
      <c r="D6712" s="10" t="s">
        <v>4758</v>
      </c>
      <c r="E6712" s="11" t="s">
        <v>6223</v>
      </c>
      <c r="F6712" s="10" t="s">
        <v>4760</v>
      </c>
      <c r="G6712" s="11" t="s">
        <v>4761</v>
      </c>
      <c r="H6712" s="42">
        <v>44252.157299999999</v>
      </c>
      <c r="I6712" s="42">
        <v>370.55259740259697</v>
      </c>
      <c r="J6712" s="42">
        <v>3.2707792207792199</v>
      </c>
      <c r="K6712" s="42">
        <v>373.82337662337699</v>
      </c>
      <c r="N6712" s="43"/>
    </row>
    <row r="6713" spans="1:14" x14ac:dyDescent="0.3">
      <c r="A6713" s="10" t="s">
        <v>9</v>
      </c>
      <c r="B6713" s="10" t="s">
        <v>116</v>
      </c>
      <c r="C6713" s="10" t="s">
        <v>4743</v>
      </c>
      <c r="D6713" s="10" t="s">
        <v>4762</v>
      </c>
      <c r="E6713" s="11" t="s">
        <v>5930</v>
      </c>
      <c r="F6713" s="10" t="s">
        <v>13</v>
      </c>
      <c r="G6713" s="11" t="s">
        <v>415</v>
      </c>
      <c r="H6713" s="42">
        <v>0</v>
      </c>
      <c r="I6713" s="42">
        <v>0</v>
      </c>
      <c r="J6713" s="42">
        <v>0</v>
      </c>
      <c r="K6713" s="42">
        <v>0</v>
      </c>
      <c r="N6713" s="43"/>
    </row>
    <row r="6714" spans="1:14" x14ac:dyDescent="0.3">
      <c r="A6714" s="10" t="s">
        <v>9</v>
      </c>
      <c r="B6714" s="10" t="s">
        <v>116</v>
      </c>
      <c r="C6714" s="10" t="s">
        <v>4743</v>
      </c>
      <c r="D6714" s="10" t="s">
        <v>4762</v>
      </c>
      <c r="E6714" s="11" t="s">
        <v>5930</v>
      </c>
      <c r="F6714" s="10" t="s">
        <v>416</v>
      </c>
      <c r="G6714" s="11" t="s">
        <v>417</v>
      </c>
      <c r="H6714" s="42">
        <v>40759.5101</v>
      </c>
      <c r="I6714" s="42">
        <v>183.68480331526899</v>
      </c>
      <c r="J6714" s="42">
        <v>1.02728756029996</v>
      </c>
      <c r="K6714" s="42">
        <v>184.712090875569</v>
      </c>
      <c r="N6714" s="43"/>
    </row>
    <row r="6715" spans="1:14" x14ac:dyDescent="0.3">
      <c r="A6715" s="10" t="s">
        <v>9</v>
      </c>
      <c r="B6715" s="10" t="s">
        <v>116</v>
      </c>
      <c r="C6715" s="10" t="s">
        <v>4743</v>
      </c>
      <c r="D6715" s="10" t="s">
        <v>4762</v>
      </c>
      <c r="E6715" s="11" t="s">
        <v>5930</v>
      </c>
      <c r="F6715" s="10" t="s">
        <v>4746</v>
      </c>
      <c r="G6715" s="11" t="s">
        <v>4747</v>
      </c>
      <c r="H6715" s="42">
        <v>6250.6597000000002</v>
      </c>
      <c r="I6715" s="42">
        <v>28.168915524386399</v>
      </c>
      <c r="J6715" s="42">
        <v>0.15753930637187899</v>
      </c>
      <c r="K6715" s="42">
        <v>28.326454830758198</v>
      </c>
      <c r="N6715" s="43"/>
    </row>
    <row r="6716" spans="1:14" x14ac:dyDescent="0.3">
      <c r="A6716" s="10" t="s">
        <v>9</v>
      </c>
      <c r="B6716" s="10" t="s">
        <v>116</v>
      </c>
      <c r="C6716" s="10" t="s">
        <v>4743</v>
      </c>
      <c r="D6716" s="10" t="s">
        <v>4762</v>
      </c>
      <c r="E6716" s="11" t="s">
        <v>5930</v>
      </c>
      <c r="F6716" s="10" t="s">
        <v>4748</v>
      </c>
      <c r="G6716" s="11" t="s">
        <v>4749</v>
      </c>
      <c r="H6716" s="42">
        <v>61074.1541</v>
      </c>
      <c r="I6716" s="42">
        <v>275.23377876952497</v>
      </c>
      <c r="J6716" s="42">
        <v>1.5392903060085701</v>
      </c>
      <c r="K6716" s="42">
        <v>276.77306907553401</v>
      </c>
      <c r="N6716" s="43"/>
    </row>
    <row r="6717" spans="1:14" x14ac:dyDescent="0.3">
      <c r="A6717" s="10" t="s">
        <v>9</v>
      </c>
      <c r="B6717" s="10" t="s">
        <v>116</v>
      </c>
      <c r="C6717" s="10" t="s">
        <v>4743</v>
      </c>
      <c r="D6717" s="10" t="s">
        <v>4762</v>
      </c>
      <c r="E6717" s="11" t="s">
        <v>5930</v>
      </c>
      <c r="F6717" s="10" t="s">
        <v>4817</v>
      </c>
      <c r="G6717" s="11" t="s">
        <v>4818</v>
      </c>
      <c r="H6717" s="42">
        <v>41540.842600000004</v>
      </c>
      <c r="I6717" s="42">
        <v>187.20591775581801</v>
      </c>
      <c r="J6717" s="42">
        <v>0</v>
      </c>
      <c r="K6717" s="42">
        <v>187.20591775581801</v>
      </c>
      <c r="N6717" s="43"/>
    </row>
    <row r="6718" spans="1:14" x14ac:dyDescent="0.3">
      <c r="A6718" s="10" t="s">
        <v>9</v>
      </c>
      <c r="B6718" s="10" t="s">
        <v>116</v>
      </c>
      <c r="C6718" s="10" t="s">
        <v>4743</v>
      </c>
      <c r="D6718" s="10" t="s">
        <v>4762</v>
      </c>
      <c r="E6718" s="11" t="s">
        <v>5930</v>
      </c>
      <c r="F6718" s="10" t="s">
        <v>4760</v>
      </c>
      <c r="G6718" s="11" t="s">
        <v>4761</v>
      </c>
      <c r="H6718" s="42">
        <v>43363.9516</v>
      </c>
      <c r="I6718" s="42">
        <v>195.42185145043001</v>
      </c>
      <c r="J6718" s="42">
        <v>1.0929289379549101</v>
      </c>
      <c r="K6718" s="42">
        <v>196.51478038838499</v>
      </c>
      <c r="N6718" s="43"/>
    </row>
    <row r="6719" spans="1:14" x14ac:dyDescent="0.3">
      <c r="A6719" s="10" t="s">
        <v>9</v>
      </c>
      <c r="B6719" s="10" t="s">
        <v>116</v>
      </c>
      <c r="C6719" s="10" t="s">
        <v>4743</v>
      </c>
      <c r="D6719" s="10" t="s">
        <v>4762</v>
      </c>
      <c r="E6719" s="11" t="s">
        <v>5930</v>
      </c>
      <c r="F6719" s="10" t="s">
        <v>4754</v>
      </c>
      <c r="G6719" s="11" t="s">
        <v>4755</v>
      </c>
      <c r="H6719" s="42">
        <v>1432.4428</v>
      </c>
      <c r="I6719" s="42">
        <v>6.4553764743385402</v>
      </c>
      <c r="J6719" s="42">
        <v>3.6102757710222401E-2</v>
      </c>
      <c r="K6719" s="42">
        <v>6.4914792320487598</v>
      </c>
      <c r="N6719" s="43"/>
    </row>
    <row r="6720" spans="1:14" x14ac:dyDescent="0.3">
      <c r="A6720" s="10" t="s">
        <v>9</v>
      </c>
      <c r="B6720" s="10" t="s">
        <v>116</v>
      </c>
      <c r="C6720" s="10" t="s">
        <v>4743</v>
      </c>
      <c r="D6720" s="10" t="s">
        <v>4766</v>
      </c>
      <c r="E6720" s="11" t="s">
        <v>5047</v>
      </c>
      <c r="F6720" s="10" t="s">
        <v>416</v>
      </c>
      <c r="G6720" s="11" t="s">
        <v>417</v>
      </c>
      <c r="H6720" s="42">
        <v>49036.236599999997</v>
      </c>
      <c r="I6720" s="42">
        <v>153.41307726011399</v>
      </c>
      <c r="J6720" s="42">
        <v>0</v>
      </c>
      <c r="K6720" s="42">
        <v>153.41307726011399</v>
      </c>
      <c r="N6720" s="43"/>
    </row>
    <row r="6721" spans="1:14" x14ac:dyDescent="0.3">
      <c r="A6721" s="10" t="s">
        <v>9</v>
      </c>
      <c r="B6721" s="10" t="s">
        <v>116</v>
      </c>
      <c r="C6721" s="10" t="s">
        <v>4743</v>
      </c>
      <c r="D6721" s="10" t="s">
        <v>4766</v>
      </c>
      <c r="E6721" s="11" t="s">
        <v>5047</v>
      </c>
      <c r="F6721" s="10" t="s">
        <v>4746</v>
      </c>
      <c r="G6721" s="11" t="s">
        <v>4747</v>
      </c>
      <c r="H6721" s="42">
        <v>8070.1198000000004</v>
      </c>
      <c r="I6721" s="42">
        <v>25.247898349642199</v>
      </c>
      <c r="J6721" s="42">
        <v>0</v>
      </c>
      <c r="K6721" s="42">
        <v>25.247898349642199</v>
      </c>
      <c r="N6721" s="43"/>
    </row>
    <row r="6722" spans="1:14" x14ac:dyDescent="0.3">
      <c r="A6722" s="10" t="s">
        <v>9</v>
      </c>
      <c r="B6722" s="10" t="s">
        <v>116</v>
      </c>
      <c r="C6722" s="10" t="s">
        <v>4743</v>
      </c>
      <c r="D6722" s="10" t="s">
        <v>4766</v>
      </c>
      <c r="E6722" s="11" t="s">
        <v>5047</v>
      </c>
      <c r="F6722" s="10" t="s">
        <v>4748</v>
      </c>
      <c r="G6722" s="11" t="s">
        <v>4749</v>
      </c>
      <c r="H6722" s="42">
        <v>20722.426299999999</v>
      </c>
      <c r="I6722" s="42">
        <v>64.831467796115106</v>
      </c>
      <c r="J6722" s="42">
        <v>0</v>
      </c>
      <c r="K6722" s="42">
        <v>64.831467796115106</v>
      </c>
      <c r="N6722" s="43"/>
    </row>
    <row r="6723" spans="1:14" x14ac:dyDescent="0.3">
      <c r="A6723" s="10" t="s">
        <v>9</v>
      </c>
      <c r="B6723" s="10" t="s">
        <v>116</v>
      </c>
      <c r="C6723" s="10" t="s">
        <v>4743</v>
      </c>
      <c r="D6723" s="10" t="s">
        <v>4766</v>
      </c>
      <c r="E6723" s="11" t="s">
        <v>5047</v>
      </c>
      <c r="F6723" s="10" t="s">
        <v>4760</v>
      </c>
      <c r="G6723" s="11" t="s">
        <v>4761</v>
      </c>
      <c r="H6723" s="42">
        <v>9643.1093000000001</v>
      </c>
      <c r="I6723" s="42">
        <v>30.169098875419898</v>
      </c>
      <c r="J6723" s="42">
        <v>0</v>
      </c>
      <c r="K6723" s="42">
        <v>30.169098875419898</v>
      </c>
      <c r="N6723" s="43"/>
    </row>
    <row r="6724" spans="1:14" x14ac:dyDescent="0.3">
      <c r="A6724" s="10" t="s">
        <v>9</v>
      </c>
      <c r="B6724" s="10" t="s">
        <v>116</v>
      </c>
      <c r="C6724" s="10" t="s">
        <v>4743</v>
      </c>
      <c r="D6724" s="10" t="s">
        <v>4768</v>
      </c>
      <c r="E6724" s="11" t="s">
        <v>4773</v>
      </c>
      <c r="F6724" s="10" t="s">
        <v>13</v>
      </c>
      <c r="G6724" s="11" t="s">
        <v>415</v>
      </c>
      <c r="H6724" s="42">
        <v>0</v>
      </c>
      <c r="I6724" s="42">
        <v>0</v>
      </c>
      <c r="J6724" s="42">
        <v>0</v>
      </c>
      <c r="K6724" s="42">
        <v>0</v>
      </c>
      <c r="N6724" s="43"/>
    </row>
    <row r="6725" spans="1:14" x14ac:dyDescent="0.3">
      <c r="A6725" s="10" t="s">
        <v>9</v>
      </c>
      <c r="B6725" s="10" t="s">
        <v>116</v>
      </c>
      <c r="C6725" s="10" t="s">
        <v>4743</v>
      </c>
      <c r="D6725" s="10" t="s">
        <v>4768</v>
      </c>
      <c r="E6725" s="11" t="s">
        <v>4773</v>
      </c>
      <c r="F6725" s="10" t="s">
        <v>416</v>
      </c>
      <c r="G6725" s="11" t="s">
        <v>417</v>
      </c>
      <c r="H6725" s="42">
        <v>35298.345099999999</v>
      </c>
      <c r="I6725" s="42">
        <v>47.4763231232603</v>
      </c>
      <c r="J6725" s="42">
        <v>166.63308831497201</v>
      </c>
      <c r="K6725" s="42">
        <v>214.109411438232</v>
      </c>
      <c r="N6725" s="43"/>
    </row>
    <row r="6726" spans="1:14" x14ac:dyDescent="0.3">
      <c r="A6726" s="10" t="s">
        <v>9</v>
      </c>
      <c r="B6726" s="10" t="s">
        <v>116</v>
      </c>
      <c r="C6726" s="10" t="s">
        <v>4743</v>
      </c>
      <c r="D6726" s="10" t="s">
        <v>4768</v>
      </c>
      <c r="E6726" s="11" t="s">
        <v>4773</v>
      </c>
      <c r="F6726" s="10" t="s">
        <v>4746</v>
      </c>
      <c r="G6726" s="11" t="s">
        <v>4747</v>
      </c>
      <c r="H6726" s="42">
        <v>619.26930000000004</v>
      </c>
      <c r="I6726" s="42">
        <v>0.83291794953088205</v>
      </c>
      <c r="J6726" s="42">
        <v>2.9233875142977501</v>
      </c>
      <c r="K6726" s="42">
        <v>3.7563054638286402</v>
      </c>
      <c r="N6726" s="43"/>
    </row>
    <row r="6727" spans="1:14" x14ac:dyDescent="0.3">
      <c r="A6727" s="10" t="s">
        <v>9</v>
      </c>
      <c r="B6727" s="10" t="s">
        <v>116</v>
      </c>
      <c r="C6727" s="10" t="s">
        <v>4743</v>
      </c>
      <c r="D6727" s="10" t="s">
        <v>4768</v>
      </c>
      <c r="E6727" s="11" t="s">
        <v>4773</v>
      </c>
      <c r="F6727" s="10" t="s">
        <v>4815</v>
      </c>
      <c r="G6727" s="11" t="s">
        <v>4816</v>
      </c>
      <c r="H6727" s="42">
        <v>130159.7404</v>
      </c>
      <c r="I6727" s="42">
        <v>164.01543814433001</v>
      </c>
      <c r="J6727" s="42">
        <v>0</v>
      </c>
      <c r="K6727" s="42">
        <v>164.01543814433001</v>
      </c>
      <c r="N6727" s="43"/>
    </row>
    <row r="6728" spans="1:14" x14ac:dyDescent="0.3">
      <c r="A6728" s="10" t="s">
        <v>9</v>
      </c>
      <c r="B6728" s="10" t="s">
        <v>116</v>
      </c>
      <c r="C6728" s="10" t="s">
        <v>4743</v>
      </c>
      <c r="D6728" s="10" t="s">
        <v>4768</v>
      </c>
      <c r="E6728" s="11" t="s">
        <v>4773</v>
      </c>
      <c r="F6728" s="10" t="s">
        <v>4748</v>
      </c>
      <c r="G6728" s="11" t="s">
        <v>4749</v>
      </c>
      <c r="H6728" s="42">
        <v>94862.183699999994</v>
      </c>
      <c r="I6728" s="42">
        <v>119.536675257732</v>
      </c>
      <c r="J6728" s="42">
        <v>0</v>
      </c>
      <c r="K6728" s="42">
        <v>119.536675257732</v>
      </c>
      <c r="N6728" s="43"/>
    </row>
    <row r="6729" spans="1:14" x14ac:dyDescent="0.3">
      <c r="A6729" s="10" t="s">
        <v>9</v>
      </c>
      <c r="B6729" s="10" t="s">
        <v>116</v>
      </c>
      <c r="C6729" s="10" t="s">
        <v>4743</v>
      </c>
      <c r="D6729" s="10" t="s">
        <v>4768</v>
      </c>
      <c r="E6729" s="11" t="s">
        <v>4773</v>
      </c>
      <c r="F6729" s="10" t="s">
        <v>4760</v>
      </c>
      <c r="G6729" s="11" t="s">
        <v>4761</v>
      </c>
      <c r="H6729" s="42">
        <v>26473.1675</v>
      </c>
      <c r="I6729" s="42">
        <v>33.3590721649485</v>
      </c>
      <c r="J6729" s="42">
        <v>0</v>
      </c>
      <c r="K6729" s="42">
        <v>33.3590721649485</v>
      </c>
      <c r="N6729" s="43"/>
    </row>
    <row r="6730" spans="1:14" x14ac:dyDescent="0.3">
      <c r="A6730" s="10" t="s">
        <v>9</v>
      </c>
      <c r="B6730" s="10" t="s">
        <v>116</v>
      </c>
      <c r="C6730" s="10" t="s">
        <v>4743</v>
      </c>
      <c r="D6730" s="10" t="s">
        <v>4768</v>
      </c>
      <c r="E6730" s="11" t="s">
        <v>4773</v>
      </c>
      <c r="F6730" s="10" t="s">
        <v>4754</v>
      </c>
      <c r="G6730" s="11" t="s">
        <v>4755</v>
      </c>
      <c r="H6730" s="42">
        <v>16100.9995</v>
      </c>
      <c r="I6730" s="42">
        <v>21.655866687802899</v>
      </c>
      <c r="J6730" s="42">
        <v>76.008075371741597</v>
      </c>
      <c r="K6730" s="42">
        <v>97.663942059544596</v>
      </c>
      <c r="N6730" s="43"/>
    </row>
    <row r="6731" spans="1:14" x14ac:dyDescent="0.3">
      <c r="A6731" s="10" t="s">
        <v>9</v>
      </c>
      <c r="B6731" s="10" t="s">
        <v>116</v>
      </c>
      <c r="C6731" s="10" t="s">
        <v>4743</v>
      </c>
      <c r="D6731" s="10" t="s">
        <v>4770</v>
      </c>
      <c r="E6731" s="11" t="s">
        <v>6538</v>
      </c>
      <c r="F6731" s="10" t="s">
        <v>13</v>
      </c>
      <c r="G6731" s="11" t="s">
        <v>415</v>
      </c>
      <c r="H6731" s="42">
        <v>0</v>
      </c>
      <c r="I6731" s="42">
        <v>0</v>
      </c>
      <c r="J6731" s="42">
        <v>0</v>
      </c>
      <c r="K6731" s="42">
        <v>0</v>
      </c>
      <c r="N6731" s="43"/>
    </row>
    <row r="6732" spans="1:14" x14ac:dyDescent="0.3">
      <c r="A6732" s="10" t="s">
        <v>9</v>
      </c>
      <c r="B6732" s="10" t="s">
        <v>116</v>
      </c>
      <c r="C6732" s="10" t="s">
        <v>4743</v>
      </c>
      <c r="D6732" s="10" t="s">
        <v>4770</v>
      </c>
      <c r="E6732" s="11" t="s">
        <v>6538</v>
      </c>
      <c r="F6732" s="10" t="s">
        <v>416</v>
      </c>
      <c r="G6732" s="11" t="s">
        <v>417</v>
      </c>
      <c r="H6732" s="42">
        <v>6141.4328999999998</v>
      </c>
      <c r="I6732" s="42">
        <v>36.573705123235001</v>
      </c>
      <c r="J6732" s="42">
        <v>407.14730008370401</v>
      </c>
      <c r="K6732" s="42">
        <v>443.72100520693903</v>
      </c>
      <c r="N6732" s="43"/>
    </row>
    <row r="6733" spans="1:14" x14ac:dyDescent="0.3">
      <c r="A6733" s="10" t="s">
        <v>9</v>
      </c>
      <c r="B6733" s="10" t="s">
        <v>116</v>
      </c>
      <c r="C6733" s="10" t="s">
        <v>4743</v>
      </c>
      <c r="D6733" s="10" t="s">
        <v>4770</v>
      </c>
      <c r="E6733" s="11" t="s">
        <v>6538</v>
      </c>
      <c r="F6733" s="10" t="s">
        <v>4746</v>
      </c>
      <c r="G6733" s="11" t="s">
        <v>4747</v>
      </c>
      <c r="H6733" s="42">
        <v>9806.4814000000006</v>
      </c>
      <c r="I6733" s="42">
        <v>58.3999485032301</v>
      </c>
      <c r="J6733" s="42">
        <v>650.12230174655895</v>
      </c>
      <c r="K6733" s="42">
        <v>708.52225024978895</v>
      </c>
      <c r="N6733" s="43"/>
    </row>
    <row r="6734" spans="1:14" x14ac:dyDescent="0.3">
      <c r="A6734" s="10" t="s">
        <v>9</v>
      </c>
      <c r="B6734" s="10" t="s">
        <v>116</v>
      </c>
      <c r="C6734" s="10" t="s">
        <v>4743</v>
      </c>
      <c r="D6734" s="10" t="s">
        <v>4770</v>
      </c>
      <c r="E6734" s="11" t="s">
        <v>6538</v>
      </c>
      <c r="F6734" s="10" t="s">
        <v>4815</v>
      </c>
      <c r="G6734" s="11" t="s">
        <v>4816</v>
      </c>
      <c r="H6734" s="42">
        <v>26031.811099999999</v>
      </c>
      <c r="I6734" s="42">
        <v>161.27989332701199</v>
      </c>
      <c r="J6734" s="42">
        <v>1.25369207064122</v>
      </c>
      <c r="K6734" s="42">
        <v>162.53358539765301</v>
      </c>
      <c r="N6734" s="43"/>
    </row>
    <row r="6735" spans="1:14" x14ac:dyDescent="0.3">
      <c r="A6735" s="10" t="s">
        <v>9</v>
      </c>
      <c r="B6735" s="10" t="s">
        <v>116</v>
      </c>
      <c r="C6735" s="10" t="s">
        <v>4743</v>
      </c>
      <c r="D6735" s="10" t="s">
        <v>4770</v>
      </c>
      <c r="E6735" s="11" t="s">
        <v>6538</v>
      </c>
      <c r="F6735" s="10" t="s">
        <v>4748</v>
      </c>
      <c r="G6735" s="11" t="s">
        <v>4749</v>
      </c>
      <c r="H6735" s="42">
        <v>36629.461000000003</v>
      </c>
      <c r="I6735" s="42">
        <v>226.93755481806301</v>
      </c>
      <c r="J6735" s="42">
        <v>1.7640749081427001</v>
      </c>
      <c r="K6735" s="42">
        <v>228.70162972620599</v>
      </c>
      <c r="N6735" s="43"/>
    </row>
    <row r="6736" spans="1:14" x14ac:dyDescent="0.3">
      <c r="A6736" s="10" t="s">
        <v>9</v>
      </c>
      <c r="B6736" s="10" t="s">
        <v>116</v>
      </c>
      <c r="C6736" s="10" t="s">
        <v>4743</v>
      </c>
      <c r="D6736" s="10" t="s">
        <v>4770</v>
      </c>
      <c r="E6736" s="11" t="s">
        <v>6538</v>
      </c>
      <c r="F6736" s="10" t="s">
        <v>4760</v>
      </c>
      <c r="G6736" s="11" t="s">
        <v>4761</v>
      </c>
      <c r="H6736" s="42">
        <v>20057.2971</v>
      </c>
      <c r="I6736" s="42">
        <v>124.264835842124</v>
      </c>
      <c r="J6736" s="42">
        <v>0.96595946426454904</v>
      </c>
      <c r="K6736" s="42">
        <v>125.230795306389</v>
      </c>
      <c r="N6736" s="43"/>
    </row>
    <row r="6737" spans="1:14" x14ac:dyDescent="0.3">
      <c r="A6737" s="10" t="s">
        <v>9</v>
      </c>
      <c r="B6737" s="10" t="s">
        <v>116</v>
      </c>
      <c r="C6737" s="10" t="s">
        <v>4743</v>
      </c>
      <c r="D6737" s="10" t="s">
        <v>4770</v>
      </c>
      <c r="E6737" s="11" t="s">
        <v>6538</v>
      </c>
      <c r="F6737" s="10" t="s">
        <v>4754</v>
      </c>
      <c r="G6737" s="11" t="s">
        <v>4755</v>
      </c>
      <c r="H6737" s="42">
        <v>1089.6089999999999</v>
      </c>
      <c r="I6737" s="42">
        <v>6.4888831670255698</v>
      </c>
      <c r="J6737" s="42">
        <v>72.2358113051732</v>
      </c>
      <c r="K6737" s="42">
        <v>78.724694472198806</v>
      </c>
      <c r="N6737" s="43"/>
    </row>
    <row r="6738" spans="1:14" x14ac:dyDescent="0.3">
      <c r="A6738" s="10" t="s">
        <v>9</v>
      </c>
      <c r="B6738" s="10" t="s">
        <v>116</v>
      </c>
      <c r="C6738" s="10" t="s">
        <v>4743</v>
      </c>
      <c r="D6738" s="10" t="s">
        <v>4772</v>
      </c>
      <c r="E6738" s="11" t="s">
        <v>6539</v>
      </c>
      <c r="F6738" s="10" t="s">
        <v>416</v>
      </c>
      <c r="G6738" s="11" t="s">
        <v>417</v>
      </c>
      <c r="H6738" s="42">
        <v>0</v>
      </c>
      <c r="I6738" s="42">
        <v>0</v>
      </c>
      <c r="J6738" s="42">
        <v>0</v>
      </c>
      <c r="K6738" s="42">
        <v>0</v>
      </c>
      <c r="N6738" s="43"/>
    </row>
    <row r="6739" spans="1:14" x14ac:dyDescent="0.3">
      <c r="A6739" s="10" t="s">
        <v>9</v>
      </c>
      <c r="B6739" s="10" t="s">
        <v>116</v>
      </c>
      <c r="C6739" s="10" t="s">
        <v>4743</v>
      </c>
      <c r="D6739" s="10" t="s">
        <v>4772</v>
      </c>
      <c r="E6739" s="11" t="s">
        <v>6539</v>
      </c>
      <c r="F6739" s="10" t="s">
        <v>4746</v>
      </c>
      <c r="G6739" s="11" t="s">
        <v>4747</v>
      </c>
      <c r="H6739" s="42">
        <v>0</v>
      </c>
      <c r="I6739" s="42">
        <v>0</v>
      </c>
      <c r="J6739" s="42">
        <v>0</v>
      </c>
      <c r="K6739" s="42">
        <v>0</v>
      </c>
      <c r="N6739" s="43"/>
    </row>
    <row r="6740" spans="1:14" x14ac:dyDescent="0.3">
      <c r="A6740" s="10" t="s">
        <v>9</v>
      </c>
      <c r="B6740" s="10" t="s">
        <v>116</v>
      </c>
      <c r="C6740" s="10" t="s">
        <v>4743</v>
      </c>
      <c r="D6740" s="10" t="s">
        <v>4772</v>
      </c>
      <c r="E6740" s="11" t="s">
        <v>6539</v>
      </c>
      <c r="F6740" s="10" t="s">
        <v>4748</v>
      </c>
      <c r="G6740" s="11" t="s">
        <v>4749</v>
      </c>
      <c r="H6740" s="42">
        <v>175050.20910000001</v>
      </c>
      <c r="I6740" s="42">
        <v>889.42574835480002</v>
      </c>
      <c r="J6740" s="42">
        <v>947.43660160863897</v>
      </c>
      <c r="K6740" s="42">
        <v>1836.86234996344</v>
      </c>
      <c r="N6740" s="43"/>
    </row>
    <row r="6741" spans="1:14" x14ac:dyDescent="0.3">
      <c r="A6741" s="10" t="s">
        <v>9</v>
      </c>
      <c r="B6741" s="10" t="s">
        <v>116</v>
      </c>
      <c r="C6741" s="10" t="s">
        <v>4743</v>
      </c>
      <c r="D6741" s="10" t="s">
        <v>4772</v>
      </c>
      <c r="E6741" s="11" t="s">
        <v>6539</v>
      </c>
      <c r="F6741" s="10" t="s">
        <v>4760</v>
      </c>
      <c r="G6741" s="11" t="s">
        <v>4761</v>
      </c>
      <c r="H6741" s="42">
        <v>56834.483500000002</v>
      </c>
      <c r="I6741" s="42">
        <v>288.77459362168901</v>
      </c>
      <c r="J6741" s="42">
        <v>307.60928623657099</v>
      </c>
      <c r="K6741" s="42">
        <v>596.38387985826</v>
      </c>
      <c r="N6741" s="43"/>
    </row>
    <row r="6742" spans="1:14" x14ac:dyDescent="0.3">
      <c r="A6742" s="10" t="s">
        <v>9</v>
      </c>
      <c r="B6742" s="10" t="s">
        <v>116</v>
      </c>
      <c r="C6742" s="10" t="s">
        <v>4779</v>
      </c>
      <c r="D6742" s="10" t="s">
        <v>6540</v>
      </c>
      <c r="E6742" s="11" t="s">
        <v>6541</v>
      </c>
      <c r="F6742" s="10" t="s">
        <v>416</v>
      </c>
      <c r="G6742" s="11" t="s">
        <v>417</v>
      </c>
      <c r="H6742" s="42">
        <v>3831066.2954000002</v>
      </c>
      <c r="I6742" s="42">
        <v>7179.3969039391905</v>
      </c>
      <c r="J6742" s="42">
        <v>756019.95463565702</v>
      </c>
      <c r="K6742" s="42">
        <v>763199.35153959598</v>
      </c>
      <c r="N6742" s="43"/>
    </row>
    <row r="6743" spans="1:14" x14ac:dyDescent="0.3">
      <c r="A6743" s="10" t="s">
        <v>9</v>
      </c>
      <c r="B6743" s="10" t="s">
        <v>116</v>
      </c>
      <c r="C6743" s="10" t="s">
        <v>4779</v>
      </c>
      <c r="D6743" s="10" t="s">
        <v>6540</v>
      </c>
      <c r="E6743" s="11" t="s">
        <v>6541</v>
      </c>
      <c r="F6743" s="10" t="s">
        <v>4782</v>
      </c>
      <c r="G6743" s="11" t="s">
        <v>4783</v>
      </c>
      <c r="H6743" s="42">
        <v>0</v>
      </c>
      <c r="I6743" s="42">
        <v>0</v>
      </c>
      <c r="J6743" s="42">
        <v>0</v>
      </c>
      <c r="K6743" s="42">
        <v>0</v>
      </c>
      <c r="N6743" s="43"/>
    </row>
    <row r="6744" spans="1:14" x14ac:dyDescent="0.3">
      <c r="A6744" s="10" t="s">
        <v>9</v>
      </c>
      <c r="B6744" s="10" t="s">
        <v>116</v>
      </c>
      <c r="C6744" s="10" t="s">
        <v>4779</v>
      </c>
      <c r="D6744" s="10" t="s">
        <v>6540</v>
      </c>
      <c r="E6744" s="11" t="s">
        <v>6541</v>
      </c>
      <c r="F6744" s="10" t="s">
        <v>4784</v>
      </c>
      <c r="G6744" s="11" t="s">
        <v>4785</v>
      </c>
      <c r="H6744" s="42">
        <v>0</v>
      </c>
      <c r="I6744" s="42">
        <v>0</v>
      </c>
      <c r="J6744" s="42">
        <v>0</v>
      </c>
      <c r="K6744" s="42">
        <v>0</v>
      </c>
      <c r="N6744" s="43"/>
    </row>
    <row r="6745" spans="1:14" x14ac:dyDescent="0.3">
      <c r="A6745" s="10" t="s">
        <v>9</v>
      </c>
      <c r="B6745" s="10" t="s">
        <v>116</v>
      </c>
      <c r="C6745" s="10" t="s">
        <v>4779</v>
      </c>
      <c r="D6745" s="10" t="s">
        <v>6540</v>
      </c>
      <c r="E6745" s="11" t="s">
        <v>6541</v>
      </c>
      <c r="F6745" s="10" t="s">
        <v>4731</v>
      </c>
      <c r="G6745" s="11" t="s">
        <v>4732</v>
      </c>
      <c r="H6745" s="42">
        <v>0</v>
      </c>
      <c r="I6745" s="42">
        <v>0</v>
      </c>
      <c r="J6745" s="42">
        <v>0</v>
      </c>
      <c r="K6745" s="42">
        <v>0</v>
      </c>
      <c r="N6745" s="43"/>
    </row>
    <row r="6746" spans="1:14" x14ac:dyDescent="0.3">
      <c r="A6746" s="10" t="s">
        <v>9</v>
      </c>
      <c r="B6746" s="10" t="s">
        <v>116</v>
      </c>
      <c r="C6746" s="10" t="s">
        <v>4779</v>
      </c>
      <c r="D6746" s="10" t="s">
        <v>6540</v>
      </c>
      <c r="E6746" s="11" t="s">
        <v>6541</v>
      </c>
      <c r="F6746" s="10" t="s">
        <v>4786</v>
      </c>
      <c r="G6746" s="11" t="s">
        <v>4787</v>
      </c>
      <c r="H6746" s="42">
        <v>1722619.0279999999</v>
      </c>
      <c r="I6746" s="42">
        <v>3228.1784657912899</v>
      </c>
      <c r="J6746" s="42">
        <v>339940.439276208</v>
      </c>
      <c r="K6746" s="42">
        <v>343168.61774199997</v>
      </c>
      <c r="N6746" s="43"/>
    </row>
    <row r="6747" spans="1:14" x14ac:dyDescent="0.3">
      <c r="A6747" s="10" t="s">
        <v>9</v>
      </c>
      <c r="B6747" s="10" t="s">
        <v>116</v>
      </c>
      <c r="C6747" s="10" t="s">
        <v>4779</v>
      </c>
      <c r="D6747" s="10" t="s">
        <v>6540</v>
      </c>
      <c r="E6747" s="11" t="s">
        <v>6541</v>
      </c>
      <c r="F6747" s="10" t="s">
        <v>4739</v>
      </c>
      <c r="G6747" s="11" t="s">
        <v>4740</v>
      </c>
      <c r="H6747" s="42">
        <v>994588.35609999998</v>
      </c>
      <c r="I6747" s="42">
        <v>1863.85304077402</v>
      </c>
      <c r="J6747" s="42">
        <v>196271.373513331</v>
      </c>
      <c r="K6747" s="42">
        <v>198135.226554105</v>
      </c>
      <c r="N6747" s="43"/>
    </row>
    <row r="6748" spans="1:14" x14ac:dyDescent="0.3">
      <c r="A6748" s="10" t="s">
        <v>9</v>
      </c>
      <c r="B6748" s="10" t="s">
        <v>116</v>
      </c>
      <c r="C6748" s="10" t="s">
        <v>4779</v>
      </c>
      <c r="D6748" s="10" t="s">
        <v>6540</v>
      </c>
      <c r="E6748" s="11" t="s">
        <v>6541</v>
      </c>
      <c r="F6748" s="10" t="s">
        <v>5076</v>
      </c>
      <c r="G6748" s="11" t="s">
        <v>5077</v>
      </c>
      <c r="H6748" s="42">
        <v>103661.3216</v>
      </c>
      <c r="I6748" s="42">
        <v>194.260739460954</v>
      </c>
      <c r="J6748" s="42">
        <v>20456.453014065501</v>
      </c>
      <c r="K6748" s="42">
        <v>20650.713753526499</v>
      </c>
      <c r="N6748" s="43"/>
    </row>
    <row r="6749" spans="1:14" x14ac:dyDescent="0.3">
      <c r="A6749" s="10" t="s">
        <v>9</v>
      </c>
      <c r="B6749" s="10" t="s">
        <v>116</v>
      </c>
      <c r="C6749" s="10" t="s">
        <v>4779</v>
      </c>
      <c r="D6749" s="10" t="s">
        <v>6540</v>
      </c>
      <c r="E6749" s="11" t="s">
        <v>6541</v>
      </c>
      <c r="F6749" s="10" t="s">
        <v>71</v>
      </c>
      <c r="G6749" s="11" t="s">
        <v>4778</v>
      </c>
      <c r="H6749" s="42">
        <v>343803.37939999998</v>
      </c>
      <c r="I6749" s="42">
        <v>644.28561852107805</v>
      </c>
      <c r="J6749" s="42">
        <v>67845.919455916097</v>
      </c>
      <c r="K6749" s="42">
        <v>68490.205074437195</v>
      </c>
      <c r="N6749" s="43"/>
    </row>
    <row r="6750" spans="1:14" x14ac:dyDescent="0.3">
      <c r="A6750" s="10" t="s">
        <v>9</v>
      </c>
      <c r="B6750" s="10" t="s">
        <v>116</v>
      </c>
      <c r="C6750" s="10" t="s">
        <v>4779</v>
      </c>
      <c r="D6750" s="10" t="s">
        <v>6540</v>
      </c>
      <c r="E6750" s="11" t="s">
        <v>6541</v>
      </c>
      <c r="F6750" s="10" t="s">
        <v>4788</v>
      </c>
      <c r="G6750" s="11" t="s">
        <v>4789</v>
      </c>
      <c r="H6750" s="42">
        <v>0</v>
      </c>
      <c r="I6750" s="42">
        <v>0</v>
      </c>
      <c r="J6750" s="42">
        <v>0</v>
      </c>
      <c r="K6750" s="42">
        <v>0</v>
      </c>
      <c r="N6750" s="43"/>
    </row>
    <row r="6751" spans="1:14" x14ac:dyDescent="0.3">
      <c r="A6751" s="10" t="s">
        <v>9</v>
      </c>
      <c r="B6751" s="10" t="s">
        <v>116</v>
      </c>
      <c r="C6751" s="10" t="s">
        <v>4779</v>
      </c>
      <c r="D6751" s="10" t="s">
        <v>6540</v>
      </c>
      <c r="E6751" s="11" t="s">
        <v>6541</v>
      </c>
      <c r="F6751" s="10" t="s">
        <v>4741</v>
      </c>
      <c r="G6751" s="11" t="s">
        <v>4742</v>
      </c>
      <c r="H6751" s="42">
        <v>194114.83009999999</v>
      </c>
      <c r="I6751" s="42">
        <v>363.77011057360102</v>
      </c>
      <c r="J6751" s="42">
        <v>38306.485373829302</v>
      </c>
      <c r="K6751" s="42">
        <v>38670.255484402798</v>
      </c>
      <c r="N6751" s="43"/>
    </row>
    <row r="6752" spans="1:14" x14ac:dyDescent="0.3">
      <c r="A6752" s="10" t="s">
        <v>9</v>
      </c>
      <c r="B6752" s="10" t="s">
        <v>116</v>
      </c>
      <c r="C6752" s="10" t="s">
        <v>4779</v>
      </c>
      <c r="D6752" s="10" t="s">
        <v>12</v>
      </c>
      <c r="E6752" s="11" t="s">
        <v>6542</v>
      </c>
      <c r="F6752" s="10" t="s">
        <v>13</v>
      </c>
      <c r="G6752" s="11" t="s">
        <v>415</v>
      </c>
      <c r="H6752" s="42">
        <v>0</v>
      </c>
      <c r="I6752" s="42">
        <v>0</v>
      </c>
      <c r="J6752" s="42">
        <v>0</v>
      </c>
      <c r="K6752" s="42">
        <v>0</v>
      </c>
      <c r="N6752" s="43"/>
    </row>
    <row r="6753" spans="1:14" x14ac:dyDescent="0.3">
      <c r="A6753" s="10" t="s">
        <v>9</v>
      </c>
      <c r="B6753" s="10" t="s">
        <v>116</v>
      </c>
      <c r="C6753" s="10" t="s">
        <v>4779</v>
      </c>
      <c r="D6753" s="10" t="s">
        <v>12</v>
      </c>
      <c r="E6753" s="11" t="s">
        <v>6542</v>
      </c>
      <c r="F6753" s="10" t="s">
        <v>416</v>
      </c>
      <c r="G6753" s="11" t="s">
        <v>417</v>
      </c>
      <c r="H6753" s="42">
        <v>347655.85950000002</v>
      </c>
      <c r="I6753" s="42">
        <v>1299.49551759272</v>
      </c>
      <c r="J6753" s="42">
        <v>74167.995453383293</v>
      </c>
      <c r="K6753" s="42">
        <v>75467.490970975996</v>
      </c>
      <c r="N6753" s="43"/>
    </row>
    <row r="6754" spans="1:14" x14ac:dyDescent="0.3">
      <c r="A6754" s="10" t="s">
        <v>9</v>
      </c>
      <c r="B6754" s="10" t="s">
        <v>116</v>
      </c>
      <c r="C6754" s="10" t="s">
        <v>4779</v>
      </c>
      <c r="D6754" s="10" t="s">
        <v>12</v>
      </c>
      <c r="E6754" s="11" t="s">
        <v>6542</v>
      </c>
      <c r="F6754" s="10" t="s">
        <v>4731</v>
      </c>
      <c r="G6754" s="11" t="s">
        <v>4732</v>
      </c>
      <c r="H6754" s="42">
        <v>0</v>
      </c>
      <c r="I6754" s="42">
        <v>0</v>
      </c>
      <c r="J6754" s="42">
        <v>0</v>
      </c>
      <c r="K6754" s="42">
        <v>0</v>
      </c>
      <c r="N6754" s="43"/>
    </row>
    <row r="6755" spans="1:14" x14ac:dyDescent="0.3">
      <c r="A6755" s="10" t="s">
        <v>9</v>
      </c>
      <c r="B6755" s="10" t="s">
        <v>116</v>
      </c>
      <c r="C6755" s="10" t="s">
        <v>4779</v>
      </c>
      <c r="D6755" s="10" t="s">
        <v>12</v>
      </c>
      <c r="E6755" s="11" t="s">
        <v>6542</v>
      </c>
      <c r="F6755" s="10" t="s">
        <v>4786</v>
      </c>
      <c r="G6755" s="11" t="s">
        <v>4787</v>
      </c>
      <c r="H6755" s="42">
        <v>216665.11420000001</v>
      </c>
      <c r="I6755" s="42">
        <v>809.86796870315595</v>
      </c>
      <c r="J6755" s="42">
        <v>46222.771073414297</v>
      </c>
      <c r="K6755" s="42">
        <v>47032.639042117502</v>
      </c>
      <c r="N6755" s="43"/>
    </row>
    <row r="6756" spans="1:14" x14ac:dyDescent="0.3">
      <c r="A6756" s="10" t="s">
        <v>9</v>
      </c>
      <c r="B6756" s="10" t="s">
        <v>116</v>
      </c>
      <c r="C6756" s="10" t="s">
        <v>4779</v>
      </c>
      <c r="D6756" s="10" t="s">
        <v>12</v>
      </c>
      <c r="E6756" s="11" t="s">
        <v>6542</v>
      </c>
      <c r="F6756" s="10" t="s">
        <v>5833</v>
      </c>
      <c r="G6756" s="11" t="s">
        <v>5834</v>
      </c>
      <c r="H6756" s="42">
        <v>0</v>
      </c>
      <c r="I6756" s="42">
        <v>0</v>
      </c>
      <c r="J6756" s="42">
        <v>0</v>
      </c>
      <c r="K6756" s="42">
        <v>0</v>
      </c>
      <c r="N6756" s="43"/>
    </row>
    <row r="6757" spans="1:14" x14ac:dyDescent="0.3">
      <c r="A6757" s="10" t="s">
        <v>9</v>
      </c>
      <c r="B6757" s="10" t="s">
        <v>116</v>
      </c>
      <c r="C6757" s="10" t="s">
        <v>4779</v>
      </c>
      <c r="D6757" s="10" t="s">
        <v>12</v>
      </c>
      <c r="E6757" s="11" t="s">
        <v>6542</v>
      </c>
      <c r="F6757" s="10" t="s">
        <v>4815</v>
      </c>
      <c r="G6757" s="11" t="s">
        <v>4816</v>
      </c>
      <c r="H6757" s="42">
        <v>176347.7641</v>
      </c>
      <c r="I6757" s="42">
        <v>659.16659467323097</v>
      </c>
      <c r="J6757" s="42">
        <v>37621.572629440001</v>
      </c>
      <c r="K6757" s="42">
        <v>38280.739224113298</v>
      </c>
      <c r="N6757" s="43"/>
    </row>
    <row r="6758" spans="1:14" x14ac:dyDescent="0.3">
      <c r="A6758" s="10" t="s">
        <v>9</v>
      </c>
      <c r="B6758" s="10" t="s">
        <v>116</v>
      </c>
      <c r="C6758" s="10" t="s">
        <v>4779</v>
      </c>
      <c r="D6758" s="10" t="s">
        <v>12</v>
      </c>
      <c r="E6758" s="11" t="s">
        <v>6542</v>
      </c>
      <c r="F6758" s="10" t="s">
        <v>4739</v>
      </c>
      <c r="G6758" s="11" t="s">
        <v>4740</v>
      </c>
      <c r="H6758" s="42">
        <v>69986.367800000007</v>
      </c>
      <c r="I6758" s="42">
        <v>261.60057064468799</v>
      </c>
      <c r="J6758" s="42">
        <v>14930.7093956893</v>
      </c>
      <c r="K6758" s="42">
        <v>15192.309966334</v>
      </c>
      <c r="N6758" s="43"/>
    </row>
    <row r="6759" spans="1:14" x14ac:dyDescent="0.3">
      <c r="A6759" s="10" t="s">
        <v>9</v>
      </c>
      <c r="B6759" s="10" t="s">
        <v>116</v>
      </c>
      <c r="C6759" s="10" t="s">
        <v>4779</v>
      </c>
      <c r="D6759" s="10" t="s">
        <v>12</v>
      </c>
      <c r="E6759" s="11" t="s">
        <v>6542</v>
      </c>
      <c r="F6759" s="10" t="s">
        <v>71</v>
      </c>
      <c r="G6759" s="11" t="s">
        <v>4778</v>
      </c>
      <c r="H6759" s="42">
        <v>0</v>
      </c>
      <c r="I6759" s="42">
        <v>0</v>
      </c>
      <c r="J6759" s="42">
        <v>0</v>
      </c>
      <c r="K6759" s="42">
        <v>0</v>
      </c>
      <c r="N6759" s="43"/>
    </row>
    <row r="6760" spans="1:14" x14ac:dyDescent="0.3">
      <c r="A6760" s="10" t="s">
        <v>9</v>
      </c>
      <c r="B6760" s="10" t="s">
        <v>116</v>
      </c>
      <c r="C6760" s="10" t="s">
        <v>4779</v>
      </c>
      <c r="D6760" s="10" t="s">
        <v>12</v>
      </c>
      <c r="E6760" s="11" t="s">
        <v>6542</v>
      </c>
      <c r="F6760" s="10" t="s">
        <v>4788</v>
      </c>
      <c r="G6760" s="11" t="s">
        <v>4789</v>
      </c>
      <c r="H6760" s="42">
        <v>0</v>
      </c>
      <c r="I6760" s="42">
        <v>0</v>
      </c>
      <c r="J6760" s="42">
        <v>0</v>
      </c>
      <c r="K6760" s="42">
        <v>0</v>
      </c>
      <c r="N6760" s="43"/>
    </row>
    <row r="6761" spans="1:14" x14ac:dyDescent="0.3">
      <c r="A6761" s="10" t="s">
        <v>9</v>
      </c>
      <c r="B6761" s="10" t="s">
        <v>116</v>
      </c>
      <c r="C6761" s="10" t="s">
        <v>4779</v>
      </c>
      <c r="D6761" s="10" t="s">
        <v>12</v>
      </c>
      <c r="E6761" s="11" t="s">
        <v>6542</v>
      </c>
      <c r="F6761" s="10" t="s">
        <v>4741</v>
      </c>
      <c r="G6761" s="11" t="s">
        <v>4742</v>
      </c>
      <c r="H6761" s="42">
        <v>20321.244999999999</v>
      </c>
      <c r="I6761" s="42">
        <v>75.958353845728396</v>
      </c>
      <c r="J6761" s="42">
        <v>4335.2814737773697</v>
      </c>
      <c r="K6761" s="42">
        <v>4411.2398276230997</v>
      </c>
      <c r="N6761" s="43"/>
    </row>
    <row r="6762" spans="1:14" x14ac:dyDescent="0.3">
      <c r="A6762" s="10" t="s">
        <v>9</v>
      </c>
      <c r="B6762" s="10" t="s">
        <v>116</v>
      </c>
      <c r="C6762" s="10" t="s">
        <v>4779</v>
      </c>
      <c r="D6762" s="10" t="s">
        <v>6543</v>
      </c>
      <c r="E6762" s="11" t="s">
        <v>6544</v>
      </c>
      <c r="F6762" s="10" t="s">
        <v>13</v>
      </c>
      <c r="G6762" s="11" t="s">
        <v>415</v>
      </c>
      <c r="H6762" s="42">
        <v>0</v>
      </c>
      <c r="I6762" s="42">
        <v>0</v>
      </c>
      <c r="J6762" s="42">
        <v>0</v>
      </c>
      <c r="K6762" s="42">
        <v>0</v>
      </c>
      <c r="N6762" s="43"/>
    </row>
    <row r="6763" spans="1:14" x14ac:dyDescent="0.3">
      <c r="A6763" s="10" t="s">
        <v>9</v>
      </c>
      <c r="B6763" s="10" t="s">
        <v>116</v>
      </c>
      <c r="C6763" s="10" t="s">
        <v>4779</v>
      </c>
      <c r="D6763" s="10" t="s">
        <v>6543</v>
      </c>
      <c r="E6763" s="11" t="s">
        <v>6544</v>
      </c>
      <c r="F6763" s="10" t="s">
        <v>416</v>
      </c>
      <c r="G6763" s="11" t="s">
        <v>417</v>
      </c>
      <c r="H6763" s="42">
        <v>657323.23049999995</v>
      </c>
      <c r="I6763" s="42">
        <v>3815.16423421328</v>
      </c>
      <c r="J6763" s="42">
        <v>137302.81281544399</v>
      </c>
      <c r="K6763" s="42">
        <v>141117.977049657</v>
      </c>
      <c r="N6763" s="43"/>
    </row>
    <row r="6764" spans="1:14" x14ac:dyDescent="0.3">
      <c r="A6764" s="10" t="s">
        <v>9</v>
      </c>
      <c r="B6764" s="10" t="s">
        <v>116</v>
      </c>
      <c r="C6764" s="10" t="s">
        <v>4779</v>
      </c>
      <c r="D6764" s="10" t="s">
        <v>6543</v>
      </c>
      <c r="E6764" s="11" t="s">
        <v>6544</v>
      </c>
      <c r="F6764" s="10" t="s">
        <v>4731</v>
      </c>
      <c r="G6764" s="11" t="s">
        <v>4732</v>
      </c>
      <c r="H6764" s="42">
        <v>0</v>
      </c>
      <c r="I6764" s="42">
        <v>0</v>
      </c>
      <c r="J6764" s="42">
        <v>0</v>
      </c>
      <c r="K6764" s="42">
        <v>0</v>
      </c>
      <c r="N6764" s="43"/>
    </row>
    <row r="6765" spans="1:14" x14ac:dyDescent="0.3">
      <c r="A6765" s="10" t="s">
        <v>9</v>
      </c>
      <c r="B6765" s="10" t="s">
        <v>116</v>
      </c>
      <c r="C6765" s="10" t="s">
        <v>4779</v>
      </c>
      <c r="D6765" s="10" t="s">
        <v>6543</v>
      </c>
      <c r="E6765" s="11" t="s">
        <v>6544</v>
      </c>
      <c r="F6765" s="10" t="s">
        <v>4786</v>
      </c>
      <c r="G6765" s="11" t="s">
        <v>4787</v>
      </c>
      <c r="H6765" s="42">
        <v>177555.1833</v>
      </c>
      <c r="I6765" s="42">
        <v>1030.54654611001</v>
      </c>
      <c r="J6765" s="42">
        <v>37088.0336550762</v>
      </c>
      <c r="K6765" s="42">
        <v>38118.580201186203</v>
      </c>
      <c r="N6765" s="43"/>
    </row>
    <row r="6766" spans="1:14" x14ac:dyDescent="0.3">
      <c r="A6766" s="10" t="s">
        <v>9</v>
      </c>
      <c r="B6766" s="10" t="s">
        <v>116</v>
      </c>
      <c r="C6766" s="10" t="s">
        <v>4779</v>
      </c>
      <c r="D6766" s="10" t="s">
        <v>6543</v>
      </c>
      <c r="E6766" s="11" t="s">
        <v>6544</v>
      </c>
      <c r="F6766" s="10" t="s">
        <v>4788</v>
      </c>
      <c r="G6766" s="11" t="s">
        <v>4789</v>
      </c>
      <c r="H6766" s="42">
        <v>0</v>
      </c>
      <c r="I6766" s="42">
        <v>0</v>
      </c>
      <c r="J6766" s="42">
        <v>0</v>
      </c>
      <c r="K6766" s="42">
        <v>0</v>
      </c>
      <c r="N6766" s="43"/>
    </row>
    <row r="6767" spans="1:14" x14ac:dyDescent="0.3">
      <c r="A6767" s="10" t="s">
        <v>9</v>
      </c>
      <c r="B6767" s="10" t="s">
        <v>116</v>
      </c>
      <c r="C6767" s="10" t="s">
        <v>4779</v>
      </c>
      <c r="D6767" s="10" t="s">
        <v>6543</v>
      </c>
      <c r="E6767" s="11" t="s">
        <v>6544</v>
      </c>
      <c r="F6767" s="10" t="s">
        <v>4741</v>
      </c>
      <c r="G6767" s="11" t="s">
        <v>4742</v>
      </c>
      <c r="H6767" s="42">
        <v>19641.785899999999</v>
      </c>
      <c r="I6767" s="42">
        <v>114.002724153971</v>
      </c>
      <c r="J6767" s="42">
        <v>4102.8101895569298</v>
      </c>
      <c r="K6767" s="42">
        <v>4216.8129137108999</v>
      </c>
      <c r="N6767" s="43"/>
    </row>
    <row r="6768" spans="1:14" x14ac:dyDescent="0.3">
      <c r="A6768" s="10" t="s">
        <v>9</v>
      </c>
      <c r="B6768" s="10" t="s">
        <v>116</v>
      </c>
      <c r="C6768" s="10" t="s">
        <v>4779</v>
      </c>
      <c r="D6768" s="10" t="s">
        <v>6545</v>
      </c>
      <c r="E6768" s="11" t="s">
        <v>6546</v>
      </c>
      <c r="F6768" s="10" t="s">
        <v>13</v>
      </c>
      <c r="G6768" s="11" t="s">
        <v>415</v>
      </c>
      <c r="H6768" s="42">
        <v>0</v>
      </c>
      <c r="I6768" s="42">
        <v>0</v>
      </c>
      <c r="J6768" s="42">
        <v>0</v>
      </c>
      <c r="K6768" s="42">
        <v>0</v>
      </c>
      <c r="N6768" s="43"/>
    </row>
    <row r="6769" spans="1:14" x14ac:dyDescent="0.3">
      <c r="A6769" s="10" t="s">
        <v>9</v>
      </c>
      <c r="B6769" s="10" t="s">
        <v>116</v>
      </c>
      <c r="C6769" s="10" t="s">
        <v>4779</v>
      </c>
      <c r="D6769" s="10" t="s">
        <v>6545</v>
      </c>
      <c r="E6769" s="11" t="s">
        <v>6546</v>
      </c>
      <c r="F6769" s="10" t="s">
        <v>416</v>
      </c>
      <c r="G6769" s="11" t="s">
        <v>417</v>
      </c>
      <c r="H6769" s="42">
        <v>1220604.098</v>
      </c>
      <c r="I6769" s="42">
        <v>2249.8780564100298</v>
      </c>
      <c r="J6769" s="42">
        <v>41716.518405306801</v>
      </c>
      <c r="K6769" s="42">
        <v>43966.396461716802</v>
      </c>
      <c r="N6769" s="43"/>
    </row>
    <row r="6770" spans="1:14" x14ac:dyDescent="0.3">
      <c r="A6770" s="10" t="s">
        <v>9</v>
      </c>
      <c r="B6770" s="10" t="s">
        <v>116</v>
      </c>
      <c r="C6770" s="10" t="s">
        <v>4779</v>
      </c>
      <c r="D6770" s="10" t="s">
        <v>6545</v>
      </c>
      <c r="E6770" s="11" t="s">
        <v>6546</v>
      </c>
      <c r="F6770" s="10" t="s">
        <v>15</v>
      </c>
      <c r="G6770" s="11" t="s">
        <v>418</v>
      </c>
      <c r="H6770" s="42">
        <v>57406.181600000004</v>
      </c>
      <c r="I6770" s="42">
        <v>105.813923140245</v>
      </c>
      <c r="J6770" s="42">
        <v>0</v>
      </c>
      <c r="K6770" s="42">
        <v>105.813923140245</v>
      </c>
      <c r="N6770" s="43"/>
    </row>
    <row r="6771" spans="1:14" x14ac:dyDescent="0.3">
      <c r="A6771" s="10" t="s">
        <v>9</v>
      </c>
      <c r="B6771" s="10" t="s">
        <v>116</v>
      </c>
      <c r="C6771" s="10" t="s">
        <v>4779</v>
      </c>
      <c r="D6771" s="10" t="s">
        <v>6545</v>
      </c>
      <c r="E6771" s="11" t="s">
        <v>6546</v>
      </c>
      <c r="F6771" s="10" t="s">
        <v>4784</v>
      </c>
      <c r="G6771" s="11" t="s">
        <v>4785</v>
      </c>
      <c r="H6771" s="42">
        <v>9292.3675000000003</v>
      </c>
      <c r="I6771" s="42">
        <v>17.128153026298701</v>
      </c>
      <c r="J6771" s="42">
        <v>317.58472817438798</v>
      </c>
      <c r="K6771" s="42">
        <v>334.71288120068601</v>
      </c>
      <c r="N6771" s="43"/>
    </row>
    <row r="6772" spans="1:14" x14ac:dyDescent="0.3">
      <c r="A6772" s="10" t="s">
        <v>9</v>
      </c>
      <c r="B6772" s="10" t="s">
        <v>116</v>
      </c>
      <c r="C6772" s="10" t="s">
        <v>4779</v>
      </c>
      <c r="D6772" s="10" t="s">
        <v>6545</v>
      </c>
      <c r="E6772" s="11" t="s">
        <v>6546</v>
      </c>
      <c r="F6772" s="10" t="s">
        <v>4731</v>
      </c>
      <c r="G6772" s="11" t="s">
        <v>4732</v>
      </c>
      <c r="H6772" s="42">
        <v>0</v>
      </c>
      <c r="I6772" s="42">
        <v>0</v>
      </c>
      <c r="J6772" s="42">
        <v>0</v>
      </c>
      <c r="K6772" s="42">
        <v>0</v>
      </c>
      <c r="N6772" s="43"/>
    </row>
    <row r="6773" spans="1:14" x14ac:dyDescent="0.3">
      <c r="A6773" s="10" t="s">
        <v>9</v>
      </c>
      <c r="B6773" s="10" t="s">
        <v>116</v>
      </c>
      <c r="C6773" s="10" t="s">
        <v>4779</v>
      </c>
      <c r="D6773" s="10" t="s">
        <v>6545</v>
      </c>
      <c r="E6773" s="11" t="s">
        <v>6546</v>
      </c>
      <c r="F6773" s="10" t="s">
        <v>4786</v>
      </c>
      <c r="G6773" s="11" t="s">
        <v>4787</v>
      </c>
      <c r="H6773" s="42">
        <v>403288.75040000002</v>
      </c>
      <c r="I6773" s="42">
        <v>743.36184134136295</v>
      </c>
      <c r="J6773" s="42">
        <v>13783.1772027684</v>
      </c>
      <c r="K6773" s="42">
        <v>14526.539044109801</v>
      </c>
      <c r="N6773" s="43"/>
    </row>
    <row r="6774" spans="1:14" x14ac:dyDescent="0.3">
      <c r="A6774" s="10" t="s">
        <v>9</v>
      </c>
      <c r="B6774" s="10" t="s">
        <v>116</v>
      </c>
      <c r="C6774" s="10" t="s">
        <v>4779</v>
      </c>
      <c r="D6774" s="10" t="s">
        <v>6545</v>
      </c>
      <c r="E6774" s="11" t="s">
        <v>6546</v>
      </c>
      <c r="F6774" s="10" t="s">
        <v>5833</v>
      </c>
      <c r="G6774" s="11" t="s">
        <v>5834</v>
      </c>
      <c r="H6774" s="42">
        <v>20856.202700000002</v>
      </c>
      <c r="I6774" s="42">
        <v>38.443187903470402</v>
      </c>
      <c r="J6774" s="42">
        <v>712.801278791404</v>
      </c>
      <c r="K6774" s="42">
        <v>751.24446669487395</v>
      </c>
      <c r="N6774" s="43"/>
    </row>
    <row r="6775" spans="1:14" x14ac:dyDescent="0.3">
      <c r="A6775" s="10" t="s">
        <v>9</v>
      </c>
      <c r="B6775" s="10" t="s">
        <v>116</v>
      </c>
      <c r="C6775" s="10" t="s">
        <v>4779</v>
      </c>
      <c r="D6775" s="10" t="s">
        <v>6545</v>
      </c>
      <c r="E6775" s="11" t="s">
        <v>6546</v>
      </c>
      <c r="F6775" s="10" t="s">
        <v>4815</v>
      </c>
      <c r="G6775" s="11" t="s">
        <v>4816</v>
      </c>
      <c r="H6775" s="42">
        <v>106139.4868</v>
      </c>
      <c r="I6775" s="42">
        <v>195.64157012261199</v>
      </c>
      <c r="J6775" s="42">
        <v>3627.5233395918999</v>
      </c>
      <c r="K6775" s="42">
        <v>3823.16490971451</v>
      </c>
      <c r="N6775" s="43"/>
    </row>
    <row r="6776" spans="1:14" x14ac:dyDescent="0.3">
      <c r="A6776" s="10" t="s">
        <v>9</v>
      </c>
      <c r="B6776" s="10" t="s">
        <v>116</v>
      </c>
      <c r="C6776" s="10" t="s">
        <v>4779</v>
      </c>
      <c r="D6776" s="10" t="s">
        <v>6545</v>
      </c>
      <c r="E6776" s="11" t="s">
        <v>6546</v>
      </c>
      <c r="F6776" s="10" t="s">
        <v>4739</v>
      </c>
      <c r="G6776" s="11" t="s">
        <v>4740</v>
      </c>
      <c r="H6776" s="42">
        <v>192661.75320000001</v>
      </c>
      <c r="I6776" s="42">
        <v>355.12370607859299</v>
      </c>
      <c r="J6776" s="42">
        <v>6584.5900308156397</v>
      </c>
      <c r="K6776" s="42">
        <v>6939.7137368942304</v>
      </c>
      <c r="N6776" s="43"/>
    </row>
    <row r="6777" spans="1:14" x14ac:dyDescent="0.3">
      <c r="A6777" s="10" t="s">
        <v>9</v>
      </c>
      <c r="B6777" s="10" t="s">
        <v>116</v>
      </c>
      <c r="C6777" s="10" t="s">
        <v>4779</v>
      </c>
      <c r="D6777" s="10" t="s">
        <v>6545</v>
      </c>
      <c r="E6777" s="11" t="s">
        <v>6546</v>
      </c>
      <c r="F6777" s="10" t="s">
        <v>71</v>
      </c>
      <c r="G6777" s="11" t="s">
        <v>4778</v>
      </c>
      <c r="H6777" s="42">
        <v>82185.828299999994</v>
      </c>
      <c r="I6777" s="42">
        <v>151.48899787704201</v>
      </c>
      <c r="J6777" s="42">
        <v>2808.8604847423599</v>
      </c>
      <c r="K6777" s="42">
        <v>2960.3494826194101</v>
      </c>
      <c r="N6777" s="43"/>
    </row>
    <row r="6778" spans="1:14" x14ac:dyDescent="0.3">
      <c r="A6778" s="10" t="s">
        <v>9</v>
      </c>
      <c r="B6778" s="10" t="s">
        <v>116</v>
      </c>
      <c r="C6778" s="10" t="s">
        <v>4779</v>
      </c>
      <c r="D6778" s="10" t="s">
        <v>6545</v>
      </c>
      <c r="E6778" s="11" t="s">
        <v>6546</v>
      </c>
      <c r="F6778" s="10" t="s">
        <v>4788</v>
      </c>
      <c r="G6778" s="11" t="s">
        <v>4789</v>
      </c>
      <c r="H6778" s="42">
        <v>0</v>
      </c>
      <c r="I6778" s="42">
        <v>0</v>
      </c>
      <c r="J6778" s="42">
        <v>0</v>
      </c>
      <c r="K6778" s="42">
        <v>0</v>
      </c>
      <c r="N6778" s="43"/>
    </row>
    <row r="6779" spans="1:14" x14ac:dyDescent="0.3">
      <c r="A6779" s="10" t="s">
        <v>9</v>
      </c>
      <c r="B6779" s="10" t="s">
        <v>116</v>
      </c>
      <c r="C6779" s="10" t="s">
        <v>4779</v>
      </c>
      <c r="D6779" s="10" t="s">
        <v>6545</v>
      </c>
      <c r="E6779" s="11" t="s">
        <v>6546</v>
      </c>
      <c r="F6779" s="10" t="s">
        <v>4741</v>
      </c>
      <c r="G6779" s="11" t="s">
        <v>4742</v>
      </c>
      <c r="H6779" s="42">
        <v>102629.0368</v>
      </c>
      <c r="I6779" s="42">
        <v>189.170934534899</v>
      </c>
      <c r="J6779" s="42">
        <v>3507.5468867260201</v>
      </c>
      <c r="K6779" s="42">
        <v>3696.7178212609201</v>
      </c>
      <c r="N6779" s="43"/>
    </row>
    <row r="6780" spans="1:14" x14ac:dyDescent="0.3">
      <c r="A6780" s="10" t="s">
        <v>9</v>
      </c>
      <c r="B6780" s="10" t="s">
        <v>116</v>
      </c>
      <c r="C6780" s="10" t="s">
        <v>4779</v>
      </c>
      <c r="D6780" s="10" t="s">
        <v>6547</v>
      </c>
      <c r="E6780" s="11" t="s">
        <v>6548</v>
      </c>
      <c r="F6780" s="10" t="s">
        <v>13</v>
      </c>
      <c r="G6780" s="11" t="s">
        <v>415</v>
      </c>
      <c r="H6780" s="42">
        <v>0</v>
      </c>
      <c r="I6780" s="42">
        <v>0</v>
      </c>
      <c r="J6780" s="42">
        <v>0</v>
      </c>
      <c r="K6780" s="42">
        <v>0</v>
      </c>
      <c r="N6780" s="43"/>
    </row>
    <row r="6781" spans="1:14" x14ac:dyDescent="0.3">
      <c r="A6781" s="10" t="s">
        <v>9</v>
      </c>
      <c r="B6781" s="10" t="s">
        <v>116</v>
      </c>
      <c r="C6781" s="10" t="s">
        <v>4779</v>
      </c>
      <c r="D6781" s="10" t="s">
        <v>6547</v>
      </c>
      <c r="E6781" s="11" t="s">
        <v>6548</v>
      </c>
      <c r="F6781" s="10" t="s">
        <v>416</v>
      </c>
      <c r="G6781" s="11" t="s">
        <v>417</v>
      </c>
      <c r="H6781" s="42">
        <v>1178867.4212</v>
      </c>
      <c r="I6781" s="42">
        <v>1833.57613044191</v>
      </c>
      <c r="J6781" s="42">
        <v>19355.748732165401</v>
      </c>
      <c r="K6781" s="42">
        <v>21189.3248626073</v>
      </c>
      <c r="N6781" s="43"/>
    </row>
    <row r="6782" spans="1:14" x14ac:dyDescent="0.3">
      <c r="A6782" s="10" t="s">
        <v>9</v>
      </c>
      <c r="B6782" s="10" t="s">
        <v>116</v>
      </c>
      <c r="C6782" s="10" t="s">
        <v>4779</v>
      </c>
      <c r="D6782" s="10" t="s">
        <v>6547</v>
      </c>
      <c r="E6782" s="11" t="s">
        <v>6548</v>
      </c>
      <c r="F6782" s="10" t="s">
        <v>4731</v>
      </c>
      <c r="G6782" s="11" t="s">
        <v>4732</v>
      </c>
      <c r="H6782" s="42">
        <v>0</v>
      </c>
      <c r="I6782" s="42">
        <v>0</v>
      </c>
      <c r="J6782" s="42">
        <v>0</v>
      </c>
      <c r="K6782" s="42">
        <v>0</v>
      </c>
      <c r="N6782" s="43"/>
    </row>
    <row r="6783" spans="1:14" x14ac:dyDescent="0.3">
      <c r="A6783" s="10" t="s">
        <v>9</v>
      </c>
      <c r="B6783" s="10" t="s">
        <v>116</v>
      </c>
      <c r="C6783" s="10" t="s">
        <v>4779</v>
      </c>
      <c r="D6783" s="10" t="s">
        <v>6547</v>
      </c>
      <c r="E6783" s="11" t="s">
        <v>6548</v>
      </c>
      <c r="F6783" s="10" t="s">
        <v>4786</v>
      </c>
      <c r="G6783" s="11" t="s">
        <v>4787</v>
      </c>
      <c r="H6783" s="42">
        <v>0</v>
      </c>
      <c r="I6783" s="42">
        <v>0</v>
      </c>
      <c r="J6783" s="42">
        <v>0</v>
      </c>
      <c r="K6783" s="42">
        <v>0</v>
      </c>
      <c r="N6783" s="43"/>
    </row>
    <row r="6784" spans="1:14" x14ac:dyDescent="0.3">
      <c r="A6784" s="10" t="s">
        <v>9</v>
      </c>
      <c r="B6784" s="10" t="s">
        <v>116</v>
      </c>
      <c r="C6784" s="10" t="s">
        <v>4779</v>
      </c>
      <c r="D6784" s="10" t="s">
        <v>6547</v>
      </c>
      <c r="E6784" s="11" t="s">
        <v>6548</v>
      </c>
      <c r="F6784" s="10" t="s">
        <v>4739</v>
      </c>
      <c r="G6784" s="11" t="s">
        <v>4740</v>
      </c>
      <c r="H6784" s="42">
        <v>25461.114799999999</v>
      </c>
      <c r="I6784" s="42">
        <v>39.601478123122298</v>
      </c>
      <c r="J6784" s="42">
        <v>418.04441454457901</v>
      </c>
      <c r="K6784" s="42">
        <v>457.64589266770099</v>
      </c>
      <c r="N6784" s="43"/>
    </row>
    <row r="6785" spans="1:14" x14ac:dyDescent="0.3">
      <c r="A6785" s="10" t="s">
        <v>9</v>
      </c>
      <c r="B6785" s="10" t="s">
        <v>116</v>
      </c>
      <c r="C6785" s="10" t="s">
        <v>4779</v>
      </c>
      <c r="D6785" s="10" t="s">
        <v>6547</v>
      </c>
      <c r="E6785" s="11" t="s">
        <v>6548</v>
      </c>
      <c r="F6785" s="10" t="s">
        <v>4741</v>
      </c>
      <c r="G6785" s="11" t="s">
        <v>4742</v>
      </c>
      <c r="H6785" s="42">
        <v>84217.533599999995</v>
      </c>
      <c r="I6785" s="42">
        <v>130.98950456109699</v>
      </c>
      <c r="J6785" s="42">
        <v>1382.76229426284</v>
      </c>
      <c r="K6785" s="42">
        <v>1513.7517988239299</v>
      </c>
      <c r="N6785" s="43"/>
    </row>
    <row r="6786" spans="1:14" x14ac:dyDescent="0.3">
      <c r="A6786" s="10" t="s">
        <v>9</v>
      </c>
      <c r="B6786" s="10" t="s">
        <v>116</v>
      </c>
      <c r="C6786" s="10" t="s">
        <v>4779</v>
      </c>
      <c r="D6786" s="10" t="s">
        <v>6549</v>
      </c>
      <c r="E6786" s="11" t="s">
        <v>6550</v>
      </c>
      <c r="F6786" s="10" t="s">
        <v>416</v>
      </c>
      <c r="G6786" s="11" t="s">
        <v>417</v>
      </c>
      <c r="H6786" s="42">
        <v>116785.33779999999</v>
      </c>
      <c r="I6786" s="42">
        <v>758.63454545454499</v>
      </c>
      <c r="J6786" s="42">
        <v>4405.0009386281599</v>
      </c>
      <c r="K6786" s="42">
        <v>5163.6354840826998</v>
      </c>
      <c r="N6786" s="43"/>
    </row>
    <row r="6787" spans="1:14" x14ac:dyDescent="0.3">
      <c r="A6787" s="10" t="s">
        <v>9</v>
      </c>
      <c r="B6787" s="10" t="s">
        <v>116</v>
      </c>
      <c r="C6787" s="10" t="s">
        <v>4779</v>
      </c>
      <c r="D6787" s="10" t="s">
        <v>6549</v>
      </c>
      <c r="E6787" s="11" t="s">
        <v>6550</v>
      </c>
      <c r="F6787" s="10" t="s">
        <v>4731</v>
      </c>
      <c r="G6787" s="11" t="s">
        <v>4732</v>
      </c>
      <c r="H6787" s="42">
        <v>0</v>
      </c>
      <c r="I6787" s="42">
        <v>0</v>
      </c>
      <c r="J6787" s="42">
        <v>0</v>
      </c>
      <c r="K6787" s="42">
        <v>0</v>
      </c>
      <c r="N6787" s="43"/>
    </row>
    <row r="6788" spans="1:14" x14ac:dyDescent="0.3">
      <c r="A6788" s="10" t="s">
        <v>9</v>
      </c>
      <c r="B6788" s="10" t="s">
        <v>116</v>
      </c>
      <c r="C6788" s="10" t="s">
        <v>4779</v>
      </c>
      <c r="D6788" s="10" t="s">
        <v>6549</v>
      </c>
      <c r="E6788" s="11" t="s">
        <v>6550</v>
      </c>
      <c r="F6788" s="10" t="s">
        <v>4786</v>
      </c>
      <c r="G6788" s="11" t="s">
        <v>4787</v>
      </c>
      <c r="H6788" s="42">
        <v>0</v>
      </c>
      <c r="I6788" s="42">
        <v>0</v>
      </c>
      <c r="J6788" s="42">
        <v>0</v>
      </c>
      <c r="K6788" s="42">
        <v>0</v>
      </c>
      <c r="N6788" s="43"/>
    </row>
    <row r="6789" spans="1:14" x14ac:dyDescent="0.3">
      <c r="A6789" s="10" t="s">
        <v>9</v>
      </c>
      <c r="B6789" s="10" t="s">
        <v>116</v>
      </c>
      <c r="C6789" s="10" t="s">
        <v>4779</v>
      </c>
      <c r="D6789" s="10" t="s">
        <v>6549</v>
      </c>
      <c r="E6789" s="11" t="s">
        <v>6550</v>
      </c>
      <c r="F6789" s="10" t="s">
        <v>4794</v>
      </c>
      <c r="G6789" s="11" t="s">
        <v>4795</v>
      </c>
      <c r="H6789" s="42">
        <v>4120.8040000000001</v>
      </c>
      <c r="I6789" s="42">
        <v>26.7686363636364</v>
      </c>
      <c r="J6789" s="42">
        <v>155.431714801444</v>
      </c>
      <c r="K6789" s="42">
        <v>182.20035116508001</v>
      </c>
      <c r="N6789" s="43"/>
    </row>
    <row r="6790" spans="1:14" x14ac:dyDescent="0.3">
      <c r="A6790" s="10" t="s">
        <v>9</v>
      </c>
      <c r="B6790" s="10" t="s">
        <v>116</v>
      </c>
      <c r="C6790" s="10" t="s">
        <v>4779</v>
      </c>
      <c r="D6790" s="10" t="s">
        <v>6549</v>
      </c>
      <c r="E6790" s="11" t="s">
        <v>6550</v>
      </c>
      <c r="F6790" s="10" t="s">
        <v>4788</v>
      </c>
      <c r="G6790" s="11" t="s">
        <v>4789</v>
      </c>
      <c r="H6790" s="42">
        <v>0</v>
      </c>
      <c r="I6790" s="42">
        <v>0</v>
      </c>
      <c r="J6790" s="42">
        <v>0</v>
      </c>
      <c r="K6790" s="42">
        <v>0</v>
      </c>
      <c r="N6790" s="43"/>
    </row>
    <row r="6791" spans="1:14" x14ac:dyDescent="0.3">
      <c r="A6791" s="10" t="s">
        <v>9</v>
      </c>
      <c r="B6791" s="10" t="s">
        <v>116</v>
      </c>
      <c r="C6791" s="10" t="s">
        <v>4779</v>
      </c>
      <c r="D6791" s="10" t="s">
        <v>6549</v>
      </c>
      <c r="E6791" s="11" t="s">
        <v>6550</v>
      </c>
      <c r="F6791" s="10" t="s">
        <v>4741</v>
      </c>
      <c r="G6791" s="11" t="s">
        <v>4742</v>
      </c>
      <c r="H6791" s="42">
        <v>3018.5828000000001</v>
      </c>
      <c r="I6791" s="42">
        <v>19.6086363636364</v>
      </c>
      <c r="J6791" s="42">
        <v>113.857274368231</v>
      </c>
      <c r="K6791" s="42">
        <v>133.46591073186701</v>
      </c>
      <c r="N6791" s="43"/>
    </row>
    <row r="6792" spans="1:14" x14ac:dyDescent="0.3">
      <c r="A6792" s="10" t="s">
        <v>9</v>
      </c>
      <c r="B6792" s="10" t="s">
        <v>116</v>
      </c>
      <c r="C6792" s="10" t="s">
        <v>11</v>
      </c>
      <c r="D6792" s="10" t="s">
        <v>115</v>
      </c>
      <c r="E6792" s="11" t="s">
        <v>509</v>
      </c>
      <c r="F6792" s="10" t="s">
        <v>25</v>
      </c>
      <c r="G6792" s="11" t="s">
        <v>4887</v>
      </c>
      <c r="H6792" s="42">
        <v>1106209.3466</v>
      </c>
      <c r="I6792" s="42">
        <v>1412.6288424043801</v>
      </c>
      <c r="J6792" s="42">
        <v>0</v>
      </c>
      <c r="K6792" s="42">
        <v>1412.6288424043801</v>
      </c>
      <c r="N6792" s="43"/>
    </row>
    <row r="6793" spans="1:14" x14ac:dyDescent="0.3">
      <c r="A6793" s="10" t="s">
        <v>9</v>
      </c>
      <c r="B6793" s="10" t="s">
        <v>116</v>
      </c>
      <c r="C6793" s="10" t="s">
        <v>11</v>
      </c>
      <c r="D6793" s="10" t="s">
        <v>115</v>
      </c>
      <c r="E6793" s="11" t="s">
        <v>509</v>
      </c>
      <c r="F6793" s="10" t="s">
        <v>13</v>
      </c>
      <c r="G6793" s="11" t="s">
        <v>415</v>
      </c>
      <c r="H6793" s="42">
        <v>0</v>
      </c>
      <c r="I6793" s="42">
        <v>0</v>
      </c>
      <c r="J6793" s="42">
        <v>0</v>
      </c>
      <c r="K6793" s="42">
        <v>0</v>
      </c>
      <c r="N6793" s="43"/>
    </row>
    <row r="6794" spans="1:14" x14ac:dyDescent="0.3">
      <c r="A6794" s="10" t="s">
        <v>9</v>
      </c>
      <c r="B6794" s="10" t="s">
        <v>116</v>
      </c>
      <c r="C6794" s="10" t="s">
        <v>11</v>
      </c>
      <c r="D6794" s="10" t="s">
        <v>115</v>
      </c>
      <c r="E6794" s="11" t="s">
        <v>509</v>
      </c>
      <c r="F6794" s="10" t="s">
        <v>15</v>
      </c>
      <c r="G6794" s="11" t="s">
        <v>418</v>
      </c>
      <c r="H6794" s="42">
        <v>1086198.1995999999</v>
      </c>
      <c r="I6794" s="42">
        <v>1460.93808347717</v>
      </c>
      <c r="J6794" s="42">
        <v>0</v>
      </c>
      <c r="K6794" s="42">
        <v>1460.93808347717</v>
      </c>
      <c r="N6794" s="43"/>
    </row>
    <row r="6795" spans="1:14" x14ac:dyDescent="0.3">
      <c r="A6795" s="10" t="s">
        <v>9</v>
      </c>
      <c r="B6795" s="10" t="s">
        <v>116</v>
      </c>
      <c r="C6795" s="10" t="s">
        <v>11</v>
      </c>
      <c r="D6795" s="10" t="s">
        <v>115</v>
      </c>
      <c r="E6795" s="11" t="s">
        <v>509</v>
      </c>
      <c r="F6795" s="10" t="s">
        <v>16</v>
      </c>
      <c r="G6795" s="11" t="s">
        <v>426</v>
      </c>
      <c r="H6795" s="42">
        <v>179588.07190000001</v>
      </c>
      <c r="I6795" s="42">
        <v>241.54620536395601</v>
      </c>
      <c r="J6795" s="42">
        <v>0</v>
      </c>
      <c r="K6795" s="42">
        <v>241.54620536395601</v>
      </c>
      <c r="N6795" s="43"/>
    </row>
    <row r="6796" spans="1:14" x14ac:dyDescent="0.3">
      <c r="A6796" s="10" t="s">
        <v>9</v>
      </c>
      <c r="B6796" s="10" t="s">
        <v>116</v>
      </c>
      <c r="C6796" s="10" t="s">
        <v>11</v>
      </c>
      <c r="D6796" s="10" t="s">
        <v>115</v>
      </c>
      <c r="E6796" s="11" t="s">
        <v>509</v>
      </c>
      <c r="F6796" s="10" t="s">
        <v>17</v>
      </c>
      <c r="G6796" s="11" t="s">
        <v>4798</v>
      </c>
      <c r="H6796" s="42">
        <v>0</v>
      </c>
      <c r="I6796" s="42">
        <v>0</v>
      </c>
      <c r="J6796" s="42">
        <v>0</v>
      </c>
      <c r="K6796" s="42">
        <v>0</v>
      </c>
      <c r="N6796" s="43"/>
    </row>
    <row r="6797" spans="1:14" x14ac:dyDescent="0.3">
      <c r="A6797" s="10" t="s">
        <v>9</v>
      </c>
      <c r="B6797" s="10" t="s">
        <v>116</v>
      </c>
      <c r="C6797" s="10" t="s">
        <v>11</v>
      </c>
      <c r="D6797" s="10" t="s">
        <v>115</v>
      </c>
      <c r="E6797" s="11" t="s">
        <v>509</v>
      </c>
      <c r="F6797" s="10" t="s">
        <v>18</v>
      </c>
      <c r="G6797" s="11" t="s">
        <v>4799</v>
      </c>
      <c r="H6797" s="42">
        <v>1549411.5708999999</v>
      </c>
      <c r="I6797" s="42">
        <v>2083.9607097262701</v>
      </c>
      <c r="J6797" s="42">
        <v>13289.7196399976</v>
      </c>
      <c r="K6797" s="42">
        <v>15373.6803497239</v>
      </c>
      <c r="N6797" s="43"/>
    </row>
    <row r="6798" spans="1:14" x14ac:dyDescent="0.3">
      <c r="A6798" s="10" t="s">
        <v>9</v>
      </c>
      <c r="B6798" s="10" t="s">
        <v>116</v>
      </c>
      <c r="C6798" s="10" t="s">
        <v>11</v>
      </c>
      <c r="D6798" s="10" t="s">
        <v>205</v>
      </c>
      <c r="E6798" s="11" t="s">
        <v>624</v>
      </c>
      <c r="F6798" s="10" t="s">
        <v>15</v>
      </c>
      <c r="G6798" s="11" t="s">
        <v>418</v>
      </c>
      <c r="H6798" s="42">
        <v>843389.81319999998</v>
      </c>
      <c r="I6798" s="42">
        <v>4899.1960427248396</v>
      </c>
      <c r="J6798" s="42">
        <v>0</v>
      </c>
      <c r="K6798" s="42">
        <v>4899.1960427248396</v>
      </c>
      <c r="N6798" s="43"/>
    </row>
    <row r="6799" spans="1:14" x14ac:dyDescent="0.3">
      <c r="A6799" s="10" t="s">
        <v>9</v>
      </c>
      <c r="B6799" s="10" t="s">
        <v>116</v>
      </c>
      <c r="C6799" s="10" t="s">
        <v>11</v>
      </c>
      <c r="D6799" s="10" t="s">
        <v>205</v>
      </c>
      <c r="E6799" s="11" t="s">
        <v>624</v>
      </c>
      <c r="F6799" s="10" t="s">
        <v>16</v>
      </c>
      <c r="G6799" s="11" t="s">
        <v>426</v>
      </c>
      <c r="H6799" s="42">
        <v>37582.693700000003</v>
      </c>
      <c r="I6799" s="42">
        <v>218.31539991887101</v>
      </c>
      <c r="J6799" s="42">
        <v>0</v>
      </c>
      <c r="K6799" s="42">
        <v>218.31539991887101</v>
      </c>
      <c r="N6799" s="43"/>
    </row>
    <row r="6800" spans="1:14" x14ac:dyDescent="0.3">
      <c r="A6800" s="10" t="s">
        <v>9</v>
      </c>
      <c r="B6800" s="10" t="s">
        <v>116</v>
      </c>
      <c r="C6800" s="10" t="s">
        <v>11</v>
      </c>
      <c r="D6800" s="10" t="s">
        <v>205</v>
      </c>
      <c r="E6800" s="11" t="s">
        <v>624</v>
      </c>
      <c r="F6800" s="10" t="s">
        <v>17</v>
      </c>
      <c r="G6800" s="11" t="s">
        <v>4798</v>
      </c>
      <c r="H6800" s="42">
        <v>0</v>
      </c>
      <c r="I6800" s="42">
        <v>0</v>
      </c>
      <c r="J6800" s="42">
        <v>0</v>
      </c>
      <c r="K6800" s="42">
        <v>0</v>
      </c>
      <c r="N6800" s="43"/>
    </row>
    <row r="6801" spans="1:14" x14ac:dyDescent="0.3">
      <c r="A6801" s="10" t="s">
        <v>9</v>
      </c>
      <c r="B6801" s="10" t="s">
        <v>116</v>
      </c>
      <c r="C6801" s="10" t="s">
        <v>11</v>
      </c>
      <c r="D6801" s="10" t="s">
        <v>205</v>
      </c>
      <c r="E6801" s="11" t="s">
        <v>624</v>
      </c>
      <c r="F6801" s="10" t="s">
        <v>18</v>
      </c>
      <c r="G6801" s="11" t="s">
        <v>4799</v>
      </c>
      <c r="H6801" s="42">
        <v>988083.18400000001</v>
      </c>
      <c r="I6801" s="42">
        <v>5739.7103324125001</v>
      </c>
      <c r="J6801" s="42">
        <v>94908.936661923304</v>
      </c>
      <c r="K6801" s="42">
        <v>100648.646994336</v>
      </c>
      <c r="N6801" s="43"/>
    </row>
    <row r="6802" spans="1:14" x14ac:dyDescent="0.3">
      <c r="A6802" s="10" t="s">
        <v>9</v>
      </c>
      <c r="B6802" s="10" t="s">
        <v>116</v>
      </c>
      <c r="C6802" s="10" t="s">
        <v>11</v>
      </c>
      <c r="D6802" s="10" t="s">
        <v>207</v>
      </c>
      <c r="E6802" s="11" t="s">
        <v>625</v>
      </c>
      <c r="F6802" s="10" t="s">
        <v>15</v>
      </c>
      <c r="G6802" s="11" t="s">
        <v>418</v>
      </c>
      <c r="H6802" s="42">
        <v>1274550.2635999999</v>
      </c>
      <c r="I6802" s="42">
        <v>2312.4421314067499</v>
      </c>
      <c r="J6802" s="42">
        <v>0</v>
      </c>
      <c r="K6802" s="42">
        <v>2312.4421314067499</v>
      </c>
      <c r="N6802" s="43"/>
    </row>
    <row r="6803" spans="1:14" x14ac:dyDescent="0.3">
      <c r="A6803" s="10" t="s">
        <v>9</v>
      </c>
      <c r="B6803" s="10" t="s">
        <v>116</v>
      </c>
      <c r="C6803" s="10" t="s">
        <v>11</v>
      </c>
      <c r="D6803" s="10" t="s">
        <v>207</v>
      </c>
      <c r="E6803" s="11" t="s">
        <v>625</v>
      </c>
      <c r="F6803" s="10" t="s">
        <v>16</v>
      </c>
      <c r="G6803" s="11" t="s">
        <v>426</v>
      </c>
      <c r="H6803" s="42">
        <v>118192.58689999999</v>
      </c>
      <c r="I6803" s="42">
        <v>214.439183268226</v>
      </c>
      <c r="J6803" s="42">
        <v>0</v>
      </c>
      <c r="K6803" s="42">
        <v>214.439183268226</v>
      </c>
      <c r="N6803" s="43"/>
    </row>
    <row r="6804" spans="1:14" x14ac:dyDescent="0.3">
      <c r="A6804" s="10" t="s">
        <v>9</v>
      </c>
      <c r="B6804" s="10" t="s">
        <v>116</v>
      </c>
      <c r="C6804" s="10" t="s">
        <v>11</v>
      </c>
      <c r="D6804" s="10" t="s">
        <v>207</v>
      </c>
      <c r="E6804" s="11" t="s">
        <v>625</v>
      </c>
      <c r="F6804" s="10" t="s">
        <v>17</v>
      </c>
      <c r="G6804" s="11" t="s">
        <v>4798</v>
      </c>
      <c r="H6804" s="42">
        <v>0</v>
      </c>
      <c r="I6804" s="42">
        <v>0</v>
      </c>
      <c r="J6804" s="42">
        <v>0</v>
      </c>
      <c r="K6804" s="42">
        <v>0</v>
      </c>
      <c r="N6804" s="43"/>
    </row>
    <row r="6805" spans="1:14" x14ac:dyDescent="0.3">
      <c r="A6805" s="10" t="s">
        <v>9</v>
      </c>
      <c r="B6805" s="10" t="s">
        <v>116</v>
      </c>
      <c r="C6805" s="10" t="s">
        <v>11</v>
      </c>
      <c r="D6805" s="10" t="s">
        <v>207</v>
      </c>
      <c r="E6805" s="11" t="s">
        <v>625</v>
      </c>
      <c r="F6805" s="10" t="s">
        <v>18</v>
      </c>
      <c r="G6805" s="11" t="s">
        <v>4799</v>
      </c>
      <c r="H6805" s="42">
        <v>2067646.6425000001</v>
      </c>
      <c r="I6805" s="42">
        <v>3751.3728142351802</v>
      </c>
      <c r="J6805" s="42">
        <v>49299.092634634602</v>
      </c>
      <c r="K6805" s="42">
        <v>53050.465448869698</v>
      </c>
      <c r="N6805" s="43"/>
    </row>
    <row r="6806" spans="1:14" x14ac:dyDescent="0.3">
      <c r="A6806" s="10" t="s">
        <v>9</v>
      </c>
      <c r="B6806" s="10" t="s">
        <v>116</v>
      </c>
      <c r="C6806" s="10" t="s">
        <v>11</v>
      </c>
      <c r="D6806" s="10" t="s">
        <v>206</v>
      </c>
      <c r="E6806" s="11" t="s">
        <v>3026</v>
      </c>
      <c r="F6806" s="10" t="s">
        <v>13</v>
      </c>
      <c r="G6806" s="11" t="s">
        <v>415</v>
      </c>
      <c r="H6806" s="42">
        <v>0</v>
      </c>
      <c r="I6806" s="42">
        <v>0</v>
      </c>
      <c r="J6806" s="42">
        <v>0</v>
      </c>
      <c r="K6806" s="42">
        <v>0</v>
      </c>
      <c r="N6806" s="43"/>
    </row>
    <row r="6807" spans="1:14" x14ac:dyDescent="0.3">
      <c r="A6807" s="10" t="s">
        <v>9</v>
      </c>
      <c r="B6807" s="10" t="s">
        <v>116</v>
      </c>
      <c r="C6807" s="10" t="s">
        <v>11</v>
      </c>
      <c r="D6807" s="10" t="s">
        <v>206</v>
      </c>
      <c r="E6807" s="11" t="s">
        <v>3026</v>
      </c>
      <c r="F6807" s="10" t="s">
        <v>15</v>
      </c>
      <c r="G6807" s="11" t="s">
        <v>418</v>
      </c>
      <c r="H6807" s="42">
        <v>5135910.0449000001</v>
      </c>
      <c r="I6807" s="42">
        <v>17101.112731336802</v>
      </c>
      <c r="J6807" s="42">
        <v>0</v>
      </c>
      <c r="K6807" s="42">
        <v>17101.112731336802</v>
      </c>
      <c r="N6807" s="43"/>
    </row>
    <row r="6808" spans="1:14" x14ac:dyDescent="0.3">
      <c r="A6808" s="10" t="s">
        <v>9</v>
      </c>
      <c r="B6808" s="10" t="s">
        <v>116</v>
      </c>
      <c r="C6808" s="10" t="s">
        <v>11</v>
      </c>
      <c r="D6808" s="10" t="s">
        <v>206</v>
      </c>
      <c r="E6808" s="11" t="s">
        <v>3026</v>
      </c>
      <c r="F6808" s="10" t="s">
        <v>16</v>
      </c>
      <c r="G6808" s="11" t="s">
        <v>426</v>
      </c>
      <c r="H6808" s="42">
        <v>268326.52789999999</v>
      </c>
      <c r="I6808" s="42">
        <v>893.45065661414901</v>
      </c>
      <c r="J6808" s="42">
        <v>0</v>
      </c>
      <c r="K6808" s="42">
        <v>893.45065661414901</v>
      </c>
      <c r="N6808" s="43"/>
    </row>
    <row r="6809" spans="1:14" x14ac:dyDescent="0.3">
      <c r="A6809" s="10" t="s">
        <v>9</v>
      </c>
      <c r="B6809" s="10" t="s">
        <v>116</v>
      </c>
      <c r="C6809" s="10" t="s">
        <v>11</v>
      </c>
      <c r="D6809" s="10" t="s">
        <v>206</v>
      </c>
      <c r="E6809" s="11" t="s">
        <v>3026</v>
      </c>
      <c r="F6809" s="10" t="s">
        <v>17</v>
      </c>
      <c r="G6809" s="11" t="s">
        <v>4798</v>
      </c>
      <c r="H6809" s="42">
        <v>0</v>
      </c>
      <c r="I6809" s="42">
        <v>0</v>
      </c>
      <c r="J6809" s="42">
        <v>0</v>
      </c>
      <c r="K6809" s="42">
        <v>0</v>
      </c>
      <c r="N6809" s="43"/>
    </row>
    <row r="6810" spans="1:14" x14ac:dyDescent="0.3">
      <c r="A6810" s="10" t="s">
        <v>9</v>
      </c>
      <c r="B6810" s="10" t="s">
        <v>116</v>
      </c>
      <c r="C6810" s="10" t="s">
        <v>11</v>
      </c>
      <c r="D6810" s="10" t="s">
        <v>206</v>
      </c>
      <c r="E6810" s="11" t="s">
        <v>3026</v>
      </c>
      <c r="F6810" s="10" t="s">
        <v>18</v>
      </c>
      <c r="G6810" s="11" t="s">
        <v>4799</v>
      </c>
      <c r="H6810" s="42">
        <v>4487015.8269999996</v>
      </c>
      <c r="I6810" s="42">
        <v>14940.4804244922</v>
      </c>
      <c r="J6810" s="42">
        <v>910729.29375761899</v>
      </c>
      <c r="K6810" s="42">
        <v>925669.77418211102</v>
      </c>
      <c r="N6810" s="43"/>
    </row>
    <row r="6811" spans="1:14" x14ac:dyDescent="0.3">
      <c r="A6811" s="10" t="s">
        <v>9</v>
      </c>
      <c r="B6811" s="10" t="s">
        <v>116</v>
      </c>
      <c r="C6811" s="10" t="s">
        <v>11</v>
      </c>
      <c r="D6811" s="10" t="s">
        <v>182</v>
      </c>
      <c r="E6811" s="11" t="s">
        <v>575</v>
      </c>
      <c r="F6811" s="10" t="s">
        <v>15</v>
      </c>
      <c r="G6811" s="11" t="s">
        <v>418</v>
      </c>
      <c r="H6811" s="42">
        <v>628921.10210000002</v>
      </c>
      <c r="I6811" s="42">
        <v>1871.22860186259</v>
      </c>
      <c r="J6811" s="42">
        <v>0</v>
      </c>
      <c r="K6811" s="42">
        <v>1871.22860186259</v>
      </c>
      <c r="N6811" s="43"/>
    </row>
    <row r="6812" spans="1:14" x14ac:dyDescent="0.3">
      <c r="A6812" s="10" t="s">
        <v>9</v>
      </c>
      <c r="B6812" s="10" t="s">
        <v>116</v>
      </c>
      <c r="C6812" s="10" t="s">
        <v>11</v>
      </c>
      <c r="D6812" s="10" t="s">
        <v>182</v>
      </c>
      <c r="E6812" s="11" t="s">
        <v>575</v>
      </c>
      <c r="F6812" s="10" t="s">
        <v>17</v>
      </c>
      <c r="G6812" s="11" t="s">
        <v>4798</v>
      </c>
      <c r="H6812" s="42">
        <v>0</v>
      </c>
      <c r="I6812" s="42">
        <v>0</v>
      </c>
      <c r="J6812" s="42">
        <v>0</v>
      </c>
      <c r="K6812" s="42">
        <v>0</v>
      </c>
      <c r="N6812" s="43"/>
    </row>
    <row r="6813" spans="1:14" x14ac:dyDescent="0.3">
      <c r="A6813" s="10" t="s">
        <v>9</v>
      </c>
      <c r="B6813" s="10" t="s">
        <v>116</v>
      </c>
      <c r="C6813" s="10" t="s">
        <v>11</v>
      </c>
      <c r="D6813" s="10" t="s">
        <v>182</v>
      </c>
      <c r="E6813" s="11" t="s">
        <v>575</v>
      </c>
      <c r="F6813" s="10" t="s">
        <v>18</v>
      </c>
      <c r="G6813" s="11" t="s">
        <v>4799</v>
      </c>
      <c r="H6813" s="42">
        <v>1187255.5079999999</v>
      </c>
      <c r="I6813" s="42">
        <v>3532.4406467921699</v>
      </c>
      <c r="J6813" s="42">
        <v>73388.053662053702</v>
      </c>
      <c r="K6813" s="42">
        <v>76920.494308845897</v>
      </c>
      <c r="N6813" s="43"/>
    </row>
    <row r="6814" spans="1:14" x14ac:dyDescent="0.3">
      <c r="A6814" s="10" t="s">
        <v>9</v>
      </c>
      <c r="B6814" s="10" t="s">
        <v>116</v>
      </c>
      <c r="C6814" s="10" t="s">
        <v>11</v>
      </c>
      <c r="D6814" s="10" t="s">
        <v>194</v>
      </c>
      <c r="E6814" s="11" t="s">
        <v>605</v>
      </c>
      <c r="F6814" s="10" t="s">
        <v>13</v>
      </c>
      <c r="G6814" s="11" t="s">
        <v>415</v>
      </c>
      <c r="H6814" s="42">
        <v>0</v>
      </c>
      <c r="I6814" s="42">
        <v>0</v>
      </c>
      <c r="J6814" s="42">
        <v>0</v>
      </c>
      <c r="K6814" s="42">
        <v>0</v>
      </c>
      <c r="N6814" s="43"/>
    </row>
    <row r="6815" spans="1:14" x14ac:dyDescent="0.3">
      <c r="A6815" s="10" t="s">
        <v>9</v>
      </c>
      <c r="B6815" s="10" t="s">
        <v>116</v>
      </c>
      <c r="C6815" s="10" t="s">
        <v>11</v>
      </c>
      <c r="D6815" s="10" t="s">
        <v>194</v>
      </c>
      <c r="E6815" s="11" t="s">
        <v>605</v>
      </c>
      <c r="F6815" s="10" t="s">
        <v>15</v>
      </c>
      <c r="G6815" s="11" t="s">
        <v>418</v>
      </c>
      <c r="H6815" s="42">
        <v>559303.82070000004</v>
      </c>
      <c r="I6815" s="42">
        <v>2520.5310870258199</v>
      </c>
      <c r="J6815" s="42">
        <v>0</v>
      </c>
      <c r="K6815" s="42">
        <v>2520.5310870258199</v>
      </c>
      <c r="N6815" s="43"/>
    </row>
    <row r="6816" spans="1:14" x14ac:dyDescent="0.3">
      <c r="A6816" s="10" t="s">
        <v>9</v>
      </c>
      <c r="B6816" s="10" t="s">
        <v>116</v>
      </c>
      <c r="C6816" s="10" t="s">
        <v>11</v>
      </c>
      <c r="D6816" s="10" t="s">
        <v>194</v>
      </c>
      <c r="E6816" s="11" t="s">
        <v>605</v>
      </c>
      <c r="F6816" s="10" t="s">
        <v>16</v>
      </c>
      <c r="G6816" s="11" t="s">
        <v>426</v>
      </c>
      <c r="H6816" s="42">
        <v>27216.414100000002</v>
      </c>
      <c r="I6816" s="42">
        <v>122.652153012432</v>
      </c>
      <c r="J6816" s="42">
        <v>0</v>
      </c>
      <c r="K6816" s="42">
        <v>122.652153012432</v>
      </c>
      <c r="N6816" s="43"/>
    </row>
    <row r="6817" spans="1:14" x14ac:dyDescent="0.3">
      <c r="A6817" s="10" t="s">
        <v>9</v>
      </c>
      <c r="B6817" s="10" t="s">
        <v>116</v>
      </c>
      <c r="C6817" s="10" t="s">
        <v>11</v>
      </c>
      <c r="D6817" s="10" t="s">
        <v>194</v>
      </c>
      <c r="E6817" s="11" t="s">
        <v>605</v>
      </c>
      <c r="F6817" s="10" t="s">
        <v>17</v>
      </c>
      <c r="G6817" s="11" t="s">
        <v>4798</v>
      </c>
      <c r="H6817" s="42">
        <v>0</v>
      </c>
      <c r="I6817" s="42">
        <v>0</v>
      </c>
      <c r="J6817" s="42">
        <v>0</v>
      </c>
      <c r="K6817" s="42">
        <v>0</v>
      </c>
      <c r="N6817" s="43"/>
    </row>
    <row r="6818" spans="1:14" x14ac:dyDescent="0.3">
      <c r="A6818" s="10" t="s">
        <v>9</v>
      </c>
      <c r="B6818" s="10" t="s">
        <v>116</v>
      </c>
      <c r="C6818" s="10" t="s">
        <v>11</v>
      </c>
      <c r="D6818" s="10" t="s">
        <v>194</v>
      </c>
      <c r="E6818" s="11" t="s">
        <v>605</v>
      </c>
      <c r="F6818" s="10" t="s">
        <v>18</v>
      </c>
      <c r="G6818" s="11" t="s">
        <v>4799</v>
      </c>
      <c r="H6818" s="42">
        <v>760627.15179999999</v>
      </c>
      <c r="I6818" s="42">
        <v>3427.8049078737599</v>
      </c>
      <c r="J6818" s="42">
        <v>26.698476251195402</v>
      </c>
      <c r="K6818" s="42">
        <v>3454.5033841249601</v>
      </c>
      <c r="N6818" s="43"/>
    </row>
    <row r="6819" spans="1:14" x14ac:dyDescent="0.3">
      <c r="A6819" s="10" t="s">
        <v>9</v>
      </c>
      <c r="B6819" s="10" t="s">
        <v>116</v>
      </c>
      <c r="C6819" s="10" t="s">
        <v>11</v>
      </c>
      <c r="D6819" s="10" t="s">
        <v>208</v>
      </c>
      <c r="E6819" s="11" t="s">
        <v>627</v>
      </c>
      <c r="F6819" s="10" t="s">
        <v>13</v>
      </c>
      <c r="G6819" s="11" t="s">
        <v>415</v>
      </c>
      <c r="H6819" s="42">
        <v>0</v>
      </c>
      <c r="I6819" s="42">
        <v>0</v>
      </c>
      <c r="J6819" s="42">
        <v>0</v>
      </c>
      <c r="K6819" s="42">
        <v>0</v>
      </c>
      <c r="N6819" s="43"/>
    </row>
    <row r="6820" spans="1:14" x14ac:dyDescent="0.3">
      <c r="A6820" s="10" t="s">
        <v>9</v>
      </c>
      <c r="B6820" s="10" t="s">
        <v>116</v>
      </c>
      <c r="C6820" s="10" t="s">
        <v>11</v>
      </c>
      <c r="D6820" s="10" t="s">
        <v>208</v>
      </c>
      <c r="E6820" s="11" t="s">
        <v>627</v>
      </c>
      <c r="F6820" s="10" t="s">
        <v>15</v>
      </c>
      <c r="G6820" s="11" t="s">
        <v>418</v>
      </c>
      <c r="H6820" s="42">
        <v>769672.37139999995</v>
      </c>
      <c r="I6820" s="42">
        <v>6329.7825617519702</v>
      </c>
      <c r="J6820" s="42">
        <v>0</v>
      </c>
      <c r="K6820" s="42">
        <v>6329.7825617519702</v>
      </c>
      <c r="N6820" s="43"/>
    </row>
    <row r="6821" spans="1:14" x14ac:dyDescent="0.3">
      <c r="A6821" s="10" t="s">
        <v>9</v>
      </c>
      <c r="B6821" s="10" t="s">
        <v>116</v>
      </c>
      <c r="C6821" s="10" t="s">
        <v>11</v>
      </c>
      <c r="D6821" s="10" t="s">
        <v>208</v>
      </c>
      <c r="E6821" s="11" t="s">
        <v>627</v>
      </c>
      <c r="F6821" s="10" t="s">
        <v>17</v>
      </c>
      <c r="G6821" s="11" t="s">
        <v>4798</v>
      </c>
      <c r="H6821" s="42">
        <v>0</v>
      </c>
      <c r="I6821" s="42">
        <v>0</v>
      </c>
      <c r="J6821" s="42">
        <v>0</v>
      </c>
      <c r="K6821" s="42">
        <v>0</v>
      </c>
      <c r="N6821" s="43"/>
    </row>
    <row r="6822" spans="1:14" x14ac:dyDescent="0.3">
      <c r="A6822" s="10" t="s">
        <v>9</v>
      </c>
      <c r="B6822" s="10" t="s">
        <v>116</v>
      </c>
      <c r="C6822" s="10" t="s">
        <v>11</v>
      </c>
      <c r="D6822" s="10" t="s">
        <v>208</v>
      </c>
      <c r="E6822" s="11" t="s">
        <v>627</v>
      </c>
      <c r="F6822" s="10" t="s">
        <v>18</v>
      </c>
      <c r="G6822" s="11" t="s">
        <v>4799</v>
      </c>
      <c r="H6822" s="42">
        <v>872756.29870000004</v>
      </c>
      <c r="I6822" s="42">
        <v>7177.5443748408497</v>
      </c>
      <c r="J6822" s="42">
        <v>5049.6292320039302</v>
      </c>
      <c r="K6822" s="42">
        <v>12227.173606844801</v>
      </c>
      <c r="N6822" s="43"/>
    </row>
    <row r="6823" spans="1:14" x14ac:dyDescent="0.3">
      <c r="A6823" s="10" t="s">
        <v>9</v>
      </c>
      <c r="B6823" s="10" t="s">
        <v>116</v>
      </c>
      <c r="C6823" s="10" t="s">
        <v>4800</v>
      </c>
      <c r="D6823" s="10" t="s">
        <v>6551</v>
      </c>
      <c r="E6823" s="11" t="s">
        <v>6552</v>
      </c>
      <c r="F6823" s="10" t="s">
        <v>13</v>
      </c>
      <c r="G6823" s="11" t="s">
        <v>415</v>
      </c>
      <c r="H6823" s="42">
        <v>0</v>
      </c>
      <c r="I6823" s="42">
        <v>0</v>
      </c>
      <c r="J6823" s="42">
        <v>0</v>
      </c>
      <c r="K6823" s="42">
        <v>0</v>
      </c>
      <c r="N6823" s="43"/>
    </row>
    <row r="6824" spans="1:14" x14ac:dyDescent="0.3">
      <c r="A6824" s="10" t="s">
        <v>9</v>
      </c>
      <c r="B6824" s="10" t="s">
        <v>116</v>
      </c>
      <c r="C6824" s="10" t="s">
        <v>4800</v>
      </c>
      <c r="D6824" s="10" t="s">
        <v>6551</v>
      </c>
      <c r="E6824" s="11" t="s">
        <v>6552</v>
      </c>
      <c r="F6824" s="10" t="s">
        <v>416</v>
      </c>
      <c r="G6824" s="11" t="s">
        <v>417</v>
      </c>
      <c r="H6824" s="42">
        <v>128293.6499</v>
      </c>
      <c r="I6824" s="42">
        <v>745.24938790487295</v>
      </c>
      <c r="J6824" s="42">
        <v>6514.63407669357</v>
      </c>
      <c r="K6824" s="42">
        <v>7259.8834645984398</v>
      </c>
      <c r="N6824" s="43"/>
    </row>
    <row r="6825" spans="1:14" x14ac:dyDescent="0.3">
      <c r="A6825" s="10" t="s">
        <v>9</v>
      </c>
      <c r="B6825" s="10" t="s">
        <v>116</v>
      </c>
      <c r="C6825" s="10" t="s">
        <v>4800</v>
      </c>
      <c r="D6825" s="10" t="s">
        <v>6551</v>
      </c>
      <c r="E6825" s="11" t="s">
        <v>6552</v>
      </c>
      <c r="F6825" s="10" t="s">
        <v>4802</v>
      </c>
      <c r="G6825" s="11" t="s">
        <v>4803</v>
      </c>
      <c r="H6825" s="42">
        <v>0</v>
      </c>
      <c r="I6825" s="42">
        <v>0</v>
      </c>
      <c r="J6825" s="42">
        <v>0</v>
      </c>
      <c r="K6825" s="42">
        <v>0</v>
      </c>
      <c r="N6825" s="43"/>
    </row>
    <row r="6826" spans="1:14" x14ac:dyDescent="0.3">
      <c r="A6826" s="10" t="s">
        <v>9</v>
      </c>
      <c r="B6826" s="10" t="s">
        <v>116</v>
      </c>
      <c r="C6826" s="10" t="s">
        <v>4800</v>
      </c>
      <c r="D6826" s="10" t="s">
        <v>6553</v>
      </c>
      <c r="E6826" s="11" t="s">
        <v>6554</v>
      </c>
      <c r="F6826" s="10" t="s">
        <v>13</v>
      </c>
      <c r="G6826" s="11" t="s">
        <v>415</v>
      </c>
      <c r="H6826" s="42">
        <v>0</v>
      </c>
      <c r="I6826" s="42">
        <v>0</v>
      </c>
      <c r="J6826" s="42">
        <v>0</v>
      </c>
      <c r="K6826" s="42">
        <v>0</v>
      </c>
      <c r="N6826" s="43"/>
    </row>
    <row r="6827" spans="1:14" x14ac:dyDescent="0.3">
      <c r="A6827" s="10" t="s">
        <v>9</v>
      </c>
      <c r="B6827" s="10" t="s">
        <v>116</v>
      </c>
      <c r="C6827" s="10" t="s">
        <v>4800</v>
      </c>
      <c r="D6827" s="10" t="s">
        <v>6553</v>
      </c>
      <c r="E6827" s="11" t="s">
        <v>6554</v>
      </c>
      <c r="F6827" s="10" t="s">
        <v>416</v>
      </c>
      <c r="G6827" s="11" t="s">
        <v>417</v>
      </c>
      <c r="H6827" s="42">
        <v>122474.7755</v>
      </c>
      <c r="I6827" s="42">
        <v>355.45798959682702</v>
      </c>
      <c r="J6827" s="42">
        <v>7306.2569763926003</v>
      </c>
      <c r="K6827" s="42">
        <v>7661.7149659894303</v>
      </c>
      <c r="N6827" s="43"/>
    </row>
    <row r="6828" spans="1:14" x14ac:dyDescent="0.3">
      <c r="A6828" s="10" t="s">
        <v>9</v>
      </c>
      <c r="B6828" s="10" t="s">
        <v>116</v>
      </c>
      <c r="C6828" s="10" t="s">
        <v>4800</v>
      </c>
      <c r="D6828" s="10" t="s">
        <v>6553</v>
      </c>
      <c r="E6828" s="11" t="s">
        <v>6554</v>
      </c>
      <c r="F6828" s="10" t="s">
        <v>4802</v>
      </c>
      <c r="G6828" s="11" t="s">
        <v>4803</v>
      </c>
      <c r="H6828" s="42">
        <v>0</v>
      </c>
      <c r="I6828" s="42">
        <v>0</v>
      </c>
      <c r="J6828" s="42">
        <v>0</v>
      </c>
      <c r="K6828" s="42">
        <v>0</v>
      </c>
      <c r="N6828" s="43"/>
    </row>
    <row r="6829" spans="1:14" x14ac:dyDescent="0.3">
      <c r="A6829" s="10" t="s">
        <v>9</v>
      </c>
      <c r="B6829" s="10" t="s">
        <v>116</v>
      </c>
      <c r="C6829" s="10" t="s">
        <v>4800</v>
      </c>
      <c r="D6829" s="10" t="s">
        <v>6555</v>
      </c>
      <c r="E6829" s="11" t="s">
        <v>6556</v>
      </c>
      <c r="F6829" s="10" t="s">
        <v>416</v>
      </c>
      <c r="G6829" s="11" t="s">
        <v>417</v>
      </c>
      <c r="H6829" s="42">
        <v>523906.73210000002</v>
      </c>
      <c r="I6829" s="42">
        <v>950.534502160383</v>
      </c>
      <c r="J6829" s="42">
        <v>7463.93623326546</v>
      </c>
      <c r="K6829" s="42">
        <v>8414.4707354258408</v>
      </c>
      <c r="N6829" s="43"/>
    </row>
    <row r="6830" spans="1:14" x14ac:dyDescent="0.3">
      <c r="A6830" s="10" t="s">
        <v>9</v>
      </c>
      <c r="B6830" s="10" t="s">
        <v>116</v>
      </c>
      <c r="C6830" s="10" t="s">
        <v>4800</v>
      </c>
      <c r="D6830" s="10" t="s">
        <v>6555</v>
      </c>
      <c r="E6830" s="11" t="s">
        <v>6556</v>
      </c>
      <c r="F6830" s="10" t="s">
        <v>4802</v>
      </c>
      <c r="G6830" s="11" t="s">
        <v>4803</v>
      </c>
      <c r="H6830" s="42">
        <v>0</v>
      </c>
      <c r="I6830" s="42">
        <v>0</v>
      </c>
      <c r="J6830" s="42">
        <v>0</v>
      </c>
      <c r="K6830" s="42">
        <v>0</v>
      </c>
      <c r="N6830" s="43"/>
    </row>
    <row r="6831" spans="1:14" x14ac:dyDescent="0.3">
      <c r="A6831" s="10" t="s">
        <v>9</v>
      </c>
      <c r="B6831" s="10" t="s">
        <v>116</v>
      </c>
      <c r="C6831" s="10" t="s">
        <v>4800</v>
      </c>
      <c r="D6831" s="10" t="s">
        <v>6557</v>
      </c>
      <c r="E6831" s="11" t="s">
        <v>6558</v>
      </c>
      <c r="F6831" s="10" t="s">
        <v>13</v>
      </c>
      <c r="G6831" s="11" t="s">
        <v>415</v>
      </c>
      <c r="H6831" s="42">
        <v>0</v>
      </c>
      <c r="I6831" s="42">
        <v>0</v>
      </c>
      <c r="J6831" s="42">
        <v>0</v>
      </c>
      <c r="K6831" s="42">
        <v>0</v>
      </c>
      <c r="N6831" s="43"/>
    </row>
    <row r="6832" spans="1:14" x14ac:dyDescent="0.3">
      <c r="A6832" s="10" t="s">
        <v>9</v>
      </c>
      <c r="B6832" s="10" t="s">
        <v>116</v>
      </c>
      <c r="C6832" s="10" t="s">
        <v>4800</v>
      </c>
      <c r="D6832" s="10" t="s">
        <v>6557</v>
      </c>
      <c r="E6832" s="11" t="s">
        <v>6558</v>
      </c>
      <c r="F6832" s="10" t="s">
        <v>416</v>
      </c>
      <c r="G6832" s="11" t="s">
        <v>417</v>
      </c>
      <c r="H6832" s="42">
        <v>367226.6433</v>
      </c>
      <c r="I6832" s="42">
        <v>493.92034407181302</v>
      </c>
      <c r="J6832" s="42">
        <v>2622.2786003250899</v>
      </c>
      <c r="K6832" s="42">
        <v>3116.1989443969001</v>
      </c>
      <c r="N6832" s="43"/>
    </row>
    <row r="6833" spans="1:14" x14ac:dyDescent="0.3">
      <c r="A6833" s="10" t="s">
        <v>9</v>
      </c>
      <c r="B6833" s="10" t="s">
        <v>116</v>
      </c>
      <c r="C6833" s="10" t="s">
        <v>4800</v>
      </c>
      <c r="D6833" s="10" t="s">
        <v>6557</v>
      </c>
      <c r="E6833" s="11" t="s">
        <v>6558</v>
      </c>
      <c r="F6833" s="10" t="s">
        <v>15</v>
      </c>
      <c r="G6833" s="11" t="s">
        <v>418</v>
      </c>
      <c r="H6833" s="42">
        <v>188257.8407</v>
      </c>
      <c r="I6833" s="42">
        <v>253.20705665738799</v>
      </c>
      <c r="J6833" s="42">
        <v>0</v>
      </c>
      <c r="K6833" s="42">
        <v>253.20705665738799</v>
      </c>
      <c r="N6833" s="43"/>
    </row>
    <row r="6834" spans="1:14" x14ac:dyDescent="0.3">
      <c r="A6834" s="10" t="s">
        <v>9</v>
      </c>
      <c r="B6834" s="10" t="s">
        <v>116</v>
      </c>
      <c r="C6834" s="10" t="s">
        <v>4800</v>
      </c>
      <c r="D6834" s="10" t="s">
        <v>6559</v>
      </c>
      <c r="E6834" s="11" t="s">
        <v>6560</v>
      </c>
      <c r="F6834" s="10" t="s">
        <v>416</v>
      </c>
      <c r="G6834" s="11" t="s">
        <v>417</v>
      </c>
      <c r="H6834" s="42">
        <v>1341632.6394</v>
      </c>
      <c r="I6834" s="42">
        <v>4467.2532830707396</v>
      </c>
      <c r="J6834" s="42">
        <v>123529.771227762</v>
      </c>
      <c r="K6834" s="42">
        <v>127997.024510833</v>
      </c>
      <c r="N6834" s="43"/>
    </row>
    <row r="6835" spans="1:14" x14ac:dyDescent="0.3">
      <c r="A6835" s="10" t="s">
        <v>9</v>
      </c>
      <c r="B6835" s="10" t="s">
        <v>116</v>
      </c>
      <c r="C6835" s="10" t="s">
        <v>4800</v>
      </c>
      <c r="D6835" s="10" t="s">
        <v>6559</v>
      </c>
      <c r="E6835" s="11" t="s">
        <v>6560</v>
      </c>
      <c r="F6835" s="10" t="s">
        <v>4802</v>
      </c>
      <c r="G6835" s="11" t="s">
        <v>4803</v>
      </c>
      <c r="H6835" s="42">
        <v>0</v>
      </c>
      <c r="I6835" s="42">
        <v>0</v>
      </c>
      <c r="J6835" s="42">
        <v>0</v>
      </c>
      <c r="K6835" s="42">
        <v>0</v>
      </c>
      <c r="N6835" s="43"/>
    </row>
    <row r="6836" spans="1:14" x14ac:dyDescent="0.3">
      <c r="A6836" s="10" t="s">
        <v>9</v>
      </c>
      <c r="B6836" s="10" t="s">
        <v>116</v>
      </c>
      <c r="C6836" s="10" t="s">
        <v>4806</v>
      </c>
      <c r="D6836" s="10" t="s">
        <v>6561</v>
      </c>
      <c r="E6836" s="11" t="s">
        <v>6562</v>
      </c>
      <c r="F6836" s="10" t="s">
        <v>4809</v>
      </c>
      <c r="G6836" s="11" t="s">
        <v>4810</v>
      </c>
      <c r="H6836" s="42">
        <v>346984.50870000001</v>
      </c>
      <c r="I6836" s="42">
        <v>1065.04947072913</v>
      </c>
      <c r="J6836" s="42">
        <v>14182.106420365901</v>
      </c>
      <c r="K6836" s="42">
        <v>15247.155891095101</v>
      </c>
      <c r="N6836" s="43"/>
    </row>
    <row r="6837" spans="1:14" x14ac:dyDescent="0.3">
      <c r="A6837" s="10" t="s">
        <v>9</v>
      </c>
      <c r="B6837" s="10" t="s">
        <v>209</v>
      </c>
      <c r="C6837" s="10" t="s">
        <v>4722</v>
      </c>
      <c r="D6837" s="10" t="s">
        <v>4723</v>
      </c>
      <c r="E6837" s="11" t="s">
        <v>6563</v>
      </c>
      <c r="F6837" s="10" t="s">
        <v>416</v>
      </c>
      <c r="G6837" s="11" t="s">
        <v>417</v>
      </c>
      <c r="H6837" s="42">
        <v>1665525.0658</v>
      </c>
      <c r="I6837" s="42" t="s">
        <v>414</v>
      </c>
      <c r="J6837" s="42">
        <v>19516.052913888601</v>
      </c>
      <c r="K6837" s="42">
        <v>19516.052913888601</v>
      </c>
      <c r="N6837" s="43"/>
    </row>
    <row r="6838" spans="1:14" x14ac:dyDescent="0.3">
      <c r="A6838" s="10" t="s">
        <v>9</v>
      </c>
      <c r="B6838" s="10" t="s">
        <v>209</v>
      </c>
      <c r="C6838" s="10" t="s">
        <v>4722</v>
      </c>
      <c r="D6838" s="10" t="s">
        <v>4723</v>
      </c>
      <c r="E6838" s="11" t="s">
        <v>6563</v>
      </c>
      <c r="F6838" s="10" t="s">
        <v>4725</v>
      </c>
      <c r="G6838" s="11" t="s">
        <v>4726</v>
      </c>
      <c r="H6838" s="42">
        <v>201931.5753</v>
      </c>
      <c r="I6838" s="42" t="s">
        <v>414</v>
      </c>
      <c r="J6838" s="42">
        <v>2366.1651142516498</v>
      </c>
      <c r="K6838" s="42">
        <v>2366.1651142516498</v>
      </c>
      <c r="N6838" s="43"/>
    </row>
    <row r="6839" spans="1:14" x14ac:dyDescent="0.3">
      <c r="A6839" s="10" t="s">
        <v>9</v>
      </c>
      <c r="B6839" s="10" t="s">
        <v>209</v>
      </c>
      <c r="C6839" s="10" t="s">
        <v>4722</v>
      </c>
      <c r="D6839" s="10" t="s">
        <v>4723</v>
      </c>
      <c r="E6839" s="11" t="s">
        <v>6563</v>
      </c>
      <c r="F6839" s="10" t="s">
        <v>5506</v>
      </c>
      <c r="G6839" s="11" t="s">
        <v>5507</v>
      </c>
      <c r="H6839" s="42">
        <v>0</v>
      </c>
      <c r="I6839" s="42" t="s">
        <v>414</v>
      </c>
      <c r="J6839" s="42">
        <v>0</v>
      </c>
      <c r="K6839" s="42">
        <v>0</v>
      </c>
      <c r="N6839" s="43"/>
    </row>
    <row r="6840" spans="1:14" x14ac:dyDescent="0.3">
      <c r="A6840" s="10" t="s">
        <v>9</v>
      </c>
      <c r="B6840" s="10" t="s">
        <v>209</v>
      </c>
      <c r="C6840" s="10" t="s">
        <v>4722</v>
      </c>
      <c r="D6840" s="10" t="s">
        <v>4723</v>
      </c>
      <c r="E6840" s="11" t="s">
        <v>6563</v>
      </c>
      <c r="F6840" s="10" t="s">
        <v>4729</v>
      </c>
      <c r="G6840" s="11" t="s">
        <v>4730</v>
      </c>
      <c r="H6840" s="42">
        <v>0</v>
      </c>
      <c r="I6840" s="42" t="s">
        <v>414</v>
      </c>
      <c r="J6840" s="42">
        <v>0</v>
      </c>
      <c r="K6840" s="42">
        <v>0</v>
      </c>
      <c r="N6840" s="43"/>
    </row>
    <row r="6841" spans="1:14" x14ac:dyDescent="0.3">
      <c r="A6841" s="10" t="s">
        <v>9</v>
      </c>
      <c r="B6841" s="10" t="s">
        <v>209</v>
      </c>
      <c r="C6841" s="10" t="s">
        <v>4722</v>
      </c>
      <c r="D6841" s="10" t="s">
        <v>4723</v>
      </c>
      <c r="E6841" s="11" t="s">
        <v>6563</v>
      </c>
      <c r="F6841" s="10" t="s">
        <v>4731</v>
      </c>
      <c r="G6841" s="11" t="s">
        <v>4732</v>
      </c>
      <c r="H6841" s="42">
        <v>0</v>
      </c>
      <c r="I6841" s="42" t="s">
        <v>414</v>
      </c>
      <c r="J6841" s="42">
        <v>0</v>
      </c>
      <c r="K6841" s="42">
        <v>0</v>
      </c>
      <c r="N6841" s="43"/>
    </row>
    <row r="6842" spans="1:14" x14ac:dyDescent="0.3">
      <c r="A6842" s="10" t="s">
        <v>9</v>
      </c>
      <c r="B6842" s="10" t="s">
        <v>209</v>
      </c>
      <c r="C6842" s="10" t="s">
        <v>4722</v>
      </c>
      <c r="D6842" s="10" t="s">
        <v>4723</v>
      </c>
      <c r="E6842" s="11" t="s">
        <v>6563</v>
      </c>
      <c r="F6842" s="10" t="s">
        <v>4733</v>
      </c>
      <c r="G6842" s="11" t="s">
        <v>4734</v>
      </c>
      <c r="H6842" s="42">
        <v>127233.3097</v>
      </c>
      <c r="I6842" s="42" t="s">
        <v>414</v>
      </c>
      <c r="J6842" s="42">
        <v>1490.8763931260401</v>
      </c>
      <c r="K6842" s="42">
        <v>1490.8763931260401</v>
      </c>
      <c r="N6842" s="43"/>
    </row>
    <row r="6843" spans="1:14" x14ac:dyDescent="0.3">
      <c r="A6843" s="10" t="s">
        <v>9</v>
      </c>
      <c r="B6843" s="10" t="s">
        <v>209</v>
      </c>
      <c r="C6843" s="10" t="s">
        <v>4722</v>
      </c>
      <c r="D6843" s="10" t="s">
        <v>4723</v>
      </c>
      <c r="E6843" s="11" t="s">
        <v>6563</v>
      </c>
      <c r="F6843" s="10" t="s">
        <v>4735</v>
      </c>
      <c r="G6843" s="11" t="s">
        <v>4736</v>
      </c>
      <c r="H6843" s="42">
        <v>52945.473899999997</v>
      </c>
      <c r="I6843" s="42" t="s">
        <v>414</v>
      </c>
      <c r="J6843" s="42">
        <v>620.39695068793196</v>
      </c>
      <c r="K6843" s="42">
        <v>620.39695068793196</v>
      </c>
      <c r="N6843" s="43"/>
    </row>
    <row r="6844" spans="1:14" x14ac:dyDescent="0.3">
      <c r="A6844" s="10" t="s">
        <v>9</v>
      </c>
      <c r="B6844" s="10" t="s">
        <v>209</v>
      </c>
      <c r="C6844" s="10" t="s">
        <v>4722</v>
      </c>
      <c r="D6844" s="10" t="s">
        <v>4723</v>
      </c>
      <c r="E6844" s="11" t="s">
        <v>6563</v>
      </c>
      <c r="F6844" s="10" t="s">
        <v>4741</v>
      </c>
      <c r="G6844" s="11" t="s">
        <v>4742</v>
      </c>
      <c r="H6844" s="42">
        <v>64437.514900000002</v>
      </c>
      <c r="I6844" s="42" t="s">
        <v>414</v>
      </c>
      <c r="J6844" s="42">
        <v>755.05675393802596</v>
      </c>
      <c r="K6844" s="42">
        <v>755.05675393802596</v>
      </c>
      <c r="N6844" s="43"/>
    </row>
    <row r="6845" spans="1:14" x14ac:dyDescent="0.3">
      <c r="A6845" s="10" t="s">
        <v>9</v>
      </c>
      <c r="B6845" s="10" t="s">
        <v>209</v>
      </c>
      <c r="C6845" s="10" t="s">
        <v>4743</v>
      </c>
      <c r="D6845" s="10" t="s">
        <v>4744</v>
      </c>
      <c r="E6845" s="11" t="s">
        <v>4947</v>
      </c>
      <c r="F6845" s="10" t="s">
        <v>13</v>
      </c>
      <c r="G6845" s="11" t="s">
        <v>415</v>
      </c>
      <c r="H6845" s="42">
        <v>0</v>
      </c>
      <c r="I6845" s="42" t="s">
        <v>414</v>
      </c>
      <c r="J6845" s="42">
        <v>0</v>
      </c>
      <c r="K6845" s="42">
        <v>0</v>
      </c>
      <c r="N6845" s="43"/>
    </row>
    <row r="6846" spans="1:14" x14ac:dyDescent="0.3">
      <c r="A6846" s="10" t="s">
        <v>9</v>
      </c>
      <c r="B6846" s="10" t="s">
        <v>209</v>
      </c>
      <c r="C6846" s="10" t="s">
        <v>4743</v>
      </c>
      <c r="D6846" s="10" t="s">
        <v>4744</v>
      </c>
      <c r="E6846" s="11" t="s">
        <v>4947</v>
      </c>
      <c r="F6846" s="10" t="s">
        <v>416</v>
      </c>
      <c r="G6846" s="11" t="s">
        <v>417</v>
      </c>
      <c r="H6846" s="42">
        <v>10065.5695</v>
      </c>
      <c r="I6846" s="42" t="s">
        <v>414</v>
      </c>
      <c r="J6846" s="42">
        <v>158.48548593017199</v>
      </c>
      <c r="K6846" s="42">
        <v>158.48548593017199</v>
      </c>
      <c r="N6846" s="43"/>
    </row>
    <row r="6847" spans="1:14" x14ac:dyDescent="0.3">
      <c r="A6847" s="10" t="s">
        <v>9</v>
      </c>
      <c r="B6847" s="10" t="s">
        <v>209</v>
      </c>
      <c r="C6847" s="10" t="s">
        <v>4743</v>
      </c>
      <c r="D6847" s="10" t="s">
        <v>4744</v>
      </c>
      <c r="E6847" s="11" t="s">
        <v>4947</v>
      </c>
      <c r="F6847" s="10" t="s">
        <v>4746</v>
      </c>
      <c r="G6847" s="11" t="s">
        <v>4747</v>
      </c>
      <c r="H6847" s="42">
        <v>5434.4624999999996</v>
      </c>
      <c r="I6847" s="42" t="s">
        <v>414</v>
      </c>
      <c r="J6847" s="42">
        <v>85.567281136008305</v>
      </c>
      <c r="K6847" s="42">
        <v>85.567281136008305</v>
      </c>
      <c r="N6847" s="43"/>
    </row>
    <row r="6848" spans="1:14" x14ac:dyDescent="0.3">
      <c r="A6848" s="10" t="s">
        <v>9</v>
      </c>
      <c r="B6848" s="10" t="s">
        <v>209</v>
      </c>
      <c r="C6848" s="10" t="s">
        <v>4743</v>
      </c>
      <c r="D6848" s="10" t="s">
        <v>4744</v>
      </c>
      <c r="E6848" s="11" t="s">
        <v>4947</v>
      </c>
      <c r="F6848" s="10" t="s">
        <v>4748</v>
      </c>
      <c r="G6848" s="11" t="s">
        <v>4749</v>
      </c>
      <c r="H6848" s="42">
        <v>7803.5693000000001</v>
      </c>
      <c r="I6848" s="42" t="s">
        <v>414</v>
      </c>
      <c r="J6848" s="42">
        <v>0</v>
      </c>
      <c r="K6848" s="42">
        <v>0</v>
      </c>
      <c r="N6848" s="43"/>
    </row>
    <row r="6849" spans="1:14" x14ac:dyDescent="0.3">
      <c r="A6849" s="10" t="s">
        <v>9</v>
      </c>
      <c r="B6849" s="10" t="s">
        <v>209</v>
      </c>
      <c r="C6849" s="10" t="s">
        <v>4743</v>
      </c>
      <c r="D6849" s="10" t="s">
        <v>4744</v>
      </c>
      <c r="E6849" s="11" t="s">
        <v>4947</v>
      </c>
      <c r="F6849" s="10" t="s">
        <v>4764</v>
      </c>
      <c r="G6849" s="11" t="s">
        <v>4765</v>
      </c>
      <c r="H6849" s="42">
        <v>6046.7448000000004</v>
      </c>
      <c r="I6849" s="42" t="s">
        <v>414</v>
      </c>
      <c r="J6849" s="42">
        <v>0</v>
      </c>
      <c r="K6849" s="42">
        <v>0</v>
      </c>
      <c r="N6849" s="43"/>
    </row>
    <row r="6850" spans="1:14" x14ac:dyDescent="0.3">
      <c r="A6850" s="10" t="s">
        <v>9</v>
      </c>
      <c r="B6850" s="10" t="s">
        <v>209</v>
      </c>
      <c r="C6850" s="10" t="s">
        <v>4743</v>
      </c>
      <c r="D6850" s="10" t="s">
        <v>4750</v>
      </c>
      <c r="E6850" s="11" t="s">
        <v>6564</v>
      </c>
      <c r="F6850" s="10" t="s">
        <v>416</v>
      </c>
      <c r="G6850" s="11" t="s">
        <v>417</v>
      </c>
      <c r="H6850" s="42">
        <v>38030.491099999999</v>
      </c>
      <c r="I6850" s="42" t="s">
        <v>414</v>
      </c>
      <c r="J6850" s="42">
        <v>346.72735011679202</v>
      </c>
      <c r="K6850" s="42">
        <v>346.72735011679202</v>
      </c>
      <c r="N6850" s="43"/>
    </row>
    <row r="6851" spans="1:14" x14ac:dyDescent="0.3">
      <c r="A6851" s="10" t="s">
        <v>9</v>
      </c>
      <c r="B6851" s="10" t="s">
        <v>209</v>
      </c>
      <c r="C6851" s="10" t="s">
        <v>4743</v>
      </c>
      <c r="D6851" s="10" t="s">
        <v>4750</v>
      </c>
      <c r="E6851" s="11" t="s">
        <v>6564</v>
      </c>
      <c r="F6851" s="10" t="s">
        <v>4746</v>
      </c>
      <c r="G6851" s="11" t="s">
        <v>4747</v>
      </c>
      <c r="H6851" s="42">
        <v>0</v>
      </c>
      <c r="I6851" s="42" t="s">
        <v>414</v>
      </c>
      <c r="J6851" s="42">
        <v>0</v>
      </c>
      <c r="K6851" s="42">
        <v>0</v>
      </c>
      <c r="N6851" s="43"/>
    </row>
    <row r="6852" spans="1:14" x14ac:dyDescent="0.3">
      <c r="A6852" s="10" t="s">
        <v>9</v>
      </c>
      <c r="B6852" s="10" t="s">
        <v>209</v>
      </c>
      <c r="C6852" s="10" t="s">
        <v>4743</v>
      </c>
      <c r="D6852" s="10" t="s">
        <v>4750</v>
      </c>
      <c r="E6852" s="11" t="s">
        <v>6564</v>
      </c>
      <c r="F6852" s="10" t="s">
        <v>4748</v>
      </c>
      <c r="G6852" s="11" t="s">
        <v>4749</v>
      </c>
      <c r="H6852" s="42">
        <v>5741.4579000000003</v>
      </c>
      <c r="I6852" s="42" t="s">
        <v>414</v>
      </c>
      <c r="J6852" s="42">
        <v>0</v>
      </c>
      <c r="K6852" s="42">
        <v>0</v>
      </c>
      <c r="N6852" s="43"/>
    </row>
    <row r="6853" spans="1:14" x14ac:dyDescent="0.3">
      <c r="A6853" s="10" t="s">
        <v>9</v>
      </c>
      <c r="B6853" s="10" t="s">
        <v>209</v>
      </c>
      <c r="C6853" s="10" t="s">
        <v>4743</v>
      </c>
      <c r="D6853" s="10" t="s">
        <v>4750</v>
      </c>
      <c r="E6853" s="11" t="s">
        <v>6564</v>
      </c>
      <c r="F6853" s="10" t="s">
        <v>4764</v>
      </c>
      <c r="G6853" s="11" t="s">
        <v>4765</v>
      </c>
      <c r="H6853" s="42">
        <v>6583.5384000000004</v>
      </c>
      <c r="I6853" s="42" t="s">
        <v>414</v>
      </c>
      <c r="J6853" s="42">
        <v>0</v>
      </c>
      <c r="K6853" s="42">
        <v>0</v>
      </c>
      <c r="N6853" s="43"/>
    </row>
    <row r="6854" spans="1:14" x14ac:dyDescent="0.3">
      <c r="A6854" s="10" t="s">
        <v>9</v>
      </c>
      <c r="B6854" s="10" t="s">
        <v>209</v>
      </c>
      <c r="C6854" s="10" t="s">
        <v>4743</v>
      </c>
      <c r="D6854" s="10" t="s">
        <v>4752</v>
      </c>
      <c r="E6854" s="11" t="s">
        <v>6565</v>
      </c>
      <c r="F6854" s="10" t="s">
        <v>416</v>
      </c>
      <c r="G6854" s="11" t="s">
        <v>417</v>
      </c>
      <c r="H6854" s="42">
        <v>7139.4403000000002</v>
      </c>
      <c r="I6854" s="42" t="s">
        <v>414</v>
      </c>
      <c r="J6854" s="42">
        <v>0</v>
      </c>
      <c r="K6854" s="42">
        <v>0</v>
      </c>
      <c r="N6854" s="43"/>
    </row>
    <row r="6855" spans="1:14" x14ac:dyDescent="0.3">
      <c r="A6855" s="10" t="s">
        <v>9</v>
      </c>
      <c r="B6855" s="10" t="s">
        <v>209</v>
      </c>
      <c r="C6855" s="10" t="s">
        <v>4743</v>
      </c>
      <c r="D6855" s="10" t="s">
        <v>4752</v>
      </c>
      <c r="E6855" s="11" t="s">
        <v>6565</v>
      </c>
      <c r="F6855" s="10" t="s">
        <v>4746</v>
      </c>
      <c r="G6855" s="11" t="s">
        <v>4747</v>
      </c>
      <c r="H6855" s="42">
        <v>3976.0297999999998</v>
      </c>
      <c r="I6855" s="42" t="s">
        <v>414</v>
      </c>
      <c r="J6855" s="42">
        <v>0</v>
      </c>
      <c r="K6855" s="42">
        <v>0</v>
      </c>
      <c r="N6855" s="43"/>
    </row>
    <row r="6856" spans="1:14" x14ac:dyDescent="0.3">
      <c r="A6856" s="10" t="s">
        <v>9</v>
      </c>
      <c r="B6856" s="10" t="s">
        <v>209</v>
      </c>
      <c r="C6856" s="10" t="s">
        <v>4743</v>
      </c>
      <c r="D6856" s="10" t="s">
        <v>4752</v>
      </c>
      <c r="E6856" s="11" t="s">
        <v>6565</v>
      </c>
      <c r="F6856" s="10" t="s">
        <v>4748</v>
      </c>
      <c r="G6856" s="11" t="s">
        <v>4749</v>
      </c>
      <c r="H6856" s="42">
        <v>4875.7152999999998</v>
      </c>
      <c r="I6856" s="42" t="s">
        <v>414</v>
      </c>
      <c r="J6856" s="42">
        <v>0</v>
      </c>
      <c r="K6856" s="42">
        <v>0</v>
      </c>
      <c r="N6856" s="43"/>
    </row>
    <row r="6857" spans="1:14" x14ac:dyDescent="0.3">
      <c r="A6857" s="10" t="s">
        <v>9</v>
      </c>
      <c r="B6857" s="10" t="s">
        <v>209</v>
      </c>
      <c r="C6857" s="10" t="s">
        <v>4743</v>
      </c>
      <c r="D6857" s="10" t="s">
        <v>4752</v>
      </c>
      <c r="E6857" s="11" t="s">
        <v>6565</v>
      </c>
      <c r="F6857" s="10" t="s">
        <v>4760</v>
      </c>
      <c r="G6857" s="11" t="s">
        <v>4761</v>
      </c>
      <c r="H6857" s="42">
        <v>9141.9662000000008</v>
      </c>
      <c r="I6857" s="42" t="s">
        <v>414</v>
      </c>
      <c r="J6857" s="42">
        <v>0</v>
      </c>
      <c r="K6857" s="42">
        <v>0</v>
      </c>
      <c r="N6857" s="43"/>
    </row>
    <row r="6858" spans="1:14" x14ac:dyDescent="0.3">
      <c r="A6858" s="10" t="s">
        <v>9</v>
      </c>
      <c r="B6858" s="10" t="s">
        <v>209</v>
      </c>
      <c r="C6858" s="10" t="s">
        <v>4743</v>
      </c>
      <c r="D6858" s="10" t="s">
        <v>4756</v>
      </c>
      <c r="E6858" s="11" t="s">
        <v>6566</v>
      </c>
      <c r="F6858" s="10" t="s">
        <v>13</v>
      </c>
      <c r="G6858" s="11" t="s">
        <v>415</v>
      </c>
      <c r="H6858" s="42">
        <v>0</v>
      </c>
      <c r="I6858" s="42" t="s">
        <v>414</v>
      </c>
      <c r="J6858" s="42">
        <v>0</v>
      </c>
      <c r="K6858" s="42">
        <v>0</v>
      </c>
      <c r="N6858" s="43"/>
    </row>
    <row r="6859" spans="1:14" x14ac:dyDescent="0.3">
      <c r="A6859" s="10" t="s">
        <v>9</v>
      </c>
      <c r="B6859" s="10" t="s">
        <v>209</v>
      </c>
      <c r="C6859" s="10" t="s">
        <v>4743</v>
      </c>
      <c r="D6859" s="10" t="s">
        <v>4756</v>
      </c>
      <c r="E6859" s="11" t="s">
        <v>6566</v>
      </c>
      <c r="F6859" s="10" t="s">
        <v>416</v>
      </c>
      <c r="G6859" s="11" t="s">
        <v>417</v>
      </c>
      <c r="H6859" s="42">
        <v>8616.1798999999992</v>
      </c>
      <c r="I6859" s="42" t="s">
        <v>414</v>
      </c>
      <c r="J6859" s="42">
        <v>0</v>
      </c>
      <c r="K6859" s="42">
        <v>0</v>
      </c>
      <c r="N6859" s="43"/>
    </row>
    <row r="6860" spans="1:14" x14ac:dyDescent="0.3">
      <c r="A6860" s="10" t="s">
        <v>9</v>
      </c>
      <c r="B6860" s="10" t="s">
        <v>209</v>
      </c>
      <c r="C6860" s="10" t="s">
        <v>4743</v>
      </c>
      <c r="D6860" s="10" t="s">
        <v>4756</v>
      </c>
      <c r="E6860" s="11" t="s">
        <v>6566</v>
      </c>
      <c r="F6860" s="10" t="s">
        <v>4746</v>
      </c>
      <c r="G6860" s="11" t="s">
        <v>4747</v>
      </c>
      <c r="H6860" s="42">
        <v>0</v>
      </c>
      <c r="I6860" s="42" t="s">
        <v>414</v>
      </c>
      <c r="J6860" s="42">
        <v>0</v>
      </c>
      <c r="K6860" s="42">
        <v>0</v>
      </c>
      <c r="N6860" s="43"/>
    </row>
    <row r="6861" spans="1:14" x14ac:dyDescent="0.3">
      <c r="A6861" s="10" t="s">
        <v>9</v>
      </c>
      <c r="B6861" s="10" t="s">
        <v>209</v>
      </c>
      <c r="C6861" s="10" t="s">
        <v>4743</v>
      </c>
      <c r="D6861" s="10" t="s">
        <v>4756</v>
      </c>
      <c r="E6861" s="11" t="s">
        <v>6566</v>
      </c>
      <c r="F6861" s="10" t="s">
        <v>4748</v>
      </c>
      <c r="G6861" s="11" t="s">
        <v>4749</v>
      </c>
      <c r="H6861" s="42">
        <v>4867.7511999999997</v>
      </c>
      <c r="I6861" s="42" t="s">
        <v>414</v>
      </c>
      <c r="J6861" s="42">
        <v>0</v>
      </c>
      <c r="K6861" s="42">
        <v>0</v>
      </c>
      <c r="N6861" s="43"/>
    </row>
    <row r="6862" spans="1:14" x14ac:dyDescent="0.3">
      <c r="A6862" s="10" t="s">
        <v>9</v>
      </c>
      <c r="B6862" s="10" t="s">
        <v>209</v>
      </c>
      <c r="C6862" s="10" t="s">
        <v>4743</v>
      </c>
      <c r="D6862" s="10" t="s">
        <v>4756</v>
      </c>
      <c r="E6862" s="11" t="s">
        <v>6566</v>
      </c>
      <c r="F6862" s="10" t="s">
        <v>4764</v>
      </c>
      <c r="G6862" s="11" t="s">
        <v>4765</v>
      </c>
      <c r="H6862" s="42">
        <v>0</v>
      </c>
      <c r="I6862" s="42" t="s">
        <v>414</v>
      </c>
      <c r="J6862" s="42">
        <v>0</v>
      </c>
      <c r="K6862" s="42">
        <v>0</v>
      </c>
      <c r="N6862" s="43"/>
    </row>
    <row r="6863" spans="1:14" x14ac:dyDescent="0.3">
      <c r="A6863" s="10" t="s">
        <v>9</v>
      </c>
      <c r="B6863" s="10" t="s">
        <v>209</v>
      </c>
      <c r="C6863" s="10" t="s">
        <v>4743</v>
      </c>
      <c r="D6863" s="10" t="s">
        <v>4758</v>
      </c>
      <c r="E6863" s="11" t="s">
        <v>4837</v>
      </c>
      <c r="F6863" s="10" t="s">
        <v>13</v>
      </c>
      <c r="G6863" s="11" t="s">
        <v>415</v>
      </c>
      <c r="H6863" s="42">
        <v>0</v>
      </c>
      <c r="I6863" s="42" t="s">
        <v>414</v>
      </c>
      <c r="J6863" s="42">
        <v>0</v>
      </c>
      <c r="K6863" s="42">
        <v>0</v>
      </c>
      <c r="N6863" s="43"/>
    </row>
    <row r="6864" spans="1:14" x14ac:dyDescent="0.3">
      <c r="A6864" s="10" t="s">
        <v>9</v>
      </c>
      <c r="B6864" s="10" t="s">
        <v>209</v>
      </c>
      <c r="C6864" s="10" t="s">
        <v>4743</v>
      </c>
      <c r="D6864" s="10" t="s">
        <v>4758</v>
      </c>
      <c r="E6864" s="11" t="s">
        <v>4837</v>
      </c>
      <c r="F6864" s="10" t="s">
        <v>416</v>
      </c>
      <c r="G6864" s="11" t="s">
        <v>417</v>
      </c>
      <c r="H6864" s="42">
        <v>64287.0023</v>
      </c>
      <c r="I6864" s="42" t="s">
        <v>414</v>
      </c>
      <c r="J6864" s="42">
        <v>1191.4398831123301</v>
      </c>
      <c r="K6864" s="42">
        <v>1191.4398831123301</v>
      </c>
      <c r="N6864" s="43"/>
    </row>
    <row r="6865" spans="1:14" x14ac:dyDescent="0.3">
      <c r="A6865" s="10" t="s">
        <v>9</v>
      </c>
      <c r="B6865" s="10" t="s">
        <v>209</v>
      </c>
      <c r="C6865" s="10" t="s">
        <v>4743</v>
      </c>
      <c r="D6865" s="10" t="s">
        <v>4758</v>
      </c>
      <c r="E6865" s="11" t="s">
        <v>4837</v>
      </c>
      <c r="F6865" s="10" t="s">
        <v>4746</v>
      </c>
      <c r="G6865" s="11" t="s">
        <v>4747</v>
      </c>
      <c r="H6865" s="42">
        <v>0</v>
      </c>
      <c r="I6865" s="42" t="s">
        <v>414</v>
      </c>
      <c r="J6865" s="42">
        <v>0</v>
      </c>
      <c r="K6865" s="42">
        <v>0</v>
      </c>
      <c r="N6865" s="43"/>
    </row>
    <row r="6866" spans="1:14" x14ac:dyDescent="0.3">
      <c r="A6866" s="10" t="s">
        <v>9</v>
      </c>
      <c r="B6866" s="10" t="s">
        <v>209</v>
      </c>
      <c r="C6866" s="10" t="s">
        <v>4743</v>
      </c>
      <c r="D6866" s="10" t="s">
        <v>4758</v>
      </c>
      <c r="E6866" s="11" t="s">
        <v>4837</v>
      </c>
      <c r="F6866" s="10" t="s">
        <v>4748</v>
      </c>
      <c r="G6866" s="11" t="s">
        <v>4749</v>
      </c>
      <c r="H6866" s="42">
        <v>14009.837100000001</v>
      </c>
      <c r="I6866" s="42" t="s">
        <v>414</v>
      </c>
      <c r="J6866" s="42">
        <v>0</v>
      </c>
      <c r="K6866" s="42">
        <v>0</v>
      </c>
      <c r="N6866" s="43"/>
    </row>
    <row r="6867" spans="1:14" x14ac:dyDescent="0.3">
      <c r="A6867" s="10" t="s">
        <v>9</v>
      </c>
      <c r="B6867" s="10" t="s">
        <v>209</v>
      </c>
      <c r="C6867" s="10" t="s">
        <v>4743</v>
      </c>
      <c r="D6867" s="10" t="s">
        <v>4762</v>
      </c>
      <c r="E6867" s="11" t="s">
        <v>6567</v>
      </c>
      <c r="F6867" s="10" t="s">
        <v>416</v>
      </c>
      <c r="G6867" s="11" t="s">
        <v>417</v>
      </c>
      <c r="H6867" s="42">
        <v>4016.5904</v>
      </c>
      <c r="I6867" s="42" t="s">
        <v>414</v>
      </c>
      <c r="J6867" s="42">
        <v>0</v>
      </c>
      <c r="K6867" s="42">
        <v>0</v>
      </c>
      <c r="N6867" s="43"/>
    </row>
    <row r="6868" spans="1:14" x14ac:dyDescent="0.3">
      <c r="A6868" s="10" t="s">
        <v>9</v>
      </c>
      <c r="B6868" s="10" t="s">
        <v>209</v>
      </c>
      <c r="C6868" s="10" t="s">
        <v>4743</v>
      </c>
      <c r="D6868" s="10" t="s">
        <v>4762</v>
      </c>
      <c r="E6868" s="11" t="s">
        <v>6567</v>
      </c>
      <c r="F6868" s="10" t="s">
        <v>4746</v>
      </c>
      <c r="G6868" s="11" t="s">
        <v>4747</v>
      </c>
      <c r="H6868" s="42">
        <v>410.78769999999997</v>
      </c>
      <c r="I6868" s="42" t="s">
        <v>414</v>
      </c>
      <c r="J6868" s="42">
        <v>0</v>
      </c>
      <c r="K6868" s="42">
        <v>0</v>
      </c>
      <c r="N6868" s="43"/>
    </row>
    <row r="6869" spans="1:14" x14ac:dyDescent="0.3">
      <c r="A6869" s="10" t="s">
        <v>9</v>
      </c>
      <c r="B6869" s="10" t="s">
        <v>209</v>
      </c>
      <c r="C6869" s="10" t="s">
        <v>4743</v>
      </c>
      <c r="D6869" s="10" t="s">
        <v>4762</v>
      </c>
      <c r="E6869" s="11" t="s">
        <v>6567</v>
      </c>
      <c r="F6869" s="10" t="s">
        <v>4748</v>
      </c>
      <c r="G6869" s="11" t="s">
        <v>4749</v>
      </c>
      <c r="H6869" s="42">
        <v>12643.1312</v>
      </c>
      <c r="I6869" s="42" t="s">
        <v>414</v>
      </c>
      <c r="J6869" s="42">
        <v>0</v>
      </c>
      <c r="K6869" s="42">
        <v>0</v>
      </c>
      <c r="N6869" s="43"/>
    </row>
    <row r="6870" spans="1:14" x14ac:dyDescent="0.3">
      <c r="A6870" s="10" t="s">
        <v>9</v>
      </c>
      <c r="B6870" s="10" t="s">
        <v>209</v>
      </c>
      <c r="C6870" s="10" t="s">
        <v>4779</v>
      </c>
      <c r="D6870" s="10" t="s">
        <v>6568</v>
      </c>
      <c r="E6870" s="11" t="s">
        <v>6569</v>
      </c>
      <c r="F6870" s="10" t="s">
        <v>13</v>
      </c>
      <c r="G6870" s="11" t="s">
        <v>415</v>
      </c>
      <c r="H6870" s="42">
        <v>0</v>
      </c>
      <c r="I6870" s="42" t="s">
        <v>414</v>
      </c>
      <c r="J6870" s="42">
        <v>0</v>
      </c>
      <c r="K6870" s="42">
        <v>0</v>
      </c>
      <c r="N6870" s="43"/>
    </row>
    <row r="6871" spans="1:14" x14ac:dyDescent="0.3">
      <c r="A6871" s="10" t="s">
        <v>9</v>
      </c>
      <c r="B6871" s="10" t="s">
        <v>209</v>
      </c>
      <c r="C6871" s="10" t="s">
        <v>4779</v>
      </c>
      <c r="D6871" s="10" t="s">
        <v>6568</v>
      </c>
      <c r="E6871" s="11" t="s">
        <v>6569</v>
      </c>
      <c r="F6871" s="10" t="s">
        <v>416</v>
      </c>
      <c r="G6871" s="11" t="s">
        <v>417</v>
      </c>
      <c r="H6871" s="42">
        <v>366243.3861</v>
      </c>
      <c r="I6871" s="42" t="s">
        <v>414</v>
      </c>
      <c r="J6871" s="42">
        <v>13290.4340520851</v>
      </c>
      <c r="K6871" s="42">
        <v>13290.4340520851</v>
      </c>
      <c r="N6871" s="43"/>
    </row>
    <row r="6872" spans="1:14" x14ac:dyDescent="0.3">
      <c r="A6872" s="10" t="s">
        <v>9</v>
      </c>
      <c r="B6872" s="10" t="s">
        <v>209</v>
      </c>
      <c r="C6872" s="10" t="s">
        <v>4779</v>
      </c>
      <c r="D6872" s="10" t="s">
        <v>6568</v>
      </c>
      <c r="E6872" s="11" t="s">
        <v>6569</v>
      </c>
      <c r="F6872" s="10" t="s">
        <v>4784</v>
      </c>
      <c r="G6872" s="11" t="s">
        <v>4785</v>
      </c>
      <c r="H6872" s="42">
        <v>0</v>
      </c>
      <c r="I6872" s="42" t="s">
        <v>414</v>
      </c>
      <c r="J6872" s="42">
        <v>0</v>
      </c>
      <c r="K6872" s="42">
        <v>0</v>
      </c>
      <c r="N6872" s="43"/>
    </row>
    <row r="6873" spans="1:14" x14ac:dyDescent="0.3">
      <c r="A6873" s="10" t="s">
        <v>9</v>
      </c>
      <c r="B6873" s="10" t="s">
        <v>209</v>
      </c>
      <c r="C6873" s="10" t="s">
        <v>4779</v>
      </c>
      <c r="D6873" s="10" t="s">
        <v>6568</v>
      </c>
      <c r="E6873" s="11" t="s">
        <v>6569</v>
      </c>
      <c r="F6873" s="10" t="s">
        <v>4731</v>
      </c>
      <c r="G6873" s="11" t="s">
        <v>4732</v>
      </c>
      <c r="H6873" s="42">
        <v>0</v>
      </c>
      <c r="I6873" s="42" t="s">
        <v>414</v>
      </c>
      <c r="J6873" s="42">
        <v>0</v>
      </c>
      <c r="K6873" s="42">
        <v>0</v>
      </c>
      <c r="N6873" s="43"/>
    </row>
    <row r="6874" spans="1:14" x14ac:dyDescent="0.3">
      <c r="A6874" s="10" t="s">
        <v>9</v>
      </c>
      <c r="B6874" s="10" t="s">
        <v>209</v>
      </c>
      <c r="C6874" s="10" t="s">
        <v>4779</v>
      </c>
      <c r="D6874" s="10" t="s">
        <v>6568</v>
      </c>
      <c r="E6874" s="11" t="s">
        <v>6569</v>
      </c>
      <c r="F6874" s="10" t="s">
        <v>4786</v>
      </c>
      <c r="G6874" s="11" t="s">
        <v>4787</v>
      </c>
      <c r="H6874" s="42">
        <v>143365.2586</v>
      </c>
      <c r="I6874" s="42" t="s">
        <v>414</v>
      </c>
      <c r="J6874" s="42">
        <v>5202.51446575113</v>
      </c>
      <c r="K6874" s="42">
        <v>5202.51446575113</v>
      </c>
      <c r="N6874" s="43"/>
    </row>
    <row r="6875" spans="1:14" x14ac:dyDescent="0.3">
      <c r="A6875" s="10" t="s">
        <v>9</v>
      </c>
      <c r="B6875" s="10" t="s">
        <v>209</v>
      </c>
      <c r="C6875" s="10" t="s">
        <v>4779</v>
      </c>
      <c r="D6875" s="10" t="s">
        <v>6568</v>
      </c>
      <c r="E6875" s="11" t="s">
        <v>6569</v>
      </c>
      <c r="F6875" s="10" t="s">
        <v>4794</v>
      </c>
      <c r="G6875" s="11" t="s">
        <v>4795</v>
      </c>
      <c r="H6875" s="42">
        <v>11877.7549</v>
      </c>
      <c r="I6875" s="42" t="s">
        <v>414</v>
      </c>
      <c r="J6875" s="42">
        <v>431.026264444817</v>
      </c>
      <c r="K6875" s="42">
        <v>431.026264444817</v>
      </c>
      <c r="N6875" s="43"/>
    </row>
    <row r="6876" spans="1:14" x14ac:dyDescent="0.3">
      <c r="A6876" s="10" t="s">
        <v>9</v>
      </c>
      <c r="B6876" s="10" t="s">
        <v>209</v>
      </c>
      <c r="C6876" s="10" t="s">
        <v>4779</v>
      </c>
      <c r="D6876" s="10" t="s">
        <v>6568</v>
      </c>
      <c r="E6876" s="11" t="s">
        <v>6569</v>
      </c>
      <c r="F6876" s="10" t="s">
        <v>4739</v>
      </c>
      <c r="G6876" s="11" t="s">
        <v>4740</v>
      </c>
      <c r="H6876" s="42">
        <v>64230.661999999997</v>
      </c>
      <c r="I6876" s="42" t="s">
        <v>414</v>
      </c>
      <c r="J6876" s="42">
        <v>2330.83629626528</v>
      </c>
      <c r="K6876" s="42">
        <v>2330.83629626528</v>
      </c>
      <c r="N6876" s="43"/>
    </row>
    <row r="6877" spans="1:14" x14ac:dyDescent="0.3">
      <c r="A6877" s="10" t="s">
        <v>9</v>
      </c>
      <c r="B6877" s="10" t="s">
        <v>209</v>
      </c>
      <c r="C6877" s="10" t="s">
        <v>4779</v>
      </c>
      <c r="D6877" s="10" t="s">
        <v>6568</v>
      </c>
      <c r="E6877" s="11" t="s">
        <v>6569</v>
      </c>
      <c r="F6877" s="10" t="s">
        <v>4788</v>
      </c>
      <c r="G6877" s="11" t="s">
        <v>4789</v>
      </c>
      <c r="H6877" s="42">
        <v>0</v>
      </c>
      <c r="I6877" s="42" t="s">
        <v>414</v>
      </c>
      <c r="J6877" s="42">
        <v>0</v>
      </c>
      <c r="K6877" s="42">
        <v>0</v>
      </c>
      <c r="N6877" s="43"/>
    </row>
    <row r="6878" spans="1:14" x14ac:dyDescent="0.3">
      <c r="A6878" s="10" t="s">
        <v>9</v>
      </c>
      <c r="B6878" s="10" t="s">
        <v>209</v>
      </c>
      <c r="C6878" s="10" t="s">
        <v>4779</v>
      </c>
      <c r="D6878" s="10" t="s">
        <v>6568</v>
      </c>
      <c r="E6878" s="11" t="s">
        <v>6569</v>
      </c>
      <c r="F6878" s="10" t="s">
        <v>4741</v>
      </c>
      <c r="G6878" s="11" t="s">
        <v>4742</v>
      </c>
      <c r="H6878" s="42">
        <v>17930.114099999999</v>
      </c>
      <c r="I6878" s="42" t="s">
        <v>414</v>
      </c>
      <c r="J6878" s="42">
        <v>650.65748199631503</v>
      </c>
      <c r="K6878" s="42">
        <v>650.65748199631503</v>
      </c>
      <c r="N6878" s="43"/>
    </row>
    <row r="6879" spans="1:14" x14ac:dyDescent="0.3">
      <c r="A6879" s="10" t="s">
        <v>9</v>
      </c>
      <c r="B6879" s="10" t="s">
        <v>209</v>
      </c>
      <c r="C6879" s="10" t="s">
        <v>4779</v>
      </c>
      <c r="D6879" s="10" t="s">
        <v>6570</v>
      </c>
      <c r="E6879" s="11" t="s">
        <v>6571</v>
      </c>
      <c r="F6879" s="10" t="s">
        <v>416</v>
      </c>
      <c r="G6879" s="11" t="s">
        <v>417</v>
      </c>
      <c r="H6879" s="42">
        <v>43901.641000000003</v>
      </c>
      <c r="I6879" s="42" t="s">
        <v>414</v>
      </c>
      <c r="J6879" s="42">
        <v>9312.7158016077592</v>
      </c>
      <c r="K6879" s="42">
        <v>9312.7158016077592</v>
      </c>
      <c r="N6879" s="43"/>
    </row>
    <row r="6880" spans="1:14" x14ac:dyDescent="0.3">
      <c r="A6880" s="10" t="s">
        <v>9</v>
      </c>
      <c r="B6880" s="10" t="s">
        <v>209</v>
      </c>
      <c r="C6880" s="10" t="s">
        <v>4779</v>
      </c>
      <c r="D6880" s="10" t="s">
        <v>6570</v>
      </c>
      <c r="E6880" s="11" t="s">
        <v>6571</v>
      </c>
      <c r="F6880" s="10" t="s">
        <v>4731</v>
      </c>
      <c r="G6880" s="11" t="s">
        <v>4732</v>
      </c>
      <c r="H6880" s="42">
        <v>0</v>
      </c>
      <c r="I6880" s="42" t="s">
        <v>414</v>
      </c>
      <c r="J6880" s="42">
        <v>0</v>
      </c>
      <c r="K6880" s="42">
        <v>0</v>
      </c>
      <c r="N6880" s="43"/>
    </row>
    <row r="6881" spans="1:14" x14ac:dyDescent="0.3">
      <c r="A6881" s="10" t="s">
        <v>9</v>
      </c>
      <c r="B6881" s="10" t="s">
        <v>209</v>
      </c>
      <c r="C6881" s="10" t="s">
        <v>4779</v>
      </c>
      <c r="D6881" s="10" t="s">
        <v>6570</v>
      </c>
      <c r="E6881" s="11" t="s">
        <v>6571</v>
      </c>
      <c r="F6881" s="10" t="s">
        <v>4786</v>
      </c>
      <c r="G6881" s="11" t="s">
        <v>4787</v>
      </c>
      <c r="H6881" s="42">
        <v>0</v>
      </c>
      <c r="I6881" s="42" t="s">
        <v>414</v>
      </c>
      <c r="J6881" s="42">
        <v>0</v>
      </c>
      <c r="K6881" s="42">
        <v>0</v>
      </c>
      <c r="N6881" s="43"/>
    </row>
    <row r="6882" spans="1:14" x14ac:dyDescent="0.3">
      <c r="A6882" s="10" t="s">
        <v>9</v>
      </c>
      <c r="B6882" s="10" t="s">
        <v>209</v>
      </c>
      <c r="C6882" s="10" t="s">
        <v>4779</v>
      </c>
      <c r="D6882" s="10" t="s">
        <v>6570</v>
      </c>
      <c r="E6882" s="11" t="s">
        <v>6571</v>
      </c>
      <c r="F6882" s="10" t="s">
        <v>4788</v>
      </c>
      <c r="G6882" s="11" t="s">
        <v>4789</v>
      </c>
      <c r="H6882" s="42">
        <v>0</v>
      </c>
      <c r="I6882" s="42" t="s">
        <v>414</v>
      </c>
      <c r="J6882" s="42">
        <v>0</v>
      </c>
      <c r="K6882" s="42">
        <v>0</v>
      </c>
      <c r="N6882" s="43"/>
    </row>
    <row r="6883" spans="1:14" x14ac:dyDescent="0.3">
      <c r="A6883" s="10" t="s">
        <v>9</v>
      </c>
      <c r="B6883" s="10" t="s">
        <v>209</v>
      </c>
      <c r="C6883" s="10" t="s">
        <v>4779</v>
      </c>
      <c r="D6883" s="10" t="s">
        <v>5714</v>
      </c>
      <c r="E6883" s="11" t="s">
        <v>6572</v>
      </c>
      <c r="F6883" s="10" t="s">
        <v>13</v>
      </c>
      <c r="G6883" s="11" t="s">
        <v>415</v>
      </c>
      <c r="H6883" s="42">
        <v>0</v>
      </c>
      <c r="I6883" s="42" t="s">
        <v>414</v>
      </c>
      <c r="J6883" s="42">
        <v>0</v>
      </c>
      <c r="K6883" s="42">
        <v>0</v>
      </c>
      <c r="N6883" s="43"/>
    </row>
    <row r="6884" spans="1:14" x14ac:dyDescent="0.3">
      <c r="A6884" s="10" t="s">
        <v>9</v>
      </c>
      <c r="B6884" s="10" t="s">
        <v>209</v>
      </c>
      <c r="C6884" s="10" t="s">
        <v>4779</v>
      </c>
      <c r="D6884" s="10" t="s">
        <v>5714</v>
      </c>
      <c r="E6884" s="11" t="s">
        <v>6572</v>
      </c>
      <c r="F6884" s="10" t="s">
        <v>416</v>
      </c>
      <c r="G6884" s="11" t="s">
        <v>417</v>
      </c>
      <c r="H6884" s="42">
        <v>217024.84789999999</v>
      </c>
      <c r="I6884" s="42" t="s">
        <v>414</v>
      </c>
      <c r="J6884" s="42">
        <v>22355.7081187203</v>
      </c>
      <c r="K6884" s="42">
        <v>22355.7081187203</v>
      </c>
      <c r="N6884" s="43"/>
    </row>
    <row r="6885" spans="1:14" x14ac:dyDescent="0.3">
      <c r="A6885" s="10" t="s">
        <v>9</v>
      </c>
      <c r="B6885" s="10" t="s">
        <v>209</v>
      </c>
      <c r="C6885" s="10" t="s">
        <v>4779</v>
      </c>
      <c r="D6885" s="10" t="s">
        <v>5714</v>
      </c>
      <c r="E6885" s="11" t="s">
        <v>6572</v>
      </c>
      <c r="F6885" s="10" t="s">
        <v>4731</v>
      </c>
      <c r="G6885" s="11" t="s">
        <v>4732</v>
      </c>
      <c r="H6885" s="42">
        <v>0</v>
      </c>
      <c r="I6885" s="42" t="s">
        <v>414</v>
      </c>
      <c r="J6885" s="42">
        <v>0</v>
      </c>
      <c r="K6885" s="42">
        <v>0</v>
      </c>
      <c r="N6885" s="43"/>
    </row>
    <row r="6886" spans="1:14" x14ac:dyDescent="0.3">
      <c r="A6886" s="10" t="s">
        <v>9</v>
      </c>
      <c r="B6886" s="10" t="s">
        <v>209</v>
      </c>
      <c r="C6886" s="10" t="s">
        <v>4779</v>
      </c>
      <c r="D6886" s="10" t="s">
        <v>5714</v>
      </c>
      <c r="E6886" s="11" t="s">
        <v>6572</v>
      </c>
      <c r="F6886" s="10" t="s">
        <v>4786</v>
      </c>
      <c r="G6886" s="11" t="s">
        <v>4787</v>
      </c>
      <c r="H6886" s="42">
        <v>0</v>
      </c>
      <c r="I6886" s="42" t="s">
        <v>414</v>
      </c>
      <c r="J6886" s="42">
        <v>0</v>
      </c>
      <c r="K6886" s="42">
        <v>0</v>
      </c>
      <c r="N6886" s="43"/>
    </row>
    <row r="6887" spans="1:14" x14ac:dyDescent="0.3">
      <c r="A6887" s="10" t="s">
        <v>9</v>
      </c>
      <c r="B6887" s="10" t="s">
        <v>209</v>
      </c>
      <c r="C6887" s="10" t="s">
        <v>4779</v>
      </c>
      <c r="D6887" s="10" t="s">
        <v>5714</v>
      </c>
      <c r="E6887" s="11" t="s">
        <v>6572</v>
      </c>
      <c r="F6887" s="10" t="s">
        <v>4788</v>
      </c>
      <c r="G6887" s="11" t="s">
        <v>4789</v>
      </c>
      <c r="H6887" s="42">
        <v>0</v>
      </c>
      <c r="I6887" s="42" t="s">
        <v>414</v>
      </c>
      <c r="J6887" s="42">
        <v>0</v>
      </c>
      <c r="K6887" s="42">
        <v>0</v>
      </c>
      <c r="N6887" s="43"/>
    </row>
    <row r="6888" spans="1:14" x14ac:dyDescent="0.3">
      <c r="A6888" s="10" t="s">
        <v>9</v>
      </c>
      <c r="B6888" s="10" t="s">
        <v>209</v>
      </c>
      <c r="C6888" s="10" t="s">
        <v>11</v>
      </c>
      <c r="D6888" s="10" t="s">
        <v>210</v>
      </c>
      <c r="E6888" s="11" t="s">
        <v>628</v>
      </c>
      <c r="F6888" s="10" t="s">
        <v>13</v>
      </c>
      <c r="G6888" s="11" t="s">
        <v>415</v>
      </c>
      <c r="H6888" s="42">
        <v>0</v>
      </c>
      <c r="I6888" s="42" t="s">
        <v>414</v>
      </c>
      <c r="J6888" s="42">
        <v>0</v>
      </c>
      <c r="K6888" s="42">
        <v>0</v>
      </c>
      <c r="N6888" s="43"/>
    </row>
    <row r="6889" spans="1:14" x14ac:dyDescent="0.3">
      <c r="A6889" s="10" t="s">
        <v>9</v>
      </c>
      <c r="B6889" s="10" t="s">
        <v>209</v>
      </c>
      <c r="C6889" s="10" t="s">
        <v>11</v>
      </c>
      <c r="D6889" s="10" t="s">
        <v>210</v>
      </c>
      <c r="E6889" s="11" t="s">
        <v>628</v>
      </c>
      <c r="F6889" s="10" t="s">
        <v>15</v>
      </c>
      <c r="G6889" s="11" t="s">
        <v>418</v>
      </c>
      <c r="H6889" s="42">
        <v>295212.11959999998</v>
      </c>
      <c r="I6889" s="42" t="s">
        <v>414</v>
      </c>
      <c r="J6889" s="42">
        <v>0</v>
      </c>
      <c r="K6889" s="42">
        <v>0</v>
      </c>
      <c r="N6889" s="43"/>
    </row>
    <row r="6890" spans="1:14" x14ac:dyDescent="0.3">
      <c r="A6890" s="10" t="s">
        <v>9</v>
      </c>
      <c r="B6890" s="10" t="s">
        <v>209</v>
      </c>
      <c r="C6890" s="10" t="s">
        <v>11</v>
      </c>
      <c r="D6890" s="10" t="s">
        <v>210</v>
      </c>
      <c r="E6890" s="11" t="s">
        <v>628</v>
      </c>
      <c r="F6890" s="10" t="s">
        <v>17</v>
      </c>
      <c r="G6890" s="11" t="s">
        <v>4798</v>
      </c>
      <c r="H6890" s="42">
        <v>0</v>
      </c>
      <c r="I6890" s="42" t="s">
        <v>414</v>
      </c>
      <c r="J6890" s="42">
        <v>0</v>
      </c>
      <c r="K6890" s="42">
        <v>0</v>
      </c>
      <c r="N6890" s="43"/>
    </row>
    <row r="6891" spans="1:14" x14ac:dyDescent="0.3">
      <c r="A6891" s="10" t="s">
        <v>9</v>
      </c>
      <c r="B6891" s="10" t="s">
        <v>209</v>
      </c>
      <c r="C6891" s="10" t="s">
        <v>11</v>
      </c>
      <c r="D6891" s="10" t="s">
        <v>210</v>
      </c>
      <c r="E6891" s="11" t="s">
        <v>628</v>
      </c>
      <c r="F6891" s="10" t="s">
        <v>18</v>
      </c>
      <c r="G6891" s="11" t="s">
        <v>4799</v>
      </c>
      <c r="H6891" s="42">
        <v>1314695.4447999999</v>
      </c>
      <c r="I6891" s="42" t="s">
        <v>414</v>
      </c>
      <c r="J6891" s="42">
        <v>13054.871312622699</v>
      </c>
      <c r="K6891" s="42">
        <v>13054.871312622699</v>
      </c>
      <c r="N6891" s="43"/>
    </row>
    <row r="6892" spans="1:14" x14ac:dyDescent="0.3">
      <c r="A6892" s="10" t="s">
        <v>9</v>
      </c>
      <c r="B6892" s="10" t="s">
        <v>209</v>
      </c>
      <c r="C6892" s="10" t="s">
        <v>11</v>
      </c>
      <c r="D6892" s="10" t="s">
        <v>211</v>
      </c>
      <c r="E6892" s="11" t="s">
        <v>629</v>
      </c>
      <c r="F6892" s="10" t="s">
        <v>13</v>
      </c>
      <c r="G6892" s="11" t="s">
        <v>415</v>
      </c>
      <c r="H6892" s="42">
        <v>0</v>
      </c>
      <c r="I6892" s="42" t="s">
        <v>414</v>
      </c>
      <c r="J6892" s="42">
        <v>0</v>
      </c>
      <c r="K6892" s="42">
        <v>0</v>
      </c>
      <c r="N6892" s="43"/>
    </row>
    <row r="6893" spans="1:14" x14ac:dyDescent="0.3">
      <c r="A6893" s="10" t="s">
        <v>9</v>
      </c>
      <c r="B6893" s="10" t="s">
        <v>209</v>
      </c>
      <c r="C6893" s="10" t="s">
        <v>11</v>
      </c>
      <c r="D6893" s="10" t="s">
        <v>211</v>
      </c>
      <c r="E6893" s="11" t="s">
        <v>629</v>
      </c>
      <c r="F6893" s="10" t="s">
        <v>15</v>
      </c>
      <c r="G6893" s="11" t="s">
        <v>418</v>
      </c>
      <c r="H6893" s="42">
        <v>719475.05039999995</v>
      </c>
      <c r="I6893" s="42" t="s">
        <v>414</v>
      </c>
      <c r="J6893" s="42">
        <v>0</v>
      </c>
      <c r="K6893" s="42">
        <v>0</v>
      </c>
      <c r="N6893" s="43"/>
    </row>
    <row r="6894" spans="1:14" x14ac:dyDescent="0.3">
      <c r="A6894" s="10" t="s">
        <v>9</v>
      </c>
      <c r="B6894" s="10" t="s">
        <v>209</v>
      </c>
      <c r="C6894" s="10" t="s">
        <v>11</v>
      </c>
      <c r="D6894" s="10" t="s">
        <v>211</v>
      </c>
      <c r="E6894" s="11" t="s">
        <v>629</v>
      </c>
      <c r="F6894" s="10" t="s">
        <v>16</v>
      </c>
      <c r="G6894" s="11" t="s">
        <v>426</v>
      </c>
      <c r="H6894" s="42">
        <v>237071.82860000001</v>
      </c>
      <c r="I6894" s="42" t="s">
        <v>414</v>
      </c>
      <c r="J6894" s="42">
        <v>0</v>
      </c>
      <c r="K6894" s="42">
        <v>0</v>
      </c>
      <c r="N6894" s="43"/>
    </row>
    <row r="6895" spans="1:14" x14ac:dyDescent="0.3">
      <c r="A6895" s="10" t="s">
        <v>9</v>
      </c>
      <c r="B6895" s="10" t="s">
        <v>209</v>
      </c>
      <c r="C6895" s="10" t="s">
        <v>11</v>
      </c>
      <c r="D6895" s="10" t="s">
        <v>211</v>
      </c>
      <c r="E6895" s="11" t="s">
        <v>629</v>
      </c>
      <c r="F6895" s="10" t="s">
        <v>17</v>
      </c>
      <c r="G6895" s="11" t="s">
        <v>4798</v>
      </c>
      <c r="H6895" s="42">
        <v>0</v>
      </c>
      <c r="I6895" s="42" t="s">
        <v>414</v>
      </c>
      <c r="J6895" s="42">
        <v>0</v>
      </c>
      <c r="K6895" s="42">
        <v>0</v>
      </c>
      <c r="N6895" s="43"/>
    </row>
    <row r="6896" spans="1:14" x14ac:dyDescent="0.3">
      <c r="A6896" s="10" t="s">
        <v>9</v>
      </c>
      <c r="B6896" s="10" t="s">
        <v>209</v>
      </c>
      <c r="C6896" s="10" t="s">
        <v>11</v>
      </c>
      <c r="D6896" s="10" t="s">
        <v>211</v>
      </c>
      <c r="E6896" s="11" t="s">
        <v>629</v>
      </c>
      <c r="F6896" s="10" t="s">
        <v>18</v>
      </c>
      <c r="G6896" s="11" t="s">
        <v>4799</v>
      </c>
      <c r="H6896" s="42">
        <v>1214156.0033</v>
      </c>
      <c r="I6896" s="42" t="s">
        <v>414</v>
      </c>
      <c r="J6896" s="42">
        <v>32004.313324265899</v>
      </c>
      <c r="K6896" s="42">
        <v>32004.313324265899</v>
      </c>
      <c r="N6896" s="43"/>
    </row>
    <row r="6897" spans="1:14" x14ac:dyDescent="0.3">
      <c r="A6897" s="10" t="s">
        <v>9</v>
      </c>
      <c r="B6897" s="10" t="s">
        <v>209</v>
      </c>
      <c r="C6897" s="10" t="s">
        <v>4800</v>
      </c>
      <c r="D6897" s="10" t="s">
        <v>6573</v>
      </c>
      <c r="E6897" s="11" t="s">
        <v>6574</v>
      </c>
      <c r="F6897" s="10" t="s">
        <v>13</v>
      </c>
      <c r="G6897" s="11" t="s">
        <v>415</v>
      </c>
      <c r="H6897" s="42">
        <v>0</v>
      </c>
      <c r="I6897" s="42" t="s">
        <v>414</v>
      </c>
      <c r="J6897" s="42">
        <v>0</v>
      </c>
      <c r="K6897" s="42">
        <v>0</v>
      </c>
      <c r="N6897" s="43"/>
    </row>
    <row r="6898" spans="1:14" x14ac:dyDescent="0.3">
      <c r="A6898" s="10" t="s">
        <v>9</v>
      </c>
      <c r="B6898" s="10" t="s">
        <v>209</v>
      </c>
      <c r="C6898" s="10" t="s">
        <v>4800</v>
      </c>
      <c r="D6898" s="10" t="s">
        <v>6573</v>
      </c>
      <c r="E6898" s="11" t="s">
        <v>6574</v>
      </c>
      <c r="F6898" s="10" t="s">
        <v>416</v>
      </c>
      <c r="G6898" s="11" t="s">
        <v>417</v>
      </c>
      <c r="H6898" s="42">
        <v>150234.78400000001</v>
      </c>
      <c r="I6898" s="42" t="s">
        <v>414</v>
      </c>
      <c r="J6898" s="42">
        <v>2215.0249760624201</v>
      </c>
      <c r="K6898" s="42">
        <v>2215.0249760624201</v>
      </c>
      <c r="N6898" s="43"/>
    </row>
    <row r="6899" spans="1:14" x14ac:dyDescent="0.3">
      <c r="A6899" s="10" t="s">
        <v>9</v>
      </c>
      <c r="B6899" s="10" t="s">
        <v>209</v>
      </c>
      <c r="C6899" s="10" t="s">
        <v>4800</v>
      </c>
      <c r="D6899" s="10" t="s">
        <v>6573</v>
      </c>
      <c r="E6899" s="11" t="s">
        <v>6574</v>
      </c>
      <c r="F6899" s="10" t="s">
        <v>4802</v>
      </c>
      <c r="G6899" s="11" t="s">
        <v>4803</v>
      </c>
      <c r="H6899" s="42">
        <v>0</v>
      </c>
      <c r="I6899" s="42" t="s">
        <v>414</v>
      </c>
      <c r="J6899" s="42">
        <v>0</v>
      </c>
      <c r="K6899" s="42">
        <v>0</v>
      </c>
      <c r="N6899" s="43"/>
    </row>
    <row r="6900" spans="1:14" x14ac:dyDescent="0.3">
      <c r="A6900" s="10" t="s">
        <v>9</v>
      </c>
      <c r="B6900" s="10" t="s">
        <v>209</v>
      </c>
      <c r="C6900" s="10" t="s">
        <v>4800</v>
      </c>
      <c r="D6900" s="10" t="s">
        <v>6575</v>
      </c>
      <c r="E6900" s="11" t="s">
        <v>6576</v>
      </c>
      <c r="F6900" s="10" t="s">
        <v>416</v>
      </c>
      <c r="G6900" s="11" t="s">
        <v>417</v>
      </c>
      <c r="H6900" s="42">
        <v>28043.612799999999</v>
      </c>
      <c r="I6900" s="42" t="s">
        <v>414</v>
      </c>
      <c r="J6900" s="42">
        <v>2888.7697799908101</v>
      </c>
      <c r="K6900" s="42">
        <v>2888.7697799908101</v>
      </c>
      <c r="N6900" s="43"/>
    </row>
    <row r="6901" spans="1:14" x14ac:dyDescent="0.3">
      <c r="A6901" s="10" t="s">
        <v>9</v>
      </c>
      <c r="B6901" s="10" t="s">
        <v>209</v>
      </c>
      <c r="C6901" s="10" t="s">
        <v>4806</v>
      </c>
      <c r="D6901" s="10" t="s">
        <v>6577</v>
      </c>
      <c r="E6901" s="11" t="s">
        <v>6578</v>
      </c>
      <c r="F6901" s="10" t="s">
        <v>4809</v>
      </c>
      <c r="G6901" s="11" t="s">
        <v>4810</v>
      </c>
      <c r="H6901" s="42">
        <v>0</v>
      </c>
      <c r="I6901" s="42" t="s">
        <v>414</v>
      </c>
      <c r="J6901" s="42">
        <v>0</v>
      </c>
      <c r="K6901" s="42">
        <v>0</v>
      </c>
      <c r="N6901" s="43"/>
    </row>
    <row r="6902" spans="1:14" x14ac:dyDescent="0.3">
      <c r="A6902" s="10" t="s">
        <v>9</v>
      </c>
      <c r="B6902" s="10" t="s">
        <v>374</v>
      </c>
      <c r="C6902" s="10" t="s">
        <v>4722</v>
      </c>
      <c r="D6902" s="10" t="s">
        <v>4723</v>
      </c>
      <c r="E6902" s="11" t="s">
        <v>6579</v>
      </c>
      <c r="F6902" s="10" t="s">
        <v>416</v>
      </c>
      <c r="G6902" s="11" t="s">
        <v>417</v>
      </c>
      <c r="H6902" s="42">
        <v>6016669.0954</v>
      </c>
      <c r="I6902" s="42">
        <v>16130.531729673199</v>
      </c>
      <c r="J6902" s="42">
        <v>378031.19499840599</v>
      </c>
      <c r="K6902" s="42">
        <v>394161.72672807903</v>
      </c>
      <c r="N6902" s="43"/>
    </row>
    <row r="6903" spans="1:14" x14ac:dyDescent="0.3">
      <c r="A6903" s="10" t="s">
        <v>9</v>
      </c>
      <c r="B6903" s="10" t="s">
        <v>374</v>
      </c>
      <c r="C6903" s="10" t="s">
        <v>4722</v>
      </c>
      <c r="D6903" s="10" t="s">
        <v>4723</v>
      </c>
      <c r="E6903" s="11" t="s">
        <v>6579</v>
      </c>
      <c r="F6903" s="10" t="s">
        <v>4725</v>
      </c>
      <c r="G6903" s="11" t="s">
        <v>4726</v>
      </c>
      <c r="H6903" s="42">
        <v>400240.32459999999</v>
      </c>
      <c r="I6903" s="42">
        <v>1073.03379251872</v>
      </c>
      <c r="J6903" s="42">
        <v>25147.3574248841</v>
      </c>
      <c r="K6903" s="42">
        <v>26220.391217402801</v>
      </c>
      <c r="N6903" s="43"/>
    </row>
    <row r="6904" spans="1:14" x14ac:dyDescent="0.3">
      <c r="A6904" s="10" t="s">
        <v>9</v>
      </c>
      <c r="B6904" s="10" t="s">
        <v>374</v>
      </c>
      <c r="C6904" s="10" t="s">
        <v>4722</v>
      </c>
      <c r="D6904" s="10" t="s">
        <v>4723</v>
      </c>
      <c r="E6904" s="11" t="s">
        <v>6579</v>
      </c>
      <c r="F6904" s="10" t="s">
        <v>4727</v>
      </c>
      <c r="G6904" s="11" t="s">
        <v>4728</v>
      </c>
      <c r="H6904" s="42">
        <v>414492.20549999998</v>
      </c>
      <c r="I6904" s="42">
        <v>1111.2427109466901</v>
      </c>
      <c r="J6904" s="42">
        <v>26042.8122886782</v>
      </c>
      <c r="K6904" s="42">
        <v>27154.054999624899</v>
      </c>
      <c r="N6904" s="43"/>
    </row>
    <row r="6905" spans="1:14" x14ac:dyDescent="0.3">
      <c r="A6905" s="10" t="s">
        <v>9</v>
      </c>
      <c r="B6905" s="10" t="s">
        <v>374</v>
      </c>
      <c r="C6905" s="10" t="s">
        <v>4722</v>
      </c>
      <c r="D6905" s="10" t="s">
        <v>4723</v>
      </c>
      <c r="E6905" s="11" t="s">
        <v>6579</v>
      </c>
      <c r="F6905" s="10" t="s">
        <v>4729</v>
      </c>
      <c r="G6905" s="11" t="s">
        <v>4730</v>
      </c>
      <c r="H6905" s="42">
        <v>0</v>
      </c>
      <c r="I6905" s="42">
        <v>0</v>
      </c>
      <c r="J6905" s="42">
        <v>0</v>
      </c>
      <c r="K6905" s="42">
        <v>0</v>
      </c>
      <c r="N6905" s="43"/>
    </row>
    <row r="6906" spans="1:14" x14ac:dyDescent="0.3">
      <c r="A6906" s="10" t="s">
        <v>9</v>
      </c>
      <c r="B6906" s="10" t="s">
        <v>374</v>
      </c>
      <c r="C6906" s="10" t="s">
        <v>4722</v>
      </c>
      <c r="D6906" s="10" t="s">
        <v>4723</v>
      </c>
      <c r="E6906" s="11" t="s">
        <v>6579</v>
      </c>
      <c r="F6906" s="10" t="s">
        <v>4731</v>
      </c>
      <c r="G6906" s="11" t="s">
        <v>4732</v>
      </c>
      <c r="H6906" s="42">
        <v>0</v>
      </c>
      <c r="I6906" s="42">
        <v>0</v>
      </c>
      <c r="J6906" s="42">
        <v>0</v>
      </c>
      <c r="K6906" s="42">
        <v>0</v>
      </c>
      <c r="N6906" s="43"/>
    </row>
    <row r="6907" spans="1:14" x14ac:dyDescent="0.3">
      <c r="A6907" s="10" t="s">
        <v>9</v>
      </c>
      <c r="B6907" s="10" t="s">
        <v>374</v>
      </c>
      <c r="C6907" s="10" t="s">
        <v>4722</v>
      </c>
      <c r="D6907" s="10" t="s">
        <v>4723</v>
      </c>
      <c r="E6907" s="11" t="s">
        <v>6579</v>
      </c>
      <c r="F6907" s="10" t="s">
        <v>4733</v>
      </c>
      <c r="G6907" s="11" t="s">
        <v>4734</v>
      </c>
      <c r="H6907" s="42">
        <v>294538.87400000001</v>
      </c>
      <c r="I6907" s="42">
        <v>789.65098084464</v>
      </c>
      <c r="J6907" s="42">
        <v>18506.0671850779</v>
      </c>
      <c r="K6907" s="42">
        <v>19295.718165922601</v>
      </c>
      <c r="N6907" s="43"/>
    </row>
    <row r="6908" spans="1:14" x14ac:dyDescent="0.3">
      <c r="A6908" s="10" t="s">
        <v>9</v>
      </c>
      <c r="B6908" s="10" t="s">
        <v>374</v>
      </c>
      <c r="C6908" s="10" t="s">
        <v>4722</v>
      </c>
      <c r="D6908" s="10" t="s">
        <v>4723</v>
      </c>
      <c r="E6908" s="11" t="s">
        <v>6579</v>
      </c>
      <c r="F6908" s="10" t="s">
        <v>4735</v>
      </c>
      <c r="G6908" s="11" t="s">
        <v>4736</v>
      </c>
      <c r="H6908" s="42">
        <v>294538.87400000001</v>
      </c>
      <c r="I6908" s="42">
        <v>789.65098084464</v>
      </c>
      <c r="J6908" s="42">
        <v>18506.0671850779</v>
      </c>
      <c r="K6908" s="42">
        <v>19295.718165922601</v>
      </c>
      <c r="N6908" s="43"/>
    </row>
    <row r="6909" spans="1:14" x14ac:dyDescent="0.3">
      <c r="A6909" s="10" t="s">
        <v>9</v>
      </c>
      <c r="B6909" s="10" t="s">
        <v>374</v>
      </c>
      <c r="C6909" s="10" t="s">
        <v>4743</v>
      </c>
      <c r="D6909" s="10" t="s">
        <v>4744</v>
      </c>
      <c r="E6909" s="11" t="s">
        <v>6580</v>
      </c>
      <c r="F6909" s="10" t="s">
        <v>416</v>
      </c>
      <c r="G6909" s="11" t="s">
        <v>417</v>
      </c>
      <c r="H6909" s="42">
        <v>5953.9745999999996</v>
      </c>
      <c r="I6909" s="42">
        <v>9.62722364351227</v>
      </c>
      <c r="J6909" s="42">
        <v>0.23542640555906499</v>
      </c>
      <c r="K6909" s="42">
        <v>9.8626500490713305</v>
      </c>
      <c r="N6909" s="43"/>
    </row>
    <row r="6910" spans="1:14" x14ac:dyDescent="0.3">
      <c r="A6910" s="10" t="s">
        <v>9</v>
      </c>
      <c r="B6910" s="10" t="s">
        <v>374</v>
      </c>
      <c r="C6910" s="10" t="s">
        <v>4743</v>
      </c>
      <c r="D6910" s="10" t="s">
        <v>4744</v>
      </c>
      <c r="E6910" s="11" t="s">
        <v>6580</v>
      </c>
      <c r="F6910" s="10" t="s">
        <v>4746</v>
      </c>
      <c r="G6910" s="11" t="s">
        <v>4747</v>
      </c>
      <c r="H6910" s="42">
        <v>8737.6510999999991</v>
      </c>
      <c r="I6910" s="42">
        <v>14.1282632690505</v>
      </c>
      <c r="J6910" s="42">
        <v>0.34549589387239399</v>
      </c>
      <c r="K6910" s="42">
        <v>14.473759162922899</v>
      </c>
      <c r="N6910" s="43"/>
    </row>
    <row r="6911" spans="1:14" x14ac:dyDescent="0.3">
      <c r="A6911" s="10" t="s">
        <v>9</v>
      </c>
      <c r="B6911" s="10" t="s">
        <v>374</v>
      </c>
      <c r="C6911" s="10" t="s">
        <v>4743</v>
      </c>
      <c r="D6911" s="10" t="s">
        <v>4744</v>
      </c>
      <c r="E6911" s="11" t="s">
        <v>6580</v>
      </c>
      <c r="F6911" s="10" t="s">
        <v>4748</v>
      </c>
      <c r="G6911" s="11" t="s">
        <v>4749</v>
      </c>
      <c r="H6911" s="42">
        <v>8015.4434000000001</v>
      </c>
      <c r="I6911" s="42">
        <v>12.836985405133399</v>
      </c>
      <c r="J6911" s="42">
        <v>0</v>
      </c>
      <c r="K6911" s="42">
        <v>12.836985405133399</v>
      </c>
      <c r="N6911" s="43"/>
    </row>
    <row r="6912" spans="1:14" x14ac:dyDescent="0.3">
      <c r="A6912" s="10" t="s">
        <v>9</v>
      </c>
      <c r="B6912" s="10" t="s">
        <v>374</v>
      </c>
      <c r="C6912" s="10" t="s">
        <v>4743</v>
      </c>
      <c r="D6912" s="10" t="s">
        <v>4744</v>
      </c>
      <c r="E6912" s="11" t="s">
        <v>6580</v>
      </c>
      <c r="F6912" s="10" t="s">
        <v>4817</v>
      </c>
      <c r="G6912" s="11" t="s">
        <v>4818</v>
      </c>
      <c r="H6912" s="42">
        <v>9118.4861000000001</v>
      </c>
      <c r="I6912" s="42">
        <v>14.603543029693</v>
      </c>
      <c r="J6912" s="42">
        <v>0</v>
      </c>
      <c r="K6912" s="42">
        <v>14.603543029693</v>
      </c>
      <c r="N6912" s="43"/>
    </row>
    <row r="6913" spans="1:14" x14ac:dyDescent="0.3">
      <c r="A6913" s="10" t="s">
        <v>9</v>
      </c>
      <c r="B6913" s="10" t="s">
        <v>374</v>
      </c>
      <c r="C6913" s="10" t="s">
        <v>4743</v>
      </c>
      <c r="D6913" s="10" t="s">
        <v>4744</v>
      </c>
      <c r="E6913" s="11" t="s">
        <v>6580</v>
      </c>
      <c r="F6913" s="10" t="s">
        <v>4760</v>
      </c>
      <c r="G6913" s="11" t="s">
        <v>4761</v>
      </c>
      <c r="H6913" s="42">
        <v>11103.9629</v>
      </c>
      <c r="I6913" s="42">
        <v>17.7833467539004</v>
      </c>
      <c r="J6913" s="42">
        <v>0</v>
      </c>
      <c r="K6913" s="42">
        <v>17.7833467539004</v>
      </c>
      <c r="N6913" s="43"/>
    </row>
    <row r="6914" spans="1:14" x14ac:dyDescent="0.3">
      <c r="A6914" s="10" t="s">
        <v>9</v>
      </c>
      <c r="B6914" s="10" t="s">
        <v>374</v>
      </c>
      <c r="C6914" s="10" t="s">
        <v>4743</v>
      </c>
      <c r="D6914" s="10" t="s">
        <v>4750</v>
      </c>
      <c r="E6914" s="11" t="s">
        <v>5320</v>
      </c>
      <c r="F6914" s="10" t="s">
        <v>416</v>
      </c>
      <c r="G6914" s="11" t="s">
        <v>417</v>
      </c>
      <c r="H6914" s="42">
        <v>8052.9921999999997</v>
      </c>
      <c r="I6914" s="42">
        <v>13.7179510426111</v>
      </c>
      <c r="J6914" s="42">
        <v>0</v>
      </c>
      <c r="K6914" s="42">
        <v>13.7179510426111</v>
      </c>
      <c r="N6914" s="43"/>
    </row>
    <row r="6915" spans="1:14" x14ac:dyDescent="0.3">
      <c r="A6915" s="10" t="s">
        <v>9</v>
      </c>
      <c r="B6915" s="10" t="s">
        <v>374</v>
      </c>
      <c r="C6915" s="10" t="s">
        <v>4743</v>
      </c>
      <c r="D6915" s="10" t="s">
        <v>4750</v>
      </c>
      <c r="E6915" s="11" t="s">
        <v>5320</v>
      </c>
      <c r="F6915" s="10" t="s">
        <v>4746</v>
      </c>
      <c r="G6915" s="11" t="s">
        <v>4747</v>
      </c>
      <c r="H6915" s="42">
        <v>776.19200000000001</v>
      </c>
      <c r="I6915" s="42">
        <v>1.3222121486853999</v>
      </c>
      <c r="J6915" s="42">
        <v>0</v>
      </c>
      <c r="K6915" s="42">
        <v>1.3222121486853999</v>
      </c>
      <c r="N6915" s="43"/>
    </row>
    <row r="6916" spans="1:14" x14ac:dyDescent="0.3">
      <c r="A6916" s="10" t="s">
        <v>9</v>
      </c>
      <c r="B6916" s="10" t="s">
        <v>374</v>
      </c>
      <c r="C6916" s="10" t="s">
        <v>4743</v>
      </c>
      <c r="D6916" s="10" t="s">
        <v>4750</v>
      </c>
      <c r="E6916" s="11" t="s">
        <v>5320</v>
      </c>
      <c r="F6916" s="10" t="s">
        <v>4748</v>
      </c>
      <c r="G6916" s="11" t="s">
        <v>4749</v>
      </c>
      <c r="H6916" s="42">
        <v>8489.6002000000008</v>
      </c>
      <c r="I6916" s="42">
        <v>14.461695376246601</v>
      </c>
      <c r="J6916" s="42">
        <v>0</v>
      </c>
      <c r="K6916" s="42">
        <v>14.461695376246601</v>
      </c>
      <c r="N6916" s="43"/>
    </row>
    <row r="6917" spans="1:14" x14ac:dyDescent="0.3">
      <c r="A6917" s="10" t="s">
        <v>9</v>
      </c>
      <c r="B6917" s="10" t="s">
        <v>374</v>
      </c>
      <c r="C6917" s="10" t="s">
        <v>4743</v>
      </c>
      <c r="D6917" s="10" t="s">
        <v>4752</v>
      </c>
      <c r="E6917" s="11" t="s">
        <v>4914</v>
      </c>
      <c r="F6917" s="10" t="s">
        <v>13</v>
      </c>
      <c r="G6917" s="11" t="s">
        <v>415</v>
      </c>
      <c r="H6917" s="42">
        <v>0</v>
      </c>
      <c r="I6917" s="42">
        <v>0</v>
      </c>
      <c r="J6917" s="42">
        <v>0</v>
      </c>
      <c r="K6917" s="42">
        <v>0</v>
      </c>
      <c r="N6917" s="43"/>
    </row>
    <row r="6918" spans="1:14" x14ac:dyDescent="0.3">
      <c r="A6918" s="10" t="s">
        <v>9</v>
      </c>
      <c r="B6918" s="10" t="s">
        <v>374</v>
      </c>
      <c r="C6918" s="10" t="s">
        <v>4743</v>
      </c>
      <c r="D6918" s="10" t="s">
        <v>4752</v>
      </c>
      <c r="E6918" s="11" t="s">
        <v>4914</v>
      </c>
      <c r="F6918" s="10" t="s">
        <v>416</v>
      </c>
      <c r="G6918" s="11" t="s">
        <v>417</v>
      </c>
      <c r="H6918" s="42">
        <v>5909.1013000000003</v>
      </c>
      <c r="I6918" s="42">
        <v>6.2303802354757796</v>
      </c>
      <c r="J6918" s="42">
        <v>0</v>
      </c>
      <c r="K6918" s="42">
        <v>6.2303802354757796</v>
      </c>
      <c r="N6918" s="43"/>
    </row>
    <row r="6919" spans="1:14" x14ac:dyDescent="0.3">
      <c r="A6919" s="10" t="s">
        <v>9</v>
      </c>
      <c r="B6919" s="10" t="s">
        <v>374</v>
      </c>
      <c r="C6919" s="10" t="s">
        <v>4743</v>
      </c>
      <c r="D6919" s="10" t="s">
        <v>4752</v>
      </c>
      <c r="E6919" s="11" t="s">
        <v>4914</v>
      </c>
      <c r="F6919" s="10" t="s">
        <v>4746</v>
      </c>
      <c r="G6919" s="11" t="s">
        <v>4747</v>
      </c>
      <c r="H6919" s="42">
        <v>3418.0095999999999</v>
      </c>
      <c r="I6919" s="42">
        <v>3.6038473911085398</v>
      </c>
      <c r="J6919" s="42">
        <v>0</v>
      </c>
      <c r="K6919" s="42">
        <v>3.6038473911085398</v>
      </c>
      <c r="N6919" s="43"/>
    </row>
    <row r="6920" spans="1:14" x14ac:dyDescent="0.3">
      <c r="A6920" s="10" t="s">
        <v>9</v>
      </c>
      <c r="B6920" s="10" t="s">
        <v>374</v>
      </c>
      <c r="C6920" s="10" t="s">
        <v>4743</v>
      </c>
      <c r="D6920" s="10" t="s">
        <v>4752</v>
      </c>
      <c r="E6920" s="11" t="s">
        <v>4914</v>
      </c>
      <c r="F6920" s="10" t="s">
        <v>4748</v>
      </c>
      <c r="G6920" s="11" t="s">
        <v>4749</v>
      </c>
      <c r="H6920" s="42">
        <v>17205.912700000001</v>
      </c>
      <c r="I6920" s="42">
        <v>18.1414012738854</v>
      </c>
      <c r="J6920" s="42">
        <v>0</v>
      </c>
      <c r="K6920" s="42">
        <v>18.1414012738854</v>
      </c>
      <c r="N6920" s="43"/>
    </row>
    <row r="6921" spans="1:14" x14ac:dyDescent="0.3">
      <c r="A6921" s="10" t="s">
        <v>9</v>
      </c>
      <c r="B6921" s="10" t="s">
        <v>374</v>
      </c>
      <c r="C6921" s="10" t="s">
        <v>4743</v>
      </c>
      <c r="D6921" s="10" t="s">
        <v>4756</v>
      </c>
      <c r="E6921" s="11" t="s">
        <v>5043</v>
      </c>
      <c r="F6921" s="10" t="s">
        <v>13</v>
      </c>
      <c r="G6921" s="11" t="s">
        <v>415</v>
      </c>
      <c r="H6921" s="42">
        <v>0</v>
      </c>
      <c r="I6921" s="42">
        <v>0</v>
      </c>
      <c r="J6921" s="42">
        <v>0</v>
      </c>
      <c r="K6921" s="42">
        <v>0</v>
      </c>
      <c r="N6921" s="43"/>
    </row>
    <row r="6922" spans="1:14" x14ac:dyDescent="0.3">
      <c r="A6922" s="10" t="s">
        <v>9</v>
      </c>
      <c r="B6922" s="10" t="s">
        <v>374</v>
      </c>
      <c r="C6922" s="10" t="s">
        <v>4743</v>
      </c>
      <c r="D6922" s="10" t="s">
        <v>4756</v>
      </c>
      <c r="E6922" s="11" t="s">
        <v>5043</v>
      </c>
      <c r="F6922" s="10" t="s">
        <v>416</v>
      </c>
      <c r="G6922" s="11" t="s">
        <v>417</v>
      </c>
      <c r="H6922" s="42">
        <v>8214.7237000000005</v>
      </c>
      <c r="I6922" s="42">
        <v>19.517033603708001</v>
      </c>
      <c r="J6922" s="42">
        <v>0</v>
      </c>
      <c r="K6922" s="42">
        <v>19.517033603708001</v>
      </c>
      <c r="N6922" s="43"/>
    </row>
    <row r="6923" spans="1:14" x14ac:dyDescent="0.3">
      <c r="A6923" s="10" t="s">
        <v>9</v>
      </c>
      <c r="B6923" s="10" t="s">
        <v>374</v>
      </c>
      <c r="C6923" s="10" t="s">
        <v>4743</v>
      </c>
      <c r="D6923" s="10" t="s">
        <v>4756</v>
      </c>
      <c r="E6923" s="11" t="s">
        <v>5043</v>
      </c>
      <c r="F6923" s="10" t="s">
        <v>4746</v>
      </c>
      <c r="G6923" s="11" t="s">
        <v>4747</v>
      </c>
      <c r="H6923" s="42">
        <v>8285.5403000000006</v>
      </c>
      <c r="I6923" s="42">
        <v>19.685283893395098</v>
      </c>
      <c r="J6923" s="42">
        <v>0</v>
      </c>
      <c r="K6923" s="42">
        <v>19.685283893395098</v>
      </c>
      <c r="N6923" s="43"/>
    </row>
    <row r="6924" spans="1:14" x14ac:dyDescent="0.3">
      <c r="A6924" s="10" t="s">
        <v>9</v>
      </c>
      <c r="B6924" s="10" t="s">
        <v>374</v>
      </c>
      <c r="C6924" s="10" t="s">
        <v>4743</v>
      </c>
      <c r="D6924" s="10" t="s">
        <v>4756</v>
      </c>
      <c r="E6924" s="11" t="s">
        <v>5043</v>
      </c>
      <c r="F6924" s="10" t="s">
        <v>4748</v>
      </c>
      <c r="G6924" s="11" t="s">
        <v>4749</v>
      </c>
      <c r="H6924" s="42">
        <v>15296.382100000001</v>
      </c>
      <c r="I6924" s="42">
        <v>36.342062572421803</v>
      </c>
      <c r="J6924" s="42">
        <v>0</v>
      </c>
      <c r="K6924" s="42">
        <v>36.342062572421803</v>
      </c>
      <c r="N6924" s="43"/>
    </row>
    <row r="6925" spans="1:14" x14ac:dyDescent="0.3">
      <c r="A6925" s="10" t="s">
        <v>9</v>
      </c>
      <c r="B6925" s="10" t="s">
        <v>374</v>
      </c>
      <c r="C6925" s="10" t="s">
        <v>4743</v>
      </c>
      <c r="D6925" s="10" t="s">
        <v>4758</v>
      </c>
      <c r="E6925" s="11" t="s">
        <v>6581</v>
      </c>
      <c r="F6925" s="10" t="s">
        <v>416</v>
      </c>
      <c r="G6925" s="11" t="s">
        <v>417</v>
      </c>
      <c r="H6925" s="42">
        <v>3061.5621999999998</v>
      </c>
      <c r="I6925" s="42">
        <v>12.591768257996801</v>
      </c>
      <c r="J6925" s="42">
        <v>27.045916072288101</v>
      </c>
      <c r="K6925" s="42">
        <v>39.637684330284898</v>
      </c>
      <c r="N6925" s="43"/>
    </row>
    <row r="6926" spans="1:14" x14ac:dyDescent="0.3">
      <c r="A6926" s="10" t="s">
        <v>9</v>
      </c>
      <c r="B6926" s="10" t="s">
        <v>374</v>
      </c>
      <c r="C6926" s="10" t="s">
        <v>4743</v>
      </c>
      <c r="D6926" s="10" t="s">
        <v>4758</v>
      </c>
      <c r="E6926" s="11" t="s">
        <v>6581</v>
      </c>
      <c r="F6926" s="10" t="s">
        <v>4746</v>
      </c>
      <c r="G6926" s="11" t="s">
        <v>4747</v>
      </c>
      <c r="H6926" s="42">
        <v>3061.5621999999998</v>
      </c>
      <c r="I6926" s="42">
        <v>12.591768257996801</v>
      </c>
      <c r="J6926" s="42">
        <v>27.045916072288101</v>
      </c>
      <c r="K6926" s="42">
        <v>39.637684330284898</v>
      </c>
      <c r="N6926" s="43"/>
    </row>
    <row r="6927" spans="1:14" x14ac:dyDescent="0.3">
      <c r="A6927" s="10" t="s">
        <v>9</v>
      </c>
      <c r="B6927" s="10" t="s">
        <v>374</v>
      </c>
      <c r="C6927" s="10" t="s">
        <v>4743</v>
      </c>
      <c r="D6927" s="10" t="s">
        <v>4758</v>
      </c>
      <c r="E6927" s="11" t="s">
        <v>6581</v>
      </c>
      <c r="F6927" s="10" t="s">
        <v>4748</v>
      </c>
      <c r="G6927" s="11" t="s">
        <v>4749</v>
      </c>
      <c r="H6927" s="42">
        <v>8949.1818000000003</v>
      </c>
      <c r="I6927" s="42">
        <v>36.806707215682799</v>
      </c>
      <c r="J6927" s="42">
        <v>79.0572931343806</v>
      </c>
      <c r="K6927" s="42">
        <v>115.86400035006299</v>
      </c>
      <c r="N6927" s="43"/>
    </row>
    <row r="6928" spans="1:14" x14ac:dyDescent="0.3">
      <c r="A6928" s="10" t="s">
        <v>9</v>
      </c>
      <c r="B6928" s="10" t="s">
        <v>374</v>
      </c>
      <c r="C6928" s="10" t="s">
        <v>4743</v>
      </c>
      <c r="D6928" s="10" t="s">
        <v>4762</v>
      </c>
      <c r="E6928" s="11" t="s">
        <v>4919</v>
      </c>
      <c r="F6928" s="10" t="s">
        <v>416</v>
      </c>
      <c r="G6928" s="11" t="s">
        <v>417</v>
      </c>
      <c r="H6928" s="42">
        <v>7524.2016000000003</v>
      </c>
      <c r="I6928" s="42">
        <v>12.818950985477199</v>
      </c>
      <c r="J6928" s="42">
        <v>0</v>
      </c>
      <c r="K6928" s="42">
        <v>12.818950985477199</v>
      </c>
      <c r="N6928" s="43"/>
    </row>
    <row r="6929" spans="1:14" x14ac:dyDescent="0.3">
      <c r="A6929" s="10" t="s">
        <v>9</v>
      </c>
      <c r="B6929" s="10" t="s">
        <v>374</v>
      </c>
      <c r="C6929" s="10" t="s">
        <v>4743</v>
      </c>
      <c r="D6929" s="10" t="s">
        <v>4762</v>
      </c>
      <c r="E6929" s="11" t="s">
        <v>4919</v>
      </c>
      <c r="F6929" s="10" t="s">
        <v>4746</v>
      </c>
      <c r="G6929" s="11" t="s">
        <v>4747</v>
      </c>
      <c r="H6929" s="42">
        <v>0</v>
      </c>
      <c r="I6929" s="42">
        <v>0</v>
      </c>
      <c r="J6929" s="42">
        <v>0</v>
      </c>
      <c r="K6929" s="42">
        <v>0</v>
      </c>
      <c r="N6929" s="43"/>
    </row>
    <row r="6930" spans="1:14" x14ac:dyDescent="0.3">
      <c r="A6930" s="10" t="s">
        <v>9</v>
      </c>
      <c r="B6930" s="10" t="s">
        <v>374</v>
      </c>
      <c r="C6930" s="10" t="s">
        <v>4743</v>
      </c>
      <c r="D6930" s="10" t="s">
        <v>4762</v>
      </c>
      <c r="E6930" s="11" t="s">
        <v>4919</v>
      </c>
      <c r="F6930" s="10" t="s">
        <v>4748</v>
      </c>
      <c r="G6930" s="11" t="s">
        <v>4749</v>
      </c>
      <c r="H6930" s="42">
        <v>7934.6126000000004</v>
      </c>
      <c r="I6930" s="42">
        <v>13.518166493775899</v>
      </c>
      <c r="J6930" s="42">
        <v>0</v>
      </c>
      <c r="K6930" s="42">
        <v>13.518166493775899</v>
      </c>
      <c r="N6930" s="43"/>
    </row>
    <row r="6931" spans="1:14" x14ac:dyDescent="0.3">
      <c r="A6931" s="10" t="s">
        <v>9</v>
      </c>
      <c r="B6931" s="10" t="s">
        <v>374</v>
      </c>
      <c r="C6931" s="10" t="s">
        <v>4743</v>
      </c>
      <c r="D6931" s="10" t="s">
        <v>4766</v>
      </c>
      <c r="E6931" s="11" t="s">
        <v>4826</v>
      </c>
      <c r="F6931" s="10" t="s">
        <v>13</v>
      </c>
      <c r="G6931" s="11" t="s">
        <v>415</v>
      </c>
      <c r="H6931" s="42">
        <v>0</v>
      </c>
      <c r="I6931" s="42">
        <v>0</v>
      </c>
      <c r="J6931" s="42">
        <v>0</v>
      </c>
      <c r="K6931" s="42">
        <v>0</v>
      </c>
      <c r="N6931" s="43"/>
    </row>
    <row r="6932" spans="1:14" x14ac:dyDescent="0.3">
      <c r="A6932" s="10" t="s">
        <v>9</v>
      </c>
      <c r="B6932" s="10" t="s">
        <v>374</v>
      </c>
      <c r="C6932" s="10" t="s">
        <v>4743</v>
      </c>
      <c r="D6932" s="10" t="s">
        <v>4766</v>
      </c>
      <c r="E6932" s="11" t="s">
        <v>4826</v>
      </c>
      <c r="F6932" s="10" t="s">
        <v>416</v>
      </c>
      <c r="G6932" s="11" t="s">
        <v>417</v>
      </c>
      <c r="H6932" s="42">
        <v>10209.5368</v>
      </c>
      <c r="I6932" s="42">
        <v>27.783846103895598</v>
      </c>
      <c r="J6932" s="42">
        <v>450.41030095968301</v>
      </c>
      <c r="K6932" s="42">
        <v>478.19414706357901</v>
      </c>
      <c r="N6932" s="43"/>
    </row>
    <row r="6933" spans="1:14" x14ac:dyDescent="0.3">
      <c r="A6933" s="10" t="s">
        <v>9</v>
      </c>
      <c r="B6933" s="10" t="s">
        <v>374</v>
      </c>
      <c r="C6933" s="10" t="s">
        <v>4743</v>
      </c>
      <c r="D6933" s="10" t="s">
        <v>4766</v>
      </c>
      <c r="E6933" s="11" t="s">
        <v>4826</v>
      </c>
      <c r="F6933" s="10" t="s">
        <v>4746</v>
      </c>
      <c r="G6933" s="11" t="s">
        <v>4747</v>
      </c>
      <c r="H6933" s="42">
        <v>0</v>
      </c>
      <c r="I6933" s="42">
        <v>0</v>
      </c>
      <c r="J6933" s="42">
        <v>0</v>
      </c>
      <c r="K6933" s="42">
        <v>0</v>
      </c>
      <c r="N6933" s="43"/>
    </row>
    <row r="6934" spans="1:14" x14ac:dyDescent="0.3">
      <c r="A6934" s="10" t="s">
        <v>9</v>
      </c>
      <c r="B6934" s="10" t="s">
        <v>374</v>
      </c>
      <c r="C6934" s="10" t="s">
        <v>4743</v>
      </c>
      <c r="D6934" s="10" t="s">
        <v>4766</v>
      </c>
      <c r="E6934" s="11" t="s">
        <v>4826</v>
      </c>
      <c r="F6934" s="10" t="s">
        <v>4748</v>
      </c>
      <c r="G6934" s="11" t="s">
        <v>4749</v>
      </c>
      <c r="H6934" s="42">
        <v>22235.849600000001</v>
      </c>
      <c r="I6934" s="42">
        <v>50.319570591505901</v>
      </c>
      <c r="J6934" s="42">
        <v>355.76160472178299</v>
      </c>
      <c r="K6934" s="42">
        <v>406.08117531328901</v>
      </c>
      <c r="N6934" s="43"/>
    </row>
    <row r="6935" spans="1:14" x14ac:dyDescent="0.3">
      <c r="A6935" s="10" t="s">
        <v>9</v>
      </c>
      <c r="B6935" s="10" t="s">
        <v>374</v>
      </c>
      <c r="C6935" s="10" t="s">
        <v>4743</v>
      </c>
      <c r="D6935" s="10" t="s">
        <v>4766</v>
      </c>
      <c r="E6935" s="11" t="s">
        <v>4826</v>
      </c>
      <c r="F6935" s="10" t="s">
        <v>4760</v>
      </c>
      <c r="G6935" s="11" t="s">
        <v>4761</v>
      </c>
      <c r="H6935" s="42">
        <v>16564.961800000001</v>
      </c>
      <c r="I6935" s="42">
        <v>37.486391514477603</v>
      </c>
      <c r="J6935" s="42">
        <v>265.03045720884501</v>
      </c>
      <c r="K6935" s="42">
        <v>302.51684872332203</v>
      </c>
      <c r="N6935" s="43"/>
    </row>
    <row r="6936" spans="1:14" x14ac:dyDescent="0.3">
      <c r="A6936" s="10" t="s">
        <v>9</v>
      </c>
      <c r="B6936" s="10" t="s">
        <v>374</v>
      </c>
      <c r="C6936" s="10" t="s">
        <v>4743</v>
      </c>
      <c r="D6936" s="10" t="s">
        <v>4768</v>
      </c>
      <c r="E6936" s="11" t="s">
        <v>4757</v>
      </c>
      <c r="F6936" s="10" t="s">
        <v>13</v>
      </c>
      <c r="G6936" s="11" t="s">
        <v>415</v>
      </c>
      <c r="H6936" s="42">
        <v>0</v>
      </c>
      <c r="I6936" s="42">
        <v>0</v>
      </c>
      <c r="J6936" s="42">
        <v>0</v>
      </c>
      <c r="K6936" s="42">
        <v>0</v>
      </c>
      <c r="N6936" s="43"/>
    </row>
    <row r="6937" spans="1:14" x14ac:dyDescent="0.3">
      <c r="A6937" s="10" t="s">
        <v>9</v>
      </c>
      <c r="B6937" s="10" t="s">
        <v>374</v>
      </c>
      <c r="C6937" s="10" t="s">
        <v>4743</v>
      </c>
      <c r="D6937" s="10" t="s">
        <v>4768</v>
      </c>
      <c r="E6937" s="11" t="s">
        <v>4757</v>
      </c>
      <c r="F6937" s="10" t="s">
        <v>416</v>
      </c>
      <c r="G6937" s="11" t="s">
        <v>417</v>
      </c>
      <c r="H6937" s="42">
        <v>17063.745900000002</v>
      </c>
      <c r="I6937" s="42">
        <v>79.641621244287904</v>
      </c>
      <c r="J6937" s="42">
        <v>0</v>
      </c>
      <c r="K6937" s="42">
        <v>79.641621244287904</v>
      </c>
      <c r="N6937" s="43"/>
    </row>
    <row r="6938" spans="1:14" x14ac:dyDescent="0.3">
      <c r="A6938" s="10" t="s">
        <v>9</v>
      </c>
      <c r="B6938" s="10" t="s">
        <v>374</v>
      </c>
      <c r="C6938" s="10" t="s">
        <v>4743</v>
      </c>
      <c r="D6938" s="10" t="s">
        <v>4768</v>
      </c>
      <c r="E6938" s="11" t="s">
        <v>4757</v>
      </c>
      <c r="F6938" s="10" t="s">
        <v>15</v>
      </c>
      <c r="G6938" s="11" t="s">
        <v>418</v>
      </c>
      <c r="H6938" s="42">
        <v>8488.9992000000002</v>
      </c>
      <c r="I6938" s="42">
        <v>39.620706046153302</v>
      </c>
      <c r="J6938" s="42">
        <v>0</v>
      </c>
      <c r="K6938" s="42">
        <v>39.620706046153302</v>
      </c>
      <c r="N6938" s="43"/>
    </row>
    <row r="6939" spans="1:14" x14ac:dyDescent="0.3">
      <c r="A6939" s="10" t="s">
        <v>9</v>
      </c>
      <c r="B6939" s="10" t="s">
        <v>374</v>
      </c>
      <c r="C6939" s="10" t="s">
        <v>4743</v>
      </c>
      <c r="D6939" s="10" t="s">
        <v>4768</v>
      </c>
      <c r="E6939" s="11" t="s">
        <v>4757</v>
      </c>
      <c r="F6939" s="10" t="s">
        <v>4746</v>
      </c>
      <c r="G6939" s="11" t="s">
        <v>4747</v>
      </c>
      <c r="H6939" s="42">
        <v>2400.9290999999998</v>
      </c>
      <c r="I6939" s="42">
        <v>11.2058562554777</v>
      </c>
      <c r="J6939" s="42">
        <v>0</v>
      </c>
      <c r="K6939" s="42">
        <v>11.2058562554777</v>
      </c>
      <c r="N6939" s="43"/>
    </row>
    <row r="6940" spans="1:14" x14ac:dyDescent="0.3">
      <c r="A6940" s="10" t="s">
        <v>9</v>
      </c>
      <c r="B6940" s="10" t="s">
        <v>374</v>
      </c>
      <c r="C6940" s="10" t="s">
        <v>4743</v>
      </c>
      <c r="D6940" s="10" t="s">
        <v>4768</v>
      </c>
      <c r="E6940" s="11" t="s">
        <v>4757</v>
      </c>
      <c r="F6940" s="10" t="s">
        <v>4748</v>
      </c>
      <c r="G6940" s="11" t="s">
        <v>4749</v>
      </c>
      <c r="H6940" s="42">
        <v>30356.3318</v>
      </c>
      <c r="I6940" s="42">
        <v>145.826428203809</v>
      </c>
      <c r="J6940" s="42">
        <v>0</v>
      </c>
      <c r="K6940" s="42">
        <v>145.826428203809</v>
      </c>
      <c r="N6940" s="43"/>
    </row>
    <row r="6941" spans="1:14" x14ac:dyDescent="0.3">
      <c r="A6941" s="10" t="s">
        <v>9</v>
      </c>
      <c r="B6941" s="10" t="s">
        <v>374</v>
      </c>
      <c r="C6941" s="10" t="s">
        <v>4743</v>
      </c>
      <c r="D6941" s="10" t="s">
        <v>4768</v>
      </c>
      <c r="E6941" s="11" t="s">
        <v>4757</v>
      </c>
      <c r="F6941" s="10" t="s">
        <v>4754</v>
      </c>
      <c r="G6941" s="11" t="s">
        <v>4755</v>
      </c>
      <c r="H6941" s="42">
        <v>7288.5347000000002</v>
      </c>
      <c r="I6941" s="42">
        <v>34.017777918414403</v>
      </c>
      <c r="J6941" s="42">
        <v>0</v>
      </c>
      <c r="K6941" s="42">
        <v>34.017777918414403</v>
      </c>
      <c r="N6941" s="43"/>
    </row>
    <row r="6942" spans="1:14" x14ac:dyDescent="0.3">
      <c r="A6942" s="10" t="s">
        <v>9</v>
      </c>
      <c r="B6942" s="10" t="s">
        <v>374</v>
      </c>
      <c r="C6942" s="10" t="s">
        <v>4743</v>
      </c>
      <c r="D6942" s="10" t="s">
        <v>4770</v>
      </c>
      <c r="E6942" s="11" t="s">
        <v>4837</v>
      </c>
      <c r="F6942" s="10" t="s">
        <v>13</v>
      </c>
      <c r="G6942" s="11" t="s">
        <v>415</v>
      </c>
      <c r="H6942" s="42">
        <v>0</v>
      </c>
      <c r="I6942" s="42">
        <v>0</v>
      </c>
      <c r="J6942" s="42">
        <v>0</v>
      </c>
      <c r="K6942" s="42">
        <v>0</v>
      </c>
      <c r="N6942" s="43"/>
    </row>
    <row r="6943" spans="1:14" x14ac:dyDescent="0.3">
      <c r="A6943" s="10" t="s">
        <v>9</v>
      </c>
      <c r="B6943" s="10" t="s">
        <v>374</v>
      </c>
      <c r="C6943" s="10" t="s">
        <v>4743</v>
      </c>
      <c r="D6943" s="10" t="s">
        <v>4770</v>
      </c>
      <c r="E6943" s="11" t="s">
        <v>4837</v>
      </c>
      <c r="F6943" s="10" t="s">
        <v>416</v>
      </c>
      <c r="G6943" s="11" t="s">
        <v>417</v>
      </c>
      <c r="H6943" s="42">
        <v>0</v>
      </c>
      <c r="I6943" s="42">
        <v>0</v>
      </c>
      <c r="J6943" s="42">
        <v>0</v>
      </c>
      <c r="K6943" s="42">
        <v>0</v>
      </c>
      <c r="N6943" s="43"/>
    </row>
    <row r="6944" spans="1:14" x14ac:dyDescent="0.3">
      <c r="A6944" s="10" t="s">
        <v>9</v>
      </c>
      <c r="B6944" s="10" t="s">
        <v>374</v>
      </c>
      <c r="C6944" s="10" t="s">
        <v>4743</v>
      </c>
      <c r="D6944" s="10" t="s">
        <v>4770</v>
      </c>
      <c r="E6944" s="11" t="s">
        <v>4837</v>
      </c>
      <c r="F6944" s="10" t="s">
        <v>4746</v>
      </c>
      <c r="G6944" s="11" t="s">
        <v>4747</v>
      </c>
      <c r="H6944" s="42">
        <v>0</v>
      </c>
      <c r="I6944" s="42">
        <v>0</v>
      </c>
      <c r="J6944" s="42">
        <v>0</v>
      </c>
      <c r="K6944" s="42">
        <v>0</v>
      </c>
      <c r="N6944" s="43"/>
    </row>
    <row r="6945" spans="1:14" x14ac:dyDescent="0.3">
      <c r="A6945" s="10" t="s">
        <v>9</v>
      </c>
      <c r="B6945" s="10" t="s">
        <v>374</v>
      </c>
      <c r="C6945" s="10" t="s">
        <v>4743</v>
      </c>
      <c r="D6945" s="10" t="s">
        <v>4770</v>
      </c>
      <c r="E6945" s="11" t="s">
        <v>4837</v>
      </c>
      <c r="F6945" s="10" t="s">
        <v>4748</v>
      </c>
      <c r="G6945" s="11" t="s">
        <v>4749</v>
      </c>
      <c r="H6945" s="42">
        <v>12563.002200000001</v>
      </c>
      <c r="I6945" s="42">
        <v>23.496541382922999</v>
      </c>
      <c r="J6945" s="42">
        <v>0</v>
      </c>
      <c r="K6945" s="42">
        <v>23.496541382922999</v>
      </c>
      <c r="N6945" s="43"/>
    </row>
    <row r="6946" spans="1:14" x14ac:dyDescent="0.3">
      <c r="A6946" s="10" t="s">
        <v>9</v>
      </c>
      <c r="B6946" s="10" t="s">
        <v>374</v>
      </c>
      <c r="C6946" s="10" t="s">
        <v>4743</v>
      </c>
      <c r="D6946" s="10" t="s">
        <v>4770</v>
      </c>
      <c r="E6946" s="11" t="s">
        <v>4837</v>
      </c>
      <c r="F6946" s="10" t="s">
        <v>71</v>
      </c>
      <c r="G6946" s="11" t="s">
        <v>4778</v>
      </c>
      <c r="H6946" s="42">
        <v>22267.7552</v>
      </c>
      <c r="I6946" s="42">
        <v>41.647308800419097</v>
      </c>
      <c r="J6946" s="42">
        <v>0</v>
      </c>
      <c r="K6946" s="42">
        <v>41.647308800419097</v>
      </c>
      <c r="N6946" s="43"/>
    </row>
    <row r="6947" spans="1:14" x14ac:dyDescent="0.3">
      <c r="A6947" s="10" t="s">
        <v>9</v>
      </c>
      <c r="B6947" s="10" t="s">
        <v>374</v>
      </c>
      <c r="C6947" s="10" t="s">
        <v>4743</v>
      </c>
      <c r="D6947" s="10" t="s">
        <v>4772</v>
      </c>
      <c r="E6947" s="11" t="s">
        <v>6582</v>
      </c>
      <c r="F6947" s="10" t="s">
        <v>13</v>
      </c>
      <c r="G6947" s="11" t="s">
        <v>415</v>
      </c>
      <c r="H6947" s="42">
        <v>0</v>
      </c>
      <c r="I6947" s="42">
        <v>0</v>
      </c>
      <c r="J6947" s="42">
        <v>0</v>
      </c>
      <c r="K6947" s="42">
        <v>0</v>
      </c>
      <c r="N6947" s="43"/>
    </row>
    <row r="6948" spans="1:14" x14ac:dyDescent="0.3">
      <c r="A6948" s="10" t="s">
        <v>9</v>
      </c>
      <c r="B6948" s="10" t="s">
        <v>374</v>
      </c>
      <c r="C6948" s="10" t="s">
        <v>4743</v>
      </c>
      <c r="D6948" s="10" t="s">
        <v>4772</v>
      </c>
      <c r="E6948" s="11" t="s">
        <v>6582</v>
      </c>
      <c r="F6948" s="10" t="s">
        <v>416</v>
      </c>
      <c r="G6948" s="11" t="s">
        <v>417</v>
      </c>
      <c r="H6948" s="42">
        <v>27645.011200000001</v>
      </c>
      <c r="I6948" s="42">
        <v>64.402281945791003</v>
      </c>
      <c r="J6948" s="42">
        <v>5950.6165905518001</v>
      </c>
      <c r="K6948" s="42">
        <v>6015.0188724975897</v>
      </c>
      <c r="N6948" s="43"/>
    </row>
    <row r="6949" spans="1:14" x14ac:dyDescent="0.3">
      <c r="A6949" s="10" t="s">
        <v>9</v>
      </c>
      <c r="B6949" s="10" t="s">
        <v>374</v>
      </c>
      <c r="C6949" s="10" t="s">
        <v>4743</v>
      </c>
      <c r="D6949" s="10" t="s">
        <v>4772</v>
      </c>
      <c r="E6949" s="11" t="s">
        <v>6582</v>
      </c>
      <c r="F6949" s="10" t="s">
        <v>4746</v>
      </c>
      <c r="G6949" s="11" t="s">
        <v>4747</v>
      </c>
      <c r="H6949" s="42">
        <v>138826.0344</v>
      </c>
      <c r="I6949" s="42">
        <v>323.41145933647198</v>
      </c>
      <c r="J6949" s="42">
        <v>29882.444182988402</v>
      </c>
      <c r="K6949" s="42">
        <v>30205.855642324801</v>
      </c>
      <c r="N6949" s="43"/>
    </row>
    <row r="6950" spans="1:14" x14ac:dyDescent="0.3">
      <c r="A6950" s="10" t="s">
        <v>9</v>
      </c>
      <c r="B6950" s="10" t="s">
        <v>374</v>
      </c>
      <c r="C6950" s="10" t="s">
        <v>4743</v>
      </c>
      <c r="D6950" s="10" t="s">
        <v>4774</v>
      </c>
      <c r="E6950" s="11" t="s">
        <v>6411</v>
      </c>
      <c r="F6950" s="10" t="s">
        <v>416</v>
      </c>
      <c r="G6950" s="11" t="s">
        <v>417</v>
      </c>
      <c r="H6950" s="42">
        <v>22313.606599999999</v>
      </c>
      <c r="I6950" s="42">
        <v>61.2125559076961</v>
      </c>
      <c r="J6950" s="42">
        <v>134.66303293971399</v>
      </c>
      <c r="K6950" s="42">
        <v>195.87558884741</v>
      </c>
      <c r="N6950" s="43"/>
    </row>
    <row r="6951" spans="1:14" x14ac:dyDescent="0.3">
      <c r="A6951" s="10" t="s">
        <v>9</v>
      </c>
      <c r="B6951" s="10" t="s">
        <v>374</v>
      </c>
      <c r="C6951" s="10" t="s">
        <v>4743</v>
      </c>
      <c r="D6951" s="10" t="s">
        <v>4774</v>
      </c>
      <c r="E6951" s="11" t="s">
        <v>6411</v>
      </c>
      <c r="F6951" s="10" t="s">
        <v>4746</v>
      </c>
      <c r="G6951" s="11" t="s">
        <v>4747</v>
      </c>
      <c r="H6951" s="42">
        <v>7219.1080000000002</v>
      </c>
      <c r="I6951" s="42">
        <v>19.804062205431102</v>
      </c>
      <c r="J6951" s="42">
        <v>43.567451833436898</v>
      </c>
      <c r="K6951" s="42">
        <v>63.371514038868</v>
      </c>
      <c r="N6951" s="43"/>
    </row>
    <row r="6952" spans="1:14" x14ac:dyDescent="0.3">
      <c r="A6952" s="10" t="s">
        <v>9</v>
      </c>
      <c r="B6952" s="10" t="s">
        <v>374</v>
      </c>
      <c r="C6952" s="10" t="s">
        <v>4743</v>
      </c>
      <c r="D6952" s="10" t="s">
        <v>4774</v>
      </c>
      <c r="E6952" s="11" t="s">
        <v>6411</v>
      </c>
      <c r="F6952" s="10" t="s">
        <v>4748</v>
      </c>
      <c r="G6952" s="11" t="s">
        <v>4749</v>
      </c>
      <c r="H6952" s="42">
        <v>33056.7618</v>
      </c>
      <c r="I6952" s="42">
        <v>88.135143724565594</v>
      </c>
      <c r="J6952" s="42">
        <v>0</v>
      </c>
      <c r="K6952" s="42">
        <v>88.135143724565594</v>
      </c>
      <c r="N6952" s="43"/>
    </row>
    <row r="6953" spans="1:14" x14ac:dyDescent="0.3">
      <c r="A6953" s="10" t="s">
        <v>9</v>
      </c>
      <c r="B6953" s="10" t="s">
        <v>374</v>
      </c>
      <c r="C6953" s="10" t="s">
        <v>4743</v>
      </c>
      <c r="D6953" s="10" t="s">
        <v>4776</v>
      </c>
      <c r="E6953" s="11" t="s">
        <v>4954</v>
      </c>
      <c r="F6953" s="10" t="s">
        <v>416</v>
      </c>
      <c r="G6953" s="11" t="s">
        <v>417</v>
      </c>
      <c r="H6953" s="42">
        <v>4916.9444000000003</v>
      </c>
      <c r="I6953" s="42">
        <v>14.1931351796692</v>
      </c>
      <c r="J6953" s="42">
        <v>0</v>
      </c>
      <c r="K6953" s="42">
        <v>14.1931351796692</v>
      </c>
      <c r="N6953" s="43"/>
    </row>
    <row r="6954" spans="1:14" x14ac:dyDescent="0.3">
      <c r="A6954" s="10" t="s">
        <v>9</v>
      </c>
      <c r="B6954" s="10" t="s">
        <v>374</v>
      </c>
      <c r="C6954" s="10" t="s">
        <v>4743</v>
      </c>
      <c r="D6954" s="10" t="s">
        <v>4776</v>
      </c>
      <c r="E6954" s="11" t="s">
        <v>4954</v>
      </c>
      <c r="F6954" s="10" t="s">
        <v>4746</v>
      </c>
      <c r="G6954" s="11" t="s">
        <v>4747</v>
      </c>
      <c r="H6954" s="42">
        <v>6895.7147999999997</v>
      </c>
      <c r="I6954" s="42">
        <v>19.905006654414102</v>
      </c>
      <c r="J6954" s="42">
        <v>0</v>
      </c>
      <c r="K6954" s="42">
        <v>19.905006654414102</v>
      </c>
      <c r="N6954" s="43"/>
    </row>
    <row r="6955" spans="1:14" x14ac:dyDescent="0.3">
      <c r="A6955" s="10" t="s">
        <v>9</v>
      </c>
      <c r="B6955" s="10" t="s">
        <v>374</v>
      </c>
      <c r="C6955" s="10" t="s">
        <v>4743</v>
      </c>
      <c r="D6955" s="10" t="s">
        <v>4776</v>
      </c>
      <c r="E6955" s="11" t="s">
        <v>4954</v>
      </c>
      <c r="F6955" s="10" t="s">
        <v>4748</v>
      </c>
      <c r="G6955" s="11" t="s">
        <v>4749</v>
      </c>
      <c r="H6955" s="42">
        <v>30161.256700000002</v>
      </c>
      <c r="I6955" s="42">
        <v>87.062768236263395</v>
      </c>
      <c r="J6955" s="42">
        <v>0</v>
      </c>
      <c r="K6955" s="42">
        <v>87.062768236263395</v>
      </c>
      <c r="N6955" s="43"/>
    </row>
    <row r="6956" spans="1:14" x14ac:dyDescent="0.3">
      <c r="A6956" s="10" t="s">
        <v>9</v>
      </c>
      <c r="B6956" s="10" t="s">
        <v>374</v>
      </c>
      <c r="C6956" s="10" t="s">
        <v>4743</v>
      </c>
      <c r="D6956" s="10" t="s">
        <v>4776</v>
      </c>
      <c r="E6956" s="11" t="s">
        <v>4954</v>
      </c>
      <c r="F6956" s="10" t="s">
        <v>4760</v>
      </c>
      <c r="G6956" s="11" t="s">
        <v>4761</v>
      </c>
      <c r="H6956" s="42">
        <v>19847.6659</v>
      </c>
      <c r="I6956" s="42">
        <v>57.291801761835302</v>
      </c>
      <c r="J6956" s="42">
        <v>0</v>
      </c>
      <c r="K6956" s="42">
        <v>57.291801761835302</v>
      </c>
      <c r="N6956" s="43"/>
    </row>
    <row r="6957" spans="1:14" x14ac:dyDescent="0.3">
      <c r="A6957" s="10" t="s">
        <v>9</v>
      </c>
      <c r="B6957" s="10" t="s">
        <v>374</v>
      </c>
      <c r="C6957" s="10" t="s">
        <v>4743</v>
      </c>
      <c r="D6957" s="10" t="s">
        <v>4835</v>
      </c>
      <c r="E6957" s="11" t="s">
        <v>4773</v>
      </c>
      <c r="F6957" s="10" t="s">
        <v>13</v>
      </c>
      <c r="G6957" s="11" t="s">
        <v>415</v>
      </c>
      <c r="H6957" s="42">
        <v>0</v>
      </c>
      <c r="I6957" s="42">
        <v>0</v>
      </c>
      <c r="J6957" s="42">
        <v>0</v>
      </c>
      <c r="K6957" s="42">
        <v>0</v>
      </c>
      <c r="N6957" s="43"/>
    </row>
    <row r="6958" spans="1:14" x14ac:dyDescent="0.3">
      <c r="A6958" s="10" t="s">
        <v>9</v>
      </c>
      <c r="B6958" s="10" t="s">
        <v>374</v>
      </c>
      <c r="C6958" s="10" t="s">
        <v>4743</v>
      </c>
      <c r="D6958" s="10" t="s">
        <v>4835</v>
      </c>
      <c r="E6958" s="11" t="s">
        <v>4773</v>
      </c>
      <c r="F6958" s="10" t="s">
        <v>416</v>
      </c>
      <c r="G6958" s="11" t="s">
        <v>417</v>
      </c>
      <c r="H6958" s="42">
        <v>7988.8539000000001</v>
      </c>
      <c r="I6958" s="42">
        <v>12.7502259153467</v>
      </c>
      <c r="J6958" s="42">
        <v>0</v>
      </c>
      <c r="K6958" s="42">
        <v>12.7502259153467</v>
      </c>
      <c r="N6958" s="43"/>
    </row>
    <row r="6959" spans="1:14" x14ac:dyDescent="0.3">
      <c r="A6959" s="10" t="s">
        <v>9</v>
      </c>
      <c r="B6959" s="10" t="s">
        <v>374</v>
      </c>
      <c r="C6959" s="10" t="s">
        <v>4743</v>
      </c>
      <c r="D6959" s="10" t="s">
        <v>4835</v>
      </c>
      <c r="E6959" s="11" t="s">
        <v>4773</v>
      </c>
      <c r="F6959" s="10" t="s">
        <v>4746</v>
      </c>
      <c r="G6959" s="11" t="s">
        <v>4747</v>
      </c>
      <c r="H6959" s="42">
        <v>2579.7341000000001</v>
      </c>
      <c r="I6959" s="42">
        <v>4.1172604518306901</v>
      </c>
      <c r="J6959" s="42">
        <v>0</v>
      </c>
      <c r="K6959" s="42">
        <v>4.1172604518306901</v>
      </c>
      <c r="N6959" s="43"/>
    </row>
    <row r="6960" spans="1:14" x14ac:dyDescent="0.3">
      <c r="A6960" s="10" t="s">
        <v>9</v>
      </c>
      <c r="B6960" s="10" t="s">
        <v>374</v>
      </c>
      <c r="C6960" s="10" t="s">
        <v>4743</v>
      </c>
      <c r="D6960" s="10" t="s">
        <v>4835</v>
      </c>
      <c r="E6960" s="11" t="s">
        <v>4773</v>
      </c>
      <c r="F6960" s="10" t="s">
        <v>4748</v>
      </c>
      <c r="G6960" s="11" t="s">
        <v>4749</v>
      </c>
      <c r="H6960" s="42">
        <v>16726.662799999998</v>
      </c>
      <c r="I6960" s="42">
        <v>26.6957855102571</v>
      </c>
      <c r="J6960" s="42">
        <v>0</v>
      </c>
      <c r="K6960" s="42">
        <v>26.6957855102571</v>
      </c>
      <c r="N6960" s="43"/>
    </row>
    <row r="6961" spans="1:14" x14ac:dyDescent="0.3">
      <c r="A6961" s="10" t="s">
        <v>9</v>
      </c>
      <c r="B6961" s="10" t="s">
        <v>374</v>
      </c>
      <c r="C6961" s="10" t="s">
        <v>4743</v>
      </c>
      <c r="D6961" s="10" t="s">
        <v>4836</v>
      </c>
      <c r="E6961" s="11" t="s">
        <v>4777</v>
      </c>
      <c r="F6961" s="10" t="s">
        <v>416</v>
      </c>
      <c r="G6961" s="11" t="s">
        <v>417</v>
      </c>
      <c r="H6961" s="42">
        <v>18930.030699999999</v>
      </c>
      <c r="I6961" s="42">
        <v>88.923456030772897</v>
      </c>
      <c r="J6961" s="42">
        <v>980.42887074944599</v>
      </c>
      <c r="K6961" s="42">
        <v>1069.35232678022</v>
      </c>
      <c r="N6961" s="43"/>
    </row>
    <row r="6962" spans="1:14" x14ac:dyDescent="0.3">
      <c r="A6962" s="10" t="s">
        <v>9</v>
      </c>
      <c r="B6962" s="10" t="s">
        <v>374</v>
      </c>
      <c r="C6962" s="10" t="s">
        <v>4743</v>
      </c>
      <c r="D6962" s="10" t="s">
        <v>4836</v>
      </c>
      <c r="E6962" s="11" t="s">
        <v>4777</v>
      </c>
      <c r="F6962" s="10" t="s">
        <v>4746</v>
      </c>
      <c r="G6962" s="11" t="s">
        <v>4747</v>
      </c>
      <c r="H6962" s="42">
        <v>24919.192999999999</v>
      </c>
      <c r="I6962" s="42">
        <v>117.05743082017</v>
      </c>
      <c r="J6962" s="42">
        <v>1290.6210558453199</v>
      </c>
      <c r="K6962" s="42">
        <v>1407.67848666549</v>
      </c>
      <c r="N6962" s="43"/>
    </row>
    <row r="6963" spans="1:14" x14ac:dyDescent="0.3">
      <c r="A6963" s="10" t="s">
        <v>9</v>
      </c>
      <c r="B6963" s="10" t="s">
        <v>374</v>
      </c>
      <c r="C6963" s="10" t="s">
        <v>4743</v>
      </c>
      <c r="D6963" s="10" t="s">
        <v>4836</v>
      </c>
      <c r="E6963" s="11" t="s">
        <v>4777</v>
      </c>
      <c r="F6963" s="10" t="s">
        <v>4748</v>
      </c>
      <c r="G6963" s="11" t="s">
        <v>4749</v>
      </c>
      <c r="H6963" s="42">
        <v>33237.676899999999</v>
      </c>
      <c r="I6963" s="42">
        <v>156.89394339622601</v>
      </c>
      <c r="J6963" s="42">
        <v>0</v>
      </c>
      <c r="K6963" s="42">
        <v>156.89394339622601</v>
      </c>
      <c r="N6963" s="43"/>
    </row>
    <row r="6964" spans="1:14" x14ac:dyDescent="0.3">
      <c r="A6964" s="10" t="s">
        <v>9</v>
      </c>
      <c r="B6964" s="10" t="s">
        <v>374</v>
      </c>
      <c r="C6964" s="10" t="s">
        <v>4779</v>
      </c>
      <c r="D6964" s="10" t="s">
        <v>6583</v>
      </c>
      <c r="E6964" s="11" t="s">
        <v>6584</v>
      </c>
      <c r="F6964" s="10" t="s">
        <v>416</v>
      </c>
      <c r="G6964" s="11" t="s">
        <v>417</v>
      </c>
      <c r="H6964" s="42">
        <v>3131848.3903999999</v>
      </c>
      <c r="I6964" s="42">
        <v>6776.3619949034501</v>
      </c>
      <c r="J6964" s="42">
        <v>894185.41262156295</v>
      </c>
      <c r="K6964" s="42">
        <v>900961.77461646602</v>
      </c>
      <c r="N6964" s="43"/>
    </row>
    <row r="6965" spans="1:14" x14ac:dyDescent="0.3">
      <c r="A6965" s="10" t="s">
        <v>9</v>
      </c>
      <c r="B6965" s="10" t="s">
        <v>374</v>
      </c>
      <c r="C6965" s="10" t="s">
        <v>4779</v>
      </c>
      <c r="D6965" s="10" t="s">
        <v>6583</v>
      </c>
      <c r="E6965" s="11" t="s">
        <v>6584</v>
      </c>
      <c r="F6965" s="10" t="s">
        <v>15</v>
      </c>
      <c r="G6965" s="11" t="s">
        <v>418</v>
      </c>
      <c r="H6965" s="42">
        <v>207091.15830000001</v>
      </c>
      <c r="I6965" s="42">
        <v>448.081924810923</v>
      </c>
      <c r="J6965" s="42">
        <v>0</v>
      </c>
      <c r="K6965" s="42">
        <v>448.081924810923</v>
      </c>
      <c r="N6965" s="43"/>
    </row>
    <row r="6966" spans="1:14" x14ac:dyDescent="0.3">
      <c r="A6966" s="10" t="s">
        <v>9</v>
      </c>
      <c r="B6966" s="10" t="s">
        <v>374</v>
      </c>
      <c r="C6966" s="10" t="s">
        <v>4779</v>
      </c>
      <c r="D6966" s="10" t="s">
        <v>6583</v>
      </c>
      <c r="E6966" s="11" t="s">
        <v>6584</v>
      </c>
      <c r="F6966" s="10" t="s">
        <v>4782</v>
      </c>
      <c r="G6966" s="11" t="s">
        <v>4783</v>
      </c>
      <c r="H6966" s="42">
        <v>0</v>
      </c>
      <c r="I6966" s="42">
        <v>0</v>
      </c>
      <c r="J6966" s="42">
        <v>0</v>
      </c>
      <c r="K6966" s="42">
        <v>0</v>
      </c>
      <c r="N6966" s="43"/>
    </row>
    <row r="6967" spans="1:14" x14ac:dyDescent="0.3">
      <c r="A6967" s="10" t="s">
        <v>9</v>
      </c>
      <c r="B6967" s="10" t="s">
        <v>374</v>
      </c>
      <c r="C6967" s="10" t="s">
        <v>4779</v>
      </c>
      <c r="D6967" s="10" t="s">
        <v>6583</v>
      </c>
      <c r="E6967" s="11" t="s">
        <v>6584</v>
      </c>
      <c r="F6967" s="10" t="s">
        <v>4784</v>
      </c>
      <c r="G6967" s="11" t="s">
        <v>4785</v>
      </c>
      <c r="H6967" s="42">
        <v>0</v>
      </c>
      <c r="I6967" s="42">
        <v>0</v>
      </c>
      <c r="J6967" s="42">
        <v>0</v>
      </c>
      <c r="K6967" s="42">
        <v>0</v>
      </c>
      <c r="N6967" s="43"/>
    </row>
    <row r="6968" spans="1:14" x14ac:dyDescent="0.3">
      <c r="A6968" s="10" t="s">
        <v>9</v>
      </c>
      <c r="B6968" s="10" t="s">
        <v>374</v>
      </c>
      <c r="C6968" s="10" t="s">
        <v>4779</v>
      </c>
      <c r="D6968" s="10" t="s">
        <v>6583</v>
      </c>
      <c r="E6968" s="11" t="s">
        <v>6584</v>
      </c>
      <c r="F6968" s="10" t="s">
        <v>4731</v>
      </c>
      <c r="G6968" s="11" t="s">
        <v>4732</v>
      </c>
      <c r="H6968" s="42">
        <v>0</v>
      </c>
      <c r="I6968" s="42">
        <v>0</v>
      </c>
      <c r="J6968" s="42">
        <v>0</v>
      </c>
      <c r="K6968" s="42">
        <v>0</v>
      </c>
      <c r="N6968" s="43"/>
    </row>
    <row r="6969" spans="1:14" x14ac:dyDescent="0.3">
      <c r="A6969" s="10" t="s">
        <v>9</v>
      </c>
      <c r="B6969" s="10" t="s">
        <v>374</v>
      </c>
      <c r="C6969" s="10" t="s">
        <v>4779</v>
      </c>
      <c r="D6969" s="10" t="s">
        <v>6583</v>
      </c>
      <c r="E6969" s="11" t="s">
        <v>6584</v>
      </c>
      <c r="F6969" s="10" t="s">
        <v>4786</v>
      </c>
      <c r="G6969" s="11" t="s">
        <v>4787</v>
      </c>
      <c r="H6969" s="42">
        <v>227244.3247</v>
      </c>
      <c r="I6969" s="42">
        <v>491.68721279587902</v>
      </c>
      <c r="J6969" s="42">
        <v>64881.352794508399</v>
      </c>
      <c r="K6969" s="42">
        <v>65373.040007304196</v>
      </c>
      <c r="N6969" s="43"/>
    </row>
    <row r="6970" spans="1:14" x14ac:dyDescent="0.3">
      <c r="A6970" s="10" t="s">
        <v>9</v>
      </c>
      <c r="B6970" s="10" t="s">
        <v>374</v>
      </c>
      <c r="C6970" s="10" t="s">
        <v>4779</v>
      </c>
      <c r="D6970" s="10" t="s">
        <v>6583</v>
      </c>
      <c r="E6970" s="11" t="s">
        <v>6584</v>
      </c>
      <c r="F6970" s="10" t="s">
        <v>4859</v>
      </c>
      <c r="G6970" s="11" t="s">
        <v>4860</v>
      </c>
      <c r="H6970" s="42">
        <v>551779.7977</v>
      </c>
      <c r="I6970" s="42">
        <v>1193.8827124156801</v>
      </c>
      <c r="J6970" s="42">
        <v>157540.654797675</v>
      </c>
      <c r="K6970" s="42">
        <v>158734.53751009001</v>
      </c>
      <c r="N6970" s="43"/>
    </row>
    <row r="6971" spans="1:14" x14ac:dyDescent="0.3">
      <c r="A6971" s="10" t="s">
        <v>9</v>
      </c>
      <c r="B6971" s="10" t="s">
        <v>374</v>
      </c>
      <c r="C6971" s="10" t="s">
        <v>4779</v>
      </c>
      <c r="D6971" s="10" t="s">
        <v>6583</v>
      </c>
      <c r="E6971" s="11" t="s">
        <v>6584</v>
      </c>
      <c r="F6971" s="10" t="s">
        <v>5076</v>
      </c>
      <c r="G6971" s="11" t="s">
        <v>5077</v>
      </c>
      <c r="H6971" s="42">
        <v>98681.021800000002</v>
      </c>
      <c r="I6971" s="42">
        <v>213.515548064266</v>
      </c>
      <c r="J6971" s="42">
        <v>28174.777054496</v>
      </c>
      <c r="K6971" s="42">
        <v>28388.292602560199</v>
      </c>
      <c r="N6971" s="43"/>
    </row>
    <row r="6972" spans="1:14" x14ac:dyDescent="0.3">
      <c r="A6972" s="10" t="s">
        <v>9</v>
      </c>
      <c r="B6972" s="10" t="s">
        <v>374</v>
      </c>
      <c r="C6972" s="10" t="s">
        <v>4779</v>
      </c>
      <c r="D6972" s="10" t="s">
        <v>6583</v>
      </c>
      <c r="E6972" s="11" t="s">
        <v>6584</v>
      </c>
      <c r="F6972" s="10" t="s">
        <v>4788</v>
      </c>
      <c r="G6972" s="11" t="s">
        <v>4789</v>
      </c>
      <c r="H6972" s="42">
        <v>0</v>
      </c>
      <c r="I6972" s="42">
        <v>0</v>
      </c>
      <c r="J6972" s="42">
        <v>0</v>
      </c>
      <c r="K6972" s="42">
        <v>0</v>
      </c>
      <c r="N6972" s="43"/>
    </row>
    <row r="6973" spans="1:14" x14ac:dyDescent="0.3">
      <c r="A6973" s="10" t="s">
        <v>9</v>
      </c>
      <c r="B6973" s="10" t="s">
        <v>374</v>
      </c>
      <c r="C6973" s="10" t="s">
        <v>4779</v>
      </c>
      <c r="D6973" s="10" t="s">
        <v>6583</v>
      </c>
      <c r="E6973" s="11" t="s">
        <v>6584</v>
      </c>
      <c r="F6973" s="10" t="s">
        <v>4741</v>
      </c>
      <c r="G6973" s="11" t="s">
        <v>4742</v>
      </c>
      <c r="H6973" s="42">
        <v>100997.4776</v>
      </c>
      <c r="I6973" s="42">
        <v>218.52765013150201</v>
      </c>
      <c r="J6973" s="42">
        <v>28836.156797559299</v>
      </c>
      <c r="K6973" s="42">
        <v>29054.684447690801</v>
      </c>
      <c r="N6973" s="43"/>
    </row>
    <row r="6974" spans="1:14" x14ac:dyDescent="0.3">
      <c r="A6974" s="10" t="s">
        <v>9</v>
      </c>
      <c r="B6974" s="10" t="s">
        <v>374</v>
      </c>
      <c r="C6974" s="10" t="s">
        <v>4779</v>
      </c>
      <c r="D6974" s="10" t="s">
        <v>6583</v>
      </c>
      <c r="E6974" s="11" t="s">
        <v>6584</v>
      </c>
      <c r="F6974" s="10" t="s">
        <v>4838</v>
      </c>
      <c r="G6974" s="11" t="s">
        <v>4839</v>
      </c>
      <c r="H6974" s="42">
        <v>3242965.1820999999</v>
      </c>
      <c r="I6974" s="42">
        <v>8123.3517618091901</v>
      </c>
      <c r="J6974" s="42">
        <v>720274.95809439395</v>
      </c>
      <c r="K6974" s="42">
        <v>728398.30985620304</v>
      </c>
      <c r="N6974" s="43"/>
    </row>
    <row r="6975" spans="1:14" x14ac:dyDescent="0.3">
      <c r="A6975" s="10" t="s">
        <v>9</v>
      </c>
      <c r="B6975" s="10" t="s">
        <v>374</v>
      </c>
      <c r="C6975" s="10" t="s">
        <v>4779</v>
      </c>
      <c r="D6975" s="10" t="s">
        <v>6583</v>
      </c>
      <c r="E6975" s="11" t="s">
        <v>6584</v>
      </c>
      <c r="F6975" s="10" t="s">
        <v>4840</v>
      </c>
      <c r="G6975" s="11" t="s">
        <v>4841</v>
      </c>
      <c r="H6975" s="42">
        <v>94357.369600000005</v>
      </c>
      <c r="I6975" s="42">
        <v>236.357179785759</v>
      </c>
      <c r="J6975" s="42">
        <v>20957.132321397999</v>
      </c>
      <c r="K6975" s="42">
        <v>21193.489501183802</v>
      </c>
      <c r="N6975" s="43"/>
    </row>
    <row r="6976" spans="1:14" x14ac:dyDescent="0.3">
      <c r="A6976" s="10" t="s">
        <v>9</v>
      </c>
      <c r="B6976" s="10" t="s">
        <v>374</v>
      </c>
      <c r="C6976" s="10" t="s">
        <v>4779</v>
      </c>
      <c r="D6976" s="10" t="s">
        <v>6585</v>
      </c>
      <c r="E6976" s="11" t="s">
        <v>6586</v>
      </c>
      <c r="F6976" s="10" t="s">
        <v>416</v>
      </c>
      <c r="G6976" s="11" t="s">
        <v>417</v>
      </c>
      <c r="H6976" s="42">
        <v>46903.382400000002</v>
      </c>
      <c r="I6976" s="42">
        <v>171.490224581462</v>
      </c>
      <c r="J6976" s="42">
        <v>33.579345311011302</v>
      </c>
      <c r="K6976" s="42">
        <v>205.069569892473</v>
      </c>
      <c r="N6976" s="43"/>
    </row>
    <row r="6977" spans="1:14" x14ac:dyDescent="0.3">
      <c r="A6977" s="10" t="s">
        <v>9</v>
      </c>
      <c r="B6977" s="10" t="s">
        <v>374</v>
      </c>
      <c r="C6977" s="10" t="s">
        <v>4779</v>
      </c>
      <c r="D6977" s="10" t="s">
        <v>6585</v>
      </c>
      <c r="E6977" s="11" t="s">
        <v>6586</v>
      </c>
      <c r="F6977" s="10" t="s">
        <v>4731</v>
      </c>
      <c r="G6977" s="11" t="s">
        <v>4732</v>
      </c>
      <c r="H6977" s="42">
        <v>0</v>
      </c>
      <c r="I6977" s="42">
        <v>0</v>
      </c>
      <c r="J6977" s="42">
        <v>0</v>
      </c>
      <c r="K6977" s="42">
        <v>0</v>
      </c>
      <c r="N6977" s="43"/>
    </row>
    <row r="6978" spans="1:14" x14ac:dyDescent="0.3">
      <c r="A6978" s="10" t="s">
        <v>9</v>
      </c>
      <c r="B6978" s="10" t="s">
        <v>374</v>
      </c>
      <c r="C6978" s="10" t="s">
        <v>4779</v>
      </c>
      <c r="D6978" s="10" t="s">
        <v>6585</v>
      </c>
      <c r="E6978" s="11" t="s">
        <v>6586</v>
      </c>
      <c r="F6978" s="10" t="s">
        <v>4786</v>
      </c>
      <c r="G6978" s="11" t="s">
        <v>4787</v>
      </c>
      <c r="H6978" s="42">
        <v>0</v>
      </c>
      <c r="I6978" s="42">
        <v>0</v>
      </c>
      <c r="J6978" s="42">
        <v>0</v>
      </c>
      <c r="K6978" s="42">
        <v>0</v>
      </c>
      <c r="N6978" s="43"/>
    </row>
    <row r="6979" spans="1:14" x14ac:dyDescent="0.3">
      <c r="A6979" s="10" t="s">
        <v>9</v>
      </c>
      <c r="B6979" s="10" t="s">
        <v>374</v>
      </c>
      <c r="C6979" s="10" t="s">
        <v>4779</v>
      </c>
      <c r="D6979" s="10" t="s">
        <v>6585</v>
      </c>
      <c r="E6979" s="11" t="s">
        <v>6586</v>
      </c>
      <c r="F6979" s="10" t="s">
        <v>4788</v>
      </c>
      <c r="G6979" s="11" t="s">
        <v>4789</v>
      </c>
      <c r="H6979" s="42">
        <v>0</v>
      </c>
      <c r="I6979" s="42">
        <v>0</v>
      </c>
      <c r="J6979" s="42">
        <v>0</v>
      </c>
      <c r="K6979" s="42">
        <v>0</v>
      </c>
      <c r="N6979" s="43"/>
    </row>
    <row r="6980" spans="1:14" x14ac:dyDescent="0.3">
      <c r="A6980" s="10" t="s">
        <v>9</v>
      </c>
      <c r="B6980" s="10" t="s">
        <v>374</v>
      </c>
      <c r="C6980" s="10" t="s">
        <v>4779</v>
      </c>
      <c r="D6980" s="10" t="s">
        <v>6257</v>
      </c>
      <c r="E6980" s="11" t="s">
        <v>6587</v>
      </c>
      <c r="F6980" s="10" t="s">
        <v>13</v>
      </c>
      <c r="G6980" s="11" t="s">
        <v>415</v>
      </c>
      <c r="H6980" s="42">
        <v>0</v>
      </c>
      <c r="I6980" s="42">
        <v>0</v>
      </c>
      <c r="J6980" s="42">
        <v>0</v>
      </c>
      <c r="K6980" s="42">
        <v>0</v>
      </c>
      <c r="N6980" s="43"/>
    </row>
    <row r="6981" spans="1:14" x14ac:dyDescent="0.3">
      <c r="A6981" s="10" t="s">
        <v>9</v>
      </c>
      <c r="B6981" s="10" t="s">
        <v>374</v>
      </c>
      <c r="C6981" s="10" t="s">
        <v>4779</v>
      </c>
      <c r="D6981" s="10" t="s">
        <v>6257</v>
      </c>
      <c r="E6981" s="11" t="s">
        <v>6587</v>
      </c>
      <c r="F6981" s="10" t="s">
        <v>416</v>
      </c>
      <c r="G6981" s="11" t="s">
        <v>417</v>
      </c>
      <c r="H6981" s="42">
        <v>237256.8702</v>
      </c>
      <c r="I6981" s="42">
        <v>904.69446861404595</v>
      </c>
      <c r="J6981" s="42">
        <v>21298.542930391501</v>
      </c>
      <c r="K6981" s="42">
        <v>22203.2373990056</v>
      </c>
      <c r="N6981" s="43"/>
    </row>
    <row r="6982" spans="1:14" x14ac:dyDescent="0.3">
      <c r="A6982" s="10" t="s">
        <v>9</v>
      </c>
      <c r="B6982" s="10" t="s">
        <v>374</v>
      </c>
      <c r="C6982" s="10" t="s">
        <v>4779</v>
      </c>
      <c r="D6982" s="10" t="s">
        <v>6257</v>
      </c>
      <c r="E6982" s="11" t="s">
        <v>6587</v>
      </c>
      <c r="F6982" s="10" t="s">
        <v>4731</v>
      </c>
      <c r="G6982" s="11" t="s">
        <v>4732</v>
      </c>
      <c r="H6982" s="42">
        <v>0</v>
      </c>
      <c r="I6982" s="42">
        <v>0</v>
      </c>
      <c r="J6982" s="42">
        <v>0</v>
      </c>
      <c r="K6982" s="42">
        <v>0</v>
      </c>
      <c r="N6982" s="43"/>
    </row>
    <row r="6983" spans="1:14" x14ac:dyDescent="0.3">
      <c r="A6983" s="10" t="s">
        <v>9</v>
      </c>
      <c r="B6983" s="10" t="s">
        <v>374</v>
      </c>
      <c r="C6983" s="10" t="s">
        <v>4779</v>
      </c>
      <c r="D6983" s="10" t="s">
        <v>6257</v>
      </c>
      <c r="E6983" s="11" t="s">
        <v>6587</v>
      </c>
      <c r="F6983" s="10" t="s">
        <v>4786</v>
      </c>
      <c r="G6983" s="11" t="s">
        <v>4787</v>
      </c>
      <c r="H6983" s="42">
        <v>0</v>
      </c>
      <c r="I6983" s="42">
        <v>0</v>
      </c>
      <c r="J6983" s="42">
        <v>0</v>
      </c>
      <c r="K6983" s="42">
        <v>0</v>
      </c>
      <c r="N6983" s="43"/>
    </row>
    <row r="6984" spans="1:14" x14ac:dyDescent="0.3">
      <c r="A6984" s="10" t="s">
        <v>9</v>
      </c>
      <c r="B6984" s="10" t="s">
        <v>374</v>
      </c>
      <c r="C6984" s="10" t="s">
        <v>4779</v>
      </c>
      <c r="D6984" s="10" t="s">
        <v>6257</v>
      </c>
      <c r="E6984" s="11" t="s">
        <v>6587</v>
      </c>
      <c r="F6984" s="10" t="s">
        <v>4748</v>
      </c>
      <c r="G6984" s="11" t="s">
        <v>4749</v>
      </c>
      <c r="H6984" s="42">
        <v>16953.2222</v>
      </c>
      <c r="I6984" s="42">
        <v>64.645067329604302</v>
      </c>
      <c r="J6984" s="42">
        <v>1521.8903060907401</v>
      </c>
      <c r="K6984" s="42">
        <v>1586.53537342034</v>
      </c>
      <c r="N6984" s="43"/>
    </row>
    <row r="6985" spans="1:14" x14ac:dyDescent="0.3">
      <c r="A6985" s="10" t="s">
        <v>9</v>
      </c>
      <c r="B6985" s="10" t="s">
        <v>374</v>
      </c>
      <c r="C6985" s="10" t="s">
        <v>4779</v>
      </c>
      <c r="D6985" s="10" t="s">
        <v>6257</v>
      </c>
      <c r="E6985" s="11" t="s">
        <v>6587</v>
      </c>
      <c r="F6985" s="10" t="s">
        <v>4859</v>
      </c>
      <c r="G6985" s="11" t="s">
        <v>4860</v>
      </c>
      <c r="H6985" s="42">
        <v>0</v>
      </c>
      <c r="I6985" s="42">
        <v>0</v>
      </c>
      <c r="J6985" s="42">
        <v>0</v>
      </c>
      <c r="K6985" s="42">
        <v>0</v>
      </c>
      <c r="N6985" s="43"/>
    </row>
    <row r="6986" spans="1:14" x14ac:dyDescent="0.3">
      <c r="A6986" s="10" t="s">
        <v>9</v>
      </c>
      <c r="B6986" s="10" t="s">
        <v>374</v>
      </c>
      <c r="C6986" s="10" t="s">
        <v>4779</v>
      </c>
      <c r="D6986" s="10" t="s">
        <v>6257</v>
      </c>
      <c r="E6986" s="11" t="s">
        <v>6587</v>
      </c>
      <c r="F6986" s="10" t="s">
        <v>4788</v>
      </c>
      <c r="G6986" s="11" t="s">
        <v>4789</v>
      </c>
      <c r="H6986" s="42">
        <v>0</v>
      </c>
      <c r="I6986" s="42">
        <v>0</v>
      </c>
      <c r="J6986" s="42">
        <v>0</v>
      </c>
      <c r="K6986" s="42">
        <v>0</v>
      </c>
      <c r="N6986" s="43"/>
    </row>
    <row r="6987" spans="1:14" x14ac:dyDescent="0.3">
      <c r="A6987" s="10" t="s">
        <v>9</v>
      </c>
      <c r="B6987" s="10" t="s">
        <v>374</v>
      </c>
      <c r="C6987" s="10" t="s">
        <v>4779</v>
      </c>
      <c r="D6987" s="10" t="s">
        <v>6257</v>
      </c>
      <c r="E6987" s="11" t="s">
        <v>6587</v>
      </c>
      <c r="F6987" s="10" t="s">
        <v>4741</v>
      </c>
      <c r="G6987" s="11" t="s">
        <v>4742</v>
      </c>
      <c r="H6987" s="42">
        <v>3353.1421999999998</v>
      </c>
      <c r="I6987" s="42">
        <v>12.786012015744801</v>
      </c>
      <c r="J6987" s="42">
        <v>301.01148539465498</v>
      </c>
      <c r="K6987" s="42">
        <v>313.79749741040001</v>
      </c>
      <c r="N6987" s="43"/>
    </row>
    <row r="6988" spans="1:14" x14ac:dyDescent="0.3">
      <c r="A6988" s="10" t="s">
        <v>9</v>
      </c>
      <c r="B6988" s="10" t="s">
        <v>374</v>
      </c>
      <c r="C6988" s="10" t="s">
        <v>4779</v>
      </c>
      <c r="D6988" s="10" t="s">
        <v>5652</v>
      </c>
      <c r="E6988" s="11" t="s">
        <v>5653</v>
      </c>
      <c r="F6988" s="10" t="s">
        <v>13</v>
      </c>
      <c r="G6988" s="11" t="s">
        <v>415</v>
      </c>
      <c r="H6988" s="42">
        <v>0</v>
      </c>
      <c r="I6988" s="42">
        <v>0</v>
      </c>
      <c r="J6988" s="42">
        <v>0</v>
      </c>
      <c r="K6988" s="42">
        <v>0</v>
      </c>
      <c r="N6988" s="43"/>
    </row>
    <row r="6989" spans="1:14" x14ac:dyDescent="0.3">
      <c r="A6989" s="10" t="s">
        <v>9</v>
      </c>
      <c r="B6989" s="10" t="s">
        <v>374</v>
      </c>
      <c r="C6989" s="10" t="s">
        <v>4779</v>
      </c>
      <c r="D6989" s="10" t="s">
        <v>5652</v>
      </c>
      <c r="E6989" s="11" t="s">
        <v>5653</v>
      </c>
      <c r="F6989" s="10" t="s">
        <v>416</v>
      </c>
      <c r="G6989" s="11" t="s">
        <v>417</v>
      </c>
      <c r="H6989" s="42">
        <v>219242.22450000001</v>
      </c>
      <c r="I6989" s="42">
        <v>839.688283653192</v>
      </c>
      <c r="J6989" s="42">
        <v>34937.353088335403</v>
      </c>
      <c r="K6989" s="42">
        <v>35777.041371988598</v>
      </c>
      <c r="N6989" s="43"/>
    </row>
    <row r="6990" spans="1:14" x14ac:dyDescent="0.3">
      <c r="A6990" s="10" t="s">
        <v>9</v>
      </c>
      <c r="B6990" s="10" t="s">
        <v>374</v>
      </c>
      <c r="C6990" s="10" t="s">
        <v>4779</v>
      </c>
      <c r="D6990" s="10" t="s">
        <v>5652</v>
      </c>
      <c r="E6990" s="11" t="s">
        <v>5653</v>
      </c>
      <c r="F6990" s="10" t="s">
        <v>4731</v>
      </c>
      <c r="G6990" s="11" t="s">
        <v>4732</v>
      </c>
      <c r="H6990" s="42">
        <v>0</v>
      </c>
      <c r="I6990" s="42">
        <v>0</v>
      </c>
      <c r="J6990" s="42">
        <v>0</v>
      </c>
      <c r="K6990" s="42">
        <v>0</v>
      </c>
      <c r="N6990" s="43"/>
    </row>
    <row r="6991" spans="1:14" x14ac:dyDescent="0.3">
      <c r="A6991" s="10" t="s">
        <v>9</v>
      </c>
      <c r="B6991" s="10" t="s">
        <v>374</v>
      </c>
      <c r="C6991" s="10" t="s">
        <v>4779</v>
      </c>
      <c r="D6991" s="10" t="s">
        <v>5652</v>
      </c>
      <c r="E6991" s="11" t="s">
        <v>5653</v>
      </c>
      <c r="F6991" s="10" t="s">
        <v>4786</v>
      </c>
      <c r="G6991" s="11" t="s">
        <v>4787</v>
      </c>
      <c r="H6991" s="42">
        <v>64782.141799999998</v>
      </c>
      <c r="I6991" s="42">
        <v>248.11281475432199</v>
      </c>
      <c r="J6991" s="42">
        <v>10323.3606846332</v>
      </c>
      <c r="K6991" s="42">
        <v>10571.473499387501</v>
      </c>
      <c r="N6991" s="43"/>
    </row>
    <row r="6992" spans="1:14" x14ac:dyDescent="0.3">
      <c r="A6992" s="10" t="s">
        <v>9</v>
      </c>
      <c r="B6992" s="10" t="s">
        <v>374</v>
      </c>
      <c r="C6992" s="10" t="s">
        <v>4779</v>
      </c>
      <c r="D6992" s="10" t="s">
        <v>5652</v>
      </c>
      <c r="E6992" s="11" t="s">
        <v>5653</v>
      </c>
      <c r="F6992" s="10" t="s">
        <v>4859</v>
      </c>
      <c r="G6992" s="11" t="s">
        <v>4860</v>
      </c>
      <c r="H6992" s="42">
        <v>30393.805799999998</v>
      </c>
      <c r="I6992" s="42">
        <v>116.406967923415</v>
      </c>
      <c r="J6992" s="42">
        <v>4843.4060823011696</v>
      </c>
      <c r="K6992" s="42">
        <v>4959.8130502245804</v>
      </c>
      <c r="N6992" s="43"/>
    </row>
    <row r="6993" spans="1:14" x14ac:dyDescent="0.3">
      <c r="A6993" s="10" t="s">
        <v>9</v>
      </c>
      <c r="B6993" s="10" t="s">
        <v>374</v>
      </c>
      <c r="C6993" s="10" t="s">
        <v>4779</v>
      </c>
      <c r="D6993" s="10" t="s">
        <v>5652</v>
      </c>
      <c r="E6993" s="11" t="s">
        <v>5653</v>
      </c>
      <c r="F6993" s="10" t="s">
        <v>5076</v>
      </c>
      <c r="G6993" s="11" t="s">
        <v>5077</v>
      </c>
      <c r="H6993" s="42">
        <v>0</v>
      </c>
      <c r="I6993" s="42">
        <v>0</v>
      </c>
      <c r="J6993" s="42">
        <v>0</v>
      </c>
      <c r="K6993" s="42">
        <v>0</v>
      </c>
      <c r="N6993" s="43"/>
    </row>
    <row r="6994" spans="1:14" x14ac:dyDescent="0.3">
      <c r="A6994" s="10" t="s">
        <v>9</v>
      </c>
      <c r="B6994" s="10" t="s">
        <v>374</v>
      </c>
      <c r="C6994" s="10" t="s">
        <v>4779</v>
      </c>
      <c r="D6994" s="10" t="s">
        <v>5652</v>
      </c>
      <c r="E6994" s="11" t="s">
        <v>5653</v>
      </c>
      <c r="F6994" s="10" t="s">
        <v>4788</v>
      </c>
      <c r="G6994" s="11" t="s">
        <v>4789</v>
      </c>
      <c r="H6994" s="42">
        <v>0</v>
      </c>
      <c r="I6994" s="42">
        <v>0</v>
      </c>
      <c r="J6994" s="42">
        <v>0</v>
      </c>
      <c r="K6994" s="42">
        <v>0</v>
      </c>
      <c r="N6994" s="43"/>
    </row>
    <row r="6995" spans="1:14" x14ac:dyDescent="0.3">
      <c r="A6995" s="10" t="s">
        <v>9</v>
      </c>
      <c r="B6995" s="10" t="s">
        <v>374</v>
      </c>
      <c r="C6995" s="10" t="s">
        <v>4779</v>
      </c>
      <c r="D6995" s="10" t="s">
        <v>5652</v>
      </c>
      <c r="E6995" s="11" t="s">
        <v>5653</v>
      </c>
      <c r="F6995" s="10" t="s">
        <v>4741</v>
      </c>
      <c r="G6995" s="11" t="s">
        <v>4742</v>
      </c>
      <c r="H6995" s="42">
        <v>2210.9946</v>
      </c>
      <c r="I6995" s="42">
        <v>8.4680141554375901</v>
      </c>
      <c r="J6995" s="42">
        <v>352.33312916836798</v>
      </c>
      <c r="K6995" s="42">
        <v>360.801143323806</v>
      </c>
      <c r="N6995" s="43"/>
    </row>
    <row r="6996" spans="1:14" x14ac:dyDescent="0.3">
      <c r="A6996" s="10" t="s">
        <v>9</v>
      </c>
      <c r="B6996" s="10" t="s">
        <v>374</v>
      </c>
      <c r="C6996" s="10" t="s">
        <v>4779</v>
      </c>
      <c r="D6996" s="10" t="s">
        <v>6588</v>
      </c>
      <c r="E6996" s="11" t="s">
        <v>6589</v>
      </c>
      <c r="F6996" s="10" t="s">
        <v>13</v>
      </c>
      <c r="G6996" s="11" t="s">
        <v>415</v>
      </c>
      <c r="H6996" s="42">
        <v>0</v>
      </c>
      <c r="I6996" s="42">
        <v>0</v>
      </c>
      <c r="J6996" s="42">
        <v>0</v>
      </c>
      <c r="K6996" s="42">
        <v>0</v>
      </c>
      <c r="N6996" s="43"/>
    </row>
    <row r="6997" spans="1:14" x14ac:dyDescent="0.3">
      <c r="A6997" s="10" t="s">
        <v>9</v>
      </c>
      <c r="B6997" s="10" t="s">
        <v>374</v>
      </c>
      <c r="C6997" s="10" t="s">
        <v>4779</v>
      </c>
      <c r="D6997" s="10" t="s">
        <v>6588</v>
      </c>
      <c r="E6997" s="11" t="s">
        <v>6589</v>
      </c>
      <c r="F6997" s="10" t="s">
        <v>416</v>
      </c>
      <c r="G6997" s="11" t="s">
        <v>417</v>
      </c>
      <c r="H6997" s="42">
        <v>19705.977299999999</v>
      </c>
      <c r="I6997" s="42">
        <v>61.230379746835503</v>
      </c>
      <c r="J6997" s="42">
        <v>0</v>
      </c>
      <c r="K6997" s="42">
        <v>61.230379746835503</v>
      </c>
      <c r="N6997" s="43"/>
    </row>
    <row r="6998" spans="1:14" x14ac:dyDescent="0.3">
      <c r="A6998" s="10" t="s">
        <v>9</v>
      </c>
      <c r="B6998" s="10" t="s">
        <v>374</v>
      </c>
      <c r="C6998" s="10" t="s">
        <v>4779</v>
      </c>
      <c r="D6998" s="10" t="s">
        <v>6588</v>
      </c>
      <c r="E6998" s="11" t="s">
        <v>6589</v>
      </c>
      <c r="F6998" s="10" t="s">
        <v>4731</v>
      </c>
      <c r="G6998" s="11" t="s">
        <v>4732</v>
      </c>
      <c r="H6998" s="42">
        <v>0</v>
      </c>
      <c r="I6998" s="42">
        <v>0</v>
      </c>
      <c r="J6998" s="42">
        <v>0</v>
      </c>
      <c r="K6998" s="42">
        <v>0</v>
      </c>
      <c r="N6998" s="43"/>
    </row>
    <row r="6999" spans="1:14" x14ac:dyDescent="0.3">
      <c r="A6999" s="10" t="s">
        <v>9</v>
      </c>
      <c r="B6999" s="10" t="s">
        <v>374</v>
      </c>
      <c r="C6999" s="10" t="s">
        <v>4779</v>
      </c>
      <c r="D6999" s="10" t="s">
        <v>6588</v>
      </c>
      <c r="E6999" s="11" t="s">
        <v>6589</v>
      </c>
      <c r="F6999" s="10" t="s">
        <v>4786</v>
      </c>
      <c r="G6999" s="11" t="s">
        <v>4787</v>
      </c>
      <c r="H6999" s="42">
        <v>0</v>
      </c>
      <c r="I6999" s="42">
        <v>0</v>
      </c>
      <c r="J6999" s="42">
        <v>0</v>
      </c>
      <c r="K6999" s="42">
        <v>0</v>
      </c>
      <c r="N6999" s="43"/>
    </row>
    <row r="7000" spans="1:14" x14ac:dyDescent="0.3">
      <c r="A7000" s="10" t="s">
        <v>9</v>
      </c>
      <c r="B7000" s="10" t="s">
        <v>374</v>
      </c>
      <c r="C7000" s="10" t="s">
        <v>4779</v>
      </c>
      <c r="D7000" s="10" t="s">
        <v>6588</v>
      </c>
      <c r="E7000" s="11" t="s">
        <v>6589</v>
      </c>
      <c r="F7000" s="10" t="s">
        <v>4794</v>
      </c>
      <c r="G7000" s="11" t="s">
        <v>4795</v>
      </c>
      <c r="H7000" s="42">
        <v>2235.5520000000001</v>
      </c>
      <c r="I7000" s="42">
        <v>6.9463035847250296</v>
      </c>
      <c r="J7000" s="42">
        <v>0</v>
      </c>
      <c r="K7000" s="42">
        <v>6.9463035847250296</v>
      </c>
      <c r="N7000" s="43"/>
    </row>
    <row r="7001" spans="1:14" x14ac:dyDescent="0.3">
      <c r="A7001" s="10" t="s">
        <v>9</v>
      </c>
      <c r="B7001" s="10" t="s">
        <v>374</v>
      </c>
      <c r="C7001" s="10" t="s">
        <v>4779</v>
      </c>
      <c r="D7001" s="10" t="s">
        <v>6588</v>
      </c>
      <c r="E7001" s="11" t="s">
        <v>6589</v>
      </c>
      <c r="F7001" s="10" t="s">
        <v>4788</v>
      </c>
      <c r="G7001" s="11" t="s">
        <v>4789</v>
      </c>
      <c r="H7001" s="42">
        <v>0</v>
      </c>
      <c r="I7001" s="42">
        <v>0</v>
      </c>
      <c r="J7001" s="42">
        <v>0</v>
      </c>
      <c r="K7001" s="42">
        <v>0</v>
      </c>
      <c r="N7001" s="43"/>
    </row>
    <row r="7002" spans="1:14" x14ac:dyDescent="0.3">
      <c r="A7002" s="10" t="s">
        <v>9</v>
      </c>
      <c r="B7002" s="10" t="s">
        <v>374</v>
      </c>
      <c r="C7002" s="10" t="s">
        <v>4779</v>
      </c>
      <c r="D7002" s="10" t="s">
        <v>6588</v>
      </c>
      <c r="E7002" s="11" t="s">
        <v>6589</v>
      </c>
      <c r="F7002" s="10" t="s">
        <v>4741</v>
      </c>
      <c r="G7002" s="11" t="s">
        <v>4742</v>
      </c>
      <c r="H7002" s="42">
        <v>3194.6315</v>
      </c>
      <c r="I7002" s="42">
        <v>9.9263535794064506</v>
      </c>
      <c r="J7002" s="42">
        <v>0</v>
      </c>
      <c r="K7002" s="42">
        <v>9.9263535794064506</v>
      </c>
      <c r="N7002" s="43"/>
    </row>
    <row r="7003" spans="1:14" x14ac:dyDescent="0.3">
      <c r="A7003" s="10" t="s">
        <v>9</v>
      </c>
      <c r="B7003" s="10" t="s">
        <v>374</v>
      </c>
      <c r="C7003" s="10" t="s">
        <v>4779</v>
      </c>
      <c r="D7003" s="10" t="s">
        <v>6590</v>
      </c>
      <c r="E7003" s="11" t="s">
        <v>6591</v>
      </c>
      <c r="F7003" s="10" t="s">
        <v>416</v>
      </c>
      <c r="G7003" s="11" t="s">
        <v>417</v>
      </c>
      <c r="H7003" s="42">
        <v>7650.2052999999996</v>
      </c>
      <c r="I7003" s="42">
        <v>14.6582785849653</v>
      </c>
      <c r="J7003" s="42">
        <v>6.1745925457991104</v>
      </c>
      <c r="K7003" s="42">
        <v>20.832871130764399</v>
      </c>
      <c r="N7003" s="43"/>
    </row>
    <row r="7004" spans="1:14" x14ac:dyDescent="0.3">
      <c r="A7004" s="10" t="s">
        <v>9</v>
      </c>
      <c r="B7004" s="10" t="s">
        <v>374</v>
      </c>
      <c r="C7004" s="10" t="s">
        <v>4779</v>
      </c>
      <c r="D7004" s="10" t="s">
        <v>6590</v>
      </c>
      <c r="E7004" s="11" t="s">
        <v>6591</v>
      </c>
      <c r="F7004" s="10" t="s">
        <v>4731</v>
      </c>
      <c r="G7004" s="11" t="s">
        <v>4732</v>
      </c>
      <c r="H7004" s="42">
        <v>0</v>
      </c>
      <c r="I7004" s="42">
        <v>0</v>
      </c>
      <c r="J7004" s="42">
        <v>0</v>
      </c>
      <c r="K7004" s="42">
        <v>0</v>
      </c>
      <c r="N7004" s="43"/>
    </row>
    <row r="7005" spans="1:14" x14ac:dyDescent="0.3">
      <c r="A7005" s="10" t="s">
        <v>9</v>
      </c>
      <c r="B7005" s="10" t="s">
        <v>374</v>
      </c>
      <c r="C7005" s="10" t="s">
        <v>4779</v>
      </c>
      <c r="D7005" s="10" t="s">
        <v>6590</v>
      </c>
      <c r="E7005" s="11" t="s">
        <v>6591</v>
      </c>
      <c r="F7005" s="10" t="s">
        <v>4786</v>
      </c>
      <c r="G7005" s="11" t="s">
        <v>4787</v>
      </c>
      <c r="H7005" s="42">
        <v>11669.451499999999</v>
      </c>
      <c r="I7005" s="42">
        <v>22.359409349336701</v>
      </c>
      <c r="J7005" s="42">
        <v>9.4185849652558407</v>
      </c>
      <c r="K7005" s="42">
        <v>31.777994314592501</v>
      </c>
      <c r="N7005" s="43"/>
    </row>
    <row r="7006" spans="1:14" x14ac:dyDescent="0.3">
      <c r="A7006" s="10" t="s">
        <v>9</v>
      </c>
      <c r="B7006" s="10" t="s">
        <v>374</v>
      </c>
      <c r="C7006" s="10" t="s">
        <v>4779</v>
      </c>
      <c r="D7006" s="10" t="s">
        <v>6590</v>
      </c>
      <c r="E7006" s="11" t="s">
        <v>6591</v>
      </c>
      <c r="F7006" s="10" t="s">
        <v>4788</v>
      </c>
      <c r="G7006" s="11" t="s">
        <v>4789</v>
      </c>
      <c r="H7006" s="42">
        <v>0</v>
      </c>
      <c r="I7006" s="42">
        <v>0</v>
      </c>
      <c r="J7006" s="42">
        <v>0</v>
      </c>
      <c r="K7006" s="42">
        <v>0</v>
      </c>
      <c r="N7006" s="43"/>
    </row>
    <row r="7007" spans="1:14" x14ac:dyDescent="0.3">
      <c r="A7007" s="10" t="s">
        <v>9</v>
      </c>
      <c r="B7007" s="10" t="s">
        <v>374</v>
      </c>
      <c r="C7007" s="10" t="s">
        <v>11</v>
      </c>
      <c r="D7007" s="10" t="s">
        <v>375</v>
      </c>
      <c r="E7007" s="11" t="s">
        <v>630</v>
      </c>
      <c r="F7007" s="10" t="s">
        <v>15</v>
      </c>
      <c r="G7007" s="11" t="s">
        <v>418</v>
      </c>
      <c r="H7007" s="42">
        <v>1191217.713</v>
      </c>
      <c r="I7007" s="42">
        <v>3214.20817032163</v>
      </c>
      <c r="J7007" s="42">
        <v>0</v>
      </c>
      <c r="K7007" s="42">
        <v>3214.20817032163</v>
      </c>
      <c r="N7007" s="43"/>
    </row>
    <row r="7008" spans="1:14" x14ac:dyDescent="0.3">
      <c r="A7008" s="10" t="s">
        <v>9</v>
      </c>
      <c r="B7008" s="10" t="s">
        <v>374</v>
      </c>
      <c r="C7008" s="10" t="s">
        <v>11</v>
      </c>
      <c r="D7008" s="10" t="s">
        <v>375</v>
      </c>
      <c r="E7008" s="11" t="s">
        <v>630</v>
      </c>
      <c r="F7008" s="10" t="s">
        <v>17</v>
      </c>
      <c r="G7008" s="11" t="s">
        <v>4798</v>
      </c>
      <c r="H7008" s="42">
        <v>0</v>
      </c>
      <c r="I7008" s="42">
        <v>0</v>
      </c>
      <c r="J7008" s="42">
        <v>0</v>
      </c>
      <c r="K7008" s="42">
        <v>0</v>
      </c>
      <c r="N7008" s="43"/>
    </row>
    <row r="7009" spans="1:14" x14ac:dyDescent="0.3">
      <c r="A7009" s="10" t="s">
        <v>9</v>
      </c>
      <c r="B7009" s="10" t="s">
        <v>374</v>
      </c>
      <c r="C7009" s="10" t="s">
        <v>11</v>
      </c>
      <c r="D7009" s="10" t="s">
        <v>375</v>
      </c>
      <c r="E7009" s="11" t="s">
        <v>630</v>
      </c>
      <c r="F7009" s="10" t="s">
        <v>18</v>
      </c>
      <c r="G7009" s="11" t="s">
        <v>4799</v>
      </c>
      <c r="H7009" s="42">
        <v>2991059.1762999999</v>
      </c>
      <c r="I7009" s="42">
        <v>8070.6379167392497</v>
      </c>
      <c r="J7009" s="42">
        <v>15339.4307354997</v>
      </c>
      <c r="K7009" s="42">
        <v>23410.068652238999</v>
      </c>
      <c r="N7009" s="43"/>
    </row>
    <row r="7010" spans="1:14" x14ac:dyDescent="0.3">
      <c r="A7010" s="10" t="s">
        <v>9</v>
      </c>
      <c r="B7010" s="10" t="s">
        <v>374</v>
      </c>
      <c r="C7010" s="10" t="s">
        <v>11</v>
      </c>
      <c r="D7010" s="10" t="s">
        <v>376</v>
      </c>
      <c r="E7010" s="11" t="s">
        <v>3027</v>
      </c>
      <c r="F7010" s="10" t="s">
        <v>13</v>
      </c>
      <c r="G7010" s="11" t="s">
        <v>415</v>
      </c>
      <c r="H7010" s="42">
        <v>0</v>
      </c>
      <c r="I7010" s="42">
        <v>0</v>
      </c>
      <c r="J7010" s="42">
        <v>0</v>
      </c>
      <c r="K7010" s="42">
        <v>0</v>
      </c>
      <c r="N7010" s="43"/>
    </row>
    <row r="7011" spans="1:14" x14ac:dyDescent="0.3">
      <c r="A7011" s="10" t="s">
        <v>9</v>
      </c>
      <c r="B7011" s="10" t="s">
        <v>374</v>
      </c>
      <c r="C7011" s="10" t="s">
        <v>11</v>
      </c>
      <c r="D7011" s="10" t="s">
        <v>376</v>
      </c>
      <c r="E7011" s="11" t="s">
        <v>3027</v>
      </c>
      <c r="F7011" s="10" t="s">
        <v>15</v>
      </c>
      <c r="G7011" s="11" t="s">
        <v>418</v>
      </c>
      <c r="H7011" s="42">
        <v>832025.66119999997</v>
      </c>
      <c r="I7011" s="42">
        <v>2351.5016257530301</v>
      </c>
      <c r="J7011" s="42">
        <v>0</v>
      </c>
      <c r="K7011" s="42">
        <v>2351.5016257530301</v>
      </c>
      <c r="N7011" s="43"/>
    </row>
    <row r="7012" spans="1:14" x14ac:dyDescent="0.3">
      <c r="A7012" s="10" t="s">
        <v>9</v>
      </c>
      <c r="B7012" s="10" t="s">
        <v>374</v>
      </c>
      <c r="C7012" s="10" t="s">
        <v>11</v>
      </c>
      <c r="D7012" s="10" t="s">
        <v>376</v>
      </c>
      <c r="E7012" s="11" t="s">
        <v>3027</v>
      </c>
      <c r="F7012" s="10" t="s">
        <v>16</v>
      </c>
      <c r="G7012" s="11" t="s">
        <v>426</v>
      </c>
      <c r="H7012" s="42">
        <v>187461.6691</v>
      </c>
      <c r="I7012" s="42">
        <v>529.81108685683398</v>
      </c>
      <c r="J7012" s="42">
        <v>0</v>
      </c>
      <c r="K7012" s="42">
        <v>529.81108685683398</v>
      </c>
      <c r="N7012" s="43"/>
    </row>
    <row r="7013" spans="1:14" x14ac:dyDescent="0.3">
      <c r="A7013" s="10" t="s">
        <v>9</v>
      </c>
      <c r="B7013" s="10" t="s">
        <v>374</v>
      </c>
      <c r="C7013" s="10" t="s">
        <v>11</v>
      </c>
      <c r="D7013" s="10" t="s">
        <v>376</v>
      </c>
      <c r="E7013" s="11" t="s">
        <v>3027</v>
      </c>
      <c r="F7013" s="10" t="s">
        <v>17</v>
      </c>
      <c r="G7013" s="11" t="s">
        <v>4798</v>
      </c>
      <c r="H7013" s="42">
        <v>0</v>
      </c>
      <c r="I7013" s="42">
        <v>0</v>
      </c>
      <c r="J7013" s="42">
        <v>0</v>
      </c>
      <c r="K7013" s="42">
        <v>0</v>
      </c>
      <c r="N7013" s="43"/>
    </row>
    <row r="7014" spans="1:14" x14ac:dyDescent="0.3">
      <c r="A7014" s="10" t="s">
        <v>9</v>
      </c>
      <c r="B7014" s="10" t="s">
        <v>374</v>
      </c>
      <c r="C7014" s="10" t="s">
        <v>11</v>
      </c>
      <c r="D7014" s="10" t="s">
        <v>376</v>
      </c>
      <c r="E7014" s="11" t="s">
        <v>3027</v>
      </c>
      <c r="F7014" s="10" t="s">
        <v>18</v>
      </c>
      <c r="G7014" s="11" t="s">
        <v>4799</v>
      </c>
      <c r="H7014" s="42">
        <v>1466353.8366</v>
      </c>
      <c r="I7014" s="42">
        <v>4144.2633221531496</v>
      </c>
      <c r="J7014" s="42">
        <v>12.9943145925458</v>
      </c>
      <c r="K7014" s="42">
        <v>4157.2576367456904</v>
      </c>
      <c r="N7014" s="43"/>
    </row>
    <row r="7015" spans="1:14" x14ac:dyDescent="0.3">
      <c r="A7015" s="10" t="s">
        <v>9</v>
      </c>
      <c r="B7015" s="10" t="s">
        <v>374</v>
      </c>
      <c r="C7015" s="10" t="s">
        <v>11</v>
      </c>
      <c r="D7015" s="10" t="s">
        <v>128</v>
      </c>
      <c r="E7015" s="11" t="s">
        <v>518</v>
      </c>
      <c r="F7015" s="10" t="s">
        <v>15</v>
      </c>
      <c r="G7015" s="11" t="s">
        <v>418</v>
      </c>
      <c r="H7015" s="42">
        <v>596365.45880000002</v>
      </c>
      <c r="I7015" s="42">
        <v>1622.9263392016801</v>
      </c>
      <c r="J7015" s="42">
        <v>0</v>
      </c>
      <c r="K7015" s="42">
        <v>1622.9263392016801</v>
      </c>
      <c r="N7015" s="43"/>
    </row>
    <row r="7016" spans="1:14" x14ac:dyDescent="0.3">
      <c r="A7016" s="10" t="s">
        <v>9</v>
      </c>
      <c r="B7016" s="10" t="s">
        <v>374</v>
      </c>
      <c r="C7016" s="10" t="s">
        <v>11</v>
      </c>
      <c r="D7016" s="10" t="s">
        <v>128</v>
      </c>
      <c r="E7016" s="11" t="s">
        <v>518</v>
      </c>
      <c r="F7016" s="10" t="s">
        <v>17</v>
      </c>
      <c r="G7016" s="11" t="s">
        <v>4798</v>
      </c>
      <c r="H7016" s="42">
        <v>0</v>
      </c>
      <c r="I7016" s="42">
        <v>0</v>
      </c>
      <c r="J7016" s="42">
        <v>0</v>
      </c>
      <c r="K7016" s="42">
        <v>0</v>
      </c>
      <c r="N7016" s="43"/>
    </row>
    <row r="7017" spans="1:14" x14ac:dyDescent="0.3">
      <c r="A7017" s="10" t="s">
        <v>9</v>
      </c>
      <c r="B7017" s="10" t="s">
        <v>374</v>
      </c>
      <c r="C7017" s="10" t="s">
        <v>11</v>
      </c>
      <c r="D7017" s="10" t="s">
        <v>128</v>
      </c>
      <c r="E7017" s="11" t="s">
        <v>518</v>
      </c>
      <c r="F7017" s="10" t="s">
        <v>18</v>
      </c>
      <c r="G7017" s="11" t="s">
        <v>4799</v>
      </c>
      <c r="H7017" s="42">
        <v>459928.92210000003</v>
      </c>
      <c r="I7017" s="42">
        <v>1251.6331230859801</v>
      </c>
      <c r="J7017" s="42">
        <v>46600.1426762134</v>
      </c>
      <c r="K7017" s="42">
        <v>47851.775799299401</v>
      </c>
      <c r="N7017" s="43"/>
    </row>
    <row r="7018" spans="1:14" x14ac:dyDescent="0.3">
      <c r="A7018" s="10" t="s">
        <v>9</v>
      </c>
      <c r="B7018" s="10" t="s">
        <v>374</v>
      </c>
      <c r="C7018" s="10" t="s">
        <v>11</v>
      </c>
      <c r="D7018" s="10" t="s">
        <v>377</v>
      </c>
      <c r="E7018" s="11" t="s">
        <v>632</v>
      </c>
      <c r="F7018" s="10" t="s">
        <v>13</v>
      </c>
      <c r="G7018" s="11" t="s">
        <v>415</v>
      </c>
      <c r="H7018" s="42">
        <v>0</v>
      </c>
      <c r="I7018" s="42">
        <v>0</v>
      </c>
      <c r="J7018" s="42">
        <v>0</v>
      </c>
      <c r="K7018" s="42">
        <v>0</v>
      </c>
      <c r="N7018" s="43"/>
    </row>
    <row r="7019" spans="1:14" x14ac:dyDescent="0.3">
      <c r="A7019" s="10" t="s">
        <v>9</v>
      </c>
      <c r="B7019" s="10" t="s">
        <v>374</v>
      </c>
      <c r="C7019" s="10" t="s">
        <v>11</v>
      </c>
      <c r="D7019" s="10" t="s">
        <v>377</v>
      </c>
      <c r="E7019" s="11" t="s">
        <v>632</v>
      </c>
      <c r="F7019" s="10" t="s">
        <v>15</v>
      </c>
      <c r="G7019" s="11" t="s">
        <v>418</v>
      </c>
      <c r="H7019" s="42">
        <v>3430390.5954</v>
      </c>
      <c r="I7019" s="42">
        <v>8672.8021637287802</v>
      </c>
      <c r="J7019" s="42">
        <v>0</v>
      </c>
      <c r="K7019" s="42">
        <v>8672.8021637287802</v>
      </c>
      <c r="N7019" s="43"/>
    </row>
    <row r="7020" spans="1:14" x14ac:dyDescent="0.3">
      <c r="A7020" s="10" t="s">
        <v>9</v>
      </c>
      <c r="B7020" s="10" t="s">
        <v>374</v>
      </c>
      <c r="C7020" s="10" t="s">
        <v>11</v>
      </c>
      <c r="D7020" s="10" t="s">
        <v>377</v>
      </c>
      <c r="E7020" s="11" t="s">
        <v>632</v>
      </c>
      <c r="F7020" s="10" t="s">
        <v>17</v>
      </c>
      <c r="G7020" s="11" t="s">
        <v>4798</v>
      </c>
      <c r="H7020" s="42">
        <v>0</v>
      </c>
      <c r="I7020" s="42">
        <v>0</v>
      </c>
      <c r="J7020" s="42">
        <v>0</v>
      </c>
      <c r="K7020" s="42">
        <v>0</v>
      </c>
      <c r="N7020" s="43"/>
    </row>
    <row r="7021" spans="1:14" x14ac:dyDescent="0.3">
      <c r="A7021" s="10" t="s">
        <v>9</v>
      </c>
      <c r="B7021" s="10" t="s">
        <v>374</v>
      </c>
      <c r="C7021" s="10" t="s">
        <v>11</v>
      </c>
      <c r="D7021" s="10" t="s">
        <v>377</v>
      </c>
      <c r="E7021" s="11" t="s">
        <v>632</v>
      </c>
      <c r="F7021" s="10" t="s">
        <v>18</v>
      </c>
      <c r="G7021" s="11" t="s">
        <v>4799</v>
      </c>
      <c r="H7021" s="42">
        <v>2210859.7470999998</v>
      </c>
      <c r="I7021" s="42">
        <v>5589.5527535905803</v>
      </c>
      <c r="J7021" s="42">
        <v>1122231.97724785</v>
      </c>
      <c r="K7021" s="42">
        <v>1127821.5300014401</v>
      </c>
      <c r="N7021" s="43"/>
    </row>
    <row r="7022" spans="1:14" x14ac:dyDescent="0.3">
      <c r="A7022" s="10" t="s">
        <v>9</v>
      </c>
      <c r="B7022" s="10" t="s">
        <v>374</v>
      </c>
      <c r="C7022" s="10" t="s">
        <v>4800</v>
      </c>
      <c r="D7022" s="10" t="s">
        <v>5670</v>
      </c>
      <c r="E7022" s="11" t="s">
        <v>5671</v>
      </c>
      <c r="F7022" s="10" t="s">
        <v>416</v>
      </c>
      <c r="G7022" s="11" t="s">
        <v>417</v>
      </c>
      <c r="H7022" s="42">
        <v>101024.4372</v>
      </c>
      <c r="I7022" s="42">
        <v>274.92407158749899</v>
      </c>
      <c r="J7022" s="42">
        <v>4456.8571738318296</v>
      </c>
      <c r="K7022" s="42">
        <v>4731.7812454193299</v>
      </c>
      <c r="N7022" s="43"/>
    </row>
    <row r="7023" spans="1:14" x14ac:dyDescent="0.3">
      <c r="A7023" s="10" t="s">
        <v>9</v>
      </c>
      <c r="B7023" s="10" t="s">
        <v>374</v>
      </c>
      <c r="C7023" s="10" t="s">
        <v>4800</v>
      </c>
      <c r="D7023" s="10" t="s">
        <v>6592</v>
      </c>
      <c r="E7023" s="11" t="s">
        <v>6593</v>
      </c>
      <c r="F7023" s="10" t="s">
        <v>416</v>
      </c>
      <c r="G7023" s="11" t="s">
        <v>417</v>
      </c>
      <c r="H7023" s="42">
        <v>474641.81589999999</v>
      </c>
      <c r="I7023" s="42">
        <v>1026.9797135767101</v>
      </c>
      <c r="J7023" s="42">
        <v>131324.02046378001</v>
      </c>
      <c r="K7023" s="42">
        <v>132351.000177357</v>
      </c>
      <c r="N7023" s="43"/>
    </row>
    <row r="7024" spans="1:14" x14ac:dyDescent="0.3">
      <c r="A7024" s="10" t="s">
        <v>9</v>
      </c>
      <c r="B7024" s="10" t="s">
        <v>374</v>
      </c>
      <c r="C7024" s="10" t="s">
        <v>4806</v>
      </c>
      <c r="D7024" s="10" t="s">
        <v>6594</v>
      </c>
      <c r="E7024" s="11" t="s">
        <v>6595</v>
      </c>
      <c r="F7024" s="10" t="s">
        <v>4809</v>
      </c>
      <c r="G7024" s="11" t="s">
        <v>4810</v>
      </c>
      <c r="H7024" s="42">
        <v>0</v>
      </c>
      <c r="I7024" s="42">
        <v>0</v>
      </c>
      <c r="J7024" s="42">
        <v>0</v>
      </c>
      <c r="K7024" s="42">
        <v>0</v>
      </c>
      <c r="N7024" s="43"/>
    </row>
    <row r="7025" spans="1:14" x14ac:dyDescent="0.3">
      <c r="A7025" s="10" t="s">
        <v>9</v>
      </c>
      <c r="B7025" s="10" t="s">
        <v>212</v>
      </c>
      <c r="C7025" s="10" t="s">
        <v>4722</v>
      </c>
      <c r="D7025" s="10" t="s">
        <v>4723</v>
      </c>
      <c r="E7025" s="11" t="s">
        <v>6596</v>
      </c>
      <c r="F7025" s="10" t="s">
        <v>416</v>
      </c>
      <c r="G7025" s="11" t="s">
        <v>417</v>
      </c>
      <c r="H7025" s="42">
        <v>18545874.575300001</v>
      </c>
      <c r="I7025" s="42">
        <v>37633.950846118903</v>
      </c>
      <c r="J7025" s="42">
        <v>225162.99406887699</v>
      </c>
      <c r="K7025" s="42">
        <v>262796.94491499598</v>
      </c>
      <c r="N7025" s="43"/>
    </row>
    <row r="7026" spans="1:14" x14ac:dyDescent="0.3">
      <c r="A7026" s="10" t="s">
        <v>9</v>
      </c>
      <c r="B7026" s="10" t="s">
        <v>212</v>
      </c>
      <c r="C7026" s="10" t="s">
        <v>4722</v>
      </c>
      <c r="D7026" s="10" t="s">
        <v>4723</v>
      </c>
      <c r="E7026" s="11" t="s">
        <v>6596</v>
      </c>
      <c r="F7026" s="10" t="s">
        <v>4912</v>
      </c>
      <c r="G7026" s="11" t="s">
        <v>4913</v>
      </c>
      <c r="H7026" s="42">
        <v>941223.84149999998</v>
      </c>
      <c r="I7026" s="42">
        <v>1909.9650246710801</v>
      </c>
      <c r="J7026" s="42">
        <v>11427.2733490092</v>
      </c>
      <c r="K7026" s="42">
        <v>13337.2383736803</v>
      </c>
      <c r="N7026" s="43"/>
    </row>
    <row r="7027" spans="1:14" x14ac:dyDescent="0.3">
      <c r="A7027" s="10" t="s">
        <v>9</v>
      </c>
      <c r="B7027" s="10" t="s">
        <v>212</v>
      </c>
      <c r="C7027" s="10" t="s">
        <v>4722</v>
      </c>
      <c r="D7027" s="10" t="s">
        <v>4723</v>
      </c>
      <c r="E7027" s="11" t="s">
        <v>6596</v>
      </c>
      <c r="F7027" s="10" t="s">
        <v>4725</v>
      </c>
      <c r="G7027" s="11" t="s">
        <v>4726</v>
      </c>
      <c r="H7027" s="42">
        <v>489436.39779999998</v>
      </c>
      <c r="I7027" s="42">
        <v>993.18181282896001</v>
      </c>
      <c r="J7027" s="42">
        <v>5942.18214148479</v>
      </c>
      <c r="K7027" s="42">
        <v>6935.3639543137497</v>
      </c>
      <c r="N7027" s="43"/>
    </row>
    <row r="7028" spans="1:14" x14ac:dyDescent="0.3">
      <c r="A7028" s="10" t="s">
        <v>9</v>
      </c>
      <c r="B7028" s="10" t="s">
        <v>212</v>
      </c>
      <c r="C7028" s="10" t="s">
        <v>4722</v>
      </c>
      <c r="D7028" s="10" t="s">
        <v>4723</v>
      </c>
      <c r="E7028" s="11" t="s">
        <v>6596</v>
      </c>
      <c r="F7028" s="10" t="s">
        <v>4865</v>
      </c>
      <c r="G7028" s="11" t="s">
        <v>4866</v>
      </c>
      <c r="H7028" s="42">
        <v>0</v>
      </c>
      <c r="I7028" s="42">
        <v>0</v>
      </c>
      <c r="J7028" s="42">
        <v>0</v>
      </c>
      <c r="K7028" s="42">
        <v>0</v>
      </c>
      <c r="N7028" s="43"/>
    </row>
    <row r="7029" spans="1:14" x14ac:dyDescent="0.3">
      <c r="A7029" s="10" t="s">
        <v>9</v>
      </c>
      <c r="B7029" s="10" t="s">
        <v>212</v>
      </c>
      <c r="C7029" s="10" t="s">
        <v>4722</v>
      </c>
      <c r="D7029" s="10" t="s">
        <v>4723</v>
      </c>
      <c r="E7029" s="11" t="s">
        <v>6596</v>
      </c>
      <c r="F7029" s="10" t="s">
        <v>5724</v>
      </c>
      <c r="G7029" s="11" t="s">
        <v>5725</v>
      </c>
      <c r="H7029" s="42">
        <v>3117333.3637000001</v>
      </c>
      <c r="I7029" s="42">
        <v>6325.8041617106101</v>
      </c>
      <c r="J7029" s="42">
        <v>0</v>
      </c>
      <c r="K7029" s="42">
        <v>6325.8041617106101</v>
      </c>
      <c r="N7029" s="43"/>
    </row>
    <row r="7030" spans="1:14" x14ac:dyDescent="0.3">
      <c r="A7030" s="10" t="s">
        <v>9</v>
      </c>
      <c r="B7030" s="10" t="s">
        <v>212</v>
      </c>
      <c r="C7030" s="10" t="s">
        <v>4722</v>
      </c>
      <c r="D7030" s="10" t="s">
        <v>4723</v>
      </c>
      <c r="E7030" s="11" t="s">
        <v>6596</v>
      </c>
      <c r="F7030" s="10" t="s">
        <v>4729</v>
      </c>
      <c r="G7030" s="11" t="s">
        <v>4730</v>
      </c>
      <c r="H7030" s="42">
        <v>0</v>
      </c>
      <c r="I7030" s="42">
        <v>0</v>
      </c>
      <c r="J7030" s="42">
        <v>0</v>
      </c>
      <c r="K7030" s="42">
        <v>0</v>
      </c>
      <c r="N7030" s="43"/>
    </row>
    <row r="7031" spans="1:14" x14ac:dyDescent="0.3">
      <c r="A7031" s="10" t="s">
        <v>9</v>
      </c>
      <c r="B7031" s="10" t="s">
        <v>212</v>
      </c>
      <c r="C7031" s="10" t="s">
        <v>4722</v>
      </c>
      <c r="D7031" s="10" t="s">
        <v>4723</v>
      </c>
      <c r="E7031" s="11" t="s">
        <v>6596</v>
      </c>
      <c r="F7031" s="10" t="s">
        <v>4731</v>
      </c>
      <c r="G7031" s="11" t="s">
        <v>4732</v>
      </c>
      <c r="H7031" s="42">
        <v>0</v>
      </c>
      <c r="I7031" s="42">
        <v>0</v>
      </c>
      <c r="J7031" s="42">
        <v>0</v>
      </c>
      <c r="K7031" s="42">
        <v>0</v>
      </c>
      <c r="N7031" s="43"/>
    </row>
    <row r="7032" spans="1:14" x14ac:dyDescent="0.3">
      <c r="A7032" s="10" t="s">
        <v>9</v>
      </c>
      <c r="B7032" s="10" t="s">
        <v>212</v>
      </c>
      <c r="C7032" s="10" t="s">
        <v>4722</v>
      </c>
      <c r="D7032" s="10" t="s">
        <v>4723</v>
      </c>
      <c r="E7032" s="11" t="s">
        <v>6596</v>
      </c>
      <c r="F7032" s="10" t="s">
        <v>4733</v>
      </c>
      <c r="G7032" s="11" t="s">
        <v>4734</v>
      </c>
      <c r="H7032" s="42">
        <v>1603845.4261</v>
      </c>
      <c r="I7032" s="42">
        <v>3254.5804020395199</v>
      </c>
      <c r="J7032" s="42">
        <v>19472.073786711699</v>
      </c>
      <c r="K7032" s="42">
        <v>22726.654188751199</v>
      </c>
      <c r="N7032" s="43"/>
    </row>
    <row r="7033" spans="1:14" x14ac:dyDescent="0.3">
      <c r="A7033" s="10" t="s">
        <v>9</v>
      </c>
      <c r="B7033" s="10" t="s">
        <v>212</v>
      </c>
      <c r="C7033" s="10" t="s">
        <v>4722</v>
      </c>
      <c r="D7033" s="10" t="s">
        <v>4723</v>
      </c>
      <c r="E7033" s="11" t="s">
        <v>6596</v>
      </c>
      <c r="F7033" s="10" t="s">
        <v>4812</v>
      </c>
      <c r="G7033" s="11" t="s">
        <v>4813</v>
      </c>
      <c r="H7033" s="42">
        <v>2507420.3141000001</v>
      </c>
      <c r="I7033" s="42">
        <v>5088.1468257237502</v>
      </c>
      <c r="J7033" s="42">
        <v>30442.256201760501</v>
      </c>
      <c r="K7033" s="42">
        <v>35530.403027484303</v>
      </c>
      <c r="N7033" s="43"/>
    </row>
    <row r="7034" spans="1:14" x14ac:dyDescent="0.3">
      <c r="A7034" s="10" t="s">
        <v>9</v>
      </c>
      <c r="B7034" s="10" t="s">
        <v>212</v>
      </c>
      <c r="C7034" s="10" t="s">
        <v>4722</v>
      </c>
      <c r="D7034" s="10" t="s">
        <v>4723</v>
      </c>
      <c r="E7034" s="11" t="s">
        <v>6596</v>
      </c>
      <c r="F7034" s="10" t="s">
        <v>4735</v>
      </c>
      <c r="G7034" s="11" t="s">
        <v>4736</v>
      </c>
      <c r="H7034" s="42">
        <v>677681.16599999997</v>
      </c>
      <c r="I7034" s="42">
        <v>1375.17481776318</v>
      </c>
      <c r="J7034" s="42">
        <v>8227.6368112866294</v>
      </c>
      <c r="K7034" s="42">
        <v>9602.8116290498092</v>
      </c>
      <c r="N7034" s="43"/>
    </row>
    <row r="7035" spans="1:14" x14ac:dyDescent="0.3">
      <c r="A7035" s="10" t="s">
        <v>9</v>
      </c>
      <c r="B7035" s="10" t="s">
        <v>212</v>
      </c>
      <c r="C7035" s="10" t="s">
        <v>4722</v>
      </c>
      <c r="D7035" s="10" t="s">
        <v>4723</v>
      </c>
      <c r="E7035" s="11" t="s">
        <v>6596</v>
      </c>
      <c r="F7035" s="10" t="s">
        <v>5076</v>
      </c>
      <c r="G7035" s="11" t="s">
        <v>5077</v>
      </c>
      <c r="H7035" s="42">
        <v>519555.56060000003</v>
      </c>
      <c r="I7035" s="42">
        <v>1054.3006936184299</v>
      </c>
      <c r="J7035" s="42">
        <v>6307.8548886530798</v>
      </c>
      <c r="K7035" s="42">
        <v>7362.15558227152</v>
      </c>
      <c r="N7035" s="43"/>
    </row>
    <row r="7036" spans="1:14" x14ac:dyDescent="0.3">
      <c r="A7036" s="10" t="s">
        <v>9</v>
      </c>
      <c r="B7036" s="10" t="s">
        <v>212</v>
      </c>
      <c r="C7036" s="10" t="s">
        <v>4722</v>
      </c>
      <c r="D7036" s="10" t="s">
        <v>4723</v>
      </c>
      <c r="E7036" s="11" t="s">
        <v>6596</v>
      </c>
      <c r="F7036" s="10" t="s">
        <v>4741</v>
      </c>
      <c r="G7036" s="11" t="s">
        <v>4742</v>
      </c>
      <c r="H7036" s="42">
        <v>2507420.3141000001</v>
      </c>
      <c r="I7036" s="42">
        <v>5088.1468257237502</v>
      </c>
      <c r="J7036" s="42">
        <v>30442.256201760501</v>
      </c>
      <c r="K7036" s="42">
        <v>35530.403027484303</v>
      </c>
      <c r="N7036" s="43"/>
    </row>
    <row r="7037" spans="1:14" x14ac:dyDescent="0.3">
      <c r="A7037" s="10" t="s">
        <v>9</v>
      </c>
      <c r="B7037" s="10" t="s">
        <v>212</v>
      </c>
      <c r="C7037" s="10" t="s">
        <v>4743</v>
      </c>
      <c r="D7037" s="10" t="s">
        <v>4744</v>
      </c>
      <c r="E7037" s="11" t="s">
        <v>6597</v>
      </c>
      <c r="F7037" s="10" t="s">
        <v>416</v>
      </c>
      <c r="G7037" s="11" t="s">
        <v>417</v>
      </c>
      <c r="H7037" s="42">
        <v>12328.375400000001</v>
      </c>
      <c r="I7037" s="42">
        <v>72.602824337763295</v>
      </c>
      <c r="J7037" s="42">
        <v>4.3379400881093897</v>
      </c>
      <c r="K7037" s="42">
        <v>76.9407644258727</v>
      </c>
      <c r="N7037" s="43"/>
    </row>
    <row r="7038" spans="1:14" x14ac:dyDescent="0.3">
      <c r="A7038" s="10" t="s">
        <v>9</v>
      </c>
      <c r="B7038" s="10" t="s">
        <v>212</v>
      </c>
      <c r="C7038" s="10" t="s">
        <v>4743</v>
      </c>
      <c r="D7038" s="10" t="s">
        <v>4744</v>
      </c>
      <c r="E7038" s="11" t="s">
        <v>6597</v>
      </c>
      <c r="F7038" s="10" t="s">
        <v>4746</v>
      </c>
      <c r="G7038" s="11" t="s">
        <v>4747</v>
      </c>
      <c r="H7038" s="42">
        <v>11943.1137</v>
      </c>
      <c r="I7038" s="42">
        <v>70.333986077208195</v>
      </c>
      <c r="J7038" s="42">
        <v>4.2023794603559796</v>
      </c>
      <c r="K7038" s="42">
        <v>74.536365537564194</v>
      </c>
      <c r="N7038" s="43"/>
    </row>
    <row r="7039" spans="1:14" x14ac:dyDescent="0.3">
      <c r="A7039" s="10" t="s">
        <v>9</v>
      </c>
      <c r="B7039" s="10" t="s">
        <v>212</v>
      </c>
      <c r="C7039" s="10" t="s">
        <v>4743</v>
      </c>
      <c r="D7039" s="10" t="s">
        <v>4744</v>
      </c>
      <c r="E7039" s="11" t="s">
        <v>6597</v>
      </c>
      <c r="F7039" s="10" t="s">
        <v>4748</v>
      </c>
      <c r="G7039" s="11" t="s">
        <v>4749</v>
      </c>
      <c r="H7039" s="42">
        <v>66111.534100000004</v>
      </c>
      <c r="I7039" s="42">
        <v>393.83925925925899</v>
      </c>
      <c r="J7039" s="42">
        <v>0</v>
      </c>
      <c r="K7039" s="42">
        <v>393.83925925925899</v>
      </c>
      <c r="N7039" s="43"/>
    </row>
    <row r="7040" spans="1:14" x14ac:dyDescent="0.3">
      <c r="A7040" s="10" t="s">
        <v>9</v>
      </c>
      <c r="B7040" s="10" t="s">
        <v>212</v>
      </c>
      <c r="C7040" s="10" t="s">
        <v>4743</v>
      </c>
      <c r="D7040" s="10" t="s">
        <v>4744</v>
      </c>
      <c r="E7040" s="11" t="s">
        <v>6597</v>
      </c>
      <c r="F7040" s="10" t="s">
        <v>4760</v>
      </c>
      <c r="G7040" s="11" t="s">
        <v>4761</v>
      </c>
      <c r="H7040" s="42">
        <v>34724.002</v>
      </c>
      <c r="I7040" s="42">
        <v>206.85762962963</v>
      </c>
      <c r="J7040" s="42">
        <v>0</v>
      </c>
      <c r="K7040" s="42">
        <v>206.85762962963</v>
      </c>
      <c r="N7040" s="43"/>
    </row>
    <row r="7041" spans="1:14" x14ac:dyDescent="0.3">
      <c r="A7041" s="10" t="s">
        <v>9</v>
      </c>
      <c r="B7041" s="10" t="s">
        <v>212</v>
      </c>
      <c r="C7041" s="10" t="s">
        <v>4743</v>
      </c>
      <c r="D7041" s="10" t="s">
        <v>4744</v>
      </c>
      <c r="E7041" s="11" t="s">
        <v>6597</v>
      </c>
      <c r="F7041" s="10" t="s">
        <v>4754</v>
      </c>
      <c r="G7041" s="11" t="s">
        <v>4755</v>
      </c>
      <c r="H7041" s="42">
        <v>4494.7200999999995</v>
      </c>
      <c r="I7041" s="42">
        <v>26.469779706476199</v>
      </c>
      <c r="J7041" s="42">
        <v>1.58154065712322</v>
      </c>
      <c r="K7041" s="42">
        <v>28.051320363599402</v>
      </c>
      <c r="N7041" s="43"/>
    </row>
    <row r="7042" spans="1:14" x14ac:dyDescent="0.3">
      <c r="A7042" s="10" t="s">
        <v>9</v>
      </c>
      <c r="B7042" s="10" t="s">
        <v>212</v>
      </c>
      <c r="C7042" s="10" t="s">
        <v>4743</v>
      </c>
      <c r="D7042" s="10" t="s">
        <v>4750</v>
      </c>
      <c r="E7042" s="11" t="s">
        <v>5433</v>
      </c>
      <c r="F7042" s="10" t="s">
        <v>416</v>
      </c>
      <c r="G7042" s="11" t="s">
        <v>417</v>
      </c>
      <c r="H7042" s="42">
        <v>16017.0825</v>
      </c>
      <c r="I7042" s="42">
        <v>43.7516811481769</v>
      </c>
      <c r="J7042" s="42">
        <v>0</v>
      </c>
      <c r="K7042" s="42">
        <v>43.7516811481769</v>
      </c>
      <c r="N7042" s="43"/>
    </row>
    <row r="7043" spans="1:14" x14ac:dyDescent="0.3">
      <c r="A7043" s="10" t="s">
        <v>9</v>
      </c>
      <c r="B7043" s="10" t="s">
        <v>212</v>
      </c>
      <c r="C7043" s="10" t="s">
        <v>4743</v>
      </c>
      <c r="D7043" s="10" t="s">
        <v>4750</v>
      </c>
      <c r="E7043" s="11" t="s">
        <v>5433</v>
      </c>
      <c r="F7043" s="10" t="s">
        <v>4746</v>
      </c>
      <c r="G7043" s="11" t="s">
        <v>4747</v>
      </c>
      <c r="H7043" s="42">
        <v>10044.6111</v>
      </c>
      <c r="I7043" s="42">
        <v>27.4374949573313</v>
      </c>
      <c r="J7043" s="42">
        <v>0</v>
      </c>
      <c r="K7043" s="42">
        <v>27.4374949573313</v>
      </c>
      <c r="N7043" s="43"/>
    </row>
    <row r="7044" spans="1:14" x14ac:dyDescent="0.3">
      <c r="A7044" s="10" t="s">
        <v>9</v>
      </c>
      <c r="B7044" s="10" t="s">
        <v>212</v>
      </c>
      <c r="C7044" s="10" t="s">
        <v>4743</v>
      </c>
      <c r="D7044" s="10" t="s">
        <v>4750</v>
      </c>
      <c r="E7044" s="11" t="s">
        <v>5433</v>
      </c>
      <c r="F7044" s="10" t="s">
        <v>4748</v>
      </c>
      <c r="G7044" s="11" t="s">
        <v>4749</v>
      </c>
      <c r="H7044" s="42">
        <v>250572.32490000001</v>
      </c>
      <c r="I7044" s="42">
        <v>684.45426609774995</v>
      </c>
      <c r="J7044" s="42">
        <v>0</v>
      </c>
      <c r="K7044" s="42">
        <v>684.45426609774995</v>
      </c>
      <c r="N7044" s="43"/>
    </row>
    <row r="7045" spans="1:14" x14ac:dyDescent="0.3">
      <c r="A7045" s="10" t="s">
        <v>9</v>
      </c>
      <c r="B7045" s="10" t="s">
        <v>212</v>
      </c>
      <c r="C7045" s="10" t="s">
        <v>4743</v>
      </c>
      <c r="D7045" s="10" t="s">
        <v>4750</v>
      </c>
      <c r="E7045" s="11" t="s">
        <v>5433</v>
      </c>
      <c r="F7045" s="10" t="s">
        <v>4760</v>
      </c>
      <c r="G7045" s="11" t="s">
        <v>4761</v>
      </c>
      <c r="H7045" s="42">
        <v>78185.080799999996</v>
      </c>
      <c r="I7045" s="42">
        <v>213.567528316524</v>
      </c>
      <c r="J7045" s="42">
        <v>0</v>
      </c>
      <c r="K7045" s="42">
        <v>213.567528316524</v>
      </c>
      <c r="N7045" s="43"/>
    </row>
    <row r="7046" spans="1:14" x14ac:dyDescent="0.3">
      <c r="A7046" s="10" t="s">
        <v>9</v>
      </c>
      <c r="B7046" s="10" t="s">
        <v>212</v>
      </c>
      <c r="C7046" s="10" t="s">
        <v>4743</v>
      </c>
      <c r="D7046" s="10" t="s">
        <v>4750</v>
      </c>
      <c r="E7046" s="11" t="s">
        <v>5433</v>
      </c>
      <c r="F7046" s="10" t="s">
        <v>4754</v>
      </c>
      <c r="G7046" s="11" t="s">
        <v>4755</v>
      </c>
      <c r="H7046" s="42">
        <v>4886.5676000000003</v>
      </c>
      <c r="I7046" s="42">
        <v>13.3479705197828</v>
      </c>
      <c r="J7046" s="42">
        <v>0</v>
      </c>
      <c r="K7046" s="42">
        <v>13.3479705197828</v>
      </c>
      <c r="N7046" s="43"/>
    </row>
    <row r="7047" spans="1:14" x14ac:dyDescent="0.3">
      <c r="A7047" s="10" t="s">
        <v>9</v>
      </c>
      <c r="B7047" s="10" t="s">
        <v>212</v>
      </c>
      <c r="C7047" s="10" t="s">
        <v>4743</v>
      </c>
      <c r="D7047" s="10" t="s">
        <v>4752</v>
      </c>
      <c r="E7047" s="11" t="s">
        <v>6598</v>
      </c>
      <c r="F7047" s="10" t="s">
        <v>13</v>
      </c>
      <c r="G7047" s="11" t="s">
        <v>415</v>
      </c>
      <c r="H7047" s="42">
        <v>0</v>
      </c>
      <c r="I7047" s="42">
        <v>0</v>
      </c>
      <c r="J7047" s="42">
        <v>0</v>
      </c>
      <c r="K7047" s="42">
        <v>0</v>
      </c>
      <c r="N7047" s="43"/>
    </row>
    <row r="7048" spans="1:14" x14ac:dyDescent="0.3">
      <c r="A7048" s="10" t="s">
        <v>9</v>
      </c>
      <c r="B7048" s="10" t="s">
        <v>212</v>
      </c>
      <c r="C7048" s="10" t="s">
        <v>4743</v>
      </c>
      <c r="D7048" s="10" t="s">
        <v>4752</v>
      </c>
      <c r="E7048" s="11" t="s">
        <v>6598</v>
      </c>
      <c r="F7048" s="10" t="s">
        <v>416</v>
      </c>
      <c r="G7048" s="11" t="s">
        <v>417</v>
      </c>
      <c r="H7048" s="42">
        <v>251290.56039999999</v>
      </c>
      <c r="I7048" s="42">
        <v>333.654272789228</v>
      </c>
      <c r="J7048" s="42">
        <v>1496.85684898162</v>
      </c>
      <c r="K7048" s="42">
        <v>1830.51112177085</v>
      </c>
      <c r="N7048" s="43"/>
    </row>
    <row r="7049" spans="1:14" x14ac:dyDescent="0.3">
      <c r="A7049" s="10" t="s">
        <v>9</v>
      </c>
      <c r="B7049" s="10" t="s">
        <v>212</v>
      </c>
      <c r="C7049" s="10" t="s">
        <v>4743</v>
      </c>
      <c r="D7049" s="10" t="s">
        <v>4752</v>
      </c>
      <c r="E7049" s="11" t="s">
        <v>6598</v>
      </c>
      <c r="F7049" s="10" t="s">
        <v>4746</v>
      </c>
      <c r="G7049" s="11" t="s">
        <v>4747</v>
      </c>
      <c r="H7049" s="42">
        <v>173074.29329999999</v>
      </c>
      <c r="I7049" s="42">
        <v>229.801618344899</v>
      </c>
      <c r="J7049" s="42">
        <v>1030.9477635370099</v>
      </c>
      <c r="K7049" s="42">
        <v>1260.74938188191</v>
      </c>
      <c r="N7049" s="43"/>
    </row>
    <row r="7050" spans="1:14" x14ac:dyDescent="0.3">
      <c r="A7050" s="10" t="s">
        <v>9</v>
      </c>
      <c r="B7050" s="10" t="s">
        <v>212</v>
      </c>
      <c r="C7050" s="10" t="s">
        <v>4743</v>
      </c>
      <c r="D7050" s="10" t="s">
        <v>4752</v>
      </c>
      <c r="E7050" s="11" t="s">
        <v>6598</v>
      </c>
      <c r="F7050" s="10" t="s">
        <v>4817</v>
      </c>
      <c r="G7050" s="11" t="s">
        <v>4818</v>
      </c>
      <c r="H7050" s="42">
        <v>59968.300799999997</v>
      </c>
      <c r="I7050" s="42">
        <v>150.213140949359</v>
      </c>
      <c r="J7050" s="42">
        <v>0</v>
      </c>
      <c r="K7050" s="42">
        <v>150.213140949359</v>
      </c>
      <c r="N7050" s="43"/>
    </row>
    <row r="7051" spans="1:14" x14ac:dyDescent="0.3">
      <c r="A7051" s="10" t="s">
        <v>9</v>
      </c>
      <c r="B7051" s="10" t="s">
        <v>212</v>
      </c>
      <c r="C7051" s="10" t="s">
        <v>4743</v>
      </c>
      <c r="D7051" s="10" t="s">
        <v>4752</v>
      </c>
      <c r="E7051" s="11" t="s">
        <v>6598</v>
      </c>
      <c r="F7051" s="10" t="s">
        <v>4838</v>
      </c>
      <c r="G7051" s="11" t="s">
        <v>4839</v>
      </c>
      <c r="H7051" s="42">
        <v>1297653.0183999999</v>
      </c>
      <c r="I7051" s="42">
        <v>3341.5179700993899</v>
      </c>
      <c r="J7051" s="42">
        <v>0</v>
      </c>
      <c r="K7051" s="42">
        <v>3341.5179700993899</v>
      </c>
      <c r="N7051" s="43"/>
    </row>
    <row r="7052" spans="1:14" x14ac:dyDescent="0.3">
      <c r="A7052" s="10" t="s">
        <v>9</v>
      </c>
      <c r="B7052" s="10" t="s">
        <v>212</v>
      </c>
      <c r="C7052" s="10" t="s">
        <v>4743</v>
      </c>
      <c r="D7052" s="10" t="s">
        <v>4752</v>
      </c>
      <c r="E7052" s="11" t="s">
        <v>6598</v>
      </c>
      <c r="F7052" s="10" t="s">
        <v>4840</v>
      </c>
      <c r="G7052" s="11" t="s">
        <v>4841</v>
      </c>
      <c r="H7052" s="42">
        <v>154659.4327</v>
      </c>
      <c r="I7052" s="42">
        <v>398.255362935969</v>
      </c>
      <c r="J7052" s="42">
        <v>0</v>
      </c>
      <c r="K7052" s="42">
        <v>398.255362935969</v>
      </c>
      <c r="N7052" s="43"/>
    </row>
    <row r="7053" spans="1:14" x14ac:dyDescent="0.3">
      <c r="A7053" s="10" t="s">
        <v>9</v>
      </c>
      <c r="B7053" s="10" t="s">
        <v>212</v>
      </c>
      <c r="C7053" s="10" t="s">
        <v>4743</v>
      </c>
      <c r="D7053" s="10" t="s">
        <v>4756</v>
      </c>
      <c r="E7053" s="11" t="s">
        <v>5926</v>
      </c>
      <c r="F7053" s="10" t="s">
        <v>13</v>
      </c>
      <c r="G7053" s="11" t="s">
        <v>415</v>
      </c>
      <c r="H7053" s="42">
        <v>0</v>
      </c>
      <c r="I7053" s="42">
        <v>0</v>
      </c>
      <c r="J7053" s="42">
        <v>0</v>
      </c>
      <c r="K7053" s="42">
        <v>0</v>
      </c>
      <c r="N7053" s="43"/>
    </row>
    <row r="7054" spans="1:14" x14ac:dyDescent="0.3">
      <c r="A7054" s="10" t="s">
        <v>9</v>
      </c>
      <c r="B7054" s="10" t="s">
        <v>212</v>
      </c>
      <c r="C7054" s="10" t="s">
        <v>4743</v>
      </c>
      <c r="D7054" s="10" t="s">
        <v>4756</v>
      </c>
      <c r="E7054" s="11" t="s">
        <v>5926</v>
      </c>
      <c r="F7054" s="10" t="s">
        <v>416</v>
      </c>
      <c r="G7054" s="11" t="s">
        <v>417</v>
      </c>
      <c r="H7054" s="42">
        <v>72843.011299999998</v>
      </c>
      <c r="I7054" s="42">
        <v>120.26180033326099</v>
      </c>
      <c r="J7054" s="42">
        <v>0</v>
      </c>
      <c r="K7054" s="42">
        <v>120.26180033326099</v>
      </c>
      <c r="N7054" s="43"/>
    </row>
    <row r="7055" spans="1:14" x14ac:dyDescent="0.3">
      <c r="A7055" s="10" t="s">
        <v>9</v>
      </c>
      <c r="B7055" s="10" t="s">
        <v>212</v>
      </c>
      <c r="C7055" s="10" t="s">
        <v>4743</v>
      </c>
      <c r="D7055" s="10" t="s">
        <v>4756</v>
      </c>
      <c r="E7055" s="11" t="s">
        <v>5926</v>
      </c>
      <c r="F7055" s="10" t="s">
        <v>4746</v>
      </c>
      <c r="G7055" s="11" t="s">
        <v>4747</v>
      </c>
      <c r="H7055" s="42">
        <v>72484.178700000004</v>
      </c>
      <c r="I7055" s="42">
        <v>119.669377671521</v>
      </c>
      <c r="J7055" s="42">
        <v>0</v>
      </c>
      <c r="K7055" s="42">
        <v>119.669377671521</v>
      </c>
      <c r="N7055" s="43"/>
    </row>
    <row r="7056" spans="1:14" x14ac:dyDescent="0.3">
      <c r="A7056" s="10" t="s">
        <v>9</v>
      </c>
      <c r="B7056" s="10" t="s">
        <v>212</v>
      </c>
      <c r="C7056" s="10" t="s">
        <v>4743</v>
      </c>
      <c r="D7056" s="10" t="s">
        <v>4756</v>
      </c>
      <c r="E7056" s="11" t="s">
        <v>5926</v>
      </c>
      <c r="F7056" s="10" t="s">
        <v>4754</v>
      </c>
      <c r="G7056" s="11" t="s">
        <v>4755</v>
      </c>
      <c r="H7056" s="42">
        <v>72843.011299999998</v>
      </c>
      <c r="I7056" s="42">
        <v>120.26180033326099</v>
      </c>
      <c r="J7056" s="42">
        <v>0</v>
      </c>
      <c r="K7056" s="42">
        <v>120.26180033326099</v>
      </c>
      <c r="N7056" s="43"/>
    </row>
    <row r="7057" spans="1:14" x14ac:dyDescent="0.3">
      <c r="A7057" s="10" t="s">
        <v>9</v>
      </c>
      <c r="B7057" s="10" t="s">
        <v>212</v>
      </c>
      <c r="C7057" s="10" t="s">
        <v>4743</v>
      </c>
      <c r="D7057" s="10" t="s">
        <v>4758</v>
      </c>
      <c r="E7057" s="11" t="s">
        <v>6392</v>
      </c>
      <c r="F7057" s="10" t="s">
        <v>13</v>
      </c>
      <c r="G7057" s="11" t="s">
        <v>415</v>
      </c>
      <c r="H7057" s="42">
        <v>0</v>
      </c>
      <c r="I7057" s="42">
        <v>0</v>
      </c>
      <c r="J7057" s="42">
        <v>0</v>
      </c>
      <c r="K7057" s="42">
        <v>0</v>
      </c>
      <c r="N7057" s="43"/>
    </row>
    <row r="7058" spans="1:14" x14ac:dyDescent="0.3">
      <c r="A7058" s="10" t="s">
        <v>9</v>
      </c>
      <c r="B7058" s="10" t="s">
        <v>212</v>
      </c>
      <c r="C7058" s="10" t="s">
        <v>4743</v>
      </c>
      <c r="D7058" s="10" t="s">
        <v>4758</v>
      </c>
      <c r="E7058" s="11" t="s">
        <v>6392</v>
      </c>
      <c r="F7058" s="10" t="s">
        <v>416</v>
      </c>
      <c r="G7058" s="11" t="s">
        <v>417</v>
      </c>
      <c r="H7058" s="42">
        <v>10085.879300000001</v>
      </c>
      <c r="I7058" s="42">
        <v>66.310965133531099</v>
      </c>
      <c r="J7058" s="42">
        <v>3.7476110174255201E-2</v>
      </c>
      <c r="K7058" s="42">
        <v>66.348441243705395</v>
      </c>
      <c r="N7058" s="43"/>
    </row>
    <row r="7059" spans="1:14" x14ac:dyDescent="0.3">
      <c r="A7059" s="10" t="s">
        <v>9</v>
      </c>
      <c r="B7059" s="10" t="s">
        <v>212</v>
      </c>
      <c r="C7059" s="10" t="s">
        <v>4743</v>
      </c>
      <c r="D7059" s="10" t="s">
        <v>4758</v>
      </c>
      <c r="E7059" s="11" t="s">
        <v>6392</v>
      </c>
      <c r="F7059" s="10" t="s">
        <v>4746</v>
      </c>
      <c r="G7059" s="11" t="s">
        <v>4747</v>
      </c>
      <c r="H7059" s="42">
        <v>6247.8897999999999</v>
      </c>
      <c r="I7059" s="42">
        <v>41.077589020771498</v>
      </c>
      <c r="J7059" s="42">
        <v>2.32152894884767E-2</v>
      </c>
      <c r="K7059" s="42">
        <v>41.100804310260003</v>
      </c>
      <c r="N7059" s="43"/>
    </row>
    <row r="7060" spans="1:14" x14ac:dyDescent="0.3">
      <c r="A7060" s="10" t="s">
        <v>9</v>
      </c>
      <c r="B7060" s="10" t="s">
        <v>212</v>
      </c>
      <c r="C7060" s="10" t="s">
        <v>4743</v>
      </c>
      <c r="D7060" s="10" t="s">
        <v>4758</v>
      </c>
      <c r="E7060" s="11" t="s">
        <v>6392</v>
      </c>
      <c r="F7060" s="10" t="s">
        <v>4754</v>
      </c>
      <c r="G7060" s="11" t="s">
        <v>4755</v>
      </c>
      <c r="H7060" s="42">
        <v>9104.0679999999993</v>
      </c>
      <c r="I7060" s="42">
        <v>59.855915430267103</v>
      </c>
      <c r="J7060" s="42">
        <v>3.3827993254637402E-2</v>
      </c>
      <c r="K7060" s="42">
        <v>59.889743423521701</v>
      </c>
      <c r="N7060" s="43"/>
    </row>
    <row r="7061" spans="1:14" x14ac:dyDescent="0.3">
      <c r="A7061" s="10" t="s">
        <v>9</v>
      </c>
      <c r="B7061" s="10" t="s">
        <v>212</v>
      </c>
      <c r="C7061" s="10" t="s">
        <v>4743</v>
      </c>
      <c r="D7061" s="10" t="s">
        <v>4762</v>
      </c>
      <c r="E7061" s="11" t="s">
        <v>4837</v>
      </c>
      <c r="F7061" s="10" t="s">
        <v>13</v>
      </c>
      <c r="G7061" s="11" t="s">
        <v>415</v>
      </c>
      <c r="H7061" s="42">
        <v>0</v>
      </c>
      <c r="I7061" s="42">
        <v>0</v>
      </c>
      <c r="J7061" s="42">
        <v>0</v>
      </c>
      <c r="K7061" s="42">
        <v>0</v>
      </c>
      <c r="N7061" s="43"/>
    </row>
    <row r="7062" spans="1:14" x14ac:dyDescent="0.3">
      <c r="A7062" s="10" t="s">
        <v>9</v>
      </c>
      <c r="B7062" s="10" t="s">
        <v>212</v>
      </c>
      <c r="C7062" s="10" t="s">
        <v>4743</v>
      </c>
      <c r="D7062" s="10" t="s">
        <v>4762</v>
      </c>
      <c r="E7062" s="11" t="s">
        <v>4837</v>
      </c>
      <c r="F7062" s="10" t="s">
        <v>416</v>
      </c>
      <c r="G7062" s="11" t="s">
        <v>417</v>
      </c>
      <c r="H7062" s="42">
        <v>198804.01939999999</v>
      </c>
      <c r="I7062" s="42">
        <v>241.03173081453599</v>
      </c>
      <c r="J7062" s="42">
        <v>3735.6454976802002</v>
      </c>
      <c r="K7062" s="42">
        <v>3976.6772284947401</v>
      </c>
      <c r="N7062" s="43"/>
    </row>
    <row r="7063" spans="1:14" x14ac:dyDescent="0.3">
      <c r="A7063" s="10" t="s">
        <v>9</v>
      </c>
      <c r="B7063" s="10" t="s">
        <v>212</v>
      </c>
      <c r="C7063" s="10" t="s">
        <v>4743</v>
      </c>
      <c r="D7063" s="10" t="s">
        <v>4762</v>
      </c>
      <c r="E7063" s="11" t="s">
        <v>4837</v>
      </c>
      <c r="F7063" s="10" t="s">
        <v>15</v>
      </c>
      <c r="G7063" s="11" t="s">
        <v>418</v>
      </c>
      <c r="H7063" s="42">
        <v>38478.1973</v>
      </c>
      <c r="I7063" s="42">
        <v>46.651302738297296</v>
      </c>
      <c r="J7063" s="42">
        <v>0</v>
      </c>
      <c r="K7063" s="42">
        <v>46.651302738297296</v>
      </c>
      <c r="N7063" s="43"/>
    </row>
    <row r="7064" spans="1:14" x14ac:dyDescent="0.3">
      <c r="A7064" s="10" t="s">
        <v>9</v>
      </c>
      <c r="B7064" s="10" t="s">
        <v>212</v>
      </c>
      <c r="C7064" s="10" t="s">
        <v>4743</v>
      </c>
      <c r="D7064" s="10" t="s">
        <v>4762</v>
      </c>
      <c r="E7064" s="11" t="s">
        <v>4837</v>
      </c>
      <c r="F7064" s="10" t="s">
        <v>4746</v>
      </c>
      <c r="G7064" s="11" t="s">
        <v>4747</v>
      </c>
      <c r="H7064" s="42">
        <v>468151.4007</v>
      </c>
      <c r="I7064" s="42">
        <v>567.59084998261699</v>
      </c>
      <c r="J7064" s="42">
        <v>8796.8426235695006</v>
      </c>
      <c r="K7064" s="42">
        <v>9364.4334735521206</v>
      </c>
      <c r="N7064" s="43"/>
    </row>
    <row r="7065" spans="1:14" x14ac:dyDescent="0.3">
      <c r="A7065" s="10" t="s">
        <v>9</v>
      </c>
      <c r="B7065" s="10" t="s">
        <v>212</v>
      </c>
      <c r="C7065" s="10" t="s">
        <v>4743</v>
      </c>
      <c r="D7065" s="10" t="s">
        <v>4766</v>
      </c>
      <c r="E7065" s="11" t="s">
        <v>5930</v>
      </c>
      <c r="F7065" s="10" t="s">
        <v>416</v>
      </c>
      <c r="G7065" s="11" t="s">
        <v>417</v>
      </c>
      <c r="H7065" s="42">
        <v>15803.403399999999</v>
      </c>
      <c r="I7065" s="42">
        <v>235.84120826709099</v>
      </c>
      <c r="J7065" s="42">
        <v>0</v>
      </c>
      <c r="K7065" s="42">
        <v>235.84120826709099</v>
      </c>
      <c r="N7065" s="43"/>
    </row>
    <row r="7066" spans="1:14" x14ac:dyDescent="0.3">
      <c r="A7066" s="10" t="s">
        <v>9</v>
      </c>
      <c r="B7066" s="10" t="s">
        <v>212</v>
      </c>
      <c r="C7066" s="10" t="s">
        <v>4743</v>
      </c>
      <c r="D7066" s="10" t="s">
        <v>4766</v>
      </c>
      <c r="E7066" s="11" t="s">
        <v>5930</v>
      </c>
      <c r="F7066" s="10" t="s">
        <v>4746</v>
      </c>
      <c r="G7066" s="11" t="s">
        <v>4747</v>
      </c>
      <c r="H7066" s="42">
        <v>5096.0249999999996</v>
      </c>
      <c r="I7066" s="42">
        <v>76.050244694822695</v>
      </c>
      <c r="J7066" s="42">
        <v>0</v>
      </c>
      <c r="K7066" s="42">
        <v>76.050244694822695</v>
      </c>
      <c r="N7066" s="43"/>
    </row>
    <row r="7067" spans="1:14" x14ac:dyDescent="0.3">
      <c r="A7067" s="10" t="s">
        <v>9</v>
      </c>
      <c r="B7067" s="10" t="s">
        <v>212</v>
      </c>
      <c r="C7067" s="10" t="s">
        <v>4743</v>
      </c>
      <c r="D7067" s="10" t="s">
        <v>4766</v>
      </c>
      <c r="E7067" s="11" t="s">
        <v>5930</v>
      </c>
      <c r="F7067" s="10" t="s">
        <v>4748</v>
      </c>
      <c r="G7067" s="11" t="s">
        <v>4749</v>
      </c>
      <c r="H7067" s="42">
        <v>34488.828500000003</v>
      </c>
      <c r="I7067" s="42">
        <v>514.69210548143997</v>
      </c>
      <c r="J7067" s="42">
        <v>0</v>
      </c>
      <c r="K7067" s="42">
        <v>514.69210548143997</v>
      </c>
      <c r="N7067" s="43"/>
    </row>
    <row r="7068" spans="1:14" x14ac:dyDescent="0.3">
      <c r="A7068" s="10" t="s">
        <v>9</v>
      </c>
      <c r="B7068" s="10" t="s">
        <v>212</v>
      </c>
      <c r="C7068" s="10" t="s">
        <v>4743</v>
      </c>
      <c r="D7068" s="10" t="s">
        <v>4768</v>
      </c>
      <c r="E7068" s="11" t="s">
        <v>4954</v>
      </c>
      <c r="F7068" s="10" t="s">
        <v>13</v>
      </c>
      <c r="G7068" s="11" t="s">
        <v>415</v>
      </c>
      <c r="H7068" s="42">
        <v>0</v>
      </c>
      <c r="I7068" s="42">
        <v>0</v>
      </c>
      <c r="J7068" s="42">
        <v>0</v>
      </c>
      <c r="K7068" s="42">
        <v>0</v>
      </c>
      <c r="N7068" s="43"/>
    </row>
    <row r="7069" spans="1:14" x14ac:dyDescent="0.3">
      <c r="A7069" s="10" t="s">
        <v>9</v>
      </c>
      <c r="B7069" s="10" t="s">
        <v>212</v>
      </c>
      <c r="C7069" s="10" t="s">
        <v>4743</v>
      </c>
      <c r="D7069" s="10" t="s">
        <v>4768</v>
      </c>
      <c r="E7069" s="11" t="s">
        <v>4954</v>
      </c>
      <c r="F7069" s="10" t="s">
        <v>416</v>
      </c>
      <c r="G7069" s="11" t="s">
        <v>417</v>
      </c>
      <c r="H7069" s="42">
        <v>66917.494300000006</v>
      </c>
      <c r="I7069" s="42">
        <v>216.60702441210901</v>
      </c>
      <c r="J7069" s="42">
        <v>1752.34346506159</v>
      </c>
      <c r="K7069" s="42">
        <v>1968.9504894736999</v>
      </c>
      <c r="N7069" s="43"/>
    </row>
    <row r="7070" spans="1:14" x14ac:dyDescent="0.3">
      <c r="A7070" s="10" t="s">
        <v>9</v>
      </c>
      <c r="B7070" s="10" t="s">
        <v>212</v>
      </c>
      <c r="C7070" s="10" t="s">
        <v>4743</v>
      </c>
      <c r="D7070" s="10" t="s">
        <v>4768</v>
      </c>
      <c r="E7070" s="11" t="s">
        <v>4954</v>
      </c>
      <c r="F7070" s="10" t="s">
        <v>15</v>
      </c>
      <c r="G7070" s="11" t="s">
        <v>418</v>
      </c>
      <c r="H7070" s="42">
        <v>70066.552899999995</v>
      </c>
      <c r="I7070" s="42">
        <v>226.80029614914901</v>
      </c>
      <c r="J7070" s="42">
        <v>0</v>
      </c>
      <c r="K7070" s="42">
        <v>226.80029614914901</v>
      </c>
      <c r="N7070" s="43"/>
    </row>
    <row r="7071" spans="1:14" x14ac:dyDescent="0.3">
      <c r="A7071" s="10" t="s">
        <v>9</v>
      </c>
      <c r="B7071" s="10" t="s">
        <v>212</v>
      </c>
      <c r="C7071" s="10" t="s">
        <v>4743</v>
      </c>
      <c r="D7071" s="10" t="s">
        <v>4768</v>
      </c>
      <c r="E7071" s="11" t="s">
        <v>4954</v>
      </c>
      <c r="F7071" s="10" t="s">
        <v>4746</v>
      </c>
      <c r="G7071" s="11" t="s">
        <v>4747</v>
      </c>
      <c r="H7071" s="42">
        <v>95259.021299999993</v>
      </c>
      <c r="I7071" s="42">
        <v>308.34647004547298</v>
      </c>
      <c r="J7071" s="42">
        <v>2494.5124620288598</v>
      </c>
      <c r="K7071" s="42">
        <v>2802.8589320743299</v>
      </c>
      <c r="N7071" s="43"/>
    </row>
    <row r="7072" spans="1:14" x14ac:dyDescent="0.3">
      <c r="A7072" s="10" t="s">
        <v>9</v>
      </c>
      <c r="B7072" s="10" t="s">
        <v>212</v>
      </c>
      <c r="C7072" s="10" t="s">
        <v>4743</v>
      </c>
      <c r="D7072" s="10" t="s">
        <v>4768</v>
      </c>
      <c r="E7072" s="11" t="s">
        <v>4954</v>
      </c>
      <c r="F7072" s="10" t="s">
        <v>4748</v>
      </c>
      <c r="G7072" s="11" t="s">
        <v>4749</v>
      </c>
      <c r="H7072" s="42">
        <v>526046.70070000004</v>
      </c>
      <c r="I7072" s="42">
        <v>1526.9541015442201</v>
      </c>
      <c r="J7072" s="42">
        <v>61.363884376755301</v>
      </c>
      <c r="K7072" s="42">
        <v>1588.3179859209799</v>
      </c>
      <c r="N7072" s="43"/>
    </row>
    <row r="7073" spans="1:14" x14ac:dyDescent="0.3">
      <c r="A7073" s="10" t="s">
        <v>9</v>
      </c>
      <c r="B7073" s="10" t="s">
        <v>212</v>
      </c>
      <c r="C7073" s="10" t="s">
        <v>4743</v>
      </c>
      <c r="D7073" s="10" t="s">
        <v>4768</v>
      </c>
      <c r="E7073" s="11" t="s">
        <v>4954</v>
      </c>
      <c r="F7073" s="10" t="s">
        <v>4760</v>
      </c>
      <c r="G7073" s="11" t="s">
        <v>4761</v>
      </c>
      <c r="H7073" s="42">
        <v>160145.2384</v>
      </c>
      <c r="I7073" s="42">
        <v>464.85307908282601</v>
      </c>
      <c r="J7073" s="42">
        <v>18.681105455736699</v>
      </c>
      <c r="K7073" s="42">
        <v>483.53418453856301</v>
      </c>
      <c r="N7073" s="43"/>
    </row>
    <row r="7074" spans="1:14" x14ac:dyDescent="0.3">
      <c r="A7074" s="10" t="s">
        <v>9</v>
      </c>
      <c r="B7074" s="10" t="s">
        <v>212</v>
      </c>
      <c r="C7074" s="10" t="s">
        <v>4743</v>
      </c>
      <c r="D7074" s="10" t="s">
        <v>4768</v>
      </c>
      <c r="E7074" s="11" t="s">
        <v>4954</v>
      </c>
      <c r="F7074" s="10" t="s">
        <v>4754</v>
      </c>
      <c r="G7074" s="11" t="s">
        <v>4755</v>
      </c>
      <c r="H7074" s="42">
        <v>13383.498900000001</v>
      </c>
      <c r="I7074" s="42">
        <v>43.321404882421803</v>
      </c>
      <c r="J7074" s="42">
        <v>350.46869301231902</v>
      </c>
      <c r="K7074" s="42">
        <v>393.790097894741</v>
      </c>
      <c r="N7074" s="43"/>
    </row>
    <row r="7075" spans="1:14" x14ac:dyDescent="0.3">
      <c r="A7075" s="10" t="s">
        <v>9</v>
      </c>
      <c r="B7075" s="10" t="s">
        <v>212</v>
      </c>
      <c r="C7075" s="10" t="s">
        <v>4743</v>
      </c>
      <c r="D7075" s="10" t="s">
        <v>4770</v>
      </c>
      <c r="E7075" s="11" t="s">
        <v>5547</v>
      </c>
      <c r="F7075" s="10" t="s">
        <v>416</v>
      </c>
      <c r="G7075" s="11" t="s">
        <v>417</v>
      </c>
      <c r="H7075" s="42">
        <v>4497.1012000000001</v>
      </c>
      <c r="I7075" s="42">
        <v>4.6444345557771998</v>
      </c>
      <c r="J7075" s="42">
        <v>0</v>
      </c>
      <c r="K7075" s="42">
        <v>4.6444345557771998</v>
      </c>
      <c r="N7075" s="43"/>
    </row>
    <row r="7076" spans="1:14" x14ac:dyDescent="0.3">
      <c r="A7076" s="10" t="s">
        <v>9</v>
      </c>
      <c r="B7076" s="10" t="s">
        <v>212</v>
      </c>
      <c r="C7076" s="10" t="s">
        <v>4743</v>
      </c>
      <c r="D7076" s="10" t="s">
        <v>4770</v>
      </c>
      <c r="E7076" s="11" t="s">
        <v>5547</v>
      </c>
      <c r="F7076" s="10" t="s">
        <v>4746</v>
      </c>
      <c r="G7076" s="11" t="s">
        <v>4747</v>
      </c>
      <c r="H7076" s="42">
        <v>14216.6425</v>
      </c>
      <c r="I7076" s="42">
        <v>14.6824060150376</v>
      </c>
      <c r="J7076" s="42">
        <v>0</v>
      </c>
      <c r="K7076" s="42">
        <v>14.6824060150376</v>
      </c>
      <c r="N7076" s="43"/>
    </row>
    <row r="7077" spans="1:14" x14ac:dyDescent="0.3">
      <c r="A7077" s="10" t="s">
        <v>9</v>
      </c>
      <c r="B7077" s="10" t="s">
        <v>212</v>
      </c>
      <c r="C7077" s="10" t="s">
        <v>4743</v>
      </c>
      <c r="D7077" s="10" t="s">
        <v>4770</v>
      </c>
      <c r="E7077" s="11" t="s">
        <v>5547</v>
      </c>
      <c r="F7077" s="10" t="s">
        <v>4748</v>
      </c>
      <c r="G7077" s="11" t="s">
        <v>4749</v>
      </c>
      <c r="H7077" s="42">
        <v>194390.8265</v>
      </c>
      <c r="I7077" s="42">
        <v>200.75942918520801</v>
      </c>
      <c r="J7077" s="42">
        <v>0</v>
      </c>
      <c r="K7077" s="42">
        <v>200.75942918520801</v>
      </c>
      <c r="N7077" s="43"/>
    </row>
    <row r="7078" spans="1:14" x14ac:dyDescent="0.3">
      <c r="A7078" s="10" t="s">
        <v>9</v>
      </c>
      <c r="B7078" s="10" t="s">
        <v>212</v>
      </c>
      <c r="C7078" s="10" t="s">
        <v>4743</v>
      </c>
      <c r="D7078" s="10" t="s">
        <v>4772</v>
      </c>
      <c r="E7078" s="11" t="s">
        <v>5028</v>
      </c>
      <c r="F7078" s="10" t="s">
        <v>13</v>
      </c>
      <c r="G7078" s="11" t="s">
        <v>415</v>
      </c>
      <c r="H7078" s="42">
        <v>0</v>
      </c>
      <c r="I7078" s="42">
        <v>0</v>
      </c>
      <c r="J7078" s="42">
        <v>0</v>
      </c>
      <c r="K7078" s="42">
        <v>0</v>
      </c>
      <c r="N7078" s="43"/>
    </row>
    <row r="7079" spans="1:14" x14ac:dyDescent="0.3">
      <c r="A7079" s="10" t="s">
        <v>9</v>
      </c>
      <c r="B7079" s="10" t="s">
        <v>212</v>
      </c>
      <c r="C7079" s="10" t="s">
        <v>4743</v>
      </c>
      <c r="D7079" s="10" t="s">
        <v>4772</v>
      </c>
      <c r="E7079" s="11" t="s">
        <v>5028</v>
      </c>
      <c r="F7079" s="10" t="s">
        <v>416</v>
      </c>
      <c r="G7079" s="11" t="s">
        <v>417</v>
      </c>
      <c r="H7079" s="42">
        <v>219081.22409999999</v>
      </c>
      <c r="I7079" s="42">
        <v>949.69461504426101</v>
      </c>
      <c r="J7079" s="42">
        <v>157.65061050753701</v>
      </c>
      <c r="K7079" s="42">
        <v>1107.3452255518</v>
      </c>
      <c r="N7079" s="43"/>
    </row>
    <row r="7080" spans="1:14" x14ac:dyDescent="0.3">
      <c r="A7080" s="10" t="s">
        <v>9</v>
      </c>
      <c r="B7080" s="10" t="s">
        <v>212</v>
      </c>
      <c r="C7080" s="10" t="s">
        <v>4743</v>
      </c>
      <c r="D7080" s="10" t="s">
        <v>4772</v>
      </c>
      <c r="E7080" s="11" t="s">
        <v>5028</v>
      </c>
      <c r="F7080" s="10" t="s">
        <v>4746</v>
      </c>
      <c r="G7080" s="11" t="s">
        <v>4747</v>
      </c>
      <c r="H7080" s="42">
        <v>198633.64319999999</v>
      </c>
      <c r="I7080" s="42">
        <v>861.05645097346303</v>
      </c>
      <c r="J7080" s="42">
        <v>142.93655352683299</v>
      </c>
      <c r="K7080" s="42">
        <v>1003.9930045003</v>
      </c>
      <c r="N7080" s="43"/>
    </row>
    <row r="7081" spans="1:14" x14ac:dyDescent="0.3">
      <c r="A7081" s="10" t="s">
        <v>9</v>
      </c>
      <c r="B7081" s="10" t="s">
        <v>212</v>
      </c>
      <c r="C7081" s="10" t="s">
        <v>4743</v>
      </c>
      <c r="D7081" s="10" t="s">
        <v>4772</v>
      </c>
      <c r="E7081" s="11" t="s">
        <v>5028</v>
      </c>
      <c r="F7081" s="10" t="s">
        <v>4815</v>
      </c>
      <c r="G7081" s="11" t="s">
        <v>4816</v>
      </c>
      <c r="H7081" s="42">
        <v>400735.94549999997</v>
      </c>
      <c r="I7081" s="42">
        <v>1833.6115173824101</v>
      </c>
      <c r="J7081" s="42">
        <v>1.99288713129002</v>
      </c>
      <c r="K7081" s="42">
        <v>1835.6044045137</v>
      </c>
      <c r="N7081" s="43"/>
    </row>
    <row r="7082" spans="1:14" x14ac:dyDescent="0.3">
      <c r="A7082" s="10" t="s">
        <v>9</v>
      </c>
      <c r="B7082" s="10" t="s">
        <v>212</v>
      </c>
      <c r="C7082" s="10" t="s">
        <v>4743</v>
      </c>
      <c r="D7082" s="10" t="s">
        <v>4772</v>
      </c>
      <c r="E7082" s="11" t="s">
        <v>5028</v>
      </c>
      <c r="F7082" s="10" t="s">
        <v>4748</v>
      </c>
      <c r="G7082" s="11" t="s">
        <v>4749</v>
      </c>
      <c r="H7082" s="42">
        <v>905713.1727</v>
      </c>
      <c r="I7082" s="42">
        <v>4144.1905167007499</v>
      </c>
      <c r="J7082" s="42">
        <v>4.5041732515604602</v>
      </c>
      <c r="K7082" s="42">
        <v>4148.69468995231</v>
      </c>
      <c r="N7082" s="43"/>
    </row>
    <row r="7083" spans="1:14" x14ac:dyDescent="0.3">
      <c r="A7083" s="10" t="s">
        <v>9</v>
      </c>
      <c r="B7083" s="10" t="s">
        <v>212</v>
      </c>
      <c r="C7083" s="10" t="s">
        <v>4743</v>
      </c>
      <c r="D7083" s="10" t="s">
        <v>4772</v>
      </c>
      <c r="E7083" s="11" t="s">
        <v>5028</v>
      </c>
      <c r="F7083" s="10" t="s">
        <v>4817</v>
      </c>
      <c r="G7083" s="11" t="s">
        <v>4818</v>
      </c>
      <c r="H7083" s="42">
        <v>82394.306500000006</v>
      </c>
      <c r="I7083" s="42">
        <v>377.00423721881401</v>
      </c>
      <c r="J7083" s="42">
        <v>0</v>
      </c>
      <c r="K7083" s="42">
        <v>377.00423721881401</v>
      </c>
      <c r="N7083" s="43"/>
    </row>
    <row r="7084" spans="1:14" x14ac:dyDescent="0.3">
      <c r="A7084" s="10" t="s">
        <v>9</v>
      </c>
      <c r="B7084" s="10" t="s">
        <v>212</v>
      </c>
      <c r="C7084" s="10" t="s">
        <v>4743</v>
      </c>
      <c r="D7084" s="10" t="s">
        <v>4772</v>
      </c>
      <c r="E7084" s="11" t="s">
        <v>5028</v>
      </c>
      <c r="F7084" s="10" t="s">
        <v>4760</v>
      </c>
      <c r="G7084" s="11" t="s">
        <v>4761</v>
      </c>
      <c r="H7084" s="42">
        <v>184138.7911</v>
      </c>
      <c r="I7084" s="42">
        <v>842.54734832992494</v>
      </c>
      <c r="J7084" s="42">
        <v>0.91573474101332597</v>
      </c>
      <c r="K7084" s="42">
        <v>843.46308307093796</v>
      </c>
      <c r="N7084" s="43"/>
    </row>
    <row r="7085" spans="1:14" x14ac:dyDescent="0.3">
      <c r="A7085" s="10" t="s">
        <v>9</v>
      </c>
      <c r="B7085" s="10" t="s">
        <v>212</v>
      </c>
      <c r="C7085" s="10" t="s">
        <v>4743</v>
      </c>
      <c r="D7085" s="10" t="s">
        <v>4772</v>
      </c>
      <c r="E7085" s="11" t="s">
        <v>5028</v>
      </c>
      <c r="F7085" s="10" t="s">
        <v>4754</v>
      </c>
      <c r="G7085" s="11" t="s">
        <v>4755</v>
      </c>
      <c r="H7085" s="42">
        <v>9493.5197000000007</v>
      </c>
      <c r="I7085" s="42">
        <v>41.153433318584597</v>
      </c>
      <c r="J7085" s="42">
        <v>6.8315264553265997</v>
      </c>
      <c r="K7085" s="42">
        <v>47.9849597739112</v>
      </c>
      <c r="N7085" s="43"/>
    </row>
    <row r="7086" spans="1:14" x14ac:dyDescent="0.3">
      <c r="A7086" s="10" t="s">
        <v>9</v>
      </c>
      <c r="B7086" s="10" t="s">
        <v>212</v>
      </c>
      <c r="C7086" s="10" t="s">
        <v>4743</v>
      </c>
      <c r="D7086" s="10" t="s">
        <v>4774</v>
      </c>
      <c r="E7086" s="11" t="s">
        <v>4777</v>
      </c>
      <c r="F7086" s="10" t="s">
        <v>416</v>
      </c>
      <c r="G7086" s="11" t="s">
        <v>417</v>
      </c>
      <c r="H7086" s="42">
        <v>35332.834199999998</v>
      </c>
      <c r="I7086" s="42">
        <v>97.401620447711295</v>
      </c>
      <c r="J7086" s="42">
        <v>0</v>
      </c>
      <c r="K7086" s="42">
        <v>97.401620447711295</v>
      </c>
      <c r="N7086" s="43"/>
    </row>
    <row r="7087" spans="1:14" x14ac:dyDescent="0.3">
      <c r="A7087" s="10" t="s">
        <v>9</v>
      </c>
      <c r="B7087" s="10" t="s">
        <v>212</v>
      </c>
      <c r="C7087" s="10" t="s">
        <v>4743</v>
      </c>
      <c r="D7087" s="10" t="s">
        <v>4774</v>
      </c>
      <c r="E7087" s="11" t="s">
        <v>4777</v>
      </c>
      <c r="F7087" s="10" t="s">
        <v>4746</v>
      </c>
      <c r="G7087" s="11" t="s">
        <v>4747</v>
      </c>
      <c r="H7087" s="42">
        <v>0</v>
      </c>
      <c r="I7087" s="42">
        <v>0</v>
      </c>
      <c r="J7087" s="42">
        <v>0</v>
      </c>
      <c r="K7087" s="42">
        <v>0</v>
      </c>
      <c r="N7087" s="43"/>
    </row>
    <row r="7088" spans="1:14" x14ac:dyDescent="0.3">
      <c r="A7088" s="10" t="s">
        <v>9</v>
      </c>
      <c r="B7088" s="10" t="s">
        <v>212</v>
      </c>
      <c r="C7088" s="10" t="s">
        <v>4779</v>
      </c>
      <c r="D7088" s="10" t="s">
        <v>5358</v>
      </c>
      <c r="E7088" s="11" t="s">
        <v>6599</v>
      </c>
      <c r="F7088" s="10" t="s">
        <v>416</v>
      </c>
      <c r="G7088" s="11" t="s">
        <v>417</v>
      </c>
      <c r="H7088" s="42">
        <v>23912139.91</v>
      </c>
      <c r="I7088" s="42">
        <v>24622.662947255201</v>
      </c>
      <c r="J7088" s="42">
        <v>443245.02108970901</v>
      </c>
      <c r="K7088" s="42">
        <v>467867.68403696403</v>
      </c>
      <c r="N7088" s="43"/>
    </row>
    <row r="7089" spans="1:14" x14ac:dyDescent="0.3">
      <c r="A7089" s="10" t="s">
        <v>9</v>
      </c>
      <c r="B7089" s="10" t="s">
        <v>212</v>
      </c>
      <c r="C7089" s="10" t="s">
        <v>4779</v>
      </c>
      <c r="D7089" s="10" t="s">
        <v>5358</v>
      </c>
      <c r="E7089" s="11" t="s">
        <v>6599</v>
      </c>
      <c r="F7089" s="10" t="s">
        <v>244</v>
      </c>
      <c r="G7089" s="11" t="s">
        <v>656</v>
      </c>
      <c r="H7089" s="42">
        <v>744842.31799999997</v>
      </c>
      <c r="I7089" s="42">
        <v>766.97449141708398</v>
      </c>
      <c r="J7089" s="42">
        <v>0</v>
      </c>
      <c r="K7089" s="42">
        <v>766.97449141708398</v>
      </c>
      <c r="N7089" s="43"/>
    </row>
    <row r="7090" spans="1:14" x14ac:dyDescent="0.3">
      <c r="A7090" s="10" t="s">
        <v>9</v>
      </c>
      <c r="B7090" s="10" t="s">
        <v>212</v>
      </c>
      <c r="C7090" s="10" t="s">
        <v>4779</v>
      </c>
      <c r="D7090" s="10" t="s">
        <v>5358</v>
      </c>
      <c r="E7090" s="11" t="s">
        <v>6599</v>
      </c>
      <c r="F7090" s="10" t="s">
        <v>4865</v>
      </c>
      <c r="G7090" s="11" t="s">
        <v>4866</v>
      </c>
      <c r="H7090" s="42">
        <v>474692.25449999998</v>
      </c>
      <c r="I7090" s="42">
        <v>488.79721473731303</v>
      </c>
      <c r="J7090" s="42">
        <v>0</v>
      </c>
      <c r="K7090" s="42">
        <v>488.79721473731303</v>
      </c>
      <c r="N7090" s="43"/>
    </row>
    <row r="7091" spans="1:14" x14ac:dyDescent="0.3">
      <c r="A7091" s="10" t="s">
        <v>9</v>
      </c>
      <c r="B7091" s="10" t="s">
        <v>212</v>
      </c>
      <c r="C7091" s="10" t="s">
        <v>4779</v>
      </c>
      <c r="D7091" s="10" t="s">
        <v>5358</v>
      </c>
      <c r="E7091" s="11" t="s">
        <v>6599</v>
      </c>
      <c r="F7091" s="10" t="s">
        <v>5724</v>
      </c>
      <c r="G7091" s="11" t="s">
        <v>5725</v>
      </c>
      <c r="H7091" s="42">
        <v>0</v>
      </c>
      <c r="I7091" s="42">
        <v>0</v>
      </c>
      <c r="J7091" s="42">
        <v>0</v>
      </c>
      <c r="K7091" s="42">
        <v>0</v>
      </c>
      <c r="N7091" s="43"/>
    </row>
    <row r="7092" spans="1:14" x14ac:dyDescent="0.3">
      <c r="A7092" s="10" t="s">
        <v>9</v>
      </c>
      <c r="B7092" s="10" t="s">
        <v>212</v>
      </c>
      <c r="C7092" s="10" t="s">
        <v>4779</v>
      </c>
      <c r="D7092" s="10" t="s">
        <v>5358</v>
      </c>
      <c r="E7092" s="11" t="s">
        <v>6599</v>
      </c>
      <c r="F7092" s="10" t="s">
        <v>4782</v>
      </c>
      <c r="G7092" s="11" t="s">
        <v>4783</v>
      </c>
      <c r="H7092" s="42">
        <v>0</v>
      </c>
      <c r="I7092" s="42">
        <v>0</v>
      </c>
      <c r="J7092" s="42">
        <v>0</v>
      </c>
      <c r="K7092" s="42">
        <v>0</v>
      </c>
      <c r="N7092" s="43"/>
    </row>
    <row r="7093" spans="1:14" x14ac:dyDescent="0.3">
      <c r="A7093" s="10" t="s">
        <v>9</v>
      </c>
      <c r="B7093" s="10" t="s">
        <v>212</v>
      </c>
      <c r="C7093" s="10" t="s">
        <v>4779</v>
      </c>
      <c r="D7093" s="10" t="s">
        <v>5358</v>
      </c>
      <c r="E7093" s="11" t="s">
        <v>6599</v>
      </c>
      <c r="F7093" s="10" t="s">
        <v>4784</v>
      </c>
      <c r="G7093" s="11" t="s">
        <v>4785</v>
      </c>
      <c r="H7093" s="42">
        <v>0</v>
      </c>
      <c r="I7093" s="42">
        <v>0</v>
      </c>
      <c r="J7093" s="42">
        <v>0</v>
      </c>
      <c r="K7093" s="42">
        <v>0</v>
      </c>
      <c r="N7093" s="43"/>
    </row>
    <row r="7094" spans="1:14" x14ac:dyDescent="0.3">
      <c r="A7094" s="10" t="s">
        <v>9</v>
      </c>
      <c r="B7094" s="10" t="s">
        <v>212</v>
      </c>
      <c r="C7094" s="10" t="s">
        <v>4779</v>
      </c>
      <c r="D7094" s="10" t="s">
        <v>5358</v>
      </c>
      <c r="E7094" s="11" t="s">
        <v>6599</v>
      </c>
      <c r="F7094" s="10" t="s">
        <v>4731</v>
      </c>
      <c r="G7094" s="11" t="s">
        <v>4732</v>
      </c>
      <c r="H7094" s="42">
        <v>0</v>
      </c>
      <c r="I7094" s="42">
        <v>0</v>
      </c>
      <c r="J7094" s="42">
        <v>0</v>
      </c>
      <c r="K7094" s="42">
        <v>0</v>
      </c>
      <c r="N7094" s="43"/>
    </row>
    <row r="7095" spans="1:14" x14ac:dyDescent="0.3">
      <c r="A7095" s="10" t="s">
        <v>9</v>
      </c>
      <c r="B7095" s="10" t="s">
        <v>212</v>
      </c>
      <c r="C7095" s="10" t="s">
        <v>4779</v>
      </c>
      <c r="D7095" s="10" t="s">
        <v>5358</v>
      </c>
      <c r="E7095" s="11" t="s">
        <v>6599</v>
      </c>
      <c r="F7095" s="10" t="s">
        <v>4786</v>
      </c>
      <c r="G7095" s="11" t="s">
        <v>4787</v>
      </c>
      <c r="H7095" s="42">
        <v>0</v>
      </c>
      <c r="I7095" s="42">
        <v>0</v>
      </c>
      <c r="J7095" s="42">
        <v>0</v>
      </c>
      <c r="K7095" s="42">
        <v>0</v>
      </c>
      <c r="N7095" s="43"/>
    </row>
    <row r="7096" spans="1:14" x14ac:dyDescent="0.3">
      <c r="A7096" s="10" t="s">
        <v>9</v>
      </c>
      <c r="B7096" s="10" t="s">
        <v>212</v>
      </c>
      <c r="C7096" s="10" t="s">
        <v>4779</v>
      </c>
      <c r="D7096" s="10" t="s">
        <v>5358</v>
      </c>
      <c r="E7096" s="11" t="s">
        <v>6599</v>
      </c>
      <c r="F7096" s="10" t="s">
        <v>4739</v>
      </c>
      <c r="G7096" s="11" t="s">
        <v>4740</v>
      </c>
      <c r="H7096" s="42">
        <v>6904263.7668000003</v>
      </c>
      <c r="I7096" s="42">
        <v>7109.4163997158703</v>
      </c>
      <c r="J7096" s="42">
        <v>127980.203797529</v>
      </c>
      <c r="K7096" s="42">
        <v>135089.62019724501</v>
      </c>
      <c r="N7096" s="43"/>
    </row>
    <row r="7097" spans="1:14" x14ac:dyDescent="0.3">
      <c r="A7097" s="10" t="s">
        <v>9</v>
      </c>
      <c r="B7097" s="10" t="s">
        <v>212</v>
      </c>
      <c r="C7097" s="10" t="s">
        <v>4779</v>
      </c>
      <c r="D7097" s="10" t="s">
        <v>5358</v>
      </c>
      <c r="E7097" s="11" t="s">
        <v>6599</v>
      </c>
      <c r="F7097" s="10" t="s">
        <v>4869</v>
      </c>
      <c r="G7097" s="11" t="s">
        <v>4870</v>
      </c>
      <c r="H7097" s="42">
        <v>710108.73849999998</v>
      </c>
      <c r="I7097" s="42">
        <v>731.20884155825604</v>
      </c>
      <c r="J7097" s="42">
        <v>0</v>
      </c>
      <c r="K7097" s="42">
        <v>731.20884155825604</v>
      </c>
      <c r="N7097" s="43"/>
    </row>
    <row r="7098" spans="1:14" x14ac:dyDescent="0.3">
      <c r="A7098" s="10" t="s">
        <v>9</v>
      </c>
      <c r="B7098" s="10" t="s">
        <v>212</v>
      </c>
      <c r="C7098" s="10" t="s">
        <v>4779</v>
      </c>
      <c r="D7098" s="10" t="s">
        <v>5358</v>
      </c>
      <c r="E7098" s="11" t="s">
        <v>6599</v>
      </c>
      <c r="F7098" s="10" t="s">
        <v>4788</v>
      </c>
      <c r="G7098" s="11" t="s">
        <v>4789</v>
      </c>
      <c r="H7098" s="42">
        <v>0</v>
      </c>
      <c r="I7098" s="42">
        <v>0</v>
      </c>
      <c r="J7098" s="42">
        <v>0</v>
      </c>
      <c r="K7098" s="42">
        <v>0</v>
      </c>
      <c r="N7098" s="43"/>
    </row>
    <row r="7099" spans="1:14" x14ac:dyDescent="0.3">
      <c r="A7099" s="10" t="s">
        <v>9</v>
      </c>
      <c r="B7099" s="10" t="s">
        <v>212</v>
      </c>
      <c r="C7099" s="10" t="s">
        <v>4779</v>
      </c>
      <c r="D7099" s="10" t="s">
        <v>5358</v>
      </c>
      <c r="E7099" s="11" t="s">
        <v>6599</v>
      </c>
      <c r="F7099" s="10" t="s">
        <v>4741</v>
      </c>
      <c r="G7099" s="11" t="s">
        <v>4742</v>
      </c>
      <c r="H7099" s="42">
        <v>1902628.3045999999</v>
      </c>
      <c r="I7099" s="42">
        <v>1959.1628200446801</v>
      </c>
      <c r="J7099" s="42">
        <v>35267.881761979697</v>
      </c>
      <c r="K7099" s="42">
        <v>37227.044582024399</v>
      </c>
      <c r="N7099" s="43"/>
    </row>
    <row r="7100" spans="1:14" x14ac:dyDescent="0.3">
      <c r="A7100" s="10" t="s">
        <v>9</v>
      </c>
      <c r="B7100" s="10" t="s">
        <v>212</v>
      </c>
      <c r="C7100" s="10" t="s">
        <v>4779</v>
      </c>
      <c r="D7100" s="10" t="s">
        <v>6600</v>
      </c>
      <c r="E7100" s="11" t="s">
        <v>6601</v>
      </c>
      <c r="F7100" s="10" t="s">
        <v>416</v>
      </c>
      <c r="G7100" s="11" t="s">
        <v>417</v>
      </c>
      <c r="H7100" s="42">
        <v>1176609.2364000001</v>
      </c>
      <c r="I7100" s="42">
        <v>5184.8710858671602</v>
      </c>
      <c r="J7100" s="42">
        <v>82412.931192189295</v>
      </c>
      <c r="K7100" s="42">
        <v>87597.802278056406</v>
      </c>
      <c r="N7100" s="43"/>
    </row>
    <row r="7101" spans="1:14" x14ac:dyDescent="0.3">
      <c r="A7101" s="10" t="s">
        <v>9</v>
      </c>
      <c r="B7101" s="10" t="s">
        <v>212</v>
      </c>
      <c r="C7101" s="10" t="s">
        <v>4779</v>
      </c>
      <c r="D7101" s="10" t="s">
        <v>6600</v>
      </c>
      <c r="E7101" s="11" t="s">
        <v>6601</v>
      </c>
      <c r="F7101" s="10" t="s">
        <v>4867</v>
      </c>
      <c r="G7101" s="11" t="s">
        <v>4868</v>
      </c>
      <c r="H7101" s="42">
        <v>282845.81060000003</v>
      </c>
      <c r="I7101" s="42">
        <v>1246.3943167148</v>
      </c>
      <c r="J7101" s="42">
        <v>0</v>
      </c>
      <c r="K7101" s="42">
        <v>1246.3943167148</v>
      </c>
      <c r="N7101" s="43"/>
    </row>
    <row r="7102" spans="1:14" x14ac:dyDescent="0.3">
      <c r="A7102" s="10" t="s">
        <v>9</v>
      </c>
      <c r="B7102" s="10" t="s">
        <v>212</v>
      </c>
      <c r="C7102" s="10" t="s">
        <v>4779</v>
      </c>
      <c r="D7102" s="10" t="s">
        <v>6600</v>
      </c>
      <c r="E7102" s="11" t="s">
        <v>6601</v>
      </c>
      <c r="F7102" s="10" t="s">
        <v>4731</v>
      </c>
      <c r="G7102" s="11" t="s">
        <v>4732</v>
      </c>
      <c r="H7102" s="42">
        <v>0</v>
      </c>
      <c r="I7102" s="42">
        <v>0</v>
      </c>
      <c r="J7102" s="42">
        <v>0</v>
      </c>
      <c r="K7102" s="42">
        <v>0</v>
      </c>
      <c r="N7102" s="43"/>
    </row>
    <row r="7103" spans="1:14" x14ac:dyDescent="0.3">
      <c r="A7103" s="10" t="s">
        <v>9</v>
      </c>
      <c r="B7103" s="10" t="s">
        <v>212</v>
      </c>
      <c r="C7103" s="10" t="s">
        <v>4779</v>
      </c>
      <c r="D7103" s="10" t="s">
        <v>6600</v>
      </c>
      <c r="E7103" s="11" t="s">
        <v>6601</v>
      </c>
      <c r="F7103" s="10" t="s">
        <v>4786</v>
      </c>
      <c r="G7103" s="11" t="s">
        <v>4787</v>
      </c>
      <c r="H7103" s="42">
        <v>210484.22039999999</v>
      </c>
      <c r="I7103" s="42">
        <v>927.52420630202096</v>
      </c>
      <c r="J7103" s="42">
        <v>14742.8908698265</v>
      </c>
      <c r="K7103" s="42">
        <v>15670.4150761285</v>
      </c>
      <c r="N7103" s="43"/>
    </row>
    <row r="7104" spans="1:14" x14ac:dyDescent="0.3">
      <c r="A7104" s="10" t="s">
        <v>9</v>
      </c>
      <c r="B7104" s="10" t="s">
        <v>212</v>
      </c>
      <c r="C7104" s="10" t="s">
        <v>4779</v>
      </c>
      <c r="D7104" s="10" t="s">
        <v>6600</v>
      </c>
      <c r="E7104" s="11" t="s">
        <v>6601</v>
      </c>
      <c r="F7104" s="10" t="s">
        <v>4794</v>
      </c>
      <c r="G7104" s="11" t="s">
        <v>4795</v>
      </c>
      <c r="H7104" s="42">
        <v>81406.789099999995</v>
      </c>
      <c r="I7104" s="42">
        <v>358.72887421437099</v>
      </c>
      <c r="J7104" s="42">
        <v>5701.9543085391697</v>
      </c>
      <c r="K7104" s="42">
        <v>6060.6831827535398</v>
      </c>
      <c r="N7104" s="43"/>
    </row>
    <row r="7105" spans="1:14" x14ac:dyDescent="0.3">
      <c r="A7105" s="10" t="s">
        <v>9</v>
      </c>
      <c r="B7105" s="10" t="s">
        <v>212</v>
      </c>
      <c r="C7105" s="10" t="s">
        <v>4779</v>
      </c>
      <c r="D7105" s="10" t="s">
        <v>6600</v>
      </c>
      <c r="E7105" s="11" t="s">
        <v>6601</v>
      </c>
      <c r="F7105" s="10" t="s">
        <v>4739</v>
      </c>
      <c r="G7105" s="11" t="s">
        <v>4740</v>
      </c>
      <c r="H7105" s="42">
        <v>34714.006200000003</v>
      </c>
      <c r="I7105" s="42">
        <v>152.97147188720899</v>
      </c>
      <c r="J7105" s="42">
        <v>2431.46399943712</v>
      </c>
      <c r="K7105" s="42">
        <v>2584.4354713243301</v>
      </c>
      <c r="N7105" s="43"/>
    </row>
    <row r="7106" spans="1:14" x14ac:dyDescent="0.3">
      <c r="A7106" s="10" t="s">
        <v>9</v>
      </c>
      <c r="B7106" s="10" t="s">
        <v>212</v>
      </c>
      <c r="C7106" s="10" t="s">
        <v>4779</v>
      </c>
      <c r="D7106" s="10" t="s">
        <v>6600</v>
      </c>
      <c r="E7106" s="11" t="s">
        <v>6601</v>
      </c>
      <c r="F7106" s="10" t="s">
        <v>4788</v>
      </c>
      <c r="G7106" s="11" t="s">
        <v>4789</v>
      </c>
      <c r="H7106" s="42">
        <v>0</v>
      </c>
      <c r="I7106" s="42">
        <v>0</v>
      </c>
      <c r="J7106" s="42">
        <v>0</v>
      </c>
      <c r="K7106" s="42">
        <v>0</v>
      </c>
      <c r="N7106" s="43"/>
    </row>
    <row r="7107" spans="1:14" x14ac:dyDescent="0.3">
      <c r="A7107" s="10" t="s">
        <v>9</v>
      </c>
      <c r="B7107" s="10" t="s">
        <v>212</v>
      </c>
      <c r="C7107" s="10" t="s">
        <v>4779</v>
      </c>
      <c r="D7107" s="10" t="s">
        <v>6600</v>
      </c>
      <c r="E7107" s="11" t="s">
        <v>6601</v>
      </c>
      <c r="F7107" s="10" t="s">
        <v>4741</v>
      </c>
      <c r="G7107" s="11" t="s">
        <v>4742</v>
      </c>
      <c r="H7107" s="42">
        <v>122232.416</v>
      </c>
      <c r="I7107" s="42">
        <v>538.63194326482096</v>
      </c>
      <c r="J7107" s="42">
        <v>8561.4929557645191</v>
      </c>
      <c r="K7107" s="42">
        <v>9100.1248990293407</v>
      </c>
      <c r="N7107" s="43"/>
    </row>
    <row r="7108" spans="1:14" x14ac:dyDescent="0.3">
      <c r="A7108" s="10" t="s">
        <v>9</v>
      </c>
      <c r="B7108" s="10" t="s">
        <v>212</v>
      </c>
      <c r="C7108" s="10" t="s">
        <v>4779</v>
      </c>
      <c r="D7108" s="10" t="s">
        <v>6602</v>
      </c>
      <c r="E7108" s="11" t="s">
        <v>6603</v>
      </c>
      <c r="F7108" s="10" t="s">
        <v>416</v>
      </c>
      <c r="G7108" s="11" t="s">
        <v>417</v>
      </c>
      <c r="H7108" s="42">
        <v>9729.0429999999997</v>
      </c>
      <c r="I7108" s="42">
        <v>46.7448136696501</v>
      </c>
      <c r="J7108" s="42">
        <v>1.9195703824247401</v>
      </c>
      <c r="K7108" s="42">
        <v>48.664384052074901</v>
      </c>
      <c r="N7108" s="43"/>
    </row>
    <row r="7109" spans="1:14" x14ac:dyDescent="0.3">
      <c r="A7109" s="10" t="s">
        <v>9</v>
      </c>
      <c r="B7109" s="10" t="s">
        <v>212</v>
      </c>
      <c r="C7109" s="10" t="s">
        <v>4779</v>
      </c>
      <c r="D7109" s="10" t="s">
        <v>6602</v>
      </c>
      <c r="E7109" s="11" t="s">
        <v>6603</v>
      </c>
      <c r="F7109" s="10" t="s">
        <v>4731</v>
      </c>
      <c r="G7109" s="11" t="s">
        <v>4732</v>
      </c>
      <c r="H7109" s="42">
        <v>0</v>
      </c>
      <c r="I7109" s="42">
        <v>0</v>
      </c>
      <c r="J7109" s="42">
        <v>0</v>
      </c>
      <c r="K7109" s="42">
        <v>0</v>
      </c>
      <c r="N7109" s="43"/>
    </row>
    <row r="7110" spans="1:14" x14ac:dyDescent="0.3">
      <c r="A7110" s="10" t="s">
        <v>9</v>
      </c>
      <c r="B7110" s="10" t="s">
        <v>212</v>
      </c>
      <c r="C7110" s="10" t="s">
        <v>4779</v>
      </c>
      <c r="D7110" s="10" t="s">
        <v>6602</v>
      </c>
      <c r="E7110" s="11" t="s">
        <v>6603</v>
      </c>
      <c r="F7110" s="10" t="s">
        <v>4786</v>
      </c>
      <c r="G7110" s="11" t="s">
        <v>4787</v>
      </c>
      <c r="H7110" s="42">
        <v>0</v>
      </c>
      <c r="I7110" s="42">
        <v>0</v>
      </c>
      <c r="J7110" s="42">
        <v>0</v>
      </c>
      <c r="K7110" s="42">
        <v>0</v>
      </c>
      <c r="N7110" s="43"/>
    </row>
    <row r="7111" spans="1:14" x14ac:dyDescent="0.3">
      <c r="A7111" s="10" t="s">
        <v>9</v>
      </c>
      <c r="B7111" s="10" t="s">
        <v>212</v>
      </c>
      <c r="C7111" s="10" t="s">
        <v>4779</v>
      </c>
      <c r="D7111" s="10" t="s">
        <v>6602</v>
      </c>
      <c r="E7111" s="11" t="s">
        <v>6603</v>
      </c>
      <c r="F7111" s="10" t="s">
        <v>4788</v>
      </c>
      <c r="G7111" s="11" t="s">
        <v>4789</v>
      </c>
      <c r="H7111" s="42">
        <v>0</v>
      </c>
      <c r="I7111" s="42">
        <v>0</v>
      </c>
      <c r="J7111" s="42">
        <v>0</v>
      </c>
      <c r="K7111" s="42">
        <v>0</v>
      </c>
      <c r="N7111" s="43"/>
    </row>
    <row r="7112" spans="1:14" x14ac:dyDescent="0.3">
      <c r="A7112" s="10" t="s">
        <v>9</v>
      </c>
      <c r="B7112" s="10" t="s">
        <v>212</v>
      </c>
      <c r="C7112" s="10" t="s">
        <v>4779</v>
      </c>
      <c r="D7112" s="10" t="s">
        <v>6602</v>
      </c>
      <c r="E7112" s="11" t="s">
        <v>6603</v>
      </c>
      <c r="F7112" s="10" t="s">
        <v>4741</v>
      </c>
      <c r="G7112" s="11" t="s">
        <v>4742</v>
      </c>
      <c r="H7112" s="42">
        <v>1923.1829</v>
      </c>
      <c r="I7112" s="42">
        <v>9.2402538649308408</v>
      </c>
      <c r="J7112" s="42">
        <v>0.37944995931651798</v>
      </c>
      <c r="K7112" s="42">
        <v>9.6197038242473596</v>
      </c>
      <c r="N7112" s="43"/>
    </row>
    <row r="7113" spans="1:14" x14ac:dyDescent="0.3">
      <c r="A7113" s="10" t="s">
        <v>9</v>
      </c>
      <c r="B7113" s="10" t="s">
        <v>212</v>
      </c>
      <c r="C7113" s="10" t="s">
        <v>11</v>
      </c>
      <c r="D7113" s="10" t="s">
        <v>213</v>
      </c>
      <c r="E7113" s="11" t="s">
        <v>3028</v>
      </c>
      <c r="F7113" s="10" t="s">
        <v>15</v>
      </c>
      <c r="G7113" s="11" t="s">
        <v>418</v>
      </c>
      <c r="H7113" s="42">
        <v>4620547.5998999998</v>
      </c>
      <c r="I7113" s="42">
        <v>16674.9982505302</v>
      </c>
      <c r="J7113" s="42">
        <v>0</v>
      </c>
      <c r="K7113" s="42">
        <v>16674.9982505302</v>
      </c>
      <c r="N7113" s="43"/>
    </row>
    <row r="7114" spans="1:14" x14ac:dyDescent="0.3">
      <c r="A7114" s="10" t="s">
        <v>9</v>
      </c>
      <c r="B7114" s="10" t="s">
        <v>212</v>
      </c>
      <c r="C7114" s="10" t="s">
        <v>11</v>
      </c>
      <c r="D7114" s="10" t="s">
        <v>213</v>
      </c>
      <c r="E7114" s="11" t="s">
        <v>3028</v>
      </c>
      <c r="F7114" s="10" t="s">
        <v>17</v>
      </c>
      <c r="G7114" s="11" t="s">
        <v>4798</v>
      </c>
      <c r="H7114" s="42">
        <v>0</v>
      </c>
      <c r="I7114" s="42">
        <v>0</v>
      </c>
      <c r="J7114" s="42">
        <v>0</v>
      </c>
      <c r="K7114" s="42">
        <v>0</v>
      </c>
      <c r="N7114" s="43"/>
    </row>
    <row r="7115" spans="1:14" x14ac:dyDescent="0.3">
      <c r="A7115" s="10" t="s">
        <v>9</v>
      </c>
      <c r="B7115" s="10" t="s">
        <v>212</v>
      </c>
      <c r="C7115" s="10" t="s">
        <v>11</v>
      </c>
      <c r="D7115" s="10" t="s">
        <v>213</v>
      </c>
      <c r="E7115" s="11" t="s">
        <v>3028</v>
      </c>
      <c r="F7115" s="10" t="s">
        <v>18</v>
      </c>
      <c r="G7115" s="11" t="s">
        <v>4799</v>
      </c>
      <c r="H7115" s="42">
        <v>4600402.5252999999</v>
      </c>
      <c r="I7115" s="42">
        <v>16602.2971087324</v>
      </c>
      <c r="J7115" s="42">
        <v>148974.64524228801</v>
      </c>
      <c r="K7115" s="42">
        <v>165576.94235102</v>
      </c>
      <c r="N7115" s="43"/>
    </row>
    <row r="7116" spans="1:14" x14ac:dyDescent="0.3">
      <c r="A7116" s="10" t="s">
        <v>9</v>
      </c>
      <c r="B7116" s="10" t="s">
        <v>212</v>
      </c>
      <c r="C7116" s="10" t="s">
        <v>11</v>
      </c>
      <c r="D7116" s="10" t="s">
        <v>214</v>
      </c>
      <c r="E7116" s="11" t="s">
        <v>3029</v>
      </c>
      <c r="F7116" s="10" t="s">
        <v>25</v>
      </c>
      <c r="G7116" s="11" t="s">
        <v>4887</v>
      </c>
      <c r="H7116" s="42">
        <v>7419634.3728</v>
      </c>
      <c r="I7116" s="42">
        <v>12298.4511596824</v>
      </c>
      <c r="J7116" s="42">
        <v>0</v>
      </c>
      <c r="K7116" s="42">
        <v>12298.4511596824</v>
      </c>
      <c r="N7116" s="43"/>
    </row>
    <row r="7117" spans="1:14" x14ac:dyDescent="0.3">
      <c r="A7117" s="10" t="s">
        <v>9</v>
      </c>
      <c r="B7117" s="10" t="s">
        <v>212</v>
      </c>
      <c r="C7117" s="10" t="s">
        <v>11</v>
      </c>
      <c r="D7117" s="10" t="s">
        <v>214</v>
      </c>
      <c r="E7117" s="11" t="s">
        <v>3029</v>
      </c>
      <c r="F7117" s="10" t="s">
        <v>15</v>
      </c>
      <c r="G7117" s="11" t="s">
        <v>418</v>
      </c>
      <c r="H7117" s="42">
        <v>11535000.021600001</v>
      </c>
      <c r="I7117" s="42">
        <v>20884.614238058501</v>
      </c>
      <c r="J7117" s="42">
        <v>0</v>
      </c>
      <c r="K7117" s="42">
        <v>20884.614238058501</v>
      </c>
      <c r="N7117" s="43"/>
    </row>
    <row r="7118" spans="1:14" x14ac:dyDescent="0.3">
      <c r="A7118" s="10" t="s">
        <v>9</v>
      </c>
      <c r="B7118" s="10" t="s">
        <v>212</v>
      </c>
      <c r="C7118" s="10" t="s">
        <v>11</v>
      </c>
      <c r="D7118" s="10" t="s">
        <v>214</v>
      </c>
      <c r="E7118" s="11" t="s">
        <v>3029</v>
      </c>
      <c r="F7118" s="10" t="s">
        <v>16</v>
      </c>
      <c r="G7118" s="11" t="s">
        <v>426</v>
      </c>
      <c r="H7118" s="42">
        <v>939202.98349999997</v>
      </c>
      <c r="I7118" s="42">
        <v>1700.46744369513</v>
      </c>
      <c r="J7118" s="42">
        <v>0</v>
      </c>
      <c r="K7118" s="42">
        <v>1700.46744369513</v>
      </c>
      <c r="N7118" s="43"/>
    </row>
    <row r="7119" spans="1:14" x14ac:dyDescent="0.3">
      <c r="A7119" s="10" t="s">
        <v>9</v>
      </c>
      <c r="B7119" s="10" t="s">
        <v>212</v>
      </c>
      <c r="C7119" s="10" t="s">
        <v>11</v>
      </c>
      <c r="D7119" s="10" t="s">
        <v>214</v>
      </c>
      <c r="E7119" s="11" t="s">
        <v>3029</v>
      </c>
      <c r="F7119" s="10" t="s">
        <v>17</v>
      </c>
      <c r="G7119" s="11" t="s">
        <v>4798</v>
      </c>
      <c r="H7119" s="42">
        <v>0</v>
      </c>
      <c r="I7119" s="42">
        <v>0</v>
      </c>
      <c r="J7119" s="42">
        <v>0</v>
      </c>
      <c r="K7119" s="42">
        <v>0</v>
      </c>
      <c r="N7119" s="43"/>
    </row>
    <row r="7120" spans="1:14" x14ac:dyDescent="0.3">
      <c r="A7120" s="10" t="s">
        <v>9</v>
      </c>
      <c r="B7120" s="10" t="s">
        <v>212</v>
      </c>
      <c r="C7120" s="10" t="s">
        <v>11</v>
      </c>
      <c r="D7120" s="10" t="s">
        <v>214</v>
      </c>
      <c r="E7120" s="11" t="s">
        <v>3029</v>
      </c>
      <c r="F7120" s="10" t="s">
        <v>18</v>
      </c>
      <c r="G7120" s="11" t="s">
        <v>4799</v>
      </c>
      <c r="H7120" s="42">
        <v>21773635.362</v>
      </c>
      <c r="I7120" s="42">
        <v>39422.104398904099</v>
      </c>
      <c r="J7120" s="42">
        <v>349020.58425193402</v>
      </c>
      <c r="K7120" s="42">
        <v>388442.68865083897</v>
      </c>
      <c r="N7120" s="43"/>
    </row>
    <row r="7121" spans="1:14" x14ac:dyDescent="0.3">
      <c r="A7121" s="10" t="s">
        <v>9</v>
      </c>
      <c r="B7121" s="10" t="s">
        <v>212</v>
      </c>
      <c r="C7121" s="10" t="s">
        <v>4800</v>
      </c>
      <c r="D7121" s="10" t="s">
        <v>6604</v>
      </c>
      <c r="E7121" s="11" t="s">
        <v>6605</v>
      </c>
      <c r="F7121" s="10" t="s">
        <v>13</v>
      </c>
      <c r="G7121" s="11" t="s">
        <v>415</v>
      </c>
      <c r="H7121" s="42">
        <v>0</v>
      </c>
      <c r="I7121" s="42">
        <v>0</v>
      </c>
      <c r="J7121" s="42">
        <v>0</v>
      </c>
      <c r="K7121" s="42">
        <v>0</v>
      </c>
      <c r="N7121" s="43"/>
    </row>
    <row r="7122" spans="1:14" x14ac:dyDescent="0.3">
      <c r="A7122" s="10" t="s">
        <v>9</v>
      </c>
      <c r="B7122" s="10" t="s">
        <v>212</v>
      </c>
      <c r="C7122" s="10" t="s">
        <v>4800</v>
      </c>
      <c r="D7122" s="10" t="s">
        <v>6604</v>
      </c>
      <c r="E7122" s="11" t="s">
        <v>6605</v>
      </c>
      <c r="F7122" s="10" t="s">
        <v>416</v>
      </c>
      <c r="G7122" s="11" t="s">
        <v>417</v>
      </c>
      <c r="H7122" s="42">
        <v>6573507.3101000004</v>
      </c>
      <c r="I7122" s="42">
        <v>13339.1957323028</v>
      </c>
      <c r="J7122" s="42">
        <v>79650.272131207807</v>
      </c>
      <c r="K7122" s="42">
        <v>92989.467863510596</v>
      </c>
      <c r="N7122" s="43"/>
    </row>
    <row r="7123" spans="1:14" x14ac:dyDescent="0.3">
      <c r="A7123" s="10" t="s">
        <v>9</v>
      </c>
      <c r="B7123" s="10" t="s">
        <v>212</v>
      </c>
      <c r="C7123" s="10" t="s">
        <v>4800</v>
      </c>
      <c r="D7123" s="10" t="s">
        <v>6604</v>
      </c>
      <c r="E7123" s="11" t="s">
        <v>6605</v>
      </c>
      <c r="F7123" s="10" t="s">
        <v>15</v>
      </c>
      <c r="G7123" s="11" t="s">
        <v>418</v>
      </c>
      <c r="H7123" s="42">
        <v>722859.9105</v>
      </c>
      <c r="I7123" s="42">
        <v>1466.8531389473901</v>
      </c>
      <c r="J7123" s="42">
        <v>0</v>
      </c>
      <c r="K7123" s="42">
        <v>1466.8531389473901</v>
      </c>
      <c r="N7123" s="43"/>
    </row>
    <row r="7124" spans="1:14" x14ac:dyDescent="0.3">
      <c r="A7124" s="10" t="s">
        <v>9</v>
      </c>
      <c r="B7124" s="10" t="s">
        <v>212</v>
      </c>
      <c r="C7124" s="10" t="s">
        <v>4800</v>
      </c>
      <c r="D7124" s="10" t="s">
        <v>6604</v>
      </c>
      <c r="E7124" s="11" t="s">
        <v>6605</v>
      </c>
      <c r="F7124" s="10" t="s">
        <v>4802</v>
      </c>
      <c r="G7124" s="11" t="s">
        <v>4803</v>
      </c>
      <c r="H7124" s="42">
        <v>0</v>
      </c>
      <c r="I7124" s="42">
        <v>0</v>
      </c>
      <c r="J7124" s="42">
        <v>0</v>
      </c>
      <c r="K7124" s="42">
        <v>0</v>
      </c>
      <c r="N7124" s="43"/>
    </row>
    <row r="7125" spans="1:14" x14ac:dyDescent="0.3">
      <c r="A7125" s="10" t="s">
        <v>9</v>
      </c>
      <c r="B7125" s="10" t="s">
        <v>212</v>
      </c>
      <c r="C7125" s="10" t="s">
        <v>4806</v>
      </c>
      <c r="D7125" s="10" t="s">
        <v>4986</v>
      </c>
      <c r="E7125" s="11" t="s">
        <v>6606</v>
      </c>
      <c r="F7125" s="10" t="s">
        <v>4893</v>
      </c>
      <c r="G7125" s="11" t="s">
        <v>4894</v>
      </c>
      <c r="H7125" s="42">
        <v>1385483.8973000001</v>
      </c>
      <c r="I7125" s="42">
        <v>1426.6520332576799</v>
      </c>
      <c r="J7125" s="42">
        <v>24251.617875592499</v>
      </c>
      <c r="K7125" s="42">
        <v>25678.269908850099</v>
      </c>
      <c r="N7125" s="43"/>
    </row>
    <row r="7126" spans="1:14" x14ac:dyDescent="0.3">
      <c r="A7126" s="10" t="s">
        <v>9</v>
      </c>
      <c r="B7126" s="10" t="s">
        <v>212</v>
      </c>
      <c r="C7126" s="10" t="s">
        <v>4806</v>
      </c>
      <c r="D7126" s="10" t="s">
        <v>5139</v>
      </c>
      <c r="E7126" s="11" t="s">
        <v>6607</v>
      </c>
      <c r="F7126" s="10" t="s">
        <v>4907</v>
      </c>
      <c r="G7126" s="11" t="s">
        <v>4908</v>
      </c>
      <c r="H7126" s="42">
        <v>1662783.7531000001</v>
      </c>
      <c r="I7126" s="42">
        <v>3596.4515931157698</v>
      </c>
      <c r="J7126" s="42">
        <v>0.49715293027777302</v>
      </c>
      <c r="K7126" s="42">
        <v>3596.94874604604</v>
      </c>
      <c r="N7126" s="43"/>
    </row>
    <row r="7127" spans="1:14" x14ac:dyDescent="0.3">
      <c r="A7127" s="10" t="s">
        <v>9</v>
      </c>
      <c r="B7127" s="10" t="s">
        <v>212</v>
      </c>
      <c r="C7127" s="10" t="s">
        <v>4806</v>
      </c>
      <c r="D7127" s="10" t="s">
        <v>5139</v>
      </c>
      <c r="E7127" s="11" t="s">
        <v>6607</v>
      </c>
      <c r="F7127" s="10" t="s">
        <v>4909</v>
      </c>
      <c r="G7127" s="11" t="s">
        <v>4910</v>
      </c>
      <c r="H7127" s="42">
        <v>426913.63900000002</v>
      </c>
      <c r="I7127" s="42">
        <v>923.37577525639904</v>
      </c>
      <c r="J7127" s="42">
        <v>0.12764219412683001</v>
      </c>
      <c r="K7127" s="42">
        <v>923.50341745052594</v>
      </c>
      <c r="N7127" s="43"/>
    </row>
    <row r="7128" spans="1:14" x14ac:dyDescent="0.3">
      <c r="A7128" s="10" t="s">
        <v>9</v>
      </c>
      <c r="B7128" s="10" t="s">
        <v>212</v>
      </c>
      <c r="C7128" s="10" t="s">
        <v>4806</v>
      </c>
      <c r="D7128" s="10" t="s">
        <v>6345</v>
      </c>
      <c r="E7128" s="11" t="s">
        <v>6608</v>
      </c>
      <c r="F7128" s="10" t="s">
        <v>4809</v>
      </c>
      <c r="G7128" s="11" t="s">
        <v>4810</v>
      </c>
      <c r="H7128" s="42">
        <v>1867388.1015000001</v>
      </c>
      <c r="I7128" s="42">
        <v>3789.3706089474199</v>
      </c>
      <c r="J7128" s="42">
        <v>23508.749050077899</v>
      </c>
      <c r="K7128" s="42">
        <v>27298.119659025298</v>
      </c>
      <c r="N7128" s="43"/>
    </row>
    <row r="7129" spans="1:14" x14ac:dyDescent="0.3">
      <c r="A7129" s="10" t="s">
        <v>9</v>
      </c>
      <c r="B7129" s="10" t="s">
        <v>212</v>
      </c>
      <c r="C7129" s="10" t="s">
        <v>4806</v>
      </c>
      <c r="D7129" s="10" t="s">
        <v>6345</v>
      </c>
      <c r="E7129" s="11" t="s">
        <v>6608</v>
      </c>
      <c r="F7129" s="10" t="s">
        <v>6609</v>
      </c>
      <c r="G7129" s="11" t="s">
        <v>6610</v>
      </c>
      <c r="H7129" s="42">
        <v>286132.04810000001</v>
      </c>
      <c r="I7129" s="42">
        <v>580.62936750000699</v>
      </c>
      <c r="J7129" s="42">
        <v>0</v>
      </c>
      <c r="K7129" s="42">
        <v>580.62936750000699</v>
      </c>
      <c r="N7129" s="43"/>
    </row>
    <row r="7130" spans="1:14" x14ac:dyDescent="0.3">
      <c r="A7130" s="10" t="s">
        <v>9</v>
      </c>
      <c r="B7130" s="10" t="s">
        <v>215</v>
      </c>
      <c r="C7130" s="10" t="s">
        <v>4722</v>
      </c>
      <c r="D7130" s="10" t="s">
        <v>4723</v>
      </c>
      <c r="E7130" s="11" t="s">
        <v>6611</v>
      </c>
      <c r="F7130" s="10" t="s">
        <v>13</v>
      </c>
      <c r="G7130" s="11" t="s">
        <v>415</v>
      </c>
      <c r="H7130" s="42">
        <v>0</v>
      </c>
      <c r="I7130" s="42">
        <v>0</v>
      </c>
      <c r="J7130" s="42">
        <v>0</v>
      </c>
      <c r="K7130" s="42">
        <v>0</v>
      </c>
      <c r="N7130" s="43"/>
    </row>
    <row r="7131" spans="1:14" x14ac:dyDescent="0.3">
      <c r="A7131" s="10" t="s">
        <v>9</v>
      </c>
      <c r="B7131" s="10" t="s">
        <v>215</v>
      </c>
      <c r="C7131" s="10" t="s">
        <v>4722</v>
      </c>
      <c r="D7131" s="10" t="s">
        <v>4723</v>
      </c>
      <c r="E7131" s="11" t="s">
        <v>6611</v>
      </c>
      <c r="F7131" s="10" t="s">
        <v>416</v>
      </c>
      <c r="G7131" s="11" t="s">
        <v>417</v>
      </c>
      <c r="H7131" s="42">
        <v>6093940.5884999996</v>
      </c>
      <c r="I7131" s="42">
        <v>36842.741536465299</v>
      </c>
      <c r="J7131" s="42">
        <v>199740.78998754901</v>
      </c>
      <c r="K7131" s="42">
        <v>236583.53152401399</v>
      </c>
      <c r="N7131" s="43"/>
    </row>
    <row r="7132" spans="1:14" x14ac:dyDescent="0.3">
      <c r="A7132" s="10" t="s">
        <v>9</v>
      </c>
      <c r="B7132" s="10" t="s">
        <v>215</v>
      </c>
      <c r="C7132" s="10" t="s">
        <v>4722</v>
      </c>
      <c r="D7132" s="10" t="s">
        <v>4723</v>
      </c>
      <c r="E7132" s="11" t="s">
        <v>6611</v>
      </c>
      <c r="F7132" s="10" t="s">
        <v>4725</v>
      </c>
      <c r="G7132" s="11" t="s">
        <v>4726</v>
      </c>
      <c r="H7132" s="42">
        <v>107540.128</v>
      </c>
      <c r="I7132" s="42">
        <v>650.16602711409303</v>
      </c>
      <c r="J7132" s="42">
        <v>3524.8374703685099</v>
      </c>
      <c r="K7132" s="42">
        <v>4175.0034974826003</v>
      </c>
      <c r="N7132" s="43"/>
    </row>
    <row r="7133" spans="1:14" x14ac:dyDescent="0.3">
      <c r="A7133" s="10" t="s">
        <v>9</v>
      </c>
      <c r="B7133" s="10" t="s">
        <v>215</v>
      </c>
      <c r="C7133" s="10" t="s">
        <v>4722</v>
      </c>
      <c r="D7133" s="10" t="s">
        <v>4723</v>
      </c>
      <c r="E7133" s="11" t="s">
        <v>6611</v>
      </c>
      <c r="F7133" s="10" t="s">
        <v>4729</v>
      </c>
      <c r="G7133" s="11" t="s">
        <v>4730</v>
      </c>
      <c r="H7133" s="42">
        <v>0</v>
      </c>
      <c r="I7133" s="42">
        <v>0</v>
      </c>
      <c r="J7133" s="42">
        <v>0</v>
      </c>
      <c r="K7133" s="42">
        <v>0</v>
      </c>
      <c r="N7133" s="43"/>
    </row>
    <row r="7134" spans="1:14" x14ac:dyDescent="0.3">
      <c r="A7134" s="10" t="s">
        <v>9</v>
      </c>
      <c r="B7134" s="10" t="s">
        <v>215</v>
      </c>
      <c r="C7134" s="10" t="s">
        <v>4722</v>
      </c>
      <c r="D7134" s="10" t="s">
        <v>4723</v>
      </c>
      <c r="E7134" s="11" t="s">
        <v>6611</v>
      </c>
      <c r="F7134" s="10" t="s">
        <v>4731</v>
      </c>
      <c r="G7134" s="11" t="s">
        <v>4732</v>
      </c>
      <c r="H7134" s="42">
        <v>0</v>
      </c>
      <c r="I7134" s="42">
        <v>0</v>
      </c>
      <c r="J7134" s="42">
        <v>0</v>
      </c>
      <c r="K7134" s="42">
        <v>0</v>
      </c>
      <c r="N7134" s="43"/>
    </row>
    <row r="7135" spans="1:14" x14ac:dyDescent="0.3">
      <c r="A7135" s="10" t="s">
        <v>9</v>
      </c>
      <c r="B7135" s="10" t="s">
        <v>215</v>
      </c>
      <c r="C7135" s="10" t="s">
        <v>4722</v>
      </c>
      <c r="D7135" s="10" t="s">
        <v>4723</v>
      </c>
      <c r="E7135" s="11" t="s">
        <v>6611</v>
      </c>
      <c r="F7135" s="10" t="s">
        <v>4733</v>
      </c>
      <c r="G7135" s="11" t="s">
        <v>4734</v>
      </c>
      <c r="H7135" s="42">
        <v>1680314.5009000001</v>
      </c>
      <c r="I7135" s="42">
        <v>10158.844173657701</v>
      </c>
      <c r="J7135" s="42">
        <v>55075.585474508</v>
      </c>
      <c r="K7135" s="42">
        <v>65234.4296481657</v>
      </c>
      <c r="N7135" s="43"/>
    </row>
    <row r="7136" spans="1:14" x14ac:dyDescent="0.3">
      <c r="A7136" s="10" t="s">
        <v>9</v>
      </c>
      <c r="B7136" s="10" t="s">
        <v>215</v>
      </c>
      <c r="C7136" s="10" t="s">
        <v>4722</v>
      </c>
      <c r="D7136" s="10" t="s">
        <v>4723</v>
      </c>
      <c r="E7136" s="11" t="s">
        <v>6611</v>
      </c>
      <c r="F7136" s="10" t="s">
        <v>4735</v>
      </c>
      <c r="G7136" s="11" t="s">
        <v>4736</v>
      </c>
      <c r="H7136" s="42">
        <v>248686.546</v>
      </c>
      <c r="I7136" s="42">
        <v>1503.5089377013401</v>
      </c>
      <c r="J7136" s="42">
        <v>8151.1866502271796</v>
      </c>
      <c r="K7136" s="42">
        <v>9654.6955879285197</v>
      </c>
      <c r="N7136" s="43"/>
    </row>
    <row r="7137" spans="1:14" x14ac:dyDescent="0.3">
      <c r="A7137" s="10" t="s">
        <v>9</v>
      </c>
      <c r="B7137" s="10" t="s">
        <v>215</v>
      </c>
      <c r="C7137" s="10" t="s">
        <v>4722</v>
      </c>
      <c r="D7137" s="10" t="s">
        <v>4723</v>
      </c>
      <c r="E7137" s="11" t="s">
        <v>6611</v>
      </c>
      <c r="F7137" s="10" t="s">
        <v>5025</v>
      </c>
      <c r="G7137" s="11" t="s">
        <v>5026</v>
      </c>
      <c r="H7137" s="42">
        <v>1346492.0194999999</v>
      </c>
      <c r="I7137" s="42">
        <v>8140.6204644910404</v>
      </c>
      <c r="J7137" s="42">
        <v>0</v>
      </c>
      <c r="K7137" s="42">
        <v>8140.6204644910404</v>
      </c>
      <c r="N7137" s="43"/>
    </row>
    <row r="7138" spans="1:14" x14ac:dyDescent="0.3">
      <c r="A7138" s="10" t="s">
        <v>9</v>
      </c>
      <c r="B7138" s="10" t="s">
        <v>215</v>
      </c>
      <c r="C7138" s="10" t="s">
        <v>4722</v>
      </c>
      <c r="D7138" s="10" t="s">
        <v>4723</v>
      </c>
      <c r="E7138" s="11" t="s">
        <v>6611</v>
      </c>
      <c r="F7138" s="10" t="s">
        <v>4741</v>
      </c>
      <c r="G7138" s="11" t="s">
        <v>4742</v>
      </c>
      <c r="H7138" s="42">
        <v>746059.63829999999</v>
      </c>
      <c r="I7138" s="42">
        <v>4510.5268131040202</v>
      </c>
      <c r="J7138" s="42">
        <v>24453.559950681502</v>
      </c>
      <c r="K7138" s="42">
        <v>28964.086763785599</v>
      </c>
      <c r="N7138" s="43"/>
    </row>
    <row r="7139" spans="1:14" x14ac:dyDescent="0.3">
      <c r="A7139" s="10" t="s">
        <v>9</v>
      </c>
      <c r="B7139" s="10" t="s">
        <v>215</v>
      </c>
      <c r="C7139" s="10" t="s">
        <v>4743</v>
      </c>
      <c r="D7139" s="10" t="s">
        <v>4744</v>
      </c>
      <c r="E7139" s="11" t="s">
        <v>5754</v>
      </c>
      <c r="F7139" s="10" t="s">
        <v>13</v>
      </c>
      <c r="G7139" s="11" t="s">
        <v>415</v>
      </c>
      <c r="H7139" s="42">
        <v>0</v>
      </c>
      <c r="I7139" s="42">
        <v>0</v>
      </c>
      <c r="J7139" s="42">
        <v>0</v>
      </c>
      <c r="K7139" s="42">
        <v>0</v>
      </c>
      <c r="N7139" s="43"/>
    </row>
    <row r="7140" spans="1:14" x14ac:dyDescent="0.3">
      <c r="A7140" s="10" t="s">
        <v>9</v>
      </c>
      <c r="B7140" s="10" t="s">
        <v>215</v>
      </c>
      <c r="C7140" s="10" t="s">
        <v>4743</v>
      </c>
      <c r="D7140" s="10" t="s">
        <v>4744</v>
      </c>
      <c r="E7140" s="11" t="s">
        <v>5754</v>
      </c>
      <c r="F7140" s="10" t="s">
        <v>416</v>
      </c>
      <c r="G7140" s="11" t="s">
        <v>417</v>
      </c>
      <c r="H7140" s="42">
        <v>10850.799000000001</v>
      </c>
      <c r="I7140" s="42">
        <v>51.537451683724598</v>
      </c>
      <c r="J7140" s="42">
        <v>0.96667567945550303</v>
      </c>
      <c r="K7140" s="42">
        <v>52.504127363180103</v>
      </c>
      <c r="N7140" s="43"/>
    </row>
    <row r="7141" spans="1:14" x14ac:dyDescent="0.3">
      <c r="A7141" s="10" t="s">
        <v>9</v>
      </c>
      <c r="B7141" s="10" t="s">
        <v>215</v>
      </c>
      <c r="C7141" s="10" t="s">
        <v>4743</v>
      </c>
      <c r="D7141" s="10" t="s">
        <v>4744</v>
      </c>
      <c r="E7141" s="11" t="s">
        <v>5754</v>
      </c>
      <c r="F7141" s="10" t="s">
        <v>4746</v>
      </c>
      <c r="G7141" s="11" t="s">
        <v>4747</v>
      </c>
      <c r="H7141" s="42">
        <v>6271.5627999999997</v>
      </c>
      <c r="I7141" s="42">
        <v>29.787701431877501</v>
      </c>
      <c r="J7141" s="42">
        <v>0.558720805556851</v>
      </c>
      <c r="K7141" s="42">
        <v>30.3464222374344</v>
      </c>
      <c r="N7141" s="43"/>
    </row>
    <row r="7142" spans="1:14" x14ac:dyDescent="0.3">
      <c r="A7142" s="10" t="s">
        <v>9</v>
      </c>
      <c r="B7142" s="10" t="s">
        <v>215</v>
      </c>
      <c r="C7142" s="10" t="s">
        <v>4743</v>
      </c>
      <c r="D7142" s="10" t="s">
        <v>4744</v>
      </c>
      <c r="E7142" s="11" t="s">
        <v>5754</v>
      </c>
      <c r="F7142" s="10" t="s">
        <v>4748</v>
      </c>
      <c r="G7142" s="11" t="s">
        <v>4749</v>
      </c>
      <c r="H7142" s="42">
        <v>59483.104700000004</v>
      </c>
      <c r="I7142" s="42">
        <v>249.174604298356</v>
      </c>
      <c r="J7142" s="42">
        <v>0</v>
      </c>
      <c r="K7142" s="42">
        <v>249.174604298356</v>
      </c>
      <c r="N7142" s="43"/>
    </row>
    <row r="7143" spans="1:14" x14ac:dyDescent="0.3">
      <c r="A7143" s="10" t="s">
        <v>9</v>
      </c>
      <c r="B7143" s="10" t="s">
        <v>215</v>
      </c>
      <c r="C7143" s="10" t="s">
        <v>4743</v>
      </c>
      <c r="D7143" s="10" t="s">
        <v>4744</v>
      </c>
      <c r="E7143" s="11" t="s">
        <v>5754</v>
      </c>
      <c r="F7143" s="10" t="s">
        <v>4760</v>
      </c>
      <c r="G7143" s="11" t="s">
        <v>4761</v>
      </c>
      <c r="H7143" s="42">
        <v>26785.313699999999</v>
      </c>
      <c r="I7143" s="42">
        <v>112.20362452591699</v>
      </c>
      <c r="J7143" s="42">
        <v>0</v>
      </c>
      <c r="K7143" s="42">
        <v>112.20362452591699</v>
      </c>
      <c r="N7143" s="43"/>
    </row>
    <row r="7144" spans="1:14" x14ac:dyDescent="0.3">
      <c r="A7144" s="10" t="s">
        <v>9</v>
      </c>
      <c r="B7144" s="10" t="s">
        <v>215</v>
      </c>
      <c r="C7144" s="10" t="s">
        <v>4743</v>
      </c>
      <c r="D7144" s="10" t="s">
        <v>4750</v>
      </c>
      <c r="E7144" s="11" t="s">
        <v>6072</v>
      </c>
      <c r="F7144" s="10" t="s">
        <v>13</v>
      </c>
      <c r="G7144" s="11" t="s">
        <v>415</v>
      </c>
      <c r="H7144" s="42">
        <v>0</v>
      </c>
      <c r="I7144" s="42">
        <v>0</v>
      </c>
      <c r="J7144" s="42">
        <v>0</v>
      </c>
      <c r="K7144" s="42">
        <v>0</v>
      </c>
      <c r="N7144" s="43"/>
    </row>
    <row r="7145" spans="1:14" x14ac:dyDescent="0.3">
      <c r="A7145" s="10" t="s">
        <v>9</v>
      </c>
      <c r="B7145" s="10" t="s">
        <v>215</v>
      </c>
      <c r="C7145" s="10" t="s">
        <v>4743</v>
      </c>
      <c r="D7145" s="10" t="s">
        <v>4750</v>
      </c>
      <c r="E7145" s="11" t="s">
        <v>6072</v>
      </c>
      <c r="F7145" s="10" t="s">
        <v>416</v>
      </c>
      <c r="G7145" s="11" t="s">
        <v>417</v>
      </c>
      <c r="H7145" s="42">
        <v>30265.948199999999</v>
      </c>
      <c r="I7145" s="42">
        <v>159.51270659753101</v>
      </c>
      <c r="J7145" s="42">
        <v>322.76054737187599</v>
      </c>
      <c r="K7145" s="42">
        <v>482.27325396940802</v>
      </c>
      <c r="N7145" s="43"/>
    </row>
    <row r="7146" spans="1:14" x14ac:dyDescent="0.3">
      <c r="A7146" s="10" t="s">
        <v>9</v>
      </c>
      <c r="B7146" s="10" t="s">
        <v>215</v>
      </c>
      <c r="C7146" s="10" t="s">
        <v>4743</v>
      </c>
      <c r="D7146" s="10" t="s">
        <v>4750</v>
      </c>
      <c r="E7146" s="11" t="s">
        <v>6072</v>
      </c>
      <c r="F7146" s="10" t="s">
        <v>4746</v>
      </c>
      <c r="G7146" s="11" t="s">
        <v>4747</v>
      </c>
      <c r="H7146" s="42">
        <v>0</v>
      </c>
      <c r="I7146" s="42">
        <v>0</v>
      </c>
      <c r="J7146" s="42">
        <v>0</v>
      </c>
      <c r="K7146" s="42">
        <v>0</v>
      </c>
      <c r="N7146" s="43"/>
    </row>
    <row r="7147" spans="1:14" x14ac:dyDescent="0.3">
      <c r="A7147" s="10" t="s">
        <v>9</v>
      </c>
      <c r="B7147" s="10" t="s">
        <v>215</v>
      </c>
      <c r="C7147" s="10" t="s">
        <v>4743</v>
      </c>
      <c r="D7147" s="10" t="s">
        <v>4750</v>
      </c>
      <c r="E7147" s="11" t="s">
        <v>6072</v>
      </c>
      <c r="F7147" s="10" t="s">
        <v>4815</v>
      </c>
      <c r="G7147" s="11" t="s">
        <v>4816</v>
      </c>
      <c r="H7147" s="42">
        <v>0</v>
      </c>
      <c r="I7147" s="42">
        <v>0</v>
      </c>
      <c r="J7147" s="42">
        <v>0</v>
      </c>
      <c r="K7147" s="42">
        <v>0</v>
      </c>
      <c r="N7147" s="43"/>
    </row>
    <row r="7148" spans="1:14" x14ac:dyDescent="0.3">
      <c r="A7148" s="10" t="s">
        <v>9</v>
      </c>
      <c r="B7148" s="10" t="s">
        <v>215</v>
      </c>
      <c r="C7148" s="10" t="s">
        <v>4743</v>
      </c>
      <c r="D7148" s="10" t="s">
        <v>4750</v>
      </c>
      <c r="E7148" s="11" t="s">
        <v>6072</v>
      </c>
      <c r="F7148" s="10" t="s">
        <v>4748</v>
      </c>
      <c r="G7148" s="11" t="s">
        <v>4749</v>
      </c>
      <c r="H7148" s="42">
        <v>6443.4297999999999</v>
      </c>
      <c r="I7148" s="42">
        <v>16.343475638362001</v>
      </c>
      <c r="J7148" s="42">
        <v>0</v>
      </c>
      <c r="K7148" s="42">
        <v>16.343475638362001</v>
      </c>
      <c r="N7148" s="43"/>
    </row>
    <row r="7149" spans="1:14" x14ac:dyDescent="0.3">
      <c r="A7149" s="10" t="s">
        <v>9</v>
      </c>
      <c r="B7149" s="10" t="s">
        <v>215</v>
      </c>
      <c r="C7149" s="10" t="s">
        <v>4743</v>
      </c>
      <c r="D7149" s="10" t="s">
        <v>4750</v>
      </c>
      <c r="E7149" s="11" t="s">
        <v>6072</v>
      </c>
      <c r="F7149" s="10" t="s">
        <v>4760</v>
      </c>
      <c r="G7149" s="11" t="s">
        <v>4761</v>
      </c>
      <c r="H7149" s="42">
        <v>8146.8652000000002</v>
      </c>
      <c r="I7149" s="42">
        <v>20.664164600227899</v>
      </c>
      <c r="J7149" s="42">
        <v>0</v>
      </c>
      <c r="K7149" s="42">
        <v>20.664164600227899</v>
      </c>
      <c r="N7149" s="43"/>
    </row>
    <row r="7150" spans="1:14" x14ac:dyDescent="0.3">
      <c r="A7150" s="10" t="s">
        <v>9</v>
      </c>
      <c r="B7150" s="10" t="s">
        <v>215</v>
      </c>
      <c r="C7150" s="10" t="s">
        <v>4743</v>
      </c>
      <c r="D7150" s="10" t="s">
        <v>4750</v>
      </c>
      <c r="E7150" s="11" t="s">
        <v>6072</v>
      </c>
      <c r="F7150" s="10" t="s">
        <v>4754</v>
      </c>
      <c r="G7150" s="11" t="s">
        <v>4755</v>
      </c>
      <c r="H7150" s="42">
        <v>0</v>
      </c>
      <c r="I7150" s="42">
        <v>0</v>
      </c>
      <c r="J7150" s="42">
        <v>0</v>
      </c>
      <c r="K7150" s="42">
        <v>0</v>
      </c>
      <c r="N7150" s="43"/>
    </row>
    <row r="7151" spans="1:14" x14ac:dyDescent="0.3">
      <c r="A7151" s="10" t="s">
        <v>9</v>
      </c>
      <c r="B7151" s="10" t="s">
        <v>215</v>
      </c>
      <c r="C7151" s="10" t="s">
        <v>4743</v>
      </c>
      <c r="D7151" s="10" t="s">
        <v>4752</v>
      </c>
      <c r="E7151" s="11" t="s">
        <v>6612</v>
      </c>
      <c r="F7151" s="10" t="s">
        <v>416</v>
      </c>
      <c r="G7151" s="11" t="s">
        <v>417</v>
      </c>
      <c r="H7151" s="42">
        <v>19613.024300000001</v>
      </c>
      <c r="I7151" s="42">
        <v>49.954735987508101</v>
      </c>
      <c r="J7151" s="42">
        <v>122.961892529312</v>
      </c>
      <c r="K7151" s="42">
        <v>172.91662851682</v>
      </c>
      <c r="N7151" s="43"/>
    </row>
    <row r="7152" spans="1:14" x14ac:dyDescent="0.3">
      <c r="A7152" s="10" t="s">
        <v>9</v>
      </c>
      <c r="B7152" s="10" t="s">
        <v>215</v>
      </c>
      <c r="C7152" s="10" t="s">
        <v>4743</v>
      </c>
      <c r="D7152" s="10" t="s">
        <v>4752</v>
      </c>
      <c r="E7152" s="11" t="s">
        <v>6612</v>
      </c>
      <c r="F7152" s="10" t="s">
        <v>4746</v>
      </c>
      <c r="G7152" s="11" t="s">
        <v>4747</v>
      </c>
      <c r="H7152" s="42">
        <v>16715.645799999998</v>
      </c>
      <c r="I7152" s="42">
        <v>42.575059080262598</v>
      </c>
      <c r="J7152" s="42">
        <v>104.79706749657301</v>
      </c>
      <c r="K7152" s="42">
        <v>147.372126576835</v>
      </c>
      <c r="N7152" s="43"/>
    </row>
    <row r="7153" spans="1:14" x14ac:dyDescent="0.3">
      <c r="A7153" s="10" t="s">
        <v>9</v>
      </c>
      <c r="B7153" s="10" t="s">
        <v>215</v>
      </c>
      <c r="C7153" s="10" t="s">
        <v>4743</v>
      </c>
      <c r="D7153" s="10" t="s">
        <v>4752</v>
      </c>
      <c r="E7153" s="11" t="s">
        <v>6612</v>
      </c>
      <c r="F7153" s="10" t="s">
        <v>4748</v>
      </c>
      <c r="G7153" s="11" t="s">
        <v>4749</v>
      </c>
      <c r="H7153" s="42">
        <v>18546.269</v>
      </c>
      <c r="I7153" s="42">
        <v>34.587094349751702</v>
      </c>
      <c r="J7153" s="42">
        <v>0</v>
      </c>
      <c r="K7153" s="42">
        <v>34.587094349751702</v>
      </c>
      <c r="N7153" s="43"/>
    </row>
    <row r="7154" spans="1:14" x14ac:dyDescent="0.3">
      <c r="A7154" s="10" t="s">
        <v>9</v>
      </c>
      <c r="B7154" s="10" t="s">
        <v>215</v>
      </c>
      <c r="C7154" s="10" t="s">
        <v>4743</v>
      </c>
      <c r="D7154" s="10" t="s">
        <v>4752</v>
      </c>
      <c r="E7154" s="11" t="s">
        <v>6612</v>
      </c>
      <c r="F7154" s="10" t="s">
        <v>4760</v>
      </c>
      <c r="G7154" s="11" t="s">
        <v>4761</v>
      </c>
      <c r="H7154" s="42">
        <v>33026.243699999999</v>
      </c>
      <c r="I7154" s="42">
        <v>61.590922023889398</v>
      </c>
      <c r="J7154" s="42">
        <v>0</v>
      </c>
      <c r="K7154" s="42">
        <v>61.590922023889398</v>
      </c>
      <c r="N7154" s="43"/>
    </row>
    <row r="7155" spans="1:14" x14ac:dyDescent="0.3">
      <c r="A7155" s="10" t="s">
        <v>9</v>
      </c>
      <c r="B7155" s="10" t="s">
        <v>215</v>
      </c>
      <c r="C7155" s="10" t="s">
        <v>4743</v>
      </c>
      <c r="D7155" s="10" t="s">
        <v>4756</v>
      </c>
      <c r="E7155" s="11" t="s">
        <v>5323</v>
      </c>
      <c r="F7155" s="10" t="s">
        <v>416</v>
      </c>
      <c r="G7155" s="11" t="s">
        <v>417</v>
      </c>
      <c r="H7155" s="42">
        <v>10125.4995</v>
      </c>
      <c r="I7155" s="42">
        <v>31.354787923306599</v>
      </c>
      <c r="J7155" s="42">
        <v>0</v>
      </c>
      <c r="K7155" s="42">
        <v>31.354787923306599</v>
      </c>
      <c r="N7155" s="43"/>
    </row>
    <row r="7156" spans="1:14" x14ac:dyDescent="0.3">
      <c r="A7156" s="10" t="s">
        <v>9</v>
      </c>
      <c r="B7156" s="10" t="s">
        <v>215</v>
      </c>
      <c r="C7156" s="10" t="s">
        <v>4743</v>
      </c>
      <c r="D7156" s="10" t="s">
        <v>4756</v>
      </c>
      <c r="E7156" s="11" t="s">
        <v>5323</v>
      </c>
      <c r="F7156" s="10" t="s">
        <v>4746</v>
      </c>
      <c r="G7156" s="11" t="s">
        <v>4747</v>
      </c>
      <c r="H7156" s="42">
        <v>0</v>
      </c>
      <c r="I7156" s="42">
        <v>0</v>
      </c>
      <c r="J7156" s="42">
        <v>0</v>
      </c>
      <c r="K7156" s="42">
        <v>0</v>
      </c>
      <c r="N7156" s="43"/>
    </row>
    <row r="7157" spans="1:14" x14ac:dyDescent="0.3">
      <c r="A7157" s="10" t="s">
        <v>9</v>
      </c>
      <c r="B7157" s="10" t="s">
        <v>215</v>
      </c>
      <c r="C7157" s="10" t="s">
        <v>4743</v>
      </c>
      <c r="D7157" s="10" t="s">
        <v>4756</v>
      </c>
      <c r="E7157" s="11" t="s">
        <v>5323</v>
      </c>
      <c r="F7157" s="10" t="s">
        <v>4739</v>
      </c>
      <c r="G7157" s="11" t="s">
        <v>4740</v>
      </c>
      <c r="H7157" s="42">
        <v>10125.4995</v>
      </c>
      <c r="I7157" s="42">
        <v>31.354787923306599</v>
      </c>
      <c r="J7157" s="42">
        <v>0</v>
      </c>
      <c r="K7157" s="42">
        <v>31.354787923306599</v>
      </c>
      <c r="N7157" s="43"/>
    </row>
    <row r="7158" spans="1:14" x14ac:dyDescent="0.3">
      <c r="A7158" s="10" t="s">
        <v>9</v>
      </c>
      <c r="B7158" s="10" t="s">
        <v>215</v>
      </c>
      <c r="C7158" s="10" t="s">
        <v>4743</v>
      </c>
      <c r="D7158" s="10" t="s">
        <v>4756</v>
      </c>
      <c r="E7158" s="11" t="s">
        <v>5323</v>
      </c>
      <c r="F7158" s="10" t="s">
        <v>4838</v>
      </c>
      <c r="G7158" s="11" t="s">
        <v>4839</v>
      </c>
      <c r="H7158" s="42">
        <v>89685.946800000005</v>
      </c>
      <c r="I7158" s="42">
        <v>245.148159955469</v>
      </c>
      <c r="J7158" s="42">
        <v>0</v>
      </c>
      <c r="K7158" s="42">
        <v>245.148159955469</v>
      </c>
      <c r="N7158" s="43"/>
    </row>
    <row r="7159" spans="1:14" x14ac:dyDescent="0.3">
      <c r="A7159" s="10" t="s">
        <v>9</v>
      </c>
      <c r="B7159" s="10" t="s">
        <v>215</v>
      </c>
      <c r="C7159" s="10" t="s">
        <v>4743</v>
      </c>
      <c r="D7159" s="10" t="s">
        <v>4756</v>
      </c>
      <c r="E7159" s="11" t="s">
        <v>5323</v>
      </c>
      <c r="F7159" s="10" t="s">
        <v>4840</v>
      </c>
      <c r="G7159" s="11" t="s">
        <v>4841</v>
      </c>
      <c r="H7159" s="42">
        <v>51716.713799999998</v>
      </c>
      <c r="I7159" s="42">
        <v>141.362807565563</v>
      </c>
      <c r="J7159" s="42">
        <v>0</v>
      </c>
      <c r="K7159" s="42">
        <v>141.362807565563</v>
      </c>
      <c r="N7159" s="43"/>
    </row>
    <row r="7160" spans="1:14" x14ac:dyDescent="0.3">
      <c r="A7160" s="10" t="s">
        <v>9</v>
      </c>
      <c r="B7160" s="10" t="s">
        <v>215</v>
      </c>
      <c r="C7160" s="10" t="s">
        <v>4743</v>
      </c>
      <c r="D7160" s="10" t="s">
        <v>4758</v>
      </c>
      <c r="E7160" s="11" t="s">
        <v>4829</v>
      </c>
      <c r="F7160" s="10" t="s">
        <v>416</v>
      </c>
      <c r="G7160" s="11" t="s">
        <v>417</v>
      </c>
      <c r="H7160" s="42">
        <v>71563.522100000002</v>
      </c>
      <c r="I7160" s="42">
        <v>163.192710766148</v>
      </c>
      <c r="J7160" s="42">
        <v>263.64298130326</v>
      </c>
      <c r="K7160" s="42">
        <v>426.83569206940803</v>
      </c>
      <c r="N7160" s="43"/>
    </row>
    <row r="7161" spans="1:14" x14ac:dyDescent="0.3">
      <c r="A7161" s="10" t="s">
        <v>9</v>
      </c>
      <c r="B7161" s="10" t="s">
        <v>215</v>
      </c>
      <c r="C7161" s="10" t="s">
        <v>4743</v>
      </c>
      <c r="D7161" s="10" t="s">
        <v>4758</v>
      </c>
      <c r="E7161" s="11" t="s">
        <v>4829</v>
      </c>
      <c r="F7161" s="10" t="s">
        <v>4746</v>
      </c>
      <c r="G7161" s="11" t="s">
        <v>4747</v>
      </c>
      <c r="H7161" s="42">
        <v>0</v>
      </c>
      <c r="I7161" s="42">
        <v>0</v>
      </c>
      <c r="J7161" s="42">
        <v>0</v>
      </c>
      <c r="K7161" s="42">
        <v>0</v>
      </c>
      <c r="N7161" s="43"/>
    </row>
    <row r="7162" spans="1:14" x14ac:dyDescent="0.3">
      <c r="A7162" s="10" t="s">
        <v>9</v>
      </c>
      <c r="B7162" s="10" t="s">
        <v>215</v>
      </c>
      <c r="C7162" s="10" t="s">
        <v>4743</v>
      </c>
      <c r="D7162" s="10" t="s">
        <v>4758</v>
      </c>
      <c r="E7162" s="11" t="s">
        <v>4829</v>
      </c>
      <c r="F7162" s="10" t="s">
        <v>4748</v>
      </c>
      <c r="G7162" s="11" t="s">
        <v>4749</v>
      </c>
      <c r="H7162" s="42">
        <v>103951.6719</v>
      </c>
      <c r="I7162" s="42">
        <v>237.050310314222</v>
      </c>
      <c r="J7162" s="42">
        <v>382.96226735065898</v>
      </c>
      <c r="K7162" s="42">
        <v>620.01257766488095</v>
      </c>
      <c r="N7162" s="43"/>
    </row>
    <row r="7163" spans="1:14" x14ac:dyDescent="0.3">
      <c r="A7163" s="10" t="s">
        <v>9</v>
      </c>
      <c r="B7163" s="10" t="s">
        <v>215</v>
      </c>
      <c r="C7163" s="10" t="s">
        <v>4743</v>
      </c>
      <c r="D7163" s="10" t="s">
        <v>4758</v>
      </c>
      <c r="E7163" s="11" t="s">
        <v>4829</v>
      </c>
      <c r="F7163" s="10" t="s">
        <v>4754</v>
      </c>
      <c r="G7163" s="11" t="s">
        <v>4755</v>
      </c>
      <c r="H7163" s="42">
        <v>25362.778999999999</v>
      </c>
      <c r="I7163" s="42">
        <v>57.837017293160699</v>
      </c>
      <c r="J7163" s="42">
        <v>93.437529147411695</v>
      </c>
      <c r="K7163" s="42">
        <v>151.27454644057201</v>
      </c>
      <c r="N7163" s="43"/>
    </row>
    <row r="7164" spans="1:14" x14ac:dyDescent="0.3">
      <c r="A7164" s="10" t="s">
        <v>9</v>
      </c>
      <c r="B7164" s="10" t="s">
        <v>215</v>
      </c>
      <c r="C7164" s="10" t="s">
        <v>4743</v>
      </c>
      <c r="D7164" s="10" t="s">
        <v>4762</v>
      </c>
      <c r="E7164" s="11" t="s">
        <v>6613</v>
      </c>
      <c r="F7164" s="10" t="s">
        <v>13</v>
      </c>
      <c r="G7164" s="11" t="s">
        <v>415</v>
      </c>
      <c r="H7164" s="42">
        <v>0</v>
      </c>
      <c r="I7164" s="42">
        <v>0</v>
      </c>
      <c r="J7164" s="42">
        <v>0</v>
      </c>
      <c r="K7164" s="42">
        <v>0</v>
      </c>
      <c r="N7164" s="43"/>
    </row>
    <row r="7165" spans="1:14" x14ac:dyDescent="0.3">
      <c r="A7165" s="10" t="s">
        <v>9</v>
      </c>
      <c r="B7165" s="10" t="s">
        <v>215</v>
      </c>
      <c r="C7165" s="10" t="s">
        <v>4743</v>
      </c>
      <c r="D7165" s="10" t="s">
        <v>4762</v>
      </c>
      <c r="E7165" s="11" t="s">
        <v>6613</v>
      </c>
      <c r="F7165" s="10" t="s">
        <v>416</v>
      </c>
      <c r="G7165" s="11" t="s">
        <v>417</v>
      </c>
      <c r="H7165" s="42">
        <v>39389.510300000002</v>
      </c>
      <c r="I7165" s="42">
        <v>193.501924720321</v>
      </c>
      <c r="J7165" s="42">
        <v>37.578921003766098</v>
      </c>
      <c r="K7165" s="42">
        <v>231.080845724087</v>
      </c>
      <c r="N7165" s="43"/>
    </row>
    <row r="7166" spans="1:14" x14ac:dyDescent="0.3">
      <c r="A7166" s="10" t="s">
        <v>9</v>
      </c>
      <c r="B7166" s="10" t="s">
        <v>215</v>
      </c>
      <c r="C7166" s="10" t="s">
        <v>4743</v>
      </c>
      <c r="D7166" s="10" t="s">
        <v>4762</v>
      </c>
      <c r="E7166" s="11" t="s">
        <v>6613</v>
      </c>
      <c r="F7166" s="10" t="s">
        <v>4746</v>
      </c>
      <c r="G7166" s="11" t="s">
        <v>4747</v>
      </c>
      <c r="H7166" s="42">
        <v>5051.4791999999998</v>
      </c>
      <c r="I7166" s="42">
        <v>24.815514009934301</v>
      </c>
      <c r="J7166" s="42">
        <v>4.8192814722386998</v>
      </c>
      <c r="K7166" s="42">
        <v>29.634795482173001</v>
      </c>
      <c r="N7166" s="43"/>
    </row>
    <row r="7167" spans="1:14" x14ac:dyDescent="0.3">
      <c r="A7167" s="10" t="s">
        <v>9</v>
      </c>
      <c r="B7167" s="10" t="s">
        <v>215</v>
      </c>
      <c r="C7167" s="10" t="s">
        <v>4743</v>
      </c>
      <c r="D7167" s="10" t="s">
        <v>4762</v>
      </c>
      <c r="E7167" s="11" t="s">
        <v>6613</v>
      </c>
      <c r="F7167" s="10" t="s">
        <v>4748</v>
      </c>
      <c r="G7167" s="11" t="s">
        <v>4749</v>
      </c>
      <c r="H7167" s="42">
        <v>30429.148399999998</v>
      </c>
      <c r="I7167" s="42">
        <v>149.483929631271</v>
      </c>
      <c r="J7167" s="42">
        <v>29.030433630390299</v>
      </c>
      <c r="K7167" s="42">
        <v>178.514363261661</v>
      </c>
      <c r="N7167" s="43"/>
    </row>
    <row r="7168" spans="1:14" x14ac:dyDescent="0.3">
      <c r="A7168" s="10" t="s">
        <v>9</v>
      </c>
      <c r="B7168" s="10" t="s">
        <v>215</v>
      </c>
      <c r="C7168" s="10" t="s">
        <v>4743</v>
      </c>
      <c r="D7168" s="10" t="s">
        <v>4762</v>
      </c>
      <c r="E7168" s="11" t="s">
        <v>6613</v>
      </c>
      <c r="F7168" s="10" t="s">
        <v>4817</v>
      </c>
      <c r="G7168" s="11" t="s">
        <v>4818</v>
      </c>
      <c r="H7168" s="42">
        <v>16357.170700000001</v>
      </c>
      <c r="I7168" s="42">
        <v>80.354997746453904</v>
      </c>
      <c r="J7168" s="42">
        <v>0</v>
      </c>
      <c r="K7168" s="42">
        <v>80.354997746453904</v>
      </c>
      <c r="N7168" s="43"/>
    </row>
    <row r="7169" spans="1:14" x14ac:dyDescent="0.3">
      <c r="A7169" s="10" t="s">
        <v>9</v>
      </c>
      <c r="B7169" s="10" t="s">
        <v>215</v>
      </c>
      <c r="C7169" s="10" t="s">
        <v>4743</v>
      </c>
      <c r="D7169" s="10" t="s">
        <v>4762</v>
      </c>
      <c r="E7169" s="11" t="s">
        <v>6613</v>
      </c>
      <c r="F7169" s="10" t="s">
        <v>4760</v>
      </c>
      <c r="G7169" s="11" t="s">
        <v>4761</v>
      </c>
      <c r="H7169" s="42">
        <v>0</v>
      </c>
      <c r="I7169" s="42">
        <v>0</v>
      </c>
      <c r="J7169" s="42">
        <v>0</v>
      </c>
      <c r="K7169" s="42">
        <v>0</v>
      </c>
      <c r="N7169" s="43"/>
    </row>
    <row r="7170" spans="1:14" x14ac:dyDescent="0.3">
      <c r="A7170" s="10" t="s">
        <v>9</v>
      </c>
      <c r="B7170" s="10" t="s">
        <v>215</v>
      </c>
      <c r="C7170" s="10" t="s">
        <v>4743</v>
      </c>
      <c r="D7170" s="10" t="s">
        <v>4766</v>
      </c>
      <c r="E7170" s="11" t="s">
        <v>6146</v>
      </c>
      <c r="F7170" s="10" t="s">
        <v>13</v>
      </c>
      <c r="G7170" s="11" t="s">
        <v>415</v>
      </c>
      <c r="H7170" s="42">
        <v>0</v>
      </c>
      <c r="I7170" s="42">
        <v>0</v>
      </c>
      <c r="J7170" s="42">
        <v>0</v>
      </c>
      <c r="K7170" s="42">
        <v>0</v>
      </c>
      <c r="N7170" s="43"/>
    </row>
    <row r="7171" spans="1:14" x14ac:dyDescent="0.3">
      <c r="A7171" s="10" t="s">
        <v>9</v>
      </c>
      <c r="B7171" s="10" t="s">
        <v>215</v>
      </c>
      <c r="C7171" s="10" t="s">
        <v>4743</v>
      </c>
      <c r="D7171" s="10" t="s">
        <v>4766</v>
      </c>
      <c r="E7171" s="11" t="s">
        <v>6146</v>
      </c>
      <c r="F7171" s="10" t="s">
        <v>416</v>
      </c>
      <c r="G7171" s="11" t="s">
        <v>417</v>
      </c>
      <c r="H7171" s="42">
        <v>6271.1464999999998</v>
      </c>
      <c r="I7171" s="42">
        <v>12.638519865523</v>
      </c>
      <c r="J7171" s="42">
        <v>0</v>
      </c>
      <c r="K7171" s="42">
        <v>12.638519865523</v>
      </c>
      <c r="N7171" s="43"/>
    </row>
    <row r="7172" spans="1:14" x14ac:dyDescent="0.3">
      <c r="A7172" s="10" t="s">
        <v>9</v>
      </c>
      <c r="B7172" s="10" t="s">
        <v>215</v>
      </c>
      <c r="C7172" s="10" t="s">
        <v>4743</v>
      </c>
      <c r="D7172" s="10" t="s">
        <v>4766</v>
      </c>
      <c r="E7172" s="11" t="s">
        <v>6146</v>
      </c>
      <c r="F7172" s="10" t="s">
        <v>4746</v>
      </c>
      <c r="G7172" s="11" t="s">
        <v>4747</v>
      </c>
      <c r="H7172" s="42">
        <v>0</v>
      </c>
      <c r="I7172" s="42">
        <v>0</v>
      </c>
      <c r="J7172" s="42">
        <v>0</v>
      </c>
      <c r="K7172" s="42">
        <v>0</v>
      </c>
      <c r="N7172" s="43"/>
    </row>
    <row r="7173" spans="1:14" x14ac:dyDescent="0.3">
      <c r="A7173" s="10" t="s">
        <v>9</v>
      </c>
      <c r="B7173" s="10" t="s">
        <v>215</v>
      </c>
      <c r="C7173" s="10" t="s">
        <v>4743</v>
      </c>
      <c r="D7173" s="10" t="s">
        <v>4766</v>
      </c>
      <c r="E7173" s="11" t="s">
        <v>6146</v>
      </c>
      <c r="F7173" s="10" t="s">
        <v>4748</v>
      </c>
      <c r="G7173" s="11" t="s">
        <v>4749</v>
      </c>
      <c r="H7173" s="42">
        <v>29389.284100000001</v>
      </c>
      <c r="I7173" s="42">
        <v>44.015619127166403</v>
      </c>
      <c r="J7173" s="42">
        <v>0</v>
      </c>
      <c r="K7173" s="42">
        <v>44.015619127166403</v>
      </c>
      <c r="N7173" s="43"/>
    </row>
    <row r="7174" spans="1:14" x14ac:dyDescent="0.3">
      <c r="A7174" s="10" t="s">
        <v>9</v>
      </c>
      <c r="B7174" s="10" t="s">
        <v>215</v>
      </c>
      <c r="C7174" s="10" t="s">
        <v>4743</v>
      </c>
      <c r="D7174" s="10" t="s">
        <v>4766</v>
      </c>
      <c r="E7174" s="11" t="s">
        <v>6146</v>
      </c>
      <c r="F7174" s="10" t="s">
        <v>4760</v>
      </c>
      <c r="G7174" s="11" t="s">
        <v>4761</v>
      </c>
      <c r="H7174" s="42">
        <v>10167.5049</v>
      </c>
      <c r="I7174" s="42">
        <v>15.227625809146</v>
      </c>
      <c r="J7174" s="42">
        <v>0</v>
      </c>
      <c r="K7174" s="42">
        <v>15.227625809146</v>
      </c>
      <c r="N7174" s="43"/>
    </row>
    <row r="7175" spans="1:14" x14ac:dyDescent="0.3">
      <c r="A7175" s="10" t="s">
        <v>9</v>
      </c>
      <c r="B7175" s="10" t="s">
        <v>215</v>
      </c>
      <c r="C7175" s="10" t="s">
        <v>4743</v>
      </c>
      <c r="D7175" s="10" t="s">
        <v>4768</v>
      </c>
      <c r="E7175" s="11" t="s">
        <v>4995</v>
      </c>
      <c r="F7175" s="10" t="s">
        <v>13</v>
      </c>
      <c r="G7175" s="11" t="s">
        <v>415</v>
      </c>
      <c r="H7175" s="42">
        <v>0</v>
      </c>
      <c r="I7175" s="42">
        <v>0</v>
      </c>
      <c r="J7175" s="42">
        <v>0</v>
      </c>
      <c r="K7175" s="42">
        <v>0</v>
      </c>
      <c r="N7175" s="43"/>
    </row>
    <row r="7176" spans="1:14" x14ac:dyDescent="0.3">
      <c r="A7176" s="10" t="s">
        <v>9</v>
      </c>
      <c r="B7176" s="10" t="s">
        <v>215</v>
      </c>
      <c r="C7176" s="10" t="s">
        <v>4743</v>
      </c>
      <c r="D7176" s="10" t="s">
        <v>4768</v>
      </c>
      <c r="E7176" s="11" t="s">
        <v>4995</v>
      </c>
      <c r="F7176" s="10" t="s">
        <v>416</v>
      </c>
      <c r="G7176" s="11" t="s">
        <v>417</v>
      </c>
      <c r="H7176" s="42">
        <v>9845.8636000000006</v>
      </c>
      <c r="I7176" s="42">
        <v>20.0268786433492</v>
      </c>
      <c r="J7176" s="42">
        <v>0</v>
      </c>
      <c r="K7176" s="42">
        <v>20.0268786433492</v>
      </c>
      <c r="N7176" s="43"/>
    </row>
    <row r="7177" spans="1:14" x14ac:dyDescent="0.3">
      <c r="A7177" s="10" t="s">
        <v>9</v>
      </c>
      <c r="B7177" s="10" t="s">
        <v>215</v>
      </c>
      <c r="C7177" s="10" t="s">
        <v>4743</v>
      </c>
      <c r="D7177" s="10" t="s">
        <v>4768</v>
      </c>
      <c r="E7177" s="11" t="s">
        <v>4995</v>
      </c>
      <c r="F7177" s="10" t="s">
        <v>4746</v>
      </c>
      <c r="G7177" s="11" t="s">
        <v>4747</v>
      </c>
      <c r="H7177" s="42">
        <v>0</v>
      </c>
      <c r="I7177" s="42">
        <v>0</v>
      </c>
      <c r="J7177" s="42">
        <v>0</v>
      </c>
      <c r="K7177" s="42">
        <v>0</v>
      </c>
      <c r="N7177" s="43"/>
    </row>
    <row r="7178" spans="1:14" x14ac:dyDescent="0.3">
      <c r="A7178" s="10" t="s">
        <v>9</v>
      </c>
      <c r="B7178" s="10" t="s">
        <v>215</v>
      </c>
      <c r="C7178" s="10" t="s">
        <v>4743</v>
      </c>
      <c r="D7178" s="10" t="s">
        <v>4770</v>
      </c>
      <c r="E7178" s="11" t="s">
        <v>4773</v>
      </c>
      <c r="F7178" s="10" t="s">
        <v>416</v>
      </c>
      <c r="G7178" s="11" t="s">
        <v>417</v>
      </c>
      <c r="H7178" s="42">
        <v>221522.5589</v>
      </c>
      <c r="I7178" s="42">
        <v>1701.67161048817</v>
      </c>
      <c r="J7178" s="42">
        <v>10216.3169739162</v>
      </c>
      <c r="K7178" s="42">
        <v>11917.9885844044</v>
      </c>
      <c r="N7178" s="43"/>
    </row>
    <row r="7179" spans="1:14" x14ac:dyDescent="0.3">
      <c r="A7179" s="10" t="s">
        <v>9</v>
      </c>
      <c r="B7179" s="10" t="s">
        <v>215</v>
      </c>
      <c r="C7179" s="10" t="s">
        <v>4743</v>
      </c>
      <c r="D7179" s="10" t="s">
        <v>4770</v>
      </c>
      <c r="E7179" s="11" t="s">
        <v>4773</v>
      </c>
      <c r="F7179" s="10" t="s">
        <v>4746</v>
      </c>
      <c r="G7179" s="11" t="s">
        <v>4747</v>
      </c>
      <c r="H7179" s="42">
        <v>36030.777699999999</v>
      </c>
      <c r="I7179" s="42">
        <v>276.77791254928098</v>
      </c>
      <c r="J7179" s="42">
        <v>1661.6901102152899</v>
      </c>
      <c r="K7179" s="42">
        <v>1938.4680227645699</v>
      </c>
      <c r="N7179" s="43"/>
    </row>
    <row r="7180" spans="1:14" x14ac:dyDescent="0.3">
      <c r="A7180" s="10" t="s">
        <v>9</v>
      </c>
      <c r="B7180" s="10" t="s">
        <v>215</v>
      </c>
      <c r="C7180" s="10" t="s">
        <v>4743</v>
      </c>
      <c r="D7180" s="10" t="s">
        <v>4770</v>
      </c>
      <c r="E7180" s="11" t="s">
        <v>4773</v>
      </c>
      <c r="F7180" s="10" t="s">
        <v>4748</v>
      </c>
      <c r="G7180" s="11" t="s">
        <v>4749</v>
      </c>
      <c r="H7180" s="42">
        <v>166222.33910000001</v>
      </c>
      <c r="I7180" s="42">
        <v>913.07612737915895</v>
      </c>
      <c r="J7180" s="42">
        <v>0</v>
      </c>
      <c r="K7180" s="42">
        <v>913.07612737915895</v>
      </c>
      <c r="N7180" s="43"/>
    </row>
    <row r="7181" spans="1:14" x14ac:dyDescent="0.3">
      <c r="A7181" s="10" t="s">
        <v>9</v>
      </c>
      <c r="B7181" s="10" t="s">
        <v>215</v>
      </c>
      <c r="C7181" s="10" t="s">
        <v>4743</v>
      </c>
      <c r="D7181" s="10" t="s">
        <v>4770</v>
      </c>
      <c r="E7181" s="11" t="s">
        <v>4773</v>
      </c>
      <c r="F7181" s="10" t="s">
        <v>4760</v>
      </c>
      <c r="G7181" s="11" t="s">
        <v>4761</v>
      </c>
      <c r="H7181" s="42">
        <v>149050.60990000001</v>
      </c>
      <c r="I7181" s="42">
        <v>818.75008116230401</v>
      </c>
      <c r="J7181" s="42">
        <v>0</v>
      </c>
      <c r="K7181" s="42">
        <v>818.75008116230401</v>
      </c>
      <c r="N7181" s="43"/>
    </row>
    <row r="7182" spans="1:14" x14ac:dyDescent="0.3">
      <c r="A7182" s="10" t="s">
        <v>9</v>
      </c>
      <c r="B7182" s="10" t="s">
        <v>215</v>
      </c>
      <c r="C7182" s="10" t="s">
        <v>4743</v>
      </c>
      <c r="D7182" s="10" t="s">
        <v>4770</v>
      </c>
      <c r="E7182" s="11" t="s">
        <v>4773</v>
      </c>
      <c r="F7182" s="10" t="s">
        <v>4754</v>
      </c>
      <c r="G7182" s="11" t="s">
        <v>4755</v>
      </c>
      <c r="H7182" s="42">
        <v>36030.777699999999</v>
      </c>
      <c r="I7182" s="42">
        <v>276.77791254928098</v>
      </c>
      <c r="J7182" s="42">
        <v>1661.6901102152899</v>
      </c>
      <c r="K7182" s="42">
        <v>1938.4680227645699</v>
      </c>
      <c r="N7182" s="43"/>
    </row>
    <row r="7183" spans="1:14" x14ac:dyDescent="0.3">
      <c r="A7183" s="10" t="s">
        <v>9</v>
      </c>
      <c r="B7183" s="10" t="s">
        <v>215</v>
      </c>
      <c r="C7183" s="10" t="s">
        <v>4743</v>
      </c>
      <c r="D7183" s="10" t="s">
        <v>4770</v>
      </c>
      <c r="E7183" s="11" t="s">
        <v>4773</v>
      </c>
      <c r="F7183" s="10" t="s">
        <v>71</v>
      </c>
      <c r="G7183" s="11" t="s">
        <v>4778</v>
      </c>
      <c r="H7183" s="42">
        <v>36030.777699999999</v>
      </c>
      <c r="I7183" s="42">
        <v>276.77791254928098</v>
      </c>
      <c r="J7183" s="42">
        <v>1661.6901102152899</v>
      </c>
      <c r="K7183" s="42">
        <v>1938.4680227645699</v>
      </c>
      <c r="N7183" s="43"/>
    </row>
    <row r="7184" spans="1:14" x14ac:dyDescent="0.3">
      <c r="A7184" s="10" t="s">
        <v>9</v>
      </c>
      <c r="B7184" s="10" t="s">
        <v>215</v>
      </c>
      <c r="C7184" s="10" t="s">
        <v>4743</v>
      </c>
      <c r="D7184" s="10" t="s">
        <v>4772</v>
      </c>
      <c r="E7184" s="11" t="s">
        <v>6538</v>
      </c>
      <c r="F7184" s="10" t="s">
        <v>416</v>
      </c>
      <c r="G7184" s="11" t="s">
        <v>417</v>
      </c>
      <c r="H7184" s="42">
        <v>4390.8473999999997</v>
      </c>
      <c r="I7184" s="42">
        <v>22.9700874729335</v>
      </c>
      <c r="J7184" s="42">
        <v>0</v>
      </c>
      <c r="K7184" s="42">
        <v>22.9700874729335</v>
      </c>
      <c r="N7184" s="43"/>
    </row>
    <row r="7185" spans="1:14" x14ac:dyDescent="0.3">
      <c r="A7185" s="10" t="s">
        <v>9</v>
      </c>
      <c r="B7185" s="10" t="s">
        <v>215</v>
      </c>
      <c r="C7185" s="10" t="s">
        <v>4743</v>
      </c>
      <c r="D7185" s="10" t="s">
        <v>4772</v>
      </c>
      <c r="E7185" s="11" t="s">
        <v>6538</v>
      </c>
      <c r="F7185" s="10" t="s">
        <v>4746</v>
      </c>
      <c r="G7185" s="11" t="s">
        <v>4747</v>
      </c>
      <c r="H7185" s="42">
        <v>12996.9082</v>
      </c>
      <c r="I7185" s="42">
        <v>67.9914589198832</v>
      </c>
      <c r="J7185" s="42">
        <v>0</v>
      </c>
      <c r="K7185" s="42">
        <v>67.9914589198832</v>
      </c>
      <c r="N7185" s="43"/>
    </row>
    <row r="7186" spans="1:14" x14ac:dyDescent="0.3">
      <c r="A7186" s="10" t="s">
        <v>9</v>
      </c>
      <c r="B7186" s="10" t="s">
        <v>215</v>
      </c>
      <c r="C7186" s="10" t="s">
        <v>4743</v>
      </c>
      <c r="D7186" s="10" t="s">
        <v>4772</v>
      </c>
      <c r="E7186" s="11" t="s">
        <v>6538</v>
      </c>
      <c r="F7186" s="10" t="s">
        <v>4748</v>
      </c>
      <c r="G7186" s="11" t="s">
        <v>4749</v>
      </c>
      <c r="H7186" s="42">
        <v>17847.495200000001</v>
      </c>
      <c r="I7186" s="42">
        <v>69.042276923076898</v>
      </c>
      <c r="J7186" s="42">
        <v>0</v>
      </c>
      <c r="K7186" s="42">
        <v>69.042276923076898</v>
      </c>
      <c r="N7186" s="43"/>
    </row>
    <row r="7187" spans="1:14" x14ac:dyDescent="0.3">
      <c r="A7187" s="10" t="s">
        <v>9</v>
      </c>
      <c r="B7187" s="10" t="s">
        <v>215</v>
      </c>
      <c r="C7187" s="10" t="s">
        <v>4743</v>
      </c>
      <c r="D7187" s="10" t="s">
        <v>4772</v>
      </c>
      <c r="E7187" s="11" t="s">
        <v>6538</v>
      </c>
      <c r="F7187" s="10" t="s">
        <v>4760</v>
      </c>
      <c r="G7187" s="11" t="s">
        <v>4761</v>
      </c>
      <c r="H7187" s="42">
        <v>10594.4036</v>
      </c>
      <c r="I7187" s="42">
        <v>40.984000000000002</v>
      </c>
      <c r="J7187" s="42">
        <v>0</v>
      </c>
      <c r="K7187" s="42">
        <v>40.984000000000002</v>
      </c>
      <c r="N7187" s="43"/>
    </row>
    <row r="7188" spans="1:14" x14ac:dyDescent="0.3">
      <c r="A7188" s="10" t="s">
        <v>9</v>
      </c>
      <c r="B7188" s="10" t="s">
        <v>215</v>
      </c>
      <c r="C7188" s="10" t="s">
        <v>4743</v>
      </c>
      <c r="D7188" s="10" t="s">
        <v>4774</v>
      </c>
      <c r="E7188" s="11" t="s">
        <v>4854</v>
      </c>
      <c r="F7188" s="10" t="s">
        <v>416</v>
      </c>
      <c r="G7188" s="11" t="s">
        <v>417</v>
      </c>
      <c r="H7188" s="42">
        <v>17790.4745</v>
      </c>
      <c r="I7188" s="42">
        <v>78.656023647489704</v>
      </c>
      <c r="J7188" s="42">
        <v>0</v>
      </c>
      <c r="K7188" s="42">
        <v>78.656023647489704</v>
      </c>
      <c r="N7188" s="43"/>
    </row>
    <row r="7189" spans="1:14" x14ac:dyDescent="0.3">
      <c r="A7189" s="10" t="s">
        <v>9</v>
      </c>
      <c r="B7189" s="10" t="s">
        <v>215</v>
      </c>
      <c r="C7189" s="10" t="s">
        <v>4743</v>
      </c>
      <c r="D7189" s="10" t="s">
        <v>4774</v>
      </c>
      <c r="E7189" s="11" t="s">
        <v>4854</v>
      </c>
      <c r="F7189" s="10" t="s">
        <v>4746</v>
      </c>
      <c r="G7189" s="11" t="s">
        <v>4747</v>
      </c>
      <c r="H7189" s="42">
        <v>0</v>
      </c>
      <c r="I7189" s="42">
        <v>0</v>
      </c>
      <c r="J7189" s="42">
        <v>0</v>
      </c>
      <c r="K7189" s="42">
        <v>0</v>
      </c>
      <c r="N7189" s="43"/>
    </row>
    <row r="7190" spans="1:14" x14ac:dyDescent="0.3">
      <c r="A7190" s="10" t="s">
        <v>9</v>
      </c>
      <c r="B7190" s="10" t="s">
        <v>215</v>
      </c>
      <c r="C7190" s="10" t="s">
        <v>4743</v>
      </c>
      <c r="D7190" s="10" t="s">
        <v>4774</v>
      </c>
      <c r="E7190" s="11" t="s">
        <v>4854</v>
      </c>
      <c r="F7190" s="10" t="s">
        <v>4748</v>
      </c>
      <c r="G7190" s="11" t="s">
        <v>4749</v>
      </c>
      <c r="H7190" s="42">
        <v>48197.663</v>
      </c>
      <c r="I7190" s="42">
        <v>213.09361508580099</v>
      </c>
      <c r="J7190" s="42">
        <v>0</v>
      </c>
      <c r="K7190" s="42">
        <v>213.09361508580099</v>
      </c>
      <c r="N7190" s="43"/>
    </row>
    <row r="7191" spans="1:14" x14ac:dyDescent="0.3">
      <c r="A7191" s="10" t="s">
        <v>9</v>
      </c>
      <c r="B7191" s="10" t="s">
        <v>215</v>
      </c>
      <c r="C7191" s="10" t="s">
        <v>4743</v>
      </c>
      <c r="D7191" s="10" t="s">
        <v>4774</v>
      </c>
      <c r="E7191" s="11" t="s">
        <v>4854</v>
      </c>
      <c r="F7191" s="10" t="s">
        <v>4760</v>
      </c>
      <c r="G7191" s="11" t="s">
        <v>4761</v>
      </c>
      <c r="H7191" s="42">
        <v>8532.1664000000001</v>
      </c>
      <c r="I7191" s="42">
        <v>37.722786851347102</v>
      </c>
      <c r="J7191" s="42">
        <v>0</v>
      </c>
      <c r="K7191" s="42">
        <v>37.722786851347102</v>
      </c>
      <c r="N7191" s="43"/>
    </row>
    <row r="7192" spans="1:14" x14ac:dyDescent="0.3">
      <c r="A7192" s="10" t="s">
        <v>9</v>
      </c>
      <c r="B7192" s="10" t="s">
        <v>215</v>
      </c>
      <c r="C7192" s="10" t="s">
        <v>4779</v>
      </c>
      <c r="D7192" s="10" t="s">
        <v>6614</v>
      </c>
      <c r="E7192" s="11" t="s">
        <v>6615</v>
      </c>
      <c r="F7192" s="10" t="s">
        <v>416</v>
      </c>
      <c r="G7192" s="11" t="s">
        <v>417</v>
      </c>
      <c r="H7192" s="42">
        <v>7095515.2067</v>
      </c>
      <c r="I7192" s="42">
        <v>70434.837637137403</v>
      </c>
      <c r="J7192" s="42">
        <v>700416.52769783302</v>
      </c>
      <c r="K7192" s="42">
        <v>770851.36533497099</v>
      </c>
      <c r="N7192" s="43"/>
    </row>
    <row r="7193" spans="1:14" x14ac:dyDescent="0.3">
      <c r="A7193" s="10" t="s">
        <v>9</v>
      </c>
      <c r="B7193" s="10" t="s">
        <v>215</v>
      </c>
      <c r="C7193" s="10" t="s">
        <v>4779</v>
      </c>
      <c r="D7193" s="10" t="s">
        <v>6614</v>
      </c>
      <c r="E7193" s="11" t="s">
        <v>6615</v>
      </c>
      <c r="F7193" s="10" t="s">
        <v>244</v>
      </c>
      <c r="G7193" s="11" t="s">
        <v>656</v>
      </c>
      <c r="H7193" s="42">
        <v>314642.75579999998</v>
      </c>
      <c r="I7193" s="42">
        <v>3123.35479114908</v>
      </c>
      <c r="J7193" s="42">
        <v>0</v>
      </c>
      <c r="K7193" s="42">
        <v>3123.35479114908</v>
      </c>
      <c r="N7193" s="43"/>
    </row>
    <row r="7194" spans="1:14" x14ac:dyDescent="0.3">
      <c r="A7194" s="10" t="s">
        <v>9</v>
      </c>
      <c r="B7194" s="10" t="s">
        <v>215</v>
      </c>
      <c r="C7194" s="10" t="s">
        <v>4779</v>
      </c>
      <c r="D7194" s="10" t="s">
        <v>6614</v>
      </c>
      <c r="E7194" s="11" t="s">
        <v>6615</v>
      </c>
      <c r="F7194" s="10" t="s">
        <v>4782</v>
      </c>
      <c r="G7194" s="11" t="s">
        <v>4783</v>
      </c>
      <c r="H7194" s="42">
        <v>0</v>
      </c>
      <c r="I7194" s="42">
        <v>0</v>
      </c>
      <c r="J7194" s="42">
        <v>0</v>
      </c>
      <c r="K7194" s="42">
        <v>0</v>
      </c>
      <c r="N7194" s="43"/>
    </row>
    <row r="7195" spans="1:14" x14ac:dyDescent="0.3">
      <c r="A7195" s="10" t="s">
        <v>9</v>
      </c>
      <c r="B7195" s="10" t="s">
        <v>215</v>
      </c>
      <c r="C7195" s="10" t="s">
        <v>4779</v>
      </c>
      <c r="D7195" s="10" t="s">
        <v>6614</v>
      </c>
      <c r="E7195" s="11" t="s">
        <v>6615</v>
      </c>
      <c r="F7195" s="10" t="s">
        <v>4784</v>
      </c>
      <c r="G7195" s="11" t="s">
        <v>4785</v>
      </c>
      <c r="H7195" s="42">
        <v>0</v>
      </c>
      <c r="I7195" s="42">
        <v>0</v>
      </c>
      <c r="J7195" s="42">
        <v>0</v>
      </c>
      <c r="K7195" s="42">
        <v>0</v>
      </c>
      <c r="N7195" s="43"/>
    </row>
    <row r="7196" spans="1:14" x14ac:dyDescent="0.3">
      <c r="A7196" s="10" t="s">
        <v>9</v>
      </c>
      <c r="B7196" s="10" t="s">
        <v>215</v>
      </c>
      <c r="C7196" s="10" t="s">
        <v>4779</v>
      </c>
      <c r="D7196" s="10" t="s">
        <v>6614</v>
      </c>
      <c r="E7196" s="11" t="s">
        <v>6615</v>
      </c>
      <c r="F7196" s="10" t="s">
        <v>4731</v>
      </c>
      <c r="G7196" s="11" t="s">
        <v>4732</v>
      </c>
      <c r="H7196" s="42">
        <v>0</v>
      </c>
      <c r="I7196" s="42">
        <v>0</v>
      </c>
      <c r="J7196" s="42">
        <v>0</v>
      </c>
      <c r="K7196" s="42">
        <v>0</v>
      </c>
      <c r="N7196" s="43"/>
    </row>
    <row r="7197" spans="1:14" x14ac:dyDescent="0.3">
      <c r="A7197" s="10" t="s">
        <v>9</v>
      </c>
      <c r="B7197" s="10" t="s">
        <v>215</v>
      </c>
      <c r="C7197" s="10" t="s">
        <v>4779</v>
      </c>
      <c r="D7197" s="10" t="s">
        <v>6614</v>
      </c>
      <c r="E7197" s="11" t="s">
        <v>6615</v>
      </c>
      <c r="F7197" s="10" t="s">
        <v>4786</v>
      </c>
      <c r="G7197" s="11" t="s">
        <v>4787</v>
      </c>
      <c r="H7197" s="42">
        <v>1155188.4034</v>
      </c>
      <c r="I7197" s="42">
        <v>11467.174018932999</v>
      </c>
      <c r="J7197" s="42">
        <v>114031.613875874</v>
      </c>
      <c r="K7197" s="42">
        <v>125498.787894807</v>
      </c>
      <c r="N7197" s="43"/>
    </row>
    <row r="7198" spans="1:14" x14ac:dyDescent="0.3">
      <c r="A7198" s="10" t="s">
        <v>9</v>
      </c>
      <c r="B7198" s="10" t="s">
        <v>215</v>
      </c>
      <c r="C7198" s="10" t="s">
        <v>4779</v>
      </c>
      <c r="D7198" s="10" t="s">
        <v>6614</v>
      </c>
      <c r="E7198" s="11" t="s">
        <v>6615</v>
      </c>
      <c r="F7198" s="10" t="s">
        <v>4794</v>
      </c>
      <c r="G7198" s="11" t="s">
        <v>4795</v>
      </c>
      <c r="H7198" s="42">
        <v>213828.6483</v>
      </c>
      <c r="I7198" s="42">
        <v>2122.6064192911099</v>
      </c>
      <c r="J7198" s="42">
        <v>21107.5749975908</v>
      </c>
      <c r="K7198" s="42">
        <v>23230.1814168819</v>
      </c>
      <c r="N7198" s="43"/>
    </row>
    <row r="7199" spans="1:14" x14ac:dyDescent="0.3">
      <c r="A7199" s="10" t="s">
        <v>9</v>
      </c>
      <c r="B7199" s="10" t="s">
        <v>215</v>
      </c>
      <c r="C7199" s="10" t="s">
        <v>4779</v>
      </c>
      <c r="D7199" s="10" t="s">
        <v>6614</v>
      </c>
      <c r="E7199" s="11" t="s">
        <v>6615</v>
      </c>
      <c r="F7199" s="10" t="s">
        <v>4739</v>
      </c>
      <c r="G7199" s="11" t="s">
        <v>4740</v>
      </c>
      <c r="H7199" s="42">
        <v>1057584.9362000001</v>
      </c>
      <c r="I7199" s="42">
        <v>10498.296614331701</v>
      </c>
      <c r="J7199" s="42">
        <v>104396.92498808401</v>
      </c>
      <c r="K7199" s="42">
        <v>114895.221602416</v>
      </c>
      <c r="N7199" s="43"/>
    </row>
    <row r="7200" spans="1:14" x14ac:dyDescent="0.3">
      <c r="A7200" s="10" t="s">
        <v>9</v>
      </c>
      <c r="B7200" s="10" t="s">
        <v>215</v>
      </c>
      <c r="C7200" s="10" t="s">
        <v>4779</v>
      </c>
      <c r="D7200" s="10" t="s">
        <v>6614</v>
      </c>
      <c r="E7200" s="11" t="s">
        <v>6615</v>
      </c>
      <c r="F7200" s="10" t="s">
        <v>5076</v>
      </c>
      <c r="G7200" s="11" t="s">
        <v>5077</v>
      </c>
      <c r="H7200" s="42">
        <v>207407.3676</v>
      </c>
      <c r="I7200" s="42">
        <v>2058.8644847778601</v>
      </c>
      <c r="J7200" s="42">
        <v>20473.713886552101</v>
      </c>
      <c r="K7200" s="42">
        <v>22532.578371329899</v>
      </c>
      <c r="N7200" s="43"/>
    </row>
    <row r="7201" spans="1:14" x14ac:dyDescent="0.3">
      <c r="A7201" s="10" t="s">
        <v>9</v>
      </c>
      <c r="B7201" s="10" t="s">
        <v>215</v>
      </c>
      <c r="C7201" s="10" t="s">
        <v>4779</v>
      </c>
      <c r="D7201" s="10" t="s">
        <v>6614</v>
      </c>
      <c r="E7201" s="11" t="s">
        <v>6615</v>
      </c>
      <c r="F7201" s="10" t="s">
        <v>4788</v>
      </c>
      <c r="G7201" s="11" t="s">
        <v>4789</v>
      </c>
      <c r="H7201" s="42">
        <v>0</v>
      </c>
      <c r="I7201" s="42">
        <v>0</v>
      </c>
      <c r="J7201" s="42">
        <v>0</v>
      </c>
      <c r="K7201" s="42">
        <v>0</v>
      </c>
      <c r="N7201" s="43"/>
    </row>
    <row r="7202" spans="1:14" x14ac:dyDescent="0.3">
      <c r="A7202" s="10" t="s">
        <v>9</v>
      </c>
      <c r="B7202" s="10" t="s">
        <v>215</v>
      </c>
      <c r="C7202" s="10" t="s">
        <v>4779</v>
      </c>
      <c r="D7202" s="10" t="s">
        <v>6614</v>
      </c>
      <c r="E7202" s="11" t="s">
        <v>6615</v>
      </c>
      <c r="F7202" s="10" t="s">
        <v>4741</v>
      </c>
      <c r="G7202" s="11" t="s">
        <v>4742</v>
      </c>
      <c r="H7202" s="42">
        <v>321064.03649999999</v>
      </c>
      <c r="I7202" s="42">
        <v>3187.0967256623298</v>
      </c>
      <c r="J7202" s="42">
        <v>31693.0555519382</v>
      </c>
      <c r="K7202" s="42">
        <v>34880.1522776005</v>
      </c>
      <c r="N7202" s="43"/>
    </row>
    <row r="7203" spans="1:14" x14ac:dyDescent="0.3">
      <c r="A7203" s="10" t="s">
        <v>9</v>
      </c>
      <c r="B7203" s="10" t="s">
        <v>215</v>
      </c>
      <c r="C7203" s="10" t="s">
        <v>4779</v>
      </c>
      <c r="D7203" s="10" t="s">
        <v>4733</v>
      </c>
      <c r="E7203" s="11" t="s">
        <v>6616</v>
      </c>
      <c r="F7203" s="10" t="s">
        <v>416</v>
      </c>
      <c r="G7203" s="11" t="s">
        <v>417</v>
      </c>
      <c r="H7203" s="42">
        <v>6461.317</v>
      </c>
      <c r="I7203" s="42">
        <v>1.22566888685734</v>
      </c>
      <c r="J7203" s="42">
        <v>343.44131295981902</v>
      </c>
      <c r="K7203" s="42">
        <v>344.66698184667598</v>
      </c>
      <c r="N7203" s="43"/>
    </row>
    <row r="7204" spans="1:14" x14ac:dyDescent="0.3">
      <c r="A7204" s="10" t="s">
        <v>9</v>
      </c>
      <c r="B7204" s="10" t="s">
        <v>215</v>
      </c>
      <c r="C7204" s="10" t="s">
        <v>4779</v>
      </c>
      <c r="D7204" s="10" t="s">
        <v>4733</v>
      </c>
      <c r="E7204" s="11" t="s">
        <v>6616</v>
      </c>
      <c r="F7204" s="10" t="s">
        <v>4731</v>
      </c>
      <c r="G7204" s="11" t="s">
        <v>4732</v>
      </c>
      <c r="H7204" s="42">
        <v>0</v>
      </c>
      <c r="I7204" s="42">
        <v>0</v>
      </c>
      <c r="J7204" s="42">
        <v>0</v>
      </c>
      <c r="K7204" s="42">
        <v>0</v>
      </c>
      <c r="N7204" s="43"/>
    </row>
    <row r="7205" spans="1:14" x14ac:dyDescent="0.3">
      <c r="A7205" s="10" t="s">
        <v>9</v>
      </c>
      <c r="B7205" s="10" t="s">
        <v>215</v>
      </c>
      <c r="C7205" s="10" t="s">
        <v>4779</v>
      </c>
      <c r="D7205" s="10" t="s">
        <v>4733</v>
      </c>
      <c r="E7205" s="11" t="s">
        <v>6616</v>
      </c>
      <c r="F7205" s="10" t="s">
        <v>4786</v>
      </c>
      <c r="G7205" s="11" t="s">
        <v>4787</v>
      </c>
      <c r="H7205" s="42">
        <v>0</v>
      </c>
      <c r="I7205" s="42">
        <v>0</v>
      </c>
      <c r="J7205" s="42">
        <v>0</v>
      </c>
      <c r="K7205" s="42">
        <v>0</v>
      </c>
      <c r="N7205" s="43"/>
    </row>
    <row r="7206" spans="1:14" x14ac:dyDescent="0.3">
      <c r="A7206" s="10" t="s">
        <v>9</v>
      </c>
      <c r="B7206" s="10" t="s">
        <v>215</v>
      </c>
      <c r="C7206" s="10" t="s">
        <v>4779</v>
      </c>
      <c r="D7206" s="10" t="s">
        <v>4733</v>
      </c>
      <c r="E7206" s="11" t="s">
        <v>6616</v>
      </c>
      <c r="F7206" s="10" t="s">
        <v>4741</v>
      </c>
      <c r="G7206" s="11" t="s">
        <v>4742</v>
      </c>
      <c r="H7206" s="42">
        <v>360.5369</v>
      </c>
      <c r="I7206" s="42">
        <v>6.8391450089242994E-2</v>
      </c>
      <c r="J7206" s="42">
        <v>19.1637804187889</v>
      </c>
      <c r="K7206" s="42">
        <v>19.232171868878101</v>
      </c>
      <c r="N7206" s="43"/>
    </row>
    <row r="7207" spans="1:14" x14ac:dyDescent="0.3">
      <c r="A7207" s="10" t="s">
        <v>9</v>
      </c>
      <c r="B7207" s="10" t="s">
        <v>215</v>
      </c>
      <c r="C7207" s="10" t="s">
        <v>4779</v>
      </c>
      <c r="D7207" s="10" t="s">
        <v>6081</v>
      </c>
      <c r="E7207" s="11" t="s">
        <v>6617</v>
      </c>
      <c r="F7207" s="10" t="s">
        <v>13</v>
      </c>
      <c r="G7207" s="11" t="s">
        <v>415</v>
      </c>
      <c r="H7207" s="42">
        <v>0</v>
      </c>
      <c r="I7207" s="42">
        <v>0</v>
      </c>
      <c r="J7207" s="42">
        <v>0</v>
      </c>
      <c r="K7207" s="42">
        <v>0</v>
      </c>
      <c r="N7207" s="43"/>
    </row>
    <row r="7208" spans="1:14" x14ac:dyDescent="0.3">
      <c r="A7208" s="10" t="s">
        <v>9</v>
      </c>
      <c r="B7208" s="10" t="s">
        <v>215</v>
      </c>
      <c r="C7208" s="10" t="s">
        <v>4779</v>
      </c>
      <c r="D7208" s="10" t="s">
        <v>6081</v>
      </c>
      <c r="E7208" s="11" t="s">
        <v>6617</v>
      </c>
      <c r="F7208" s="10" t="s">
        <v>416</v>
      </c>
      <c r="G7208" s="11" t="s">
        <v>417</v>
      </c>
      <c r="H7208" s="42">
        <v>70736.912299999996</v>
      </c>
      <c r="I7208" s="42">
        <v>850.80339412854801</v>
      </c>
      <c r="J7208" s="42">
        <v>0</v>
      </c>
      <c r="K7208" s="42">
        <v>850.80339412854801</v>
      </c>
      <c r="N7208" s="43"/>
    </row>
    <row r="7209" spans="1:14" x14ac:dyDescent="0.3">
      <c r="A7209" s="10" t="s">
        <v>9</v>
      </c>
      <c r="B7209" s="10" t="s">
        <v>215</v>
      </c>
      <c r="C7209" s="10" t="s">
        <v>4779</v>
      </c>
      <c r="D7209" s="10" t="s">
        <v>6081</v>
      </c>
      <c r="E7209" s="11" t="s">
        <v>6617</v>
      </c>
      <c r="F7209" s="10" t="s">
        <v>4731</v>
      </c>
      <c r="G7209" s="11" t="s">
        <v>4732</v>
      </c>
      <c r="H7209" s="42">
        <v>0</v>
      </c>
      <c r="I7209" s="42">
        <v>0</v>
      </c>
      <c r="J7209" s="42">
        <v>0</v>
      </c>
      <c r="K7209" s="42">
        <v>0</v>
      </c>
      <c r="N7209" s="43"/>
    </row>
    <row r="7210" spans="1:14" x14ac:dyDescent="0.3">
      <c r="A7210" s="10" t="s">
        <v>9</v>
      </c>
      <c r="B7210" s="10" t="s">
        <v>215</v>
      </c>
      <c r="C7210" s="10" t="s">
        <v>4779</v>
      </c>
      <c r="D7210" s="10" t="s">
        <v>6081</v>
      </c>
      <c r="E7210" s="11" t="s">
        <v>6617</v>
      </c>
      <c r="F7210" s="10" t="s">
        <v>4786</v>
      </c>
      <c r="G7210" s="11" t="s">
        <v>4787</v>
      </c>
      <c r="H7210" s="42">
        <v>0</v>
      </c>
      <c r="I7210" s="42">
        <v>0</v>
      </c>
      <c r="J7210" s="42">
        <v>0</v>
      </c>
      <c r="K7210" s="42">
        <v>0</v>
      </c>
      <c r="N7210" s="43"/>
    </row>
    <row r="7211" spans="1:14" x14ac:dyDescent="0.3">
      <c r="A7211" s="10" t="s">
        <v>9</v>
      </c>
      <c r="B7211" s="10" t="s">
        <v>215</v>
      </c>
      <c r="C7211" s="10" t="s">
        <v>4779</v>
      </c>
      <c r="D7211" s="10" t="s">
        <v>6081</v>
      </c>
      <c r="E7211" s="11" t="s">
        <v>6617</v>
      </c>
      <c r="F7211" s="10" t="s">
        <v>4788</v>
      </c>
      <c r="G7211" s="11" t="s">
        <v>4789</v>
      </c>
      <c r="H7211" s="42">
        <v>0</v>
      </c>
      <c r="I7211" s="42">
        <v>0</v>
      </c>
      <c r="J7211" s="42">
        <v>0</v>
      </c>
      <c r="K7211" s="42">
        <v>0</v>
      </c>
      <c r="N7211" s="43"/>
    </row>
    <row r="7212" spans="1:14" x14ac:dyDescent="0.3">
      <c r="A7212" s="10" t="s">
        <v>9</v>
      </c>
      <c r="B7212" s="10" t="s">
        <v>215</v>
      </c>
      <c r="C7212" s="10" t="s">
        <v>4779</v>
      </c>
      <c r="D7212" s="10" t="s">
        <v>6081</v>
      </c>
      <c r="E7212" s="11" t="s">
        <v>6617</v>
      </c>
      <c r="F7212" s="10" t="s">
        <v>4741</v>
      </c>
      <c r="G7212" s="11" t="s">
        <v>4742</v>
      </c>
      <c r="H7212" s="42">
        <v>6459.3095999999996</v>
      </c>
      <c r="I7212" s="42">
        <v>77.690732468545804</v>
      </c>
      <c r="J7212" s="42">
        <v>0</v>
      </c>
      <c r="K7212" s="42">
        <v>77.690732468545804</v>
      </c>
      <c r="N7212" s="43"/>
    </row>
    <row r="7213" spans="1:14" x14ac:dyDescent="0.3">
      <c r="A7213" s="10" t="s">
        <v>9</v>
      </c>
      <c r="B7213" s="10" t="s">
        <v>215</v>
      </c>
      <c r="C7213" s="10" t="s">
        <v>4779</v>
      </c>
      <c r="D7213" s="10" t="s">
        <v>4812</v>
      </c>
      <c r="E7213" s="11" t="s">
        <v>6618</v>
      </c>
      <c r="F7213" s="10" t="s">
        <v>13</v>
      </c>
      <c r="G7213" s="11" t="s">
        <v>415</v>
      </c>
      <c r="H7213" s="42">
        <v>0</v>
      </c>
      <c r="I7213" s="42">
        <v>0</v>
      </c>
      <c r="J7213" s="42">
        <v>0</v>
      </c>
      <c r="K7213" s="42">
        <v>0</v>
      </c>
      <c r="N7213" s="43"/>
    </row>
    <row r="7214" spans="1:14" x14ac:dyDescent="0.3">
      <c r="A7214" s="10" t="s">
        <v>9</v>
      </c>
      <c r="B7214" s="10" t="s">
        <v>215</v>
      </c>
      <c r="C7214" s="10" t="s">
        <v>4779</v>
      </c>
      <c r="D7214" s="10" t="s">
        <v>4812</v>
      </c>
      <c r="E7214" s="11" t="s">
        <v>6618</v>
      </c>
      <c r="F7214" s="10" t="s">
        <v>416</v>
      </c>
      <c r="G7214" s="11" t="s">
        <v>417</v>
      </c>
      <c r="H7214" s="42">
        <v>201416.61069999999</v>
      </c>
      <c r="I7214" s="42">
        <v>2913.6259513355999</v>
      </c>
      <c r="J7214" s="42">
        <v>9372.3515136842907</v>
      </c>
      <c r="K7214" s="42">
        <v>12285.9774650199</v>
      </c>
      <c r="N7214" s="43"/>
    </row>
    <row r="7215" spans="1:14" x14ac:dyDescent="0.3">
      <c r="A7215" s="10" t="s">
        <v>9</v>
      </c>
      <c r="B7215" s="10" t="s">
        <v>215</v>
      </c>
      <c r="C7215" s="10" t="s">
        <v>4779</v>
      </c>
      <c r="D7215" s="10" t="s">
        <v>4812</v>
      </c>
      <c r="E7215" s="11" t="s">
        <v>6618</v>
      </c>
      <c r="F7215" s="10" t="s">
        <v>4731</v>
      </c>
      <c r="G7215" s="11" t="s">
        <v>4732</v>
      </c>
      <c r="H7215" s="42">
        <v>0</v>
      </c>
      <c r="I7215" s="42">
        <v>0</v>
      </c>
      <c r="J7215" s="42">
        <v>0</v>
      </c>
      <c r="K7215" s="42">
        <v>0</v>
      </c>
      <c r="N7215" s="43"/>
    </row>
    <row r="7216" spans="1:14" x14ac:dyDescent="0.3">
      <c r="A7216" s="10" t="s">
        <v>9</v>
      </c>
      <c r="B7216" s="10" t="s">
        <v>215</v>
      </c>
      <c r="C7216" s="10" t="s">
        <v>4779</v>
      </c>
      <c r="D7216" s="10" t="s">
        <v>4812</v>
      </c>
      <c r="E7216" s="11" t="s">
        <v>6618</v>
      </c>
      <c r="F7216" s="10" t="s">
        <v>4786</v>
      </c>
      <c r="G7216" s="11" t="s">
        <v>4787</v>
      </c>
      <c r="H7216" s="42">
        <v>0</v>
      </c>
      <c r="I7216" s="42">
        <v>0</v>
      </c>
      <c r="J7216" s="42">
        <v>0</v>
      </c>
      <c r="K7216" s="42">
        <v>0</v>
      </c>
      <c r="N7216" s="43"/>
    </row>
    <row r="7217" spans="1:14" x14ac:dyDescent="0.3">
      <c r="A7217" s="10" t="s">
        <v>9</v>
      </c>
      <c r="B7217" s="10" t="s">
        <v>215</v>
      </c>
      <c r="C7217" s="10" t="s">
        <v>4779</v>
      </c>
      <c r="D7217" s="10" t="s">
        <v>4812</v>
      </c>
      <c r="E7217" s="11" t="s">
        <v>6618</v>
      </c>
      <c r="F7217" s="10" t="s">
        <v>4788</v>
      </c>
      <c r="G7217" s="11" t="s">
        <v>4789</v>
      </c>
      <c r="H7217" s="42">
        <v>0</v>
      </c>
      <c r="I7217" s="42">
        <v>0</v>
      </c>
      <c r="J7217" s="42">
        <v>0</v>
      </c>
      <c r="K7217" s="42">
        <v>0</v>
      </c>
      <c r="N7217" s="43"/>
    </row>
    <row r="7218" spans="1:14" x14ac:dyDescent="0.3">
      <c r="A7218" s="10" t="s">
        <v>9</v>
      </c>
      <c r="B7218" s="10" t="s">
        <v>215</v>
      </c>
      <c r="C7218" s="10" t="s">
        <v>4779</v>
      </c>
      <c r="D7218" s="10" t="s">
        <v>4812</v>
      </c>
      <c r="E7218" s="11" t="s">
        <v>6618</v>
      </c>
      <c r="F7218" s="10" t="s">
        <v>4741</v>
      </c>
      <c r="G7218" s="11" t="s">
        <v>4742</v>
      </c>
      <c r="H7218" s="42">
        <v>11009.982</v>
      </c>
      <c r="I7218" s="42">
        <v>159.26675146690701</v>
      </c>
      <c r="J7218" s="42">
        <v>512.31832916170902</v>
      </c>
      <c r="K7218" s="42">
        <v>671.58508062861597</v>
      </c>
      <c r="N7218" s="43"/>
    </row>
    <row r="7219" spans="1:14" x14ac:dyDescent="0.3">
      <c r="A7219" s="10" t="s">
        <v>9</v>
      </c>
      <c r="B7219" s="10" t="s">
        <v>215</v>
      </c>
      <c r="C7219" s="10" t="s">
        <v>4779</v>
      </c>
      <c r="D7219" s="10" t="s">
        <v>6619</v>
      </c>
      <c r="E7219" s="11" t="s">
        <v>6620</v>
      </c>
      <c r="F7219" s="10" t="s">
        <v>13</v>
      </c>
      <c r="G7219" s="11" t="s">
        <v>415</v>
      </c>
      <c r="H7219" s="42">
        <v>0</v>
      </c>
      <c r="I7219" s="42">
        <v>0</v>
      </c>
      <c r="J7219" s="42">
        <v>0</v>
      </c>
      <c r="K7219" s="42">
        <v>0</v>
      </c>
      <c r="N7219" s="43"/>
    </row>
    <row r="7220" spans="1:14" x14ac:dyDescent="0.3">
      <c r="A7220" s="10" t="s">
        <v>9</v>
      </c>
      <c r="B7220" s="10" t="s">
        <v>215</v>
      </c>
      <c r="C7220" s="10" t="s">
        <v>4779</v>
      </c>
      <c r="D7220" s="10" t="s">
        <v>6619</v>
      </c>
      <c r="E7220" s="11" t="s">
        <v>6620</v>
      </c>
      <c r="F7220" s="10" t="s">
        <v>416</v>
      </c>
      <c r="G7220" s="11" t="s">
        <v>417</v>
      </c>
      <c r="H7220" s="42">
        <v>64469.7071</v>
      </c>
      <c r="I7220" s="42">
        <v>656.872448382583</v>
      </c>
      <c r="J7220" s="42">
        <v>1873.57599525162</v>
      </c>
      <c r="K7220" s="42">
        <v>2530.44844363421</v>
      </c>
      <c r="N7220" s="43"/>
    </row>
    <row r="7221" spans="1:14" x14ac:dyDescent="0.3">
      <c r="A7221" s="10" t="s">
        <v>9</v>
      </c>
      <c r="B7221" s="10" t="s">
        <v>215</v>
      </c>
      <c r="C7221" s="10" t="s">
        <v>4779</v>
      </c>
      <c r="D7221" s="10" t="s">
        <v>6619</v>
      </c>
      <c r="E7221" s="11" t="s">
        <v>6620</v>
      </c>
      <c r="F7221" s="10" t="s">
        <v>4731</v>
      </c>
      <c r="G7221" s="11" t="s">
        <v>4732</v>
      </c>
      <c r="H7221" s="42">
        <v>0</v>
      </c>
      <c r="I7221" s="42">
        <v>0</v>
      </c>
      <c r="J7221" s="42">
        <v>0</v>
      </c>
      <c r="K7221" s="42">
        <v>0</v>
      </c>
      <c r="N7221" s="43"/>
    </row>
    <row r="7222" spans="1:14" x14ac:dyDescent="0.3">
      <c r="A7222" s="10" t="s">
        <v>9</v>
      </c>
      <c r="B7222" s="10" t="s">
        <v>215</v>
      </c>
      <c r="C7222" s="10" t="s">
        <v>4779</v>
      </c>
      <c r="D7222" s="10" t="s">
        <v>6619</v>
      </c>
      <c r="E7222" s="11" t="s">
        <v>6620</v>
      </c>
      <c r="F7222" s="10" t="s">
        <v>4786</v>
      </c>
      <c r="G7222" s="11" t="s">
        <v>4787</v>
      </c>
      <c r="H7222" s="42">
        <v>22068.5347</v>
      </c>
      <c r="I7222" s="42">
        <v>224.85308347818699</v>
      </c>
      <c r="J7222" s="42">
        <v>641.34116250476995</v>
      </c>
      <c r="K7222" s="42">
        <v>866.194245982957</v>
      </c>
      <c r="N7222" s="43"/>
    </row>
    <row r="7223" spans="1:14" x14ac:dyDescent="0.3">
      <c r="A7223" s="10" t="s">
        <v>9</v>
      </c>
      <c r="B7223" s="10" t="s">
        <v>215</v>
      </c>
      <c r="C7223" s="10" t="s">
        <v>4779</v>
      </c>
      <c r="D7223" s="10" t="s">
        <v>6619</v>
      </c>
      <c r="E7223" s="11" t="s">
        <v>6620</v>
      </c>
      <c r="F7223" s="10" t="s">
        <v>4859</v>
      </c>
      <c r="G7223" s="11" t="s">
        <v>4860</v>
      </c>
      <c r="H7223" s="42">
        <v>6203.9450999999999</v>
      </c>
      <c r="I7223" s="42">
        <v>63.211092550981498</v>
      </c>
      <c r="J7223" s="42">
        <v>180.29495060838599</v>
      </c>
      <c r="K7223" s="42">
        <v>243.50604315936701</v>
      </c>
      <c r="N7223" s="43"/>
    </row>
    <row r="7224" spans="1:14" x14ac:dyDescent="0.3">
      <c r="A7224" s="10" t="s">
        <v>9</v>
      </c>
      <c r="B7224" s="10" t="s">
        <v>215</v>
      </c>
      <c r="C7224" s="10" t="s">
        <v>4779</v>
      </c>
      <c r="D7224" s="10" t="s">
        <v>6619</v>
      </c>
      <c r="E7224" s="11" t="s">
        <v>6620</v>
      </c>
      <c r="F7224" s="10" t="s">
        <v>4788</v>
      </c>
      <c r="G7224" s="11" t="s">
        <v>4789</v>
      </c>
      <c r="H7224" s="42">
        <v>0</v>
      </c>
      <c r="I7224" s="42">
        <v>0</v>
      </c>
      <c r="J7224" s="42">
        <v>0</v>
      </c>
      <c r="K7224" s="42">
        <v>0</v>
      </c>
      <c r="N7224" s="43"/>
    </row>
    <row r="7225" spans="1:14" x14ac:dyDescent="0.3">
      <c r="A7225" s="10" t="s">
        <v>9</v>
      </c>
      <c r="B7225" s="10" t="s">
        <v>215</v>
      </c>
      <c r="C7225" s="10" t="s">
        <v>4779</v>
      </c>
      <c r="D7225" s="10" t="s">
        <v>6619</v>
      </c>
      <c r="E7225" s="11" t="s">
        <v>6620</v>
      </c>
      <c r="F7225" s="10" t="s">
        <v>4741</v>
      </c>
      <c r="G7225" s="11" t="s">
        <v>4742</v>
      </c>
      <c r="H7225" s="42">
        <v>4090.6790999999998</v>
      </c>
      <c r="I7225" s="42">
        <v>41.679333531182401</v>
      </c>
      <c r="J7225" s="42">
        <v>118.880612201636</v>
      </c>
      <c r="K7225" s="42">
        <v>160.55994573281899</v>
      </c>
      <c r="N7225" s="43"/>
    </row>
    <row r="7226" spans="1:14" x14ac:dyDescent="0.3">
      <c r="A7226" s="10" t="s">
        <v>9</v>
      </c>
      <c r="B7226" s="10" t="s">
        <v>215</v>
      </c>
      <c r="C7226" s="10" t="s">
        <v>4779</v>
      </c>
      <c r="D7226" s="10" t="s">
        <v>6621</v>
      </c>
      <c r="E7226" s="11" t="s">
        <v>6622</v>
      </c>
      <c r="F7226" s="10" t="s">
        <v>13</v>
      </c>
      <c r="G7226" s="11" t="s">
        <v>415</v>
      </c>
      <c r="H7226" s="42">
        <v>0</v>
      </c>
      <c r="I7226" s="42">
        <v>0</v>
      </c>
      <c r="J7226" s="42">
        <v>0</v>
      </c>
      <c r="K7226" s="42">
        <v>0</v>
      </c>
      <c r="N7226" s="43"/>
    </row>
    <row r="7227" spans="1:14" x14ac:dyDescent="0.3">
      <c r="A7227" s="10" t="s">
        <v>9</v>
      </c>
      <c r="B7227" s="10" t="s">
        <v>215</v>
      </c>
      <c r="C7227" s="10" t="s">
        <v>4779</v>
      </c>
      <c r="D7227" s="10" t="s">
        <v>6621</v>
      </c>
      <c r="E7227" s="11" t="s">
        <v>6622</v>
      </c>
      <c r="F7227" s="10" t="s">
        <v>416</v>
      </c>
      <c r="G7227" s="11" t="s">
        <v>417</v>
      </c>
      <c r="H7227" s="42">
        <v>70624.828599999993</v>
      </c>
      <c r="I7227" s="42">
        <v>1383.24118097466</v>
      </c>
      <c r="J7227" s="42">
        <v>587.59318168969003</v>
      </c>
      <c r="K7227" s="42">
        <v>1970.83436266435</v>
      </c>
      <c r="N7227" s="43"/>
    </row>
    <row r="7228" spans="1:14" x14ac:dyDescent="0.3">
      <c r="A7228" s="10" t="s">
        <v>9</v>
      </c>
      <c r="B7228" s="10" t="s">
        <v>215</v>
      </c>
      <c r="C7228" s="10" t="s">
        <v>4779</v>
      </c>
      <c r="D7228" s="10" t="s">
        <v>6621</v>
      </c>
      <c r="E7228" s="11" t="s">
        <v>6622</v>
      </c>
      <c r="F7228" s="10" t="s">
        <v>4731</v>
      </c>
      <c r="G7228" s="11" t="s">
        <v>4732</v>
      </c>
      <c r="H7228" s="42">
        <v>0</v>
      </c>
      <c r="I7228" s="42">
        <v>0</v>
      </c>
      <c r="J7228" s="42">
        <v>0</v>
      </c>
      <c r="K7228" s="42">
        <v>0</v>
      </c>
      <c r="N7228" s="43"/>
    </row>
    <row r="7229" spans="1:14" x14ac:dyDescent="0.3">
      <c r="A7229" s="10" t="s">
        <v>9</v>
      </c>
      <c r="B7229" s="10" t="s">
        <v>215</v>
      </c>
      <c r="C7229" s="10" t="s">
        <v>4779</v>
      </c>
      <c r="D7229" s="10" t="s">
        <v>6621</v>
      </c>
      <c r="E7229" s="11" t="s">
        <v>6622</v>
      </c>
      <c r="F7229" s="10" t="s">
        <v>4786</v>
      </c>
      <c r="G7229" s="11" t="s">
        <v>4787</v>
      </c>
      <c r="H7229" s="42">
        <v>0</v>
      </c>
      <c r="I7229" s="42">
        <v>0</v>
      </c>
      <c r="J7229" s="42">
        <v>0</v>
      </c>
      <c r="K7229" s="42">
        <v>0</v>
      </c>
      <c r="N7229" s="43"/>
    </row>
    <row r="7230" spans="1:14" x14ac:dyDescent="0.3">
      <c r="A7230" s="10" t="s">
        <v>9</v>
      </c>
      <c r="B7230" s="10" t="s">
        <v>215</v>
      </c>
      <c r="C7230" s="10" t="s">
        <v>4779</v>
      </c>
      <c r="D7230" s="10" t="s">
        <v>6621</v>
      </c>
      <c r="E7230" s="11" t="s">
        <v>6622</v>
      </c>
      <c r="F7230" s="10" t="s">
        <v>4788</v>
      </c>
      <c r="G7230" s="11" t="s">
        <v>4789</v>
      </c>
      <c r="H7230" s="42">
        <v>0</v>
      </c>
      <c r="I7230" s="42">
        <v>0</v>
      </c>
      <c r="J7230" s="42">
        <v>0</v>
      </c>
      <c r="K7230" s="42">
        <v>0</v>
      </c>
      <c r="N7230" s="43"/>
    </row>
    <row r="7231" spans="1:14" x14ac:dyDescent="0.3">
      <c r="A7231" s="10" t="s">
        <v>9</v>
      </c>
      <c r="B7231" s="10" t="s">
        <v>215</v>
      </c>
      <c r="C7231" s="10" t="s">
        <v>4779</v>
      </c>
      <c r="D7231" s="10" t="s">
        <v>6621</v>
      </c>
      <c r="E7231" s="11" t="s">
        <v>6622</v>
      </c>
      <c r="F7231" s="10" t="s">
        <v>4741</v>
      </c>
      <c r="G7231" s="11" t="s">
        <v>4742</v>
      </c>
      <c r="H7231" s="42">
        <v>1464.9731999999999</v>
      </c>
      <c r="I7231" s="42">
        <v>28.692618924242201</v>
      </c>
      <c r="J7231" s="42">
        <v>12.188465378702499</v>
      </c>
      <c r="K7231" s="42">
        <v>40.8810843029447</v>
      </c>
      <c r="N7231" s="43"/>
    </row>
    <row r="7232" spans="1:14" x14ac:dyDescent="0.3">
      <c r="A7232" s="10" t="s">
        <v>9</v>
      </c>
      <c r="B7232" s="10" t="s">
        <v>215</v>
      </c>
      <c r="C7232" s="10" t="s">
        <v>4779</v>
      </c>
      <c r="D7232" s="10" t="s">
        <v>6623</v>
      </c>
      <c r="E7232" s="11" t="s">
        <v>6624</v>
      </c>
      <c r="F7232" s="10" t="s">
        <v>13</v>
      </c>
      <c r="G7232" s="11" t="s">
        <v>415</v>
      </c>
      <c r="H7232" s="42">
        <v>0</v>
      </c>
      <c r="I7232" s="42">
        <v>0</v>
      </c>
      <c r="J7232" s="42">
        <v>0</v>
      </c>
      <c r="K7232" s="42">
        <v>0</v>
      </c>
      <c r="N7232" s="43"/>
    </row>
    <row r="7233" spans="1:14" x14ac:dyDescent="0.3">
      <c r="A7233" s="10" t="s">
        <v>9</v>
      </c>
      <c r="B7233" s="10" t="s">
        <v>215</v>
      </c>
      <c r="C7233" s="10" t="s">
        <v>4779</v>
      </c>
      <c r="D7233" s="10" t="s">
        <v>6623</v>
      </c>
      <c r="E7233" s="11" t="s">
        <v>6624</v>
      </c>
      <c r="F7233" s="10" t="s">
        <v>416</v>
      </c>
      <c r="G7233" s="11" t="s">
        <v>417</v>
      </c>
      <c r="H7233" s="42">
        <v>41415.145299999996</v>
      </c>
      <c r="I7233" s="42">
        <v>172.38114412855401</v>
      </c>
      <c r="J7233" s="42">
        <v>0</v>
      </c>
      <c r="K7233" s="42">
        <v>172.38114412855401</v>
      </c>
      <c r="N7233" s="43"/>
    </row>
    <row r="7234" spans="1:14" x14ac:dyDescent="0.3">
      <c r="A7234" s="10" t="s">
        <v>9</v>
      </c>
      <c r="B7234" s="10" t="s">
        <v>215</v>
      </c>
      <c r="C7234" s="10" t="s">
        <v>4779</v>
      </c>
      <c r="D7234" s="10" t="s">
        <v>6623</v>
      </c>
      <c r="E7234" s="11" t="s">
        <v>6624</v>
      </c>
      <c r="F7234" s="10" t="s">
        <v>4731</v>
      </c>
      <c r="G7234" s="11" t="s">
        <v>4732</v>
      </c>
      <c r="H7234" s="42">
        <v>0</v>
      </c>
      <c r="I7234" s="42">
        <v>0</v>
      </c>
      <c r="J7234" s="42">
        <v>0</v>
      </c>
      <c r="K7234" s="42">
        <v>0</v>
      </c>
      <c r="N7234" s="43"/>
    </row>
    <row r="7235" spans="1:14" x14ac:dyDescent="0.3">
      <c r="A7235" s="10" t="s">
        <v>9</v>
      </c>
      <c r="B7235" s="10" t="s">
        <v>215</v>
      </c>
      <c r="C7235" s="10" t="s">
        <v>4779</v>
      </c>
      <c r="D7235" s="10" t="s">
        <v>6623</v>
      </c>
      <c r="E7235" s="11" t="s">
        <v>6624</v>
      </c>
      <c r="F7235" s="10" t="s">
        <v>4786</v>
      </c>
      <c r="G7235" s="11" t="s">
        <v>4787</v>
      </c>
      <c r="H7235" s="42">
        <v>0</v>
      </c>
      <c r="I7235" s="42">
        <v>0</v>
      </c>
      <c r="J7235" s="42">
        <v>0</v>
      </c>
      <c r="K7235" s="42">
        <v>0</v>
      </c>
      <c r="N7235" s="43"/>
    </row>
    <row r="7236" spans="1:14" x14ac:dyDescent="0.3">
      <c r="A7236" s="10" t="s">
        <v>9</v>
      </c>
      <c r="B7236" s="10" t="s">
        <v>215</v>
      </c>
      <c r="C7236" s="10" t="s">
        <v>4779</v>
      </c>
      <c r="D7236" s="10" t="s">
        <v>6623</v>
      </c>
      <c r="E7236" s="11" t="s">
        <v>6624</v>
      </c>
      <c r="F7236" s="10" t="s">
        <v>4739</v>
      </c>
      <c r="G7236" s="11" t="s">
        <v>4740</v>
      </c>
      <c r="H7236" s="42">
        <v>0</v>
      </c>
      <c r="I7236" s="42">
        <v>0</v>
      </c>
      <c r="J7236" s="42">
        <v>0</v>
      </c>
      <c r="K7236" s="42">
        <v>0</v>
      </c>
      <c r="N7236" s="43"/>
    </row>
    <row r="7237" spans="1:14" x14ac:dyDescent="0.3">
      <c r="A7237" s="10" t="s">
        <v>9</v>
      </c>
      <c r="B7237" s="10" t="s">
        <v>215</v>
      </c>
      <c r="C7237" s="10" t="s">
        <v>4779</v>
      </c>
      <c r="D7237" s="10" t="s">
        <v>6623</v>
      </c>
      <c r="E7237" s="11" t="s">
        <v>6624</v>
      </c>
      <c r="F7237" s="10" t="s">
        <v>4788</v>
      </c>
      <c r="G7237" s="11" t="s">
        <v>4789</v>
      </c>
      <c r="H7237" s="42">
        <v>0</v>
      </c>
      <c r="I7237" s="42">
        <v>0</v>
      </c>
      <c r="J7237" s="42">
        <v>0</v>
      </c>
      <c r="K7237" s="42">
        <v>0</v>
      </c>
      <c r="N7237" s="43"/>
    </row>
    <row r="7238" spans="1:14" x14ac:dyDescent="0.3">
      <c r="A7238" s="10" t="s">
        <v>9</v>
      </c>
      <c r="B7238" s="10" t="s">
        <v>215</v>
      </c>
      <c r="C7238" s="10" t="s">
        <v>4779</v>
      </c>
      <c r="D7238" s="10" t="s">
        <v>6625</v>
      </c>
      <c r="E7238" s="11" t="s">
        <v>6626</v>
      </c>
      <c r="F7238" s="10" t="s">
        <v>13</v>
      </c>
      <c r="G7238" s="11" t="s">
        <v>415</v>
      </c>
      <c r="H7238" s="42">
        <v>0</v>
      </c>
      <c r="I7238" s="42">
        <v>0</v>
      </c>
      <c r="J7238" s="42">
        <v>0</v>
      </c>
      <c r="K7238" s="42">
        <v>0</v>
      </c>
      <c r="N7238" s="43"/>
    </row>
    <row r="7239" spans="1:14" x14ac:dyDescent="0.3">
      <c r="A7239" s="10" t="s">
        <v>9</v>
      </c>
      <c r="B7239" s="10" t="s">
        <v>215</v>
      </c>
      <c r="C7239" s="10" t="s">
        <v>4779</v>
      </c>
      <c r="D7239" s="10" t="s">
        <v>6625</v>
      </c>
      <c r="E7239" s="11" t="s">
        <v>6626</v>
      </c>
      <c r="F7239" s="10" t="s">
        <v>416</v>
      </c>
      <c r="G7239" s="11" t="s">
        <v>417</v>
      </c>
      <c r="H7239" s="42">
        <v>100004.23850000001</v>
      </c>
      <c r="I7239" s="42">
        <v>1647.94522203512</v>
      </c>
      <c r="J7239" s="42">
        <v>0</v>
      </c>
      <c r="K7239" s="42">
        <v>1647.94522203512</v>
      </c>
      <c r="N7239" s="43"/>
    </row>
    <row r="7240" spans="1:14" x14ac:dyDescent="0.3">
      <c r="A7240" s="10" t="s">
        <v>9</v>
      </c>
      <c r="B7240" s="10" t="s">
        <v>215</v>
      </c>
      <c r="C7240" s="10" t="s">
        <v>4779</v>
      </c>
      <c r="D7240" s="10" t="s">
        <v>6625</v>
      </c>
      <c r="E7240" s="11" t="s">
        <v>6626</v>
      </c>
      <c r="F7240" s="10" t="s">
        <v>4731</v>
      </c>
      <c r="G7240" s="11" t="s">
        <v>4732</v>
      </c>
      <c r="H7240" s="42">
        <v>0</v>
      </c>
      <c r="I7240" s="42">
        <v>0</v>
      </c>
      <c r="J7240" s="42">
        <v>0</v>
      </c>
      <c r="K7240" s="42">
        <v>0</v>
      </c>
      <c r="N7240" s="43"/>
    </row>
    <row r="7241" spans="1:14" x14ac:dyDescent="0.3">
      <c r="A7241" s="10" t="s">
        <v>9</v>
      </c>
      <c r="B7241" s="10" t="s">
        <v>215</v>
      </c>
      <c r="C7241" s="10" t="s">
        <v>4779</v>
      </c>
      <c r="D7241" s="10" t="s">
        <v>6625</v>
      </c>
      <c r="E7241" s="11" t="s">
        <v>6626</v>
      </c>
      <c r="F7241" s="10" t="s">
        <v>4786</v>
      </c>
      <c r="G7241" s="11" t="s">
        <v>4787</v>
      </c>
      <c r="H7241" s="42">
        <v>0</v>
      </c>
      <c r="I7241" s="42">
        <v>0</v>
      </c>
      <c r="J7241" s="42">
        <v>0</v>
      </c>
      <c r="K7241" s="42">
        <v>0</v>
      </c>
      <c r="N7241" s="43"/>
    </row>
    <row r="7242" spans="1:14" x14ac:dyDescent="0.3">
      <c r="A7242" s="10" t="s">
        <v>9</v>
      </c>
      <c r="B7242" s="10" t="s">
        <v>215</v>
      </c>
      <c r="C7242" s="10" t="s">
        <v>4779</v>
      </c>
      <c r="D7242" s="10" t="s">
        <v>6625</v>
      </c>
      <c r="E7242" s="11" t="s">
        <v>6626</v>
      </c>
      <c r="F7242" s="10" t="s">
        <v>4788</v>
      </c>
      <c r="G7242" s="11" t="s">
        <v>4789</v>
      </c>
      <c r="H7242" s="42">
        <v>0</v>
      </c>
      <c r="I7242" s="42">
        <v>0</v>
      </c>
      <c r="J7242" s="42">
        <v>0</v>
      </c>
      <c r="K7242" s="42">
        <v>0</v>
      </c>
      <c r="N7242" s="43"/>
    </row>
    <row r="7243" spans="1:14" x14ac:dyDescent="0.3">
      <c r="A7243" s="10" t="s">
        <v>9</v>
      </c>
      <c r="B7243" s="10" t="s">
        <v>215</v>
      </c>
      <c r="C7243" s="10" t="s">
        <v>4779</v>
      </c>
      <c r="D7243" s="10" t="s">
        <v>6625</v>
      </c>
      <c r="E7243" s="11" t="s">
        <v>6626</v>
      </c>
      <c r="F7243" s="10" t="s">
        <v>4741</v>
      </c>
      <c r="G7243" s="11" t="s">
        <v>4742</v>
      </c>
      <c r="H7243" s="42">
        <v>9245.9539999999997</v>
      </c>
      <c r="I7243" s="42">
        <v>152.36179937454901</v>
      </c>
      <c r="J7243" s="42">
        <v>0</v>
      </c>
      <c r="K7243" s="42">
        <v>152.36179937454901</v>
      </c>
      <c r="N7243" s="43"/>
    </row>
    <row r="7244" spans="1:14" x14ac:dyDescent="0.3">
      <c r="A7244" s="10" t="s">
        <v>9</v>
      </c>
      <c r="B7244" s="10" t="s">
        <v>215</v>
      </c>
      <c r="C7244" s="10" t="s">
        <v>4779</v>
      </c>
      <c r="D7244" s="10" t="s">
        <v>6627</v>
      </c>
      <c r="E7244" s="11" t="s">
        <v>6628</v>
      </c>
      <c r="F7244" s="10" t="s">
        <v>416</v>
      </c>
      <c r="G7244" s="11" t="s">
        <v>417</v>
      </c>
      <c r="H7244" s="42">
        <v>71100.661900000006</v>
      </c>
      <c r="I7244" s="42">
        <v>377.26256763246403</v>
      </c>
      <c r="J7244" s="42">
        <v>2418.9472786937699</v>
      </c>
      <c r="K7244" s="42">
        <v>2796.20984632624</v>
      </c>
      <c r="N7244" s="43"/>
    </row>
    <row r="7245" spans="1:14" x14ac:dyDescent="0.3">
      <c r="A7245" s="10" t="s">
        <v>9</v>
      </c>
      <c r="B7245" s="10" t="s">
        <v>215</v>
      </c>
      <c r="C7245" s="10" t="s">
        <v>4779</v>
      </c>
      <c r="D7245" s="10" t="s">
        <v>6627</v>
      </c>
      <c r="E7245" s="11" t="s">
        <v>6628</v>
      </c>
      <c r="F7245" s="10" t="s">
        <v>4731</v>
      </c>
      <c r="G7245" s="11" t="s">
        <v>4732</v>
      </c>
      <c r="H7245" s="42">
        <v>0</v>
      </c>
      <c r="I7245" s="42">
        <v>0</v>
      </c>
      <c r="J7245" s="42">
        <v>0</v>
      </c>
      <c r="K7245" s="42">
        <v>0</v>
      </c>
      <c r="N7245" s="43"/>
    </row>
    <row r="7246" spans="1:14" x14ac:dyDescent="0.3">
      <c r="A7246" s="10" t="s">
        <v>9</v>
      </c>
      <c r="B7246" s="10" t="s">
        <v>215</v>
      </c>
      <c r="C7246" s="10" t="s">
        <v>4779</v>
      </c>
      <c r="D7246" s="10" t="s">
        <v>6627</v>
      </c>
      <c r="E7246" s="11" t="s">
        <v>6628</v>
      </c>
      <c r="F7246" s="10" t="s">
        <v>4786</v>
      </c>
      <c r="G7246" s="11" t="s">
        <v>4787</v>
      </c>
      <c r="H7246" s="42">
        <v>0</v>
      </c>
      <c r="I7246" s="42">
        <v>0</v>
      </c>
      <c r="J7246" s="42">
        <v>0</v>
      </c>
      <c r="K7246" s="42">
        <v>0</v>
      </c>
      <c r="N7246" s="43"/>
    </row>
    <row r="7247" spans="1:14" x14ac:dyDescent="0.3">
      <c r="A7247" s="10" t="s">
        <v>9</v>
      </c>
      <c r="B7247" s="10" t="s">
        <v>215</v>
      </c>
      <c r="C7247" s="10" t="s">
        <v>4779</v>
      </c>
      <c r="D7247" s="10" t="s">
        <v>6627</v>
      </c>
      <c r="E7247" s="11" t="s">
        <v>6628</v>
      </c>
      <c r="F7247" s="10" t="s">
        <v>4788</v>
      </c>
      <c r="G7247" s="11" t="s">
        <v>4789</v>
      </c>
      <c r="H7247" s="42">
        <v>0</v>
      </c>
      <c r="I7247" s="42">
        <v>0</v>
      </c>
      <c r="J7247" s="42">
        <v>0</v>
      </c>
      <c r="K7247" s="42">
        <v>0</v>
      </c>
      <c r="N7247" s="43"/>
    </row>
    <row r="7248" spans="1:14" x14ac:dyDescent="0.3">
      <c r="A7248" s="10" t="s">
        <v>9</v>
      </c>
      <c r="B7248" s="10" t="s">
        <v>215</v>
      </c>
      <c r="C7248" s="10" t="s">
        <v>4779</v>
      </c>
      <c r="D7248" s="10" t="s">
        <v>6316</v>
      </c>
      <c r="E7248" s="11" t="s">
        <v>6629</v>
      </c>
      <c r="F7248" s="10" t="s">
        <v>13</v>
      </c>
      <c r="G7248" s="11" t="s">
        <v>415</v>
      </c>
      <c r="H7248" s="42">
        <v>0</v>
      </c>
      <c r="I7248" s="42">
        <v>0</v>
      </c>
      <c r="J7248" s="42">
        <v>0</v>
      </c>
      <c r="K7248" s="42">
        <v>0</v>
      </c>
      <c r="N7248" s="43"/>
    </row>
    <row r="7249" spans="1:14" x14ac:dyDescent="0.3">
      <c r="A7249" s="10" t="s">
        <v>9</v>
      </c>
      <c r="B7249" s="10" t="s">
        <v>215</v>
      </c>
      <c r="C7249" s="10" t="s">
        <v>4779</v>
      </c>
      <c r="D7249" s="10" t="s">
        <v>6316</v>
      </c>
      <c r="E7249" s="11" t="s">
        <v>6629</v>
      </c>
      <c r="F7249" s="10" t="s">
        <v>416</v>
      </c>
      <c r="G7249" s="11" t="s">
        <v>417</v>
      </c>
      <c r="H7249" s="42">
        <v>87544.536900000006</v>
      </c>
      <c r="I7249" s="42">
        <v>997.50207666054098</v>
      </c>
      <c r="J7249" s="42">
        <v>7414.8288671567298</v>
      </c>
      <c r="K7249" s="42">
        <v>8412.3309438172691</v>
      </c>
      <c r="N7249" s="43"/>
    </row>
    <row r="7250" spans="1:14" x14ac:dyDescent="0.3">
      <c r="A7250" s="10" t="s">
        <v>9</v>
      </c>
      <c r="B7250" s="10" t="s">
        <v>215</v>
      </c>
      <c r="C7250" s="10" t="s">
        <v>4779</v>
      </c>
      <c r="D7250" s="10" t="s">
        <v>6316</v>
      </c>
      <c r="E7250" s="11" t="s">
        <v>6629</v>
      </c>
      <c r="F7250" s="10" t="s">
        <v>4731</v>
      </c>
      <c r="G7250" s="11" t="s">
        <v>4732</v>
      </c>
      <c r="H7250" s="42">
        <v>0</v>
      </c>
      <c r="I7250" s="42">
        <v>0</v>
      </c>
      <c r="J7250" s="42">
        <v>0</v>
      </c>
      <c r="K7250" s="42">
        <v>0</v>
      </c>
      <c r="N7250" s="43"/>
    </row>
    <row r="7251" spans="1:14" x14ac:dyDescent="0.3">
      <c r="A7251" s="10" t="s">
        <v>9</v>
      </c>
      <c r="B7251" s="10" t="s">
        <v>215</v>
      </c>
      <c r="C7251" s="10" t="s">
        <v>4779</v>
      </c>
      <c r="D7251" s="10" t="s">
        <v>6316</v>
      </c>
      <c r="E7251" s="11" t="s">
        <v>6629</v>
      </c>
      <c r="F7251" s="10" t="s">
        <v>4786</v>
      </c>
      <c r="G7251" s="11" t="s">
        <v>4787</v>
      </c>
      <c r="H7251" s="42">
        <v>0</v>
      </c>
      <c r="I7251" s="42">
        <v>0</v>
      </c>
      <c r="J7251" s="42">
        <v>0</v>
      </c>
      <c r="K7251" s="42">
        <v>0</v>
      </c>
      <c r="N7251" s="43"/>
    </row>
    <row r="7252" spans="1:14" x14ac:dyDescent="0.3">
      <c r="A7252" s="10" t="s">
        <v>9</v>
      </c>
      <c r="B7252" s="10" t="s">
        <v>215</v>
      </c>
      <c r="C7252" s="10" t="s">
        <v>4779</v>
      </c>
      <c r="D7252" s="10" t="s">
        <v>6316</v>
      </c>
      <c r="E7252" s="11" t="s">
        <v>6629</v>
      </c>
      <c r="F7252" s="10" t="s">
        <v>4788</v>
      </c>
      <c r="G7252" s="11" t="s">
        <v>4789</v>
      </c>
      <c r="H7252" s="42">
        <v>0</v>
      </c>
      <c r="I7252" s="42">
        <v>0</v>
      </c>
      <c r="J7252" s="42">
        <v>0</v>
      </c>
      <c r="K7252" s="42">
        <v>0</v>
      </c>
      <c r="N7252" s="43"/>
    </row>
    <row r="7253" spans="1:14" x14ac:dyDescent="0.3">
      <c r="A7253" s="10" t="s">
        <v>9</v>
      </c>
      <c r="B7253" s="10" t="s">
        <v>215</v>
      </c>
      <c r="C7253" s="10" t="s">
        <v>4779</v>
      </c>
      <c r="D7253" s="10" t="s">
        <v>6316</v>
      </c>
      <c r="E7253" s="11" t="s">
        <v>6629</v>
      </c>
      <c r="F7253" s="10" t="s">
        <v>4741</v>
      </c>
      <c r="G7253" s="11" t="s">
        <v>4742</v>
      </c>
      <c r="H7253" s="42">
        <v>1850.1194</v>
      </c>
      <c r="I7253" s="42">
        <v>21.0806747177737</v>
      </c>
      <c r="J7253" s="42">
        <v>156.70102257810399</v>
      </c>
      <c r="K7253" s="42">
        <v>177.78169729587799</v>
      </c>
      <c r="N7253" s="43"/>
    </row>
    <row r="7254" spans="1:14" x14ac:dyDescent="0.3">
      <c r="A7254" s="10" t="s">
        <v>9</v>
      </c>
      <c r="B7254" s="10" t="s">
        <v>215</v>
      </c>
      <c r="C7254" s="10" t="s">
        <v>4779</v>
      </c>
      <c r="D7254" s="10" t="s">
        <v>4897</v>
      </c>
      <c r="E7254" s="11" t="s">
        <v>6630</v>
      </c>
      <c r="F7254" s="10" t="s">
        <v>416</v>
      </c>
      <c r="G7254" s="11" t="s">
        <v>417</v>
      </c>
      <c r="H7254" s="42">
        <v>40875.045299999998</v>
      </c>
      <c r="I7254" s="42">
        <v>932.01060430745304</v>
      </c>
      <c r="J7254" s="42">
        <v>0</v>
      </c>
      <c r="K7254" s="42">
        <v>932.01060430745304</v>
      </c>
      <c r="N7254" s="43"/>
    </row>
    <row r="7255" spans="1:14" x14ac:dyDescent="0.3">
      <c r="A7255" s="10" t="s">
        <v>9</v>
      </c>
      <c r="B7255" s="10" t="s">
        <v>215</v>
      </c>
      <c r="C7255" s="10" t="s">
        <v>4779</v>
      </c>
      <c r="D7255" s="10" t="s">
        <v>4897</v>
      </c>
      <c r="E7255" s="11" t="s">
        <v>6630</v>
      </c>
      <c r="F7255" s="10" t="s">
        <v>4731</v>
      </c>
      <c r="G7255" s="11" t="s">
        <v>4732</v>
      </c>
      <c r="H7255" s="42">
        <v>0</v>
      </c>
      <c r="I7255" s="42">
        <v>0</v>
      </c>
      <c r="J7255" s="42">
        <v>0</v>
      </c>
      <c r="K7255" s="42">
        <v>0</v>
      </c>
      <c r="N7255" s="43"/>
    </row>
    <row r="7256" spans="1:14" x14ac:dyDescent="0.3">
      <c r="A7256" s="10" t="s">
        <v>9</v>
      </c>
      <c r="B7256" s="10" t="s">
        <v>215</v>
      </c>
      <c r="C7256" s="10" t="s">
        <v>4779</v>
      </c>
      <c r="D7256" s="10" t="s">
        <v>4897</v>
      </c>
      <c r="E7256" s="11" t="s">
        <v>6630</v>
      </c>
      <c r="F7256" s="10" t="s">
        <v>4786</v>
      </c>
      <c r="G7256" s="11" t="s">
        <v>4787</v>
      </c>
      <c r="H7256" s="42">
        <v>0</v>
      </c>
      <c r="I7256" s="42">
        <v>0</v>
      </c>
      <c r="J7256" s="42">
        <v>0</v>
      </c>
      <c r="K7256" s="42">
        <v>0</v>
      </c>
      <c r="N7256" s="43"/>
    </row>
    <row r="7257" spans="1:14" x14ac:dyDescent="0.3">
      <c r="A7257" s="10" t="s">
        <v>9</v>
      </c>
      <c r="B7257" s="10" t="s">
        <v>215</v>
      </c>
      <c r="C7257" s="10" t="s">
        <v>4779</v>
      </c>
      <c r="D7257" s="10" t="s">
        <v>4897</v>
      </c>
      <c r="E7257" s="11" t="s">
        <v>6630</v>
      </c>
      <c r="F7257" s="10" t="s">
        <v>4788</v>
      </c>
      <c r="G7257" s="11" t="s">
        <v>4789</v>
      </c>
      <c r="H7257" s="42">
        <v>0</v>
      </c>
      <c r="I7257" s="42">
        <v>0</v>
      </c>
      <c r="J7257" s="42">
        <v>0</v>
      </c>
      <c r="K7257" s="42">
        <v>0</v>
      </c>
      <c r="N7257" s="43"/>
    </row>
    <row r="7258" spans="1:14" x14ac:dyDescent="0.3">
      <c r="A7258" s="10" t="s">
        <v>9</v>
      </c>
      <c r="B7258" s="10" t="s">
        <v>215</v>
      </c>
      <c r="C7258" s="10" t="s">
        <v>4779</v>
      </c>
      <c r="D7258" s="10" t="s">
        <v>4897</v>
      </c>
      <c r="E7258" s="11" t="s">
        <v>6630</v>
      </c>
      <c r="F7258" s="10" t="s">
        <v>4741</v>
      </c>
      <c r="G7258" s="11" t="s">
        <v>4742</v>
      </c>
      <c r="H7258" s="42">
        <v>960.87329999999997</v>
      </c>
      <c r="I7258" s="42">
        <v>21.909312071563999</v>
      </c>
      <c r="J7258" s="42">
        <v>0</v>
      </c>
      <c r="K7258" s="42">
        <v>21.909312071563999</v>
      </c>
      <c r="N7258" s="43"/>
    </row>
    <row r="7259" spans="1:14" x14ac:dyDescent="0.3">
      <c r="A7259" s="10" t="s">
        <v>9</v>
      </c>
      <c r="B7259" s="10" t="s">
        <v>215</v>
      </c>
      <c r="C7259" s="10" t="s">
        <v>11</v>
      </c>
      <c r="D7259" s="10" t="s">
        <v>216</v>
      </c>
      <c r="E7259" s="11" t="s">
        <v>3030</v>
      </c>
      <c r="F7259" s="10" t="s">
        <v>13</v>
      </c>
      <c r="G7259" s="11" t="s">
        <v>415</v>
      </c>
      <c r="H7259" s="42">
        <v>0</v>
      </c>
      <c r="I7259" s="42">
        <v>0</v>
      </c>
      <c r="J7259" s="42">
        <v>0</v>
      </c>
      <c r="K7259" s="42">
        <v>0</v>
      </c>
      <c r="N7259" s="43"/>
    </row>
    <row r="7260" spans="1:14" x14ac:dyDescent="0.3">
      <c r="A7260" s="10" t="s">
        <v>9</v>
      </c>
      <c r="B7260" s="10" t="s">
        <v>215</v>
      </c>
      <c r="C7260" s="10" t="s">
        <v>11</v>
      </c>
      <c r="D7260" s="10" t="s">
        <v>216</v>
      </c>
      <c r="E7260" s="11" t="s">
        <v>3030</v>
      </c>
      <c r="F7260" s="10" t="s">
        <v>15</v>
      </c>
      <c r="G7260" s="11" t="s">
        <v>418</v>
      </c>
      <c r="H7260" s="42">
        <v>2425876.46</v>
      </c>
      <c r="I7260" s="42">
        <v>10951.6479977033</v>
      </c>
      <c r="J7260" s="42">
        <v>0</v>
      </c>
      <c r="K7260" s="42">
        <v>10951.6479977033</v>
      </c>
      <c r="N7260" s="43"/>
    </row>
    <row r="7261" spans="1:14" x14ac:dyDescent="0.3">
      <c r="A7261" s="10" t="s">
        <v>9</v>
      </c>
      <c r="B7261" s="10" t="s">
        <v>215</v>
      </c>
      <c r="C7261" s="10" t="s">
        <v>11</v>
      </c>
      <c r="D7261" s="10" t="s">
        <v>216</v>
      </c>
      <c r="E7261" s="11" t="s">
        <v>3030</v>
      </c>
      <c r="F7261" s="10" t="s">
        <v>17</v>
      </c>
      <c r="G7261" s="11" t="s">
        <v>4798</v>
      </c>
      <c r="H7261" s="42">
        <v>0</v>
      </c>
      <c r="I7261" s="42">
        <v>0</v>
      </c>
      <c r="J7261" s="42">
        <v>0</v>
      </c>
      <c r="K7261" s="42">
        <v>0</v>
      </c>
      <c r="N7261" s="43"/>
    </row>
    <row r="7262" spans="1:14" x14ac:dyDescent="0.3">
      <c r="A7262" s="10" t="s">
        <v>9</v>
      </c>
      <c r="B7262" s="10" t="s">
        <v>215</v>
      </c>
      <c r="C7262" s="10" t="s">
        <v>11</v>
      </c>
      <c r="D7262" s="10" t="s">
        <v>216</v>
      </c>
      <c r="E7262" s="11" t="s">
        <v>3030</v>
      </c>
      <c r="F7262" s="10" t="s">
        <v>18</v>
      </c>
      <c r="G7262" s="11" t="s">
        <v>4799</v>
      </c>
      <c r="H7262" s="42">
        <v>5863844.6470999997</v>
      </c>
      <c r="I7262" s="42">
        <v>26472.396077961701</v>
      </c>
      <c r="J7262" s="42">
        <v>57673.247562200202</v>
      </c>
      <c r="K7262" s="42">
        <v>84145.643640161899</v>
      </c>
      <c r="N7262" s="43"/>
    </row>
    <row r="7263" spans="1:14" x14ac:dyDescent="0.3">
      <c r="A7263" s="10" t="s">
        <v>9</v>
      </c>
      <c r="B7263" s="10" t="s">
        <v>215</v>
      </c>
      <c r="C7263" s="10" t="s">
        <v>11</v>
      </c>
      <c r="D7263" s="10" t="s">
        <v>217</v>
      </c>
      <c r="E7263" s="11" t="s">
        <v>3031</v>
      </c>
      <c r="F7263" s="10" t="s">
        <v>13</v>
      </c>
      <c r="G7263" s="11" t="s">
        <v>415</v>
      </c>
      <c r="H7263" s="42">
        <v>0</v>
      </c>
      <c r="I7263" s="42">
        <v>0</v>
      </c>
      <c r="J7263" s="42">
        <v>0</v>
      </c>
      <c r="K7263" s="42">
        <v>0</v>
      </c>
      <c r="N7263" s="43"/>
    </row>
    <row r="7264" spans="1:14" x14ac:dyDescent="0.3">
      <c r="A7264" s="10" t="s">
        <v>9</v>
      </c>
      <c r="B7264" s="10" t="s">
        <v>215</v>
      </c>
      <c r="C7264" s="10" t="s">
        <v>11</v>
      </c>
      <c r="D7264" s="10" t="s">
        <v>217</v>
      </c>
      <c r="E7264" s="11" t="s">
        <v>3031</v>
      </c>
      <c r="F7264" s="10" t="s">
        <v>15</v>
      </c>
      <c r="G7264" s="11" t="s">
        <v>418</v>
      </c>
      <c r="H7264" s="42">
        <v>3454955.8957000002</v>
      </c>
      <c r="I7264" s="42">
        <v>13913.260879703401</v>
      </c>
      <c r="J7264" s="42">
        <v>0</v>
      </c>
      <c r="K7264" s="42">
        <v>13913.260879703401</v>
      </c>
      <c r="N7264" s="43"/>
    </row>
    <row r="7265" spans="1:14" x14ac:dyDescent="0.3">
      <c r="A7265" s="10" t="s">
        <v>9</v>
      </c>
      <c r="B7265" s="10" t="s">
        <v>215</v>
      </c>
      <c r="C7265" s="10" t="s">
        <v>11</v>
      </c>
      <c r="D7265" s="10" t="s">
        <v>217</v>
      </c>
      <c r="E7265" s="11" t="s">
        <v>3031</v>
      </c>
      <c r="F7265" s="10" t="s">
        <v>16</v>
      </c>
      <c r="G7265" s="11" t="s">
        <v>426</v>
      </c>
      <c r="H7265" s="42">
        <v>136703.60999999999</v>
      </c>
      <c r="I7265" s="42">
        <v>550.51150935254896</v>
      </c>
      <c r="J7265" s="42">
        <v>0</v>
      </c>
      <c r="K7265" s="42">
        <v>550.51150935254896</v>
      </c>
      <c r="N7265" s="43"/>
    </row>
    <row r="7266" spans="1:14" x14ac:dyDescent="0.3">
      <c r="A7266" s="10" t="s">
        <v>9</v>
      </c>
      <c r="B7266" s="10" t="s">
        <v>215</v>
      </c>
      <c r="C7266" s="10" t="s">
        <v>11</v>
      </c>
      <c r="D7266" s="10" t="s">
        <v>217</v>
      </c>
      <c r="E7266" s="11" t="s">
        <v>3031</v>
      </c>
      <c r="F7266" s="10" t="s">
        <v>17</v>
      </c>
      <c r="G7266" s="11" t="s">
        <v>4798</v>
      </c>
      <c r="H7266" s="42">
        <v>0</v>
      </c>
      <c r="I7266" s="42">
        <v>0</v>
      </c>
      <c r="J7266" s="42">
        <v>0</v>
      </c>
      <c r="K7266" s="42">
        <v>0</v>
      </c>
      <c r="N7266" s="43"/>
    </row>
    <row r="7267" spans="1:14" x14ac:dyDescent="0.3">
      <c r="A7267" s="10" t="s">
        <v>9</v>
      </c>
      <c r="B7267" s="10" t="s">
        <v>215</v>
      </c>
      <c r="C7267" s="10" t="s">
        <v>11</v>
      </c>
      <c r="D7267" s="10" t="s">
        <v>217</v>
      </c>
      <c r="E7267" s="11" t="s">
        <v>3031</v>
      </c>
      <c r="F7267" s="10" t="s">
        <v>18</v>
      </c>
      <c r="G7267" s="11" t="s">
        <v>4799</v>
      </c>
      <c r="H7267" s="42">
        <v>4783714.9819</v>
      </c>
      <c r="I7267" s="42">
        <v>19264.232750610201</v>
      </c>
      <c r="J7267" s="42">
        <v>19392.515585664802</v>
      </c>
      <c r="K7267" s="42">
        <v>38656.748336274897</v>
      </c>
      <c r="N7267" s="43"/>
    </row>
    <row r="7268" spans="1:14" x14ac:dyDescent="0.3">
      <c r="A7268" s="10" t="s">
        <v>9</v>
      </c>
      <c r="B7268" s="10" t="s">
        <v>215</v>
      </c>
      <c r="C7268" s="10" t="s">
        <v>11</v>
      </c>
      <c r="D7268" s="10" t="s">
        <v>218</v>
      </c>
      <c r="E7268" s="11" t="s">
        <v>3032</v>
      </c>
      <c r="F7268" s="10" t="s">
        <v>13</v>
      </c>
      <c r="G7268" s="11" t="s">
        <v>415</v>
      </c>
      <c r="H7268" s="42">
        <v>0</v>
      </c>
      <c r="I7268" s="42">
        <v>0</v>
      </c>
      <c r="J7268" s="42">
        <v>0</v>
      </c>
      <c r="K7268" s="42">
        <v>0</v>
      </c>
      <c r="N7268" s="43"/>
    </row>
    <row r="7269" spans="1:14" x14ac:dyDescent="0.3">
      <c r="A7269" s="10" t="s">
        <v>9</v>
      </c>
      <c r="B7269" s="10" t="s">
        <v>215</v>
      </c>
      <c r="C7269" s="10" t="s">
        <v>11</v>
      </c>
      <c r="D7269" s="10" t="s">
        <v>218</v>
      </c>
      <c r="E7269" s="11" t="s">
        <v>3032</v>
      </c>
      <c r="F7269" s="10" t="s">
        <v>15</v>
      </c>
      <c r="G7269" s="11" t="s">
        <v>418</v>
      </c>
      <c r="H7269" s="42">
        <v>2337881.6488000001</v>
      </c>
      <c r="I7269" s="42">
        <v>30429.182145713101</v>
      </c>
      <c r="J7269" s="42">
        <v>0</v>
      </c>
      <c r="K7269" s="42">
        <v>30429.182145713101</v>
      </c>
      <c r="N7269" s="43"/>
    </row>
    <row r="7270" spans="1:14" x14ac:dyDescent="0.3">
      <c r="A7270" s="10" t="s">
        <v>9</v>
      </c>
      <c r="B7270" s="10" t="s">
        <v>215</v>
      </c>
      <c r="C7270" s="10" t="s">
        <v>11</v>
      </c>
      <c r="D7270" s="10" t="s">
        <v>218</v>
      </c>
      <c r="E7270" s="11" t="s">
        <v>3032</v>
      </c>
      <c r="F7270" s="10" t="s">
        <v>16</v>
      </c>
      <c r="G7270" s="11" t="s">
        <v>426</v>
      </c>
      <c r="H7270" s="42">
        <v>461741.88150000002</v>
      </c>
      <c r="I7270" s="42">
        <v>6009.8969611244702</v>
      </c>
      <c r="J7270" s="42">
        <v>0</v>
      </c>
      <c r="K7270" s="42">
        <v>6009.8969611244702</v>
      </c>
      <c r="N7270" s="43"/>
    </row>
    <row r="7271" spans="1:14" x14ac:dyDescent="0.3">
      <c r="A7271" s="10" t="s">
        <v>9</v>
      </c>
      <c r="B7271" s="10" t="s">
        <v>215</v>
      </c>
      <c r="C7271" s="10" t="s">
        <v>11</v>
      </c>
      <c r="D7271" s="10" t="s">
        <v>218</v>
      </c>
      <c r="E7271" s="11" t="s">
        <v>3032</v>
      </c>
      <c r="F7271" s="10" t="s">
        <v>30</v>
      </c>
      <c r="G7271" s="11" t="s">
        <v>4888</v>
      </c>
      <c r="H7271" s="42">
        <v>2974364.5802000002</v>
      </c>
      <c r="I7271" s="42">
        <v>36332.289229937101</v>
      </c>
      <c r="J7271" s="42">
        <v>0</v>
      </c>
      <c r="K7271" s="42">
        <v>36332.289229937101</v>
      </c>
      <c r="N7271" s="43"/>
    </row>
    <row r="7272" spans="1:14" x14ac:dyDescent="0.3">
      <c r="A7272" s="10" t="s">
        <v>9</v>
      </c>
      <c r="B7272" s="10" t="s">
        <v>215</v>
      </c>
      <c r="C7272" s="10" t="s">
        <v>11</v>
      </c>
      <c r="D7272" s="10" t="s">
        <v>218</v>
      </c>
      <c r="E7272" s="11" t="s">
        <v>3032</v>
      </c>
      <c r="F7272" s="10" t="s">
        <v>17</v>
      </c>
      <c r="G7272" s="11" t="s">
        <v>4798</v>
      </c>
      <c r="H7272" s="42">
        <v>0</v>
      </c>
      <c r="I7272" s="42">
        <v>0</v>
      </c>
      <c r="J7272" s="42">
        <v>0</v>
      </c>
      <c r="K7272" s="42">
        <v>0</v>
      </c>
      <c r="N7272" s="43"/>
    </row>
    <row r="7273" spans="1:14" x14ac:dyDescent="0.3">
      <c r="A7273" s="10" t="s">
        <v>9</v>
      </c>
      <c r="B7273" s="10" t="s">
        <v>215</v>
      </c>
      <c r="C7273" s="10" t="s">
        <v>11</v>
      </c>
      <c r="D7273" s="10" t="s">
        <v>218</v>
      </c>
      <c r="E7273" s="11" t="s">
        <v>3032</v>
      </c>
      <c r="F7273" s="10" t="s">
        <v>18</v>
      </c>
      <c r="G7273" s="11" t="s">
        <v>4799</v>
      </c>
      <c r="H7273" s="42">
        <v>2465966.0207000002</v>
      </c>
      <c r="I7273" s="42">
        <v>32096.290779549199</v>
      </c>
      <c r="J7273" s="42">
        <v>642019.37317075999</v>
      </c>
      <c r="K7273" s="42">
        <v>674115.66395030997</v>
      </c>
      <c r="N7273" s="43"/>
    </row>
    <row r="7274" spans="1:14" x14ac:dyDescent="0.3">
      <c r="A7274" s="10" t="s">
        <v>9</v>
      </c>
      <c r="B7274" s="10" t="s">
        <v>215</v>
      </c>
      <c r="C7274" s="10" t="s">
        <v>4800</v>
      </c>
      <c r="D7274" s="10" t="s">
        <v>6631</v>
      </c>
      <c r="E7274" s="11" t="s">
        <v>6632</v>
      </c>
      <c r="F7274" s="10" t="s">
        <v>416</v>
      </c>
      <c r="G7274" s="11" t="s">
        <v>417</v>
      </c>
      <c r="H7274" s="42">
        <v>1102274.9012</v>
      </c>
      <c r="I7274" s="42">
        <v>8467.3539172483706</v>
      </c>
      <c r="J7274" s="42">
        <v>109425.37096158499</v>
      </c>
      <c r="K7274" s="42">
        <v>117892.724878833</v>
      </c>
      <c r="N7274" s="43"/>
    </row>
    <row r="7275" spans="1:14" x14ac:dyDescent="0.3">
      <c r="A7275" s="10" t="s">
        <v>9</v>
      </c>
      <c r="B7275" s="10" t="s">
        <v>215</v>
      </c>
      <c r="C7275" s="10" t="s">
        <v>4800</v>
      </c>
      <c r="D7275" s="10" t="s">
        <v>6631</v>
      </c>
      <c r="E7275" s="11" t="s">
        <v>6632</v>
      </c>
      <c r="F7275" s="10" t="s">
        <v>4867</v>
      </c>
      <c r="G7275" s="11" t="s">
        <v>4868</v>
      </c>
      <c r="H7275" s="42">
        <v>1270418.5301999999</v>
      </c>
      <c r="I7275" s="42">
        <v>9758.9841758116909</v>
      </c>
      <c r="J7275" s="42">
        <v>0</v>
      </c>
      <c r="K7275" s="42">
        <v>9758.9841758116909</v>
      </c>
      <c r="N7275" s="43"/>
    </row>
    <row r="7276" spans="1:14" x14ac:dyDescent="0.3">
      <c r="A7276" s="10" t="s">
        <v>9</v>
      </c>
      <c r="B7276" s="10" t="s">
        <v>215</v>
      </c>
      <c r="C7276" s="10" t="s">
        <v>4800</v>
      </c>
      <c r="D7276" s="10" t="s">
        <v>6631</v>
      </c>
      <c r="E7276" s="11" t="s">
        <v>6632</v>
      </c>
      <c r="F7276" s="10" t="s">
        <v>4802</v>
      </c>
      <c r="G7276" s="11" t="s">
        <v>4803</v>
      </c>
      <c r="H7276" s="42">
        <v>0</v>
      </c>
      <c r="I7276" s="42">
        <v>0</v>
      </c>
      <c r="J7276" s="42">
        <v>0</v>
      </c>
      <c r="K7276" s="42">
        <v>0</v>
      </c>
      <c r="N7276" s="43"/>
    </row>
    <row r="7277" spans="1:14" x14ac:dyDescent="0.3">
      <c r="A7277" s="10" t="s">
        <v>9</v>
      </c>
      <c r="B7277" s="10" t="s">
        <v>215</v>
      </c>
      <c r="C7277" s="10" t="s">
        <v>4800</v>
      </c>
      <c r="D7277" s="10" t="s">
        <v>6633</v>
      </c>
      <c r="E7277" s="11" t="s">
        <v>6634</v>
      </c>
      <c r="F7277" s="10" t="s">
        <v>416</v>
      </c>
      <c r="G7277" s="11" t="s">
        <v>417</v>
      </c>
      <c r="H7277" s="42">
        <v>80680.841899999999</v>
      </c>
      <c r="I7277" s="42">
        <v>249.837618665496</v>
      </c>
      <c r="J7277" s="42">
        <v>0</v>
      </c>
      <c r="K7277" s="42">
        <v>249.837618665496</v>
      </c>
      <c r="N7277" s="43"/>
    </row>
    <row r="7278" spans="1:14" x14ac:dyDescent="0.3">
      <c r="A7278" s="10" t="s">
        <v>9</v>
      </c>
      <c r="B7278" s="10" t="s">
        <v>215</v>
      </c>
      <c r="C7278" s="10" t="s">
        <v>4800</v>
      </c>
      <c r="D7278" s="10" t="s">
        <v>6635</v>
      </c>
      <c r="E7278" s="11" t="s">
        <v>6636</v>
      </c>
      <c r="F7278" s="10" t="s">
        <v>13</v>
      </c>
      <c r="G7278" s="11" t="s">
        <v>415</v>
      </c>
      <c r="H7278" s="42">
        <v>0</v>
      </c>
      <c r="I7278" s="42">
        <v>0</v>
      </c>
      <c r="J7278" s="42">
        <v>0</v>
      </c>
      <c r="K7278" s="42">
        <v>0</v>
      </c>
      <c r="N7278" s="43"/>
    </row>
    <row r="7279" spans="1:14" x14ac:dyDescent="0.3">
      <c r="A7279" s="10" t="s">
        <v>9</v>
      </c>
      <c r="B7279" s="10" t="s">
        <v>215</v>
      </c>
      <c r="C7279" s="10" t="s">
        <v>4800</v>
      </c>
      <c r="D7279" s="10" t="s">
        <v>6635</v>
      </c>
      <c r="E7279" s="11" t="s">
        <v>6636</v>
      </c>
      <c r="F7279" s="10" t="s">
        <v>416</v>
      </c>
      <c r="G7279" s="11" t="s">
        <v>417</v>
      </c>
      <c r="H7279" s="42">
        <v>63030.038</v>
      </c>
      <c r="I7279" s="42">
        <v>332.19154135866899</v>
      </c>
      <c r="J7279" s="42">
        <v>672.16164786016202</v>
      </c>
      <c r="K7279" s="42">
        <v>1004.35318921883</v>
      </c>
      <c r="N7279" s="43"/>
    </row>
    <row r="7280" spans="1:14" x14ac:dyDescent="0.3">
      <c r="A7280" s="10" t="s">
        <v>9</v>
      </c>
      <c r="B7280" s="10" t="s">
        <v>215</v>
      </c>
      <c r="C7280" s="10" t="s">
        <v>4800</v>
      </c>
      <c r="D7280" s="10" t="s">
        <v>6635</v>
      </c>
      <c r="E7280" s="11" t="s">
        <v>6636</v>
      </c>
      <c r="F7280" s="10" t="s">
        <v>4802</v>
      </c>
      <c r="G7280" s="11" t="s">
        <v>4803</v>
      </c>
      <c r="H7280" s="42">
        <v>0</v>
      </c>
      <c r="I7280" s="42">
        <v>0</v>
      </c>
      <c r="J7280" s="42">
        <v>0</v>
      </c>
      <c r="K7280" s="42">
        <v>0</v>
      </c>
      <c r="N7280" s="43"/>
    </row>
    <row r="7281" spans="1:14" x14ac:dyDescent="0.3">
      <c r="A7281" s="10" t="s">
        <v>9</v>
      </c>
      <c r="B7281" s="10" t="s">
        <v>215</v>
      </c>
      <c r="C7281" s="10" t="s">
        <v>4800</v>
      </c>
      <c r="D7281" s="10" t="s">
        <v>6637</v>
      </c>
      <c r="E7281" s="11" t="s">
        <v>6638</v>
      </c>
      <c r="F7281" s="10" t="s">
        <v>13</v>
      </c>
      <c r="G7281" s="11" t="s">
        <v>415</v>
      </c>
      <c r="H7281" s="42">
        <v>0</v>
      </c>
      <c r="I7281" s="42">
        <v>0</v>
      </c>
      <c r="J7281" s="42">
        <v>0</v>
      </c>
      <c r="K7281" s="42">
        <v>0</v>
      </c>
      <c r="N7281" s="43"/>
    </row>
    <row r="7282" spans="1:14" x14ac:dyDescent="0.3">
      <c r="A7282" s="10" t="s">
        <v>9</v>
      </c>
      <c r="B7282" s="10" t="s">
        <v>215</v>
      </c>
      <c r="C7282" s="10" t="s">
        <v>4800</v>
      </c>
      <c r="D7282" s="10" t="s">
        <v>6637</v>
      </c>
      <c r="E7282" s="11" t="s">
        <v>6638</v>
      </c>
      <c r="F7282" s="10" t="s">
        <v>416</v>
      </c>
      <c r="G7282" s="11" t="s">
        <v>417</v>
      </c>
      <c r="H7282" s="42">
        <v>97759.819699999993</v>
      </c>
      <c r="I7282" s="42">
        <v>222.930475106502</v>
      </c>
      <c r="J7282" s="42">
        <v>626.86492559460703</v>
      </c>
      <c r="K7282" s="42">
        <v>849.79540070110897</v>
      </c>
      <c r="N7282" s="43"/>
    </row>
    <row r="7283" spans="1:14" x14ac:dyDescent="0.3">
      <c r="A7283" s="10" t="s">
        <v>9</v>
      </c>
      <c r="B7283" s="10" t="s">
        <v>215</v>
      </c>
      <c r="C7283" s="10" t="s">
        <v>4800</v>
      </c>
      <c r="D7283" s="10" t="s">
        <v>6637</v>
      </c>
      <c r="E7283" s="11" t="s">
        <v>6638</v>
      </c>
      <c r="F7283" s="10" t="s">
        <v>4867</v>
      </c>
      <c r="G7283" s="11" t="s">
        <v>4868</v>
      </c>
      <c r="H7283" s="42">
        <v>72397.040699999998</v>
      </c>
      <c r="I7283" s="42">
        <v>165.09345781334099</v>
      </c>
      <c r="J7283" s="42">
        <v>0</v>
      </c>
      <c r="K7283" s="42">
        <v>165.09345781334099</v>
      </c>
      <c r="N7283" s="43"/>
    </row>
    <row r="7284" spans="1:14" x14ac:dyDescent="0.3">
      <c r="A7284" s="10" t="s">
        <v>9</v>
      </c>
      <c r="B7284" s="10" t="s">
        <v>215</v>
      </c>
      <c r="C7284" s="10" t="s">
        <v>4800</v>
      </c>
      <c r="D7284" s="10" t="s">
        <v>6637</v>
      </c>
      <c r="E7284" s="11" t="s">
        <v>6638</v>
      </c>
      <c r="F7284" s="10" t="s">
        <v>4802</v>
      </c>
      <c r="G7284" s="11" t="s">
        <v>4803</v>
      </c>
      <c r="H7284" s="42">
        <v>0</v>
      </c>
      <c r="I7284" s="42">
        <v>0</v>
      </c>
      <c r="J7284" s="42">
        <v>0</v>
      </c>
      <c r="K7284" s="42">
        <v>0</v>
      </c>
      <c r="N7284" s="43"/>
    </row>
    <row r="7285" spans="1:14" x14ac:dyDescent="0.3">
      <c r="A7285" s="10" t="s">
        <v>9</v>
      </c>
      <c r="B7285" s="10" t="s">
        <v>215</v>
      </c>
      <c r="C7285" s="10" t="s">
        <v>4800</v>
      </c>
      <c r="D7285" s="10" t="s">
        <v>6639</v>
      </c>
      <c r="E7285" s="11" t="s">
        <v>6640</v>
      </c>
      <c r="F7285" s="10" t="s">
        <v>13</v>
      </c>
      <c r="G7285" s="11" t="s">
        <v>415</v>
      </c>
      <c r="H7285" s="42">
        <v>0</v>
      </c>
      <c r="I7285" s="42">
        <v>0</v>
      </c>
      <c r="J7285" s="42">
        <v>0</v>
      </c>
      <c r="K7285" s="42">
        <v>0</v>
      </c>
      <c r="N7285" s="43"/>
    </row>
    <row r="7286" spans="1:14" x14ac:dyDescent="0.3">
      <c r="A7286" s="10" t="s">
        <v>9</v>
      </c>
      <c r="B7286" s="10" t="s">
        <v>215</v>
      </c>
      <c r="C7286" s="10" t="s">
        <v>4800</v>
      </c>
      <c r="D7286" s="10" t="s">
        <v>6639</v>
      </c>
      <c r="E7286" s="11" t="s">
        <v>6640</v>
      </c>
      <c r="F7286" s="10" t="s">
        <v>416</v>
      </c>
      <c r="G7286" s="11" t="s">
        <v>417</v>
      </c>
      <c r="H7286" s="42">
        <v>92779.309200000003</v>
      </c>
      <c r="I7286" s="42">
        <v>440.66885292872797</v>
      </c>
      <c r="J7286" s="42">
        <v>8.2655204885553104</v>
      </c>
      <c r="K7286" s="42">
        <v>448.93437341728298</v>
      </c>
      <c r="N7286" s="43"/>
    </row>
    <row r="7287" spans="1:14" x14ac:dyDescent="0.3">
      <c r="A7287" s="10" t="s">
        <v>9</v>
      </c>
      <c r="B7287" s="10" t="s">
        <v>215</v>
      </c>
      <c r="C7287" s="10" t="s">
        <v>4800</v>
      </c>
      <c r="D7287" s="10" t="s">
        <v>6639</v>
      </c>
      <c r="E7287" s="11" t="s">
        <v>6640</v>
      </c>
      <c r="F7287" s="10" t="s">
        <v>4802</v>
      </c>
      <c r="G7287" s="11" t="s">
        <v>4803</v>
      </c>
      <c r="H7287" s="42">
        <v>0</v>
      </c>
      <c r="I7287" s="42">
        <v>0</v>
      </c>
      <c r="J7287" s="42">
        <v>0</v>
      </c>
      <c r="K7287" s="42">
        <v>0</v>
      </c>
      <c r="N7287" s="43"/>
    </row>
    <row r="7288" spans="1:14" x14ac:dyDescent="0.3">
      <c r="A7288" s="10" t="s">
        <v>9</v>
      </c>
      <c r="B7288" s="10" t="s">
        <v>215</v>
      </c>
      <c r="C7288" s="10" t="s">
        <v>4806</v>
      </c>
      <c r="D7288" s="10" t="s">
        <v>6641</v>
      </c>
      <c r="E7288" s="11" t="s">
        <v>6642</v>
      </c>
      <c r="F7288" s="10" t="s">
        <v>416</v>
      </c>
      <c r="G7288" s="11" t="s">
        <v>417</v>
      </c>
      <c r="H7288" s="42">
        <v>0</v>
      </c>
      <c r="I7288" s="42">
        <v>0</v>
      </c>
      <c r="J7288" s="42">
        <v>0</v>
      </c>
      <c r="K7288" s="42">
        <v>0</v>
      </c>
      <c r="N7288" s="43"/>
    </row>
    <row r="7289" spans="1:14" x14ac:dyDescent="0.3">
      <c r="A7289" s="10" t="s">
        <v>9</v>
      </c>
      <c r="B7289" s="10" t="s">
        <v>219</v>
      </c>
      <c r="C7289" s="10" t="s">
        <v>4722</v>
      </c>
      <c r="D7289" s="10" t="s">
        <v>4723</v>
      </c>
      <c r="E7289" s="11" t="s">
        <v>6643</v>
      </c>
      <c r="F7289" s="10" t="s">
        <v>416</v>
      </c>
      <c r="G7289" s="11" t="s">
        <v>417</v>
      </c>
      <c r="H7289" s="42">
        <v>6614819.1443999996</v>
      </c>
      <c r="I7289" s="42">
        <v>28704.987582768201</v>
      </c>
      <c r="J7289" s="42">
        <v>47.974430079559397</v>
      </c>
      <c r="K7289" s="42">
        <v>28752.9620128477</v>
      </c>
      <c r="N7289" s="43"/>
    </row>
    <row r="7290" spans="1:14" x14ac:dyDescent="0.3">
      <c r="A7290" s="10" t="s">
        <v>9</v>
      </c>
      <c r="B7290" s="10" t="s">
        <v>219</v>
      </c>
      <c r="C7290" s="10" t="s">
        <v>4722</v>
      </c>
      <c r="D7290" s="10" t="s">
        <v>4723</v>
      </c>
      <c r="E7290" s="11" t="s">
        <v>6643</v>
      </c>
      <c r="F7290" s="10" t="s">
        <v>4725</v>
      </c>
      <c r="G7290" s="11" t="s">
        <v>4726</v>
      </c>
      <c r="H7290" s="42">
        <v>505740.6029</v>
      </c>
      <c r="I7290" s="42">
        <v>2194.6598101255699</v>
      </c>
      <c r="J7290" s="42">
        <v>3.6679184516523899</v>
      </c>
      <c r="K7290" s="42">
        <v>2198.3277285772201</v>
      </c>
      <c r="N7290" s="43"/>
    </row>
    <row r="7291" spans="1:14" x14ac:dyDescent="0.3">
      <c r="A7291" s="10" t="s">
        <v>9</v>
      </c>
      <c r="B7291" s="10" t="s">
        <v>219</v>
      </c>
      <c r="C7291" s="10" t="s">
        <v>4722</v>
      </c>
      <c r="D7291" s="10" t="s">
        <v>4723</v>
      </c>
      <c r="E7291" s="11" t="s">
        <v>6643</v>
      </c>
      <c r="F7291" s="10" t="s">
        <v>4729</v>
      </c>
      <c r="G7291" s="11" t="s">
        <v>4730</v>
      </c>
      <c r="H7291" s="42">
        <v>0</v>
      </c>
      <c r="I7291" s="42">
        <v>0</v>
      </c>
      <c r="J7291" s="42">
        <v>0</v>
      </c>
      <c r="K7291" s="42">
        <v>0</v>
      </c>
      <c r="N7291" s="43"/>
    </row>
    <row r="7292" spans="1:14" x14ac:dyDescent="0.3">
      <c r="A7292" s="10" t="s">
        <v>9</v>
      </c>
      <c r="B7292" s="10" t="s">
        <v>219</v>
      </c>
      <c r="C7292" s="10" t="s">
        <v>4722</v>
      </c>
      <c r="D7292" s="10" t="s">
        <v>4723</v>
      </c>
      <c r="E7292" s="11" t="s">
        <v>6643</v>
      </c>
      <c r="F7292" s="10" t="s">
        <v>4731</v>
      </c>
      <c r="G7292" s="11" t="s">
        <v>4732</v>
      </c>
      <c r="H7292" s="42">
        <v>0</v>
      </c>
      <c r="I7292" s="42">
        <v>0</v>
      </c>
      <c r="J7292" s="42">
        <v>0</v>
      </c>
      <c r="K7292" s="42">
        <v>0</v>
      </c>
      <c r="N7292" s="43"/>
    </row>
    <row r="7293" spans="1:14" x14ac:dyDescent="0.3">
      <c r="A7293" s="10" t="s">
        <v>9</v>
      </c>
      <c r="B7293" s="10" t="s">
        <v>219</v>
      </c>
      <c r="C7293" s="10" t="s">
        <v>4722</v>
      </c>
      <c r="D7293" s="10" t="s">
        <v>4723</v>
      </c>
      <c r="E7293" s="11" t="s">
        <v>6643</v>
      </c>
      <c r="F7293" s="10" t="s">
        <v>4733</v>
      </c>
      <c r="G7293" s="11" t="s">
        <v>4734</v>
      </c>
      <c r="H7293" s="42">
        <v>334927.55160000001</v>
      </c>
      <c r="I7293" s="42">
        <v>1453.4170927983901</v>
      </c>
      <c r="J7293" s="42">
        <v>2.4290850673194599</v>
      </c>
      <c r="K7293" s="42">
        <v>1455.8461778657099</v>
      </c>
      <c r="N7293" s="43"/>
    </row>
    <row r="7294" spans="1:14" x14ac:dyDescent="0.3">
      <c r="A7294" s="10" t="s">
        <v>9</v>
      </c>
      <c r="B7294" s="10" t="s">
        <v>219</v>
      </c>
      <c r="C7294" s="10" t="s">
        <v>4722</v>
      </c>
      <c r="D7294" s="10" t="s">
        <v>4723</v>
      </c>
      <c r="E7294" s="11" t="s">
        <v>6643</v>
      </c>
      <c r="F7294" s="10" t="s">
        <v>4735</v>
      </c>
      <c r="G7294" s="11" t="s">
        <v>4736</v>
      </c>
      <c r="H7294" s="42">
        <v>442104.36810000002</v>
      </c>
      <c r="I7294" s="42">
        <v>1918.5105624938701</v>
      </c>
      <c r="J7294" s="42">
        <v>3.2063922888616898</v>
      </c>
      <c r="K7294" s="42">
        <v>1921.71695478273</v>
      </c>
      <c r="N7294" s="43"/>
    </row>
    <row r="7295" spans="1:14" x14ac:dyDescent="0.3">
      <c r="A7295" s="10" t="s">
        <v>9</v>
      </c>
      <c r="B7295" s="10" t="s">
        <v>219</v>
      </c>
      <c r="C7295" s="10" t="s">
        <v>4722</v>
      </c>
      <c r="D7295" s="10" t="s">
        <v>4723</v>
      </c>
      <c r="E7295" s="11" t="s">
        <v>6643</v>
      </c>
      <c r="F7295" s="10" t="s">
        <v>4822</v>
      </c>
      <c r="G7295" s="11" t="s">
        <v>4823</v>
      </c>
      <c r="H7295" s="42">
        <v>0</v>
      </c>
      <c r="I7295" s="42">
        <v>0</v>
      </c>
      <c r="J7295" s="42">
        <v>0</v>
      </c>
      <c r="K7295" s="42">
        <v>0</v>
      </c>
      <c r="N7295" s="43"/>
    </row>
    <row r="7296" spans="1:14" x14ac:dyDescent="0.3">
      <c r="A7296" s="10" t="s">
        <v>9</v>
      </c>
      <c r="B7296" s="10" t="s">
        <v>219</v>
      </c>
      <c r="C7296" s="10" t="s">
        <v>4722</v>
      </c>
      <c r="D7296" s="10" t="s">
        <v>4723</v>
      </c>
      <c r="E7296" s="11" t="s">
        <v>6643</v>
      </c>
      <c r="F7296" s="10" t="s">
        <v>6212</v>
      </c>
      <c r="G7296" s="11" t="s">
        <v>6213</v>
      </c>
      <c r="H7296" s="42">
        <v>360235.60350000003</v>
      </c>
      <c r="I7296" s="42">
        <v>1592.3651013270201</v>
      </c>
      <c r="J7296" s="42">
        <v>3.0606471848225199</v>
      </c>
      <c r="K7296" s="42">
        <v>1595.4257485118401</v>
      </c>
      <c r="N7296" s="43"/>
    </row>
    <row r="7297" spans="1:14" x14ac:dyDescent="0.3">
      <c r="A7297" s="10" t="s">
        <v>9</v>
      </c>
      <c r="B7297" s="10" t="s">
        <v>219</v>
      </c>
      <c r="C7297" s="10" t="s">
        <v>4722</v>
      </c>
      <c r="D7297" s="10" t="s">
        <v>4723</v>
      </c>
      <c r="E7297" s="11" t="s">
        <v>6643</v>
      </c>
      <c r="F7297" s="10" t="s">
        <v>6644</v>
      </c>
      <c r="G7297" s="11" t="s">
        <v>6645</v>
      </c>
      <c r="H7297" s="42">
        <v>0</v>
      </c>
      <c r="I7297" s="42">
        <v>0</v>
      </c>
      <c r="J7297" s="42">
        <v>0</v>
      </c>
      <c r="K7297" s="42">
        <v>0</v>
      </c>
      <c r="N7297" s="43"/>
    </row>
    <row r="7298" spans="1:14" x14ac:dyDescent="0.3">
      <c r="A7298" s="10" t="s">
        <v>9</v>
      </c>
      <c r="B7298" s="10" t="s">
        <v>219</v>
      </c>
      <c r="C7298" s="10" t="s">
        <v>4722</v>
      </c>
      <c r="D7298" s="10" t="s">
        <v>4723</v>
      </c>
      <c r="E7298" s="11" t="s">
        <v>6643</v>
      </c>
      <c r="F7298" s="10" t="s">
        <v>5436</v>
      </c>
      <c r="G7298" s="11" t="s">
        <v>5437</v>
      </c>
      <c r="H7298" s="42">
        <v>2579166.1002000002</v>
      </c>
      <c r="I7298" s="42">
        <v>12545.876179552</v>
      </c>
      <c r="J7298" s="42">
        <v>27.910187423500599</v>
      </c>
      <c r="K7298" s="42">
        <v>12573.786366975501</v>
      </c>
      <c r="N7298" s="43"/>
    </row>
    <row r="7299" spans="1:14" x14ac:dyDescent="0.3">
      <c r="A7299" s="10" t="s">
        <v>9</v>
      </c>
      <c r="B7299" s="10" t="s">
        <v>219</v>
      </c>
      <c r="C7299" s="10" t="s">
        <v>4722</v>
      </c>
      <c r="D7299" s="10" t="s">
        <v>4723</v>
      </c>
      <c r="E7299" s="11" t="s">
        <v>6643</v>
      </c>
      <c r="F7299" s="10" t="s">
        <v>4741</v>
      </c>
      <c r="G7299" s="11" t="s">
        <v>4742</v>
      </c>
      <c r="H7299" s="42">
        <v>998084.10380000004</v>
      </c>
      <c r="I7299" s="42">
        <v>4331.1829365392005</v>
      </c>
      <c r="J7299" s="42">
        <v>7.2386735006119904</v>
      </c>
      <c r="K7299" s="42">
        <v>4338.4216100398098</v>
      </c>
      <c r="N7299" s="43"/>
    </row>
    <row r="7300" spans="1:14" x14ac:dyDescent="0.3">
      <c r="A7300" s="10" t="s">
        <v>9</v>
      </c>
      <c r="B7300" s="10" t="s">
        <v>219</v>
      </c>
      <c r="C7300" s="10" t="s">
        <v>4743</v>
      </c>
      <c r="D7300" s="10" t="s">
        <v>4744</v>
      </c>
      <c r="E7300" s="11" t="s">
        <v>4819</v>
      </c>
      <c r="F7300" s="10" t="s">
        <v>416</v>
      </c>
      <c r="G7300" s="11" t="s">
        <v>417</v>
      </c>
      <c r="H7300" s="42">
        <v>4998.1293999999998</v>
      </c>
      <c r="I7300" s="42">
        <v>21.556319981530599</v>
      </c>
      <c r="J7300" s="42">
        <v>0</v>
      </c>
      <c r="K7300" s="42">
        <v>21.556319981530599</v>
      </c>
      <c r="N7300" s="43"/>
    </row>
    <row r="7301" spans="1:14" x14ac:dyDescent="0.3">
      <c r="A7301" s="10" t="s">
        <v>9</v>
      </c>
      <c r="B7301" s="10" t="s">
        <v>219</v>
      </c>
      <c r="C7301" s="10" t="s">
        <v>4743</v>
      </c>
      <c r="D7301" s="10" t="s">
        <v>4744</v>
      </c>
      <c r="E7301" s="11" t="s">
        <v>4819</v>
      </c>
      <c r="F7301" s="10" t="s">
        <v>4746</v>
      </c>
      <c r="G7301" s="11" t="s">
        <v>4747</v>
      </c>
      <c r="H7301" s="42">
        <v>3460.2433999999998</v>
      </c>
      <c r="I7301" s="42">
        <v>14.9236061410597</v>
      </c>
      <c r="J7301" s="42">
        <v>0</v>
      </c>
      <c r="K7301" s="42">
        <v>14.9236061410597</v>
      </c>
      <c r="N7301" s="43"/>
    </row>
    <row r="7302" spans="1:14" x14ac:dyDescent="0.3">
      <c r="A7302" s="10" t="s">
        <v>9</v>
      </c>
      <c r="B7302" s="10" t="s">
        <v>219</v>
      </c>
      <c r="C7302" s="10" t="s">
        <v>4743</v>
      </c>
      <c r="D7302" s="10" t="s">
        <v>4744</v>
      </c>
      <c r="E7302" s="11" t="s">
        <v>4819</v>
      </c>
      <c r="F7302" s="10" t="s">
        <v>4748</v>
      </c>
      <c r="G7302" s="11" t="s">
        <v>4749</v>
      </c>
      <c r="H7302" s="42">
        <v>22914.500800000002</v>
      </c>
      <c r="I7302" s="42">
        <v>98.827436223017401</v>
      </c>
      <c r="J7302" s="42">
        <v>0</v>
      </c>
      <c r="K7302" s="42">
        <v>98.827436223017401</v>
      </c>
      <c r="N7302" s="43"/>
    </row>
    <row r="7303" spans="1:14" x14ac:dyDescent="0.3">
      <c r="A7303" s="10" t="s">
        <v>9</v>
      </c>
      <c r="B7303" s="10" t="s">
        <v>219</v>
      </c>
      <c r="C7303" s="10" t="s">
        <v>4743</v>
      </c>
      <c r="D7303" s="10" t="s">
        <v>4750</v>
      </c>
      <c r="E7303" s="11" t="s">
        <v>6646</v>
      </c>
      <c r="F7303" s="10" t="s">
        <v>13</v>
      </c>
      <c r="G7303" s="11" t="s">
        <v>415</v>
      </c>
      <c r="H7303" s="42">
        <v>0</v>
      </c>
      <c r="I7303" s="42">
        <v>0</v>
      </c>
      <c r="J7303" s="42">
        <v>0</v>
      </c>
      <c r="K7303" s="42">
        <v>0</v>
      </c>
      <c r="N7303" s="43"/>
    </row>
    <row r="7304" spans="1:14" x14ac:dyDescent="0.3">
      <c r="A7304" s="10" t="s">
        <v>9</v>
      </c>
      <c r="B7304" s="10" t="s">
        <v>219</v>
      </c>
      <c r="C7304" s="10" t="s">
        <v>4743</v>
      </c>
      <c r="D7304" s="10" t="s">
        <v>4750</v>
      </c>
      <c r="E7304" s="11" t="s">
        <v>6646</v>
      </c>
      <c r="F7304" s="10" t="s">
        <v>416</v>
      </c>
      <c r="G7304" s="11" t="s">
        <v>417</v>
      </c>
      <c r="H7304" s="42">
        <v>8195.8012999999992</v>
      </c>
      <c r="I7304" s="42">
        <v>68.155928805944399</v>
      </c>
      <c r="J7304" s="42">
        <v>0</v>
      </c>
      <c r="K7304" s="42">
        <v>68.155928805944399</v>
      </c>
      <c r="N7304" s="43"/>
    </row>
    <row r="7305" spans="1:14" x14ac:dyDescent="0.3">
      <c r="A7305" s="10" t="s">
        <v>9</v>
      </c>
      <c r="B7305" s="10" t="s">
        <v>219</v>
      </c>
      <c r="C7305" s="10" t="s">
        <v>4743</v>
      </c>
      <c r="D7305" s="10" t="s">
        <v>4750</v>
      </c>
      <c r="E7305" s="11" t="s">
        <v>6646</v>
      </c>
      <c r="F7305" s="10" t="s">
        <v>4746</v>
      </c>
      <c r="G7305" s="11" t="s">
        <v>4747</v>
      </c>
      <c r="H7305" s="42">
        <v>0</v>
      </c>
      <c r="I7305" s="42">
        <v>0</v>
      </c>
      <c r="J7305" s="42">
        <v>0</v>
      </c>
      <c r="K7305" s="42">
        <v>0</v>
      </c>
      <c r="N7305" s="43"/>
    </row>
    <row r="7306" spans="1:14" x14ac:dyDescent="0.3">
      <c r="A7306" s="10" t="s">
        <v>9</v>
      </c>
      <c r="B7306" s="10" t="s">
        <v>219</v>
      </c>
      <c r="C7306" s="10" t="s">
        <v>4743</v>
      </c>
      <c r="D7306" s="10" t="s">
        <v>4750</v>
      </c>
      <c r="E7306" s="11" t="s">
        <v>6646</v>
      </c>
      <c r="F7306" s="10" t="s">
        <v>4748</v>
      </c>
      <c r="G7306" s="11" t="s">
        <v>4749</v>
      </c>
      <c r="H7306" s="42">
        <v>30429.092199999999</v>
      </c>
      <c r="I7306" s="42">
        <v>253.04701226887801</v>
      </c>
      <c r="J7306" s="42">
        <v>0</v>
      </c>
      <c r="K7306" s="42">
        <v>253.04701226887801</v>
      </c>
      <c r="N7306" s="43"/>
    </row>
    <row r="7307" spans="1:14" x14ac:dyDescent="0.3">
      <c r="A7307" s="10" t="s">
        <v>9</v>
      </c>
      <c r="B7307" s="10" t="s">
        <v>219</v>
      </c>
      <c r="C7307" s="10" t="s">
        <v>4743</v>
      </c>
      <c r="D7307" s="10" t="s">
        <v>4752</v>
      </c>
      <c r="E7307" s="11" t="s">
        <v>6647</v>
      </c>
      <c r="F7307" s="10" t="s">
        <v>416</v>
      </c>
      <c r="G7307" s="11" t="s">
        <v>417</v>
      </c>
      <c r="H7307" s="42">
        <v>3966.4539</v>
      </c>
      <c r="I7307" s="42">
        <v>18.633336231632001</v>
      </c>
      <c r="J7307" s="42">
        <v>0</v>
      </c>
      <c r="K7307" s="42">
        <v>18.633336231632001</v>
      </c>
      <c r="N7307" s="43"/>
    </row>
    <row r="7308" spans="1:14" x14ac:dyDescent="0.3">
      <c r="A7308" s="10" t="s">
        <v>9</v>
      </c>
      <c r="B7308" s="10" t="s">
        <v>219</v>
      </c>
      <c r="C7308" s="10" t="s">
        <v>4743</v>
      </c>
      <c r="D7308" s="10" t="s">
        <v>4752</v>
      </c>
      <c r="E7308" s="11" t="s">
        <v>6647</v>
      </c>
      <c r="F7308" s="10" t="s">
        <v>4746</v>
      </c>
      <c r="G7308" s="11" t="s">
        <v>4747</v>
      </c>
      <c r="H7308" s="42">
        <v>0</v>
      </c>
      <c r="I7308" s="42">
        <v>0</v>
      </c>
      <c r="J7308" s="42">
        <v>0</v>
      </c>
      <c r="K7308" s="42">
        <v>0</v>
      </c>
      <c r="N7308" s="43"/>
    </row>
    <row r="7309" spans="1:14" x14ac:dyDescent="0.3">
      <c r="A7309" s="10" t="s">
        <v>9</v>
      </c>
      <c r="B7309" s="10" t="s">
        <v>219</v>
      </c>
      <c r="C7309" s="10" t="s">
        <v>4743</v>
      </c>
      <c r="D7309" s="10" t="s">
        <v>4752</v>
      </c>
      <c r="E7309" s="11" t="s">
        <v>6647</v>
      </c>
      <c r="F7309" s="10" t="s">
        <v>4748</v>
      </c>
      <c r="G7309" s="11" t="s">
        <v>4749</v>
      </c>
      <c r="H7309" s="42">
        <v>2055.3443000000002</v>
      </c>
      <c r="I7309" s="42">
        <v>9.6554560473002393</v>
      </c>
      <c r="J7309" s="42">
        <v>0</v>
      </c>
      <c r="K7309" s="42">
        <v>9.6554560473002393</v>
      </c>
      <c r="N7309" s="43"/>
    </row>
    <row r="7310" spans="1:14" x14ac:dyDescent="0.3">
      <c r="A7310" s="10" t="s">
        <v>9</v>
      </c>
      <c r="B7310" s="10" t="s">
        <v>219</v>
      </c>
      <c r="C7310" s="10" t="s">
        <v>4743</v>
      </c>
      <c r="D7310" s="10" t="s">
        <v>4752</v>
      </c>
      <c r="E7310" s="11" t="s">
        <v>6647</v>
      </c>
      <c r="F7310" s="10" t="s">
        <v>4760</v>
      </c>
      <c r="G7310" s="11" t="s">
        <v>4761</v>
      </c>
      <c r="H7310" s="42">
        <v>4651.5686999999998</v>
      </c>
      <c r="I7310" s="42">
        <v>21.8518215807321</v>
      </c>
      <c r="J7310" s="42">
        <v>0</v>
      </c>
      <c r="K7310" s="42">
        <v>21.8518215807321</v>
      </c>
      <c r="N7310" s="43"/>
    </row>
    <row r="7311" spans="1:14" x14ac:dyDescent="0.3">
      <c r="A7311" s="10" t="s">
        <v>9</v>
      </c>
      <c r="B7311" s="10" t="s">
        <v>219</v>
      </c>
      <c r="C7311" s="10" t="s">
        <v>4743</v>
      </c>
      <c r="D7311" s="10" t="s">
        <v>4756</v>
      </c>
      <c r="E7311" s="11" t="s">
        <v>5754</v>
      </c>
      <c r="F7311" s="10" t="s">
        <v>13</v>
      </c>
      <c r="G7311" s="11" t="s">
        <v>415</v>
      </c>
      <c r="H7311" s="42">
        <v>0</v>
      </c>
      <c r="I7311" s="42">
        <v>0</v>
      </c>
      <c r="J7311" s="42">
        <v>0</v>
      </c>
      <c r="K7311" s="42">
        <v>0</v>
      </c>
      <c r="N7311" s="43"/>
    </row>
    <row r="7312" spans="1:14" x14ac:dyDescent="0.3">
      <c r="A7312" s="10" t="s">
        <v>9</v>
      </c>
      <c r="B7312" s="10" t="s">
        <v>219</v>
      </c>
      <c r="C7312" s="10" t="s">
        <v>4743</v>
      </c>
      <c r="D7312" s="10" t="s">
        <v>4756</v>
      </c>
      <c r="E7312" s="11" t="s">
        <v>5754</v>
      </c>
      <c r="F7312" s="10" t="s">
        <v>416</v>
      </c>
      <c r="G7312" s="11" t="s">
        <v>417</v>
      </c>
      <c r="H7312" s="42">
        <v>281534.70770000003</v>
      </c>
      <c r="I7312" s="42">
        <v>968.25600509074604</v>
      </c>
      <c r="J7312" s="42">
        <v>0</v>
      </c>
      <c r="K7312" s="42">
        <v>968.25600509074604</v>
      </c>
      <c r="N7312" s="43"/>
    </row>
    <row r="7313" spans="1:14" x14ac:dyDescent="0.3">
      <c r="A7313" s="10" t="s">
        <v>9</v>
      </c>
      <c r="B7313" s="10" t="s">
        <v>219</v>
      </c>
      <c r="C7313" s="10" t="s">
        <v>4743</v>
      </c>
      <c r="D7313" s="10" t="s">
        <v>4756</v>
      </c>
      <c r="E7313" s="11" t="s">
        <v>5754</v>
      </c>
      <c r="F7313" s="10" t="s">
        <v>4746</v>
      </c>
      <c r="G7313" s="11" t="s">
        <v>4747</v>
      </c>
      <c r="H7313" s="42">
        <v>64559.968399999998</v>
      </c>
      <c r="I7313" s="42">
        <v>222.035064997169</v>
      </c>
      <c r="J7313" s="42">
        <v>0</v>
      </c>
      <c r="K7313" s="42">
        <v>222.035064997169</v>
      </c>
      <c r="N7313" s="43"/>
    </row>
    <row r="7314" spans="1:14" x14ac:dyDescent="0.3">
      <c r="A7314" s="10" t="s">
        <v>9</v>
      </c>
      <c r="B7314" s="10" t="s">
        <v>219</v>
      </c>
      <c r="C7314" s="10" t="s">
        <v>4743</v>
      </c>
      <c r="D7314" s="10" t="s">
        <v>4756</v>
      </c>
      <c r="E7314" s="11" t="s">
        <v>5754</v>
      </c>
      <c r="F7314" s="10" t="s">
        <v>4815</v>
      </c>
      <c r="G7314" s="11" t="s">
        <v>4816</v>
      </c>
      <c r="H7314" s="42">
        <v>39849.661399999997</v>
      </c>
      <c r="I7314" s="42">
        <v>94.240470035252599</v>
      </c>
      <c r="J7314" s="42">
        <v>0</v>
      </c>
      <c r="K7314" s="42">
        <v>94.240470035252599</v>
      </c>
      <c r="N7314" s="43"/>
    </row>
    <row r="7315" spans="1:14" x14ac:dyDescent="0.3">
      <c r="A7315" s="10" t="s">
        <v>9</v>
      </c>
      <c r="B7315" s="10" t="s">
        <v>219</v>
      </c>
      <c r="C7315" s="10" t="s">
        <v>4743</v>
      </c>
      <c r="D7315" s="10" t="s">
        <v>4756</v>
      </c>
      <c r="E7315" s="11" t="s">
        <v>5754</v>
      </c>
      <c r="F7315" s="10" t="s">
        <v>4748</v>
      </c>
      <c r="G7315" s="11" t="s">
        <v>4749</v>
      </c>
      <c r="H7315" s="42">
        <v>372926.41499999998</v>
      </c>
      <c r="I7315" s="42">
        <v>881.93373207990601</v>
      </c>
      <c r="J7315" s="42">
        <v>0</v>
      </c>
      <c r="K7315" s="42">
        <v>881.93373207990601</v>
      </c>
      <c r="N7315" s="43"/>
    </row>
    <row r="7316" spans="1:14" x14ac:dyDescent="0.3">
      <c r="A7316" s="10" t="s">
        <v>9</v>
      </c>
      <c r="B7316" s="10" t="s">
        <v>219</v>
      </c>
      <c r="C7316" s="10" t="s">
        <v>4743</v>
      </c>
      <c r="D7316" s="10" t="s">
        <v>4756</v>
      </c>
      <c r="E7316" s="11" t="s">
        <v>5754</v>
      </c>
      <c r="F7316" s="10" t="s">
        <v>4817</v>
      </c>
      <c r="G7316" s="11" t="s">
        <v>4818</v>
      </c>
      <c r="H7316" s="42">
        <v>31879.729200000002</v>
      </c>
      <c r="I7316" s="42">
        <v>75.392376028202094</v>
      </c>
      <c r="J7316" s="42">
        <v>0</v>
      </c>
      <c r="K7316" s="42">
        <v>75.392376028202094</v>
      </c>
      <c r="N7316" s="43"/>
    </row>
    <row r="7317" spans="1:14" x14ac:dyDescent="0.3">
      <c r="A7317" s="10" t="s">
        <v>9</v>
      </c>
      <c r="B7317" s="10" t="s">
        <v>219</v>
      </c>
      <c r="C7317" s="10" t="s">
        <v>4743</v>
      </c>
      <c r="D7317" s="10" t="s">
        <v>4756</v>
      </c>
      <c r="E7317" s="11" t="s">
        <v>5754</v>
      </c>
      <c r="F7317" s="10" t="s">
        <v>6115</v>
      </c>
      <c r="G7317" s="11" t="s">
        <v>6116</v>
      </c>
      <c r="H7317" s="42">
        <v>127020.79580000001</v>
      </c>
      <c r="I7317" s="42">
        <v>300.39149823736801</v>
      </c>
      <c r="J7317" s="42">
        <v>0</v>
      </c>
      <c r="K7317" s="42">
        <v>300.39149823736801</v>
      </c>
      <c r="N7317" s="43"/>
    </row>
    <row r="7318" spans="1:14" x14ac:dyDescent="0.3">
      <c r="A7318" s="10" t="s">
        <v>9</v>
      </c>
      <c r="B7318" s="10" t="s">
        <v>219</v>
      </c>
      <c r="C7318" s="10" t="s">
        <v>4743</v>
      </c>
      <c r="D7318" s="10" t="s">
        <v>4756</v>
      </c>
      <c r="E7318" s="11" t="s">
        <v>5754</v>
      </c>
      <c r="F7318" s="10" t="s">
        <v>4760</v>
      </c>
      <c r="G7318" s="11" t="s">
        <v>4761</v>
      </c>
      <c r="H7318" s="42">
        <v>55291.405200000001</v>
      </c>
      <c r="I7318" s="42">
        <v>130.75865217391299</v>
      </c>
      <c r="J7318" s="42">
        <v>0</v>
      </c>
      <c r="K7318" s="42">
        <v>130.75865217391299</v>
      </c>
      <c r="N7318" s="43"/>
    </row>
    <row r="7319" spans="1:14" x14ac:dyDescent="0.3">
      <c r="A7319" s="10" t="s">
        <v>9</v>
      </c>
      <c r="B7319" s="10" t="s">
        <v>219</v>
      </c>
      <c r="C7319" s="10" t="s">
        <v>4743</v>
      </c>
      <c r="D7319" s="10" t="s">
        <v>4758</v>
      </c>
      <c r="E7319" s="11" t="s">
        <v>4914</v>
      </c>
      <c r="F7319" s="10" t="s">
        <v>13</v>
      </c>
      <c r="G7319" s="11" t="s">
        <v>415</v>
      </c>
      <c r="H7319" s="42">
        <v>0</v>
      </c>
      <c r="I7319" s="42">
        <v>0</v>
      </c>
      <c r="J7319" s="42">
        <v>0</v>
      </c>
      <c r="K7319" s="42">
        <v>0</v>
      </c>
      <c r="N7319" s="43"/>
    </row>
    <row r="7320" spans="1:14" x14ac:dyDescent="0.3">
      <c r="A7320" s="10" t="s">
        <v>9</v>
      </c>
      <c r="B7320" s="10" t="s">
        <v>219</v>
      </c>
      <c r="C7320" s="10" t="s">
        <v>4743</v>
      </c>
      <c r="D7320" s="10" t="s">
        <v>4758</v>
      </c>
      <c r="E7320" s="11" t="s">
        <v>4914</v>
      </c>
      <c r="F7320" s="10" t="s">
        <v>416</v>
      </c>
      <c r="G7320" s="11" t="s">
        <v>417</v>
      </c>
      <c r="H7320" s="42">
        <v>30380.901600000001</v>
      </c>
      <c r="I7320" s="42">
        <v>171.23088083541501</v>
      </c>
      <c r="J7320" s="42">
        <v>0</v>
      </c>
      <c r="K7320" s="42">
        <v>171.23088083541501</v>
      </c>
      <c r="N7320" s="43"/>
    </row>
    <row r="7321" spans="1:14" x14ac:dyDescent="0.3">
      <c r="A7321" s="10" t="s">
        <v>9</v>
      </c>
      <c r="B7321" s="10" t="s">
        <v>219</v>
      </c>
      <c r="C7321" s="10" t="s">
        <v>4743</v>
      </c>
      <c r="D7321" s="10" t="s">
        <v>4758</v>
      </c>
      <c r="E7321" s="11" t="s">
        <v>4914</v>
      </c>
      <c r="F7321" s="10" t="s">
        <v>4746</v>
      </c>
      <c r="G7321" s="11" t="s">
        <v>4747</v>
      </c>
      <c r="H7321" s="42">
        <v>5907.3976000000002</v>
      </c>
      <c r="I7321" s="42">
        <v>33.294893495775099</v>
      </c>
      <c r="J7321" s="42">
        <v>0</v>
      </c>
      <c r="K7321" s="42">
        <v>33.294893495775099</v>
      </c>
      <c r="N7321" s="43"/>
    </row>
    <row r="7322" spans="1:14" x14ac:dyDescent="0.3">
      <c r="A7322" s="10" t="s">
        <v>9</v>
      </c>
      <c r="B7322" s="10" t="s">
        <v>219</v>
      </c>
      <c r="C7322" s="10" t="s">
        <v>4743</v>
      </c>
      <c r="D7322" s="10" t="s">
        <v>4758</v>
      </c>
      <c r="E7322" s="11" t="s">
        <v>4914</v>
      </c>
      <c r="F7322" s="10" t="s">
        <v>4748</v>
      </c>
      <c r="G7322" s="11" t="s">
        <v>4749</v>
      </c>
      <c r="H7322" s="42">
        <v>36658.146699999998</v>
      </c>
      <c r="I7322" s="42">
        <v>168.86178127378801</v>
      </c>
      <c r="J7322" s="42">
        <v>0</v>
      </c>
      <c r="K7322" s="42">
        <v>168.86178127378801</v>
      </c>
      <c r="N7322" s="43"/>
    </row>
    <row r="7323" spans="1:14" x14ac:dyDescent="0.3">
      <c r="A7323" s="10" t="s">
        <v>9</v>
      </c>
      <c r="B7323" s="10" t="s">
        <v>219</v>
      </c>
      <c r="C7323" s="10" t="s">
        <v>4743</v>
      </c>
      <c r="D7323" s="10" t="s">
        <v>4758</v>
      </c>
      <c r="E7323" s="11" t="s">
        <v>4914</v>
      </c>
      <c r="F7323" s="10" t="s">
        <v>4760</v>
      </c>
      <c r="G7323" s="11" t="s">
        <v>4761</v>
      </c>
      <c r="H7323" s="42">
        <v>15729.2048</v>
      </c>
      <c r="I7323" s="42">
        <v>72.454877780597101</v>
      </c>
      <c r="J7323" s="42">
        <v>0</v>
      </c>
      <c r="K7323" s="42">
        <v>72.454877780597101</v>
      </c>
      <c r="N7323" s="43"/>
    </row>
    <row r="7324" spans="1:14" x14ac:dyDescent="0.3">
      <c r="A7324" s="10" t="s">
        <v>9</v>
      </c>
      <c r="B7324" s="10" t="s">
        <v>219</v>
      </c>
      <c r="C7324" s="10" t="s">
        <v>4743</v>
      </c>
      <c r="D7324" s="10" t="s">
        <v>4762</v>
      </c>
      <c r="E7324" s="11" t="s">
        <v>5630</v>
      </c>
      <c r="F7324" s="10" t="s">
        <v>13</v>
      </c>
      <c r="G7324" s="11" t="s">
        <v>415</v>
      </c>
      <c r="H7324" s="42">
        <v>0</v>
      </c>
      <c r="I7324" s="42">
        <v>0</v>
      </c>
      <c r="J7324" s="42">
        <v>0</v>
      </c>
      <c r="K7324" s="42">
        <v>0</v>
      </c>
      <c r="N7324" s="43"/>
    </row>
    <row r="7325" spans="1:14" x14ac:dyDescent="0.3">
      <c r="A7325" s="10" t="s">
        <v>9</v>
      </c>
      <c r="B7325" s="10" t="s">
        <v>219</v>
      </c>
      <c r="C7325" s="10" t="s">
        <v>4743</v>
      </c>
      <c r="D7325" s="10" t="s">
        <v>4762</v>
      </c>
      <c r="E7325" s="11" t="s">
        <v>5630</v>
      </c>
      <c r="F7325" s="10" t="s">
        <v>416</v>
      </c>
      <c r="G7325" s="11" t="s">
        <v>417</v>
      </c>
      <c r="H7325" s="42">
        <v>18742.933000000001</v>
      </c>
      <c r="I7325" s="42">
        <v>65.644405442395893</v>
      </c>
      <c r="J7325" s="42">
        <v>0</v>
      </c>
      <c r="K7325" s="42">
        <v>65.644405442395893</v>
      </c>
      <c r="N7325" s="43"/>
    </row>
    <row r="7326" spans="1:14" x14ac:dyDescent="0.3">
      <c r="A7326" s="10" t="s">
        <v>9</v>
      </c>
      <c r="B7326" s="10" t="s">
        <v>219</v>
      </c>
      <c r="C7326" s="10" t="s">
        <v>4743</v>
      </c>
      <c r="D7326" s="10" t="s">
        <v>4762</v>
      </c>
      <c r="E7326" s="11" t="s">
        <v>5630</v>
      </c>
      <c r="F7326" s="10" t="s">
        <v>4746</v>
      </c>
      <c r="G7326" s="11" t="s">
        <v>4747</v>
      </c>
      <c r="H7326" s="42">
        <v>0</v>
      </c>
      <c r="I7326" s="42">
        <v>0</v>
      </c>
      <c r="J7326" s="42">
        <v>0</v>
      </c>
      <c r="K7326" s="42">
        <v>0</v>
      </c>
      <c r="N7326" s="43"/>
    </row>
    <row r="7327" spans="1:14" x14ac:dyDescent="0.3">
      <c r="A7327" s="10" t="s">
        <v>9</v>
      </c>
      <c r="B7327" s="10" t="s">
        <v>219</v>
      </c>
      <c r="C7327" s="10" t="s">
        <v>4743</v>
      </c>
      <c r="D7327" s="10" t="s">
        <v>4762</v>
      </c>
      <c r="E7327" s="11" t="s">
        <v>5630</v>
      </c>
      <c r="F7327" s="10" t="s">
        <v>4748</v>
      </c>
      <c r="G7327" s="11" t="s">
        <v>4749</v>
      </c>
      <c r="H7327" s="42">
        <v>167091.2536</v>
      </c>
      <c r="I7327" s="42">
        <v>585.21289107157202</v>
      </c>
      <c r="J7327" s="42">
        <v>0</v>
      </c>
      <c r="K7327" s="42">
        <v>585.21289107157202</v>
      </c>
      <c r="N7327" s="43"/>
    </row>
    <row r="7328" spans="1:14" x14ac:dyDescent="0.3">
      <c r="A7328" s="10" t="s">
        <v>9</v>
      </c>
      <c r="B7328" s="10" t="s">
        <v>219</v>
      </c>
      <c r="C7328" s="10" t="s">
        <v>4743</v>
      </c>
      <c r="D7328" s="10" t="s">
        <v>4762</v>
      </c>
      <c r="E7328" s="11" t="s">
        <v>5630</v>
      </c>
      <c r="F7328" s="10" t="s">
        <v>4760</v>
      </c>
      <c r="G7328" s="11" t="s">
        <v>4761</v>
      </c>
      <c r="H7328" s="42">
        <v>56627.584699999999</v>
      </c>
      <c r="I7328" s="42">
        <v>198.32990580468601</v>
      </c>
      <c r="J7328" s="42">
        <v>0</v>
      </c>
      <c r="K7328" s="42">
        <v>198.32990580468601</v>
      </c>
      <c r="N7328" s="43"/>
    </row>
    <row r="7329" spans="1:14" x14ac:dyDescent="0.3">
      <c r="A7329" s="10" t="s">
        <v>9</v>
      </c>
      <c r="B7329" s="10" t="s">
        <v>219</v>
      </c>
      <c r="C7329" s="10" t="s">
        <v>4743</v>
      </c>
      <c r="D7329" s="10" t="s">
        <v>4766</v>
      </c>
      <c r="E7329" s="11" t="s">
        <v>6648</v>
      </c>
      <c r="F7329" s="10" t="s">
        <v>416</v>
      </c>
      <c r="G7329" s="11" t="s">
        <v>417</v>
      </c>
      <c r="H7329" s="42">
        <v>1703.652</v>
      </c>
      <c r="I7329" s="42">
        <v>7.1275964845242603</v>
      </c>
      <c r="J7329" s="42">
        <v>0</v>
      </c>
      <c r="K7329" s="42">
        <v>7.1275964845242603</v>
      </c>
      <c r="N7329" s="43"/>
    </row>
    <row r="7330" spans="1:14" x14ac:dyDescent="0.3">
      <c r="A7330" s="10" t="s">
        <v>9</v>
      </c>
      <c r="B7330" s="10" t="s">
        <v>219</v>
      </c>
      <c r="C7330" s="10" t="s">
        <v>4743</v>
      </c>
      <c r="D7330" s="10" t="s">
        <v>4766</v>
      </c>
      <c r="E7330" s="11" t="s">
        <v>6648</v>
      </c>
      <c r="F7330" s="10" t="s">
        <v>4746</v>
      </c>
      <c r="G7330" s="11" t="s">
        <v>4747</v>
      </c>
      <c r="H7330" s="42">
        <v>0</v>
      </c>
      <c r="I7330" s="42">
        <v>0</v>
      </c>
      <c r="J7330" s="42">
        <v>0</v>
      </c>
      <c r="K7330" s="42">
        <v>0</v>
      </c>
      <c r="N7330" s="43"/>
    </row>
    <row r="7331" spans="1:14" x14ac:dyDescent="0.3">
      <c r="A7331" s="10" t="s">
        <v>9</v>
      </c>
      <c r="B7331" s="10" t="s">
        <v>219</v>
      </c>
      <c r="C7331" s="10" t="s">
        <v>4743</v>
      </c>
      <c r="D7331" s="10" t="s">
        <v>4766</v>
      </c>
      <c r="E7331" s="11" t="s">
        <v>6648</v>
      </c>
      <c r="F7331" s="10" t="s">
        <v>4748</v>
      </c>
      <c r="G7331" s="11" t="s">
        <v>4749</v>
      </c>
      <c r="H7331" s="42">
        <v>72482.648499999996</v>
      </c>
      <c r="I7331" s="42">
        <v>303.246832250669</v>
      </c>
      <c r="J7331" s="42">
        <v>0</v>
      </c>
      <c r="K7331" s="42">
        <v>303.246832250669</v>
      </c>
      <c r="N7331" s="43"/>
    </row>
    <row r="7332" spans="1:14" x14ac:dyDescent="0.3">
      <c r="A7332" s="10" t="s">
        <v>9</v>
      </c>
      <c r="B7332" s="10" t="s">
        <v>219</v>
      </c>
      <c r="C7332" s="10" t="s">
        <v>4743</v>
      </c>
      <c r="D7332" s="10" t="s">
        <v>4766</v>
      </c>
      <c r="E7332" s="11" t="s">
        <v>6648</v>
      </c>
      <c r="F7332" s="10" t="s">
        <v>4760</v>
      </c>
      <c r="G7332" s="11" t="s">
        <v>4761</v>
      </c>
      <c r="H7332" s="42">
        <v>18275.5396</v>
      </c>
      <c r="I7332" s="42">
        <v>76.459671379442099</v>
      </c>
      <c r="J7332" s="42">
        <v>0</v>
      </c>
      <c r="K7332" s="42">
        <v>76.459671379442099</v>
      </c>
      <c r="N7332" s="43"/>
    </row>
    <row r="7333" spans="1:14" x14ac:dyDescent="0.3">
      <c r="A7333" s="10" t="s">
        <v>9</v>
      </c>
      <c r="B7333" s="10" t="s">
        <v>219</v>
      </c>
      <c r="C7333" s="10" t="s">
        <v>4743</v>
      </c>
      <c r="D7333" s="10" t="s">
        <v>4768</v>
      </c>
      <c r="E7333" s="11" t="s">
        <v>4919</v>
      </c>
      <c r="F7333" s="10" t="s">
        <v>416</v>
      </c>
      <c r="G7333" s="11" t="s">
        <v>417</v>
      </c>
      <c r="H7333" s="42">
        <v>8149.5176000000001</v>
      </c>
      <c r="I7333" s="42">
        <v>38.373300507770402</v>
      </c>
      <c r="J7333" s="42">
        <v>0</v>
      </c>
      <c r="K7333" s="42">
        <v>38.373300507770402</v>
      </c>
      <c r="N7333" s="43"/>
    </row>
    <row r="7334" spans="1:14" x14ac:dyDescent="0.3">
      <c r="A7334" s="10" t="s">
        <v>9</v>
      </c>
      <c r="B7334" s="10" t="s">
        <v>219</v>
      </c>
      <c r="C7334" s="10" t="s">
        <v>4743</v>
      </c>
      <c r="D7334" s="10" t="s">
        <v>4768</v>
      </c>
      <c r="E7334" s="11" t="s">
        <v>4919</v>
      </c>
      <c r="F7334" s="10" t="s">
        <v>4746</v>
      </c>
      <c r="G7334" s="11" t="s">
        <v>4747</v>
      </c>
      <c r="H7334" s="42">
        <v>0</v>
      </c>
      <c r="I7334" s="42">
        <v>0</v>
      </c>
      <c r="J7334" s="42">
        <v>0</v>
      </c>
      <c r="K7334" s="42">
        <v>0</v>
      </c>
      <c r="N7334" s="43"/>
    </row>
    <row r="7335" spans="1:14" x14ac:dyDescent="0.3">
      <c r="A7335" s="10" t="s">
        <v>9</v>
      </c>
      <c r="B7335" s="10" t="s">
        <v>219</v>
      </c>
      <c r="C7335" s="10" t="s">
        <v>4743</v>
      </c>
      <c r="D7335" s="10" t="s">
        <v>4770</v>
      </c>
      <c r="E7335" s="11" t="s">
        <v>4826</v>
      </c>
      <c r="F7335" s="10" t="s">
        <v>13</v>
      </c>
      <c r="G7335" s="11" t="s">
        <v>415</v>
      </c>
      <c r="H7335" s="42">
        <v>0</v>
      </c>
      <c r="I7335" s="42">
        <v>0</v>
      </c>
      <c r="J7335" s="42">
        <v>0</v>
      </c>
      <c r="K7335" s="42">
        <v>0</v>
      </c>
      <c r="N7335" s="43"/>
    </row>
    <row r="7336" spans="1:14" x14ac:dyDescent="0.3">
      <c r="A7336" s="10" t="s">
        <v>9</v>
      </c>
      <c r="B7336" s="10" t="s">
        <v>219</v>
      </c>
      <c r="C7336" s="10" t="s">
        <v>4743</v>
      </c>
      <c r="D7336" s="10" t="s">
        <v>4770</v>
      </c>
      <c r="E7336" s="11" t="s">
        <v>4826</v>
      </c>
      <c r="F7336" s="10" t="s">
        <v>416</v>
      </c>
      <c r="G7336" s="11" t="s">
        <v>417</v>
      </c>
      <c r="H7336" s="42">
        <v>39377.697</v>
      </c>
      <c r="I7336" s="42">
        <v>197.010221871775</v>
      </c>
      <c r="J7336" s="42">
        <v>0</v>
      </c>
      <c r="K7336" s="42">
        <v>197.010221871775</v>
      </c>
      <c r="N7336" s="43"/>
    </row>
    <row r="7337" spans="1:14" x14ac:dyDescent="0.3">
      <c r="A7337" s="10" t="s">
        <v>9</v>
      </c>
      <c r="B7337" s="10" t="s">
        <v>219</v>
      </c>
      <c r="C7337" s="10" t="s">
        <v>4743</v>
      </c>
      <c r="D7337" s="10" t="s">
        <v>4770</v>
      </c>
      <c r="E7337" s="11" t="s">
        <v>4826</v>
      </c>
      <c r="F7337" s="10" t="s">
        <v>4746</v>
      </c>
      <c r="G7337" s="11" t="s">
        <v>4747</v>
      </c>
      <c r="H7337" s="42">
        <v>34849.2618</v>
      </c>
      <c r="I7337" s="42">
        <v>174.354046356521</v>
      </c>
      <c r="J7337" s="42">
        <v>0</v>
      </c>
      <c r="K7337" s="42">
        <v>174.354046356521</v>
      </c>
      <c r="N7337" s="43"/>
    </row>
    <row r="7338" spans="1:14" x14ac:dyDescent="0.3">
      <c r="A7338" s="10" t="s">
        <v>9</v>
      </c>
      <c r="B7338" s="10" t="s">
        <v>219</v>
      </c>
      <c r="C7338" s="10" t="s">
        <v>4743</v>
      </c>
      <c r="D7338" s="10" t="s">
        <v>4770</v>
      </c>
      <c r="E7338" s="11" t="s">
        <v>4826</v>
      </c>
      <c r="F7338" s="10" t="s">
        <v>4748</v>
      </c>
      <c r="G7338" s="11" t="s">
        <v>4749</v>
      </c>
      <c r="H7338" s="42">
        <v>26049.7435</v>
      </c>
      <c r="I7338" s="42">
        <v>113.216761430018</v>
      </c>
      <c r="J7338" s="42">
        <v>0</v>
      </c>
      <c r="K7338" s="42">
        <v>113.216761430018</v>
      </c>
      <c r="N7338" s="43"/>
    </row>
    <row r="7339" spans="1:14" x14ac:dyDescent="0.3">
      <c r="A7339" s="10" t="s">
        <v>9</v>
      </c>
      <c r="B7339" s="10" t="s">
        <v>219</v>
      </c>
      <c r="C7339" s="10" t="s">
        <v>4743</v>
      </c>
      <c r="D7339" s="10" t="s">
        <v>4770</v>
      </c>
      <c r="E7339" s="11" t="s">
        <v>4826</v>
      </c>
      <c r="F7339" s="10" t="s">
        <v>4760</v>
      </c>
      <c r="G7339" s="11" t="s">
        <v>4761</v>
      </c>
      <c r="H7339" s="42">
        <v>17142.411800000002</v>
      </c>
      <c r="I7339" s="42">
        <v>74.503933328140803</v>
      </c>
      <c r="J7339" s="42">
        <v>0</v>
      </c>
      <c r="K7339" s="42">
        <v>74.503933328140803</v>
      </c>
      <c r="N7339" s="43"/>
    </row>
    <row r="7340" spans="1:14" x14ac:dyDescent="0.3">
      <c r="A7340" s="10" t="s">
        <v>9</v>
      </c>
      <c r="B7340" s="10" t="s">
        <v>219</v>
      </c>
      <c r="C7340" s="10" t="s">
        <v>4743</v>
      </c>
      <c r="D7340" s="10" t="s">
        <v>4772</v>
      </c>
      <c r="E7340" s="11" t="s">
        <v>4757</v>
      </c>
      <c r="F7340" s="10" t="s">
        <v>13</v>
      </c>
      <c r="G7340" s="11" t="s">
        <v>415</v>
      </c>
      <c r="H7340" s="42">
        <v>0</v>
      </c>
      <c r="I7340" s="42">
        <v>0</v>
      </c>
      <c r="J7340" s="42">
        <v>0</v>
      </c>
      <c r="K7340" s="42">
        <v>0</v>
      </c>
      <c r="N7340" s="43"/>
    </row>
    <row r="7341" spans="1:14" x14ac:dyDescent="0.3">
      <c r="A7341" s="10" t="s">
        <v>9</v>
      </c>
      <c r="B7341" s="10" t="s">
        <v>219</v>
      </c>
      <c r="C7341" s="10" t="s">
        <v>4743</v>
      </c>
      <c r="D7341" s="10" t="s">
        <v>4772</v>
      </c>
      <c r="E7341" s="11" t="s">
        <v>4757</v>
      </c>
      <c r="F7341" s="10" t="s">
        <v>416</v>
      </c>
      <c r="G7341" s="11" t="s">
        <v>417</v>
      </c>
      <c r="H7341" s="42">
        <v>13862.0028</v>
      </c>
      <c r="I7341" s="42">
        <v>65.628967839703606</v>
      </c>
      <c r="J7341" s="42">
        <v>0</v>
      </c>
      <c r="K7341" s="42">
        <v>65.628967839703606</v>
      </c>
      <c r="N7341" s="43"/>
    </row>
    <row r="7342" spans="1:14" x14ac:dyDescent="0.3">
      <c r="A7342" s="10" t="s">
        <v>9</v>
      </c>
      <c r="B7342" s="10" t="s">
        <v>219</v>
      </c>
      <c r="C7342" s="10" t="s">
        <v>4743</v>
      </c>
      <c r="D7342" s="10" t="s">
        <v>4772</v>
      </c>
      <c r="E7342" s="11" t="s">
        <v>4757</v>
      </c>
      <c r="F7342" s="10" t="s">
        <v>4746</v>
      </c>
      <c r="G7342" s="11" t="s">
        <v>4747</v>
      </c>
      <c r="H7342" s="42">
        <v>478.00009999999997</v>
      </c>
      <c r="I7342" s="42">
        <v>2.2630678565415101</v>
      </c>
      <c r="J7342" s="42">
        <v>0</v>
      </c>
      <c r="K7342" s="42">
        <v>2.2630678565415101</v>
      </c>
      <c r="N7342" s="43"/>
    </row>
    <row r="7343" spans="1:14" x14ac:dyDescent="0.3">
      <c r="A7343" s="10" t="s">
        <v>9</v>
      </c>
      <c r="B7343" s="10" t="s">
        <v>219</v>
      </c>
      <c r="C7343" s="10" t="s">
        <v>4743</v>
      </c>
      <c r="D7343" s="10" t="s">
        <v>4772</v>
      </c>
      <c r="E7343" s="11" t="s">
        <v>4757</v>
      </c>
      <c r="F7343" s="10" t="s">
        <v>4748</v>
      </c>
      <c r="G7343" s="11" t="s">
        <v>4749</v>
      </c>
      <c r="H7343" s="42">
        <v>44454.008800000003</v>
      </c>
      <c r="I7343" s="42">
        <v>210.46531065836001</v>
      </c>
      <c r="J7343" s="42">
        <v>0</v>
      </c>
      <c r="K7343" s="42">
        <v>210.46531065836001</v>
      </c>
      <c r="N7343" s="43"/>
    </row>
    <row r="7344" spans="1:14" x14ac:dyDescent="0.3">
      <c r="A7344" s="10" t="s">
        <v>9</v>
      </c>
      <c r="B7344" s="10" t="s">
        <v>219</v>
      </c>
      <c r="C7344" s="10" t="s">
        <v>4743</v>
      </c>
      <c r="D7344" s="10" t="s">
        <v>4772</v>
      </c>
      <c r="E7344" s="11" t="s">
        <v>4757</v>
      </c>
      <c r="F7344" s="10" t="s">
        <v>4760</v>
      </c>
      <c r="G7344" s="11" t="s">
        <v>4761</v>
      </c>
      <c r="H7344" s="42">
        <v>48437.343000000001</v>
      </c>
      <c r="I7344" s="42">
        <v>229.324209462873</v>
      </c>
      <c r="J7344" s="42">
        <v>0</v>
      </c>
      <c r="K7344" s="42">
        <v>229.324209462873</v>
      </c>
      <c r="N7344" s="43"/>
    </row>
    <row r="7345" spans="1:14" x14ac:dyDescent="0.3">
      <c r="A7345" s="10" t="s">
        <v>9</v>
      </c>
      <c r="B7345" s="10" t="s">
        <v>219</v>
      </c>
      <c r="C7345" s="10" t="s">
        <v>4743</v>
      </c>
      <c r="D7345" s="10" t="s">
        <v>4774</v>
      </c>
      <c r="E7345" s="11" t="s">
        <v>4829</v>
      </c>
      <c r="F7345" s="10" t="s">
        <v>416</v>
      </c>
      <c r="G7345" s="11" t="s">
        <v>417</v>
      </c>
      <c r="H7345" s="42">
        <v>61412.637000000002</v>
      </c>
      <c r="I7345" s="42">
        <v>181.68903705908599</v>
      </c>
      <c r="J7345" s="42">
        <v>0</v>
      </c>
      <c r="K7345" s="42">
        <v>181.68903705908599</v>
      </c>
      <c r="N7345" s="43"/>
    </row>
    <row r="7346" spans="1:14" x14ac:dyDescent="0.3">
      <c r="A7346" s="10" t="s">
        <v>9</v>
      </c>
      <c r="B7346" s="10" t="s">
        <v>219</v>
      </c>
      <c r="C7346" s="10" t="s">
        <v>4743</v>
      </c>
      <c r="D7346" s="10" t="s">
        <v>4774</v>
      </c>
      <c r="E7346" s="11" t="s">
        <v>4829</v>
      </c>
      <c r="F7346" s="10" t="s">
        <v>4746</v>
      </c>
      <c r="G7346" s="11" t="s">
        <v>4747</v>
      </c>
      <c r="H7346" s="42">
        <v>5379.2091</v>
      </c>
      <c r="I7346" s="42">
        <v>15.914368209555001</v>
      </c>
      <c r="J7346" s="42">
        <v>0</v>
      </c>
      <c r="K7346" s="42">
        <v>15.914368209555001</v>
      </c>
      <c r="N7346" s="43"/>
    </row>
    <row r="7347" spans="1:14" x14ac:dyDescent="0.3">
      <c r="A7347" s="10" t="s">
        <v>9</v>
      </c>
      <c r="B7347" s="10" t="s">
        <v>219</v>
      </c>
      <c r="C7347" s="10" t="s">
        <v>4743</v>
      </c>
      <c r="D7347" s="10" t="s">
        <v>4774</v>
      </c>
      <c r="E7347" s="11" t="s">
        <v>4829</v>
      </c>
      <c r="F7347" s="10" t="s">
        <v>4748</v>
      </c>
      <c r="G7347" s="11" t="s">
        <v>4749</v>
      </c>
      <c r="H7347" s="42">
        <v>654022.17020000005</v>
      </c>
      <c r="I7347" s="42">
        <v>1934.9219348117299</v>
      </c>
      <c r="J7347" s="42">
        <v>0</v>
      </c>
      <c r="K7347" s="42">
        <v>1934.9219348117299</v>
      </c>
      <c r="N7347" s="43"/>
    </row>
    <row r="7348" spans="1:14" x14ac:dyDescent="0.3">
      <c r="A7348" s="10" t="s">
        <v>9</v>
      </c>
      <c r="B7348" s="10" t="s">
        <v>219</v>
      </c>
      <c r="C7348" s="10" t="s">
        <v>4743</v>
      </c>
      <c r="D7348" s="10" t="s">
        <v>4774</v>
      </c>
      <c r="E7348" s="11" t="s">
        <v>4829</v>
      </c>
      <c r="F7348" s="10" t="s">
        <v>4817</v>
      </c>
      <c r="G7348" s="11" t="s">
        <v>4818</v>
      </c>
      <c r="H7348" s="42">
        <v>164514.14420000001</v>
      </c>
      <c r="I7348" s="42">
        <v>486.71442774222402</v>
      </c>
      <c r="J7348" s="42">
        <v>0</v>
      </c>
      <c r="K7348" s="42">
        <v>486.71442774222402</v>
      </c>
      <c r="N7348" s="43"/>
    </row>
    <row r="7349" spans="1:14" x14ac:dyDescent="0.3">
      <c r="A7349" s="10" t="s">
        <v>9</v>
      </c>
      <c r="B7349" s="10" t="s">
        <v>219</v>
      </c>
      <c r="C7349" s="10" t="s">
        <v>4743</v>
      </c>
      <c r="D7349" s="10" t="s">
        <v>4774</v>
      </c>
      <c r="E7349" s="11" t="s">
        <v>4829</v>
      </c>
      <c r="F7349" s="10" t="s">
        <v>4760</v>
      </c>
      <c r="G7349" s="11" t="s">
        <v>4761</v>
      </c>
      <c r="H7349" s="42">
        <v>149273.05189999999</v>
      </c>
      <c r="I7349" s="42">
        <v>441.623717815151</v>
      </c>
      <c r="J7349" s="42">
        <v>0</v>
      </c>
      <c r="K7349" s="42">
        <v>441.623717815151</v>
      </c>
      <c r="N7349" s="43"/>
    </row>
    <row r="7350" spans="1:14" x14ac:dyDescent="0.3">
      <c r="A7350" s="10" t="s">
        <v>9</v>
      </c>
      <c r="B7350" s="10" t="s">
        <v>219</v>
      </c>
      <c r="C7350" s="10" t="s">
        <v>4743</v>
      </c>
      <c r="D7350" s="10" t="s">
        <v>4776</v>
      </c>
      <c r="E7350" s="11" t="s">
        <v>4763</v>
      </c>
      <c r="F7350" s="10" t="s">
        <v>416</v>
      </c>
      <c r="G7350" s="11" t="s">
        <v>417</v>
      </c>
      <c r="H7350" s="42">
        <v>254.83779999999999</v>
      </c>
      <c r="I7350" s="42">
        <v>1.0589915773984699</v>
      </c>
      <c r="J7350" s="42">
        <v>0</v>
      </c>
      <c r="K7350" s="42">
        <v>1.0589915773984699</v>
      </c>
      <c r="N7350" s="43"/>
    </row>
    <row r="7351" spans="1:14" x14ac:dyDescent="0.3">
      <c r="A7351" s="10" t="s">
        <v>9</v>
      </c>
      <c r="B7351" s="10" t="s">
        <v>219</v>
      </c>
      <c r="C7351" s="10" t="s">
        <v>4743</v>
      </c>
      <c r="D7351" s="10" t="s">
        <v>4776</v>
      </c>
      <c r="E7351" s="11" t="s">
        <v>4763</v>
      </c>
      <c r="F7351" s="10" t="s">
        <v>4746</v>
      </c>
      <c r="G7351" s="11" t="s">
        <v>4747</v>
      </c>
      <c r="H7351" s="42">
        <v>254.83779999999999</v>
      </c>
      <c r="I7351" s="42">
        <v>1.0589915773984699</v>
      </c>
      <c r="J7351" s="42">
        <v>0</v>
      </c>
      <c r="K7351" s="42">
        <v>1.0589915773984699</v>
      </c>
      <c r="N7351" s="43"/>
    </row>
    <row r="7352" spans="1:14" x14ac:dyDescent="0.3">
      <c r="A7352" s="10" t="s">
        <v>9</v>
      </c>
      <c r="B7352" s="10" t="s">
        <v>219</v>
      </c>
      <c r="C7352" s="10" t="s">
        <v>4743</v>
      </c>
      <c r="D7352" s="10" t="s">
        <v>4835</v>
      </c>
      <c r="E7352" s="11" t="s">
        <v>5546</v>
      </c>
      <c r="F7352" s="10" t="s">
        <v>416</v>
      </c>
      <c r="G7352" s="11" t="s">
        <v>417</v>
      </c>
      <c r="H7352" s="42">
        <v>0</v>
      </c>
      <c r="I7352" s="42">
        <v>0</v>
      </c>
      <c r="J7352" s="42">
        <v>0</v>
      </c>
      <c r="K7352" s="42">
        <v>0</v>
      </c>
      <c r="N7352" s="43"/>
    </row>
    <row r="7353" spans="1:14" x14ac:dyDescent="0.3">
      <c r="A7353" s="10" t="s">
        <v>9</v>
      </c>
      <c r="B7353" s="10" t="s">
        <v>219</v>
      </c>
      <c r="C7353" s="10" t="s">
        <v>4743</v>
      </c>
      <c r="D7353" s="10" t="s">
        <v>4835</v>
      </c>
      <c r="E7353" s="11" t="s">
        <v>5546</v>
      </c>
      <c r="F7353" s="10" t="s">
        <v>4746</v>
      </c>
      <c r="G7353" s="11" t="s">
        <v>4747</v>
      </c>
      <c r="H7353" s="42">
        <v>3866.1563000000001</v>
      </c>
      <c r="I7353" s="42">
        <v>18.121895252398701</v>
      </c>
      <c r="J7353" s="42">
        <v>0</v>
      </c>
      <c r="K7353" s="42">
        <v>18.121895252398701</v>
      </c>
      <c r="N7353" s="43"/>
    </row>
    <row r="7354" spans="1:14" x14ac:dyDescent="0.3">
      <c r="A7354" s="10" t="s">
        <v>9</v>
      </c>
      <c r="B7354" s="10" t="s">
        <v>219</v>
      </c>
      <c r="C7354" s="10" t="s">
        <v>4743</v>
      </c>
      <c r="D7354" s="10" t="s">
        <v>4835</v>
      </c>
      <c r="E7354" s="11" t="s">
        <v>5546</v>
      </c>
      <c r="F7354" s="10" t="s">
        <v>4748</v>
      </c>
      <c r="G7354" s="11" t="s">
        <v>4749</v>
      </c>
      <c r="H7354" s="42">
        <v>16064.346299999999</v>
      </c>
      <c r="I7354" s="42">
        <v>82.327565833896003</v>
      </c>
      <c r="J7354" s="42">
        <v>0</v>
      </c>
      <c r="K7354" s="42">
        <v>82.327565833896003</v>
      </c>
      <c r="N7354" s="43"/>
    </row>
    <row r="7355" spans="1:14" x14ac:dyDescent="0.3">
      <c r="A7355" s="10" t="s">
        <v>9</v>
      </c>
      <c r="B7355" s="10" t="s">
        <v>219</v>
      </c>
      <c r="C7355" s="10" t="s">
        <v>4743</v>
      </c>
      <c r="D7355" s="10" t="s">
        <v>4835</v>
      </c>
      <c r="E7355" s="11" t="s">
        <v>5546</v>
      </c>
      <c r="F7355" s="10" t="s">
        <v>4760</v>
      </c>
      <c r="G7355" s="11" t="s">
        <v>4761</v>
      </c>
      <c r="H7355" s="42">
        <v>10694.1325</v>
      </c>
      <c r="I7355" s="42">
        <v>54.805958811613799</v>
      </c>
      <c r="J7355" s="42">
        <v>0</v>
      </c>
      <c r="K7355" s="42">
        <v>54.805958811613799</v>
      </c>
      <c r="N7355" s="43"/>
    </row>
    <row r="7356" spans="1:14" x14ac:dyDescent="0.3">
      <c r="A7356" s="10" t="s">
        <v>9</v>
      </c>
      <c r="B7356" s="10" t="s">
        <v>219</v>
      </c>
      <c r="C7356" s="10" t="s">
        <v>4743</v>
      </c>
      <c r="D7356" s="10" t="s">
        <v>4836</v>
      </c>
      <c r="E7356" s="11" t="s">
        <v>4777</v>
      </c>
      <c r="F7356" s="10" t="s">
        <v>416</v>
      </c>
      <c r="G7356" s="11" t="s">
        <v>417</v>
      </c>
      <c r="H7356" s="42">
        <v>158156.29920000001</v>
      </c>
      <c r="I7356" s="42">
        <v>819.203849445233</v>
      </c>
      <c r="J7356" s="42">
        <v>5.1010786413708704</v>
      </c>
      <c r="K7356" s="42">
        <v>824.30492808660404</v>
      </c>
      <c r="N7356" s="43"/>
    </row>
    <row r="7357" spans="1:14" x14ac:dyDescent="0.3">
      <c r="A7357" s="10" t="s">
        <v>9</v>
      </c>
      <c r="B7357" s="10" t="s">
        <v>219</v>
      </c>
      <c r="C7357" s="10" t="s">
        <v>4743</v>
      </c>
      <c r="D7357" s="10" t="s">
        <v>4836</v>
      </c>
      <c r="E7357" s="11" t="s">
        <v>4777</v>
      </c>
      <c r="F7357" s="10" t="s">
        <v>4746</v>
      </c>
      <c r="G7357" s="11" t="s">
        <v>4747</v>
      </c>
      <c r="H7357" s="42">
        <v>0</v>
      </c>
      <c r="I7357" s="42">
        <v>0</v>
      </c>
      <c r="J7357" s="42">
        <v>0</v>
      </c>
      <c r="K7357" s="42">
        <v>0</v>
      </c>
      <c r="N7357" s="43"/>
    </row>
    <row r="7358" spans="1:14" x14ac:dyDescent="0.3">
      <c r="A7358" s="10" t="s">
        <v>9</v>
      </c>
      <c r="B7358" s="10" t="s">
        <v>219</v>
      </c>
      <c r="C7358" s="10" t="s">
        <v>4743</v>
      </c>
      <c r="D7358" s="10" t="s">
        <v>4836</v>
      </c>
      <c r="E7358" s="11" t="s">
        <v>4777</v>
      </c>
      <c r="F7358" s="10" t="s">
        <v>4748</v>
      </c>
      <c r="G7358" s="11" t="s">
        <v>4749</v>
      </c>
      <c r="H7358" s="42">
        <v>410477.63900000002</v>
      </c>
      <c r="I7358" s="42">
        <v>802.12628333202201</v>
      </c>
      <c r="J7358" s="42">
        <v>0</v>
      </c>
      <c r="K7358" s="42">
        <v>802.12628333202201</v>
      </c>
      <c r="N7358" s="43"/>
    </row>
    <row r="7359" spans="1:14" x14ac:dyDescent="0.3">
      <c r="A7359" s="10" t="s">
        <v>9</v>
      </c>
      <c r="B7359" s="10" t="s">
        <v>219</v>
      </c>
      <c r="C7359" s="10" t="s">
        <v>4743</v>
      </c>
      <c r="D7359" s="10" t="s">
        <v>4836</v>
      </c>
      <c r="E7359" s="11" t="s">
        <v>4777</v>
      </c>
      <c r="F7359" s="10" t="s">
        <v>4760</v>
      </c>
      <c r="G7359" s="11" t="s">
        <v>4761</v>
      </c>
      <c r="H7359" s="42">
        <v>53633.837899999999</v>
      </c>
      <c r="I7359" s="42">
        <v>104.807441201919</v>
      </c>
      <c r="J7359" s="42">
        <v>0</v>
      </c>
      <c r="K7359" s="42">
        <v>104.807441201919</v>
      </c>
      <c r="N7359" s="43"/>
    </row>
    <row r="7360" spans="1:14" x14ac:dyDescent="0.3">
      <c r="A7360" s="10" t="s">
        <v>9</v>
      </c>
      <c r="B7360" s="10" t="s">
        <v>219</v>
      </c>
      <c r="C7360" s="10" t="s">
        <v>4779</v>
      </c>
      <c r="D7360" s="10" t="s">
        <v>6649</v>
      </c>
      <c r="E7360" s="11" t="s">
        <v>6650</v>
      </c>
      <c r="F7360" s="10" t="s">
        <v>416</v>
      </c>
      <c r="G7360" s="11" t="s">
        <v>417</v>
      </c>
      <c r="H7360" s="42">
        <v>3136432.8232</v>
      </c>
      <c r="I7360" s="42">
        <v>25710.900874388</v>
      </c>
      <c r="J7360" s="42">
        <v>246.61874440000599</v>
      </c>
      <c r="K7360" s="42">
        <v>25957.519618787999</v>
      </c>
      <c r="N7360" s="43"/>
    </row>
    <row r="7361" spans="1:14" x14ac:dyDescent="0.3">
      <c r="A7361" s="10" t="s">
        <v>9</v>
      </c>
      <c r="B7361" s="10" t="s">
        <v>219</v>
      </c>
      <c r="C7361" s="10" t="s">
        <v>4779</v>
      </c>
      <c r="D7361" s="10" t="s">
        <v>6649</v>
      </c>
      <c r="E7361" s="11" t="s">
        <v>6650</v>
      </c>
      <c r="F7361" s="10" t="s">
        <v>244</v>
      </c>
      <c r="G7361" s="11" t="s">
        <v>656</v>
      </c>
      <c r="H7361" s="42">
        <v>293369.16800000001</v>
      </c>
      <c r="I7361" s="42">
        <v>2404.8930821603399</v>
      </c>
      <c r="J7361" s="42">
        <v>0</v>
      </c>
      <c r="K7361" s="42">
        <v>2404.8930821603399</v>
      </c>
      <c r="N7361" s="43"/>
    </row>
    <row r="7362" spans="1:14" x14ac:dyDescent="0.3">
      <c r="A7362" s="10" t="s">
        <v>9</v>
      </c>
      <c r="B7362" s="10" t="s">
        <v>219</v>
      </c>
      <c r="C7362" s="10" t="s">
        <v>4779</v>
      </c>
      <c r="D7362" s="10" t="s">
        <v>6649</v>
      </c>
      <c r="E7362" s="11" t="s">
        <v>6650</v>
      </c>
      <c r="F7362" s="10" t="s">
        <v>4865</v>
      </c>
      <c r="G7362" s="11" t="s">
        <v>4866</v>
      </c>
      <c r="H7362" s="42">
        <v>503923.07160000002</v>
      </c>
      <c r="I7362" s="42">
        <v>4130.9082236842096</v>
      </c>
      <c r="J7362" s="42">
        <v>0</v>
      </c>
      <c r="K7362" s="42">
        <v>4130.9082236842096</v>
      </c>
      <c r="N7362" s="43"/>
    </row>
    <row r="7363" spans="1:14" x14ac:dyDescent="0.3">
      <c r="A7363" s="10" t="s">
        <v>9</v>
      </c>
      <c r="B7363" s="10" t="s">
        <v>219</v>
      </c>
      <c r="C7363" s="10" t="s">
        <v>4779</v>
      </c>
      <c r="D7363" s="10" t="s">
        <v>6649</v>
      </c>
      <c r="E7363" s="11" t="s">
        <v>6650</v>
      </c>
      <c r="F7363" s="10" t="s">
        <v>4867</v>
      </c>
      <c r="G7363" s="11" t="s">
        <v>4868</v>
      </c>
      <c r="H7363" s="42">
        <v>132816.93359999999</v>
      </c>
      <c r="I7363" s="42">
        <v>1088.76650856793</v>
      </c>
      <c r="J7363" s="42">
        <v>0</v>
      </c>
      <c r="K7363" s="42">
        <v>1088.76650856793</v>
      </c>
      <c r="N7363" s="43"/>
    </row>
    <row r="7364" spans="1:14" x14ac:dyDescent="0.3">
      <c r="A7364" s="10" t="s">
        <v>9</v>
      </c>
      <c r="B7364" s="10" t="s">
        <v>219</v>
      </c>
      <c r="C7364" s="10" t="s">
        <v>4779</v>
      </c>
      <c r="D7364" s="10" t="s">
        <v>6649</v>
      </c>
      <c r="E7364" s="11" t="s">
        <v>6650</v>
      </c>
      <c r="F7364" s="10" t="s">
        <v>4782</v>
      </c>
      <c r="G7364" s="11" t="s">
        <v>4783</v>
      </c>
      <c r="H7364" s="42">
        <v>0</v>
      </c>
      <c r="I7364" s="42">
        <v>0</v>
      </c>
      <c r="J7364" s="42">
        <v>0</v>
      </c>
      <c r="K7364" s="42">
        <v>0</v>
      </c>
      <c r="N7364" s="43"/>
    </row>
    <row r="7365" spans="1:14" x14ac:dyDescent="0.3">
      <c r="A7365" s="10" t="s">
        <v>9</v>
      </c>
      <c r="B7365" s="10" t="s">
        <v>219</v>
      </c>
      <c r="C7365" s="10" t="s">
        <v>4779</v>
      </c>
      <c r="D7365" s="10" t="s">
        <v>6649</v>
      </c>
      <c r="E7365" s="11" t="s">
        <v>6650</v>
      </c>
      <c r="F7365" s="10" t="s">
        <v>4784</v>
      </c>
      <c r="G7365" s="11" t="s">
        <v>4785</v>
      </c>
      <c r="H7365" s="42">
        <v>0</v>
      </c>
      <c r="I7365" s="42">
        <v>0</v>
      </c>
      <c r="J7365" s="42">
        <v>0</v>
      </c>
      <c r="K7365" s="42">
        <v>0</v>
      </c>
      <c r="N7365" s="43"/>
    </row>
    <row r="7366" spans="1:14" x14ac:dyDescent="0.3">
      <c r="A7366" s="10" t="s">
        <v>9</v>
      </c>
      <c r="B7366" s="10" t="s">
        <v>219</v>
      </c>
      <c r="C7366" s="10" t="s">
        <v>4779</v>
      </c>
      <c r="D7366" s="10" t="s">
        <v>6649</v>
      </c>
      <c r="E7366" s="11" t="s">
        <v>6650</v>
      </c>
      <c r="F7366" s="10" t="s">
        <v>4731</v>
      </c>
      <c r="G7366" s="11" t="s">
        <v>4732</v>
      </c>
      <c r="H7366" s="42">
        <v>0</v>
      </c>
      <c r="I7366" s="42">
        <v>0</v>
      </c>
      <c r="J7366" s="42">
        <v>0</v>
      </c>
      <c r="K7366" s="42">
        <v>0</v>
      </c>
      <c r="N7366" s="43"/>
    </row>
    <row r="7367" spans="1:14" x14ac:dyDescent="0.3">
      <c r="A7367" s="10" t="s">
        <v>9</v>
      </c>
      <c r="B7367" s="10" t="s">
        <v>219</v>
      </c>
      <c r="C7367" s="10" t="s">
        <v>4779</v>
      </c>
      <c r="D7367" s="10" t="s">
        <v>6649</v>
      </c>
      <c r="E7367" s="11" t="s">
        <v>6650</v>
      </c>
      <c r="F7367" s="10" t="s">
        <v>4786</v>
      </c>
      <c r="G7367" s="11" t="s">
        <v>4787</v>
      </c>
      <c r="H7367" s="42">
        <v>811745.84710000001</v>
      </c>
      <c r="I7367" s="42">
        <v>6654.2847200122396</v>
      </c>
      <c r="J7367" s="42">
        <v>63.827842927290099</v>
      </c>
      <c r="K7367" s="42">
        <v>6718.1125629395301</v>
      </c>
      <c r="N7367" s="43"/>
    </row>
    <row r="7368" spans="1:14" x14ac:dyDescent="0.3">
      <c r="A7368" s="10" t="s">
        <v>9</v>
      </c>
      <c r="B7368" s="10" t="s">
        <v>219</v>
      </c>
      <c r="C7368" s="10" t="s">
        <v>4779</v>
      </c>
      <c r="D7368" s="10" t="s">
        <v>6649</v>
      </c>
      <c r="E7368" s="11" t="s">
        <v>6650</v>
      </c>
      <c r="F7368" s="10" t="s">
        <v>4859</v>
      </c>
      <c r="G7368" s="11" t="s">
        <v>4860</v>
      </c>
      <c r="H7368" s="42">
        <v>425014.1875</v>
      </c>
      <c r="I7368" s="42">
        <v>3484.0528274173798</v>
      </c>
      <c r="J7368" s="42">
        <v>33.419005344028697</v>
      </c>
      <c r="K7368" s="42">
        <v>3517.47183276141</v>
      </c>
      <c r="N7368" s="43"/>
    </row>
    <row r="7369" spans="1:14" x14ac:dyDescent="0.3">
      <c r="A7369" s="10" t="s">
        <v>9</v>
      </c>
      <c r="B7369" s="10" t="s">
        <v>219</v>
      </c>
      <c r="C7369" s="10" t="s">
        <v>4779</v>
      </c>
      <c r="D7369" s="10" t="s">
        <v>6649</v>
      </c>
      <c r="E7369" s="11" t="s">
        <v>6650</v>
      </c>
      <c r="F7369" s="10" t="s">
        <v>4869</v>
      </c>
      <c r="G7369" s="11" t="s">
        <v>4870</v>
      </c>
      <c r="H7369" s="42">
        <v>83987.178599999999</v>
      </c>
      <c r="I7369" s="42">
        <v>688.48470394736898</v>
      </c>
      <c r="J7369" s="42">
        <v>0</v>
      </c>
      <c r="K7369" s="42">
        <v>688.48470394736898</v>
      </c>
      <c r="N7369" s="43"/>
    </row>
    <row r="7370" spans="1:14" x14ac:dyDescent="0.3">
      <c r="A7370" s="10" t="s">
        <v>9</v>
      </c>
      <c r="B7370" s="10" t="s">
        <v>219</v>
      </c>
      <c r="C7370" s="10" t="s">
        <v>4779</v>
      </c>
      <c r="D7370" s="10" t="s">
        <v>6649</v>
      </c>
      <c r="E7370" s="11" t="s">
        <v>6650</v>
      </c>
      <c r="F7370" s="10" t="s">
        <v>4788</v>
      </c>
      <c r="G7370" s="11" t="s">
        <v>4789</v>
      </c>
      <c r="H7370" s="42">
        <v>0</v>
      </c>
      <c r="I7370" s="42">
        <v>0</v>
      </c>
      <c r="J7370" s="42">
        <v>0</v>
      </c>
      <c r="K7370" s="42">
        <v>0</v>
      </c>
      <c r="N7370" s="43"/>
    </row>
    <row r="7371" spans="1:14" x14ac:dyDescent="0.3">
      <c r="A7371" s="10" t="s">
        <v>9</v>
      </c>
      <c r="B7371" s="10" t="s">
        <v>219</v>
      </c>
      <c r="C7371" s="10" t="s">
        <v>4779</v>
      </c>
      <c r="D7371" s="10" t="s">
        <v>6649</v>
      </c>
      <c r="E7371" s="11" t="s">
        <v>6650</v>
      </c>
      <c r="F7371" s="10" t="s">
        <v>5750</v>
      </c>
      <c r="G7371" s="11" t="s">
        <v>5751</v>
      </c>
      <c r="H7371" s="42">
        <v>189459.44940000001</v>
      </c>
      <c r="I7371" s="42">
        <v>1553.09340192778</v>
      </c>
      <c r="J7371" s="42">
        <v>0</v>
      </c>
      <c r="K7371" s="42">
        <v>1553.09340192778</v>
      </c>
      <c r="N7371" s="43"/>
    </row>
    <row r="7372" spans="1:14" x14ac:dyDescent="0.3">
      <c r="A7372" s="10" t="s">
        <v>9</v>
      </c>
      <c r="B7372" s="10" t="s">
        <v>219</v>
      </c>
      <c r="C7372" s="10" t="s">
        <v>4779</v>
      </c>
      <c r="D7372" s="10" t="s">
        <v>6649</v>
      </c>
      <c r="E7372" s="11" t="s">
        <v>6650</v>
      </c>
      <c r="F7372" s="10" t="s">
        <v>4741</v>
      </c>
      <c r="G7372" s="11" t="s">
        <v>4742</v>
      </c>
      <c r="H7372" s="42">
        <v>176959.03210000001</v>
      </c>
      <c r="I7372" s="42">
        <v>1450.62125994492</v>
      </c>
      <c r="J7372" s="42">
        <v>13.914346894158999</v>
      </c>
      <c r="K7372" s="42">
        <v>1464.5356068390799</v>
      </c>
      <c r="N7372" s="43"/>
    </row>
    <row r="7373" spans="1:14" x14ac:dyDescent="0.3">
      <c r="A7373" s="10" t="s">
        <v>9</v>
      </c>
      <c r="B7373" s="10" t="s">
        <v>219</v>
      </c>
      <c r="C7373" s="10" t="s">
        <v>4779</v>
      </c>
      <c r="D7373" s="10" t="s">
        <v>6651</v>
      </c>
      <c r="E7373" s="11" t="s">
        <v>6652</v>
      </c>
      <c r="F7373" s="10" t="s">
        <v>13</v>
      </c>
      <c r="G7373" s="11" t="s">
        <v>415</v>
      </c>
      <c r="H7373" s="42">
        <v>0</v>
      </c>
      <c r="I7373" s="42">
        <v>0</v>
      </c>
      <c r="J7373" s="42">
        <v>0</v>
      </c>
      <c r="K7373" s="42">
        <v>0</v>
      </c>
      <c r="N7373" s="43"/>
    </row>
    <row r="7374" spans="1:14" x14ac:dyDescent="0.3">
      <c r="A7374" s="10" t="s">
        <v>9</v>
      </c>
      <c r="B7374" s="10" t="s">
        <v>219</v>
      </c>
      <c r="C7374" s="10" t="s">
        <v>4779</v>
      </c>
      <c r="D7374" s="10" t="s">
        <v>6651</v>
      </c>
      <c r="E7374" s="11" t="s">
        <v>6652</v>
      </c>
      <c r="F7374" s="10" t="s">
        <v>416</v>
      </c>
      <c r="G7374" s="11" t="s">
        <v>417</v>
      </c>
      <c r="H7374" s="42">
        <v>2059593.9765999999</v>
      </c>
      <c r="I7374" s="42">
        <v>7966.5775392951</v>
      </c>
      <c r="J7374" s="42">
        <v>0</v>
      </c>
      <c r="K7374" s="42">
        <v>7966.5775392951</v>
      </c>
      <c r="N7374" s="43"/>
    </row>
    <row r="7375" spans="1:14" x14ac:dyDescent="0.3">
      <c r="A7375" s="10" t="s">
        <v>9</v>
      </c>
      <c r="B7375" s="10" t="s">
        <v>219</v>
      </c>
      <c r="C7375" s="10" t="s">
        <v>4779</v>
      </c>
      <c r="D7375" s="10" t="s">
        <v>6651</v>
      </c>
      <c r="E7375" s="11" t="s">
        <v>6652</v>
      </c>
      <c r="F7375" s="10" t="s">
        <v>4731</v>
      </c>
      <c r="G7375" s="11" t="s">
        <v>4732</v>
      </c>
      <c r="H7375" s="42">
        <v>0</v>
      </c>
      <c r="I7375" s="42">
        <v>0</v>
      </c>
      <c r="J7375" s="42">
        <v>0</v>
      </c>
      <c r="K7375" s="42">
        <v>0</v>
      </c>
      <c r="N7375" s="43"/>
    </row>
    <row r="7376" spans="1:14" x14ac:dyDescent="0.3">
      <c r="A7376" s="10" t="s">
        <v>9</v>
      </c>
      <c r="B7376" s="10" t="s">
        <v>219</v>
      </c>
      <c r="C7376" s="10" t="s">
        <v>4779</v>
      </c>
      <c r="D7376" s="10" t="s">
        <v>6651</v>
      </c>
      <c r="E7376" s="11" t="s">
        <v>6652</v>
      </c>
      <c r="F7376" s="10" t="s">
        <v>4786</v>
      </c>
      <c r="G7376" s="11" t="s">
        <v>4787</v>
      </c>
      <c r="H7376" s="42">
        <v>437314.40779999999</v>
      </c>
      <c r="I7376" s="42">
        <v>1691.54657582748</v>
      </c>
      <c r="J7376" s="42">
        <v>0</v>
      </c>
      <c r="K7376" s="42">
        <v>1691.54657582748</v>
      </c>
      <c r="N7376" s="43"/>
    </row>
    <row r="7377" spans="1:14" x14ac:dyDescent="0.3">
      <c r="A7377" s="10" t="s">
        <v>9</v>
      </c>
      <c r="B7377" s="10" t="s">
        <v>219</v>
      </c>
      <c r="C7377" s="10" t="s">
        <v>4779</v>
      </c>
      <c r="D7377" s="10" t="s">
        <v>6651</v>
      </c>
      <c r="E7377" s="11" t="s">
        <v>6652</v>
      </c>
      <c r="F7377" s="10" t="s">
        <v>4739</v>
      </c>
      <c r="G7377" s="11" t="s">
        <v>4740</v>
      </c>
      <c r="H7377" s="42">
        <v>692854.91899999999</v>
      </c>
      <c r="I7377" s="42">
        <v>2382.8711614644599</v>
      </c>
      <c r="J7377" s="42">
        <v>0</v>
      </c>
      <c r="K7377" s="42">
        <v>2382.8711614644599</v>
      </c>
      <c r="N7377" s="43"/>
    </row>
    <row r="7378" spans="1:14" x14ac:dyDescent="0.3">
      <c r="A7378" s="10" t="s">
        <v>9</v>
      </c>
      <c r="B7378" s="10" t="s">
        <v>219</v>
      </c>
      <c r="C7378" s="10" t="s">
        <v>4779</v>
      </c>
      <c r="D7378" s="10" t="s">
        <v>6651</v>
      </c>
      <c r="E7378" s="11" t="s">
        <v>6652</v>
      </c>
      <c r="F7378" s="10" t="s">
        <v>4788</v>
      </c>
      <c r="G7378" s="11" t="s">
        <v>4789</v>
      </c>
      <c r="H7378" s="42">
        <v>0</v>
      </c>
      <c r="I7378" s="42">
        <v>0</v>
      </c>
      <c r="J7378" s="42">
        <v>0</v>
      </c>
      <c r="K7378" s="42">
        <v>0</v>
      </c>
      <c r="N7378" s="43"/>
    </row>
    <row r="7379" spans="1:14" x14ac:dyDescent="0.3">
      <c r="A7379" s="10" t="s">
        <v>9</v>
      </c>
      <c r="B7379" s="10" t="s">
        <v>219</v>
      </c>
      <c r="C7379" s="10" t="s">
        <v>4779</v>
      </c>
      <c r="D7379" s="10" t="s">
        <v>6651</v>
      </c>
      <c r="E7379" s="11" t="s">
        <v>6652</v>
      </c>
      <c r="F7379" s="10" t="s">
        <v>4741</v>
      </c>
      <c r="G7379" s="11" t="s">
        <v>4742</v>
      </c>
      <c r="H7379" s="42">
        <v>210812.9993</v>
      </c>
      <c r="I7379" s="42">
        <v>815.43164529799901</v>
      </c>
      <c r="J7379" s="42">
        <v>0</v>
      </c>
      <c r="K7379" s="42">
        <v>815.43164529799901</v>
      </c>
      <c r="N7379" s="43"/>
    </row>
    <row r="7380" spans="1:14" x14ac:dyDescent="0.3">
      <c r="A7380" s="10" t="s">
        <v>9</v>
      </c>
      <c r="B7380" s="10" t="s">
        <v>219</v>
      </c>
      <c r="C7380" s="10" t="s">
        <v>4779</v>
      </c>
      <c r="D7380" s="10" t="s">
        <v>6653</v>
      </c>
      <c r="E7380" s="11" t="s">
        <v>6654</v>
      </c>
      <c r="F7380" s="10" t="s">
        <v>416</v>
      </c>
      <c r="G7380" s="11" t="s">
        <v>417</v>
      </c>
      <c r="H7380" s="42">
        <v>7332.2692999999999</v>
      </c>
      <c r="I7380" s="42" t="s">
        <v>414</v>
      </c>
      <c r="J7380" s="42">
        <v>0</v>
      </c>
      <c r="K7380" s="42">
        <v>0</v>
      </c>
      <c r="N7380" s="43"/>
    </row>
    <row r="7381" spans="1:14" x14ac:dyDescent="0.3">
      <c r="A7381" s="10" t="s">
        <v>9</v>
      </c>
      <c r="B7381" s="10" t="s">
        <v>219</v>
      </c>
      <c r="C7381" s="10" t="s">
        <v>4779</v>
      </c>
      <c r="D7381" s="10" t="s">
        <v>6655</v>
      </c>
      <c r="E7381" s="11" t="s">
        <v>6656</v>
      </c>
      <c r="F7381" s="10" t="s">
        <v>416</v>
      </c>
      <c r="G7381" s="11" t="s">
        <v>417</v>
      </c>
      <c r="H7381" s="42">
        <v>160004.6133</v>
      </c>
      <c r="I7381" s="42">
        <v>1201.96371716116</v>
      </c>
      <c r="J7381" s="42">
        <v>0</v>
      </c>
      <c r="K7381" s="42">
        <v>1201.96371716116</v>
      </c>
      <c r="N7381" s="43"/>
    </row>
    <row r="7382" spans="1:14" x14ac:dyDescent="0.3">
      <c r="A7382" s="10" t="s">
        <v>9</v>
      </c>
      <c r="B7382" s="10" t="s">
        <v>219</v>
      </c>
      <c r="C7382" s="10" t="s">
        <v>4779</v>
      </c>
      <c r="D7382" s="10" t="s">
        <v>6655</v>
      </c>
      <c r="E7382" s="11" t="s">
        <v>6656</v>
      </c>
      <c r="F7382" s="10" t="s">
        <v>4731</v>
      </c>
      <c r="G7382" s="11" t="s">
        <v>4732</v>
      </c>
      <c r="H7382" s="42">
        <v>0</v>
      </c>
      <c r="I7382" s="42">
        <v>0</v>
      </c>
      <c r="J7382" s="42">
        <v>0</v>
      </c>
      <c r="K7382" s="42">
        <v>0</v>
      </c>
      <c r="N7382" s="43"/>
    </row>
    <row r="7383" spans="1:14" x14ac:dyDescent="0.3">
      <c r="A7383" s="10" t="s">
        <v>9</v>
      </c>
      <c r="B7383" s="10" t="s">
        <v>219</v>
      </c>
      <c r="C7383" s="10" t="s">
        <v>4779</v>
      </c>
      <c r="D7383" s="10" t="s">
        <v>6655</v>
      </c>
      <c r="E7383" s="11" t="s">
        <v>6656</v>
      </c>
      <c r="F7383" s="10" t="s">
        <v>4786</v>
      </c>
      <c r="G7383" s="11" t="s">
        <v>4787</v>
      </c>
      <c r="H7383" s="42">
        <v>0</v>
      </c>
      <c r="I7383" s="42">
        <v>0</v>
      </c>
      <c r="J7383" s="42">
        <v>0</v>
      </c>
      <c r="K7383" s="42">
        <v>0</v>
      </c>
      <c r="N7383" s="43"/>
    </row>
    <row r="7384" spans="1:14" x14ac:dyDescent="0.3">
      <c r="A7384" s="10" t="s">
        <v>9</v>
      </c>
      <c r="B7384" s="10" t="s">
        <v>219</v>
      </c>
      <c r="C7384" s="10" t="s">
        <v>4779</v>
      </c>
      <c r="D7384" s="10" t="s">
        <v>6655</v>
      </c>
      <c r="E7384" s="11" t="s">
        <v>6656</v>
      </c>
      <c r="F7384" s="10" t="s">
        <v>4794</v>
      </c>
      <c r="G7384" s="11" t="s">
        <v>4795</v>
      </c>
      <c r="H7384" s="42">
        <v>6522.1822000000002</v>
      </c>
      <c r="I7384" s="42">
        <v>48.995001960528</v>
      </c>
      <c r="J7384" s="42">
        <v>0</v>
      </c>
      <c r="K7384" s="42">
        <v>48.995001960528</v>
      </c>
      <c r="N7384" s="43"/>
    </row>
    <row r="7385" spans="1:14" x14ac:dyDescent="0.3">
      <c r="A7385" s="10" t="s">
        <v>9</v>
      </c>
      <c r="B7385" s="10" t="s">
        <v>219</v>
      </c>
      <c r="C7385" s="10" t="s">
        <v>4779</v>
      </c>
      <c r="D7385" s="10" t="s">
        <v>6655</v>
      </c>
      <c r="E7385" s="11" t="s">
        <v>6656</v>
      </c>
      <c r="F7385" s="10" t="s">
        <v>4788</v>
      </c>
      <c r="G7385" s="11" t="s">
        <v>4789</v>
      </c>
      <c r="H7385" s="42">
        <v>0</v>
      </c>
      <c r="I7385" s="42">
        <v>0</v>
      </c>
      <c r="J7385" s="42">
        <v>0</v>
      </c>
      <c r="K7385" s="42">
        <v>0</v>
      </c>
      <c r="N7385" s="43"/>
    </row>
    <row r="7386" spans="1:14" x14ac:dyDescent="0.3">
      <c r="A7386" s="10" t="s">
        <v>9</v>
      </c>
      <c r="B7386" s="10" t="s">
        <v>219</v>
      </c>
      <c r="C7386" s="10" t="s">
        <v>4779</v>
      </c>
      <c r="D7386" s="10" t="s">
        <v>6655</v>
      </c>
      <c r="E7386" s="11" t="s">
        <v>6656</v>
      </c>
      <c r="F7386" s="10" t="s">
        <v>4741</v>
      </c>
      <c r="G7386" s="11" t="s">
        <v>4742</v>
      </c>
      <c r="H7386" s="42">
        <v>15625.0839</v>
      </c>
      <c r="I7386" s="42">
        <v>117.37651548817099</v>
      </c>
      <c r="J7386" s="42">
        <v>0</v>
      </c>
      <c r="K7386" s="42">
        <v>117.37651548817099</v>
      </c>
      <c r="N7386" s="43"/>
    </row>
    <row r="7387" spans="1:14" x14ac:dyDescent="0.3">
      <c r="A7387" s="10" t="s">
        <v>9</v>
      </c>
      <c r="B7387" s="10" t="s">
        <v>219</v>
      </c>
      <c r="C7387" s="10" t="s">
        <v>4779</v>
      </c>
      <c r="D7387" s="10" t="s">
        <v>4891</v>
      </c>
      <c r="E7387" s="11" t="s">
        <v>6657</v>
      </c>
      <c r="F7387" s="10" t="s">
        <v>13</v>
      </c>
      <c r="G7387" s="11" t="s">
        <v>415</v>
      </c>
      <c r="H7387" s="42">
        <v>0</v>
      </c>
      <c r="I7387" s="42">
        <v>0</v>
      </c>
      <c r="J7387" s="42">
        <v>0</v>
      </c>
      <c r="K7387" s="42">
        <v>0</v>
      </c>
      <c r="N7387" s="43"/>
    </row>
    <row r="7388" spans="1:14" x14ac:dyDescent="0.3">
      <c r="A7388" s="10" t="s">
        <v>9</v>
      </c>
      <c r="B7388" s="10" t="s">
        <v>219</v>
      </c>
      <c r="C7388" s="10" t="s">
        <v>4779</v>
      </c>
      <c r="D7388" s="10" t="s">
        <v>4891</v>
      </c>
      <c r="E7388" s="11" t="s">
        <v>6657</v>
      </c>
      <c r="F7388" s="10" t="s">
        <v>416</v>
      </c>
      <c r="G7388" s="11" t="s">
        <v>417</v>
      </c>
      <c r="H7388" s="42">
        <v>187798.94039999999</v>
      </c>
      <c r="I7388" s="42">
        <v>1658.85184381779</v>
      </c>
      <c r="J7388" s="42">
        <v>0</v>
      </c>
      <c r="K7388" s="42">
        <v>1658.85184381779</v>
      </c>
      <c r="N7388" s="43"/>
    </row>
    <row r="7389" spans="1:14" x14ac:dyDescent="0.3">
      <c r="A7389" s="10" t="s">
        <v>9</v>
      </c>
      <c r="B7389" s="10" t="s">
        <v>219</v>
      </c>
      <c r="C7389" s="10" t="s">
        <v>4779</v>
      </c>
      <c r="D7389" s="10" t="s">
        <v>4891</v>
      </c>
      <c r="E7389" s="11" t="s">
        <v>6657</v>
      </c>
      <c r="F7389" s="10" t="s">
        <v>4731</v>
      </c>
      <c r="G7389" s="11" t="s">
        <v>4732</v>
      </c>
      <c r="H7389" s="42">
        <v>0</v>
      </c>
      <c r="I7389" s="42">
        <v>0</v>
      </c>
      <c r="J7389" s="42">
        <v>0</v>
      </c>
      <c r="K7389" s="42">
        <v>0</v>
      </c>
      <c r="N7389" s="43"/>
    </row>
    <row r="7390" spans="1:14" x14ac:dyDescent="0.3">
      <c r="A7390" s="10" t="s">
        <v>9</v>
      </c>
      <c r="B7390" s="10" t="s">
        <v>219</v>
      </c>
      <c r="C7390" s="10" t="s">
        <v>4779</v>
      </c>
      <c r="D7390" s="10" t="s">
        <v>4891</v>
      </c>
      <c r="E7390" s="11" t="s">
        <v>6657</v>
      </c>
      <c r="F7390" s="10" t="s">
        <v>4786</v>
      </c>
      <c r="G7390" s="11" t="s">
        <v>4787</v>
      </c>
      <c r="H7390" s="42">
        <v>19803.203699999998</v>
      </c>
      <c r="I7390" s="42">
        <v>174.92420824294999</v>
      </c>
      <c r="J7390" s="42">
        <v>0</v>
      </c>
      <c r="K7390" s="42">
        <v>174.92420824294999</v>
      </c>
      <c r="N7390" s="43"/>
    </row>
    <row r="7391" spans="1:14" x14ac:dyDescent="0.3">
      <c r="A7391" s="10" t="s">
        <v>9</v>
      </c>
      <c r="B7391" s="10" t="s">
        <v>219</v>
      </c>
      <c r="C7391" s="10" t="s">
        <v>4779</v>
      </c>
      <c r="D7391" s="10" t="s">
        <v>4891</v>
      </c>
      <c r="E7391" s="11" t="s">
        <v>6657</v>
      </c>
      <c r="F7391" s="10" t="s">
        <v>4788</v>
      </c>
      <c r="G7391" s="11" t="s">
        <v>4789</v>
      </c>
      <c r="H7391" s="42">
        <v>0</v>
      </c>
      <c r="I7391" s="42">
        <v>0</v>
      </c>
      <c r="J7391" s="42">
        <v>0</v>
      </c>
      <c r="K7391" s="42">
        <v>0</v>
      </c>
      <c r="N7391" s="43"/>
    </row>
    <row r="7392" spans="1:14" x14ac:dyDescent="0.3">
      <c r="A7392" s="10" t="s">
        <v>9</v>
      </c>
      <c r="B7392" s="10" t="s">
        <v>219</v>
      </c>
      <c r="C7392" s="10" t="s">
        <v>4779</v>
      </c>
      <c r="D7392" s="10" t="s">
        <v>4891</v>
      </c>
      <c r="E7392" s="11" t="s">
        <v>6657</v>
      </c>
      <c r="F7392" s="10" t="s">
        <v>4741</v>
      </c>
      <c r="G7392" s="11" t="s">
        <v>4742</v>
      </c>
      <c r="H7392" s="42">
        <v>14412.812</v>
      </c>
      <c r="I7392" s="42">
        <v>127.310195227766</v>
      </c>
      <c r="J7392" s="42">
        <v>0</v>
      </c>
      <c r="K7392" s="42">
        <v>127.310195227766</v>
      </c>
      <c r="N7392" s="43"/>
    </row>
    <row r="7393" spans="1:14" x14ac:dyDescent="0.3">
      <c r="A7393" s="10" t="s">
        <v>9</v>
      </c>
      <c r="B7393" s="10" t="s">
        <v>219</v>
      </c>
      <c r="C7393" s="10" t="s">
        <v>4779</v>
      </c>
      <c r="D7393" s="10" t="s">
        <v>4735</v>
      </c>
      <c r="E7393" s="11" t="s">
        <v>6658</v>
      </c>
      <c r="F7393" s="10" t="s">
        <v>416</v>
      </c>
      <c r="G7393" s="11" t="s">
        <v>417</v>
      </c>
      <c r="H7393" s="42">
        <v>76113.437300000005</v>
      </c>
      <c r="I7393" s="42">
        <v>239.82863697705801</v>
      </c>
      <c r="J7393" s="42">
        <v>0</v>
      </c>
      <c r="K7393" s="42">
        <v>239.82863697705801</v>
      </c>
      <c r="N7393" s="43"/>
    </row>
    <row r="7394" spans="1:14" x14ac:dyDescent="0.3">
      <c r="A7394" s="10" t="s">
        <v>9</v>
      </c>
      <c r="B7394" s="10" t="s">
        <v>219</v>
      </c>
      <c r="C7394" s="10" t="s">
        <v>4779</v>
      </c>
      <c r="D7394" s="10" t="s">
        <v>4735</v>
      </c>
      <c r="E7394" s="11" t="s">
        <v>6658</v>
      </c>
      <c r="F7394" s="10" t="s">
        <v>4731</v>
      </c>
      <c r="G7394" s="11" t="s">
        <v>4732</v>
      </c>
      <c r="H7394" s="42">
        <v>0</v>
      </c>
      <c r="I7394" s="42">
        <v>0</v>
      </c>
      <c r="J7394" s="42">
        <v>0</v>
      </c>
      <c r="K7394" s="42">
        <v>0</v>
      </c>
      <c r="N7394" s="43"/>
    </row>
    <row r="7395" spans="1:14" x14ac:dyDescent="0.3">
      <c r="A7395" s="10" t="s">
        <v>9</v>
      </c>
      <c r="B7395" s="10" t="s">
        <v>219</v>
      </c>
      <c r="C7395" s="10" t="s">
        <v>4779</v>
      </c>
      <c r="D7395" s="10" t="s">
        <v>4735</v>
      </c>
      <c r="E7395" s="11" t="s">
        <v>6658</v>
      </c>
      <c r="F7395" s="10" t="s">
        <v>4786</v>
      </c>
      <c r="G7395" s="11" t="s">
        <v>4787</v>
      </c>
      <c r="H7395" s="42">
        <v>0</v>
      </c>
      <c r="I7395" s="42">
        <v>0</v>
      </c>
      <c r="J7395" s="42">
        <v>0</v>
      </c>
      <c r="K7395" s="42">
        <v>0</v>
      </c>
      <c r="N7395" s="43"/>
    </row>
    <row r="7396" spans="1:14" x14ac:dyDescent="0.3">
      <c r="A7396" s="10" t="s">
        <v>9</v>
      </c>
      <c r="B7396" s="10" t="s">
        <v>219</v>
      </c>
      <c r="C7396" s="10" t="s">
        <v>4779</v>
      </c>
      <c r="D7396" s="10" t="s">
        <v>6092</v>
      </c>
      <c r="E7396" s="11" t="s">
        <v>6659</v>
      </c>
      <c r="F7396" s="10" t="s">
        <v>13</v>
      </c>
      <c r="G7396" s="11" t="s">
        <v>415</v>
      </c>
      <c r="H7396" s="42">
        <v>0</v>
      </c>
      <c r="I7396" s="42">
        <v>0</v>
      </c>
      <c r="J7396" s="42">
        <v>0</v>
      </c>
      <c r="K7396" s="42">
        <v>0</v>
      </c>
      <c r="N7396" s="43"/>
    </row>
    <row r="7397" spans="1:14" x14ac:dyDescent="0.3">
      <c r="A7397" s="10" t="s">
        <v>9</v>
      </c>
      <c r="B7397" s="10" t="s">
        <v>219</v>
      </c>
      <c r="C7397" s="10" t="s">
        <v>4779</v>
      </c>
      <c r="D7397" s="10" t="s">
        <v>6092</v>
      </c>
      <c r="E7397" s="11" t="s">
        <v>6659</v>
      </c>
      <c r="F7397" s="10" t="s">
        <v>416</v>
      </c>
      <c r="G7397" s="11" t="s">
        <v>417</v>
      </c>
      <c r="H7397" s="42">
        <v>77431.805399999997</v>
      </c>
      <c r="I7397" s="42">
        <v>303.13946683339998</v>
      </c>
      <c r="J7397" s="42">
        <v>0</v>
      </c>
      <c r="K7397" s="42">
        <v>303.13946683339998</v>
      </c>
      <c r="N7397" s="43"/>
    </row>
    <row r="7398" spans="1:14" x14ac:dyDescent="0.3">
      <c r="A7398" s="10" t="s">
        <v>9</v>
      </c>
      <c r="B7398" s="10" t="s">
        <v>219</v>
      </c>
      <c r="C7398" s="10" t="s">
        <v>4779</v>
      </c>
      <c r="D7398" s="10" t="s">
        <v>6092</v>
      </c>
      <c r="E7398" s="11" t="s">
        <v>6659</v>
      </c>
      <c r="F7398" s="10" t="s">
        <v>4731</v>
      </c>
      <c r="G7398" s="11" t="s">
        <v>4732</v>
      </c>
      <c r="H7398" s="42">
        <v>0</v>
      </c>
      <c r="I7398" s="42">
        <v>0</v>
      </c>
      <c r="J7398" s="42">
        <v>0</v>
      </c>
      <c r="K7398" s="42">
        <v>0</v>
      </c>
      <c r="N7398" s="43"/>
    </row>
    <row r="7399" spans="1:14" x14ac:dyDescent="0.3">
      <c r="A7399" s="10" t="s">
        <v>9</v>
      </c>
      <c r="B7399" s="10" t="s">
        <v>219</v>
      </c>
      <c r="C7399" s="10" t="s">
        <v>4779</v>
      </c>
      <c r="D7399" s="10" t="s">
        <v>6092</v>
      </c>
      <c r="E7399" s="11" t="s">
        <v>6659</v>
      </c>
      <c r="F7399" s="10" t="s">
        <v>4786</v>
      </c>
      <c r="G7399" s="11" t="s">
        <v>4787</v>
      </c>
      <c r="H7399" s="42">
        <v>0</v>
      </c>
      <c r="I7399" s="42">
        <v>0</v>
      </c>
      <c r="J7399" s="42">
        <v>0</v>
      </c>
      <c r="K7399" s="42">
        <v>0</v>
      </c>
      <c r="N7399" s="43"/>
    </row>
    <row r="7400" spans="1:14" x14ac:dyDescent="0.3">
      <c r="A7400" s="10" t="s">
        <v>9</v>
      </c>
      <c r="B7400" s="10" t="s">
        <v>219</v>
      </c>
      <c r="C7400" s="10" t="s">
        <v>4779</v>
      </c>
      <c r="D7400" s="10" t="s">
        <v>6092</v>
      </c>
      <c r="E7400" s="11" t="s">
        <v>6659</v>
      </c>
      <c r="F7400" s="10" t="s">
        <v>4788</v>
      </c>
      <c r="G7400" s="11" t="s">
        <v>4789</v>
      </c>
      <c r="H7400" s="42">
        <v>0</v>
      </c>
      <c r="I7400" s="42">
        <v>0</v>
      </c>
      <c r="J7400" s="42">
        <v>0</v>
      </c>
      <c r="K7400" s="42">
        <v>0</v>
      </c>
      <c r="N7400" s="43"/>
    </row>
    <row r="7401" spans="1:14" x14ac:dyDescent="0.3">
      <c r="A7401" s="10" t="s">
        <v>9</v>
      </c>
      <c r="B7401" s="10" t="s">
        <v>219</v>
      </c>
      <c r="C7401" s="10" t="s">
        <v>11</v>
      </c>
      <c r="D7401" s="10" t="s">
        <v>178</v>
      </c>
      <c r="E7401" s="11" t="s">
        <v>6660</v>
      </c>
      <c r="F7401" s="10" t="s">
        <v>13</v>
      </c>
      <c r="G7401" s="11" t="s">
        <v>415</v>
      </c>
      <c r="H7401" s="42">
        <v>0</v>
      </c>
      <c r="I7401" s="42">
        <v>0</v>
      </c>
      <c r="J7401" s="42">
        <v>0</v>
      </c>
      <c r="K7401" s="42">
        <v>0</v>
      </c>
      <c r="N7401" s="43"/>
    </row>
    <row r="7402" spans="1:14" x14ac:dyDescent="0.3">
      <c r="A7402" s="10" t="s">
        <v>9</v>
      </c>
      <c r="B7402" s="10" t="s">
        <v>219</v>
      </c>
      <c r="C7402" s="10" t="s">
        <v>11</v>
      </c>
      <c r="D7402" s="10" t="s">
        <v>178</v>
      </c>
      <c r="E7402" s="11" t="s">
        <v>6660</v>
      </c>
      <c r="F7402" s="10" t="s">
        <v>15</v>
      </c>
      <c r="G7402" s="11" t="s">
        <v>418</v>
      </c>
      <c r="H7402" s="42">
        <v>729668.7254</v>
      </c>
      <c r="I7402" s="42">
        <v>3650.5994112839799</v>
      </c>
      <c r="J7402" s="42">
        <v>0</v>
      </c>
      <c r="K7402" s="42">
        <v>3650.5994112839799</v>
      </c>
      <c r="N7402" s="43"/>
    </row>
    <row r="7403" spans="1:14" x14ac:dyDescent="0.3">
      <c r="A7403" s="10" t="s">
        <v>9</v>
      </c>
      <c r="B7403" s="10" t="s">
        <v>219</v>
      </c>
      <c r="C7403" s="10" t="s">
        <v>11</v>
      </c>
      <c r="D7403" s="10" t="s">
        <v>178</v>
      </c>
      <c r="E7403" s="11" t="s">
        <v>6660</v>
      </c>
      <c r="F7403" s="10" t="s">
        <v>16</v>
      </c>
      <c r="G7403" s="11" t="s">
        <v>426</v>
      </c>
      <c r="H7403" s="42">
        <v>0</v>
      </c>
      <c r="I7403" s="42">
        <v>0</v>
      </c>
      <c r="J7403" s="42">
        <v>0</v>
      </c>
      <c r="K7403" s="42">
        <v>0</v>
      </c>
      <c r="N7403" s="43"/>
    </row>
    <row r="7404" spans="1:14" x14ac:dyDescent="0.3">
      <c r="A7404" s="10" t="s">
        <v>9</v>
      </c>
      <c r="B7404" s="10" t="s">
        <v>219</v>
      </c>
      <c r="C7404" s="10" t="s">
        <v>11</v>
      </c>
      <c r="D7404" s="10" t="s">
        <v>178</v>
      </c>
      <c r="E7404" s="11" t="s">
        <v>6660</v>
      </c>
      <c r="F7404" s="10" t="s">
        <v>17</v>
      </c>
      <c r="G7404" s="11" t="s">
        <v>4798</v>
      </c>
      <c r="H7404" s="42">
        <v>0</v>
      </c>
      <c r="I7404" s="42">
        <v>0</v>
      </c>
      <c r="J7404" s="42">
        <v>0</v>
      </c>
      <c r="K7404" s="42">
        <v>0</v>
      </c>
      <c r="N7404" s="43"/>
    </row>
    <row r="7405" spans="1:14" x14ac:dyDescent="0.3">
      <c r="A7405" s="10" t="s">
        <v>9</v>
      </c>
      <c r="B7405" s="10" t="s">
        <v>219</v>
      </c>
      <c r="C7405" s="10" t="s">
        <v>11</v>
      </c>
      <c r="D7405" s="10" t="s">
        <v>178</v>
      </c>
      <c r="E7405" s="11" t="s">
        <v>6660</v>
      </c>
      <c r="F7405" s="10" t="s">
        <v>18</v>
      </c>
      <c r="G7405" s="11" t="s">
        <v>4799</v>
      </c>
      <c r="H7405" s="42">
        <v>806061.45759999997</v>
      </c>
      <c r="I7405" s="42">
        <v>4032.79924171523</v>
      </c>
      <c r="J7405" s="42">
        <v>0</v>
      </c>
      <c r="K7405" s="42">
        <v>4032.79924171523</v>
      </c>
      <c r="N7405" s="43"/>
    </row>
    <row r="7406" spans="1:14" x14ac:dyDescent="0.3">
      <c r="A7406" s="10" t="s">
        <v>9</v>
      </c>
      <c r="B7406" s="10" t="s">
        <v>219</v>
      </c>
      <c r="C7406" s="10" t="s">
        <v>11</v>
      </c>
      <c r="D7406" s="10" t="s">
        <v>220</v>
      </c>
      <c r="E7406" s="11" t="s">
        <v>638</v>
      </c>
      <c r="F7406" s="10" t="s">
        <v>13</v>
      </c>
      <c r="G7406" s="11" t="s">
        <v>415</v>
      </c>
      <c r="H7406" s="42">
        <v>0</v>
      </c>
      <c r="I7406" s="42">
        <v>0</v>
      </c>
      <c r="J7406" s="42">
        <v>0</v>
      </c>
      <c r="K7406" s="42">
        <v>0</v>
      </c>
      <c r="N7406" s="43"/>
    </row>
    <row r="7407" spans="1:14" x14ac:dyDescent="0.3">
      <c r="A7407" s="10" t="s">
        <v>9</v>
      </c>
      <c r="B7407" s="10" t="s">
        <v>219</v>
      </c>
      <c r="C7407" s="10" t="s">
        <v>11</v>
      </c>
      <c r="D7407" s="10" t="s">
        <v>220</v>
      </c>
      <c r="E7407" s="11" t="s">
        <v>638</v>
      </c>
      <c r="F7407" s="10" t="s">
        <v>15</v>
      </c>
      <c r="G7407" s="11" t="s">
        <v>418</v>
      </c>
      <c r="H7407" s="42">
        <v>2364466.6845999998</v>
      </c>
      <c r="I7407" s="42">
        <v>9850.8366942747198</v>
      </c>
      <c r="J7407" s="42">
        <v>0</v>
      </c>
      <c r="K7407" s="42">
        <v>9850.8366942747198</v>
      </c>
      <c r="N7407" s="43"/>
    </row>
    <row r="7408" spans="1:14" x14ac:dyDescent="0.3">
      <c r="A7408" s="10" t="s">
        <v>9</v>
      </c>
      <c r="B7408" s="10" t="s">
        <v>219</v>
      </c>
      <c r="C7408" s="10" t="s">
        <v>11</v>
      </c>
      <c r="D7408" s="10" t="s">
        <v>220</v>
      </c>
      <c r="E7408" s="11" t="s">
        <v>638</v>
      </c>
      <c r="F7408" s="10" t="s">
        <v>16</v>
      </c>
      <c r="G7408" s="11" t="s">
        <v>426</v>
      </c>
      <c r="H7408" s="42">
        <v>152004.35620000001</v>
      </c>
      <c r="I7408" s="42">
        <v>633.28026573833301</v>
      </c>
      <c r="J7408" s="42">
        <v>0</v>
      </c>
      <c r="K7408" s="42">
        <v>633.28026573833301</v>
      </c>
      <c r="N7408" s="43"/>
    </row>
    <row r="7409" spans="1:14" x14ac:dyDescent="0.3">
      <c r="A7409" s="10" t="s">
        <v>9</v>
      </c>
      <c r="B7409" s="10" t="s">
        <v>219</v>
      </c>
      <c r="C7409" s="10" t="s">
        <v>11</v>
      </c>
      <c r="D7409" s="10" t="s">
        <v>220</v>
      </c>
      <c r="E7409" s="11" t="s">
        <v>638</v>
      </c>
      <c r="F7409" s="10" t="s">
        <v>17</v>
      </c>
      <c r="G7409" s="11" t="s">
        <v>4798</v>
      </c>
      <c r="H7409" s="42">
        <v>0</v>
      </c>
      <c r="I7409" s="42">
        <v>0</v>
      </c>
      <c r="J7409" s="42">
        <v>0</v>
      </c>
      <c r="K7409" s="42">
        <v>0</v>
      </c>
      <c r="N7409" s="43"/>
    </row>
    <row r="7410" spans="1:14" x14ac:dyDescent="0.3">
      <c r="A7410" s="10" t="s">
        <v>9</v>
      </c>
      <c r="B7410" s="10" t="s">
        <v>219</v>
      </c>
      <c r="C7410" s="10" t="s">
        <v>11</v>
      </c>
      <c r="D7410" s="10" t="s">
        <v>220</v>
      </c>
      <c r="E7410" s="11" t="s">
        <v>638</v>
      </c>
      <c r="F7410" s="10" t="s">
        <v>18</v>
      </c>
      <c r="G7410" s="11" t="s">
        <v>4799</v>
      </c>
      <c r="H7410" s="42">
        <v>1867482.0913</v>
      </c>
      <c r="I7410" s="42">
        <v>7780.3004076423804</v>
      </c>
      <c r="J7410" s="42">
        <v>0</v>
      </c>
      <c r="K7410" s="42">
        <v>7780.3004076423804</v>
      </c>
      <c r="N7410" s="43"/>
    </row>
    <row r="7411" spans="1:14" x14ac:dyDescent="0.3">
      <c r="A7411" s="10" t="s">
        <v>9</v>
      </c>
      <c r="B7411" s="10" t="s">
        <v>219</v>
      </c>
      <c r="C7411" s="10" t="s">
        <v>11</v>
      </c>
      <c r="D7411" s="10" t="s">
        <v>221</v>
      </c>
      <c r="E7411" s="11" t="s">
        <v>639</v>
      </c>
      <c r="F7411" s="10" t="s">
        <v>25</v>
      </c>
      <c r="G7411" s="11" t="s">
        <v>4887</v>
      </c>
      <c r="H7411" s="42">
        <v>622697.54280000005</v>
      </c>
      <c r="I7411" s="42">
        <v>4010.1718110012698</v>
      </c>
      <c r="J7411" s="42">
        <v>0</v>
      </c>
      <c r="K7411" s="42">
        <v>4010.1718110012698</v>
      </c>
      <c r="N7411" s="43"/>
    </row>
    <row r="7412" spans="1:14" x14ac:dyDescent="0.3">
      <c r="A7412" s="10" t="s">
        <v>9</v>
      </c>
      <c r="B7412" s="10" t="s">
        <v>219</v>
      </c>
      <c r="C7412" s="10" t="s">
        <v>11</v>
      </c>
      <c r="D7412" s="10" t="s">
        <v>221</v>
      </c>
      <c r="E7412" s="11" t="s">
        <v>639</v>
      </c>
      <c r="F7412" s="10" t="s">
        <v>15</v>
      </c>
      <c r="G7412" s="11" t="s">
        <v>418</v>
      </c>
      <c r="H7412" s="42">
        <v>430883.7279</v>
      </c>
      <c r="I7412" s="42">
        <v>2774.8909553858598</v>
      </c>
      <c r="J7412" s="42">
        <v>0</v>
      </c>
      <c r="K7412" s="42">
        <v>2774.8909553858598</v>
      </c>
      <c r="N7412" s="43"/>
    </row>
    <row r="7413" spans="1:14" x14ac:dyDescent="0.3">
      <c r="A7413" s="10" t="s">
        <v>9</v>
      </c>
      <c r="B7413" s="10" t="s">
        <v>219</v>
      </c>
      <c r="C7413" s="10" t="s">
        <v>11</v>
      </c>
      <c r="D7413" s="10" t="s">
        <v>221</v>
      </c>
      <c r="E7413" s="11" t="s">
        <v>639</v>
      </c>
      <c r="F7413" s="10" t="s">
        <v>17</v>
      </c>
      <c r="G7413" s="11" t="s">
        <v>4798</v>
      </c>
      <c r="H7413" s="42">
        <v>0</v>
      </c>
      <c r="I7413" s="42">
        <v>0</v>
      </c>
      <c r="J7413" s="42">
        <v>0</v>
      </c>
      <c r="K7413" s="42">
        <v>0</v>
      </c>
      <c r="N7413" s="43"/>
    </row>
    <row r="7414" spans="1:14" x14ac:dyDescent="0.3">
      <c r="A7414" s="10" t="s">
        <v>9</v>
      </c>
      <c r="B7414" s="10" t="s">
        <v>219</v>
      </c>
      <c r="C7414" s="10" t="s">
        <v>11</v>
      </c>
      <c r="D7414" s="10" t="s">
        <v>221</v>
      </c>
      <c r="E7414" s="11" t="s">
        <v>639</v>
      </c>
      <c r="F7414" s="10" t="s">
        <v>18</v>
      </c>
      <c r="G7414" s="11" t="s">
        <v>4799</v>
      </c>
      <c r="H7414" s="42">
        <v>999597.74199999997</v>
      </c>
      <c r="I7414" s="42">
        <v>6437.4088728905799</v>
      </c>
      <c r="J7414" s="42">
        <v>0</v>
      </c>
      <c r="K7414" s="42">
        <v>6437.4088728905799</v>
      </c>
      <c r="N7414" s="43"/>
    </row>
    <row r="7415" spans="1:14" x14ac:dyDescent="0.3">
      <c r="A7415" s="10" t="s">
        <v>9</v>
      </c>
      <c r="B7415" s="10" t="s">
        <v>219</v>
      </c>
      <c r="C7415" s="10" t="s">
        <v>11</v>
      </c>
      <c r="D7415" s="10" t="s">
        <v>222</v>
      </c>
      <c r="E7415" s="11" t="s">
        <v>640</v>
      </c>
      <c r="F7415" s="10" t="s">
        <v>15</v>
      </c>
      <c r="G7415" s="11" t="s">
        <v>418</v>
      </c>
      <c r="H7415" s="42">
        <v>2283069.8289999999</v>
      </c>
      <c r="I7415" s="42">
        <v>11203.469924253999</v>
      </c>
      <c r="J7415" s="42">
        <v>0</v>
      </c>
      <c r="K7415" s="42">
        <v>11203.469924253999</v>
      </c>
      <c r="N7415" s="43"/>
    </row>
    <row r="7416" spans="1:14" x14ac:dyDescent="0.3">
      <c r="A7416" s="10" t="s">
        <v>9</v>
      </c>
      <c r="B7416" s="10" t="s">
        <v>219</v>
      </c>
      <c r="C7416" s="10" t="s">
        <v>11</v>
      </c>
      <c r="D7416" s="10" t="s">
        <v>222</v>
      </c>
      <c r="E7416" s="11" t="s">
        <v>640</v>
      </c>
      <c r="F7416" s="10" t="s">
        <v>17</v>
      </c>
      <c r="G7416" s="11" t="s">
        <v>4798</v>
      </c>
      <c r="H7416" s="42">
        <v>0</v>
      </c>
      <c r="I7416" s="42">
        <v>0</v>
      </c>
      <c r="J7416" s="42">
        <v>0</v>
      </c>
      <c r="K7416" s="42">
        <v>0</v>
      </c>
      <c r="N7416" s="43"/>
    </row>
    <row r="7417" spans="1:14" x14ac:dyDescent="0.3">
      <c r="A7417" s="10" t="s">
        <v>9</v>
      </c>
      <c r="B7417" s="10" t="s">
        <v>219</v>
      </c>
      <c r="C7417" s="10" t="s">
        <v>11</v>
      </c>
      <c r="D7417" s="10" t="s">
        <v>222</v>
      </c>
      <c r="E7417" s="11" t="s">
        <v>640</v>
      </c>
      <c r="F7417" s="10" t="s">
        <v>18</v>
      </c>
      <c r="G7417" s="11" t="s">
        <v>4799</v>
      </c>
      <c r="H7417" s="42">
        <v>7074901.7429999998</v>
      </c>
      <c r="I7417" s="42">
        <v>34717.925786974003</v>
      </c>
      <c r="J7417" s="42">
        <v>165.177784577723</v>
      </c>
      <c r="K7417" s="42">
        <v>34883.103571551801</v>
      </c>
      <c r="N7417" s="43"/>
    </row>
    <row r="7418" spans="1:14" x14ac:dyDescent="0.3">
      <c r="A7418" s="10" t="s">
        <v>9</v>
      </c>
      <c r="B7418" s="10" t="s">
        <v>219</v>
      </c>
      <c r="C7418" s="10" t="s">
        <v>11</v>
      </c>
      <c r="D7418" s="10" t="s">
        <v>223</v>
      </c>
      <c r="E7418" s="11" t="s">
        <v>3033</v>
      </c>
      <c r="F7418" s="10" t="s">
        <v>13</v>
      </c>
      <c r="G7418" s="11" t="s">
        <v>415</v>
      </c>
      <c r="H7418" s="42">
        <v>0</v>
      </c>
      <c r="I7418" s="42">
        <v>0</v>
      </c>
      <c r="J7418" s="42">
        <v>0</v>
      </c>
      <c r="K7418" s="42">
        <v>0</v>
      </c>
      <c r="N7418" s="43"/>
    </row>
    <row r="7419" spans="1:14" x14ac:dyDescent="0.3">
      <c r="A7419" s="10" t="s">
        <v>9</v>
      </c>
      <c r="B7419" s="10" t="s">
        <v>219</v>
      </c>
      <c r="C7419" s="10" t="s">
        <v>11</v>
      </c>
      <c r="D7419" s="10" t="s">
        <v>223</v>
      </c>
      <c r="E7419" s="11" t="s">
        <v>3033</v>
      </c>
      <c r="F7419" s="10" t="s">
        <v>15</v>
      </c>
      <c r="G7419" s="11" t="s">
        <v>418</v>
      </c>
      <c r="H7419" s="42">
        <v>3642117.5219000001</v>
      </c>
      <c r="I7419" s="42">
        <v>12213.896467933</v>
      </c>
      <c r="J7419" s="42">
        <v>0</v>
      </c>
      <c r="K7419" s="42">
        <v>12213.896467933</v>
      </c>
      <c r="N7419" s="43"/>
    </row>
    <row r="7420" spans="1:14" x14ac:dyDescent="0.3">
      <c r="A7420" s="10" t="s">
        <v>9</v>
      </c>
      <c r="B7420" s="10" t="s">
        <v>219</v>
      </c>
      <c r="C7420" s="10" t="s">
        <v>11</v>
      </c>
      <c r="D7420" s="10" t="s">
        <v>223</v>
      </c>
      <c r="E7420" s="11" t="s">
        <v>3033</v>
      </c>
      <c r="F7420" s="10" t="s">
        <v>16</v>
      </c>
      <c r="G7420" s="11" t="s">
        <v>426</v>
      </c>
      <c r="H7420" s="42">
        <v>335474.01400000002</v>
      </c>
      <c r="I7420" s="42">
        <v>1125.0172052008299</v>
      </c>
      <c r="J7420" s="42">
        <v>0</v>
      </c>
      <c r="K7420" s="42">
        <v>1125.0172052008299</v>
      </c>
      <c r="N7420" s="43"/>
    </row>
    <row r="7421" spans="1:14" x14ac:dyDescent="0.3">
      <c r="A7421" s="10" t="s">
        <v>9</v>
      </c>
      <c r="B7421" s="10" t="s">
        <v>219</v>
      </c>
      <c r="C7421" s="10" t="s">
        <v>11</v>
      </c>
      <c r="D7421" s="10" t="s">
        <v>223</v>
      </c>
      <c r="E7421" s="11" t="s">
        <v>3033</v>
      </c>
      <c r="F7421" s="10" t="s">
        <v>17</v>
      </c>
      <c r="G7421" s="11" t="s">
        <v>4798</v>
      </c>
      <c r="H7421" s="42">
        <v>0</v>
      </c>
      <c r="I7421" s="42">
        <v>0</v>
      </c>
      <c r="J7421" s="42">
        <v>0</v>
      </c>
      <c r="K7421" s="42">
        <v>0</v>
      </c>
      <c r="N7421" s="43"/>
    </row>
    <row r="7422" spans="1:14" x14ac:dyDescent="0.3">
      <c r="A7422" s="10" t="s">
        <v>9</v>
      </c>
      <c r="B7422" s="10" t="s">
        <v>219</v>
      </c>
      <c r="C7422" s="10" t="s">
        <v>11</v>
      </c>
      <c r="D7422" s="10" t="s">
        <v>223</v>
      </c>
      <c r="E7422" s="11" t="s">
        <v>3033</v>
      </c>
      <c r="F7422" s="10" t="s">
        <v>18</v>
      </c>
      <c r="G7422" s="11" t="s">
        <v>4799</v>
      </c>
      <c r="H7422" s="42">
        <v>5490230.6387</v>
      </c>
      <c r="I7422" s="42">
        <v>18411.571895867401</v>
      </c>
      <c r="J7422" s="42">
        <v>0</v>
      </c>
      <c r="K7422" s="42">
        <v>18411.571895867401</v>
      </c>
      <c r="N7422" s="43"/>
    </row>
    <row r="7423" spans="1:14" x14ac:dyDescent="0.3">
      <c r="A7423" s="10" t="s">
        <v>9</v>
      </c>
      <c r="B7423" s="10" t="s">
        <v>219</v>
      </c>
      <c r="C7423" s="10" t="s">
        <v>4800</v>
      </c>
      <c r="D7423" s="10" t="s">
        <v>6661</v>
      </c>
      <c r="E7423" s="11" t="s">
        <v>6662</v>
      </c>
      <c r="F7423" s="10" t="s">
        <v>13</v>
      </c>
      <c r="G7423" s="11" t="s">
        <v>415</v>
      </c>
      <c r="H7423" s="42">
        <v>0</v>
      </c>
      <c r="I7423" s="42">
        <v>0</v>
      </c>
      <c r="J7423" s="42">
        <v>0</v>
      </c>
      <c r="K7423" s="42">
        <v>0</v>
      </c>
      <c r="N7423" s="43"/>
    </row>
    <row r="7424" spans="1:14" x14ac:dyDescent="0.3">
      <c r="A7424" s="10" t="s">
        <v>9</v>
      </c>
      <c r="B7424" s="10" t="s">
        <v>219</v>
      </c>
      <c r="C7424" s="10" t="s">
        <v>4800</v>
      </c>
      <c r="D7424" s="10" t="s">
        <v>6661</v>
      </c>
      <c r="E7424" s="11" t="s">
        <v>6662</v>
      </c>
      <c r="F7424" s="10" t="s">
        <v>416</v>
      </c>
      <c r="G7424" s="11" t="s">
        <v>417</v>
      </c>
      <c r="H7424" s="42">
        <v>1086902.0766</v>
      </c>
      <c r="I7424" s="42">
        <v>4959.2856039380804</v>
      </c>
      <c r="J7424" s="42">
        <v>11.513863219094199</v>
      </c>
      <c r="K7424" s="42">
        <v>4970.7994671571696</v>
      </c>
      <c r="N7424" s="43"/>
    </row>
    <row r="7425" spans="1:14" x14ac:dyDescent="0.3">
      <c r="A7425" s="10" t="s">
        <v>9</v>
      </c>
      <c r="B7425" s="10" t="s">
        <v>219</v>
      </c>
      <c r="C7425" s="10" t="s">
        <v>4800</v>
      </c>
      <c r="D7425" s="10" t="s">
        <v>6661</v>
      </c>
      <c r="E7425" s="11" t="s">
        <v>6662</v>
      </c>
      <c r="F7425" s="10" t="s">
        <v>243</v>
      </c>
      <c r="G7425" s="11" t="s">
        <v>655</v>
      </c>
      <c r="H7425" s="42">
        <v>185175.9094</v>
      </c>
      <c r="I7425" s="42">
        <v>844.91532511537605</v>
      </c>
      <c r="J7425" s="42">
        <v>0</v>
      </c>
      <c r="K7425" s="42">
        <v>844.91532511537605</v>
      </c>
      <c r="N7425" s="43"/>
    </row>
    <row r="7426" spans="1:14" x14ac:dyDescent="0.3">
      <c r="A7426" s="10" t="s">
        <v>9</v>
      </c>
      <c r="B7426" s="10" t="s">
        <v>219</v>
      </c>
      <c r="C7426" s="10" t="s">
        <v>4800</v>
      </c>
      <c r="D7426" s="10" t="s">
        <v>6663</v>
      </c>
      <c r="E7426" s="11" t="s">
        <v>6664</v>
      </c>
      <c r="F7426" s="10" t="s">
        <v>13</v>
      </c>
      <c r="G7426" s="11" t="s">
        <v>415</v>
      </c>
      <c r="H7426" s="42">
        <v>0</v>
      </c>
      <c r="I7426" s="42">
        <v>0</v>
      </c>
      <c r="J7426" s="42">
        <v>0</v>
      </c>
      <c r="K7426" s="42">
        <v>0</v>
      </c>
      <c r="N7426" s="43"/>
    </row>
    <row r="7427" spans="1:14" x14ac:dyDescent="0.3">
      <c r="A7427" s="10" t="s">
        <v>9</v>
      </c>
      <c r="B7427" s="10" t="s">
        <v>219</v>
      </c>
      <c r="C7427" s="10" t="s">
        <v>4800</v>
      </c>
      <c r="D7427" s="10" t="s">
        <v>6663</v>
      </c>
      <c r="E7427" s="11" t="s">
        <v>6664</v>
      </c>
      <c r="F7427" s="10" t="s">
        <v>416</v>
      </c>
      <c r="G7427" s="11" t="s">
        <v>417</v>
      </c>
      <c r="H7427" s="42">
        <v>255577.60709999999</v>
      </c>
      <c r="I7427" s="42">
        <v>878.98417483415199</v>
      </c>
      <c r="J7427" s="42">
        <v>0</v>
      </c>
      <c r="K7427" s="42">
        <v>878.98417483415199</v>
      </c>
      <c r="N7427" s="43"/>
    </row>
    <row r="7428" spans="1:14" x14ac:dyDescent="0.3">
      <c r="A7428" s="10" t="s">
        <v>9</v>
      </c>
      <c r="B7428" s="10" t="s">
        <v>219</v>
      </c>
      <c r="C7428" s="10" t="s">
        <v>4800</v>
      </c>
      <c r="D7428" s="10" t="s">
        <v>6663</v>
      </c>
      <c r="E7428" s="11" t="s">
        <v>6664</v>
      </c>
      <c r="F7428" s="10" t="s">
        <v>4867</v>
      </c>
      <c r="G7428" s="11" t="s">
        <v>4868</v>
      </c>
      <c r="H7428" s="42">
        <v>427959.37839999999</v>
      </c>
      <c r="I7428" s="42">
        <v>1471.8406885894799</v>
      </c>
      <c r="J7428" s="42">
        <v>0</v>
      </c>
      <c r="K7428" s="42">
        <v>1471.8406885894799</v>
      </c>
      <c r="N7428" s="43"/>
    </row>
    <row r="7429" spans="1:14" x14ac:dyDescent="0.3">
      <c r="A7429" s="10" t="s">
        <v>9</v>
      </c>
      <c r="B7429" s="10" t="s">
        <v>219</v>
      </c>
      <c r="C7429" s="10" t="s">
        <v>4800</v>
      </c>
      <c r="D7429" s="10" t="s">
        <v>6663</v>
      </c>
      <c r="E7429" s="11" t="s">
        <v>6664</v>
      </c>
      <c r="F7429" s="10" t="s">
        <v>4802</v>
      </c>
      <c r="G7429" s="11" t="s">
        <v>4803</v>
      </c>
      <c r="H7429" s="42">
        <v>0</v>
      </c>
      <c r="I7429" s="42">
        <v>0</v>
      </c>
      <c r="J7429" s="42">
        <v>0</v>
      </c>
      <c r="K7429" s="42">
        <v>0</v>
      </c>
      <c r="N7429" s="43"/>
    </row>
    <row r="7430" spans="1:14" x14ac:dyDescent="0.3">
      <c r="A7430" s="10" t="s">
        <v>9</v>
      </c>
      <c r="B7430" s="10" t="s">
        <v>219</v>
      </c>
      <c r="C7430" s="10" t="s">
        <v>4806</v>
      </c>
      <c r="D7430" s="10" t="s">
        <v>5381</v>
      </c>
      <c r="E7430" s="11" t="s">
        <v>6665</v>
      </c>
      <c r="F7430" s="10" t="s">
        <v>4907</v>
      </c>
      <c r="G7430" s="11" t="s">
        <v>4908</v>
      </c>
      <c r="H7430" s="42">
        <v>55540.734100000001</v>
      </c>
      <c r="I7430" s="42">
        <v>261.52238498230503</v>
      </c>
      <c r="J7430" s="42">
        <v>0</v>
      </c>
      <c r="K7430" s="42">
        <v>261.52238498230503</v>
      </c>
      <c r="N7430" s="43"/>
    </row>
    <row r="7431" spans="1:14" x14ac:dyDescent="0.3">
      <c r="A7431" s="10" t="s">
        <v>9</v>
      </c>
      <c r="B7431" s="10" t="s">
        <v>219</v>
      </c>
      <c r="C7431" s="10" t="s">
        <v>4806</v>
      </c>
      <c r="D7431" s="10" t="s">
        <v>5982</v>
      </c>
      <c r="E7431" s="11" t="s">
        <v>6666</v>
      </c>
      <c r="F7431" s="10" t="s">
        <v>13</v>
      </c>
      <c r="G7431" s="11" t="s">
        <v>415</v>
      </c>
      <c r="H7431" s="42">
        <v>0</v>
      </c>
      <c r="I7431" s="42">
        <v>0</v>
      </c>
      <c r="J7431" s="42">
        <v>0</v>
      </c>
      <c r="K7431" s="42">
        <v>0</v>
      </c>
      <c r="N7431" s="43"/>
    </row>
    <row r="7432" spans="1:14" x14ac:dyDescent="0.3">
      <c r="A7432" s="10" t="s">
        <v>9</v>
      </c>
      <c r="B7432" s="10" t="s">
        <v>219</v>
      </c>
      <c r="C7432" s="10" t="s">
        <v>4806</v>
      </c>
      <c r="D7432" s="10" t="s">
        <v>5982</v>
      </c>
      <c r="E7432" s="11" t="s">
        <v>6666</v>
      </c>
      <c r="F7432" s="10" t="s">
        <v>4907</v>
      </c>
      <c r="G7432" s="11" t="s">
        <v>4908</v>
      </c>
      <c r="H7432" s="42">
        <v>75196.376699999993</v>
      </c>
      <c r="I7432" s="42">
        <v>312.402515332549</v>
      </c>
      <c r="J7432" s="42">
        <v>0</v>
      </c>
      <c r="K7432" s="42">
        <v>312.402515332549</v>
      </c>
      <c r="N7432" s="43"/>
    </row>
    <row r="7433" spans="1:14" x14ac:dyDescent="0.3">
      <c r="A7433" s="10" t="s">
        <v>9</v>
      </c>
      <c r="B7433" s="10" t="s">
        <v>219</v>
      </c>
      <c r="C7433" s="10" t="s">
        <v>4806</v>
      </c>
      <c r="D7433" s="10" t="s">
        <v>5982</v>
      </c>
      <c r="E7433" s="11" t="s">
        <v>6666</v>
      </c>
      <c r="F7433" s="10" t="s">
        <v>5033</v>
      </c>
      <c r="G7433" s="11" t="s">
        <v>5034</v>
      </c>
      <c r="H7433" s="42">
        <v>65764.966799999995</v>
      </c>
      <c r="I7433" s="42">
        <v>273.21982696880599</v>
      </c>
      <c r="J7433" s="42">
        <v>0</v>
      </c>
      <c r="K7433" s="42">
        <v>273.21982696880599</v>
      </c>
      <c r="N7433" s="43"/>
    </row>
    <row r="7434" spans="1:14" x14ac:dyDescent="0.3">
      <c r="A7434" s="10" t="s">
        <v>9</v>
      </c>
      <c r="B7434" s="10" t="s">
        <v>219</v>
      </c>
      <c r="C7434" s="10" t="s">
        <v>4806</v>
      </c>
      <c r="D7434" s="10" t="s">
        <v>5982</v>
      </c>
      <c r="E7434" s="11" t="s">
        <v>6666</v>
      </c>
      <c r="F7434" s="10" t="s">
        <v>4909</v>
      </c>
      <c r="G7434" s="11" t="s">
        <v>4910</v>
      </c>
      <c r="H7434" s="42">
        <v>77745.406499999997</v>
      </c>
      <c r="I7434" s="42">
        <v>322.99243110653401</v>
      </c>
      <c r="J7434" s="42">
        <v>0</v>
      </c>
      <c r="K7434" s="42">
        <v>322.99243110653401</v>
      </c>
      <c r="N7434" s="43"/>
    </row>
    <row r="7435" spans="1:14" x14ac:dyDescent="0.3">
      <c r="A7435" s="10" t="s">
        <v>9</v>
      </c>
      <c r="B7435" s="10" t="s">
        <v>219</v>
      </c>
      <c r="C7435" s="10" t="s">
        <v>4806</v>
      </c>
      <c r="D7435" s="10" t="s">
        <v>4794</v>
      </c>
      <c r="E7435" s="11" t="s">
        <v>6667</v>
      </c>
      <c r="F7435" s="10" t="s">
        <v>4809</v>
      </c>
      <c r="G7435" s="11" t="s">
        <v>4810</v>
      </c>
      <c r="H7435" s="42">
        <v>0</v>
      </c>
      <c r="I7435" s="42">
        <v>0</v>
      </c>
      <c r="J7435" s="42">
        <v>0</v>
      </c>
      <c r="K7435" s="42">
        <v>0</v>
      </c>
      <c r="N7435" s="43"/>
    </row>
    <row r="7436" spans="1:14" x14ac:dyDescent="0.3">
      <c r="A7436" s="10" t="s">
        <v>9</v>
      </c>
      <c r="B7436" s="10" t="s">
        <v>75</v>
      </c>
      <c r="C7436" s="10" t="s">
        <v>4722</v>
      </c>
      <c r="D7436" s="10" t="s">
        <v>4723</v>
      </c>
      <c r="E7436" s="11" t="s">
        <v>6668</v>
      </c>
      <c r="F7436" s="10" t="s">
        <v>416</v>
      </c>
      <c r="G7436" s="11" t="s">
        <v>417</v>
      </c>
      <c r="H7436" s="42">
        <v>6081278.4484999999</v>
      </c>
      <c r="I7436" s="42">
        <v>19887.6377349346</v>
      </c>
      <c r="J7436" s="42">
        <v>176328.89345380201</v>
      </c>
      <c r="K7436" s="42">
        <v>196216.531188736</v>
      </c>
      <c r="N7436" s="43"/>
    </row>
    <row r="7437" spans="1:14" x14ac:dyDescent="0.3">
      <c r="A7437" s="10" t="s">
        <v>9</v>
      </c>
      <c r="B7437" s="10" t="s">
        <v>75</v>
      </c>
      <c r="C7437" s="10" t="s">
        <v>4722</v>
      </c>
      <c r="D7437" s="10" t="s">
        <v>4723</v>
      </c>
      <c r="E7437" s="11" t="s">
        <v>6668</v>
      </c>
      <c r="F7437" s="10" t="s">
        <v>4725</v>
      </c>
      <c r="G7437" s="11" t="s">
        <v>4726</v>
      </c>
      <c r="H7437" s="42">
        <v>51968.807000000001</v>
      </c>
      <c r="I7437" s="42">
        <v>169.95387046487701</v>
      </c>
      <c r="J7437" s="42">
        <v>1506.85457552463</v>
      </c>
      <c r="K7437" s="42">
        <v>1676.8084459895099</v>
      </c>
      <c r="N7437" s="43"/>
    </row>
    <row r="7438" spans="1:14" x14ac:dyDescent="0.3">
      <c r="A7438" s="10" t="s">
        <v>9</v>
      </c>
      <c r="B7438" s="10" t="s">
        <v>75</v>
      </c>
      <c r="C7438" s="10" t="s">
        <v>4722</v>
      </c>
      <c r="D7438" s="10" t="s">
        <v>4723</v>
      </c>
      <c r="E7438" s="11" t="s">
        <v>6668</v>
      </c>
      <c r="F7438" s="10" t="s">
        <v>4729</v>
      </c>
      <c r="G7438" s="11" t="s">
        <v>4730</v>
      </c>
      <c r="H7438" s="42">
        <v>0</v>
      </c>
      <c r="I7438" s="42">
        <v>0</v>
      </c>
      <c r="J7438" s="42">
        <v>0</v>
      </c>
      <c r="K7438" s="42">
        <v>0</v>
      </c>
      <c r="N7438" s="43"/>
    </row>
    <row r="7439" spans="1:14" x14ac:dyDescent="0.3">
      <c r="A7439" s="10" t="s">
        <v>9</v>
      </c>
      <c r="B7439" s="10" t="s">
        <v>75</v>
      </c>
      <c r="C7439" s="10" t="s">
        <v>4722</v>
      </c>
      <c r="D7439" s="10" t="s">
        <v>4723</v>
      </c>
      <c r="E7439" s="11" t="s">
        <v>6668</v>
      </c>
      <c r="F7439" s="10" t="s">
        <v>4731</v>
      </c>
      <c r="G7439" s="11" t="s">
        <v>4732</v>
      </c>
      <c r="H7439" s="42">
        <v>0</v>
      </c>
      <c r="I7439" s="42">
        <v>0</v>
      </c>
      <c r="J7439" s="42">
        <v>0</v>
      </c>
      <c r="K7439" s="42">
        <v>0</v>
      </c>
      <c r="N7439" s="43"/>
    </row>
    <row r="7440" spans="1:14" x14ac:dyDescent="0.3">
      <c r="A7440" s="10" t="s">
        <v>9</v>
      </c>
      <c r="B7440" s="10" t="s">
        <v>75</v>
      </c>
      <c r="C7440" s="10" t="s">
        <v>4722</v>
      </c>
      <c r="D7440" s="10" t="s">
        <v>4723</v>
      </c>
      <c r="E7440" s="11" t="s">
        <v>6668</v>
      </c>
      <c r="F7440" s="10" t="s">
        <v>4733</v>
      </c>
      <c r="G7440" s="11" t="s">
        <v>4734</v>
      </c>
      <c r="H7440" s="42">
        <v>259844.0356</v>
      </c>
      <c r="I7440" s="42">
        <v>849.76935232438495</v>
      </c>
      <c r="J7440" s="42">
        <v>7534.2728776231497</v>
      </c>
      <c r="K7440" s="42">
        <v>8384.0422299475395</v>
      </c>
      <c r="N7440" s="43"/>
    </row>
    <row r="7441" spans="1:14" x14ac:dyDescent="0.3">
      <c r="A7441" s="10" t="s">
        <v>9</v>
      </c>
      <c r="B7441" s="10" t="s">
        <v>75</v>
      </c>
      <c r="C7441" s="10" t="s">
        <v>4722</v>
      </c>
      <c r="D7441" s="10" t="s">
        <v>4723</v>
      </c>
      <c r="E7441" s="11" t="s">
        <v>6668</v>
      </c>
      <c r="F7441" s="10" t="s">
        <v>4735</v>
      </c>
      <c r="G7441" s="11" t="s">
        <v>4736</v>
      </c>
      <c r="H7441" s="42">
        <v>128994.0034</v>
      </c>
      <c r="I7441" s="42">
        <v>421.84978561817701</v>
      </c>
      <c r="J7441" s="42">
        <v>3740.2283213914902</v>
      </c>
      <c r="K7441" s="42">
        <v>4162.07810700967</v>
      </c>
      <c r="N7441" s="43"/>
    </row>
    <row r="7442" spans="1:14" x14ac:dyDescent="0.3">
      <c r="A7442" s="10" t="s">
        <v>9</v>
      </c>
      <c r="B7442" s="10" t="s">
        <v>75</v>
      </c>
      <c r="C7442" s="10" t="s">
        <v>4722</v>
      </c>
      <c r="D7442" s="10" t="s">
        <v>4723</v>
      </c>
      <c r="E7442" s="11" t="s">
        <v>6668</v>
      </c>
      <c r="F7442" s="10" t="s">
        <v>4815</v>
      </c>
      <c r="G7442" s="11" t="s">
        <v>4816</v>
      </c>
      <c r="H7442" s="42">
        <v>305316.74190000002</v>
      </c>
      <c r="I7442" s="42">
        <v>998.47898898115204</v>
      </c>
      <c r="J7442" s="42">
        <v>8852.7706312072005</v>
      </c>
      <c r="K7442" s="42">
        <v>9851.2496201883605</v>
      </c>
      <c r="N7442" s="43"/>
    </row>
    <row r="7443" spans="1:14" x14ac:dyDescent="0.3">
      <c r="A7443" s="10" t="s">
        <v>9</v>
      </c>
      <c r="B7443" s="10" t="s">
        <v>75</v>
      </c>
      <c r="C7443" s="10" t="s">
        <v>4722</v>
      </c>
      <c r="D7443" s="10" t="s">
        <v>4723</v>
      </c>
      <c r="E7443" s="11" t="s">
        <v>6668</v>
      </c>
      <c r="F7443" s="10" t="s">
        <v>4741</v>
      </c>
      <c r="G7443" s="11" t="s">
        <v>4742</v>
      </c>
      <c r="H7443" s="42">
        <v>0</v>
      </c>
      <c r="I7443" s="42">
        <v>0</v>
      </c>
      <c r="J7443" s="42">
        <v>0</v>
      </c>
      <c r="K7443" s="42">
        <v>0</v>
      </c>
      <c r="N7443" s="43"/>
    </row>
    <row r="7444" spans="1:14" x14ac:dyDescent="0.3">
      <c r="A7444" s="10" t="s">
        <v>9</v>
      </c>
      <c r="B7444" s="10" t="s">
        <v>75</v>
      </c>
      <c r="C7444" s="10" t="s">
        <v>4743</v>
      </c>
      <c r="D7444" s="10" t="s">
        <v>4744</v>
      </c>
      <c r="E7444" s="11" t="s">
        <v>6669</v>
      </c>
      <c r="F7444" s="10" t="s">
        <v>13</v>
      </c>
      <c r="G7444" s="11" t="s">
        <v>415</v>
      </c>
      <c r="H7444" s="42">
        <v>0</v>
      </c>
      <c r="I7444" s="42">
        <v>0</v>
      </c>
      <c r="J7444" s="42">
        <v>0</v>
      </c>
      <c r="K7444" s="42">
        <v>0</v>
      </c>
      <c r="N7444" s="43"/>
    </row>
    <row r="7445" spans="1:14" x14ac:dyDescent="0.3">
      <c r="A7445" s="10" t="s">
        <v>9</v>
      </c>
      <c r="B7445" s="10" t="s">
        <v>75</v>
      </c>
      <c r="C7445" s="10" t="s">
        <v>4743</v>
      </c>
      <c r="D7445" s="10" t="s">
        <v>4744</v>
      </c>
      <c r="E7445" s="11" t="s">
        <v>6669</v>
      </c>
      <c r="F7445" s="10" t="s">
        <v>416</v>
      </c>
      <c r="G7445" s="11" t="s">
        <v>417</v>
      </c>
      <c r="H7445" s="42">
        <v>110283.82829999999</v>
      </c>
      <c r="I7445" s="42">
        <v>360.55244307650202</v>
      </c>
      <c r="J7445" s="42">
        <v>12894.1235908697</v>
      </c>
      <c r="K7445" s="42">
        <v>13254.6760339462</v>
      </c>
      <c r="N7445" s="43"/>
    </row>
    <row r="7446" spans="1:14" x14ac:dyDescent="0.3">
      <c r="A7446" s="10" t="s">
        <v>9</v>
      </c>
      <c r="B7446" s="10" t="s">
        <v>75</v>
      </c>
      <c r="C7446" s="10" t="s">
        <v>4743</v>
      </c>
      <c r="D7446" s="10" t="s">
        <v>4744</v>
      </c>
      <c r="E7446" s="11" t="s">
        <v>6669</v>
      </c>
      <c r="F7446" s="10" t="s">
        <v>4746</v>
      </c>
      <c r="G7446" s="11" t="s">
        <v>4747</v>
      </c>
      <c r="H7446" s="42">
        <v>0</v>
      </c>
      <c r="I7446" s="42">
        <v>0</v>
      </c>
      <c r="J7446" s="42">
        <v>0</v>
      </c>
      <c r="K7446" s="42">
        <v>0</v>
      </c>
      <c r="N7446" s="43"/>
    </row>
    <row r="7447" spans="1:14" x14ac:dyDescent="0.3">
      <c r="A7447" s="10" t="s">
        <v>9</v>
      </c>
      <c r="B7447" s="10" t="s">
        <v>75</v>
      </c>
      <c r="C7447" s="10" t="s">
        <v>4743</v>
      </c>
      <c r="D7447" s="10" t="s">
        <v>4744</v>
      </c>
      <c r="E7447" s="11" t="s">
        <v>6669</v>
      </c>
      <c r="F7447" s="10" t="s">
        <v>4748</v>
      </c>
      <c r="G7447" s="11" t="s">
        <v>4749</v>
      </c>
      <c r="H7447" s="42">
        <v>92877.801300000006</v>
      </c>
      <c r="I7447" s="42">
        <v>261.98353288696302</v>
      </c>
      <c r="J7447" s="42">
        <v>7861.3057227254803</v>
      </c>
      <c r="K7447" s="42">
        <v>8123.2892556124498</v>
      </c>
      <c r="N7447" s="43"/>
    </row>
    <row r="7448" spans="1:14" x14ac:dyDescent="0.3">
      <c r="A7448" s="10" t="s">
        <v>9</v>
      </c>
      <c r="B7448" s="10" t="s">
        <v>75</v>
      </c>
      <c r="C7448" s="10" t="s">
        <v>4743</v>
      </c>
      <c r="D7448" s="10" t="s">
        <v>4744</v>
      </c>
      <c r="E7448" s="11" t="s">
        <v>6669</v>
      </c>
      <c r="F7448" s="10" t="s">
        <v>4760</v>
      </c>
      <c r="G7448" s="11" t="s">
        <v>4761</v>
      </c>
      <c r="H7448" s="42">
        <v>5795.3307999999997</v>
      </c>
      <c r="I7448" s="42">
        <v>16.347084153866401</v>
      </c>
      <c r="J7448" s="42">
        <v>490.52482342129503</v>
      </c>
      <c r="K7448" s="42">
        <v>506.871907575161</v>
      </c>
      <c r="N7448" s="43"/>
    </row>
    <row r="7449" spans="1:14" x14ac:dyDescent="0.3">
      <c r="A7449" s="10" t="s">
        <v>9</v>
      </c>
      <c r="B7449" s="10" t="s">
        <v>75</v>
      </c>
      <c r="C7449" s="10" t="s">
        <v>4743</v>
      </c>
      <c r="D7449" s="10" t="s">
        <v>4750</v>
      </c>
      <c r="E7449" s="11" t="s">
        <v>6670</v>
      </c>
      <c r="F7449" s="10" t="s">
        <v>416</v>
      </c>
      <c r="G7449" s="11" t="s">
        <v>417</v>
      </c>
      <c r="H7449" s="42">
        <v>4727.4562999999998</v>
      </c>
      <c r="I7449" s="42" t="s">
        <v>414</v>
      </c>
      <c r="J7449" s="42">
        <v>0.97121441736637304</v>
      </c>
      <c r="K7449" s="42">
        <v>0.97121441736637304</v>
      </c>
      <c r="N7449" s="43"/>
    </row>
    <row r="7450" spans="1:14" x14ac:dyDescent="0.3">
      <c r="A7450" s="10" t="s">
        <v>9</v>
      </c>
      <c r="B7450" s="10" t="s">
        <v>75</v>
      </c>
      <c r="C7450" s="10" t="s">
        <v>4743</v>
      </c>
      <c r="D7450" s="10" t="s">
        <v>4750</v>
      </c>
      <c r="E7450" s="11" t="s">
        <v>6670</v>
      </c>
      <c r="F7450" s="10" t="s">
        <v>4746</v>
      </c>
      <c r="G7450" s="11" t="s">
        <v>4747</v>
      </c>
      <c r="H7450" s="42">
        <v>0</v>
      </c>
      <c r="I7450" s="42" t="s">
        <v>414</v>
      </c>
      <c r="J7450" s="42">
        <v>0</v>
      </c>
      <c r="K7450" s="42">
        <v>0</v>
      </c>
      <c r="N7450" s="43"/>
    </row>
    <row r="7451" spans="1:14" x14ac:dyDescent="0.3">
      <c r="A7451" s="10" t="s">
        <v>9</v>
      </c>
      <c r="B7451" s="10" t="s">
        <v>75</v>
      </c>
      <c r="C7451" s="10" t="s">
        <v>4743</v>
      </c>
      <c r="D7451" s="10" t="s">
        <v>4750</v>
      </c>
      <c r="E7451" s="11" t="s">
        <v>6670</v>
      </c>
      <c r="F7451" s="10" t="s">
        <v>4748</v>
      </c>
      <c r="G7451" s="11" t="s">
        <v>4749</v>
      </c>
      <c r="H7451" s="42">
        <v>5084.2453999999998</v>
      </c>
      <c r="I7451" s="42" t="s">
        <v>414</v>
      </c>
      <c r="J7451" s="42">
        <v>1.0445136186770401</v>
      </c>
      <c r="K7451" s="42">
        <v>1.0445136186770401</v>
      </c>
      <c r="N7451" s="43"/>
    </row>
    <row r="7452" spans="1:14" x14ac:dyDescent="0.3">
      <c r="A7452" s="10" t="s">
        <v>9</v>
      </c>
      <c r="B7452" s="10" t="s">
        <v>75</v>
      </c>
      <c r="C7452" s="10" t="s">
        <v>4743</v>
      </c>
      <c r="D7452" s="10" t="s">
        <v>4752</v>
      </c>
      <c r="E7452" s="11" t="s">
        <v>4949</v>
      </c>
      <c r="F7452" s="10" t="s">
        <v>13</v>
      </c>
      <c r="G7452" s="11" t="s">
        <v>415</v>
      </c>
      <c r="H7452" s="42">
        <v>0</v>
      </c>
      <c r="I7452" s="42">
        <v>0</v>
      </c>
      <c r="J7452" s="42">
        <v>0</v>
      </c>
      <c r="K7452" s="42">
        <v>0</v>
      </c>
      <c r="N7452" s="43"/>
    </row>
    <row r="7453" spans="1:14" x14ac:dyDescent="0.3">
      <c r="A7453" s="10" t="s">
        <v>9</v>
      </c>
      <c r="B7453" s="10" t="s">
        <v>75</v>
      </c>
      <c r="C7453" s="10" t="s">
        <v>4743</v>
      </c>
      <c r="D7453" s="10" t="s">
        <v>4752</v>
      </c>
      <c r="E7453" s="11" t="s">
        <v>4949</v>
      </c>
      <c r="F7453" s="10" t="s">
        <v>416</v>
      </c>
      <c r="G7453" s="11" t="s">
        <v>417</v>
      </c>
      <c r="H7453" s="42">
        <v>13957.607</v>
      </c>
      <c r="I7453" s="42">
        <v>35.769241847223597</v>
      </c>
      <c r="J7453" s="42">
        <v>364.79979157982501</v>
      </c>
      <c r="K7453" s="42">
        <v>400.56903342704902</v>
      </c>
      <c r="N7453" s="43"/>
    </row>
    <row r="7454" spans="1:14" x14ac:dyDescent="0.3">
      <c r="A7454" s="10" t="s">
        <v>9</v>
      </c>
      <c r="B7454" s="10" t="s">
        <v>75</v>
      </c>
      <c r="C7454" s="10" t="s">
        <v>4743</v>
      </c>
      <c r="D7454" s="10" t="s">
        <v>4752</v>
      </c>
      <c r="E7454" s="11" t="s">
        <v>4949</v>
      </c>
      <c r="F7454" s="10" t="s">
        <v>4746</v>
      </c>
      <c r="G7454" s="11" t="s">
        <v>4747</v>
      </c>
      <c r="H7454" s="42">
        <v>3489.4018000000001</v>
      </c>
      <c r="I7454" s="42">
        <v>8.9423104618058904</v>
      </c>
      <c r="J7454" s="42">
        <v>91.199947894956196</v>
      </c>
      <c r="K7454" s="42">
        <v>100.142258356762</v>
      </c>
      <c r="N7454" s="43"/>
    </row>
    <row r="7455" spans="1:14" x14ac:dyDescent="0.3">
      <c r="A7455" s="10" t="s">
        <v>9</v>
      </c>
      <c r="B7455" s="10" t="s">
        <v>75</v>
      </c>
      <c r="C7455" s="10" t="s">
        <v>4743</v>
      </c>
      <c r="D7455" s="10" t="s">
        <v>4752</v>
      </c>
      <c r="E7455" s="11" t="s">
        <v>4949</v>
      </c>
      <c r="F7455" s="10" t="s">
        <v>4748</v>
      </c>
      <c r="G7455" s="11" t="s">
        <v>4749</v>
      </c>
      <c r="H7455" s="42">
        <v>8314.5149000000001</v>
      </c>
      <c r="I7455" s="42">
        <v>3.3825390070922001</v>
      </c>
      <c r="J7455" s="42">
        <v>0</v>
      </c>
      <c r="K7455" s="42">
        <v>3.3825390070922001</v>
      </c>
      <c r="N7455" s="43"/>
    </row>
    <row r="7456" spans="1:14" x14ac:dyDescent="0.3">
      <c r="A7456" s="10" t="s">
        <v>9</v>
      </c>
      <c r="B7456" s="10" t="s">
        <v>75</v>
      </c>
      <c r="C7456" s="10" t="s">
        <v>4743</v>
      </c>
      <c r="D7456" s="10" t="s">
        <v>4756</v>
      </c>
      <c r="E7456" s="11" t="s">
        <v>6671</v>
      </c>
      <c r="F7456" s="10" t="s">
        <v>13</v>
      </c>
      <c r="G7456" s="11" t="s">
        <v>415</v>
      </c>
      <c r="H7456" s="42">
        <v>0</v>
      </c>
      <c r="I7456" s="42">
        <v>0</v>
      </c>
      <c r="J7456" s="42">
        <v>0</v>
      </c>
      <c r="K7456" s="42">
        <v>0</v>
      </c>
      <c r="N7456" s="43"/>
    </row>
    <row r="7457" spans="1:14" x14ac:dyDescent="0.3">
      <c r="A7457" s="10" t="s">
        <v>9</v>
      </c>
      <c r="B7457" s="10" t="s">
        <v>75</v>
      </c>
      <c r="C7457" s="10" t="s">
        <v>4743</v>
      </c>
      <c r="D7457" s="10" t="s">
        <v>4756</v>
      </c>
      <c r="E7457" s="11" t="s">
        <v>6671</v>
      </c>
      <c r="F7457" s="10" t="s">
        <v>416</v>
      </c>
      <c r="G7457" s="11" t="s">
        <v>417</v>
      </c>
      <c r="H7457" s="42">
        <v>23345.9126</v>
      </c>
      <c r="I7457" s="42">
        <v>42.317560742190999</v>
      </c>
      <c r="J7457" s="42">
        <v>1212.70076237735</v>
      </c>
      <c r="K7457" s="42">
        <v>1255.0183231195399</v>
      </c>
      <c r="N7457" s="43"/>
    </row>
    <row r="7458" spans="1:14" x14ac:dyDescent="0.3">
      <c r="A7458" s="10" t="s">
        <v>9</v>
      </c>
      <c r="B7458" s="10" t="s">
        <v>75</v>
      </c>
      <c r="C7458" s="10" t="s">
        <v>4743</v>
      </c>
      <c r="D7458" s="10" t="s">
        <v>4756</v>
      </c>
      <c r="E7458" s="11" t="s">
        <v>6671</v>
      </c>
      <c r="F7458" s="10" t="s">
        <v>4746</v>
      </c>
      <c r="G7458" s="11" t="s">
        <v>4747</v>
      </c>
      <c r="H7458" s="42">
        <v>794.07870000000003</v>
      </c>
      <c r="I7458" s="42">
        <v>1.43937281436024</v>
      </c>
      <c r="J7458" s="42">
        <v>41.248325250930399</v>
      </c>
      <c r="K7458" s="42">
        <v>42.687698065290697</v>
      </c>
      <c r="N7458" s="43"/>
    </row>
    <row r="7459" spans="1:14" x14ac:dyDescent="0.3">
      <c r="A7459" s="10" t="s">
        <v>9</v>
      </c>
      <c r="B7459" s="10" t="s">
        <v>75</v>
      </c>
      <c r="C7459" s="10" t="s">
        <v>4743</v>
      </c>
      <c r="D7459" s="10" t="s">
        <v>4756</v>
      </c>
      <c r="E7459" s="11" t="s">
        <v>6671</v>
      </c>
      <c r="F7459" s="10" t="s">
        <v>4748</v>
      </c>
      <c r="G7459" s="11" t="s">
        <v>4749</v>
      </c>
      <c r="H7459" s="42">
        <v>2506.7012</v>
      </c>
      <c r="I7459" s="42">
        <v>2.1229699988416502</v>
      </c>
      <c r="J7459" s="42">
        <v>0</v>
      </c>
      <c r="K7459" s="42">
        <v>2.1229699988416502</v>
      </c>
      <c r="N7459" s="43"/>
    </row>
    <row r="7460" spans="1:14" x14ac:dyDescent="0.3">
      <c r="A7460" s="10" t="s">
        <v>9</v>
      </c>
      <c r="B7460" s="10" t="s">
        <v>75</v>
      </c>
      <c r="C7460" s="10" t="s">
        <v>4743</v>
      </c>
      <c r="D7460" s="10" t="s">
        <v>4756</v>
      </c>
      <c r="E7460" s="11" t="s">
        <v>6671</v>
      </c>
      <c r="F7460" s="10" t="s">
        <v>4760</v>
      </c>
      <c r="G7460" s="11" t="s">
        <v>4761</v>
      </c>
      <c r="H7460" s="42">
        <v>9086.7916999999998</v>
      </c>
      <c r="I7460" s="42">
        <v>7.6957662458009999</v>
      </c>
      <c r="J7460" s="42">
        <v>0</v>
      </c>
      <c r="K7460" s="42">
        <v>7.6957662458009999</v>
      </c>
      <c r="N7460" s="43"/>
    </row>
    <row r="7461" spans="1:14" x14ac:dyDescent="0.3">
      <c r="A7461" s="10" t="s">
        <v>9</v>
      </c>
      <c r="B7461" s="10" t="s">
        <v>75</v>
      </c>
      <c r="C7461" s="10" t="s">
        <v>4743</v>
      </c>
      <c r="D7461" s="10" t="s">
        <v>4758</v>
      </c>
      <c r="E7461" s="11" t="s">
        <v>4826</v>
      </c>
      <c r="F7461" s="10" t="s">
        <v>416</v>
      </c>
      <c r="G7461" s="11" t="s">
        <v>417</v>
      </c>
      <c r="H7461" s="42">
        <v>22251.857499999998</v>
      </c>
      <c r="I7461" s="42">
        <v>26.906489330144499</v>
      </c>
      <c r="J7461" s="42">
        <v>102.35825489037001</v>
      </c>
      <c r="K7461" s="42">
        <v>129.26474422051399</v>
      </c>
      <c r="N7461" s="43"/>
    </row>
    <row r="7462" spans="1:14" x14ac:dyDescent="0.3">
      <c r="A7462" s="10" t="s">
        <v>9</v>
      </c>
      <c r="B7462" s="10" t="s">
        <v>75</v>
      </c>
      <c r="C7462" s="10" t="s">
        <v>4743</v>
      </c>
      <c r="D7462" s="10" t="s">
        <v>4758</v>
      </c>
      <c r="E7462" s="11" t="s">
        <v>4826</v>
      </c>
      <c r="F7462" s="10" t="s">
        <v>4746</v>
      </c>
      <c r="G7462" s="11" t="s">
        <v>4747</v>
      </c>
      <c r="H7462" s="42">
        <v>0</v>
      </c>
      <c r="I7462" s="42">
        <v>0</v>
      </c>
      <c r="J7462" s="42">
        <v>0</v>
      </c>
      <c r="K7462" s="42">
        <v>0</v>
      </c>
      <c r="N7462" s="43"/>
    </row>
    <row r="7463" spans="1:14" x14ac:dyDescent="0.3">
      <c r="A7463" s="10" t="s">
        <v>9</v>
      </c>
      <c r="B7463" s="10" t="s">
        <v>75</v>
      </c>
      <c r="C7463" s="10" t="s">
        <v>4743</v>
      </c>
      <c r="D7463" s="10" t="s">
        <v>4758</v>
      </c>
      <c r="E7463" s="11" t="s">
        <v>4826</v>
      </c>
      <c r="F7463" s="10" t="s">
        <v>4748</v>
      </c>
      <c r="G7463" s="11" t="s">
        <v>4749</v>
      </c>
      <c r="H7463" s="42">
        <v>4560.0407999999998</v>
      </c>
      <c r="I7463" s="42">
        <v>5.3111642380084998</v>
      </c>
      <c r="J7463" s="42">
        <v>11.7048011536126</v>
      </c>
      <c r="K7463" s="42">
        <v>17.015965391621101</v>
      </c>
      <c r="N7463" s="43"/>
    </row>
    <row r="7464" spans="1:14" x14ac:dyDescent="0.3">
      <c r="A7464" s="10" t="s">
        <v>9</v>
      </c>
      <c r="B7464" s="10" t="s">
        <v>75</v>
      </c>
      <c r="C7464" s="10" t="s">
        <v>4743</v>
      </c>
      <c r="D7464" s="10" t="s">
        <v>4762</v>
      </c>
      <c r="E7464" s="11" t="s">
        <v>4757</v>
      </c>
      <c r="F7464" s="10" t="s">
        <v>13</v>
      </c>
      <c r="G7464" s="11" t="s">
        <v>415</v>
      </c>
      <c r="H7464" s="42">
        <v>0</v>
      </c>
      <c r="I7464" s="42">
        <v>0</v>
      </c>
      <c r="J7464" s="42">
        <v>0</v>
      </c>
      <c r="K7464" s="42">
        <v>0</v>
      </c>
      <c r="N7464" s="43"/>
    </row>
    <row r="7465" spans="1:14" x14ac:dyDescent="0.3">
      <c r="A7465" s="10" t="s">
        <v>9</v>
      </c>
      <c r="B7465" s="10" t="s">
        <v>75</v>
      </c>
      <c r="C7465" s="10" t="s">
        <v>4743</v>
      </c>
      <c r="D7465" s="10" t="s">
        <v>4762</v>
      </c>
      <c r="E7465" s="11" t="s">
        <v>4757</v>
      </c>
      <c r="F7465" s="10" t="s">
        <v>416</v>
      </c>
      <c r="G7465" s="11" t="s">
        <v>417</v>
      </c>
      <c r="H7465" s="42">
        <v>48451.458100000003</v>
      </c>
      <c r="I7465" s="42">
        <v>130.29823661185301</v>
      </c>
      <c r="J7465" s="42">
        <v>1259.31528119058</v>
      </c>
      <c r="K7465" s="42">
        <v>1389.6135178024299</v>
      </c>
      <c r="N7465" s="43"/>
    </row>
    <row r="7466" spans="1:14" x14ac:dyDescent="0.3">
      <c r="A7466" s="10" t="s">
        <v>9</v>
      </c>
      <c r="B7466" s="10" t="s">
        <v>75</v>
      </c>
      <c r="C7466" s="10" t="s">
        <v>4743</v>
      </c>
      <c r="D7466" s="10" t="s">
        <v>4762</v>
      </c>
      <c r="E7466" s="11" t="s">
        <v>4757</v>
      </c>
      <c r="F7466" s="10" t="s">
        <v>4746</v>
      </c>
      <c r="G7466" s="11" t="s">
        <v>4747</v>
      </c>
      <c r="H7466" s="42">
        <v>0</v>
      </c>
      <c r="I7466" s="42">
        <v>0</v>
      </c>
      <c r="J7466" s="42">
        <v>0</v>
      </c>
      <c r="K7466" s="42">
        <v>0</v>
      </c>
      <c r="N7466" s="43"/>
    </row>
    <row r="7467" spans="1:14" x14ac:dyDescent="0.3">
      <c r="A7467" s="10" t="s">
        <v>9</v>
      </c>
      <c r="B7467" s="10" t="s">
        <v>75</v>
      </c>
      <c r="C7467" s="10" t="s">
        <v>4743</v>
      </c>
      <c r="D7467" s="10" t="s">
        <v>4762</v>
      </c>
      <c r="E7467" s="11" t="s">
        <v>4757</v>
      </c>
      <c r="F7467" s="10" t="s">
        <v>4748</v>
      </c>
      <c r="G7467" s="11" t="s">
        <v>4749</v>
      </c>
      <c r="H7467" s="42">
        <v>35809.737800000003</v>
      </c>
      <c r="I7467" s="42">
        <v>22.1872139632199</v>
      </c>
      <c r="J7467" s="42">
        <v>25.367262416033501</v>
      </c>
      <c r="K7467" s="42">
        <v>47.554476379253401</v>
      </c>
      <c r="N7467" s="43"/>
    </row>
    <row r="7468" spans="1:14" x14ac:dyDescent="0.3">
      <c r="A7468" s="10" t="s">
        <v>9</v>
      </c>
      <c r="B7468" s="10" t="s">
        <v>75</v>
      </c>
      <c r="C7468" s="10" t="s">
        <v>4743</v>
      </c>
      <c r="D7468" s="10" t="s">
        <v>4762</v>
      </c>
      <c r="E7468" s="11" t="s">
        <v>4757</v>
      </c>
      <c r="F7468" s="10" t="s">
        <v>4760</v>
      </c>
      <c r="G7468" s="11" t="s">
        <v>4761</v>
      </c>
      <c r="H7468" s="42">
        <v>22054.495200000001</v>
      </c>
      <c r="I7468" s="42">
        <v>13.664657526704101</v>
      </c>
      <c r="J7468" s="42">
        <v>15.6231852218919</v>
      </c>
      <c r="K7468" s="42">
        <v>29.287842748595999</v>
      </c>
      <c r="N7468" s="43"/>
    </row>
    <row r="7469" spans="1:14" x14ac:dyDescent="0.3">
      <c r="A7469" s="10" t="s">
        <v>9</v>
      </c>
      <c r="B7469" s="10" t="s">
        <v>75</v>
      </c>
      <c r="C7469" s="10" t="s">
        <v>4743</v>
      </c>
      <c r="D7469" s="10" t="s">
        <v>4766</v>
      </c>
      <c r="E7469" s="11" t="s">
        <v>4828</v>
      </c>
      <c r="F7469" s="10" t="s">
        <v>13</v>
      </c>
      <c r="G7469" s="11" t="s">
        <v>415</v>
      </c>
      <c r="H7469" s="42">
        <v>0</v>
      </c>
      <c r="I7469" s="42">
        <v>0</v>
      </c>
      <c r="J7469" s="42">
        <v>0</v>
      </c>
      <c r="K7469" s="42">
        <v>0</v>
      </c>
      <c r="N7469" s="43"/>
    </row>
    <row r="7470" spans="1:14" x14ac:dyDescent="0.3">
      <c r="A7470" s="10" t="s">
        <v>9</v>
      </c>
      <c r="B7470" s="10" t="s">
        <v>75</v>
      </c>
      <c r="C7470" s="10" t="s">
        <v>4743</v>
      </c>
      <c r="D7470" s="10" t="s">
        <v>4766</v>
      </c>
      <c r="E7470" s="11" t="s">
        <v>4828</v>
      </c>
      <c r="F7470" s="10" t="s">
        <v>416</v>
      </c>
      <c r="G7470" s="11" t="s">
        <v>417</v>
      </c>
      <c r="H7470" s="42">
        <v>109766.8655</v>
      </c>
      <c r="I7470" s="42">
        <v>686.92189822703199</v>
      </c>
      <c r="J7470" s="42">
        <v>4964.7992852866701</v>
      </c>
      <c r="K7470" s="42">
        <v>5651.7211835137005</v>
      </c>
      <c r="N7470" s="43"/>
    </row>
    <row r="7471" spans="1:14" x14ac:dyDescent="0.3">
      <c r="A7471" s="10" t="s">
        <v>9</v>
      </c>
      <c r="B7471" s="10" t="s">
        <v>75</v>
      </c>
      <c r="C7471" s="10" t="s">
        <v>4743</v>
      </c>
      <c r="D7471" s="10" t="s">
        <v>4766</v>
      </c>
      <c r="E7471" s="11" t="s">
        <v>4828</v>
      </c>
      <c r="F7471" s="10" t="s">
        <v>4746</v>
      </c>
      <c r="G7471" s="11" t="s">
        <v>4747</v>
      </c>
      <c r="H7471" s="42">
        <v>0</v>
      </c>
      <c r="I7471" s="42">
        <v>0</v>
      </c>
      <c r="J7471" s="42">
        <v>0</v>
      </c>
      <c r="K7471" s="42">
        <v>0</v>
      </c>
      <c r="N7471" s="43"/>
    </row>
    <row r="7472" spans="1:14" x14ac:dyDescent="0.3">
      <c r="A7472" s="10" t="s">
        <v>9</v>
      </c>
      <c r="B7472" s="10" t="s">
        <v>75</v>
      </c>
      <c r="C7472" s="10" t="s">
        <v>4743</v>
      </c>
      <c r="D7472" s="10" t="s">
        <v>4766</v>
      </c>
      <c r="E7472" s="11" t="s">
        <v>4828</v>
      </c>
      <c r="F7472" s="10" t="s">
        <v>4748</v>
      </c>
      <c r="G7472" s="11" t="s">
        <v>4749</v>
      </c>
      <c r="H7472" s="42">
        <v>122225.727</v>
      </c>
      <c r="I7472" s="42">
        <v>764.88955008058997</v>
      </c>
      <c r="J7472" s="42">
        <v>5528.3185779415198</v>
      </c>
      <c r="K7472" s="42">
        <v>6293.2081280221</v>
      </c>
      <c r="N7472" s="43"/>
    </row>
    <row r="7473" spans="1:14" x14ac:dyDescent="0.3">
      <c r="A7473" s="10" t="s">
        <v>9</v>
      </c>
      <c r="B7473" s="10" t="s">
        <v>75</v>
      </c>
      <c r="C7473" s="10" t="s">
        <v>4743</v>
      </c>
      <c r="D7473" s="10" t="s">
        <v>4766</v>
      </c>
      <c r="E7473" s="11" t="s">
        <v>4828</v>
      </c>
      <c r="F7473" s="10" t="s">
        <v>4760</v>
      </c>
      <c r="G7473" s="11" t="s">
        <v>4761</v>
      </c>
      <c r="H7473" s="42">
        <v>14284.7291</v>
      </c>
      <c r="I7473" s="42">
        <v>89.393945659682203</v>
      </c>
      <c r="J7473" s="42">
        <v>646.10401657840202</v>
      </c>
      <c r="K7473" s="42">
        <v>735.49796223808403</v>
      </c>
      <c r="N7473" s="43"/>
    </row>
    <row r="7474" spans="1:14" x14ac:dyDescent="0.3">
      <c r="A7474" s="10" t="s">
        <v>9</v>
      </c>
      <c r="B7474" s="10" t="s">
        <v>75</v>
      </c>
      <c r="C7474" s="10" t="s">
        <v>4743</v>
      </c>
      <c r="D7474" s="10" t="s">
        <v>4768</v>
      </c>
      <c r="E7474" s="11" t="s">
        <v>5821</v>
      </c>
      <c r="F7474" s="10" t="s">
        <v>13</v>
      </c>
      <c r="G7474" s="11" t="s">
        <v>415</v>
      </c>
      <c r="H7474" s="42">
        <v>0</v>
      </c>
      <c r="I7474" s="42">
        <v>0</v>
      </c>
      <c r="J7474" s="42">
        <v>0</v>
      </c>
      <c r="K7474" s="42">
        <v>0</v>
      </c>
      <c r="N7474" s="43"/>
    </row>
    <row r="7475" spans="1:14" x14ac:dyDescent="0.3">
      <c r="A7475" s="10" t="s">
        <v>9</v>
      </c>
      <c r="B7475" s="10" t="s">
        <v>75</v>
      </c>
      <c r="C7475" s="10" t="s">
        <v>4743</v>
      </c>
      <c r="D7475" s="10" t="s">
        <v>4768</v>
      </c>
      <c r="E7475" s="11" t="s">
        <v>5821</v>
      </c>
      <c r="F7475" s="10" t="s">
        <v>416</v>
      </c>
      <c r="G7475" s="11" t="s">
        <v>417</v>
      </c>
      <c r="H7475" s="42">
        <v>55205.957499999997</v>
      </c>
      <c r="I7475" s="42">
        <v>327.95463846869302</v>
      </c>
      <c r="J7475" s="42">
        <v>935.82678807460695</v>
      </c>
      <c r="K7475" s="42">
        <v>1263.7814265433001</v>
      </c>
      <c r="N7475" s="43"/>
    </row>
    <row r="7476" spans="1:14" x14ac:dyDescent="0.3">
      <c r="A7476" s="10" t="s">
        <v>9</v>
      </c>
      <c r="B7476" s="10" t="s">
        <v>75</v>
      </c>
      <c r="C7476" s="10" t="s">
        <v>4743</v>
      </c>
      <c r="D7476" s="10" t="s">
        <v>4768</v>
      </c>
      <c r="E7476" s="11" t="s">
        <v>5821</v>
      </c>
      <c r="F7476" s="10" t="s">
        <v>4746</v>
      </c>
      <c r="G7476" s="11" t="s">
        <v>4747</v>
      </c>
      <c r="H7476" s="42">
        <v>0</v>
      </c>
      <c r="I7476" s="42">
        <v>0</v>
      </c>
      <c r="J7476" s="42">
        <v>0</v>
      </c>
      <c r="K7476" s="42">
        <v>0</v>
      </c>
      <c r="N7476" s="43"/>
    </row>
    <row r="7477" spans="1:14" x14ac:dyDescent="0.3">
      <c r="A7477" s="10" t="s">
        <v>9</v>
      </c>
      <c r="B7477" s="10" t="s">
        <v>75</v>
      </c>
      <c r="C7477" s="10" t="s">
        <v>4743</v>
      </c>
      <c r="D7477" s="10" t="s">
        <v>4768</v>
      </c>
      <c r="E7477" s="11" t="s">
        <v>5821</v>
      </c>
      <c r="F7477" s="10" t="s">
        <v>4748</v>
      </c>
      <c r="G7477" s="11" t="s">
        <v>4749</v>
      </c>
      <c r="H7477" s="42">
        <v>104113.2487</v>
      </c>
      <c r="I7477" s="42">
        <v>618.491633622167</v>
      </c>
      <c r="J7477" s="42">
        <v>1764.88139227493</v>
      </c>
      <c r="K7477" s="42">
        <v>2383.3730258971</v>
      </c>
      <c r="N7477" s="43"/>
    </row>
    <row r="7478" spans="1:14" x14ac:dyDescent="0.3">
      <c r="A7478" s="10" t="s">
        <v>9</v>
      </c>
      <c r="B7478" s="10" t="s">
        <v>75</v>
      </c>
      <c r="C7478" s="10" t="s">
        <v>4743</v>
      </c>
      <c r="D7478" s="10" t="s">
        <v>4768</v>
      </c>
      <c r="E7478" s="11" t="s">
        <v>5821</v>
      </c>
      <c r="F7478" s="10" t="s">
        <v>4760</v>
      </c>
      <c r="G7478" s="11" t="s">
        <v>4761</v>
      </c>
      <c r="H7478" s="42">
        <v>26861.959200000001</v>
      </c>
      <c r="I7478" s="42">
        <v>159.575243550203</v>
      </c>
      <c r="J7478" s="42">
        <v>455.35196064032903</v>
      </c>
      <c r="K7478" s="42">
        <v>614.92720419053205</v>
      </c>
      <c r="N7478" s="43"/>
    </row>
    <row r="7479" spans="1:14" x14ac:dyDescent="0.3">
      <c r="A7479" s="10" t="s">
        <v>9</v>
      </c>
      <c r="B7479" s="10" t="s">
        <v>75</v>
      </c>
      <c r="C7479" s="10" t="s">
        <v>4743</v>
      </c>
      <c r="D7479" s="10" t="s">
        <v>4770</v>
      </c>
      <c r="E7479" s="11" t="s">
        <v>6672</v>
      </c>
      <c r="F7479" s="10" t="s">
        <v>13</v>
      </c>
      <c r="G7479" s="11" t="s">
        <v>415</v>
      </c>
      <c r="H7479" s="42">
        <v>0</v>
      </c>
      <c r="I7479" s="42">
        <v>0</v>
      </c>
      <c r="J7479" s="42">
        <v>0</v>
      </c>
      <c r="K7479" s="42">
        <v>0</v>
      </c>
      <c r="N7479" s="43"/>
    </row>
    <row r="7480" spans="1:14" x14ac:dyDescent="0.3">
      <c r="A7480" s="10" t="s">
        <v>9</v>
      </c>
      <c r="B7480" s="10" t="s">
        <v>75</v>
      </c>
      <c r="C7480" s="10" t="s">
        <v>4743</v>
      </c>
      <c r="D7480" s="10" t="s">
        <v>4770</v>
      </c>
      <c r="E7480" s="11" t="s">
        <v>6672</v>
      </c>
      <c r="F7480" s="10" t="s">
        <v>416</v>
      </c>
      <c r="G7480" s="11" t="s">
        <v>417</v>
      </c>
      <c r="H7480" s="42">
        <v>13938.441800000001</v>
      </c>
      <c r="I7480" s="42">
        <v>27.312547562873402</v>
      </c>
      <c r="J7480" s="42">
        <v>16.955264795944</v>
      </c>
      <c r="K7480" s="42">
        <v>44.267812358817302</v>
      </c>
      <c r="N7480" s="43"/>
    </row>
    <row r="7481" spans="1:14" x14ac:dyDescent="0.3">
      <c r="A7481" s="10" t="s">
        <v>9</v>
      </c>
      <c r="B7481" s="10" t="s">
        <v>75</v>
      </c>
      <c r="C7481" s="10" t="s">
        <v>4743</v>
      </c>
      <c r="D7481" s="10" t="s">
        <v>4770</v>
      </c>
      <c r="E7481" s="11" t="s">
        <v>6672</v>
      </c>
      <c r="F7481" s="10" t="s">
        <v>4746</v>
      </c>
      <c r="G7481" s="11" t="s">
        <v>4747</v>
      </c>
      <c r="H7481" s="42">
        <v>0</v>
      </c>
      <c r="I7481" s="42">
        <v>0</v>
      </c>
      <c r="J7481" s="42">
        <v>0</v>
      </c>
      <c r="K7481" s="42">
        <v>0</v>
      </c>
      <c r="N7481" s="43"/>
    </row>
    <row r="7482" spans="1:14" x14ac:dyDescent="0.3">
      <c r="A7482" s="10" t="s">
        <v>9</v>
      </c>
      <c r="B7482" s="10" t="s">
        <v>75</v>
      </c>
      <c r="C7482" s="10" t="s">
        <v>4743</v>
      </c>
      <c r="D7482" s="10" t="s">
        <v>4770</v>
      </c>
      <c r="E7482" s="11" t="s">
        <v>6672</v>
      </c>
      <c r="F7482" s="10" t="s">
        <v>4748</v>
      </c>
      <c r="G7482" s="11" t="s">
        <v>4749</v>
      </c>
      <c r="H7482" s="42">
        <v>2740.8926000000001</v>
      </c>
      <c r="I7482" s="42">
        <v>5.3708127102053096</v>
      </c>
      <c r="J7482" s="42">
        <v>3.3341288087947398</v>
      </c>
      <c r="K7482" s="42">
        <v>8.7049415190000499</v>
      </c>
      <c r="N7482" s="43"/>
    </row>
    <row r="7483" spans="1:14" x14ac:dyDescent="0.3">
      <c r="A7483" s="10" t="s">
        <v>9</v>
      </c>
      <c r="B7483" s="10" t="s">
        <v>75</v>
      </c>
      <c r="C7483" s="10" t="s">
        <v>4743</v>
      </c>
      <c r="D7483" s="10" t="s">
        <v>4772</v>
      </c>
      <c r="E7483" s="11" t="s">
        <v>4777</v>
      </c>
      <c r="F7483" s="10" t="s">
        <v>416</v>
      </c>
      <c r="G7483" s="11" t="s">
        <v>417</v>
      </c>
      <c r="H7483" s="42">
        <v>10008.6124</v>
      </c>
      <c r="I7483" s="42">
        <v>22.2791801828369</v>
      </c>
      <c r="J7483" s="42">
        <v>0</v>
      </c>
      <c r="K7483" s="42">
        <v>22.2791801828369</v>
      </c>
      <c r="N7483" s="43"/>
    </row>
    <row r="7484" spans="1:14" x14ac:dyDescent="0.3">
      <c r="A7484" s="10" t="s">
        <v>9</v>
      </c>
      <c r="B7484" s="10" t="s">
        <v>75</v>
      </c>
      <c r="C7484" s="10" t="s">
        <v>4743</v>
      </c>
      <c r="D7484" s="10" t="s">
        <v>4772</v>
      </c>
      <c r="E7484" s="11" t="s">
        <v>4777</v>
      </c>
      <c r="F7484" s="10" t="s">
        <v>4746</v>
      </c>
      <c r="G7484" s="11" t="s">
        <v>4747</v>
      </c>
      <c r="H7484" s="42">
        <v>988.50490000000002</v>
      </c>
      <c r="I7484" s="42">
        <v>2.2004128575641402</v>
      </c>
      <c r="J7484" s="42">
        <v>0</v>
      </c>
      <c r="K7484" s="42">
        <v>2.2004128575641402</v>
      </c>
      <c r="N7484" s="43"/>
    </row>
    <row r="7485" spans="1:14" x14ac:dyDescent="0.3">
      <c r="A7485" s="10" t="s">
        <v>9</v>
      </c>
      <c r="B7485" s="10" t="s">
        <v>75</v>
      </c>
      <c r="C7485" s="10" t="s">
        <v>4743</v>
      </c>
      <c r="D7485" s="10" t="s">
        <v>4772</v>
      </c>
      <c r="E7485" s="11" t="s">
        <v>4777</v>
      </c>
      <c r="F7485" s="10" t="s">
        <v>4748</v>
      </c>
      <c r="G7485" s="11" t="s">
        <v>4749</v>
      </c>
      <c r="H7485" s="42">
        <v>0</v>
      </c>
      <c r="I7485" s="42">
        <v>0</v>
      </c>
      <c r="J7485" s="42">
        <v>0</v>
      </c>
      <c r="K7485" s="42">
        <v>0</v>
      </c>
      <c r="N7485" s="43"/>
    </row>
    <row r="7486" spans="1:14" x14ac:dyDescent="0.3">
      <c r="A7486" s="10" t="s">
        <v>9</v>
      </c>
      <c r="B7486" s="10" t="s">
        <v>75</v>
      </c>
      <c r="C7486" s="10" t="s">
        <v>4779</v>
      </c>
      <c r="D7486" s="10" t="s">
        <v>5130</v>
      </c>
      <c r="E7486" s="11" t="s">
        <v>6673</v>
      </c>
      <c r="F7486" s="10" t="s">
        <v>416</v>
      </c>
      <c r="G7486" s="11" t="s">
        <v>417</v>
      </c>
      <c r="H7486" s="42">
        <v>223801.56539999999</v>
      </c>
      <c r="I7486" s="42">
        <v>1214.7478676553501</v>
      </c>
      <c r="J7486" s="42">
        <v>55144.886027968903</v>
      </c>
      <c r="K7486" s="42">
        <v>56359.633895624203</v>
      </c>
      <c r="N7486" s="43"/>
    </row>
    <row r="7487" spans="1:14" x14ac:dyDescent="0.3">
      <c r="A7487" s="10" t="s">
        <v>9</v>
      </c>
      <c r="B7487" s="10" t="s">
        <v>75</v>
      </c>
      <c r="C7487" s="10" t="s">
        <v>4779</v>
      </c>
      <c r="D7487" s="10" t="s">
        <v>5130</v>
      </c>
      <c r="E7487" s="11" t="s">
        <v>6673</v>
      </c>
      <c r="F7487" s="10" t="s">
        <v>4731</v>
      </c>
      <c r="G7487" s="11" t="s">
        <v>4732</v>
      </c>
      <c r="H7487" s="42">
        <v>0</v>
      </c>
      <c r="I7487" s="42">
        <v>0</v>
      </c>
      <c r="J7487" s="42">
        <v>0</v>
      </c>
      <c r="K7487" s="42">
        <v>0</v>
      </c>
      <c r="N7487" s="43"/>
    </row>
    <row r="7488" spans="1:14" x14ac:dyDescent="0.3">
      <c r="A7488" s="10" t="s">
        <v>9</v>
      </c>
      <c r="B7488" s="10" t="s">
        <v>75</v>
      </c>
      <c r="C7488" s="10" t="s">
        <v>4779</v>
      </c>
      <c r="D7488" s="10" t="s">
        <v>5130</v>
      </c>
      <c r="E7488" s="11" t="s">
        <v>6673</v>
      </c>
      <c r="F7488" s="10" t="s">
        <v>4786</v>
      </c>
      <c r="G7488" s="11" t="s">
        <v>4787</v>
      </c>
      <c r="H7488" s="42">
        <v>84003.011100000003</v>
      </c>
      <c r="I7488" s="42">
        <v>455.95069189128202</v>
      </c>
      <c r="J7488" s="42">
        <v>20698.4096109169</v>
      </c>
      <c r="K7488" s="42">
        <v>21154.3603028082</v>
      </c>
      <c r="N7488" s="43"/>
    </row>
    <row r="7489" spans="1:14" x14ac:dyDescent="0.3">
      <c r="A7489" s="10" t="s">
        <v>9</v>
      </c>
      <c r="B7489" s="10" t="s">
        <v>75</v>
      </c>
      <c r="C7489" s="10" t="s">
        <v>4779</v>
      </c>
      <c r="D7489" s="10" t="s">
        <v>5130</v>
      </c>
      <c r="E7489" s="11" t="s">
        <v>6673</v>
      </c>
      <c r="F7489" s="10" t="s">
        <v>4788</v>
      </c>
      <c r="G7489" s="11" t="s">
        <v>4789</v>
      </c>
      <c r="H7489" s="42">
        <v>0</v>
      </c>
      <c r="I7489" s="42">
        <v>0</v>
      </c>
      <c r="J7489" s="42">
        <v>0</v>
      </c>
      <c r="K7489" s="42">
        <v>0</v>
      </c>
      <c r="N7489" s="43"/>
    </row>
    <row r="7490" spans="1:14" x14ac:dyDescent="0.3">
      <c r="A7490" s="10" t="s">
        <v>9</v>
      </c>
      <c r="B7490" s="10" t="s">
        <v>75</v>
      </c>
      <c r="C7490" s="10" t="s">
        <v>4779</v>
      </c>
      <c r="D7490" s="10" t="s">
        <v>6674</v>
      </c>
      <c r="E7490" s="11" t="s">
        <v>6675</v>
      </c>
      <c r="F7490" s="10" t="s">
        <v>416</v>
      </c>
      <c r="G7490" s="11" t="s">
        <v>417</v>
      </c>
      <c r="H7490" s="42">
        <v>312636.70179999998</v>
      </c>
      <c r="I7490" s="42">
        <v>2100.2952230095898</v>
      </c>
      <c r="J7490" s="42">
        <v>23920.443476448501</v>
      </c>
      <c r="K7490" s="42">
        <v>26020.738699458099</v>
      </c>
      <c r="N7490" s="43"/>
    </row>
    <row r="7491" spans="1:14" x14ac:dyDescent="0.3">
      <c r="A7491" s="10" t="s">
        <v>9</v>
      </c>
      <c r="B7491" s="10" t="s">
        <v>75</v>
      </c>
      <c r="C7491" s="10" t="s">
        <v>4779</v>
      </c>
      <c r="D7491" s="10" t="s">
        <v>6674</v>
      </c>
      <c r="E7491" s="11" t="s">
        <v>6675</v>
      </c>
      <c r="F7491" s="10" t="s">
        <v>4731</v>
      </c>
      <c r="G7491" s="11" t="s">
        <v>4732</v>
      </c>
      <c r="H7491" s="42">
        <v>0</v>
      </c>
      <c r="I7491" s="42">
        <v>0</v>
      </c>
      <c r="J7491" s="42">
        <v>0</v>
      </c>
      <c r="K7491" s="42">
        <v>0</v>
      </c>
      <c r="N7491" s="43"/>
    </row>
    <row r="7492" spans="1:14" x14ac:dyDescent="0.3">
      <c r="A7492" s="10" t="s">
        <v>9</v>
      </c>
      <c r="B7492" s="10" t="s">
        <v>75</v>
      </c>
      <c r="C7492" s="10" t="s">
        <v>4779</v>
      </c>
      <c r="D7492" s="10" t="s">
        <v>6674</v>
      </c>
      <c r="E7492" s="11" t="s">
        <v>6675</v>
      </c>
      <c r="F7492" s="10" t="s">
        <v>4786</v>
      </c>
      <c r="G7492" s="11" t="s">
        <v>4787</v>
      </c>
      <c r="H7492" s="42">
        <v>20178.349200000001</v>
      </c>
      <c r="I7492" s="42">
        <v>135.55827011254701</v>
      </c>
      <c r="J7492" s="42">
        <v>1543.88483222176</v>
      </c>
      <c r="K7492" s="42">
        <v>1679.44310233431</v>
      </c>
      <c r="N7492" s="43"/>
    </row>
    <row r="7493" spans="1:14" x14ac:dyDescent="0.3">
      <c r="A7493" s="10" t="s">
        <v>9</v>
      </c>
      <c r="B7493" s="10" t="s">
        <v>75</v>
      </c>
      <c r="C7493" s="10" t="s">
        <v>4779</v>
      </c>
      <c r="D7493" s="10" t="s">
        <v>6674</v>
      </c>
      <c r="E7493" s="11" t="s">
        <v>6675</v>
      </c>
      <c r="F7493" s="10" t="s">
        <v>4788</v>
      </c>
      <c r="G7493" s="11" t="s">
        <v>4789</v>
      </c>
      <c r="H7493" s="42">
        <v>0</v>
      </c>
      <c r="I7493" s="42">
        <v>0</v>
      </c>
      <c r="J7493" s="42">
        <v>0</v>
      </c>
      <c r="K7493" s="42">
        <v>0</v>
      </c>
      <c r="N7493" s="43"/>
    </row>
    <row r="7494" spans="1:14" x14ac:dyDescent="0.3">
      <c r="A7494" s="10" t="s">
        <v>9</v>
      </c>
      <c r="B7494" s="10" t="s">
        <v>75</v>
      </c>
      <c r="C7494" s="10" t="s">
        <v>4779</v>
      </c>
      <c r="D7494" s="10" t="s">
        <v>6674</v>
      </c>
      <c r="E7494" s="11" t="s">
        <v>6675</v>
      </c>
      <c r="F7494" s="10" t="s">
        <v>4741</v>
      </c>
      <c r="G7494" s="11" t="s">
        <v>4742</v>
      </c>
      <c r="H7494" s="42">
        <v>8315.4097000000002</v>
      </c>
      <c r="I7494" s="42">
        <v>55.862972071696497</v>
      </c>
      <c r="J7494" s="42">
        <v>636.22820793386097</v>
      </c>
      <c r="K7494" s="42">
        <v>692.09118000555804</v>
      </c>
      <c r="N7494" s="43"/>
    </row>
    <row r="7495" spans="1:14" x14ac:dyDescent="0.3">
      <c r="A7495" s="10" t="s">
        <v>9</v>
      </c>
      <c r="B7495" s="10" t="s">
        <v>75</v>
      </c>
      <c r="C7495" s="10" t="s">
        <v>4779</v>
      </c>
      <c r="D7495" s="10" t="s">
        <v>6676</v>
      </c>
      <c r="E7495" s="11" t="s">
        <v>6677</v>
      </c>
      <c r="F7495" s="10" t="s">
        <v>416</v>
      </c>
      <c r="G7495" s="11" t="s">
        <v>417</v>
      </c>
      <c r="H7495" s="42">
        <v>370255.05790000001</v>
      </c>
      <c r="I7495" s="42">
        <v>1995.9336900780399</v>
      </c>
      <c r="J7495" s="42">
        <v>21842.0592426607</v>
      </c>
      <c r="K7495" s="42">
        <v>23837.992932738802</v>
      </c>
      <c r="N7495" s="43"/>
    </row>
    <row r="7496" spans="1:14" x14ac:dyDescent="0.3">
      <c r="A7496" s="10" t="s">
        <v>9</v>
      </c>
      <c r="B7496" s="10" t="s">
        <v>75</v>
      </c>
      <c r="C7496" s="10" t="s">
        <v>4779</v>
      </c>
      <c r="D7496" s="10" t="s">
        <v>6676</v>
      </c>
      <c r="E7496" s="11" t="s">
        <v>6677</v>
      </c>
      <c r="F7496" s="10" t="s">
        <v>4731</v>
      </c>
      <c r="G7496" s="11" t="s">
        <v>4732</v>
      </c>
      <c r="H7496" s="42">
        <v>0</v>
      </c>
      <c r="I7496" s="42">
        <v>0</v>
      </c>
      <c r="J7496" s="42">
        <v>0</v>
      </c>
      <c r="K7496" s="42">
        <v>0</v>
      </c>
      <c r="N7496" s="43"/>
    </row>
    <row r="7497" spans="1:14" x14ac:dyDescent="0.3">
      <c r="A7497" s="10" t="s">
        <v>9</v>
      </c>
      <c r="B7497" s="10" t="s">
        <v>75</v>
      </c>
      <c r="C7497" s="10" t="s">
        <v>4779</v>
      </c>
      <c r="D7497" s="10" t="s">
        <v>6676</v>
      </c>
      <c r="E7497" s="11" t="s">
        <v>6677</v>
      </c>
      <c r="F7497" s="10" t="s">
        <v>4786</v>
      </c>
      <c r="G7497" s="11" t="s">
        <v>4787</v>
      </c>
      <c r="H7497" s="42">
        <v>0</v>
      </c>
      <c r="I7497" s="42">
        <v>0</v>
      </c>
      <c r="J7497" s="42">
        <v>0</v>
      </c>
      <c r="K7497" s="42">
        <v>0</v>
      </c>
      <c r="N7497" s="43"/>
    </row>
    <row r="7498" spans="1:14" x14ac:dyDescent="0.3">
      <c r="A7498" s="10" t="s">
        <v>9</v>
      </c>
      <c r="B7498" s="10" t="s">
        <v>75</v>
      </c>
      <c r="C7498" s="10" t="s">
        <v>4779</v>
      </c>
      <c r="D7498" s="10" t="s">
        <v>6676</v>
      </c>
      <c r="E7498" s="11" t="s">
        <v>6677</v>
      </c>
      <c r="F7498" s="10" t="s">
        <v>4739</v>
      </c>
      <c r="G7498" s="11" t="s">
        <v>4740</v>
      </c>
      <c r="H7498" s="42">
        <v>129757.05959999999</v>
      </c>
      <c r="I7498" s="42">
        <v>699.48129319955399</v>
      </c>
      <c r="J7498" s="42">
        <v>7654.6189490895604</v>
      </c>
      <c r="K7498" s="42">
        <v>8354.1002422891106</v>
      </c>
      <c r="N7498" s="43"/>
    </row>
    <row r="7499" spans="1:14" x14ac:dyDescent="0.3">
      <c r="A7499" s="10" t="s">
        <v>9</v>
      </c>
      <c r="B7499" s="10" t="s">
        <v>75</v>
      </c>
      <c r="C7499" s="10" t="s">
        <v>4779</v>
      </c>
      <c r="D7499" s="10" t="s">
        <v>6676</v>
      </c>
      <c r="E7499" s="11" t="s">
        <v>6677</v>
      </c>
      <c r="F7499" s="10" t="s">
        <v>5076</v>
      </c>
      <c r="G7499" s="11" t="s">
        <v>5077</v>
      </c>
      <c r="H7499" s="42">
        <v>43448.597999999998</v>
      </c>
      <c r="I7499" s="42">
        <v>234.218327759197</v>
      </c>
      <c r="J7499" s="42">
        <v>2563.1165083612</v>
      </c>
      <c r="K7499" s="42">
        <v>2797.3348361203998</v>
      </c>
      <c r="N7499" s="43"/>
    </row>
    <row r="7500" spans="1:14" x14ac:dyDescent="0.3">
      <c r="A7500" s="10" t="s">
        <v>9</v>
      </c>
      <c r="B7500" s="10" t="s">
        <v>75</v>
      </c>
      <c r="C7500" s="10" t="s">
        <v>4779</v>
      </c>
      <c r="D7500" s="10" t="s">
        <v>6676</v>
      </c>
      <c r="E7500" s="11" t="s">
        <v>6677</v>
      </c>
      <c r="F7500" s="10" t="s">
        <v>4788</v>
      </c>
      <c r="G7500" s="11" t="s">
        <v>4789</v>
      </c>
      <c r="H7500" s="42">
        <v>0</v>
      </c>
      <c r="I7500" s="42">
        <v>0</v>
      </c>
      <c r="J7500" s="42">
        <v>0</v>
      </c>
      <c r="K7500" s="42">
        <v>0</v>
      </c>
      <c r="N7500" s="43"/>
    </row>
    <row r="7501" spans="1:14" x14ac:dyDescent="0.3">
      <c r="A7501" s="10" t="s">
        <v>9</v>
      </c>
      <c r="B7501" s="10" t="s">
        <v>75</v>
      </c>
      <c r="C7501" s="10" t="s">
        <v>4779</v>
      </c>
      <c r="D7501" s="10" t="s">
        <v>6676</v>
      </c>
      <c r="E7501" s="11" t="s">
        <v>6677</v>
      </c>
      <c r="F7501" s="10" t="s">
        <v>4741</v>
      </c>
      <c r="G7501" s="11" t="s">
        <v>4742</v>
      </c>
      <c r="H7501" s="42">
        <v>15895.8285</v>
      </c>
      <c r="I7501" s="42">
        <v>85.689632107023399</v>
      </c>
      <c r="J7501" s="42">
        <v>937.72555183946497</v>
      </c>
      <c r="K7501" s="42">
        <v>1023.4151839464899</v>
      </c>
      <c r="N7501" s="43"/>
    </row>
    <row r="7502" spans="1:14" x14ac:dyDescent="0.3">
      <c r="A7502" s="10" t="s">
        <v>9</v>
      </c>
      <c r="B7502" s="10" t="s">
        <v>75</v>
      </c>
      <c r="C7502" s="10" t="s">
        <v>4779</v>
      </c>
      <c r="D7502" s="10" t="s">
        <v>6678</v>
      </c>
      <c r="E7502" s="11" t="s">
        <v>6679</v>
      </c>
      <c r="F7502" s="10" t="s">
        <v>416</v>
      </c>
      <c r="G7502" s="11" t="s">
        <v>417</v>
      </c>
      <c r="H7502" s="42">
        <v>242243.7818</v>
      </c>
      <c r="I7502" s="42">
        <v>1029.2707208387901</v>
      </c>
      <c r="J7502" s="42">
        <v>45396.760969855801</v>
      </c>
      <c r="K7502" s="42">
        <v>46426.031690694603</v>
      </c>
      <c r="N7502" s="43"/>
    </row>
    <row r="7503" spans="1:14" x14ac:dyDescent="0.3">
      <c r="A7503" s="10" t="s">
        <v>9</v>
      </c>
      <c r="B7503" s="10" t="s">
        <v>75</v>
      </c>
      <c r="C7503" s="10" t="s">
        <v>4779</v>
      </c>
      <c r="D7503" s="10" t="s">
        <v>6678</v>
      </c>
      <c r="E7503" s="11" t="s">
        <v>6679</v>
      </c>
      <c r="F7503" s="10" t="s">
        <v>4731</v>
      </c>
      <c r="G7503" s="11" t="s">
        <v>4732</v>
      </c>
      <c r="H7503" s="42">
        <v>0</v>
      </c>
      <c r="I7503" s="42">
        <v>0</v>
      </c>
      <c r="J7503" s="42">
        <v>0</v>
      </c>
      <c r="K7503" s="42">
        <v>0</v>
      </c>
      <c r="N7503" s="43"/>
    </row>
    <row r="7504" spans="1:14" x14ac:dyDescent="0.3">
      <c r="A7504" s="10" t="s">
        <v>9</v>
      </c>
      <c r="B7504" s="10" t="s">
        <v>75</v>
      </c>
      <c r="C7504" s="10" t="s">
        <v>4779</v>
      </c>
      <c r="D7504" s="10" t="s">
        <v>6678</v>
      </c>
      <c r="E7504" s="11" t="s">
        <v>6679</v>
      </c>
      <c r="F7504" s="10" t="s">
        <v>4786</v>
      </c>
      <c r="G7504" s="11" t="s">
        <v>4787</v>
      </c>
      <c r="H7504" s="42">
        <v>30076.779399999999</v>
      </c>
      <c r="I7504" s="42">
        <v>127.793366454327</v>
      </c>
      <c r="J7504" s="42">
        <v>5636.4227535127602</v>
      </c>
      <c r="K7504" s="42">
        <v>5764.21611996708</v>
      </c>
      <c r="N7504" s="43"/>
    </row>
    <row r="7505" spans="1:14" x14ac:dyDescent="0.3">
      <c r="A7505" s="10" t="s">
        <v>9</v>
      </c>
      <c r="B7505" s="10" t="s">
        <v>75</v>
      </c>
      <c r="C7505" s="10" t="s">
        <v>4779</v>
      </c>
      <c r="D7505" s="10" t="s">
        <v>6678</v>
      </c>
      <c r="E7505" s="11" t="s">
        <v>6679</v>
      </c>
      <c r="F7505" s="10" t="s">
        <v>4788</v>
      </c>
      <c r="G7505" s="11" t="s">
        <v>4789</v>
      </c>
      <c r="H7505" s="42">
        <v>0</v>
      </c>
      <c r="I7505" s="42">
        <v>0</v>
      </c>
      <c r="J7505" s="42">
        <v>0</v>
      </c>
      <c r="K7505" s="42">
        <v>0</v>
      </c>
      <c r="N7505" s="43"/>
    </row>
    <row r="7506" spans="1:14" x14ac:dyDescent="0.3">
      <c r="A7506" s="10" t="s">
        <v>9</v>
      </c>
      <c r="B7506" s="10" t="s">
        <v>75</v>
      </c>
      <c r="C7506" s="10" t="s">
        <v>4779</v>
      </c>
      <c r="D7506" s="10" t="s">
        <v>6678</v>
      </c>
      <c r="E7506" s="11" t="s">
        <v>6679</v>
      </c>
      <c r="F7506" s="10" t="s">
        <v>4741</v>
      </c>
      <c r="G7506" s="11" t="s">
        <v>4742</v>
      </c>
      <c r="H7506" s="42">
        <v>4679.1274000000003</v>
      </c>
      <c r="I7506" s="42">
        <v>19.8811661434363</v>
      </c>
      <c r="J7506" s="42">
        <v>876.873818464446</v>
      </c>
      <c r="K7506" s="42">
        <v>896.75498460788197</v>
      </c>
      <c r="N7506" s="43"/>
    </row>
    <row r="7507" spans="1:14" x14ac:dyDescent="0.3">
      <c r="A7507" s="10" t="s">
        <v>9</v>
      </c>
      <c r="B7507" s="10" t="s">
        <v>75</v>
      </c>
      <c r="C7507" s="10" t="s">
        <v>4779</v>
      </c>
      <c r="D7507" s="10" t="s">
        <v>5100</v>
      </c>
      <c r="E7507" s="11" t="s">
        <v>6680</v>
      </c>
      <c r="F7507" s="10" t="s">
        <v>416</v>
      </c>
      <c r="G7507" s="11" t="s">
        <v>417</v>
      </c>
      <c r="H7507" s="42">
        <v>15793.0749</v>
      </c>
      <c r="I7507" s="42">
        <v>59.607555724900003</v>
      </c>
      <c r="J7507" s="42">
        <v>1925.1848009144601</v>
      </c>
      <c r="K7507" s="42">
        <v>1984.7923566393599</v>
      </c>
      <c r="N7507" s="43"/>
    </row>
    <row r="7508" spans="1:14" x14ac:dyDescent="0.3">
      <c r="A7508" s="10" t="s">
        <v>9</v>
      </c>
      <c r="B7508" s="10" t="s">
        <v>75</v>
      </c>
      <c r="C7508" s="10" t="s">
        <v>4779</v>
      </c>
      <c r="D7508" s="10" t="s">
        <v>5100</v>
      </c>
      <c r="E7508" s="11" t="s">
        <v>6680</v>
      </c>
      <c r="F7508" s="10" t="s">
        <v>4731</v>
      </c>
      <c r="G7508" s="11" t="s">
        <v>4732</v>
      </c>
      <c r="H7508" s="42">
        <v>0</v>
      </c>
      <c r="I7508" s="42">
        <v>0</v>
      </c>
      <c r="J7508" s="42">
        <v>0</v>
      </c>
      <c r="K7508" s="42">
        <v>0</v>
      </c>
      <c r="N7508" s="43"/>
    </row>
    <row r="7509" spans="1:14" x14ac:dyDescent="0.3">
      <c r="A7509" s="10" t="s">
        <v>9</v>
      </c>
      <c r="B7509" s="10" t="s">
        <v>75</v>
      </c>
      <c r="C7509" s="10" t="s">
        <v>4779</v>
      </c>
      <c r="D7509" s="10" t="s">
        <v>5100</v>
      </c>
      <c r="E7509" s="11" t="s">
        <v>6680</v>
      </c>
      <c r="F7509" s="10" t="s">
        <v>4786</v>
      </c>
      <c r="G7509" s="11" t="s">
        <v>4787</v>
      </c>
      <c r="H7509" s="42">
        <v>0</v>
      </c>
      <c r="I7509" s="42">
        <v>0</v>
      </c>
      <c r="J7509" s="42">
        <v>0</v>
      </c>
      <c r="K7509" s="42">
        <v>0</v>
      </c>
      <c r="N7509" s="43"/>
    </row>
    <row r="7510" spans="1:14" x14ac:dyDescent="0.3">
      <c r="A7510" s="10" t="s">
        <v>9</v>
      </c>
      <c r="B7510" s="10" t="s">
        <v>75</v>
      </c>
      <c r="C7510" s="10" t="s">
        <v>4779</v>
      </c>
      <c r="D7510" s="10" t="s">
        <v>5100</v>
      </c>
      <c r="E7510" s="11" t="s">
        <v>6680</v>
      </c>
      <c r="F7510" s="10" t="s">
        <v>4788</v>
      </c>
      <c r="G7510" s="11" t="s">
        <v>4789</v>
      </c>
      <c r="H7510" s="42">
        <v>0</v>
      </c>
      <c r="I7510" s="42">
        <v>0</v>
      </c>
      <c r="J7510" s="42">
        <v>0</v>
      </c>
      <c r="K7510" s="42">
        <v>0</v>
      </c>
      <c r="N7510" s="43"/>
    </row>
    <row r="7511" spans="1:14" x14ac:dyDescent="0.3">
      <c r="A7511" s="10" t="s">
        <v>9</v>
      </c>
      <c r="B7511" s="10" t="s">
        <v>75</v>
      </c>
      <c r="C7511" s="10" t="s">
        <v>11</v>
      </c>
      <c r="D7511" s="10" t="s">
        <v>224</v>
      </c>
      <c r="E7511" s="11" t="s">
        <v>642</v>
      </c>
      <c r="F7511" s="10" t="s">
        <v>15</v>
      </c>
      <c r="G7511" s="11" t="s">
        <v>418</v>
      </c>
      <c r="H7511" s="42">
        <v>2638479.0281000002</v>
      </c>
      <c r="I7511" s="42">
        <v>10105.356592152</v>
      </c>
      <c r="J7511" s="42">
        <v>0</v>
      </c>
      <c r="K7511" s="42">
        <v>10105.356592152</v>
      </c>
      <c r="N7511" s="43"/>
    </row>
    <row r="7512" spans="1:14" x14ac:dyDescent="0.3">
      <c r="A7512" s="10" t="s">
        <v>9</v>
      </c>
      <c r="B7512" s="10" t="s">
        <v>75</v>
      </c>
      <c r="C7512" s="10" t="s">
        <v>11</v>
      </c>
      <c r="D7512" s="10" t="s">
        <v>224</v>
      </c>
      <c r="E7512" s="11" t="s">
        <v>642</v>
      </c>
      <c r="F7512" s="10" t="s">
        <v>16</v>
      </c>
      <c r="G7512" s="11" t="s">
        <v>426</v>
      </c>
      <c r="H7512" s="42">
        <v>0</v>
      </c>
      <c r="I7512" s="42">
        <v>0</v>
      </c>
      <c r="J7512" s="42">
        <v>0</v>
      </c>
      <c r="K7512" s="42">
        <v>0</v>
      </c>
      <c r="N7512" s="43"/>
    </row>
    <row r="7513" spans="1:14" x14ac:dyDescent="0.3">
      <c r="A7513" s="10" t="s">
        <v>9</v>
      </c>
      <c r="B7513" s="10" t="s">
        <v>75</v>
      </c>
      <c r="C7513" s="10" t="s">
        <v>11</v>
      </c>
      <c r="D7513" s="10" t="s">
        <v>224</v>
      </c>
      <c r="E7513" s="11" t="s">
        <v>642</v>
      </c>
      <c r="F7513" s="10" t="s">
        <v>17</v>
      </c>
      <c r="G7513" s="11" t="s">
        <v>4798</v>
      </c>
      <c r="H7513" s="42">
        <v>0</v>
      </c>
      <c r="I7513" s="42">
        <v>0</v>
      </c>
      <c r="J7513" s="42">
        <v>0</v>
      </c>
      <c r="K7513" s="42">
        <v>0</v>
      </c>
      <c r="N7513" s="43"/>
    </row>
    <row r="7514" spans="1:14" x14ac:dyDescent="0.3">
      <c r="A7514" s="10" t="s">
        <v>9</v>
      </c>
      <c r="B7514" s="10" t="s">
        <v>75</v>
      </c>
      <c r="C7514" s="10" t="s">
        <v>11</v>
      </c>
      <c r="D7514" s="10" t="s">
        <v>224</v>
      </c>
      <c r="E7514" s="11" t="s">
        <v>642</v>
      </c>
      <c r="F7514" s="10" t="s">
        <v>18</v>
      </c>
      <c r="G7514" s="11" t="s">
        <v>4799</v>
      </c>
      <c r="H7514" s="42">
        <v>3267851.4207000001</v>
      </c>
      <c r="I7514" s="42">
        <v>12515.848541367201</v>
      </c>
      <c r="J7514" s="42">
        <v>177643.21457726299</v>
      </c>
      <c r="K7514" s="42">
        <v>190159.06311863</v>
      </c>
      <c r="N7514" s="43"/>
    </row>
    <row r="7515" spans="1:14" x14ac:dyDescent="0.3">
      <c r="A7515" s="10" t="s">
        <v>9</v>
      </c>
      <c r="B7515" s="10" t="s">
        <v>75</v>
      </c>
      <c r="C7515" s="10" t="s">
        <v>11</v>
      </c>
      <c r="D7515" s="10" t="s">
        <v>74</v>
      </c>
      <c r="E7515" s="11" t="s">
        <v>442</v>
      </c>
      <c r="F7515" s="10" t="s">
        <v>13</v>
      </c>
      <c r="G7515" s="11" t="s">
        <v>415</v>
      </c>
      <c r="H7515" s="42">
        <v>0</v>
      </c>
      <c r="I7515" s="42">
        <v>0</v>
      </c>
      <c r="J7515" s="42">
        <v>0</v>
      </c>
      <c r="K7515" s="42">
        <v>0</v>
      </c>
      <c r="N7515" s="43"/>
    </row>
    <row r="7516" spans="1:14" x14ac:dyDescent="0.3">
      <c r="A7516" s="10" t="s">
        <v>9</v>
      </c>
      <c r="B7516" s="10" t="s">
        <v>75</v>
      </c>
      <c r="C7516" s="10" t="s">
        <v>11</v>
      </c>
      <c r="D7516" s="10" t="s">
        <v>74</v>
      </c>
      <c r="E7516" s="11" t="s">
        <v>442</v>
      </c>
      <c r="F7516" s="10" t="s">
        <v>15</v>
      </c>
      <c r="G7516" s="11" t="s">
        <v>418</v>
      </c>
      <c r="H7516" s="42">
        <v>762816.24179999996</v>
      </c>
      <c r="I7516" s="42">
        <v>1820.9759866076899</v>
      </c>
      <c r="J7516" s="42">
        <v>0</v>
      </c>
      <c r="K7516" s="42">
        <v>1820.9759866076899</v>
      </c>
      <c r="N7516" s="43"/>
    </row>
    <row r="7517" spans="1:14" x14ac:dyDescent="0.3">
      <c r="A7517" s="10" t="s">
        <v>9</v>
      </c>
      <c r="B7517" s="10" t="s">
        <v>75</v>
      </c>
      <c r="C7517" s="10" t="s">
        <v>11</v>
      </c>
      <c r="D7517" s="10" t="s">
        <v>74</v>
      </c>
      <c r="E7517" s="11" t="s">
        <v>442</v>
      </c>
      <c r="F7517" s="10" t="s">
        <v>17</v>
      </c>
      <c r="G7517" s="11" t="s">
        <v>4798</v>
      </c>
      <c r="H7517" s="42">
        <v>0</v>
      </c>
      <c r="I7517" s="42">
        <v>0</v>
      </c>
      <c r="J7517" s="42">
        <v>0</v>
      </c>
      <c r="K7517" s="42">
        <v>0</v>
      </c>
      <c r="N7517" s="43"/>
    </row>
    <row r="7518" spans="1:14" x14ac:dyDescent="0.3">
      <c r="A7518" s="10" t="s">
        <v>9</v>
      </c>
      <c r="B7518" s="10" t="s">
        <v>75</v>
      </c>
      <c r="C7518" s="10" t="s">
        <v>11</v>
      </c>
      <c r="D7518" s="10" t="s">
        <v>74</v>
      </c>
      <c r="E7518" s="11" t="s">
        <v>442</v>
      </c>
      <c r="F7518" s="10" t="s">
        <v>18</v>
      </c>
      <c r="G7518" s="11" t="s">
        <v>4799</v>
      </c>
      <c r="H7518" s="42">
        <v>2009097.4258000001</v>
      </c>
      <c r="I7518" s="42">
        <v>4796.0674758176101</v>
      </c>
      <c r="J7518" s="42">
        <v>75642.903033951297</v>
      </c>
      <c r="K7518" s="42">
        <v>80438.9705097689</v>
      </c>
      <c r="N7518" s="43"/>
    </row>
    <row r="7519" spans="1:14" x14ac:dyDescent="0.3">
      <c r="A7519" s="10" t="s">
        <v>9</v>
      </c>
      <c r="B7519" s="10" t="s">
        <v>75</v>
      </c>
      <c r="C7519" s="10" t="s">
        <v>4800</v>
      </c>
      <c r="D7519" s="10" t="s">
        <v>6681</v>
      </c>
      <c r="E7519" s="11" t="s">
        <v>6682</v>
      </c>
      <c r="F7519" s="10" t="s">
        <v>13</v>
      </c>
      <c r="G7519" s="11" t="s">
        <v>415</v>
      </c>
      <c r="H7519" s="42">
        <v>0</v>
      </c>
      <c r="I7519" s="42">
        <v>0</v>
      </c>
      <c r="J7519" s="42">
        <v>0</v>
      </c>
      <c r="K7519" s="42">
        <v>0</v>
      </c>
      <c r="N7519" s="43"/>
    </row>
    <row r="7520" spans="1:14" x14ac:dyDescent="0.3">
      <c r="A7520" s="10" t="s">
        <v>9</v>
      </c>
      <c r="B7520" s="10" t="s">
        <v>75</v>
      </c>
      <c r="C7520" s="10" t="s">
        <v>4800</v>
      </c>
      <c r="D7520" s="10" t="s">
        <v>6681</v>
      </c>
      <c r="E7520" s="11" t="s">
        <v>6682</v>
      </c>
      <c r="F7520" s="10" t="s">
        <v>416</v>
      </c>
      <c r="G7520" s="11" t="s">
        <v>417</v>
      </c>
      <c r="H7520" s="42">
        <v>242845.80929999999</v>
      </c>
      <c r="I7520" s="42">
        <v>484.11650625810603</v>
      </c>
      <c r="J7520" s="42">
        <v>7094.7119431600304</v>
      </c>
      <c r="K7520" s="42">
        <v>7578.8284494181398</v>
      </c>
      <c r="N7520" s="43"/>
    </row>
    <row r="7521" spans="1:14" x14ac:dyDescent="0.3">
      <c r="A7521" s="10" t="s">
        <v>9</v>
      </c>
      <c r="B7521" s="10" t="s">
        <v>75</v>
      </c>
      <c r="C7521" s="10" t="s">
        <v>4800</v>
      </c>
      <c r="D7521" s="10" t="s">
        <v>6683</v>
      </c>
      <c r="E7521" s="11" t="s">
        <v>6684</v>
      </c>
      <c r="F7521" s="10" t="s">
        <v>416</v>
      </c>
      <c r="G7521" s="11" t="s">
        <v>417</v>
      </c>
      <c r="H7521" s="42">
        <v>124704.572</v>
      </c>
      <c r="I7521" s="42">
        <v>319.58114293263498</v>
      </c>
      <c r="J7521" s="42">
        <v>3259.3124235792702</v>
      </c>
      <c r="K7521" s="42">
        <v>3578.8935665119002</v>
      </c>
      <c r="N7521" s="43"/>
    </row>
    <row r="7522" spans="1:14" x14ac:dyDescent="0.3">
      <c r="A7522" s="10" t="s">
        <v>9</v>
      </c>
      <c r="B7522" s="10" t="s">
        <v>75</v>
      </c>
      <c r="C7522" s="10" t="s">
        <v>4800</v>
      </c>
      <c r="D7522" s="10" t="s">
        <v>6683</v>
      </c>
      <c r="E7522" s="11" t="s">
        <v>6684</v>
      </c>
      <c r="F7522" s="10" t="s">
        <v>4802</v>
      </c>
      <c r="G7522" s="11" t="s">
        <v>4803</v>
      </c>
      <c r="H7522" s="42">
        <v>0</v>
      </c>
      <c r="I7522" s="42">
        <v>0</v>
      </c>
      <c r="J7522" s="42">
        <v>0</v>
      </c>
      <c r="K7522" s="42">
        <v>0</v>
      </c>
      <c r="N7522" s="43"/>
    </row>
    <row r="7523" spans="1:14" x14ac:dyDescent="0.3">
      <c r="A7523" s="10" t="s">
        <v>9</v>
      </c>
      <c r="B7523" s="10" t="s">
        <v>75</v>
      </c>
      <c r="C7523" s="10" t="s">
        <v>4800</v>
      </c>
      <c r="D7523" s="10" t="s">
        <v>6685</v>
      </c>
      <c r="E7523" s="11" t="s">
        <v>6686</v>
      </c>
      <c r="F7523" s="10" t="s">
        <v>13</v>
      </c>
      <c r="G7523" s="11" t="s">
        <v>415</v>
      </c>
      <c r="H7523" s="42">
        <v>0</v>
      </c>
      <c r="I7523" s="42">
        <v>0</v>
      </c>
      <c r="J7523" s="42">
        <v>0</v>
      </c>
      <c r="K7523" s="42">
        <v>0</v>
      </c>
      <c r="N7523" s="43"/>
    </row>
    <row r="7524" spans="1:14" x14ac:dyDescent="0.3">
      <c r="A7524" s="10" t="s">
        <v>9</v>
      </c>
      <c r="B7524" s="10" t="s">
        <v>75</v>
      </c>
      <c r="C7524" s="10" t="s">
        <v>4800</v>
      </c>
      <c r="D7524" s="10" t="s">
        <v>6685</v>
      </c>
      <c r="E7524" s="11" t="s">
        <v>6686</v>
      </c>
      <c r="F7524" s="10" t="s">
        <v>416</v>
      </c>
      <c r="G7524" s="11" t="s">
        <v>417</v>
      </c>
      <c r="H7524" s="42">
        <v>190141.4363</v>
      </c>
      <c r="I7524" s="42">
        <v>511.33845796416398</v>
      </c>
      <c r="J7524" s="42">
        <v>7037.3501007708801</v>
      </c>
      <c r="K7524" s="42">
        <v>7548.6885587350398</v>
      </c>
      <c r="N7524" s="43"/>
    </row>
    <row r="7525" spans="1:14" x14ac:dyDescent="0.3">
      <c r="A7525" s="10" t="s">
        <v>9</v>
      </c>
      <c r="B7525" s="10" t="s">
        <v>75</v>
      </c>
      <c r="C7525" s="10" t="s">
        <v>4800</v>
      </c>
      <c r="D7525" s="10" t="s">
        <v>6685</v>
      </c>
      <c r="E7525" s="11" t="s">
        <v>6686</v>
      </c>
      <c r="F7525" s="10" t="s">
        <v>15</v>
      </c>
      <c r="G7525" s="11" t="s">
        <v>418</v>
      </c>
      <c r="H7525" s="42">
        <v>80616.711800000005</v>
      </c>
      <c r="I7525" s="42">
        <v>216.79874663148701</v>
      </c>
      <c r="J7525" s="42">
        <v>0</v>
      </c>
      <c r="K7525" s="42">
        <v>216.79874663148701</v>
      </c>
      <c r="N7525" s="43"/>
    </row>
    <row r="7526" spans="1:14" x14ac:dyDescent="0.3">
      <c r="A7526" s="10" t="s">
        <v>9</v>
      </c>
      <c r="B7526" s="10" t="s">
        <v>75</v>
      </c>
      <c r="C7526" s="10" t="s">
        <v>4800</v>
      </c>
      <c r="D7526" s="10" t="s">
        <v>6685</v>
      </c>
      <c r="E7526" s="11" t="s">
        <v>6686</v>
      </c>
      <c r="F7526" s="10" t="s">
        <v>4802</v>
      </c>
      <c r="G7526" s="11" t="s">
        <v>4803</v>
      </c>
      <c r="H7526" s="42">
        <v>0</v>
      </c>
      <c r="I7526" s="42">
        <v>0</v>
      </c>
      <c r="J7526" s="42">
        <v>0</v>
      </c>
      <c r="K7526" s="42">
        <v>0</v>
      </c>
      <c r="N7526" s="43"/>
    </row>
    <row r="7527" spans="1:14" x14ac:dyDescent="0.3">
      <c r="A7527" s="10" t="s">
        <v>9</v>
      </c>
      <c r="B7527" s="10" t="s">
        <v>75</v>
      </c>
      <c r="C7527" s="10" t="s">
        <v>4800</v>
      </c>
      <c r="D7527" s="10" t="s">
        <v>6687</v>
      </c>
      <c r="E7527" s="11" t="s">
        <v>6688</v>
      </c>
      <c r="F7527" s="10" t="s">
        <v>13</v>
      </c>
      <c r="G7527" s="11" t="s">
        <v>415</v>
      </c>
      <c r="H7527" s="42">
        <v>0</v>
      </c>
      <c r="I7527" s="42">
        <v>0</v>
      </c>
      <c r="J7527" s="42">
        <v>0</v>
      </c>
      <c r="K7527" s="42">
        <v>0</v>
      </c>
      <c r="N7527" s="43"/>
    </row>
    <row r="7528" spans="1:14" x14ac:dyDescent="0.3">
      <c r="A7528" s="10" t="s">
        <v>9</v>
      </c>
      <c r="B7528" s="10" t="s">
        <v>75</v>
      </c>
      <c r="C7528" s="10" t="s">
        <v>4800</v>
      </c>
      <c r="D7528" s="10" t="s">
        <v>6687</v>
      </c>
      <c r="E7528" s="11" t="s">
        <v>6688</v>
      </c>
      <c r="F7528" s="10" t="s">
        <v>416</v>
      </c>
      <c r="G7528" s="11" t="s">
        <v>417</v>
      </c>
      <c r="H7528" s="42">
        <v>449308.26939999999</v>
      </c>
      <c r="I7528" s="42">
        <v>1720.84759190361</v>
      </c>
      <c r="J7528" s="42">
        <v>28479.6344201094</v>
      </c>
      <c r="K7528" s="42">
        <v>30200.482012012999</v>
      </c>
      <c r="N7528" s="43"/>
    </row>
    <row r="7529" spans="1:14" x14ac:dyDescent="0.3">
      <c r="A7529" s="10" t="s">
        <v>9</v>
      </c>
      <c r="B7529" s="10" t="s">
        <v>75</v>
      </c>
      <c r="C7529" s="10" t="s">
        <v>4800</v>
      </c>
      <c r="D7529" s="10" t="s">
        <v>6687</v>
      </c>
      <c r="E7529" s="11" t="s">
        <v>6688</v>
      </c>
      <c r="F7529" s="10" t="s">
        <v>4867</v>
      </c>
      <c r="G7529" s="11" t="s">
        <v>4868</v>
      </c>
      <c r="H7529" s="42">
        <v>497590.44750000001</v>
      </c>
      <c r="I7529" s="42">
        <v>1905.76800317011</v>
      </c>
      <c r="J7529" s="42">
        <v>0</v>
      </c>
      <c r="K7529" s="42">
        <v>1905.76800317011</v>
      </c>
      <c r="N7529" s="43"/>
    </row>
    <row r="7530" spans="1:14" x14ac:dyDescent="0.3">
      <c r="A7530" s="10" t="s">
        <v>9</v>
      </c>
      <c r="B7530" s="10" t="s">
        <v>75</v>
      </c>
      <c r="C7530" s="10" t="s">
        <v>4800</v>
      </c>
      <c r="D7530" s="10" t="s">
        <v>6687</v>
      </c>
      <c r="E7530" s="11" t="s">
        <v>6688</v>
      </c>
      <c r="F7530" s="10" t="s">
        <v>4802</v>
      </c>
      <c r="G7530" s="11" t="s">
        <v>4803</v>
      </c>
      <c r="H7530" s="42">
        <v>0</v>
      </c>
      <c r="I7530" s="42">
        <v>0</v>
      </c>
      <c r="J7530" s="42">
        <v>0</v>
      </c>
      <c r="K7530" s="42">
        <v>0</v>
      </c>
      <c r="N7530" s="43"/>
    </row>
    <row r="7531" spans="1:14" x14ac:dyDescent="0.3">
      <c r="A7531" s="10" t="s">
        <v>9</v>
      </c>
      <c r="B7531" s="10" t="s">
        <v>75</v>
      </c>
      <c r="C7531" s="10" t="s">
        <v>4806</v>
      </c>
      <c r="D7531" s="10" t="s">
        <v>4974</v>
      </c>
      <c r="E7531" s="11" t="s">
        <v>4975</v>
      </c>
      <c r="F7531" s="10" t="s">
        <v>4809</v>
      </c>
      <c r="G7531" s="11" t="s">
        <v>4810</v>
      </c>
      <c r="H7531" s="42">
        <v>0</v>
      </c>
      <c r="I7531" s="42">
        <v>0</v>
      </c>
      <c r="J7531" s="42">
        <v>0</v>
      </c>
      <c r="K7531" s="42">
        <v>0</v>
      </c>
      <c r="N7531" s="43"/>
    </row>
    <row r="7532" spans="1:14" x14ac:dyDescent="0.3">
      <c r="A7532" s="10" t="s">
        <v>9</v>
      </c>
      <c r="B7532" s="10" t="s">
        <v>225</v>
      </c>
      <c r="C7532" s="10" t="s">
        <v>4722</v>
      </c>
      <c r="D7532" s="10" t="s">
        <v>4723</v>
      </c>
      <c r="E7532" s="11" t="s">
        <v>6689</v>
      </c>
      <c r="F7532" s="10" t="s">
        <v>13</v>
      </c>
      <c r="G7532" s="11" t="s">
        <v>415</v>
      </c>
      <c r="H7532" s="42">
        <v>0</v>
      </c>
      <c r="I7532" s="42">
        <v>0</v>
      </c>
      <c r="J7532" s="42">
        <v>0</v>
      </c>
      <c r="K7532" s="42">
        <v>0</v>
      </c>
      <c r="N7532" s="43"/>
    </row>
    <row r="7533" spans="1:14" x14ac:dyDescent="0.3">
      <c r="A7533" s="10" t="s">
        <v>9</v>
      </c>
      <c r="B7533" s="10" t="s">
        <v>225</v>
      </c>
      <c r="C7533" s="10" t="s">
        <v>4722</v>
      </c>
      <c r="D7533" s="10" t="s">
        <v>4723</v>
      </c>
      <c r="E7533" s="11" t="s">
        <v>6689</v>
      </c>
      <c r="F7533" s="10" t="s">
        <v>416</v>
      </c>
      <c r="G7533" s="11" t="s">
        <v>417</v>
      </c>
      <c r="H7533" s="42">
        <v>7834110.6775000002</v>
      </c>
      <c r="I7533" s="42">
        <v>31239.719034270602</v>
      </c>
      <c r="J7533" s="42">
        <v>113480.449606002</v>
      </c>
      <c r="K7533" s="42">
        <v>144720.16864027199</v>
      </c>
      <c r="N7533" s="43"/>
    </row>
    <row r="7534" spans="1:14" x14ac:dyDescent="0.3">
      <c r="A7534" s="10" t="s">
        <v>9</v>
      </c>
      <c r="B7534" s="10" t="s">
        <v>225</v>
      </c>
      <c r="C7534" s="10" t="s">
        <v>4722</v>
      </c>
      <c r="D7534" s="10" t="s">
        <v>4723</v>
      </c>
      <c r="E7534" s="11" t="s">
        <v>6689</v>
      </c>
      <c r="F7534" s="10" t="s">
        <v>4725</v>
      </c>
      <c r="G7534" s="11" t="s">
        <v>4726</v>
      </c>
      <c r="H7534" s="42">
        <v>222441.4742</v>
      </c>
      <c r="I7534" s="42">
        <v>887.01952892339</v>
      </c>
      <c r="J7534" s="42">
        <v>3222.1600597977399</v>
      </c>
      <c r="K7534" s="42">
        <v>4109.1795887211301</v>
      </c>
      <c r="N7534" s="43"/>
    </row>
    <row r="7535" spans="1:14" x14ac:dyDescent="0.3">
      <c r="A7535" s="10" t="s">
        <v>9</v>
      </c>
      <c r="B7535" s="10" t="s">
        <v>225</v>
      </c>
      <c r="C7535" s="10" t="s">
        <v>4722</v>
      </c>
      <c r="D7535" s="10" t="s">
        <v>4723</v>
      </c>
      <c r="E7535" s="11" t="s">
        <v>6689</v>
      </c>
      <c r="F7535" s="10" t="s">
        <v>15</v>
      </c>
      <c r="G7535" s="11" t="s">
        <v>418</v>
      </c>
      <c r="H7535" s="42">
        <v>305857.02720000001</v>
      </c>
      <c r="I7535" s="42">
        <v>1219.6518522696599</v>
      </c>
      <c r="J7535" s="42">
        <v>0</v>
      </c>
      <c r="K7535" s="42">
        <v>1219.6518522696599</v>
      </c>
      <c r="N7535" s="43"/>
    </row>
    <row r="7536" spans="1:14" x14ac:dyDescent="0.3">
      <c r="A7536" s="10" t="s">
        <v>9</v>
      </c>
      <c r="B7536" s="10" t="s">
        <v>225</v>
      </c>
      <c r="C7536" s="10" t="s">
        <v>4722</v>
      </c>
      <c r="D7536" s="10" t="s">
        <v>4723</v>
      </c>
      <c r="E7536" s="11" t="s">
        <v>6689</v>
      </c>
      <c r="F7536" s="10" t="s">
        <v>4727</v>
      </c>
      <c r="G7536" s="11" t="s">
        <v>4728</v>
      </c>
      <c r="H7536" s="42">
        <v>125123.32950000001</v>
      </c>
      <c r="I7536" s="42">
        <v>498.94848501940697</v>
      </c>
      <c r="J7536" s="42">
        <v>1812.4650336362299</v>
      </c>
      <c r="K7536" s="42">
        <v>2311.41351865564</v>
      </c>
      <c r="N7536" s="43"/>
    </row>
    <row r="7537" spans="1:14" x14ac:dyDescent="0.3">
      <c r="A7537" s="10" t="s">
        <v>9</v>
      </c>
      <c r="B7537" s="10" t="s">
        <v>225</v>
      </c>
      <c r="C7537" s="10" t="s">
        <v>4722</v>
      </c>
      <c r="D7537" s="10" t="s">
        <v>4723</v>
      </c>
      <c r="E7537" s="11" t="s">
        <v>6689</v>
      </c>
      <c r="F7537" s="10" t="s">
        <v>4729</v>
      </c>
      <c r="G7537" s="11" t="s">
        <v>4730</v>
      </c>
      <c r="H7537" s="42">
        <v>0</v>
      </c>
      <c r="I7537" s="42">
        <v>0</v>
      </c>
      <c r="J7537" s="42">
        <v>0</v>
      </c>
      <c r="K7537" s="42">
        <v>0</v>
      </c>
      <c r="N7537" s="43"/>
    </row>
    <row r="7538" spans="1:14" x14ac:dyDescent="0.3">
      <c r="A7538" s="10" t="s">
        <v>9</v>
      </c>
      <c r="B7538" s="10" t="s">
        <v>225</v>
      </c>
      <c r="C7538" s="10" t="s">
        <v>4722</v>
      </c>
      <c r="D7538" s="10" t="s">
        <v>4723</v>
      </c>
      <c r="E7538" s="11" t="s">
        <v>6689</v>
      </c>
      <c r="F7538" s="10" t="s">
        <v>4731</v>
      </c>
      <c r="G7538" s="11" t="s">
        <v>4732</v>
      </c>
      <c r="H7538" s="42">
        <v>0</v>
      </c>
      <c r="I7538" s="42">
        <v>0</v>
      </c>
      <c r="J7538" s="42">
        <v>0</v>
      </c>
      <c r="K7538" s="42">
        <v>0</v>
      </c>
      <c r="N7538" s="43"/>
    </row>
    <row r="7539" spans="1:14" x14ac:dyDescent="0.3">
      <c r="A7539" s="10" t="s">
        <v>9</v>
      </c>
      <c r="B7539" s="10" t="s">
        <v>225</v>
      </c>
      <c r="C7539" s="10" t="s">
        <v>4722</v>
      </c>
      <c r="D7539" s="10" t="s">
        <v>4723</v>
      </c>
      <c r="E7539" s="11" t="s">
        <v>6689</v>
      </c>
      <c r="F7539" s="10" t="s">
        <v>4735</v>
      </c>
      <c r="G7539" s="11" t="s">
        <v>4736</v>
      </c>
      <c r="H7539" s="42">
        <v>317442.52069999999</v>
      </c>
      <c r="I7539" s="42">
        <v>1265.8507860677501</v>
      </c>
      <c r="J7539" s="42">
        <v>4598.2909186696997</v>
      </c>
      <c r="K7539" s="42">
        <v>5864.1417047374498</v>
      </c>
      <c r="N7539" s="43"/>
    </row>
    <row r="7540" spans="1:14" x14ac:dyDescent="0.3">
      <c r="A7540" s="10" t="s">
        <v>9</v>
      </c>
      <c r="B7540" s="10" t="s">
        <v>225</v>
      </c>
      <c r="C7540" s="10" t="s">
        <v>4722</v>
      </c>
      <c r="D7540" s="10" t="s">
        <v>4723</v>
      </c>
      <c r="E7540" s="11" t="s">
        <v>6689</v>
      </c>
      <c r="F7540" s="10" t="s">
        <v>4741</v>
      </c>
      <c r="G7540" s="11" t="s">
        <v>4742</v>
      </c>
      <c r="H7540" s="42">
        <v>762325.46990000003</v>
      </c>
      <c r="I7540" s="42">
        <v>3039.88984391453</v>
      </c>
      <c r="J7540" s="42">
        <v>11042.6110382652</v>
      </c>
      <c r="K7540" s="42">
        <v>14082.5008821797</v>
      </c>
      <c r="N7540" s="43"/>
    </row>
    <row r="7541" spans="1:14" x14ac:dyDescent="0.3">
      <c r="A7541" s="10" t="s">
        <v>9</v>
      </c>
      <c r="B7541" s="10" t="s">
        <v>225</v>
      </c>
      <c r="C7541" s="10" t="s">
        <v>4743</v>
      </c>
      <c r="D7541" s="10" t="s">
        <v>4744</v>
      </c>
      <c r="E7541" s="11" t="s">
        <v>6690</v>
      </c>
      <c r="F7541" s="10" t="s">
        <v>13</v>
      </c>
      <c r="G7541" s="11" t="s">
        <v>415</v>
      </c>
      <c r="H7541" s="42">
        <v>0</v>
      </c>
      <c r="I7541" s="42">
        <v>0</v>
      </c>
      <c r="J7541" s="42">
        <v>0</v>
      </c>
      <c r="K7541" s="42">
        <v>0</v>
      </c>
      <c r="N7541" s="43"/>
    </row>
    <row r="7542" spans="1:14" x14ac:dyDescent="0.3">
      <c r="A7542" s="10" t="s">
        <v>9</v>
      </c>
      <c r="B7542" s="10" t="s">
        <v>225</v>
      </c>
      <c r="C7542" s="10" t="s">
        <v>4743</v>
      </c>
      <c r="D7542" s="10" t="s">
        <v>4744</v>
      </c>
      <c r="E7542" s="11" t="s">
        <v>6690</v>
      </c>
      <c r="F7542" s="10" t="s">
        <v>416</v>
      </c>
      <c r="G7542" s="11" t="s">
        <v>417</v>
      </c>
      <c r="H7542" s="42">
        <v>25281.008600000001</v>
      </c>
      <c r="I7542" s="42">
        <v>98.240571773465504</v>
      </c>
      <c r="J7542" s="42">
        <v>576.58084035021602</v>
      </c>
      <c r="K7542" s="42">
        <v>674.82141212368094</v>
      </c>
      <c r="N7542" s="43"/>
    </row>
    <row r="7543" spans="1:14" x14ac:dyDescent="0.3">
      <c r="A7543" s="10" t="s">
        <v>9</v>
      </c>
      <c r="B7543" s="10" t="s">
        <v>225</v>
      </c>
      <c r="C7543" s="10" t="s">
        <v>4743</v>
      </c>
      <c r="D7543" s="10" t="s">
        <v>4744</v>
      </c>
      <c r="E7543" s="11" t="s">
        <v>6690</v>
      </c>
      <c r="F7543" s="10" t="s">
        <v>4746</v>
      </c>
      <c r="G7543" s="11" t="s">
        <v>4747</v>
      </c>
      <c r="H7543" s="42">
        <v>3977.7811000000002</v>
      </c>
      <c r="I7543" s="42">
        <v>15.4574326216991</v>
      </c>
      <c r="J7543" s="42">
        <v>90.720761593565399</v>
      </c>
      <c r="K7543" s="42">
        <v>106.17819421526499</v>
      </c>
      <c r="N7543" s="43"/>
    </row>
    <row r="7544" spans="1:14" x14ac:dyDescent="0.3">
      <c r="A7544" s="10" t="s">
        <v>9</v>
      </c>
      <c r="B7544" s="10" t="s">
        <v>225</v>
      </c>
      <c r="C7544" s="10" t="s">
        <v>4743</v>
      </c>
      <c r="D7544" s="10" t="s">
        <v>4744</v>
      </c>
      <c r="E7544" s="11" t="s">
        <v>6690</v>
      </c>
      <c r="F7544" s="10" t="s">
        <v>4748</v>
      </c>
      <c r="G7544" s="11" t="s">
        <v>4749</v>
      </c>
      <c r="H7544" s="42">
        <v>568.30200000000002</v>
      </c>
      <c r="I7544" s="42">
        <v>2.67621862468439</v>
      </c>
      <c r="J7544" s="42">
        <v>0</v>
      </c>
      <c r="K7544" s="42">
        <v>2.67621862468439</v>
      </c>
      <c r="N7544" s="43"/>
    </row>
    <row r="7545" spans="1:14" x14ac:dyDescent="0.3">
      <c r="A7545" s="10" t="s">
        <v>9</v>
      </c>
      <c r="B7545" s="10" t="s">
        <v>225</v>
      </c>
      <c r="C7545" s="10" t="s">
        <v>4743</v>
      </c>
      <c r="D7545" s="10" t="s">
        <v>4744</v>
      </c>
      <c r="E7545" s="11" t="s">
        <v>6690</v>
      </c>
      <c r="F7545" s="10" t="s">
        <v>4754</v>
      </c>
      <c r="G7545" s="11" t="s">
        <v>4755</v>
      </c>
      <c r="H7545" s="42">
        <v>4596.5469999999996</v>
      </c>
      <c r="I7545" s="42">
        <v>17.861922140630099</v>
      </c>
      <c r="J7545" s="42">
        <v>104.832880063676</v>
      </c>
      <c r="K7545" s="42">
        <v>122.694802204306</v>
      </c>
      <c r="N7545" s="43"/>
    </row>
    <row r="7546" spans="1:14" x14ac:dyDescent="0.3">
      <c r="A7546" s="10" t="s">
        <v>9</v>
      </c>
      <c r="B7546" s="10" t="s">
        <v>225</v>
      </c>
      <c r="C7546" s="10" t="s">
        <v>4743</v>
      </c>
      <c r="D7546" s="10" t="s">
        <v>4750</v>
      </c>
      <c r="E7546" s="11" t="s">
        <v>6580</v>
      </c>
      <c r="F7546" s="10" t="s">
        <v>13</v>
      </c>
      <c r="G7546" s="11" t="s">
        <v>415</v>
      </c>
      <c r="H7546" s="42">
        <v>0</v>
      </c>
      <c r="I7546" s="42">
        <v>0</v>
      </c>
      <c r="J7546" s="42">
        <v>0</v>
      </c>
      <c r="K7546" s="42">
        <v>0</v>
      </c>
      <c r="N7546" s="43"/>
    </row>
    <row r="7547" spans="1:14" x14ac:dyDescent="0.3">
      <c r="A7547" s="10" t="s">
        <v>9</v>
      </c>
      <c r="B7547" s="10" t="s">
        <v>225</v>
      </c>
      <c r="C7547" s="10" t="s">
        <v>4743</v>
      </c>
      <c r="D7547" s="10" t="s">
        <v>4750</v>
      </c>
      <c r="E7547" s="11" t="s">
        <v>6580</v>
      </c>
      <c r="F7547" s="10" t="s">
        <v>416</v>
      </c>
      <c r="G7547" s="11" t="s">
        <v>417</v>
      </c>
      <c r="H7547" s="42">
        <v>62506.630400000002</v>
      </c>
      <c r="I7547" s="42">
        <v>349.69835821232999</v>
      </c>
      <c r="J7547" s="42">
        <v>798.14995301106103</v>
      </c>
      <c r="K7547" s="42">
        <v>1147.8483112233901</v>
      </c>
      <c r="N7547" s="43"/>
    </row>
    <row r="7548" spans="1:14" x14ac:dyDescent="0.3">
      <c r="A7548" s="10" t="s">
        <v>9</v>
      </c>
      <c r="B7548" s="10" t="s">
        <v>225</v>
      </c>
      <c r="C7548" s="10" t="s">
        <v>4743</v>
      </c>
      <c r="D7548" s="10" t="s">
        <v>4750</v>
      </c>
      <c r="E7548" s="11" t="s">
        <v>6580</v>
      </c>
      <c r="F7548" s="10" t="s">
        <v>4746</v>
      </c>
      <c r="G7548" s="11" t="s">
        <v>4747</v>
      </c>
      <c r="H7548" s="42">
        <v>17821.0393</v>
      </c>
      <c r="I7548" s="42">
        <v>99.701234043515498</v>
      </c>
      <c r="J7548" s="42">
        <v>227.55764617762199</v>
      </c>
      <c r="K7548" s="42">
        <v>327.25888022113702</v>
      </c>
      <c r="N7548" s="43"/>
    </row>
    <row r="7549" spans="1:14" x14ac:dyDescent="0.3">
      <c r="A7549" s="10" t="s">
        <v>9</v>
      </c>
      <c r="B7549" s="10" t="s">
        <v>225</v>
      </c>
      <c r="C7549" s="10" t="s">
        <v>4743</v>
      </c>
      <c r="D7549" s="10" t="s">
        <v>4750</v>
      </c>
      <c r="E7549" s="11" t="s">
        <v>6580</v>
      </c>
      <c r="F7549" s="10" t="s">
        <v>4748</v>
      </c>
      <c r="G7549" s="11" t="s">
        <v>4749</v>
      </c>
      <c r="H7549" s="42">
        <v>24159.323799999998</v>
      </c>
      <c r="I7549" s="42">
        <v>182.88246352413</v>
      </c>
      <c r="J7549" s="42">
        <v>0</v>
      </c>
      <c r="K7549" s="42">
        <v>182.88246352413</v>
      </c>
      <c r="N7549" s="43"/>
    </row>
    <row r="7550" spans="1:14" x14ac:dyDescent="0.3">
      <c r="A7550" s="10" t="s">
        <v>9</v>
      </c>
      <c r="B7550" s="10" t="s">
        <v>225</v>
      </c>
      <c r="C7550" s="10" t="s">
        <v>4743</v>
      </c>
      <c r="D7550" s="10" t="s">
        <v>4750</v>
      </c>
      <c r="E7550" s="11" t="s">
        <v>6580</v>
      </c>
      <c r="F7550" s="10" t="s">
        <v>4760</v>
      </c>
      <c r="G7550" s="11" t="s">
        <v>4761</v>
      </c>
      <c r="H7550" s="42">
        <v>14877.0573</v>
      </c>
      <c r="I7550" s="42">
        <v>112.617095959596</v>
      </c>
      <c r="J7550" s="42">
        <v>0</v>
      </c>
      <c r="K7550" s="42">
        <v>112.617095959596</v>
      </c>
      <c r="N7550" s="43"/>
    </row>
    <row r="7551" spans="1:14" x14ac:dyDescent="0.3">
      <c r="A7551" s="10" t="s">
        <v>9</v>
      </c>
      <c r="B7551" s="10" t="s">
        <v>225</v>
      </c>
      <c r="C7551" s="10" t="s">
        <v>4743</v>
      </c>
      <c r="D7551" s="10" t="s">
        <v>4750</v>
      </c>
      <c r="E7551" s="11" t="s">
        <v>6580</v>
      </c>
      <c r="F7551" s="10" t="s">
        <v>4754</v>
      </c>
      <c r="G7551" s="11" t="s">
        <v>4755</v>
      </c>
      <c r="H7551" s="42">
        <v>0</v>
      </c>
      <c r="I7551" s="42">
        <v>0</v>
      </c>
      <c r="J7551" s="42">
        <v>0</v>
      </c>
      <c r="K7551" s="42">
        <v>0</v>
      </c>
      <c r="N7551" s="43"/>
    </row>
    <row r="7552" spans="1:14" x14ac:dyDescent="0.3">
      <c r="A7552" s="10" t="s">
        <v>9</v>
      </c>
      <c r="B7552" s="10" t="s">
        <v>225</v>
      </c>
      <c r="C7552" s="10" t="s">
        <v>4743</v>
      </c>
      <c r="D7552" s="10" t="s">
        <v>4752</v>
      </c>
      <c r="E7552" s="11" t="s">
        <v>5435</v>
      </c>
      <c r="F7552" s="10" t="s">
        <v>13</v>
      </c>
      <c r="G7552" s="11" t="s">
        <v>415</v>
      </c>
      <c r="H7552" s="42">
        <v>0</v>
      </c>
      <c r="I7552" s="42">
        <v>0</v>
      </c>
      <c r="J7552" s="42">
        <v>0</v>
      </c>
      <c r="K7552" s="42">
        <v>0</v>
      </c>
      <c r="N7552" s="43"/>
    </row>
    <row r="7553" spans="1:14" x14ac:dyDescent="0.3">
      <c r="A7553" s="10" t="s">
        <v>9</v>
      </c>
      <c r="B7553" s="10" t="s">
        <v>225</v>
      </c>
      <c r="C7553" s="10" t="s">
        <v>4743</v>
      </c>
      <c r="D7553" s="10" t="s">
        <v>4752</v>
      </c>
      <c r="E7553" s="11" t="s">
        <v>5435</v>
      </c>
      <c r="F7553" s="10" t="s">
        <v>416</v>
      </c>
      <c r="G7553" s="11" t="s">
        <v>417</v>
      </c>
      <c r="H7553" s="42">
        <v>30080.5262</v>
      </c>
      <c r="I7553" s="42">
        <v>78.678303832273599</v>
      </c>
      <c r="J7553" s="42">
        <v>8.2465228848026602</v>
      </c>
      <c r="K7553" s="42">
        <v>86.924826717076201</v>
      </c>
      <c r="N7553" s="43"/>
    </row>
    <row r="7554" spans="1:14" x14ac:dyDescent="0.3">
      <c r="A7554" s="10" t="s">
        <v>9</v>
      </c>
      <c r="B7554" s="10" t="s">
        <v>225</v>
      </c>
      <c r="C7554" s="10" t="s">
        <v>4743</v>
      </c>
      <c r="D7554" s="10" t="s">
        <v>4752</v>
      </c>
      <c r="E7554" s="11" t="s">
        <v>5435</v>
      </c>
      <c r="F7554" s="10" t="s">
        <v>4746</v>
      </c>
      <c r="G7554" s="11" t="s">
        <v>4747</v>
      </c>
      <c r="H7554" s="42">
        <v>1964.4425000000001</v>
      </c>
      <c r="I7554" s="42">
        <v>5.1381749441484796</v>
      </c>
      <c r="J7554" s="42">
        <v>0.53854843329323498</v>
      </c>
      <c r="K7554" s="42">
        <v>5.6767233774417099</v>
      </c>
      <c r="N7554" s="43"/>
    </row>
    <row r="7555" spans="1:14" x14ac:dyDescent="0.3">
      <c r="A7555" s="10" t="s">
        <v>9</v>
      </c>
      <c r="B7555" s="10" t="s">
        <v>225</v>
      </c>
      <c r="C7555" s="10" t="s">
        <v>4743</v>
      </c>
      <c r="D7555" s="10" t="s">
        <v>4752</v>
      </c>
      <c r="E7555" s="11" t="s">
        <v>5435</v>
      </c>
      <c r="F7555" s="10" t="s">
        <v>4748</v>
      </c>
      <c r="G7555" s="11" t="s">
        <v>4749</v>
      </c>
      <c r="H7555" s="42">
        <v>13259.9871</v>
      </c>
      <c r="I7555" s="42">
        <v>34.682680873002198</v>
      </c>
      <c r="J7555" s="42">
        <v>3.6352019247293401</v>
      </c>
      <c r="K7555" s="42">
        <v>38.317882797731599</v>
      </c>
      <c r="N7555" s="43"/>
    </row>
    <row r="7556" spans="1:14" x14ac:dyDescent="0.3">
      <c r="A7556" s="10" t="s">
        <v>9</v>
      </c>
      <c r="B7556" s="10" t="s">
        <v>225</v>
      </c>
      <c r="C7556" s="10" t="s">
        <v>4743</v>
      </c>
      <c r="D7556" s="10" t="s">
        <v>4752</v>
      </c>
      <c r="E7556" s="11" t="s">
        <v>5435</v>
      </c>
      <c r="F7556" s="10" t="s">
        <v>4754</v>
      </c>
      <c r="G7556" s="11" t="s">
        <v>4755</v>
      </c>
      <c r="H7556" s="42">
        <v>18048.315699999999</v>
      </c>
      <c r="I7556" s="42">
        <v>47.2069822993641</v>
      </c>
      <c r="J7556" s="42">
        <v>4.9479137308816004</v>
      </c>
      <c r="K7556" s="42">
        <v>52.154896030245702</v>
      </c>
      <c r="N7556" s="43"/>
    </row>
    <row r="7557" spans="1:14" x14ac:dyDescent="0.3">
      <c r="A7557" s="10" t="s">
        <v>9</v>
      </c>
      <c r="B7557" s="10" t="s">
        <v>225</v>
      </c>
      <c r="C7557" s="10" t="s">
        <v>4743</v>
      </c>
      <c r="D7557" s="10" t="s">
        <v>4756</v>
      </c>
      <c r="E7557" s="11" t="s">
        <v>5630</v>
      </c>
      <c r="F7557" s="10" t="s">
        <v>13</v>
      </c>
      <c r="G7557" s="11" t="s">
        <v>415</v>
      </c>
      <c r="H7557" s="42">
        <v>0</v>
      </c>
      <c r="I7557" s="42">
        <v>0</v>
      </c>
      <c r="J7557" s="42">
        <v>0</v>
      </c>
      <c r="K7557" s="42">
        <v>0</v>
      </c>
      <c r="N7557" s="43"/>
    </row>
    <row r="7558" spans="1:14" x14ac:dyDescent="0.3">
      <c r="A7558" s="10" t="s">
        <v>9</v>
      </c>
      <c r="B7558" s="10" t="s">
        <v>225</v>
      </c>
      <c r="C7558" s="10" t="s">
        <v>4743</v>
      </c>
      <c r="D7558" s="10" t="s">
        <v>4756</v>
      </c>
      <c r="E7558" s="11" t="s">
        <v>5630</v>
      </c>
      <c r="F7558" s="10" t="s">
        <v>416</v>
      </c>
      <c r="G7558" s="11" t="s">
        <v>417</v>
      </c>
      <c r="H7558" s="42">
        <v>22608.434399999998</v>
      </c>
      <c r="I7558" s="42">
        <v>146.982112109193</v>
      </c>
      <c r="J7558" s="42">
        <v>0</v>
      </c>
      <c r="K7558" s="42">
        <v>146.982112109193</v>
      </c>
      <c r="N7558" s="43"/>
    </row>
    <row r="7559" spans="1:14" x14ac:dyDescent="0.3">
      <c r="A7559" s="10" t="s">
        <v>9</v>
      </c>
      <c r="B7559" s="10" t="s">
        <v>225</v>
      </c>
      <c r="C7559" s="10" t="s">
        <v>4743</v>
      </c>
      <c r="D7559" s="10" t="s">
        <v>4756</v>
      </c>
      <c r="E7559" s="11" t="s">
        <v>5630</v>
      </c>
      <c r="F7559" s="10" t="s">
        <v>4746</v>
      </c>
      <c r="G7559" s="11" t="s">
        <v>4747</v>
      </c>
      <c r="H7559" s="42">
        <v>0</v>
      </c>
      <c r="I7559" s="42">
        <v>0</v>
      </c>
      <c r="J7559" s="42">
        <v>0</v>
      </c>
      <c r="K7559" s="42">
        <v>0</v>
      </c>
      <c r="N7559" s="43"/>
    </row>
    <row r="7560" spans="1:14" x14ac:dyDescent="0.3">
      <c r="A7560" s="10" t="s">
        <v>9</v>
      </c>
      <c r="B7560" s="10" t="s">
        <v>225</v>
      </c>
      <c r="C7560" s="10" t="s">
        <v>4743</v>
      </c>
      <c r="D7560" s="10" t="s">
        <v>4756</v>
      </c>
      <c r="E7560" s="11" t="s">
        <v>5630</v>
      </c>
      <c r="F7560" s="10" t="s">
        <v>4748</v>
      </c>
      <c r="G7560" s="11" t="s">
        <v>4749</v>
      </c>
      <c r="H7560" s="42">
        <v>25169.981100000001</v>
      </c>
      <c r="I7560" s="42">
        <v>163.63525781614601</v>
      </c>
      <c r="J7560" s="42">
        <v>0</v>
      </c>
      <c r="K7560" s="42">
        <v>163.63525781614601</v>
      </c>
      <c r="N7560" s="43"/>
    </row>
    <row r="7561" spans="1:14" x14ac:dyDescent="0.3">
      <c r="A7561" s="10" t="s">
        <v>9</v>
      </c>
      <c r="B7561" s="10" t="s">
        <v>225</v>
      </c>
      <c r="C7561" s="10" t="s">
        <v>4743</v>
      </c>
      <c r="D7561" s="10" t="s">
        <v>4756</v>
      </c>
      <c r="E7561" s="11" t="s">
        <v>5630</v>
      </c>
      <c r="F7561" s="10" t="s">
        <v>4754</v>
      </c>
      <c r="G7561" s="11" t="s">
        <v>4755</v>
      </c>
      <c r="H7561" s="42">
        <v>4788.9786999999997</v>
      </c>
      <c r="I7561" s="42">
        <v>31.134141973868399</v>
      </c>
      <c r="J7561" s="42">
        <v>0</v>
      </c>
      <c r="K7561" s="42">
        <v>31.134141973868399</v>
      </c>
      <c r="N7561" s="43"/>
    </row>
    <row r="7562" spans="1:14" x14ac:dyDescent="0.3">
      <c r="A7562" s="10" t="s">
        <v>9</v>
      </c>
      <c r="B7562" s="10" t="s">
        <v>225</v>
      </c>
      <c r="C7562" s="10" t="s">
        <v>4743</v>
      </c>
      <c r="D7562" s="10" t="s">
        <v>4758</v>
      </c>
      <c r="E7562" s="11" t="s">
        <v>4757</v>
      </c>
      <c r="F7562" s="10" t="s">
        <v>13</v>
      </c>
      <c r="G7562" s="11" t="s">
        <v>415</v>
      </c>
      <c r="H7562" s="42">
        <v>0</v>
      </c>
      <c r="I7562" s="42">
        <v>0</v>
      </c>
      <c r="J7562" s="42">
        <v>0</v>
      </c>
      <c r="K7562" s="42">
        <v>0</v>
      </c>
      <c r="N7562" s="43"/>
    </row>
    <row r="7563" spans="1:14" x14ac:dyDescent="0.3">
      <c r="A7563" s="10" t="s">
        <v>9</v>
      </c>
      <c r="B7563" s="10" t="s">
        <v>225</v>
      </c>
      <c r="C7563" s="10" t="s">
        <v>4743</v>
      </c>
      <c r="D7563" s="10" t="s">
        <v>4758</v>
      </c>
      <c r="E7563" s="11" t="s">
        <v>4757</v>
      </c>
      <c r="F7563" s="10" t="s">
        <v>416</v>
      </c>
      <c r="G7563" s="11" t="s">
        <v>417</v>
      </c>
      <c r="H7563" s="42">
        <v>16490.906800000001</v>
      </c>
      <c r="I7563" s="42">
        <v>72.923499560632706</v>
      </c>
      <c r="J7563" s="42">
        <v>0.54928843226788404</v>
      </c>
      <c r="K7563" s="42">
        <v>73.472787992900606</v>
      </c>
      <c r="N7563" s="43"/>
    </row>
    <row r="7564" spans="1:14" x14ac:dyDescent="0.3">
      <c r="A7564" s="10" t="s">
        <v>9</v>
      </c>
      <c r="B7564" s="10" t="s">
        <v>225</v>
      </c>
      <c r="C7564" s="10" t="s">
        <v>4743</v>
      </c>
      <c r="D7564" s="10" t="s">
        <v>4758</v>
      </c>
      <c r="E7564" s="11" t="s">
        <v>4757</v>
      </c>
      <c r="F7564" s="10" t="s">
        <v>4746</v>
      </c>
      <c r="G7564" s="11" t="s">
        <v>4747</v>
      </c>
      <c r="H7564" s="42">
        <v>2862.0581999999999</v>
      </c>
      <c r="I7564" s="42">
        <v>12.6561445518453</v>
      </c>
      <c r="J7564" s="42">
        <v>9.5331050228310496E-2</v>
      </c>
      <c r="K7564" s="42">
        <v>12.7514756020737</v>
      </c>
      <c r="N7564" s="43"/>
    </row>
    <row r="7565" spans="1:14" x14ac:dyDescent="0.3">
      <c r="A7565" s="10" t="s">
        <v>9</v>
      </c>
      <c r="B7565" s="10" t="s">
        <v>225</v>
      </c>
      <c r="C7565" s="10" t="s">
        <v>4743</v>
      </c>
      <c r="D7565" s="10" t="s">
        <v>4758</v>
      </c>
      <c r="E7565" s="11" t="s">
        <v>4757</v>
      </c>
      <c r="F7565" s="10" t="s">
        <v>4748</v>
      </c>
      <c r="G7565" s="11" t="s">
        <v>4749</v>
      </c>
      <c r="H7565" s="42">
        <v>54794.1878</v>
      </c>
      <c r="I7565" s="42">
        <v>286.87260984182802</v>
      </c>
      <c r="J7565" s="42">
        <v>0</v>
      </c>
      <c r="K7565" s="42">
        <v>286.87260984182802</v>
      </c>
      <c r="N7565" s="43"/>
    </row>
    <row r="7566" spans="1:14" x14ac:dyDescent="0.3">
      <c r="A7566" s="10" t="s">
        <v>9</v>
      </c>
      <c r="B7566" s="10" t="s">
        <v>225</v>
      </c>
      <c r="C7566" s="10" t="s">
        <v>4743</v>
      </c>
      <c r="D7566" s="10" t="s">
        <v>4758</v>
      </c>
      <c r="E7566" s="11" t="s">
        <v>4757</v>
      </c>
      <c r="F7566" s="10" t="s">
        <v>4754</v>
      </c>
      <c r="G7566" s="11" t="s">
        <v>4755</v>
      </c>
      <c r="H7566" s="42">
        <v>2998.3467000000001</v>
      </c>
      <c r="I7566" s="42">
        <v>13.258818101933199</v>
      </c>
      <c r="J7566" s="42">
        <v>9.9870624048706294E-2</v>
      </c>
      <c r="K7566" s="42">
        <v>13.358688725981899</v>
      </c>
      <c r="N7566" s="43"/>
    </row>
    <row r="7567" spans="1:14" x14ac:dyDescent="0.3">
      <c r="A7567" s="10" t="s">
        <v>9</v>
      </c>
      <c r="B7567" s="10" t="s">
        <v>225</v>
      </c>
      <c r="C7567" s="10" t="s">
        <v>4743</v>
      </c>
      <c r="D7567" s="10" t="s">
        <v>4762</v>
      </c>
      <c r="E7567" s="11" t="s">
        <v>5070</v>
      </c>
      <c r="F7567" s="10" t="s">
        <v>416</v>
      </c>
      <c r="G7567" s="11" t="s">
        <v>417</v>
      </c>
      <c r="H7567" s="42">
        <v>28431.041399999998</v>
      </c>
      <c r="I7567" s="42">
        <v>146.38444839857701</v>
      </c>
      <c r="J7567" s="42">
        <v>0</v>
      </c>
      <c r="K7567" s="42">
        <v>146.38444839857701</v>
      </c>
      <c r="N7567" s="43"/>
    </row>
    <row r="7568" spans="1:14" x14ac:dyDescent="0.3">
      <c r="A7568" s="10" t="s">
        <v>9</v>
      </c>
      <c r="B7568" s="10" t="s">
        <v>225</v>
      </c>
      <c r="C7568" s="10" t="s">
        <v>4743</v>
      </c>
      <c r="D7568" s="10" t="s">
        <v>4762</v>
      </c>
      <c r="E7568" s="11" t="s">
        <v>5070</v>
      </c>
      <c r="F7568" s="10" t="s">
        <v>4746</v>
      </c>
      <c r="G7568" s="11" t="s">
        <v>4747</v>
      </c>
      <c r="H7568" s="42">
        <v>10310.1579</v>
      </c>
      <c r="I7568" s="42">
        <v>53.0844702983849</v>
      </c>
      <c r="J7568" s="42">
        <v>0</v>
      </c>
      <c r="K7568" s="42">
        <v>53.0844702983849</v>
      </c>
      <c r="N7568" s="43"/>
    </row>
    <row r="7569" spans="1:14" x14ac:dyDescent="0.3">
      <c r="A7569" s="10" t="s">
        <v>9</v>
      </c>
      <c r="B7569" s="10" t="s">
        <v>225</v>
      </c>
      <c r="C7569" s="10" t="s">
        <v>4743</v>
      </c>
      <c r="D7569" s="10" t="s">
        <v>4762</v>
      </c>
      <c r="E7569" s="11" t="s">
        <v>5070</v>
      </c>
      <c r="F7569" s="10" t="s">
        <v>4748</v>
      </c>
      <c r="G7569" s="11" t="s">
        <v>4749</v>
      </c>
      <c r="H7569" s="42">
        <v>58424.227899999998</v>
      </c>
      <c r="I7569" s="42">
        <v>300.81199835751403</v>
      </c>
      <c r="J7569" s="42">
        <v>0</v>
      </c>
      <c r="K7569" s="42">
        <v>300.81199835751403</v>
      </c>
      <c r="N7569" s="43"/>
    </row>
    <row r="7570" spans="1:14" x14ac:dyDescent="0.3">
      <c r="A7570" s="10" t="s">
        <v>9</v>
      </c>
      <c r="B7570" s="10" t="s">
        <v>225</v>
      </c>
      <c r="C7570" s="10" t="s">
        <v>4743</v>
      </c>
      <c r="D7570" s="10" t="s">
        <v>4762</v>
      </c>
      <c r="E7570" s="11" t="s">
        <v>5070</v>
      </c>
      <c r="F7570" s="10" t="s">
        <v>4817</v>
      </c>
      <c r="G7570" s="11" t="s">
        <v>4818</v>
      </c>
      <c r="H7570" s="42">
        <v>107788.014</v>
      </c>
      <c r="I7570" s="42">
        <v>554.97400766493297</v>
      </c>
      <c r="J7570" s="42">
        <v>0</v>
      </c>
      <c r="K7570" s="42">
        <v>554.97400766493297</v>
      </c>
      <c r="N7570" s="43"/>
    </row>
    <row r="7571" spans="1:14" x14ac:dyDescent="0.3">
      <c r="A7571" s="10" t="s">
        <v>9</v>
      </c>
      <c r="B7571" s="10" t="s">
        <v>225</v>
      </c>
      <c r="C7571" s="10" t="s">
        <v>4743</v>
      </c>
      <c r="D7571" s="10" t="s">
        <v>4762</v>
      </c>
      <c r="E7571" s="11" t="s">
        <v>5070</v>
      </c>
      <c r="F7571" s="10" t="s">
        <v>4760</v>
      </c>
      <c r="G7571" s="11" t="s">
        <v>4761</v>
      </c>
      <c r="H7571" s="42">
        <v>18901.956099999999</v>
      </c>
      <c r="I7571" s="42">
        <v>97.321528880372298</v>
      </c>
      <c r="J7571" s="42">
        <v>0</v>
      </c>
      <c r="K7571" s="42">
        <v>97.321528880372298</v>
      </c>
      <c r="N7571" s="43"/>
    </row>
    <row r="7572" spans="1:14" x14ac:dyDescent="0.3">
      <c r="A7572" s="10" t="s">
        <v>9</v>
      </c>
      <c r="B7572" s="10" t="s">
        <v>225</v>
      </c>
      <c r="C7572" s="10" t="s">
        <v>4743</v>
      </c>
      <c r="D7572" s="10" t="s">
        <v>4762</v>
      </c>
      <c r="E7572" s="11" t="s">
        <v>5070</v>
      </c>
      <c r="F7572" s="10" t="s">
        <v>4754</v>
      </c>
      <c r="G7572" s="11" t="s">
        <v>4755</v>
      </c>
      <c r="H7572" s="42">
        <v>25462.9656</v>
      </c>
      <c r="I7572" s="42">
        <v>131.10255543388999</v>
      </c>
      <c r="J7572" s="42">
        <v>0</v>
      </c>
      <c r="K7572" s="42">
        <v>131.10255543388999</v>
      </c>
      <c r="N7572" s="43"/>
    </row>
    <row r="7573" spans="1:14" x14ac:dyDescent="0.3">
      <c r="A7573" s="10" t="s">
        <v>9</v>
      </c>
      <c r="B7573" s="10" t="s">
        <v>225</v>
      </c>
      <c r="C7573" s="10" t="s">
        <v>4743</v>
      </c>
      <c r="D7573" s="10" t="s">
        <v>4766</v>
      </c>
      <c r="E7573" s="11" t="s">
        <v>5477</v>
      </c>
      <c r="F7573" s="10" t="s">
        <v>416</v>
      </c>
      <c r="G7573" s="11" t="s">
        <v>417</v>
      </c>
      <c r="H7573" s="42">
        <v>118193.1685</v>
      </c>
      <c r="I7573" s="42">
        <v>233.22322736252599</v>
      </c>
      <c r="J7573" s="42">
        <v>140.399582287149</v>
      </c>
      <c r="K7573" s="42">
        <v>373.62280964967499</v>
      </c>
      <c r="N7573" s="43"/>
    </row>
    <row r="7574" spans="1:14" x14ac:dyDescent="0.3">
      <c r="A7574" s="10" t="s">
        <v>9</v>
      </c>
      <c r="B7574" s="10" t="s">
        <v>225</v>
      </c>
      <c r="C7574" s="10" t="s">
        <v>4743</v>
      </c>
      <c r="D7574" s="10" t="s">
        <v>4766</v>
      </c>
      <c r="E7574" s="11" t="s">
        <v>5477</v>
      </c>
      <c r="F7574" s="10" t="s">
        <v>4746</v>
      </c>
      <c r="G7574" s="11" t="s">
        <v>4747</v>
      </c>
      <c r="H7574" s="42">
        <v>14873.747100000001</v>
      </c>
      <c r="I7574" s="42">
        <v>29.349439847868499</v>
      </c>
      <c r="J7574" s="42">
        <v>17.668262040630001</v>
      </c>
      <c r="K7574" s="42">
        <v>47.017701888498401</v>
      </c>
      <c r="N7574" s="43"/>
    </row>
    <row r="7575" spans="1:14" x14ac:dyDescent="0.3">
      <c r="A7575" s="10" t="s">
        <v>9</v>
      </c>
      <c r="B7575" s="10" t="s">
        <v>225</v>
      </c>
      <c r="C7575" s="10" t="s">
        <v>4743</v>
      </c>
      <c r="D7575" s="10" t="s">
        <v>4766</v>
      </c>
      <c r="E7575" s="11" t="s">
        <v>5477</v>
      </c>
      <c r="F7575" s="10" t="s">
        <v>4748</v>
      </c>
      <c r="G7575" s="11" t="s">
        <v>4749</v>
      </c>
      <c r="H7575" s="42">
        <v>74235.434200000003</v>
      </c>
      <c r="I7575" s="42">
        <v>143.92149078933301</v>
      </c>
      <c r="J7575" s="42">
        <v>0</v>
      </c>
      <c r="K7575" s="42">
        <v>143.92149078933301</v>
      </c>
      <c r="N7575" s="43"/>
    </row>
    <row r="7576" spans="1:14" x14ac:dyDescent="0.3">
      <c r="A7576" s="10" t="s">
        <v>9</v>
      </c>
      <c r="B7576" s="10" t="s">
        <v>225</v>
      </c>
      <c r="C7576" s="10" t="s">
        <v>4743</v>
      </c>
      <c r="D7576" s="10" t="s">
        <v>4766</v>
      </c>
      <c r="E7576" s="11" t="s">
        <v>5477</v>
      </c>
      <c r="F7576" s="10" t="s">
        <v>4833</v>
      </c>
      <c r="G7576" s="11" t="s">
        <v>4834</v>
      </c>
      <c r="H7576" s="42">
        <v>102807.14780000001</v>
      </c>
      <c r="I7576" s="42">
        <v>199.31395459828599</v>
      </c>
      <c r="J7576" s="42">
        <v>0</v>
      </c>
      <c r="K7576" s="42">
        <v>199.31395459828599</v>
      </c>
      <c r="N7576" s="43"/>
    </row>
    <row r="7577" spans="1:14" x14ac:dyDescent="0.3">
      <c r="A7577" s="10" t="s">
        <v>9</v>
      </c>
      <c r="B7577" s="10" t="s">
        <v>225</v>
      </c>
      <c r="C7577" s="10" t="s">
        <v>4743</v>
      </c>
      <c r="D7577" s="10" t="s">
        <v>4766</v>
      </c>
      <c r="E7577" s="11" t="s">
        <v>5477</v>
      </c>
      <c r="F7577" s="10" t="s">
        <v>4817</v>
      </c>
      <c r="G7577" s="11" t="s">
        <v>4818</v>
      </c>
      <c r="H7577" s="42">
        <v>95409.114799999996</v>
      </c>
      <c r="I7577" s="42">
        <v>184.97126307632499</v>
      </c>
      <c r="J7577" s="42">
        <v>0</v>
      </c>
      <c r="K7577" s="42">
        <v>184.97126307632499</v>
      </c>
      <c r="N7577" s="43"/>
    </row>
    <row r="7578" spans="1:14" x14ac:dyDescent="0.3">
      <c r="A7578" s="10" t="s">
        <v>9</v>
      </c>
      <c r="B7578" s="10" t="s">
        <v>225</v>
      </c>
      <c r="C7578" s="10" t="s">
        <v>4743</v>
      </c>
      <c r="D7578" s="10" t="s">
        <v>4766</v>
      </c>
      <c r="E7578" s="11" t="s">
        <v>5477</v>
      </c>
      <c r="F7578" s="10" t="s">
        <v>4760</v>
      </c>
      <c r="G7578" s="11" t="s">
        <v>4761</v>
      </c>
      <c r="H7578" s="42">
        <v>70153.760899999994</v>
      </c>
      <c r="I7578" s="42">
        <v>136.00828167376901</v>
      </c>
      <c r="J7578" s="42">
        <v>0</v>
      </c>
      <c r="K7578" s="42">
        <v>136.00828167376901</v>
      </c>
      <c r="N7578" s="43"/>
    </row>
    <row r="7579" spans="1:14" x14ac:dyDescent="0.3">
      <c r="A7579" s="10" t="s">
        <v>9</v>
      </c>
      <c r="B7579" s="10" t="s">
        <v>225</v>
      </c>
      <c r="C7579" s="10" t="s">
        <v>4743</v>
      </c>
      <c r="D7579" s="10" t="s">
        <v>4766</v>
      </c>
      <c r="E7579" s="11" t="s">
        <v>5477</v>
      </c>
      <c r="F7579" s="10" t="s">
        <v>4754</v>
      </c>
      <c r="G7579" s="11" t="s">
        <v>4755</v>
      </c>
      <c r="H7579" s="42">
        <v>5046.4498999999996</v>
      </c>
      <c r="I7579" s="42">
        <v>9.9578456626696497</v>
      </c>
      <c r="J7579" s="42">
        <v>5.9945889066423197</v>
      </c>
      <c r="K7579" s="42">
        <v>15.952434569312</v>
      </c>
      <c r="N7579" s="43"/>
    </row>
    <row r="7580" spans="1:14" x14ac:dyDescent="0.3">
      <c r="A7580" s="10" t="s">
        <v>9</v>
      </c>
      <c r="B7580" s="10" t="s">
        <v>225</v>
      </c>
      <c r="C7580" s="10" t="s">
        <v>4743</v>
      </c>
      <c r="D7580" s="10" t="s">
        <v>4768</v>
      </c>
      <c r="E7580" s="11" t="s">
        <v>4837</v>
      </c>
      <c r="F7580" s="10" t="s">
        <v>13</v>
      </c>
      <c r="G7580" s="11" t="s">
        <v>415</v>
      </c>
      <c r="H7580" s="42">
        <v>0</v>
      </c>
      <c r="I7580" s="42">
        <v>0</v>
      </c>
      <c r="J7580" s="42">
        <v>0</v>
      </c>
      <c r="K7580" s="42">
        <v>0</v>
      </c>
      <c r="N7580" s="43"/>
    </row>
    <row r="7581" spans="1:14" x14ac:dyDescent="0.3">
      <c r="A7581" s="10" t="s">
        <v>9</v>
      </c>
      <c r="B7581" s="10" t="s">
        <v>225</v>
      </c>
      <c r="C7581" s="10" t="s">
        <v>4743</v>
      </c>
      <c r="D7581" s="10" t="s">
        <v>4768</v>
      </c>
      <c r="E7581" s="11" t="s">
        <v>4837</v>
      </c>
      <c r="F7581" s="10" t="s">
        <v>416</v>
      </c>
      <c r="G7581" s="11" t="s">
        <v>417</v>
      </c>
      <c r="H7581" s="42">
        <v>81520.502600000007</v>
      </c>
      <c r="I7581" s="42">
        <v>174.06872160427301</v>
      </c>
      <c r="J7581" s="42">
        <v>4000.7191289806101</v>
      </c>
      <c r="K7581" s="42">
        <v>4174.7878505848803</v>
      </c>
      <c r="N7581" s="43"/>
    </row>
    <row r="7582" spans="1:14" x14ac:dyDescent="0.3">
      <c r="A7582" s="10" t="s">
        <v>9</v>
      </c>
      <c r="B7582" s="10" t="s">
        <v>225</v>
      </c>
      <c r="C7582" s="10" t="s">
        <v>4743</v>
      </c>
      <c r="D7582" s="10" t="s">
        <v>4768</v>
      </c>
      <c r="E7582" s="11" t="s">
        <v>4837</v>
      </c>
      <c r="F7582" s="10" t="s">
        <v>4746</v>
      </c>
      <c r="G7582" s="11" t="s">
        <v>4747</v>
      </c>
      <c r="H7582" s="42">
        <v>17430.370699999999</v>
      </c>
      <c r="I7582" s="42">
        <v>37.218641132492699</v>
      </c>
      <c r="J7582" s="42">
        <v>855.41691902545904</v>
      </c>
      <c r="K7582" s="42">
        <v>892.635560157952</v>
      </c>
      <c r="N7582" s="43"/>
    </row>
    <row r="7583" spans="1:14" x14ac:dyDescent="0.3">
      <c r="A7583" s="10" t="s">
        <v>9</v>
      </c>
      <c r="B7583" s="10" t="s">
        <v>225</v>
      </c>
      <c r="C7583" s="10" t="s">
        <v>4743</v>
      </c>
      <c r="D7583" s="10" t="s">
        <v>4768</v>
      </c>
      <c r="E7583" s="11" t="s">
        <v>4837</v>
      </c>
      <c r="F7583" s="10" t="s">
        <v>4748</v>
      </c>
      <c r="G7583" s="11" t="s">
        <v>4749</v>
      </c>
      <c r="H7583" s="42">
        <v>5171.9957999999997</v>
      </c>
      <c r="I7583" s="42">
        <v>11.9377172843555</v>
      </c>
      <c r="J7583" s="42">
        <v>6.3075270580518197</v>
      </c>
      <c r="K7583" s="42">
        <v>18.2452443424073</v>
      </c>
      <c r="N7583" s="43"/>
    </row>
    <row r="7584" spans="1:14" x14ac:dyDescent="0.3">
      <c r="A7584" s="10" t="s">
        <v>9</v>
      </c>
      <c r="B7584" s="10" t="s">
        <v>225</v>
      </c>
      <c r="C7584" s="10" t="s">
        <v>4743</v>
      </c>
      <c r="D7584" s="10" t="s">
        <v>4768</v>
      </c>
      <c r="E7584" s="11" t="s">
        <v>4837</v>
      </c>
      <c r="F7584" s="10" t="s">
        <v>4760</v>
      </c>
      <c r="G7584" s="11" t="s">
        <v>4761</v>
      </c>
      <c r="H7584" s="42">
        <v>27239.178100000001</v>
      </c>
      <c r="I7584" s="42">
        <v>62.8719776976058</v>
      </c>
      <c r="J7584" s="42">
        <v>33.2196425057396</v>
      </c>
      <c r="K7584" s="42">
        <v>96.0916202033454</v>
      </c>
      <c r="N7584" s="43"/>
    </row>
    <row r="7585" spans="1:14" x14ac:dyDescent="0.3">
      <c r="A7585" s="10" t="s">
        <v>9</v>
      </c>
      <c r="B7585" s="10" t="s">
        <v>225</v>
      </c>
      <c r="C7585" s="10" t="s">
        <v>4743</v>
      </c>
      <c r="D7585" s="10" t="s">
        <v>4768</v>
      </c>
      <c r="E7585" s="11" t="s">
        <v>4837</v>
      </c>
      <c r="F7585" s="10" t="s">
        <v>4754</v>
      </c>
      <c r="G7585" s="11" t="s">
        <v>4755</v>
      </c>
      <c r="H7585" s="42">
        <v>5095.0313999999998</v>
      </c>
      <c r="I7585" s="42">
        <v>10.8792951002671</v>
      </c>
      <c r="J7585" s="42">
        <v>250.04494556128799</v>
      </c>
      <c r="K7585" s="42">
        <v>260.92424066155502</v>
      </c>
      <c r="N7585" s="43"/>
    </row>
    <row r="7586" spans="1:14" x14ac:dyDescent="0.3">
      <c r="A7586" s="10" t="s">
        <v>9</v>
      </c>
      <c r="B7586" s="10" t="s">
        <v>225</v>
      </c>
      <c r="C7586" s="10" t="s">
        <v>4743</v>
      </c>
      <c r="D7586" s="10" t="s">
        <v>4770</v>
      </c>
      <c r="E7586" s="11" t="s">
        <v>5279</v>
      </c>
      <c r="F7586" s="10" t="s">
        <v>416</v>
      </c>
      <c r="G7586" s="11" t="s">
        <v>417</v>
      </c>
      <c r="H7586" s="42">
        <v>37592.9519</v>
      </c>
      <c r="I7586" s="42">
        <v>165.375591218061</v>
      </c>
      <c r="J7586" s="42">
        <v>817.42482603348901</v>
      </c>
      <c r="K7586" s="42">
        <v>982.80041725155002</v>
      </c>
      <c r="N7586" s="43"/>
    </row>
    <row r="7587" spans="1:14" x14ac:dyDescent="0.3">
      <c r="A7587" s="10" t="s">
        <v>9</v>
      </c>
      <c r="B7587" s="10" t="s">
        <v>225</v>
      </c>
      <c r="C7587" s="10" t="s">
        <v>4743</v>
      </c>
      <c r="D7587" s="10" t="s">
        <v>4770</v>
      </c>
      <c r="E7587" s="11" t="s">
        <v>5279</v>
      </c>
      <c r="F7587" s="10" t="s">
        <v>4746</v>
      </c>
      <c r="G7587" s="11" t="s">
        <v>4747</v>
      </c>
      <c r="H7587" s="42">
        <v>107.10250000000001</v>
      </c>
      <c r="I7587" s="42">
        <v>0.47115553053578801</v>
      </c>
      <c r="J7587" s="42">
        <v>2.3288456582150698</v>
      </c>
      <c r="K7587" s="42">
        <v>2.8000011887508598</v>
      </c>
      <c r="N7587" s="43"/>
    </row>
    <row r="7588" spans="1:14" x14ac:dyDescent="0.3">
      <c r="A7588" s="10" t="s">
        <v>9</v>
      </c>
      <c r="B7588" s="10" t="s">
        <v>225</v>
      </c>
      <c r="C7588" s="10" t="s">
        <v>4743</v>
      </c>
      <c r="D7588" s="10" t="s">
        <v>4770</v>
      </c>
      <c r="E7588" s="11" t="s">
        <v>5279</v>
      </c>
      <c r="F7588" s="10" t="s">
        <v>4748</v>
      </c>
      <c r="G7588" s="11" t="s">
        <v>4749</v>
      </c>
      <c r="H7588" s="42">
        <v>68781.344700000001</v>
      </c>
      <c r="I7588" s="42">
        <v>318.28712976616799</v>
      </c>
      <c r="J7588" s="42">
        <v>11.4618100995374</v>
      </c>
      <c r="K7588" s="42">
        <v>329.74893986570498</v>
      </c>
      <c r="N7588" s="43"/>
    </row>
    <row r="7589" spans="1:14" x14ac:dyDescent="0.3">
      <c r="A7589" s="10" t="s">
        <v>9</v>
      </c>
      <c r="B7589" s="10" t="s">
        <v>225</v>
      </c>
      <c r="C7589" s="10" t="s">
        <v>4743</v>
      </c>
      <c r="D7589" s="10" t="s">
        <v>4770</v>
      </c>
      <c r="E7589" s="11" t="s">
        <v>5279</v>
      </c>
      <c r="F7589" s="10" t="s">
        <v>4833</v>
      </c>
      <c r="G7589" s="11" t="s">
        <v>4834</v>
      </c>
      <c r="H7589" s="42">
        <v>72234.801300000006</v>
      </c>
      <c r="I7589" s="42">
        <v>334.26807352011798</v>
      </c>
      <c r="J7589" s="42">
        <v>0</v>
      </c>
      <c r="K7589" s="42">
        <v>334.26807352011798</v>
      </c>
      <c r="N7589" s="43"/>
    </row>
    <row r="7590" spans="1:14" x14ac:dyDescent="0.3">
      <c r="A7590" s="10" t="s">
        <v>9</v>
      </c>
      <c r="B7590" s="10" t="s">
        <v>225</v>
      </c>
      <c r="C7590" s="10" t="s">
        <v>4743</v>
      </c>
      <c r="D7590" s="10" t="s">
        <v>4770</v>
      </c>
      <c r="E7590" s="11" t="s">
        <v>5279</v>
      </c>
      <c r="F7590" s="10" t="s">
        <v>4760</v>
      </c>
      <c r="G7590" s="11" t="s">
        <v>4761</v>
      </c>
      <c r="H7590" s="42">
        <v>13430.1091</v>
      </c>
      <c r="I7590" s="42">
        <v>62.148114598693901</v>
      </c>
      <c r="J7590" s="42">
        <v>2.2380103402164999</v>
      </c>
      <c r="K7590" s="42">
        <v>64.386124938910399</v>
      </c>
      <c r="N7590" s="43"/>
    </row>
    <row r="7591" spans="1:14" x14ac:dyDescent="0.3">
      <c r="A7591" s="10" t="s">
        <v>9</v>
      </c>
      <c r="B7591" s="10" t="s">
        <v>225</v>
      </c>
      <c r="C7591" s="10" t="s">
        <v>4743</v>
      </c>
      <c r="D7591" s="10" t="s">
        <v>4770</v>
      </c>
      <c r="E7591" s="11" t="s">
        <v>5279</v>
      </c>
      <c r="F7591" s="10" t="s">
        <v>4754</v>
      </c>
      <c r="G7591" s="11" t="s">
        <v>4755</v>
      </c>
      <c r="H7591" s="42">
        <v>9103.7062999999998</v>
      </c>
      <c r="I7591" s="42">
        <v>40.048220095542</v>
      </c>
      <c r="J7591" s="42">
        <v>197.951880948281</v>
      </c>
      <c r="K7591" s="42">
        <v>238.00010104382301</v>
      </c>
      <c r="N7591" s="43"/>
    </row>
    <row r="7592" spans="1:14" x14ac:dyDescent="0.3">
      <c r="A7592" s="10" t="s">
        <v>9</v>
      </c>
      <c r="B7592" s="10" t="s">
        <v>225</v>
      </c>
      <c r="C7592" s="10" t="s">
        <v>4743</v>
      </c>
      <c r="D7592" s="10" t="s">
        <v>4772</v>
      </c>
      <c r="E7592" s="11" t="s">
        <v>6691</v>
      </c>
      <c r="F7592" s="10" t="s">
        <v>13</v>
      </c>
      <c r="G7592" s="11" t="s">
        <v>415</v>
      </c>
      <c r="H7592" s="42">
        <v>0</v>
      </c>
      <c r="I7592" s="42">
        <v>0</v>
      </c>
      <c r="J7592" s="42">
        <v>0</v>
      </c>
      <c r="K7592" s="42">
        <v>0</v>
      </c>
      <c r="N7592" s="43"/>
    </row>
    <row r="7593" spans="1:14" x14ac:dyDescent="0.3">
      <c r="A7593" s="10" t="s">
        <v>9</v>
      </c>
      <c r="B7593" s="10" t="s">
        <v>225</v>
      </c>
      <c r="C7593" s="10" t="s">
        <v>4743</v>
      </c>
      <c r="D7593" s="10" t="s">
        <v>4772</v>
      </c>
      <c r="E7593" s="11" t="s">
        <v>6691</v>
      </c>
      <c r="F7593" s="10" t="s">
        <v>416</v>
      </c>
      <c r="G7593" s="11" t="s">
        <v>417</v>
      </c>
      <c r="H7593" s="42">
        <v>10857.4503</v>
      </c>
      <c r="I7593" s="42">
        <v>43.6523827656724</v>
      </c>
      <c r="J7593" s="42">
        <v>0</v>
      </c>
      <c r="K7593" s="42">
        <v>43.6523827656724</v>
      </c>
      <c r="N7593" s="43"/>
    </row>
    <row r="7594" spans="1:14" x14ac:dyDescent="0.3">
      <c r="A7594" s="10" t="s">
        <v>9</v>
      </c>
      <c r="B7594" s="10" t="s">
        <v>225</v>
      </c>
      <c r="C7594" s="10" t="s">
        <v>4743</v>
      </c>
      <c r="D7594" s="10" t="s">
        <v>4772</v>
      </c>
      <c r="E7594" s="11" t="s">
        <v>6691</v>
      </c>
      <c r="F7594" s="10" t="s">
        <v>4746</v>
      </c>
      <c r="G7594" s="11" t="s">
        <v>4747</v>
      </c>
      <c r="H7594" s="42">
        <v>1000.0282999999999</v>
      </c>
      <c r="I7594" s="42">
        <v>4.0206142021013997</v>
      </c>
      <c r="J7594" s="42">
        <v>0</v>
      </c>
      <c r="K7594" s="42">
        <v>4.0206142021013997</v>
      </c>
      <c r="N7594" s="43"/>
    </row>
    <row r="7595" spans="1:14" x14ac:dyDescent="0.3">
      <c r="A7595" s="10" t="s">
        <v>9</v>
      </c>
      <c r="B7595" s="10" t="s">
        <v>225</v>
      </c>
      <c r="C7595" s="10" t="s">
        <v>4743</v>
      </c>
      <c r="D7595" s="10" t="s">
        <v>4772</v>
      </c>
      <c r="E7595" s="11" t="s">
        <v>6691</v>
      </c>
      <c r="F7595" s="10" t="s">
        <v>4748</v>
      </c>
      <c r="G7595" s="11" t="s">
        <v>4749</v>
      </c>
      <c r="H7595" s="42">
        <v>35858.158199999998</v>
      </c>
      <c r="I7595" s="42">
        <v>144.167737818207</v>
      </c>
      <c r="J7595" s="42">
        <v>0</v>
      </c>
      <c r="K7595" s="42">
        <v>144.167737818207</v>
      </c>
      <c r="N7595" s="43"/>
    </row>
    <row r="7596" spans="1:14" x14ac:dyDescent="0.3">
      <c r="A7596" s="10" t="s">
        <v>9</v>
      </c>
      <c r="B7596" s="10" t="s">
        <v>225</v>
      </c>
      <c r="C7596" s="10" t="s">
        <v>4743</v>
      </c>
      <c r="D7596" s="10" t="s">
        <v>4772</v>
      </c>
      <c r="E7596" s="11" t="s">
        <v>6691</v>
      </c>
      <c r="F7596" s="10" t="s">
        <v>4760</v>
      </c>
      <c r="G7596" s="11" t="s">
        <v>4761</v>
      </c>
      <c r="H7596" s="42">
        <v>28572.2376</v>
      </c>
      <c r="I7596" s="42">
        <v>114.874691488612</v>
      </c>
      <c r="J7596" s="42">
        <v>0</v>
      </c>
      <c r="K7596" s="42">
        <v>114.874691488612</v>
      </c>
      <c r="N7596" s="43"/>
    </row>
    <row r="7597" spans="1:14" x14ac:dyDescent="0.3">
      <c r="A7597" s="10" t="s">
        <v>9</v>
      </c>
      <c r="B7597" s="10" t="s">
        <v>225</v>
      </c>
      <c r="C7597" s="10" t="s">
        <v>4743</v>
      </c>
      <c r="D7597" s="10" t="s">
        <v>4772</v>
      </c>
      <c r="E7597" s="11" t="s">
        <v>6691</v>
      </c>
      <c r="F7597" s="10" t="s">
        <v>4754</v>
      </c>
      <c r="G7597" s="11" t="s">
        <v>4755</v>
      </c>
      <c r="H7597" s="42">
        <v>0</v>
      </c>
      <c r="I7597" s="42">
        <v>0</v>
      </c>
      <c r="J7597" s="42">
        <v>0</v>
      </c>
      <c r="K7597" s="42">
        <v>0</v>
      </c>
      <c r="N7597" s="43"/>
    </row>
    <row r="7598" spans="1:14" x14ac:dyDescent="0.3">
      <c r="A7598" s="10" t="s">
        <v>9</v>
      </c>
      <c r="B7598" s="10" t="s">
        <v>225</v>
      </c>
      <c r="C7598" s="10" t="s">
        <v>4743</v>
      </c>
      <c r="D7598" s="10" t="s">
        <v>4772</v>
      </c>
      <c r="E7598" s="11" t="s">
        <v>6691</v>
      </c>
      <c r="F7598" s="10" t="s">
        <v>71</v>
      </c>
      <c r="G7598" s="11" t="s">
        <v>4778</v>
      </c>
      <c r="H7598" s="42">
        <v>0</v>
      </c>
      <c r="I7598" s="42">
        <v>0</v>
      </c>
      <c r="J7598" s="42">
        <v>0</v>
      </c>
      <c r="K7598" s="42">
        <v>0</v>
      </c>
      <c r="N7598" s="43"/>
    </row>
    <row r="7599" spans="1:14" x14ac:dyDescent="0.3">
      <c r="A7599" s="10" t="s">
        <v>9</v>
      </c>
      <c r="B7599" s="10" t="s">
        <v>225</v>
      </c>
      <c r="C7599" s="10" t="s">
        <v>4743</v>
      </c>
      <c r="D7599" s="10" t="s">
        <v>4774</v>
      </c>
      <c r="E7599" s="11" t="s">
        <v>4777</v>
      </c>
      <c r="F7599" s="10" t="s">
        <v>13</v>
      </c>
      <c r="G7599" s="11" t="s">
        <v>415</v>
      </c>
      <c r="H7599" s="42">
        <v>0</v>
      </c>
      <c r="I7599" s="42">
        <v>0</v>
      </c>
      <c r="J7599" s="42">
        <v>0</v>
      </c>
      <c r="K7599" s="42">
        <v>0</v>
      </c>
      <c r="N7599" s="43"/>
    </row>
    <row r="7600" spans="1:14" x14ac:dyDescent="0.3">
      <c r="A7600" s="10" t="s">
        <v>9</v>
      </c>
      <c r="B7600" s="10" t="s">
        <v>225</v>
      </c>
      <c r="C7600" s="10" t="s">
        <v>4743</v>
      </c>
      <c r="D7600" s="10" t="s">
        <v>4774</v>
      </c>
      <c r="E7600" s="11" t="s">
        <v>4777</v>
      </c>
      <c r="F7600" s="10" t="s">
        <v>416</v>
      </c>
      <c r="G7600" s="11" t="s">
        <v>417</v>
      </c>
      <c r="H7600" s="42">
        <v>22759.971399999999</v>
      </c>
      <c r="I7600" s="42">
        <v>84.897285108787798</v>
      </c>
      <c r="J7600" s="42">
        <v>0</v>
      </c>
      <c r="K7600" s="42">
        <v>84.897285108787798</v>
      </c>
      <c r="N7600" s="43"/>
    </row>
    <row r="7601" spans="1:14" x14ac:dyDescent="0.3">
      <c r="A7601" s="10" t="s">
        <v>9</v>
      </c>
      <c r="B7601" s="10" t="s">
        <v>225</v>
      </c>
      <c r="C7601" s="10" t="s">
        <v>4743</v>
      </c>
      <c r="D7601" s="10" t="s">
        <v>4774</v>
      </c>
      <c r="E7601" s="11" t="s">
        <v>4777</v>
      </c>
      <c r="F7601" s="10" t="s">
        <v>4746</v>
      </c>
      <c r="G7601" s="11" t="s">
        <v>4747</v>
      </c>
      <c r="H7601" s="42">
        <v>0</v>
      </c>
      <c r="I7601" s="42">
        <v>0</v>
      </c>
      <c r="J7601" s="42">
        <v>0</v>
      </c>
      <c r="K7601" s="42">
        <v>0</v>
      </c>
      <c r="N7601" s="43"/>
    </row>
    <row r="7602" spans="1:14" x14ac:dyDescent="0.3">
      <c r="A7602" s="10" t="s">
        <v>9</v>
      </c>
      <c r="B7602" s="10" t="s">
        <v>225</v>
      </c>
      <c r="C7602" s="10" t="s">
        <v>4743</v>
      </c>
      <c r="D7602" s="10" t="s">
        <v>4774</v>
      </c>
      <c r="E7602" s="11" t="s">
        <v>4777</v>
      </c>
      <c r="F7602" s="10" t="s">
        <v>4748</v>
      </c>
      <c r="G7602" s="11" t="s">
        <v>4749</v>
      </c>
      <c r="H7602" s="42">
        <v>21859.181</v>
      </c>
      <c r="I7602" s="42">
        <v>81.537234246962399</v>
      </c>
      <c r="J7602" s="42">
        <v>0</v>
      </c>
      <c r="K7602" s="42">
        <v>81.537234246962399</v>
      </c>
      <c r="N7602" s="43"/>
    </row>
    <row r="7603" spans="1:14" x14ac:dyDescent="0.3">
      <c r="A7603" s="10" t="s">
        <v>9</v>
      </c>
      <c r="B7603" s="10" t="s">
        <v>225</v>
      </c>
      <c r="C7603" s="10" t="s">
        <v>4743</v>
      </c>
      <c r="D7603" s="10" t="s">
        <v>4774</v>
      </c>
      <c r="E7603" s="11" t="s">
        <v>4777</v>
      </c>
      <c r="F7603" s="10" t="s">
        <v>4754</v>
      </c>
      <c r="G7603" s="11" t="s">
        <v>4755</v>
      </c>
      <c r="H7603" s="42">
        <v>660.57960000000003</v>
      </c>
      <c r="I7603" s="42">
        <v>2.4640372986719399</v>
      </c>
      <c r="J7603" s="42">
        <v>0</v>
      </c>
      <c r="K7603" s="42">
        <v>2.4640372986719399</v>
      </c>
      <c r="N7603" s="43"/>
    </row>
    <row r="7604" spans="1:14" x14ac:dyDescent="0.3">
      <c r="A7604" s="10" t="s">
        <v>9</v>
      </c>
      <c r="B7604" s="10" t="s">
        <v>225</v>
      </c>
      <c r="C7604" s="10" t="s">
        <v>4743</v>
      </c>
      <c r="D7604" s="10" t="s">
        <v>4776</v>
      </c>
      <c r="E7604" s="11" t="s">
        <v>4854</v>
      </c>
      <c r="F7604" s="10" t="s">
        <v>416</v>
      </c>
      <c r="G7604" s="11" t="s">
        <v>417</v>
      </c>
      <c r="H7604" s="42">
        <v>87367.197400000005</v>
      </c>
      <c r="I7604" s="42">
        <v>367.93930623780801</v>
      </c>
      <c r="J7604" s="42">
        <v>1956.0776731722899</v>
      </c>
      <c r="K7604" s="42">
        <v>2324.0169794100998</v>
      </c>
      <c r="N7604" s="43"/>
    </row>
    <row r="7605" spans="1:14" x14ac:dyDescent="0.3">
      <c r="A7605" s="10" t="s">
        <v>9</v>
      </c>
      <c r="B7605" s="10" t="s">
        <v>225</v>
      </c>
      <c r="C7605" s="10" t="s">
        <v>4743</v>
      </c>
      <c r="D7605" s="10" t="s">
        <v>4776</v>
      </c>
      <c r="E7605" s="11" t="s">
        <v>4854</v>
      </c>
      <c r="F7605" s="10" t="s">
        <v>4746</v>
      </c>
      <c r="G7605" s="11" t="s">
        <v>4747</v>
      </c>
      <c r="H7605" s="42">
        <v>42679.377999999997</v>
      </c>
      <c r="I7605" s="42">
        <v>179.74046569088301</v>
      </c>
      <c r="J7605" s="42">
        <v>955.55518517037297</v>
      </c>
      <c r="K7605" s="42">
        <v>1135.2956508612599</v>
      </c>
      <c r="N7605" s="43"/>
    </row>
    <row r="7606" spans="1:14" x14ac:dyDescent="0.3">
      <c r="A7606" s="10" t="s">
        <v>9</v>
      </c>
      <c r="B7606" s="10" t="s">
        <v>225</v>
      </c>
      <c r="C7606" s="10" t="s">
        <v>4743</v>
      </c>
      <c r="D7606" s="10" t="s">
        <v>4776</v>
      </c>
      <c r="E7606" s="11" t="s">
        <v>4854</v>
      </c>
      <c r="F7606" s="10" t="s">
        <v>4748</v>
      </c>
      <c r="G7606" s="11" t="s">
        <v>4749</v>
      </c>
      <c r="H7606" s="42">
        <v>23428.042600000001</v>
      </c>
      <c r="I7606" s="42">
        <v>112.24750562392499</v>
      </c>
      <c r="J7606" s="42">
        <v>0</v>
      </c>
      <c r="K7606" s="42">
        <v>112.24750562392499</v>
      </c>
      <c r="N7606" s="43"/>
    </row>
    <row r="7607" spans="1:14" x14ac:dyDescent="0.3">
      <c r="A7607" s="10" t="s">
        <v>9</v>
      </c>
      <c r="B7607" s="10" t="s">
        <v>225</v>
      </c>
      <c r="C7607" s="10" t="s">
        <v>4743</v>
      </c>
      <c r="D7607" s="10" t="s">
        <v>4776</v>
      </c>
      <c r="E7607" s="11" t="s">
        <v>4854</v>
      </c>
      <c r="F7607" s="10" t="s">
        <v>4754</v>
      </c>
      <c r="G7607" s="11" t="s">
        <v>4755</v>
      </c>
      <c r="H7607" s="42">
        <v>16067.530500000001</v>
      </c>
      <c r="I7607" s="42">
        <v>67.666998848332597</v>
      </c>
      <c r="J7607" s="42">
        <v>359.73842265237602</v>
      </c>
      <c r="K7607" s="42">
        <v>427.40542150070797</v>
      </c>
      <c r="N7607" s="43"/>
    </row>
    <row r="7608" spans="1:14" x14ac:dyDescent="0.3">
      <c r="A7608" s="10" t="s">
        <v>9</v>
      </c>
      <c r="B7608" s="10" t="s">
        <v>225</v>
      </c>
      <c r="C7608" s="10" t="s">
        <v>4743</v>
      </c>
      <c r="D7608" s="10" t="s">
        <v>4835</v>
      </c>
      <c r="E7608" s="11" t="s">
        <v>4955</v>
      </c>
      <c r="F7608" s="10" t="s">
        <v>416</v>
      </c>
      <c r="G7608" s="11" t="s">
        <v>417</v>
      </c>
      <c r="H7608" s="42">
        <v>16502.3593</v>
      </c>
      <c r="I7608" s="42">
        <v>86.965803785077199</v>
      </c>
      <c r="J7608" s="42">
        <v>0</v>
      </c>
      <c r="K7608" s="42">
        <v>86.965803785077199</v>
      </c>
      <c r="N7608" s="43"/>
    </row>
    <row r="7609" spans="1:14" x14ac:dyDescent="0.3">
      <c r="A7609" s="10" t="s">
        <v>9</v>
      </c>
      <c r="B7609" s="10" t="s">
        <v>225</v>
      </c>
      <c r="C7609" s="10" t="s">
        <v>4743</v>
      </c>
      <c r="D7609" s="10" t="s">
        <v>4835</v>
      </c>
      <c r="E7609" s="11" t="s">
        <v>4955</v>
      </c>
      <c r="F7609" s="10" t="s">
        <v>4746</v>
      </c>
      <c r="G7609" s="11" t="s">
        <v>4747</v>
      </c>
      <c r="H7609" s="42">
        <v>3066.0120999999999</v>
      </c>
      <c r="I7609" s="42">
        <v>16.157581031107199</v>
      </c>
      <c r="J7609" s="42">
        <v>0</v>
      </c>
      <c r="K7609" s="42">
        <v>16.157581031107199</v>
      </c>
      <c r="N7609" s="43"/>
    </row>
    <row r="7610" spans="1:14" x14ac:dyDescent="0.3">
      <c r="A7610" s="10" t="s">
        <v>9</v>
      </c>
      <c r="B7610" s="10" t="s">
        <v>225</v>
      </c>
      <c r="C7610" s="10" t="s">
        <v>4743</v>
      </c>
      <c r="D7610" s="10" t="s">
        <v>4835</v>
      </c>
      <c r="E7610" s="11" t="s">
        <v>4955</v>
      </c>
      <c r="F7610" s="10" t="s">
        <v>4748</v>
      </c>
      <c r="G7610" s="11" t="s">
        <v>4749</v>
      </c>
      <c r="H7610" s="42">
        <v>46982.126900000003</v>
      </c>
      <c r="I7610" s="42">
        <v>247.591168153143</v>
      </c>
      <c r="J7610" s="42">
        <v>0</v>
      </c>
      <c r="K7610" s="42">
        <v>247.591168153143</v>
      </c>
      <c r="N7610" s="43"/>
    </row>
    <row r="7611" spans="1:14" x14ac:dyDescent="0.3">
      <c r="A7611" s="10" t="s">
        <v>9</v>
      </c>
      <c r="B7611" s="10" t="s">
        <v>225</v>
      </c>
      <c r="C7611" s="10" t="s">
        <v>4743</v>
      </c>
      <c r="D7611" s="10" t="s">
        <v>4835</v>
      </c>
      <c r="E7611" s="11" t="s">
        <v>4955</v>
      </c>
      <c r="F7611" s="10" t="s">
        <v>4754</v>
      </c>
      <c r="G7611" s="11" t="s">
        <v>4755</v>
      </c>
      <c r="H7611" s="42">
        <v>3336.5426000000002</v>
      </c>
      <c r="I7611" s="42">
        <v>17.5832499456167</v>
      </c>
      <c r="J7611" s="42">
        <v>0</v>
      </c>
      <c r="K7611" s="42">
        <v>17.5832499456167</v>
      </c>
      <c r="N7611" s="43"/>
    </row>
    <row r="7612" spans="1:14" x14ac:dyDescent="0.3">
      <c r="A7612" s="10" t="s">
        <v>9</v>
      </c>
      <c r="B7612" s="10" t="s">
        <v>225</v>
      </c>
      <c r="C7612" s="10" t="s">
        <v>4779</v>
      </c>
      <c r="D7612" s="10" t="s">
        <v>6692</v>
      </c>
      <c r="E7612" s="11" t="s">
        <v>6693</v>
      </c>
      <c r="F7612" s="10" t="s">
        <v>416</v>
      </c>
      <c r="G7612" s="11" t="s">
        <v>417</v>
      </c>
      <c r="H7612" s="42">
        <v>3653091.702</v>
      </c>
      <c r="I7612" s="42">
        <v>13865.597623539499</v>
      </c>
      <c r="J7612" s="42">
        <v>121676.972482215</v>
      </c>
      <c r="K7612" s="42">
        <v>135542.57010575401</v>
      </c>
      <c r="N7612" s="43"/>
    </row>
    <row r="7613" spans="1:14" x14ac:dyDescent="0.3">
      <c r="A7613" s="10" t="s">
        <v>9</v>
      </c>
      <c r="B7613" s="10" t="s">
        <v>225</v>
      </c>
      <c r="C7613" s="10" t="s">
        <v>4779</v>
      </c>
      <c r="D7613" s="10" t="s">
        <v>6692</v>
      </c>
      <c r="E7613" s="11" t="s">
        <v>6693</v>
      </c>
      <c r="F7613" s="10" t="s">
        <v>4782</v>
      </c>
      <c r="G7613" s="11" t="s">
        <v>4783</v>
      </c>
      <c r="H7613" s="42">
        <v>0</v>
      </c>
      <c r="I7613" s="42">
        <v>0</v>
      </c>
      <c r="J7613" s="42">
        <v>0</v>
      </c>
      <c r="K7613" s="42">
        <v>0</v>
      </c>
      <c r="N7613" s="43"/>
    </row>
    <row r="7614" spans="1:14" x14ac:dyDescent="0.3">
      <c r="A7614" s="10" t="s">
        <v>9</v>
      </c>
      <c r="B7614" s="10" t="s">
        <v>225</v>
      </c>
      <c r="C7614" s="10" t="s">
        <v>4779</v>
      </c>
      <c r="D7614" s="10" t="s">
        <v>6692</v>
      </c>
      <c r="E7614" s="11" t="s">
        <v>6693</v>
      </c>
      <c r="F7614" s="10" t="s">
        <v>4784</v>
      </c>
      <c r="G7614" s="11" t="s">
        <v>4785</v>
      </c>
      <c r="H7614" s="42">
        <v>0</v>
      </c>
      <c r="I7614" s="42">
        <v>0</v>
      </c>
      <c r="J7614" s="42">
        <v>0</v>
      </c>
      <c r="K7614" s="42">
        <v>0</v>
      </c>
      <c r="N7614" s="43"/>
    </row>
    <row r="7615" spans="1:14" x14ac:dyDescent="0.3">
      <c r="A7615" s="10" t="s">
        <v>9</v>
      </c>
      <c r="B7615" s="10" t="s">
        <v>225</v>
      </c>
      <c r="C7615" s="10" t="s">
        <v>4779</v>
      </c>
      <c r="D7615" s="10" t="s">
        <v>6692</v>
      </c>
      <c r="E7615" s="11" t="s">
        <v>6693</v>
      </c>
      <c r="F7615" s="10" t="s">
        <v>4731</v>
      </c>
      <c r="G7615" s="11" t="s">
        <v>4732</v>
      </c>
      <c r="H7615" s="42">
        <v>0</v>
      </c>
      <c r="I7615" s="42">
        <v>0</v>
      </c>
      <c r="J7615" s="42">
        <v>0</v>
      </c>
      <c r="K7615" s="42">
        <v>0</v>
      </c>
      <c r="N7615" s="43"/>
    </row>
    <row r="7616" spans="1:14" x14ac:dyDescent="0.3">
      <c r="A7616" s="10" t="s">
        <v>9</v>
      </c>
      <c r="B7616" s="10" t="s">
        <v>225</v>
      </c>
      <c r="C7616" s="10" t="s">
        <v>4779</v>
      </c>
      <c r="D7616" s="10" t="s">
        <v>6692</v>
      </c>
      <c r="E7616" s="11" t="s">
        <v>6693</v>
      </c>
      <c r="F7616" s="10" t="s">
        <v>4786</v>
      </c>
      <c r="G7616" s="11" t="s">
        <v>4787</v>
      </c>
      <c r="H7616" s="42">
        <v>759533.55900000001</v>
      </c>
      <c r="I7616" s="42">
        <v>2882.86951704585</v>
      </c>
      <c r="J7616" s="42">
        <v>25298.500967595301</v>
      </c>
      <c r="K7616" s="42">
        <v>28181.3704846412</v>
      </c>
      <c r="N7616" s="43"/>
    </row>
    <row r="7617" spans="1:14" x14ac:dyDescent="0.3">
      <c r="A7617" s="10" t="s">
        <v>9</v>
      </c>
      <c r="B7617" s="10" t="s">
        <v>225</v>
      </c>
      <c r="C7617" s="10" t="s">
        <v>4779</v>
      </c>
      <c r="D7617" s="10" t="s">
        <v>6692</v>
      </c>
      <c r="E7617" s="11" t="s">
        <v>6693</v>
      </c>
      <c r="F7617" s="10" t="s">
        <v>5833</v>
      </c>
      <c r="G7617" s="11" t="s">
        <v>5834</v>
      </c>
      <c r="H7617" s="42">
        <v>30544.244999999999</v>
      </c>
      <c r="I7617" s="42">
        <v>115.93309049782199</v>
      </c>
      <c r="J7617" s="42">
        <v>1017.36599065397</v>
      </c>
      <c r="K7617" s="42">
        <v>1133.29908115179</v>
      </c>
      <c r="N7617" s="43"/>
    </row>
    <row r="7618" spans="1:14" x14ac:dyDescent="0.3">
      <c r="A7618" s="10" t="s">
        <v>9</v>
      </c>
      <c r="B7618" s="10" t="s">
        <v>225</v>
      </c>
      <c r="C7618" s="10" t="s">
        <v>4779</v>
      </c>
      <c r="D7618" s="10" t="s">
        <v>6692</v>
      </c>
      <c r="E7618" s="11" t="s">
        <v>6693</v>
      </c>
      <c r="F7618" s="10" t="s">
        <v>4748</v>
      </c>
      <c r="G7618" s="11" t="s">
        <v>4749</v>
      </c>
      <c r="H7618" s="42">
        <v>0</v>
      </c>
      <c r="I7618" s="42">
        <v>0</v>
      </c>
      <c r="J7618" s="42">
        <v>0</v>
      </c>
      <c r="K7618" s="42">
        <v>0</v>
      </c>
      <c r="N7618" s="43"/>
    </row>
    <row r="7619" spans="1:14" x14ac:dyDescent="0.3">
      <c r="A7619" s="10" t="s">
        <v>9</v>
      </c>
      <c r="B7619" s="10" t="s">
        <v>225</v>
      </c>
      <c r="C7619" s="10" t="s">
        <v>4779</v>
      </c>
      <c r="D7619" s="10" t="s">
        <v>6692</v>
      </c>
      <c r="E7619" s="11" t="s">
        <v>6693</v>
      </c>
      <c r="F7619" s="10" t="s">
        <v>4859</v>
      </c>
      <c r="G7619" s="11" t="s">
        <v>4860</v>
      </c>
      <c r="H7619" s="42">
        <v>525768.27060000005</v>
      </c>
      <c r="I7619" s="42">
        <v>1995.5949311025099</v>
      </c>
      <c r="J7619" s="42">
        <v>17512.2599191236</v>
      </c>
      <c r="K7619" s="42">
        <v>19507.8548502261</v>
      </c>
      <c r="N7619" s="43"/>
    </row>
    <row r="7620" spans="1:14" x14ac:dyDescent="0.3">
      <c r="A7620" s="10" t="s">
        <v>9</v>
      </c>
      <c r="B7620" s="10" t="s">
        <v>225</v>
      </c>
      <c r="C7620" s="10" t="s">
        <v>4779</v>
      </c>
      <c r="D7620" s="10" t="s">
        <v>6692</v>
      </c>
      <c r="E7620" s="11" t="s">
        <v>6693</v>
      </c>
      <c r="F7620" s="10" t="s">
        <v>5076</v>
      </c>
      <c r="G7620" s="11" t="s">
        <v>5077</v>
      </c>
      <c r="H7620" s="42">
        <v>72084.4182</v>
      </c>
      <c r="I7620" s="42">
        <v>273.60209357486002</v>
      </c>
      <c r="J7620" s="42">
        <v>2400.9837379433602</v>
      </c>
      <c r="K7620" s="42">
        <v>2674.5858315182199</v>
      </c>
      <c r="N7620" s="43"/>
    </row>
    <row r="7621" spans="1:14" x14ac:dyDescent="0.3">
      <c r="A7621" s="10" t="s">
        <v>9</v>
      </c>
      <c r="B7621" s="10" t="s">
        <v>225</v>
      </c>
      <c r="C7621" s="10" t="s">
        <v>4779</v>
      </c>
      <c r="D7621" s="10" t="s">
        <v>6692</v>
      </c>
      <c r="E7621" s="11" t="s">
        <v>6693</v>
      </c>
      <c r="F7621" s="10" t="s">
        <v>71</v>
      </c>
      <c r="G7621" s="11" t="s">
        <v>4778</v>
      </c>
      <c r="H7621" s="42">
        <v>50092.561800000003</v>
      </c>
      <c r="I7621" s="42">
        <v>190.13026841642801</v>
      </c>
      <c r="J7621" s="42">
        <v>1668.4802246725101</v>
      </c>
      <c r="K7621" s="42">
        <v>1858.6104930889401</v>
      </c>
      <c r="N7621" s="43"/>
    </row>
    <row r="7622" spans="1:14" x14ac:dyDescent="0.3">
      <c r="A7622" s="10" t="s">
        <v>9</v>
      </c>
      <c r="B7622" s="10" t="s">
        <v>225</v>
      </c>
      <c r="C7622" s="10" t="s">
        <v>4779</v>
      </c>
      <c r="D7622" s="10" t="s">
        <v>6692</v>
      </c>
      <c r="E7622" s="11" t="s">
        <v>6693</v>
      </c>
      <c r="F7622" s="10" t="s">
        <v>4788</v>
      </c>
      <c r="G7622" s="11" t="s">
        <v>4789</v>
      </c>
      <c r="H7622" s="42">
        <v>0</v>
      </c>
      <c r="I7622" s="42">
        <v>0</v>
      </c>
      <c r="J7622" s="42">
        <v>0</v>
      </c>
      <c r="K7622" s="42">
        <v>0</v>
      </c>
      <c r="N7622" s="43"/>
    </row>
    <row r="7623" spans="1:14" x14ac:dyDescent="0.3">
      <c r="A7623" s="10" t="s">
        <v>9</v>
      </c>
      <c r="B7623" s="10" t="s">
        <v>225</v>
      </c>
      <c r="C7623" s="10" t="s">
        <v>4779</v>
      </c>
      <c r="D7623" s="10" t="s">
        <v>6694</v>
      </c>
      <c r="E7623" s="11" t="s">
        <v>6695</v>
      </c>
      <c r="F7623" s="10" t="s">
        <v>416</v>
      </c>
      <c r="G7623" s="11" t="s">
        <v>417</v>
      </c>
      <c r="H7623" s="42">
        <v>1153334.4128</v>
      </c>
      <c r="I7623" s="42">
        <v>2313.1364653794499</v>
      </c>
      <c r="J7623" s="42">
        <v>107558.49205337399</v>
      </c>
      <c r="K7623" s="42">
        <v>109871.62851875401</v>
      </c>
      <c r="N7623" s="43"/>
    </row>
    <row r="7624" spans="1:14" x14ac:dyDescent="0.3">
      <c r="A7624" s="10" t="s">
        <v>9</v>
      </c>
      <c r="B7624" s="10" t="s">
        <v>225</v>
      </c>
      <c r="C7624" s="10" t="s">
        <v>4779</v>
      </c>
      <c r="D7624" s="10" t="s">
        <v>6694</v>
      </c>
      <c r="E7624" s="11" t="s">
        <v>6695</v>
      </c>
      <c r="F7624" s="10" t="s">
        <v>15</v>
      </c>
      <c r="G7624" s="11" t="s">
        <v>418</v>
      </c>
      <c r="H7624" s="42">
        <v>180653.81599999999</v>
      </c>
      <c r="I7624" s="42">
        <v>362.32069784540602</v>
      </c>
      <c r="J7624" s="42">
        <v>0</v>
      </c>
      <c r="K7624" s="42">
        <v>362.32069784540602</v>
      </c>
      <c r="N7624" s="43"/>
    </row>
    <row r="7625" spans="1:14" x14ac:dyDescent="0.3">
      <c r="A7625" s="10" t="s">
        <v>9</v>
      </c>
      <c r="B7625" s="10" t="s">
        <v>225</v>
      </c>
      <c r="C7625" s="10" t="s">
        <v>4779</v>
      </c>
      <c r="D7625" s="10" t="s">
        <v>6694</v>
      </c>
      <c r="E7625" s="11" t="s">
        <v>6695</v>
      </c>
      <c r="F7625" s="10" t="s">
        <v>5453</v>
      </c>
      <c r="G7625" s="11" t="s">
        <v>5571</v>
      </c>
      <c r="H7625" s="42">
        <v>173758.63209999999</v>
      </c>
      <c r="I7625" s="42">
        <v>348.49166357649801</v>
      </c>
      <c r="J7625" s="42">
        <v>16204.507770496401</v>
      </c>
      <c r="K7625" s="42">
        <v>16552.999434072899</v>
      </c>
      <c r="N7625" s="43"/>
    </row>
    <row r="7626" spans="1:14" x14ac:dyDescent="0.3">
      <c r="A7626" s="10" t="s">
        <v>9</v>
      </c>
      <c r="B7626" s="10" t="s">
        <v>225</v>
      </c>
      <c r="C7626" s="10" t="s">
        <v>4779</v>
      </c>
      <c r="D7626" s="10" t="s">
        <v>6694</v>
      </c>
      <c r="E7626" s="11" t="s">
        <v>6695</v>
      </c>
      <c r="F7626" s="10" t="s">
        <v>4731</v>
      </c>
      <c r="G7626" s="11" t="s">
        <v>4732</v>
      </c>
      <c r="H7626" s="42">
        <v>0</v>
      </c>
      <c r="I7626" s="42">
        <v>0</v>
      </c>
      <c r="J7626" s="42">
        <v>0</v>
      </c>
      <c r="K7626" s="42">
        <v>0</v>
      </c>
      <c r="N7626" s="43"/>
    </row>
    <row r="7627" spans="1:14" x14ac:dyDescent="0.3">
      <c r="A7627" s="10" t="s">
        <v>9</v>
      </c>
      <c r="B7627" s="10" t="s">
        <v>225</v>
      </c>
      <c r="C7627" s="10" t="s">
        <v>4779</v>
      </c>
      <c r="D7627" s="10" t="s">
        <v>6694</v>
      </c>
      <c r="E7627" s="11" t="s">
        <v>6695</v>
      </c>
      <c r="F7627" s="10" t="s">
        <v>4786</v>
      </c>
      <c r="G7627" s="11" t="s">
        <v>4787</v>
      </c>
      <c r="H7627" s="42">
        <v>220799.1084</v>
      </c>
      <c r="I7627" s="42">
        <v>442.83640847771898</v>
      </c>
      <c r="J7627" s="42">
        <v>20591.442413831799</v>
      </c>
      <c r="K7627" s="42">
        <v>21034.278822309599</v>
      </c>
      <c r="N7627" s="43"/>
    </row>
    <row r="7628" spans="1:14" x14ac:dyDescent="0.3">
      <c r="A7628" s="10" t="s">
        <v>9</v>
      </c>
      <c r="B7628" s="10" t="s">
        <v>225</v>
      </c>
      <c r="C7628" s="10" t="s">
        <v>4779</v>
      </c>
      <c r="D7628" s="10" t="s">
        <v>6694</v>
      </c>
      <c r="E7628" s="11" t="s">
        <v>6695</v>
      </c>
      <c r="F7628" s="10" t="s">
        <v>4794</v>
      </c>
      <c r="G7628" s="11" t="s">
        <v>4795</v>
      </c>
      <c r="H7628" s="42">
        <v>24975.887999999999</v>
      </c>
      <c r="I7628" s="42">
        <v>50.0918352407135</v>
      </c>
      <c r="J7628" s="42">
        <v>2329.2193708914601</v>
      </c>
      <c r="K7628" s="42">
        <v>2379.3112061321699</v>
      </c>
      <c r="N7628" s="43"/>
    </row>
    <row r="7629" spans="1:14" x14ac:dyDescent="0.3">
      <c r="A7629" s="10" t="s">
        <v>9</v>
      </c>
      <c r="B7629" s="10" t="s">
        <v>225</v>
      </c>
      <c r="C7629" s="10" t="s">
        <v>4779</v>
      </c>
      <c r="D7629" s="10" t="s">
        <v>6694</v>
      </c>
      <c r="E7629" s="11" t="s">
        <v>6695</v>
      </c>
      <c r="F7629" s="10" t="s">
        <v>4739</v>
      </c>
      <c r="G7629" s="11" t="s">
        <v>4740</v>
      </c>
      <c r="H7629" s="42">
        <v>205323.25140000001</v>
      </c>
      <c r="I7629" s="42">
        <v>411.79790934083502</v>
      </c>
      <c r="J7629" s="42">
        <v>19148.183785242702</v>
      </c>
      <c r="K7629" s="42">
        <v>19559.981694583501</v>
      </c>
      <c r="N7629" s="43"/>
    </row>
    <row r="7630" spans="1:14" x14ac:dyDescent="0.3">
      <c r="A7630" s="10" t="s">
        <v>9</v>
      </c>
      <c r="B7630" s="10" t="s">
        <v>225</v>
      </c>
      <c r="C7630" s="10" t="s">
        <v>4779</v>
      </c>
      <c r="D7630" s="10" t="s">
        <v>6694</v>
      </c>
      <c r="E7630" s="11" t="s">
        <v>6695</v>
      </c>
      <c r="F7630" s="10" t="s">
        <v>4788</v>
      </c>
      <c r="G7630" s="11" t="s">
        <v>4789</v>
      </c>
      <c r="H7630" s="42">
        <v>0</v>
      </c>
      <c r="I7630" s="42">
        <v>0</v>
      </c>
      <c r="J7630" s="42">
        <v>0</v>
      </c>
      <c r="K7630" s="42">
        <v>0</v>
      </c>
      <c r="N7630" s="43"/>
    </row>
    <row r="7631" spans="1:14" x14ac:dyDescent="0.3">
      <c r="A7631" s="10" t="s">
        <v>9</v>
      </c>
      <c r="B7631" s="10" t="s">
        <v>225</v>
      </c>
      <c r="C7631" s="10" t="s">
        <v>4779</v>
      </c>
      <c r="D7631" s="10" t="s">
        <v>6694</v>
      </c>
      <c r="E7631" s="11" t="s">
        <v>6695</v>
      </c>
      <c r="F7631" s="10" t="s">
        <v>4741</v>
      </c>
      <c r="G7631" s="11" t="s">
        <v>4742</v>
      </c>
      <c r="H7631" s="42">
        <v>74467.985199999996</v>
      </c>
      <c r="I7631" s="42">
        <v>149.35357010421299</v>
      </c>
      <c r="J7631" s="42">
        <v>6944.7890444984596</v>
      </c>
      <c r="K7631" s="42">
        <v>7094.1426146026697</v>
      </c>
      <c r="N7631" s="43"/>
    </row>
    <row r="7632" spans="1:14" x14ac:dyDescent="0.3">
      <c r="A7632" s="10" t="s">
        <v>9</v>
      </c>
      <c r="B7632" s="10" t="s">
        <v>225</v>
      </c>
      <c r="C7632" s="10" t="s">
        <v>4779</v>
      </c>
      <c r="D7632" s="10" t="s">
        <v>5498</v>
      </c>
      <c r="E7632" s="11" t="s">
        <v>6696</v>
      </c>
      <c r="F7632" s="10" t="s">
        <v>13</v>
      </c>
      <c r="G7632" s="11" t="s">
        <v>415</v>
      </c>
      <c r="H7632" s="42">
        <v>0</v>
      </c>
      <c r="I7632" s="42">
        <v>0</v>
      </c>
      <c r="J7632" s="42">
        <v>0</v>
      </c>
      <c r="K7632" s="42">
        <v>0</v>
      </c>
      <c r="N7632" s="43"/>
    </row>
    <row r="7633" spans="1:14" x14ac:dyDescent="0.3">
      <c r="A7633" s="10" t="s">
        <v>9</v>
      </c>
      <c r="B7633" s="10" t="s">
        <v>225</v>
      </c>
      <c r="C7633" s="10" t="s">
        <v>4779</v>
      </c>
      <c r="D7633" s="10" t="s">
        <v>5498</v>
      </c>
      <c r="E7633" s="11" t="s">
        <v>6696</v>
      </c>
      <c r="F7633" s="10" t="s">
        <v>416</v>
      </c>
      <c r="G7633" s="11" t="s">
        <v>417</v>
      </c>
      <c r="H7633" s="42">
        <v>396870.16100000002</v>
      </c>
      <c r="I7633" s="42">
        <v>1191.7566989233801</v>
      </c>
      <c r="J7633" s="42">
        <v>7932.7048116263804</v>
      </c>
      <c r="K7633" s="42">
        <v>9124.4615105497596</v>
      </c>
      <c r="N7633" s="43"/>
    </row>
    <row r="7634" spans="1:14" x14ac:dyDescent="0.3">
      <c r="A7634" s="10" t="s">
        <v>9</v>
      </c>
      <c r="B7634" s="10" t="s">
        <v>225</v>
      </c>
      <c r="C7634" s="10" t="s">
        <v>4779</v>
      </c>
      <c r="D7634" s="10" t="s">
        <v>5498</v>
      </c>
      <c r="E7634" s="11" t="s">
        <v>6696</v>
      </c>
      <c r="F7634" s="10" t="s">
        <v>243</v>
      </c>
      <c r="G7634" s="11" t="s">
        <v>655</v>
      </c>
      <c r="H7634" s="42">
        <v>0</v>
      </c>
      <c r="I7634" s="42">
        <v>0</v>
      </c>
      <c r="J7634" s="42">
        <v>0</v>
      </c>
      <c r="K7634" s="42">
        <v>0</v>
      </c>
      <c r="N7634" s="43"/>
    </row>
    <row r="7635" spans="1:14" x14ac:dyDescent="0.3">
      <c r="A7635" s="10" t="s">
        <v>9</v>
      </c>
      <c r="B7635" s="10" t="s">
        <v>225</v>
      </c>
      <c r="C7635" s="10" t="s">
        <v>4779</v>
      </c>
      <c r="D7635" s="10" t="s">
        <v>5498</v>
      </c>
      <c r="E7635" s="11" t="s">
        <v>6696</v>
      </c>
      <c r="F7635" s="10" t="s">
        <v>4731</v>
      </c>
      <c r="G7635" s="11" t="s">
        <v>4732</v>
      </c>
      <c r="H7635" s="42">
        <v>0</v>
      </c>
      <c r="I7635" s="42">
        <v>0</v>
      </c>
      <c r="J7635" s="42">
        <v>0</v>
      </c>
      <c r="K7635" s="42">
        <v>0</v>
      </c>
      <c r="N7635" s="43"/>
    </row>
    <row r="7636" spans="1:14" x14ac:dyDescent="0.3">
      <c r="A7636" s="10" t="s">
        <v>9</v>
      </c>
      <c r="B7636" s="10" t="s">
        <v>225</v>
      </c>
      <c r="C7636" s="10" t="s">
        <v>4779</v>
      </c>
      <c r="D7636" s="10" t="s">
        <v>5498</v>
      </c>
      <c r="E7636" s="11" t="s">
        <v>6696</v>
      </c>
      <c r="F7636" s="10" t="s">
        <v>4786</v>
      </c>
      <c r="G7636" s="11" t="s">
        <v>4787</v>
      </c>
      <c r="H7636" s="42">
        <v>396870.16100000002</v>
      </c>
      <c r="I7636" s="42">
        <v>1191.7566989233801</v>
      </c>
      <c r="J7636" s="42">
        <v>7932.7048116263804</v>
      </c>
      <c r="K7636" s="42">
        <v>9124.4615105497596</v>
      </c>
      <c r="N7636" s="43"/>
    </row>
    <row r="7637" spans="1:14" x14ac:dyDescent="0.3">
      <c r="A7637" s="10" t="s">
        <v>9</v>
      </c>
      <c r="B7637" s="10" t="s">
        <v>225</v>
      </c>
      <c r="C7637" s="10" t="s">
        <v>4779</v>
      </c>
      <c r="D7637" s="10" t="s">
        <v>5498</v>
      </c>
      <c r="E7637" s="11" t="s">
        <v>6696</v>
      </c>
      <c r="F7637" s="10" t="s">
        <v>4739</v>
      </c>
      <c r="G7637" s="11" t="s">
        <v>4740</v>
      </c>
      <c r="H7637" s="42">
        <v>153754.3339</v>
      </c>
      <c r="I7637" s="42">
        <v>461.70706547693902</v>
      </c>
      <c r="J7637" s="42">
        <v>3073.2664336433299</v>
      </c>
      <c r="K7637" s="42">
        <v>3534.9734991202699</v>
      </c>
      <c r="N7637" s="43"/>
    </row>
    <row r="7638" spans="1:14" x14ac:dyDescent="0.3">
      <c r="A7638" s="10" t="s">
        <v>9</v>
      </c>
      <c r="B7638" s="10" t="s">
        <v>225</v>
      </c>
      <c r="C7638" s="10" t="s">
        <v>4779</v>
      </c>
      <c r="D7638" s="10" t="s">
        <v>5498</v>
      </c>
      <c r="E7638" s="11" t="s">
        <v>6696</v>
      </c>
      <c r="F7638" s="10" t="s">
        <v>71</v>
      </c>
      <c r="G7638" s="11" t="s">
        <v>4778</v>
      </c>
      <c r="H7638" s="42">
        <v>61461.298499999997</v>
      </c>
      <c r="I7638" s="42">
        <v>184.561404214319</v>
      </c>
      <c r="J7638" s="42">
        <v>1228.4983508580799</v>
      </c>
      <c r="K7638" s="42">
        <v>1413.0597550724001</v>
      </c>
      <c r="N7638" s="43"/>
    </row>
    <row r="7639" spans="1:14" x14ac:dyDescent="0.3">
      <c r="A7639" s="10" t="s">
        <v>9</v>
      </c>
      <c r="B7639" s="10" t="s">
        <v>225</v>
      </c>
      <c r="C7639" s="10" t="s">
        <v>4779</v>
      </c>
      <c r="D7639" s="10" t="s">
        <v>5498</v>
      </c>
      <c r="E7639" s="11" t="s">
        <v>6696</v>
      </c>
      <c r="F7639" s="10" t="s">
        <v>4788</v>
      </c>
      <c r="G7639" s="11" t="s">
        <v>4789</v>
      </c>
      <c r="H7639" s="42">
        <v>0</v>
      </c>
      <c r="I7639" s="42">
        <v>0</v>
      </c>
      <c r="J7639" s="42">
        <v>0</v>
      </c>
      <c r="K7639" s="42">
        <v>0</v>
      </c>
      <c r="N7639" s="43"/>
    </row>
    <row r="7640" spans="1:14" x14ac:dyDescent="0.3">
      <c r="A7640" s="10" t="s">
        <v>9</v>
      </c>
      <c r="B7640" s="10" t="s">
        <v>225</v>
      </c>
      <c r="C7640" s="10" t="s">
        <v>4779</v>
      </c>
      <c r="D7640" s="10" t="s">
        <v>5498</v>
      </c>
      <c r="E7640" s="11" t="s">
        <v>6696</v>
      </c>
      <c r="F7640" s="10" t="s">
        <v>4741</v>
      </c>
      <c r="G7640" s="11" t="s">
        <v>4742</v>
      </c>
      <c r="H7640" s="42">
        <v>49634.042099999999</v>
      </c>
      <c r="I7640" s="42">
        <v>149.04547610070799</v>
      </c>
      <c r="J7640" s="42">
        <v>992.09324057782806</v>
      </c>
      <c r="K7640" s="42">
        <v>1141.13871667854</v>
      </c>
      <c r="N7640" s="43"/>
    </row>
    <row r="7641" spans="1:14" x14ac:dyDescent="0.3">
      <c r="A7641" s="10" t="s">
        <v>9</v>
      </c>
      <c r="B7641" s="10" t="s">
        <v>225</v>
      </c>
      <c r="C7641" s="10" t="s">
        <v>4779</v>
      </c>
      <c r="D7641" s="10" t="s">
        <v>6288</v>
      </c>
      <c r="E7641" s="11" t="s">
        <v>6697</v>
      </c>
      <c r="F7641" s="10" t="s">
        <v>416</v>
      </c>
      <c r="G7641" s="11" t="s">
        <v>417</v>
      </c>
      <c r="H7641" s="42">
        <v>533506.34990000003</v>
      </c>
      <c r="I7641" s="42">
        <v>2401.6470790734802</v>
      </c>
      <c r="J7641" s="42">
        <v>7232.7153488209597</v>
      </c>
      <c r="K7641" s="42">
        <v>9634.3624278944408</v>
      </c>
      <c r="N7641" s="43"/>
    </row>
    <row r="7642" spans="1:14" x14ac:dyDescent="0.3">
      <c r="A7642" s="10" t="s">
        <v>9</v>
      </c>
      <c r="B7642" s="10" t="s">
        <v>225</v>
      </c>
      <c r="C7642" s="10" t="s">
        <v>4779</v>
      </c>
      <c r="D7642" s="10" t="s">
        <v>6288</v>
      </c>
      <c r="E7642" s="11" t="s">
        <v>6697</v>
      </c>
      <c r="F7642" s="10" t="s">
        <v>15</v>
      </c>
      <c r="G7642" s="11" t="s">
        <v>418</v>
      </c>
      <c r="H7642" s="42">
        <v>89703.063099999999</v>
      </c>
      <c r="I7642" s="42">
        <v>403.809813099042</v>
      </c>
      <c r="J7642" s="42">
        <v>0</v>
      </c>
      <c r="K7642" s="42">
        <v>403.809813099042</v>
      </c>
      <c r="N7642" s="43"/>
    </row>
    <row r="7643" spans="1:14" x14ac:dyDescent="0.3">
      <c r="A7643" s="10" t="s">
        <v>9</v>
      </c>
      <c r="B7643" s="10" t="s">
        <v>225</v>
      </c>
      <c r="C7643" s="10" t="s">
        <v>4779</v>
      </c>
      <c r="D7643" s="10" t="s">
        <v>6288</v>
      </c>
      <c r="E7643" s="11" t="s">
        <v>6697</v>
      </c>
      <c r="F7643" s="10" t="s">
        <v>4731</v>
      </c>
      <c r="G7643" s="11" t="s">
        <v>4732</v>
      </c>
      <c r="H7643" s="42">
        <v>0</v>
      </c>
      <c r="I7643" s="42">
        <v>0</v>
      </c>
      <c r="J7643" s="42">
        <v>0</v>
      </c>
      <c r="K7643" s="42">
        <v>0</v>
      </c>
      <c r="N7643" s="43"/>
    </row>
    <row r="7644" spans="1:14" x14ac:dyDescent="0.3">
      <c r="A7644" s="10" t="s">
        <v>9</v>
      </c>
      <c r="B7644" s="10" t="s">
        <v>225</v>
      </c>
      <c r="C7644" s="10" t="s">
        <v>4779</v>
      </c>
      <c r="D7644" s="10" t="s">
        <v>6288</v>
      </c>
      <c r="E7644" s="11" t="s">
        <v>6697</v>
      </c>
      <c r="F7644" s="10" t="s">
        <v>4786</v>
      </c>
      <c r="G7644" s="11" t="s">
        <v>4787</v>
      </c>
      <c r="H7644" s="42">
        <v>299737.37520000001</v>
      </c>
      <c r="I7644" s="42">
        <v>1349.3061361821101</v>
      </c>
      <c r="J7644" s="42">
        <v>4063.52260765456</v>
      </c>
      <c r="K7644" s="42">
        <v>5412.8287438366697</v>
      </c>
      <c r="N7644" s="43"/>
    </row>
    <row r="7645" spans="1:14" x14ac:dyDescent="0.3">
      <c r="A7645" s="10" t="s">
        <v>9</v>
      </c>
      <c r="B7645" s="10" t="s">
        <v>225</v>
      </c>
      <c r="C7645" s="10" t="s">
        <v>4779</v>
      </c>
      <c r="D7645" s="10" t="s">
        <v>6288</v>
      </c>
      <c r="E7645" s="11" t="s">
        <v>6697</v>
      </c>
      <c r="F7645" s="10" t="s">
        <v>4794</v>
      </c>
      <c r="G7645" s="11" t="s">
        <v>4795</v>
      </c>
      <c r="H7645" s="42">
        <v>11692.8117</v>
      </c>
      <c r="I7645" s="42">
        <v>52.6366876996805</v>
      </c>
      <c r="J7645" s="42">
        <v>158.51878585901301</v>
      </c>
      <c r="K7645" s="42">
        <v>211.15547355869401</v>
      </c>
      <c r="N7645" s="43"/>
    </row>
    <row r="7646" spans="1:14" x14ac:dyDescent="0.3">
      <c r="A7646" s="10" t="s">
        <v>9</v>
      </c>
      <c r="B7646" s="10" t="s">
        <v>225</v>
      </c>
      <c r="C7646" s="10" t="s">
        <v>4779</v>
      </c>
      <c r="D7646" s="10" t="s">
        <v>6288</v>
      </c>
      <c r="E7646" s="11" t="s">
        <v>6697</v>
      </c>
      <c r="F7646" s="10" t="s">
        <v>4739</v>
      </c>
      <c r="G7646" s="11" t="s">
        <v>4740</v>
      </c>
      <c r="H7646" s="42">
        <v>33158.719799999999</v>
      </c>
      <c r="I7646" s="42">
        <v>149.26821884984</v>
      </c>
      <c r="J7646" s="42">
        <v>449.53088527182899</v>
      </c>
      <c r="K7646" s="42">
        <v>598.79910412166896</v>
      </c>
      <c r="N7646" s="43"/>
    </row>
    <row r="7647" spans="1:14" x14ac:dyDescent="0.3">
      <c r="A7647" s="10" t="s">
        <v>9</v>
      </c>
      <c r="B7647" s="10" t="s">
        <v>225</v>
      </c>
      <c r="C7647" s="10" t="s">
        <v>4779</v>
      </c>
      <c r="D7647" s="10" t="s">
        <v>6288</v>
      </c>
      <c r="E7647" s="11" t="s">
        <v>6697</v>
      </c>
      <c r="F7647" s="10" t="s">
        <v>4788</v>
      </c>
      <c r="G7647" s="11" t="s">
        <v>4789</v>
      </c>
      <c r="H7647" s="42">
        <v>0</v>
      </c>
      <c r="I7647" s="42">
        <v>0</v>
      </c>
      <c r="J7647" s="42">
        <v>0</v>
      </c>
      <c r="K7647" s="42">
        <v>0</v>
      </c>
      <c r="N7647" s="43"/>
    </row>
    <row r="7648" spans="1:14" x14ac:dyDescent="0.3">
      <c r="A7648" s="10" t="s">
        <v>9</v>
      </c>
      <c r="B7648" s="10" t="s">
        <v>225</v>
      </c>
      <c r="C7648" s="10" t="s">
        <v>4779</v>
      </c>
      <c r="D7648" s="10" t="s">
        <v>6698</v>
      </c>
      <c r="E7648" s="11" t="s">
        <v>6699</v>
      </c>
      <c r="F7648" s="10" t="s">
        <v>13</v>
      </c>
      <c r="G7648" s="11" t="s">
        <v>415</v>
      </c>
      <c r="H7648" s="42">
        <v>0</v>
      </c>
      <c r="I7648" s="42">
        <v>0</v>
      </c>
      <c r="J7648" s="42">
        <v>0</v>
      </c>
      <c r="K7648" s="42">
        <v>0</v>
      </c>
      <c r="N7648" s="43"/>
    </row>
    <row r="7649" spans="1:14" x14ac:dyDescent="0.3">
      <c r="A7649" s="10" t="s">
        <v>9</v>
      </c>
      <c r="B7649" s="10" t="s">
        <v>225</v>
      </c>
      <c r="C7649" s="10" t="s">
        <v>4779</v>
      </c>
      <c r="D7649" s="10" t="s">
        <v>6698</v>
      </c>
      <c r="E7649" s="11" t="s">
        <v>6699</v>
      </c>
      <c r="F7649" s="10" t="s">
        <v>416</v>
      </c>
      <c r="G7649" s="11" t="s">
        <v>417</v>
      </c>
      <c r="H7649" s="42">
        <v>115574.2981</v>
      </c>
      <c r="I7649" s="42">
        <v>281.77496922726198</v>
      </c>
      <c r="J7649" s="42">
        <v>23924.222496010902</v>
      </c>
      <c r="K7649" s="42">
        <v>24205.997465238201</v>
      </c>
      <c r="N7649" s="43"/>
    </row>
    <row r="7650" spans="1:14" x14ac:dyDescent="0.3">
      <c r="A7650" s="10" t="s">
        <v>9</v>
      </c>
      <c r="B7650" s="10" t="s">
        <v>225</v>
      </c>
      <c r="C7650" s="10" t="s">
        <v>4779</v>
      </c>
      <c r="D7650" s="10" t="s">
        <v>6698</v>
      </c>
      <c r="E7650" s="11" t="s">
        <v>6699</v>
      </c>
      <c r="F7650" s="10" t="s">
        <v>4731</v>
      </c>
      <c r="G7650" s="11" t="s">
        <v>4732</v>
      </c>
      <c r="H7650" s="42">
        <v>0</v>
      </c>
      <c r="I7650" s="42">
        <v>0</v>
      </c>
      <c r="J7650" s="42">
        <v>0</v>
      </c>
      <c r="K7650" s="42">
        <v>0</v>
      </c>
      <c r="N7650" s="43"/>
    </row>
    <row r="7651" spans="1:14" x14ac:dyDescent="0.3">
      <c r="A7651" s="10" t="s">
        <v>9</v>
      </c>
      <c r="B7651" s="10" t="s">
        <v>225</v>
      </c>
      <c r="C7651" s="10" t="s">
        <v>4779</v>
      </c>
      <c r="D7651" s="10" t="s">
        <v>6698</v>
      </c>
      <c r="E7651" s="11" t="s">
        <v>6699</v>
      </c>
      <c r="F7651" s="10" t="s">
        <v>4786</v>
      </c>
      <c r="G7651" s="11" t="s">
        <v>4787</v>
      </c>
      <c r="H7651" s="42">
        <v>46736.976900000001</v>
      </c>
      <c r="I7651" s="42">
        <v>113.946703043082</v>
      </c>
      <c r="J7651" s="42">
        <v>9674.6928365055901</v>
      </c>
      <c r="K7651" s="42">
        <v>9788.6395395486707</v>
      </c>
      <c r="N7651" s="43"/>
    </row>
    <row r="7652" spans="1:14" x14ac:dyDescent="0.3">
      <c r="A7652" s="10" t="s">
        <v>9</v>
      </c>
      <c r="B7652" s="10" t="s">
        <v>225</v>
      </c>
      <c r="C7652" s="10" t="s">
        <v>4779</v>
      </c>
      <c r="D7652" s="10" t="s">
        <v>6698</v>
      </c>
      <c r="E7652" s="11" t="s">
        <v>6699</v>
      </c>
      <c r="F7652" s="10" t="s">
        <v>4739</v>
      </c>
      <c r="G7652" s="11" t="s">
        <v>4740</v>
      </c>
      <c r="H7652" s="42">
        <v>30066.747500000001</v>
      </c>
      <c r="I7652" s="42">
        <v>73.303987064052905</v>
      </c>
      <c r="J7652" s="42">
        <v>6223.9059103601603</v>
      </c>
      <c r="K7652" s="42">
        <v>6297.2098974242099</v>
      </c>
      <c r="N7652" s="43"/>
    </row>
    <row r="7653" spans="1:14" x14ac:dyDescent="0.3">
      <c r="A7653" s="10" t="s">
        <v>9</v>
      </c>
      <c r="B7653" s="10" t="s">
        <v>225</v>
      </c>
      <c r="C7653" s="10" t="s">
        <v>4779</v>
      </c>
      <c r="D7653" s="10" t="s">
        <v>6698</v>
      </c>
      <c r="E7653" s="11" t="s">
        <v>6699</v>
      </c>
      <c r="F7653" s="10" t="s">
        <v>4788</v>
      </c>
      <c r="G7653" s="11" t="s">
        <v>4789</v>
      </c>
      <c r="H7653" s="42">
        <v>0</v>
      </c>
      <c r="I7653" s="42">
        <v>0</v>
      </c>
      <c r="J7653" s="42">
        <v>0</v>
      </c>
      <c r="K7653" s="42">
        <v>0</v>
      </c>
      <c r="N7653" s="43"/>
    </row>
    <row r="7654" spans="1:14" x14ac:dyDescent="0.3">
      <c r="A7654" s="10" t="s">
        <v>9</v>
      </c>
      <c r="B7654" s="10" t="s">
        <v>225</v>
      </c>
      <c r="C7654" s="10" t="s">
        <v>4779</v>
      </c>
      <c r="D7654" s="10" t="s">
        <v>6698</v>
      </c>
      <c r="E7654" s="11" t="s">
        <v>6699</v>
      </c>
      <c r="F7654" s="10" t="s">
        <v>4741</v>
      </c>
      <c r="G7654" s="11" t="s">
        <v>4742</v>
      </c>
      <c r="H7654" s="42">
        <v>5586.5379999999996</v>
      </c>
      <c r="I7654" s="42">
        <v>13.6202131297014</v>
      </c>
      <c r="J7654" s="42">
        <v>1156.4299350353299</v>
      </c>
      <c r="K7654" s="42">
        <v>1170.0501481650299</v>
      </c>
      <c r="N7654" s="43"/>
    </row>
    <row r="7655" spans="1:14" x14ac:dyDescent="0.3">
      <c r="A7655" s="10" t="s">
        <v>9</v>
      </c>
      <c r="B7655" s="10" t="s">
        <v>225</v>
      </c>
      <c r="C7655" s="10" t="s">
        <v>4779</v>
      </c>
      <c r="D7655" s="10" t="s">
        <v>6290</v>
      </c>
      <c r="E7655" s="11" t="s">
        <v>6700</v>
      </c>
      <c r="F7655" s="10" t="s">
        <v>13</v>
      </c>
      <c r="G7655" s="11" t="s">
        <v>415</v>
      </c>
      <c r="H7655" s="42">
        <v>0</v>
      </c>
      <c r="I7655" s="42">
        <v>0</v>
      </c>
      <c r="J7655" s="42">
        <v>0</v>
      </c>
      <c r="K7655" s="42">
        <v>0</v>
      </c>
      <c r="N7655" s="43"/>
    </row>
    <row r="7656" spans="1:14" x14ac:dyDescent="0.3">
      <c r="A7656" s="10" t="s">
        <v>9</v>
      </c>
      <c r="B7656" s="10" t="s">
        <v>225</v>
      </c>
      <c r="C7656" s="10" t="s">
        <v>4779</v>
      </c>
      <c r="D7656" s="10" t="s">
        <v>6290</v>
      </c>
      <c r="E7656" s="11" t="s">
        <v>6700</v>
      </c>
      <c r="F7656" s="10" t="s">
        <v>416</v>
      </c>
      <c r="G7656" s="11" t="s">
        <v>417</v>
      </c>
      <c r="H7656" s="42">
        <v>245360.92490000001</v>
      </c>
      <c r="I7656" s="42">
        <v>214.06004596423901</v>
      </c>
      <c r="J7656" s="42">
        <v>0</v>
      </c>
      <c r="K7656" s="42">
        <v>214.06004596423901</v>
      </c>
      <c r="N7656" s="43"/>
    </row>
    <row r="7657" spans="1:14" x14ac:dyDescent="0.3">
      <c r="A7657" s="10" t="s">
        <v>9</v>
      </c>
      <c r="B7657" s="10" t="s">
        <v>225</v>
      </c>
      <c r="C7657" s="10" t="s">
        <v>4779</v>
      </c>
      <c r="D7657" s="10" t="s">
        <v>6290</v>
      </c>
      <c r="E7657" s="11" t="s">
        <v>6700</v>
      </c>
      <c r="F7657" s="10" t="s">
        <v>4731</v>
      </c>
      <c r="G7657" s="11" t="s">
        <v>4732</v>
      </c>
      <c r="H7657" s="42">
        <v>0</v>
      </c>
      <c r="I7657" s="42">
        <v>0</v>
      </c>
      <c r="J7657" s="42">
        <v>0</v>
      </c>
      <c r="K7657" s="42">
        <v>0</v>
      </c>
      <c r="N7657" s="43"/>
    </row>
    <row r="7658" spans="1:14" x14ac:dyDescent="0.3">
      <c r="A7658" s="10" t="s">
        <v>9</v>
      </c>
      <c r="B7658" s="10" t="s">
        <v>225</v>
      </c>
      <c r="C7658" s="10" t="s">
        <v>4779</v>
      </c>
      <c r="D7658" s="10" t="s">
        <v>6290</v>
      </c>
      <c r="E7658" s="11" t="s">
        <v>6700</v>
      </c>
      <c r="F7658" s="10" t="s">
        <v>4786</v>
      </c>
      <c r="G7658" s="11" t="s">
        <v>4787</v>
      </c>
      <c r="H7658" s="42">
        <v>93670.2117</v>
      </c>
      <c r="I7658" s="42">
        <v>81.720631882008306</v>
      </c>
      <c r="J7658" s="42">
        <v>0</v>
      </c>
      <c r="K7658" s="42">
        <v>81.720631882008306</v>
      </c>
      <c r="N7658" s="43"/>
    </row>
    <row r="7659" spans="1:14" x14ac:dyDescent="0.3">
      <c r="A7659" s="10" t="s">
        <v>9</v>
      </c>
      <c r="B7659" s="10" t="s">
        <v>225</v>
      </c>
      <c r="C7659" s="10" t="s">
        <v>4779</v>
      </c>
      <c r="D7659" s="10" t="s">
        <v>6290</v>
      </c>
      <c r="E7659" s="11" t="s">
        <v>6700</v>
      </c>
      <c r="F7659" s="10" t="s">
        <v>4788</v>
      </c>
      <c r="G7659" s="11" t="s">
        <v>4789</v>
      </c>
      <c r="H7659" s="42">
        <v>0</v>
      </c>
      <c r="I7659" s="42">
        <v>0</v>
      </c>
      <c r="J7659" s="42">
        <v>0</v>
      </c>
      <c r="K7659" s="42">
        <v>0</v>
      </c>
      <c r="N7659" s="43"/>
    </row>
    <row r="7660" spans="1:14" x14ac:dyDescent="0.3">
      <c r="A7660" s="10" t="s">
        <v>9</v>
      </c>
      <c r="B7660" s="10" t="s">
        <v>225</v>
      </c>
      <c r="C7660" s="10" t="s">
        <v>4779</v>
      </c>
      <c r="D7660" s="10" t="s">
        <v>6290</v>
      </c>
      <c r="E7660" s="11" t="s">
        <v>6700</v>
      </c>
      <c r="F7660" s="10" t="s">
        <v>4741</v>
      </c>
      <c r="G7660" s="11" t="s">
        <v>4742</v>
      </c>
      <c r="H7660" s="42">
        <v>52397.896200000003</v>
      </c>
      <c r="I7660" s="42">
        <v>45.713456914839902</v>
      </c>
      <c r="J7660" s="42">
        <v>0</v>
      </c>
      <c r="K7660" s="42">
        <v>45.713456914839902</v>
      </c>
      <c r="N7660" s="43"/>
    </row>
    <row r="7661" spans="1:14" x14ac:dyDescent="0.3">
      <c r="A7661" s="10" t="s">
        <v>9</v>
      </c>
      <c r="B7661" s="10" t="s">
        <v>225</v>
      </c>
      <c r="C7661" s="10" t="s">
        <v>4779</v>
      </c>
      <c r="D7661" s="10" t="s">
        <v>6206</v>
      </c>
      <c r="E7661" s="11" t="s">
        <v>6207</v>
      </c>
      <c r="F7661" s="10" t="s">
        <v>416</v>
      </c>
      <c r="G7661" s="11" t="s">
        <v>417</v>
      </c>
      <c r="H7661" s="42">
        <v>98671.087400000004</v>
      </c>
      <c r="I7661" s="42">
        <v>277.47324035608301</v>
      </c>
      <c r="J7661" s="42">
        <v>2965.4284807121699</v>
      </c>
      <c r="K7661" s="42">
        <v>3242.90172106825</v>
      </c>
      <c r="N7661" s="43"/>
    </row>
    <row r="7662" spans="1:14" x14ac:dyDescent="0.3">
      <c r="A7662" s="10" t="s">
        <v>9</v>
      </c>
      <c r="B7662" s="10" t="s">
        <v>225</v>
      </c>
      <c r="C7662" s="10" t="s">
        <v>4779</v>
      </c>
      <c r="D7662" s="10" t="s">
        <v>6206</v>
      </c>
      <c r="E7662" s="11" t="s">
        <v>6207</v>
      </c>
      <c r="F7662" s="10" t="s">
        <v>4731</v>
      </c>
      <c r="G7662" s="11" t="s">
        <v>4732</v>
      </c>
      <c r="H7662" s="42">
        <v>0</v>
      </c>
      <c r="I7662" s="42">
        <v>0</v>
      </c>
      <c r="J7662" s="42">
        <v>0</v>
      </c>
      <c r="K7662" s="42">
        <v>0</v>
      </c>
      <c r="N7662" s="43"/>
    </row>
    <row r="7663" spans="1:14" x14ac:dyDescent="0.3">
      <c r="A7663" s="10" t="s">
        <v>9</v>
      </c>
      <c r="B7663" s="10" t="s">
        <v>225</v>
      </c>
      <c r="C7663" s="10" t="s">
        <v>4779</v>
      </c>
      <c r="D7663" s="10" t="s">
        <v>6206</v>
      </c>
      <c r="E7663" s="11" t="s">
        <v>6207</v>
      </c>
      <c r="F7663" s="10" t="s">
        <v>4786</v>
      </c>
      <c r="G7663" s="11" t="s">
        <v>4787</v>
      </c>
      <c r="H7663" s="42">
        <v>0</v>
      </c>
      <c r="I7663" s="42">
        <v>0</v>
      </c>
      <c r="J7663" s="42">
        <v>0</v>
      </c>
      <c r="K7663" s="42">
        <v>0</v>
      </c>
      <c r="N7663" s="43"/>
    </row>
    <row r="7664" spans="1:14" x14ac:dyDescent="0.3">
      <c r="A7664" s="10" t="s">
        <v>9</v>
      </c>
      <c r="B7664" s="10" t="s">
        <v>225</v>
      </c>
      <c r="C7664" s="10" t="s">
        <v>4779</v>
      </c>
      <c r="D7664" s="10" t="s">
        <v>6206</v>
      </c>
      <c r="E7664" s="11" t="s">
        <v>6207</v>
      </c>
      <c r="F7664" s="10" t="s">
        <v>4788</v>
      </c>
      <c r="G7664" s="11" t="s">
        <v>4789</v>
      </c>
      <c r="H7664" s="42">
        <v>0</v>
      </c>
      <c r="I7664" s="42">
        <v>0</v>
      </c>
      <c r="J7664" s="42">
        <v>0</v>
      </c>
      <c r="K7664" s="42">
        <v>0</v>
      </c>
      <c r="N7664" s="43"/>
    </row>
    <row r="7665" spans="1:14" x14ac:dyDescent="0.3">
      <c r="A7665" s="10" t="s">
        <v>9</v>
      </c>
      <c r="B7665" s="10" t="s">
        <v>225</v>
      </c>
      <c r="C7665" s="10" t="s">
        <v>11</v>
      </c>
      <c r="D7665" s="10" t="s">
        <v>185</v>
      </c>
      <c r="E7665" s="11" t="s">
        <v>578</v>
      </c>
      <c r="F7665" s="10" t="s">
        <v>15</v>
      </c>
      <c r="G7665" s="11" t="s">
        <v>418</v>
      </c>
      <c r="H7665" s="42">
        <v>10886.468500000001</v>
      </c>
      <c r="I7665" s="42">
        <v>30.6138685231682</v>
      </c>
      <c r="J7665" s="42">
        <v>0</v>
      </c>
      <c r="K7665" s="42">
        <v>30.6138685231682</v>
      </c>
      <c r="N7665" s="43"/>
    </row>
    <row r="7666" spans="1:14" x14ac:dyDescent="0.3">
      <c r="A7666" s="10" t="s">
        <v>9</v>
      </c>
      <c r="B7666" s="10" t="s">
        <v>225</v>
      </c>
      <c r="C7666" s="10" t="s">
        <v>11</v>
      </c>
      <c r="D7666" s="10" t="s">
        <v>185</v>
      </c>
      <c r="E7666" s="11" t="s">
        <v>578</v>
      </c>
      <c r="F7666" s="10" t="s">
        <v>17</v>
      </c>
      <c r="G7666" s="11" t="s">
        <v>4798</v>
      </c>
      <c r="H7666" s="42">
        <v>0</v>
      </c>
      <c r="I7666" s="42">
        <v>0</v>
      </c>
      <c r="J7666" s="42">
        <v>0</v>
      </c>
      <c r="K7666" s="42">
        <v>0</v>
      </c>
      <c r="N7666" s="43"/>
    </row>
    <row r="7667" spans="1:14" x14ac:dyDescent="0.3">
      <c r="A7667" s="10" t="s">
        <v>9</v>
      </c>
      <c r="B7667" s="10" t="s">
        <v>225</v>
      </c>
      <c r="C7667" s="10" t="s">
        <v>11</v>
      </c>
      <c r="D7667" s="10" t="s">
        <v>185</v>
      </c>
      <c r="E7667" s="11" t="s">
        <v>578</v>
      </c>
      <c r="F7667" s="10" t="s">
        <v>18</v>
      </c>
      <c r="G7667" s="11" t="s">
        <v>4799</v>
      </c>
      <c r="H7667" s="42">
        <v>51051.973400000003</v>
      </c>
      <c r="I7667" s="42">
        <v>143.563396941338</v>
      </c>
      <c r="J7667" s="42">
        <v>1861.4776078520899</v>
      </c>
      <c r="K7667" s="42">
        <v>2005.0410047934299</v>
      </c>
      <c r="N7667" s="43"/>
    </row>
    <row r="7668" spans="1:14" x14ac:dyDescent="0.3">
      <c r="A7668" s="10" t="s">
        <v>9</v>
      </c>
      <c r="B7668" s="10" t="s">
        <v>225</v>
      </c>
      <c r="C7668" s="10" t="s">
        <v>11</v>
      </c>
      <c r="D7668" s="10" t="s">
        <v>226</v>
      </c>
      <c r="E7668" s="11" t="s">
        <v>3034</v>
      </c>
      <c r="F7668" s="10" t="s">
        <v>15</v>
      </c>
      <c r="G7668" s="11" t="s">
        <v>418</v>
      </c>
      <c r="H7668" s="42">
        <v>1200299.0005999999</v>
      </c>
      <c r="I7668" s="42">
        <v>5671.0967994848897</v>
      </c>
      <c r="J7668" s="42">
        <v>0</v>
      </c>
      <c r="K7668" s="42">
        <v>5671.0967994848897</v>
      </c>
      <c r="N7668" s="43"/>
    </row>
    <row r="7669" spans="1:14" x14ac:dyDescent="0.3">
      <c r="A7669" s="10" t="s">
        <v>9</v>
      </c>
      <c r="B7669" s="10" t="s">
        <v>225</v>
      </c>
      <c r="C7669" s="10" t="s">
        <v>11</v>
      </c>
      <c r="D7669" s="10" t="s">
        <v>226</v>
      </c>
      <c r="E7669" s="11" t="s">
        <v>3034</v>
      </c>
      <c r="F7669" s="10" t="s">
        <v>16</v>
      </c>
      <c r="G7669" s="11" t="s">
        <v>426</v>
      </c>
      <c r="H7669" s="42">
        <v>0</v>
      </c>
      <c r="I7669" s="42">
        <v>0</v>
      </c>
      <c r="J7669" s="42">
        <v>0</v>
      </c>
      <c r="K7669" s="42">
        <v>0</v>
      </c>
      <c r="N7669" s="43"/>
    </row>
    <row r="7670" spans="1:14" x14ac:dyDescent="0.3">
      <c r="A7670" s="10" t="s">
        <v>9</v>
      </c>
      <c r="B7670" s="10" t="s">
        <v>225</v>
      </c>
      <c r="C7670" s="10" t="s">
        <v>11</v>
      </c>
      <c r="D7670" s="10" t="s">
        <v>226</v>
      </c>
      <c r="E7670" s="11" t="s">
        <v>3034</v>
      </c>
      <c r="F7670" s="10" t="s">
        <v>17</v>
      </c>
      <c r="G7670" s="11" t="s">
        <v>4798</v>
      </c>
      <c r="H7670" s="42">
        <v>0</v>
      </c>
      <c r="I7670" s="42">
        <v>0</v>
      </c>
      <c r="J7670" s="42">
        <v>0</v>
      </c>
      <c r="K7670" s="42">
        <v>0</v>
      </c>
      <c r="N7670" s="43"/>
    </row>
    <row r="7671" spans="1:14" x14ac:dyDescent="0.3">
      <c r="A7671" s="10" t="s">
        <v>9</v>
      </c>
      <c r="B7671" s="10" t="s">
        <v>225</v>
      </c>
      <c r="C7671" s="10" t="s">
        <v>11</v>
      </c>
      <c r="D7671" s="10" t="s">
        <v>226</v>
      </c>
      <c r="E7671" s="11" t="s">
        <v>3034</v>
      </c>
      <c r="F7671" s="10" t="s">
        <v>18</v>
      </c>
      <c r="G7671" s="11" t="s">
        <v>4799</v>
      </c>
      <c r="H7671" s="42">
        <v>2542862.6395</v>
      </c>
      <c r="I7671" s="42">
        <v>12014.356563429899</v>
      </c>
      <c r="J7671" s="42">
        <v>16055.341934076199</v>
      </c>
      <c r="K7671" s="42">
        <v>28069.698497506099</v>
      </c>
      <c r="N7671" s="43"/>
    </row>
    <row r="7672" spans="1:14" x14ac:dyDescent="0.3">
      <c r="A7672" s="10" t="s">
        <v>9</v>
      </c>
      <c r="B7672" s="10" t="s">
        <v>225</v>
      </c>
      <c r="C7672" s="10" t="s">
        <v>11</v>
      </c>
      <c r="D7672" s="10" t="s">
        <v>227</v>
      </c>
      <c r="E7672" s="11" t="s">
        <v>644</v>
      </c>
      <c r="F7672" s="10" t="s">
        <v>13</v>
      </c>
      <c r="G7672" s="11" t="s">
        <v>415</v>
      </c>
      <c r="H7672" s="42">
        <v>0</v>
      </c>
      <c r="I7672" s="42">
        <v>0</v>
      </c>
      <c r="J7672" s="42">
        <v>0</v>
      </c>
      <c r="K7672" s="42">
        <v>0</v>
      </c>
      <c r="N7672" s="43"/>
    </row>
    <row r="7673" spans="1:14" x14ac:dyDescent="0.3">
      <c r="A7673" s="10" t="s">
        <v>9</v>
      </c>
      <c r="B7673" s="10" t="s">
        <v>225</v>
      </c>
      <c r="C7673" s="10" t="s">
        <v>11</v>
      </c>
      <c r="D7673" s="10" t="s">
        <v>227</v>
      </c>
      <c r="E7673" s="11" t="s">
        <v>644</v>
      </c>
      <c r="F7673" s="10" t="s">
        <v>15</v>
      </c>
      <c r="G7673" s="11" t="s">
        <v>418</v>
      </c>
      <c r="H7673" s="42">
        <v>1445916.5873</v>
      </c>
      <c r="I7673" s="42">
        <v>5792.80986792361</v>
      </c>
      <c r="J7673" s="42">
        <v>0</v>
      </c>
      <c r="K7673" s="42">
        <v>5792.80986792361</v>
      </c>
      <c r="N7673" s="43"/>
    </row>
    <row r="7674" spans="1:14" x14ac:dyDescent="0.3">
      <c r="A7674" s="10" t="s">
        <v>9</v>
      </c>
      <c r="B7674" s="10" t="s">
        <v>225</v>
      </c>
      <c r="C7674" s="10" t="s">
        <v>11</v>
      </c>
      <c r="D7674" s="10" t="s">
        <v>227</v>
      </c>
      <c r="E7674" s="11" t="s">
        <v>644</v>
      </c>
      <c r="F7674" s="10" t="s">
        <v>30</v>
      </c>
      <c r="G7674" s="11" t="s">
        <v>4888</v>
      </c>
      <c r="H7674" s="42">
        <v>2963800.3424999998</v>
      </c>
      <c r="I7674" s="42">
        <v>11450.142730871599</v>
      </c>
      <c r="J7674" s="42">
        <v>0</v>
      </c>
      <c r="K7674" s="42">
        <v>11450.142730871599</v>
      </c>
      <c r="N7674" s="43"/>
    </row>
    <row r="7675" spans="1:14" x14ac:dyDescent="0.3">
      <c r="A7675" s="10" t="s">
        <v>9</v>
      </c>
      <c r="B7675" s="10" t="s">
        <v>225</v>
      </c>
      <c r="C7675" s="10" t="s">
        <v>11</v>
      </c>
      <c r="D7675" s="10" t="s">
        <v>227</v>
      </c>
      <c r="E7675" s="11" t="s">
        <v>644</v>
      </c>
      <c r="F7675" s="10" t="s">
        <v>17</v>
      </c>
      <c r="G7675" s="11" t="s">
        <v>4798</v>
      </c>
      <c r="H7675" s="42">
        <v>0</v>
      </c>
      <c r="I7675" s="42">
        <v>0</v>
      </c>
      <c r="J7675" s="42">
        <v>0</v>
      </c>
      <c r="K7675" s="42">
        <v>0</v>
      </c>
      <c r="N7675" s="43"/>
    </row>
    <row r="7676" spans="1:14" x14ac:dyDescent="0.3">
      <c r="A7676" s="10" t="s">
        <v>9</v>
      </c>
      <c r="B7676" s="10" t="s">
        <v>225</v>
      </c>
      <c r="C7676" s="10" t="s">
        <v>11</v>
      </c>
      <c r="D7676" s="10" t="s">
        <v>227</v>
      </c>
      <c r="E7676" s="11" t="s">
        <v>644</v>
      </c>
      <c r="F7676" s="10" t="s">
        <v>18</v>
      </c>
      <c r="G7676" s="11" t="s">
        <v>4799</v>
      </c>
      <c r="H7676" s="42">
        <v>5697377.7790000001</v>
      </c>
      <c r="I7676" s="42">
        <v>22825.539527963501</v>
      </c>
      <c r="J7676" s="42">
        <v>89673.665189262101</v>
      </c>
      <c r="K7676" s="42">
        <v>112499.20471722601</v>
      </c>
      <c r="N7676" s="43"/>
    </row>
    <row r="7677" spans="1:14" x14ac:dyDescent="0.3">
      <c r="A7677" s="10" t="s">
        <v>9</v>
      </c>
      <c r="B7677" s="10" t="s">
        <v>225</v>
      </c>
      <c r="C7677" s="10" t="s">
        <v>11</v>
      </c>
      <c r="D7677" s="10" t="s">
        <v>228</v>
      </c>
      <c r="E7677" s="11" t="s">
        <v>645</v>
      </c>
      <c r="F7677" s="10" t="s">
        <v>13</v>
      </c>
      <c r="G7677" s="11" t="s">
        <v>415</v>
      </c>
      <c r="H7677" s="42">
        <v>0</v>
      </c>
      <c r="I7677" s="42">
        <v>0</v>
      </c>
      <c r="J7677" s="42">
        <v>0</v>
      </c>
      <c r="K7677" s="42">
        <v>0</v>
      </c>
      <c r="N7677" s="43"/>
    </row>
    <row r="7678" spans="1:14" x14ac:dyDescent="0.3">
      <c r="A7678" s="10" t="s">
        <v>9</v>
      </c>
      <c r="B7678" s="10" t="s">
        <v>225</v>
      </c>
      <c r="C7678" s="10" t="s">
        <v>11</v>
      </c>
      <c r="D7678" s="10" t="s">
        <v>228</v>
      </c>
      <c r="E7678" s="11" t="s">
        <v>645</v>
      </c>
      <c r="F7678" s="10" t="s">
        <v>15</v>
      </c>
      <c r="G7678" s="11" t="s">
        <v>418</v>
      </c>
      <c r="H7678" s="42">
        <v>2062709.2442999999</v>
      </c>
      <c r="I7678" s="42">
        <v>5872.5349795537704</v>
      </c>
      <c r="J7678" s="42">
        <v>0</v>
      </c>
      <c r="K7678" s="42">
        <v>5872.5349795537704</v>
      </c>
      <c r="N7678" s="43"/>
    </row>
    <row r="7679" spans="1:14" x14ac:dyDescent="0.3">
      <c r="A7679" s="10" t="s">
        <v>9</v>
      </c>
      <c r="B7679" s="10" t="s">
        <v>225</v>
      </c>
      <c r="C7679" s="10" t="s">
        <v>11</v>
      </c>
      <c r="D7679" s="10" t="s">
        <v>228</v>
      </c>
      <c r="E7679" s="11" t="s">
        <v>645</v>
      </c>
      <c r="F7679" s="10" t="s">
        <v>16</v>
      </c>
      <c r="G7679" s="11" t="s">
        <v>426</v>
      </c>
      <c r="H7679" s="42">
        <v>358853.36700000003</v>
      </c>
      <c r="I7679" s="42">
        <v>1021.65584195159</v>
      </c>
      <c r="J7679" s="42">
        <v>0</v>
      </c>
      <c r="K7679" s="42">
        <v>1021.65584195159</v>
      </c>
      <c r="N7679" s="43"/>
    </row>
    <row r="7680" spans="1:14" x14ac:dyDescent="0.3">
      <c r="A7680" s="10" t="s">
        <v>9</v>
      </c>
      <c r="B7680" s="10" t="s">
        <v>225</v>
      </c>
      <c r="C7680" s="10" t="s">
        <v>11</v>
      </c>
      <c r="D7680" s="10" t="s">
        <v>228</v>
      </c>
      <c r="E7680" s="11" t="s">
        <v>645</v>
      </c>
      <c r="F7680" s="10" t="s">
        <v>17</v>
      </c>
      <c r="G7680" s="11" t="s">
        <v>4798</v>
      </c>
      <c r="H7680" s="42">
        <v>0</v>
      </c>
      <c r="I7680" s="42">
        <v>0</v>
      </c>
      <c r="J7680" s="42">
        <v>0</v>
      </c>
      <c r="K7680" s="42">
        <v>0</v>
      </c>
      <c r="N7680" s="43"/>
    </row>
    <row r="7681" spans="1:14" x14ac:dyDescent="0.3">
      <c r="A7681" s="10" t="s">
        <v>9</v>
      </c>
      <c r="B7681" s="10" t="s">
        <v>225</v>
      </c>
      <c r="C7681" s="10" t="s">
        <v>11</v>
      </c>
      <c r="D7681" s="10" t="s">
        <v>228</v>
      </c>
      <c r="E7681" s="11" t="s">
        <v>645</v>
      </c>
      <c r="F7681" s="10" t="s">
        <v>18</v>
      </c>
      <c r="G7681" s="11" t="s">
        <v>4799</v>
      </c>
      <c r="H7681" s="42">
        <v>4203551.4144000001</v>
      </c>
      <c r="I7681" s="42">
        <v>11967.5144659088</v>
      </c>
      <c r="J7681" s="42">
        <v>184200.939099123</v>
      </c>
      <c r="K7681" s="42">
        <v>196168.45356503199</v>
      </c>
      <c r="N7681" s="43"/>
    </row>
    <row r="7682" spans="1:14" x14ac:dyDescent="0.3">
      <c r="A7682" s="10" t="s">
        <v>9</v>
      </c>
      <c r="B7682" s="10" t="s">
        <v>225</v>
      </c>
      <c r="C7682" s="10" t="s">
        <v>11</v>
      </c>
      <c r="D7682" s="10" t="s">
        <v>229</v>
      </c>
      <c r="E7682" s="11" t="s">
        <v>646</v>
      </c>
      <c r="F7682" s="10" t="s">
        <v>25</v>
      </c>
      <c r="G7682" s="11" t="s">
        <v>4887</v>
      </c>
      <c r="H7682" s="42">
        <v>367526.27340000001</v>
      </c>
      <c r="I7682" s="42">
        <v>2389.36438404106</v>
      </c>
      <c r="J7682" s="42">
        <v>0</v>
      </c>
      <c r="K7682" s="42">
        <v>2389.36438404106</v>
      </c>
      <c r="N7682" s="43"/>
    </row>
    <row r="7683" spans="1:14" x14ac:dyDescent="0.3">
      <c r="A7683" s="10" t="s">
        <v>9</v>
      </c>
      <c r="B7683" s="10" t="s">
        <v>225</v>
      </c>
      <c r="C7683" s="10" t="s">
        <v>11</v>
      </c>
      <c r="D7683" s="10" t="s">
        <v>229</v>
      </c>
      <c r="E7683" s="11" t="s">
        <v>646</v>
      </c>
      <c r="F7683" s="10" t="s">
        <v>13</v>
      </c>
      <c r="G7683" s="11" t="s">
        <v>415</v>
      </c>
      <c r="H7683" s="42">
        <v>0</v>
      </c>
      <c r="I7683" s="42">
        <v>0</v>
      </c>
      <c r="J7683" s="42">
        <v>0</v>
      </c>
      <c r="K7683" s="42">
        <v>0</v>
      </c>
      <c r="N7683" s="43"/>
    </row>
    <row r="7684" spans="1:14" x14ac:dyDescent="0.3">
      <c r="A7684" s="10" t="s">
        <v>9</v>
      </c>
      <c r="B7684" s="10" t="s">
        <v>225</v>
      </c>
      <c r="C7684" s="10" t="s">
        <v>11</v>
      </c>
      <c r="D7684" s="10" t="s">
        <v>229</v>
      </c>
      <c r="E7684" s="11" t="s">
        <v>646</v>
      </c>
      <c r="F7684" s="10" t="s">
        <v>15</v>
      </c>
      <c r="G7684" s="11" t="s">
        <v>418</v>
      </c>
      <c r="H7684" s="42">
        <v>351377.39169999998</v>
      </c>
      <c r="I7684" s="42">
        <v>2284.3771611059301</v>
      </c>
      <c r="J7684" s="42">
        <v>0</v>
      </c>
      <c r="K7684" s="42">
        <v>2284.3771611059301</v>
      </c>
      <c r="N7684" s="43"/>
    </row>
    <row r="7685" spans="1:14" x14ac:dyDescent="0.3">
      <c r="A7685" s="10" t="s">
        <v>9</v>
      </c>
      <c r="B7685" s="10" t="s">
        <v>225</v>
      </c>
      <c r="C7685" s="10" t="s">
        <v>11</v>
      </c>
      <c r="D7685" s="10" t="s">
        <v>229</v>
      </c>
      <c r="E7685" s="11" t="s">
        <v>646</v>
      </c>
      <c r="F7685" s="10" t="s">
        <v>17</v>
      </c>
      <c r="G7685" s="11" t="s">
        <v>4798</v>
      </c>
      <c r="H7685" s="42">
        <v>0</v>
      </c>
      <c r="I7685" s="42">
        <v>0</v>
      </c>
      <c r="J7685" s="42">
        <v>0</v>
      </c>
      <c r="K7685" s="42">
        <v>0</v>
      </c>
      <c r="N7685" s="43"/>
    </row>
    <row r="7686" spans="1:14" x14ac:dyDescent="0.3">
      <c r="A7686" s="10" t="s">
        <v>9</v>
      </c>
      <c r="B7686" s="10" t="s">
        <v>225</v>
      </c>
      <c r="C7686" s="10" t="s">
        <v>11</v>
      </c>
      <c r="D7686" s="10" t="s">
        <v>229</v>
      </c>
      <c r="E7686" s="11" t="s">
        <v>646</v>
      </c>
      <c r="F7686" s="10" t="s">
        <v>18</v>
      </c>
      <c r="G7686" s="11" t="s">
        <v>4799</v>
      </c>
      <c r="H7686" s="42">
        <v>573229.61490000004</v>
      </c>
      <c r="I7686" s="42">
        <v>3726.68438929071</v>
      </c>
      <c r="J7686" s="42">
        <v>0</v>
      </c>
      <c r="K7686" s="42">
        <v>3726.68438929071</v>
      </c>
      <c r="N7686" s="43"/>
    </row>
    <row r="7687" spans="1:14" x14ac:dyDescent="0.3">
      <c r="A7687" s="10" t="s">
        <v>9</v>
      </c>
      <c r="B7687" s="10" t="s">
        <v>225</v>
      </c>
      <c r="C7687" s="10" t="s">
        <v>4800</v>
      </c>
      <c r="D7687" s="10" t="s">
        <v>6701</v>
      </c>
      <c r="E7687" s="11" t="s">
        <v>6702</v>
      </c>
      <c r="F7687" s="10" t="s">
        <v>416</v>
      </c>
      <c r="G7687" s="11" t="s">
        <v>417</v>
      </c>
      <c r="H7687" s="42">
        <v>1074081.969</v>
      </c>
      <c r="I7687" s="42">
        <v>3633.3297718321701</v>
      </c>
      <c r="J7687" s="42">
        <v>25414.9841196249</v>
      </c>
      <c r="K7687" s="42">
        <v>29048.313891457099</v>
      </c>
      <c r="N7687" s="43"/>
    </row>
    <row r="7688" spans="1:14" x14ac:dyDescent="0.3">
      <c r="A7688" s="10" t="s">
        <v>9</v>
      </c>
      <c r="B7688" s="10" t="s">
        <v>225</v>
      </c>
      <c r="C7688" s="10" t="s">
        <v>4800</v>
      </c>
      <c r="D7688" s="10" t="s">
        <v>6701</v>
      </c>
      <c r="E7688" s="11" t="s">
        <v>6702</v>
      </c>
      <c r="F7688" s="10" t="s">
        <v>15</v>
      </c>
      <c r="G7688" s="11" t="s">
        <v>418</v>
      </c>
      <c r="H7688" s="42">
        <v>426027.93579999998</v>
      </c>
      <c r="I7688" s="42">
        <v>1441.1376669357201</v>
      </c>
      <c r="J7688" s="42">
        <v>0</v>
      </c>
      <c r="K7688" s="42">
        <v>1441.1376669357201</v>
      </c>
      <c r="N7688" s="43"/>
    </row>
    <row r="7689" spans="1:14" x14ac:dyDescent="0.3">
      <c r="A7689" s="10" t="s">
        <v>9</v>
      </c>
      <c r="B7689" s="10" t="s">
        <v>225</v>
      </c>
      <c r="C7689" s="10" t="s">
        <v>4800</v>
      </c>
      <c r="D7689" s="10" t="s">
        <v>6703</v>
      </c>
      <c r="E7689" s="11" t="s">
        <v>6704</v>
      </c>
      <c r="F7689" s="10" t="s">
        <v>416</v>
      </c>
      <c r="G7689" s="11" t="s">
        <v>417</v>
      </c>
      <c r="H7689" s="42">
        <v>289344.15230000002</v>
      </c>
      <c r="I7689" s="42">
        <v>617.82944279937897</v>
      </c>
      <c r="J7689" s="42">
        <v>19714.069918463701</v>
      </c>
      <c r="K7689" s="42">
        <v>20331.899361263</v>
      </c>
      <c r="N7689" s="43"/>
    </row>
    <row r="7690" spans="1:14" x14ac:dyDescent="0.3">
      <c r="A7690" s="10" t="s">
        <v>9</v>
      </c>
      <c r="B7690" s="10" t="s">
        <v>225</v>
      </c>
      <c r="C7690" s="10" t="s">
        <v>4800</v>
      </c>
      <c r="D7690" s="10" t="s">
        <v>6703</v>
      </c>
      <c r="E7690" s="11" t="s">
        <v>6704</v>
      </c>
      <c r="F7690" s="10" t="s">
        <v>15</v>
      </c>
      <c r="G7690" s="11" t="s">
        <v>418</v>
      </c>
      <c r="H7690" s="42">
        <v>112358.85060000001</v>
      </c>
      <c r="I7690" s="42">
        <v>239.91708668483699</v>
      </c>
      <c r="J7690" s="42">
        <v>0</v>
      </c>
      <c r="K7690" s="42">
        <v>239.91708668483699</v>
      </c>
      <c r="N7690" s="43"/>
    </row>
    <row r="7691" spans="1:14" x14ac:dyDescent="0.3">
      <c r="A7691" s="10" t="s">
        <v>9</v>
      </c>
      <c r="B7691" s="10" t="s">
        <v>225</v>
      </c>
      <c r="C7691" s="10" t="s">
        <v>4800</v>
      </c>
      <c r="D7691" s="10" t="s">
        <v>6705</v>
      </c>
      <c r="E7691" s="11" t="s">
        <v>6706</v>
      </c>
      <c r="F7691" s="10" t="s">
        <v>13</v>
      </c>
      <c r="G7691" s="11" t="s">
        <v>415</v>
      </c>
      <c r="H7691" s="42">
        <v>0</v>
      </c>
      <c r="I7691" s="42">
        <v>0</v>
      </c>
      <c r="J7691" s="42">
        <v>0</v>
      </c>
      <c r="K7691" s="42">
        <v>0</v>
      </c>
      <c r="N7691" s="43"/>
    </row>
    <row r="7692" spans="1:14" x14ac:dyDescent="0.3">
      <c r="A7692" s="10" t="s">
        <v>9</v>
      </c>
      <c r="B7692" s="10" t="s">
        <v>225</v>
      </c>
      <c r="C7692" s="10" t="s">
        <v>4800</v>
      </c>
      <c r="D7692" s="10" t="s">
        <v>6705</v>
      </c>
      <c r="E7692" s="11" t="s">
        <v>6706</v>
      </c>
      <c r="F7692" s="10" t="s">
        <v>416</v>
      </c>
      <c r="G7692" s="11" t="s">
        <v>417</v>
      </c>
      <c r="H7692" s="42">
        <v>650487.31110000005</v>
      </c>
      <c r="I7692" s="42">
        <v>3118.8642822196002</v>
      </c>
      <c r="J7692" s="42">
        <v>4442.1653127743702</v>
      </c>
      <c r="K7692" s="42">
        <v>7561.02959499397</v>
      </c>
      <c r="N7692" s="43"/>
    </row>
    <row r="7693" spans="1:14" x14ac:dyDescent="0.3">
      <c r="A7693" s="10" t="s">
        <v>9</v>
      </c>
      <c r="B7693" s="10" t="s">
        <v>225</v>
      </c>
      <c r="C7693" s="10" t="s">
        <v>4800</v>
      </c>
      <c r="D7693" s="10" t="s">
        <v>6705</v>
      </c>
      <c r="E7693" s="11" t="s">
        <v>6706</v>
      </c>
      <c r="F7693" s="10" t="s">
        <v>15</v>
      </c>
      <c r="G7693" s="11" t="s">
        <v>418</v>
      </c>
      <c r="H7693" s="42">
        <v>351681.23050000001</v>
      </c>
      <c r="I7693" s="42">
        <v>1686.19127545332</v>
      </c>
      <c r="J7693" s="42">
        <v>0</v>
      </c>
      <c r="K7693" s="42">
        <v>1686.19127545332</v>
      </c>
      <c r="N7693" s="43"/>
    </row>
    <row r="7694" spans="1:14" x14ac:dyDescent="0.3">
      <c r="A7694" s="10" t="s">
        <v>9</v>
      </c>
      <c r="B7694" s="10" t="s">
        <v>225</v>
      </c>
      <c r="C7694" s="10" t="s">
        <v>4806</v>
      </c>
      <c r="D7694" s="10" t="s">
        <v>5356</v>
      </c>
      <c r="E7694" s="11" t="s">
        <v>5357</v>
      </c>
      <c r="F7694" s="10" t="s">
        <v>13</v>
      </c>
      <c r="G7694" s="11" t="s">
        <v>415</v>
      </c>
      <c r="H7694" s="42">
        <v>0</v>
      </c>
      <c r="I7694" s="42">
        <v>0</v>
      </c>
      <c r="J7694" s="42">
        <v>0</v>
      </c>
      <c r="K7694" s="42">
        <v>0</v>
      </c>
      <c r="N7694" s="43"/>
    </row>
    <row r="7695" spans="1:14" x14ac:dyDescent="0.3">
      <c r="A7695" s="10" t="s">
        <v>9</v>
      </c>
      <c r="B7695" s="10" t="s">
        <v>225</v>
      </c>
      <c r="C7695" s="10" t="s">
        <v>4806</v>
      </c>
      <c r="D7695" s="10" t="s">
        <v>5356</v>
      </c>
      <c r="E7695" s="11" t="s">
        <v>5357</v>
      </c>
      <c r="F7695" s="10" t="s">
        <v>5358</v>
      </c>
      <c r="G7695" s="11" t="s">
        <v>5359</v>
      </c>
      <c r="H7695" s="42">
        <v>0</v>
      </c>
      <c r="I7695" s="42">
        <v>0</v>
      </c>
      <c r="J7695" s="42">
        <v>0</v>
      </c>
      <c r="K7695" s="42">
        <v>0</v>
      </c>
      <c r="N7695" s="43"/>
    </row>
    <row r="7696" spans="1:14" x14ac:dyDescent="0.3">
      <c r="A7696" s="10" t="s">
        <v>9</v>
      </c>
      <c r="B7696" s="10" t="s">
        <v>225</v>
      </c>
      <c r="C7696" s="10" t="s">
        <v>4806</v>
      </c>
      <c r="D7696" s="10" t="s">
        <v>5356</v>
      </c>
      <c r="E7696" s="11" t="s">
        <v>5357</v>
      </c>
      <c r="F7696" s="10" t="s">
        <v>4809</v>
      </c>
      <c r="G7696" s="11" t="s">
        <v>4810</v>
      </c>
      <c r="H7696" s="42">
        <v>291954.4351</v>
      </c>
      <c r="I7696" s="42">
        <v>1164.2131317119499</v>
      </c>
      <c r="J7696" s="42">
        <v>4093.8854586347102</v>
      </c>
      <c r="K7696" s="42">
        <v>5258.0985903466599</v>
      </c>
      <c r="N7696" s="43"/>
    </row>
    <row r="7697" spans="1:14" x14ac:dyDescent="0.3">
      <c r="A7697" s="10" t="s">
        <v>9</v>
      </c>
      <c r="B7697" s="10" t="s">
        <v>231</v>
      </c>
      <c r="C7697" s="10" t="s">
        <v>4722</v>
      </c>
      <c r="D7697" s="10" t="s">
        <v>4723</v>
      </c>
      <c r="E7697" s="11" t="s">
        <v>6707</v>
      </c>
      <c r="F7697" s="10" t="s">
        <v>416</v>
      </c>
      <c r="G7697" s="11" t="s">
        <v>417</v>
      </c>
      <c r="H7697" s="42">
        <v>888233.33169999998</v>
      </c>
      <c r="I7697" s="42">
        <v>1481.3625124435</v>
      </c>
      <c r="J7697" s="42">
        <v>114.202531356899</v>
      </c>
      <c r="K7697" s="42">
        <v>1595.5650438004</v>
      </c>
      <c r="N7697" s="43"/>
    </row>
    <row r="7698" spans="1:14" x14ac:dyDescent="0.3">
      <c r="A7698" s="10" t="s">
        <v>9</v>
      </c>
      <c r="B7698" s="10" t="s">
        <v>231</v>
      </c>
      <c r="C7698" s="10" t="s">
        <v>4722</v>
      </c>
      <c r="D7698" s="10" t="s">
        <v>4723</v>
      </c>
      <c r="E7698" s="11" t="s">
        <v>6707</v>
      </c>
      <c r="F7698" s="10" t="s">
        <v>4725</v>
      </c>
      <c r="G7698" s="11" t="s">
        <v>4726</v>
      </c>
      <c r="H7698" s="42">
        <v>99152.760899999994</v>
      </c>
      <c r="I7698" s="42">
        <v>165.36328649602501</v>
      </c>
      <c r="J7698" s="42">
        <v>12.7483352337514</v>
      </c>
      <c r="K7698" s="42">
        <v>178.111621729776</v>
      </c>
      <c r="N7698" s="43"/>
    </row>
    <row r="7699" spans="1:14" x14ac:dyDescent="0.3">
      <c r="A7699" s="10" t="s">
        <v>9</v>
      </c>
      <c r="B7699" s="10" t="s">
        <v>231</v>
      </c>
      <c r="C7699" s="10" t="s">
        <v>4722</v>
      </c>
      <c r="D7699" s="10" t="s">
        <v>4723</v>
      </c>
      <c r="E7699" s="11" t="s">
        <v>6707</v>
      </c>
      <c r="F7699" s="10" t="s">
        <v>4729</v>
      </c>
      <c r="G7699" s="11" t="s">
        <v>4730</v>
      </c>
      <c r="H7699" s="42">
        <v>0</v>
      </c>
      <c r="I7699" s="42">
        <v>0</v>
      </c>
      <c r="J7699" s="42">
        <v>0</v>
      </c>
      <c r="K7699" s="42">
        <v>0</v>
      </c>
      <c r="N7699" s="43"/>
    </row>
    <row r="7700" spans="1:14" x14ac:dyDescent="0.3">
      <c r="A7700" s="10" t="s">
        <v>9</v>
      </c>
      <c r="B7700" s="10" t="s">
        <v>231</v>
      </c>
      <c r="C7700" s="10" t="s">
        <v>4722</v>
      </c>
      <c r="D7700" s="10" t="s">
        <v>4723</v>
      </c>
      <c r="E7700" s="11" t="s">
        <v>6707</v>
      </c>
      <c r="F7700" s="10" t="s">
        <v>4731</v>
      </c>
      <c r="G7700" s="11" t="s">
        <v>4732</v>
      </c>
      <c r="H7700" s="42">
        <v>0</v>
      </c>
      <c r="I7700" s="42">
        <v>0</v>
      </c>
      <c r="J7700" s="42">
        <v>0</v>
      </c>
      <c r="K7700" s="42">
        <v>0</v>
      </c>
      <c r="N7700" s="43"/>
    </row>
    <row r="7701" spans="1:14" x14ac:dyDescent="0.3">
      <c r="A7701" s="10" t="s">
        <v>9</v>
      </c>
      <c r="B7701" s="10" t="s">
        <v>231</v>
      </c>
      <c r="C7701" s="10" t="s">
        <v>4722</v>
      </c>
      <c r="D7701" s="10" t="s">
        <v>4723</v>
      </c>
      <c r="E7701" s="11" t="s">
        <v>6707</v>
      </c>
      <c r="F7701" s="10" t="s">
        <v>4733</v>
      </c>
      <c r="G7701" s="11" t="s">
        <v>4734</v>
      </c>
      <c r="H7701" s="42">
        <v>102563.4209</v>
      </c>
      <c r="I7701" s="42">
        <v>171.051458513087</v>
      </c>
      <c r="J7701" s="42">
        <v>13.1868529076397</v>
      </c>
      <c r="K7701" s="42">
        <v>184.23831142072601</v>
      </c>
      <c r="N7701" s="43"/>
    </row>
    <row r="7702" spans="1:14" x14ac:dyDescent="0.3">
      <c r="A7702" s="10" t="s">
        <v>9</v>
      </c>
      <c r="B7702" s="10" t="s">
        <v>231</v>
      </c>
      <c r="C7702" s="10" t="s">
        <v>4722</v>
      </c>
      <c r="D7702" s="10" t="s">
        <v>4723</v>
      </c>
      <c r="E7702" s="11" t="s">
        <v>6707</v>
      </c>
      <c r="F7702" s="10" t="s">
        <v>4735</v>
      </c>
      <c r="G7702" s="11" t="s">
        <v>4736</v>
      </c>
      <c r="H7702" s="42">
        <v>108897.504</v>
      </c>
      <c r="I7702" s="42">
        <v>181.615206544774</v>
      </c>
      <c r="J7702" s="42">
        <v>14.001242873432201</v>
      </c>
      <c r="K7702" s="42">
        <v>195.616449418206</v>
      </c>
      <c r="N7702" s="43"/>
    </row>
    <row r="7703" spans="1:14" x14ac:dyDescent="0.3">
      <c r="A7703" s="10" t="s">
        <v>9</v>
      </c>
      <c r="B7703" s="10" t="s">
        <v>231</v>
      </c>
      <c r="C7703" s="10" t="s">
        <v>4722</v>
      </c>
      <c r="D7703" s="10" t="s">
        <v>4723</v>
      </c>
      <c r="E7703" s="11" t="s">
        <v>6707</v>
      </c>
      <c r="F7703" s="10" t="s">
        <v>4741</v>
      </c>
      <c r="G7703" s="11" t="s">
        <v>4742</v>
      </c>
      <c r="H7703" s="42">
        <v>32888.508000000002</v>
      </c>
      <c r="I7703" s="42">
        <v>54.850230164529002</v>
      </c>
      <c r="J7703" s="42">
        <v>4.2285632839224601</v>
      </c>
      <c r="K7703" s="42">
        <v>59.078793448451499</v>
      </c>
      <c r="N7703" s="43"/>
    </row>
    <row r="7704" spans="1:14" x14ac:dyDescent="0.3">
      <c r="A7704" s="10" t="s">
        <v>9</v>
      </c>
      <c r="B7704" s="10" t="s">
        <v>231</v>
      </c>
      <c r="C7704" s="10" t="s">
        <v>4743</v>
      </c>
      <c r="D7704" s="10" t="s">
        <v>4744</v>
      </c>
      <c r="E7704" s="11" t="s">
        <v>5147</v>
      </c>
      <c r="F7704" s="10" t="s">
        <v>416</v>
      </c>
      <c r="G7704" s="11" t="s">
        <v>417</v>
      </c>
      <c r="H7704" s="42">
        <v>13191.516799999999</v>
      </c>
      <c r="I7704" s="42">
        <v>18.066949006050098</v>
      </c>
      <c r="J7704" s="42">
        <v>0</v>
      </c>
      <c r="K7704" s="42">
        <v>18.066949006050098</v>
      </c>
      <c r="N7704" s="43"/>
    </row>
    <row r="7705" spans="1:14" x14ac:dyDescent="0.3">
      <c r="A7705" s="10" t="s">
        <v>9</v>
      </c>
      <c r="B7705" s="10" t="s">
        <v>231</v>
      </c>
      <c r="C7705" s="10" t="s">
        <v>4743</v>
      </c>
      <c r="D7705" s="10" t="s">
        <v>4744</v>
      </c>
      <c r="E7705" s="11" t="s">
        <v>5147</v>
      </c>
      <c r="F7705" s="10" t="s">
        <v>4746</v>
      </c>
      <c r="G7705" s="11" t="s">
        <v>4747</v>
      </c>
      <c r="H7705" s="42">
        <v>994.98059999999998</v>
      </c>
      <c r="I7705" s="42">
        <v>1.36271391529818</v>
      </c>
      <c r="J7705" s="42">
        <v>0</v>
      </c>
      <c r="K7705" s="42">
        <v>1.36271391529818</v>
      </c>
      <c r="N7705" s="43"/>
    </row>
    <row r="7706" spans="1:14" x14ac:dyDescent="0.3">
      <c r="A7706" s="10" t="s">
        <v>9</v>
      </c>
      <c r="B7706" s="10" t="s">
        <v>231</v>
      </c>
      <c r="C7706" s="10" t="s">
        <v>4743</v>
      </c>
      <c r="D7706" s="10" t="s">
        <v>4744</v>
      </c>
      <c r="E7706" s="11" t="s">
        <v>5147</v>
      </c>
      <c r="F7706" s="10" t="s">
        <v>4748</v>
      </c>
      <c r="G7706" s="11" t="s">
        <v>4749</v>
      </c>
      <c r="H7706" s="42">
        <v>3402.1916999999999</v>
      </c>
      <c r="I7706" s="42">
        <v>4.6596024200518604</v>
      </c>
      <c r="J7706" s="42">
        <v>0</v>
      </c>
      <c r="K7706" s="42">
        <v>4.6596024200518604</v>
      </c>
      <c r="N7706" s="43"/>
    </row>
    <row r="7707" spans="1:14" x14ac:dyDescent="0.3">
      <c r="A7707" s="10" t="s">
        <v>9</v>
      </c>
      <c r="B7707" s="10" t="s">
        <v>231</v>
      </c>
      <c r="C7707" s="10" t="s">
        <v>4743</v>
      </c>
      <c r="D7707" s="10" t="s">
        <v>4750</v>
      </c>
      <c r="E7707" s="11" t="s">
        <v>6022</v>
      </c>
      <c r="F7707" s="10" t="s">
        <v>416</v>
      </c>
      <c r="G7707" s="11" t="s">
        <v>417</v>
      </c>
      <c r="H7707" s="42">
        <v>8535.0326000000005</v>
      </c>
      <c r="I7707" s="42">
        <v>22.539583333333301</v>
      </c>
      <c r="J7707" s="42">
        <v>0</v>
      </c>
      <c r="K7707" s="42">
        <v>22.539583333333301</v>
      </c>
      <c r="N7707" s="43"/>
    </row>
    <row r="7708" spans="1:14" x14ac:dyDescent="0.3">
      <c r="A7708" s="10" t="s">
        <v>9</v>
      </c>
      <c r="B7708" s="10" t="s">
        <v>231</v>
      </c>
      <c r="C7708" s="10" t="s">
        <v>4743</v>
      </c>
      <c r="D7708" s="10" t="s">
        <v>4750</v>
      </c>
      <c r="E7708" s="11" t="s">
        <v>6022</v>
      </c>
      <c r="F7708" s="10" t="s">
        <v>4746</v>
      </c>
      <c r="G7708" s="11" t="s">
        <v>4747</v>
      </c>
      <c r="H7708" s="42">
        <v>979.01840000000004</v>
      </c>
      <c r="I7708" s="42">
        <v>2.5854227941176502</v>
      </c>
      <c r="J7708" s="42">
        <v>0</v>
      </c>
      <c r="K7708" s="42">
        <v>2.5854227941176502</v>
      </c>
      <c r="N7708" s="43"/>
    </row>
    <row r="7709" spans="1:14" x14ac:dyDescent="0.3">
      <c r="A7709" s="10" t="s">
        <v>9</v>
      </c>
      <c r="B7709" s="10" t="s">
        <v>231</v>
      </c>
      <c r="C7709" s="10" t="s">
        <v>4743</v>
      </c>
      <c r="D7709" s="10" t="s">
        <v>4750</v>
      </c>
      <c r="E7709" s="11" t="s">
        <v>6022</v>
      </c>
      <c r="F7709" s="10" t="s">
        <v>4748</v>
      </c>
      <c r="G7709" s="11" t="s">
        <v>4749</v>
      </c>
      <c r="H7709" s="42">
        <v>7304.9838</v>
      </c>
      <c r="I7709" s="42">
        <v>19.291231617647099</v>
      </c>
      <c r="J7709" s="42">
        <v>0</v>
      </c>
      <c r="K7709" s="42">
        <v>19.291231617647099</v>
      </c>
      <c r="N7709" s="43"/>
    </row>
    <row r="7710" spans="1:14" x14ac:dyDescent="0.3">
      <c r="A7710" s="10" t="s">
        <v>9</v>
      </c>
      <c r="B7710" s="10" t="s">
        <v>231</v>
      </c>
      <c r="C7710" s="10" t="s">
        <v>4743</v>
      </c>
      <c r="D7710" s="10" t="s">
        <v>4752</v>
      </c>
      <c r="E7710" s="11" t="s">
        <v>6708</v>
      </c>
      <c r="F7710" s="10" t="s">
        <v>13</v>
      </c>
      <c r="G7710" s="11" t="s">
        <v>415</v>
      </c>
      <c r="H7710" s="42">
        <v>0</v>
      </c>
      <c r="I7710" s="42">
        <v>0</v>
      </c>
      <c r="J7710" s="42">
        <v>0</v>
      </c>
      <c r="K7710" s="42">
        <v>0</v>
      </c>
      <c r="N7710" s="43"/>
    </row>
    <row r="7711" spans="1:14" x14ac:dyDescent="0.3">
      <c r="A7711" s="10" t="s">
        <v>9</v>
      </c>
      <c r="B7711" s="10" t="s">
        <v>231</v>
      </c>
      <c r="C7711" s="10" t="s">
        <v>4743</v>
      </c>
      <c r="D7711" s="10" t="s">
        <v>4752</v>
      </c>
      <c r="E7711" s="11" t="s">
        <v>6708</v>
      </c>
      <c r="F7711" s="10" t="s">
        <v>416</v>
      </c>
      <c r="G7711" s="11" t="s">
        <v>417</v>
      </c>
      <c r="H7711" s="42">
        <v>20811.750599999999</v>
      </c>
      <c r="I7711" s="42">
        <v>36.7097778624792</v>
      </c>
      <c r="J7711" s="42">
        <v>3.8840136830102598</v>
      </c>
      <c r="K7711" s="42">
        <v>40.593791545489502</v>
      </c>
      <c r="N7711" s="43"/>
    </row>
    <row r="7712" spans="1:14" x14ac:dyDescent="0.3">
      <c r="A7712" s="10" t="s">
        <v>9</v>
      </c>
      <c r="B7712" s="10" t="s">
        <v>231</v>
      </c>
      <c r="C7712" s="10" t="s">
        <v>4743</v>
      </c>
      <c r="D7712" s="10" t="s">
        <v>4752</v>
      </c>
      <c r="E7712" s="11" t="s">
        <v>6708</v>
      </c>
      <c r="F7712" s="10" t="s">
        <v>4746</v>
      </c>
      <c r="G7712" s="11" t="s">
        <v>4747</v>
      </c>
      <c r="H7712" s="42">
        <v>1846.2037</v>
      </c>
      <c r="I7712" s="42">
        <v>3.25651255231671</v>
      </c>
      <c r="J7712" s="42">
        <v>0.34454960091220099</v>
      </c>
      <c r="K7712" s="42">
        <v>3.6010621532289102</v>
      </c>
      <c r="N7712" s="43"/>
    </row>
    <row r="7713" spans="1:14" x14ac:dyDescent="0.3">
      <c r="A7713" s="10" t="s">
        <v>9</v>
      </c>
      <c r="B7713" s="10" t="s">
        <v>231</v>
      </c>
      <c r="C7713" s="10" t="s">
        <v>4743</v>
      </c>
      <c r="D7713" s="10" t="s">
        <v>4752</v>
      </c>
      <c r="E7713" s="11" t="s">
        <v>6708</v>
      </c>
      <c r="F7713" s="10" t="s">
        <v>4748</v>
      </c>
      <c r="G7713" s="11" t="s">
        <v>4749</v>
      </c>
      <c r="H7713" s="42">
        <v>22721.0834</v>
      </c>
      <c r="I7713" s="42">
        <v>41.350742358078598</v>
      </c>
      <c r="J7713" s="42">
        <v>0</v>
      </c>
      <c r="K7713" s="42">
        <v>41.350742358078598</v>
      </c>
      <c r="N7713" s="43"/>
    </row>
    <row r="7714" spans="1:14" x14ac:dyDescent="0.3">
      <c r="A7714" s="10" t="s">
        <v>9</v>
      </c>
      <c r="B7714" s="10" t="s">
        <v>231</v>
      </c>
      <c r="C7714" s="10" t="s">
        <v>4743</v>
      </c>
      <c r="D7714" s="10" t="s">
        <v>4756</v>
      </c>
      <c r="E7714" s="11" t="s">
        <v>4773</v>
      </c>
      <c r="F7714" s="10" t="s">
        <v>416</v>
      </c>
      <c r="G7714" s="11" t="s">
        <v>417</v>
      </c>
      <c r="H7714" s="42">
        <v>5444.7293</v>
      </c>
      <c r="I7714" s="42" t="s">
        <v>414</v>
      </c>
      <c r="J7714" s="42">
        <v>0</v>
      </c>
      <c r="K7714" s="42">
        <v>0</v>
      </c>
      <c r="N7714" s="43"/>
    </row>
    <row r="7715" spans="1:14" x14ac:dyDescent="0.3">
      <c r="A7715" s="10" t="s">
        <v>9</v>
      </c>
      <c r="B7715" s="10" t="s">
        <v>231</v>
      </c>
      <c r="C7715" s="10" t="s">
        <v>4743</v>
      </c>
      <c r="D7715" s="10" t="s">
        <v>4756</v>
      </c>
      <c r="E7715" s="11" t="s">
        <v>4773</v>
      </c>
      <c r="F7715" s="10" t="s">
        <v>4746</v>
      </c>
      <c r="G7715" s="11" t="s">
        <v>4747</v>
      </c>
      <c r="H7715" s="42">
        <v>297.32310000000001</v>
      </c>
      <c r="I7715" s="42" t="s">
        <v>414</v>
      </c>
      <c r="J7715" s="42">
        <v>0</v>
      </c>
      <c r="K7715" s="42">
        <v>0</v>
      </c>
      <c r="N7715" s="43"/>
    </row>
    <row r="7716" spans="1:14" x14ac:dyDescent="0.3">
      <c r="A7716" s="10" t="s">
        <v>9</v>
      </c>
      <c r="B7716" s="10" t="s">
        <v>231</v>
      </c>
      <c r="C7716" s="10" t="s">
        <v>4743</v>
      </c>
      <c r="D7716" s="10" t="s">
        <v>4756</v>
      </c>
      <c r="E7716" s="11" t="s">
        <v>4773</v>
      </c>
      <c r="F7716" s="10" t="s">
        <v>4748</v>
      </c>
      <c r="G7716" s="11" t="s">
        <v>4749</v>
      </c>
      <c r="H7716" s="42">
        <v>2452.9155999999998</v>
      </c>
      <c r="I7716" s="42" t="s">
        <v>414</v>
      </c>
      <c r="J7716" s="42">
        <v>0</v>
      </c>
      <c r="K7716" s="42">
        <v>0</v>
      </c>
      <c r="N7716" s="43"/>
    </row>
    <row r="7717" spans="1:14" x14ac:dyDescent="0.3">
      <c r="A7717" s="10" t="s">
        <v>9</v>
      </c>
      <c r="B7717" s="10" t="s">
        <v>231</v>
      </c>
      <c r="C7717" s="10" t="s">
        <v>4779</v>
      </c>
      <c r="D7717" s="10" t="s">
        <v>6709</v>
      </c>
      <c r="E7717" s="11" t="s">
        <v>6710</v>
      </c>
      <c r="F7717" s="10" t="s">
        <v>13</v>
      </c>
      <c r="G7717" s="11" t="s">
        <v>415</v>
      </c>
      <c r="H7717" s="42">
        <v>0</v>
      </c>
      <c r="I7717" s="42">
        <v>0</v>
      </c>
      <c r="J7717" s="42">
        <v>0</v>
      </c>
      <c r="K7717" s="42">
        <v>0</v>
      </c>
      <c r="N7717" s="43"/>
    </row>
    <row r="7718" spans="1:14" x14ac:dyDescent="0.3">
      <c r="A7718" s="10" t="s">
        <v>9</v>
      </c>
      <c r="B7718" s="10" t="s">
        <v>231</v>
      </c>
      <c r="C7718" s="10" t="s">
        <v>4779</v>
      </c>
      <c r="D7718" s="10" t="s">
        <v>6709</v>
      </c>
      <c r="E7718" s="11" t="s">
        <v>6710</v>
      </c>
      <c r="F7718" s="10" t="s">
        <v>416</v>
      </c>
      <c r="G7718" s="11" t="s">
        <v>417</v>
      </c>
      <c r="H7718" s="42">
        <v>35446.058700000001</v>
      </c>
      <c r="I7718" s="42">
        <v>60.070522162063</v>
      </c>
      <c r="J7718" s="42">
        <v>14.784310148232599</v>
      </c>
      <c r="K7718" s="42">
        <v>74.854832310295606</v>
      </c>
      <c r="N7718" s="43"/>
    </row>
    <row r="7719" spans="1:14" x14ac:dyDescent="0.3">
      <c r="A7719" s="10" t="s">
        <v>9</v>
      </c>
      <c r="B7719" s="10" t="s">
        <v>231</v>
      </c>
      <c r="C7719" s="10" t="s">
        <v>4779</v>
      </c>
      <c r="D7719" s="10" t="s">
        <v>6709</v>
      </c>
      <c r="E7719" s="11" t="s">
        <v>6710</v>
      </c>
      <c r="F7719" s="10" t="s">
        <v>4731</v>
      </c>
      <c r="G7719" s="11" t="s">
        <v>4732</v>
      </c>
      <c r="H7719" s="42">
        <v>0</v>
      </c>
      <c r="I7719" s="42">
        <v>0</v>
      </c>
      <c r="J7719" s="42">
        <v>0</v>
      </c>
      <c r="K7719" s="42">
        <v>0</v>
      </c>
      <c r="N7719" s="43"/>
    </row>
    <row r="7720" spans="1:14" x14ac:dyDescent="0.3">
      <c r="A7720" s="10" t="s">
        <v>9</v>
      </c>
      <c r="B7720" s="10" t="s">
        <v>231</v>
      </c>
      <c r="C7720" s="10" t="s">
        <v>4779</v>
      </c>
      <c r="D7720" s="10" t="s">
        <v>6709</v>
      </c>
      <c r="E7720" s="11" t="s">
        <v>6710</v>
      </c>
      <c r="F7720" s="10" t="s">
        <v>4786</v>
      </c>
      <c r="G7720" s="11" t="s">
        <v>4787</v>
      </c>
      <c r="H7720" s="42">
        <v>381946.30209999997</v>
      </c>
      <c r="I7720" s="42">
        <v>647.28532990731401</v>
      </c>
      <c r="J7720" s="42">
        <v>159.30720638540501</v>
      </c>
      <c r="K7720" s="42">
        <v>806.59253629271905</v>
      </c>
      <c r="N7720" s="43"/>
    </row>
    <row r="7721" spans="1:14" x14ac:dyDescent="0.3">
      <c r="A7721" s="10" t="s">
        <v>9</v>
      </c>
      <c r="B7721" s="10" t="s">
        <v>231</v>
      </c>
      <c r="C7721" s="10" t="s">
        <v>4779</v>
      </c>
      <c r="D7721" s="10" t="s">
        <v>6709</v>
      </c>
      <c r="E7721" s="11" t="s">
        <v>6710</v>
      </c>
      <c r="F7721" s="10" t="s">
        <v>4739</v>
      </c>
      <c r="G7721" s="11" t="s">
        <v>4740</v>
      </c>
      <c r="H7721" s="42">
        <v>0</v>
      </c>
      <c r="I7721" s="42">
        <v>0</v>
      </c>
      <c r="J7721" s="42">
        <v>0</v>
      </c>
      <c r="K7721" s="42">
        <v>0</v>
      </c>
      <c r="N7721" s="43"/>
    </row>
    <row r="7722" spans="1:14" x14ac:dyDescent="0.3">
      <c r="A7722" s="10" t="s">
        <v>9</v>
      </c>
      <c r="B7722" s="10" t="s">
        <v>231</v>
      </c>
      <c r="C7722" s="10" t="s">
        <v>4779</v>
      </c>
      <c r="D7722" s="10" t="s">
        <v>6709</v>
      </c>
      <c r="E7722" s="11" t="s">
        <v>6710</v>
      </c>
      <c r="F7722" s="10" t="s">
        <v>4788</v>
      </c>
      <c r="G7722" s="11" t="s">
        <v>4789</v>
      </c>
      <c r="H7722" s="42">
        <v>0</v>
      </c>
      <c r="I7722" s="42">
        <v>0</v>
      </c>
      <c r="J7722" s="42">
        <v>0</v>
      </c>
      <c r="K7722" s="42">
        <v>0</v>
      </c>
      <c r="N7722" s="43"/>
    </row>
    <row r="7723" spans="1:14" x14ac:dyDescent="0.3">
      <c r="A7723" s="10" t="s">
        <v>9</v>
      </c>
      <c r="B7723" s="10" t="s">
        <v>231</v>
      </c>
      <c r="C7723" s="10" t="s">
        <v>4779</v>
      </c>
      <c r="D7723" s="10" t="s">
        <v>6709</v>
      </c>
      <c r="E7723" s="11" t="s">
        <v>6710</v>
      </c>
      <c r="F7723" s="10" t="s">
        <v>4741</v>
      </c>
      <c r="G7723" s="11" t="s">
        <v>4742</v>
      </c>
      <c r="H7723" s="42">
        <v>33869.0095</v>
      </c>
      <c r="I7723" s="42">
        <v>57.397892998072898</v>
      </c>
      <c r="J7723" s="42">
        <v>14.1265336374002</v>
      </c>
      <c r="K7723" s="42">
        <v>71.524426635473105</v>
      </c>
      <c r="N7723" s="43"/>
    </row>
    <row r="7724" spans="1:14" x14ac:dyDescent="0.3">
      <c r="A7724" s="10" t="s">
        <v>9</v>
      </c>
      <c r="B7724" s="10" t="s">
        <v>231</v>
      </c>
      <c r="C7724" s="10" t="s">
        <v>4779</v>
      </c>
      <c r="D7724" s="10" t="s">
        <v>6709</v>
      </c>
      <c r="E7724" s="11" t="s">
        <v>6710</v>
      </c>
      <c r="F7724" s="10" t="s">
        <v>5001</v>
      </c>
      <c r="G7724" s="11" t="s">
        <v>5002</v>
      </c>
      <c r="H7724" s="42">
        <v>0</v>
      </c>
      <c r="I7724" s="42">
        <v>0</v>
      </c>
      <c r="J7724" s="42">
        <v>0</v>
      </c>
      <c r="K7724" s="42">
        <v>0</v>
      </c>
      <c r="N7724" s="43"/>
    </row>
    <row r="7725" spans="1:14" x14ac:dyDescent="0.3">
      <c r="A7725" s="10" t="s">
        <v>9</v>
      </c>
      <c r="B7725" s="10" t="s">
        <v>231</v>
      </c>
      <c r="C7725" s="10" t="s">
        <v>11</v>
      </c>
      <c r="D7725" s="10" t="s">
        <v>232</v>
      </c>
      <c r="E7725" s="11" t="s">
        <v>3035</v>
      </c>
      <c r="F7725" s="10" t="s">
        <v>25</v>
      </c>
      <c r="G7725" s="11" t="s">
        <v>4887</v>
      </c>
      <c r="H7725" s="42">
        <v>609046.4425</v>
      </c>
      <c r="I7725" s="42">
        <v>1015.74500304683</v>
      </c>
      <c r="J7725" s="42">
        <v>0</v>
      </c>
      <c r="K7725" s="42">
        <v>1015.74500304683</v>
      </c>
      <c r="N7725" s="43"/>
    </row>
    <row r="7726" spans="1:14" x14ac:dyDescent="0.3">
      <c r="A7726" s="10" t="s">
        <v>9</v>
      </c>
      <c r="B7726" s="10" t="s">
        <v>231</v>
      </c>
      <c r="C7726" s="10" t="s">
        <v>11</v>
      </c>
      <c r="D7726" s="10" t="s">
        <v>232</v>
      </c>
      <c r="E7726" s="11" t="s">
        <v>3035</v>
      </c>
      <c r="F7726" s="10" t="s">
        <v>13</v>
      </c>
      <c r="G7726" s="11" t="s">
        <v>415</v>
      </c>
      <c r="H7726" s="42">
        <v>0</v>
      </c>
      <c r="I7726" s="42">
        <v>0</v>
      </c>
      <c r="J7726" s="42">
        <v>0</v>
      </c>
      <c r="K7726" s="42">
        <v>0</v>
      </c>
      <c r="N7726" s="43"/>
    </row>
    <row r="7727" spans="1:14" x14ac:dyDescent="0.3">
      <c r="A7727" s="10" t="s">
        <v>9</v>
      </c>
      <c r="B7727" s="10" t="s">
        <v>231</v>
      </c>
      <c r="C7727" s="10" t="s">
        <v>11</v>
      </c>
      <c r="D7727" s="10" t="s">
        <v>232</v>
      </c>
      <c r="E7727" s="11" t="s">
        <v>3035</v>
      </c>
      <c r="F7727" s="10" t="s">
        <v>15</v>
      </c>
      <c r="G7727" s="11" t="s">
        <v>418</v>
      </c>
      <c r="H7727" s="42">
        <v>624638.03139999998</v>
      </c>
      <c r="I7727" s="42">
        <v>1041.7480751248299</v>
      </c>
      <c r="J7727" s="42">
        <v>0</v>
      </c>
      <c r="K7727" s="42">
        <v>1041.7480751248299</v>
      </c>
      <c r="N7727" s="43"/>
    </row>
    <row r="7728" spans="1:14" x14ac:dyDescent="0.3">
      <c r="A7728" s="10" t="s">
        <v>9</v>
      </c>
      <c r="B7728" s="10" t="s">
        <v>231</v>
      </c>
      <c r="C7728" s="10" t="s">
        <v>11</v>
      </c>
      <c r="D7728" s="10" t="s">
        <v>232</v>
      </c>
      <c r="E7728" s="11" t="s">
        <v>3035</v>
      </c>
      <c r="F7728" s="10" t="s">
        <v>17</v>
      </c>
      <c r="G7728" s="11" t="s">
        <v>4798</v>
      </c>
      <c r="H7728" s="42">
        <v>0</v>
      </c>
      <c r="I7728" s="42">
        <v>0</v>
      </c>
      <c r="J7728" s="42">
        <v>0</v>
      </c>
      <c r="K7728" s="42">
        <v>0</v>
      </c>
      <c r="N7728" s="43"/>
    </row>
    <row r="7729" spans="1:14" x14ac:dyDescent="0.3">
      <c r="A7729" s="10" t="s">
        <v>9</v>
      </c>
      <c r="B7729" s="10" t="s">
        <v>231</v>
      </c>
      <c r="C7729" s="10" t="s">
        <v>11</v>
      </c>
      <c r="D7729" s="10" t="s">
        <v>232</v>
      </c>
      <c r="E7729" s="11" t="s">
        <v>3035</v>
      </c>
      <c r="F7729" s="10" t="s">
        <v>18</v>
      </c>
      <c r="G7729" s="11" t="s">
        <v>4799</v>
      </c>
      <c r="H7729" s="42">
        <v>1183255.4284999999</v>
      </c>
      <c r="I7729" s="42">
        <v>1973.3893919193899</v>
      </c>
      <c r="J7729" s="42">
        <v>232.44568985176701</v>
      </c>
      <c r="K7729" s="42">
        <v>2205.8350817711598</v>
      </c>
      <c r="N7729" s="43"/>
    </row>
    <row r="7730" spans="1:14" x14ac:dyDescent="0.3">
      <c r="A7730" s="10" t="s">
        <v>9</v>
      </c>
      <c r="B7730" s="10" t="s">
        <v>231</v>
      </c>
      <c r="C7730" s="10" t="s">
        <v>4800</v>
      </c>
      <c r="D7730" s="10" t="s">
        <v>6711</v>
      </c>
      <c r="E7730" s="11" t="s">
        <v>6712</v>
      </c>
      <c r="F7730" s="10" t="s">
        <v>416</v>
      </c>
      <c r="G7730" s="11" t="s">
        <v>417</v>
      </c>
      <c r="H7730" s="42">
        <v>127899.75290000001</v>
      </c>
      <c r="I7730" s="42">
        <v>213.30645063983499</v>
      </c>
      <c r="J7730" s="42">
        <v>16.444412770809599</v>
      </c>
      <c r="K7730" s="42">
        <v>229.750863410645</v>
      </c>
      <c r="N7730" s="43"/>
    </row>
    <row r="7731" spans="1:14" x14ac:dyDescent="0.3">
      <c r="A7731" s="10" t="s">
        <v>9</v>
      </c>
      <c r="B7731" s="10" t="s">
        <v>231</v>
      </c>
      <c r="C7731" s="10" t="s">
        <v>4806</v>
      </c>
      <c r="D7731" s="10" t="s">
        <v>5565</v>
      </c>
      <c r="E7731" s="11" t="s">
        <v>5566</v>
      </c>
      <c r="F7731" s="10" t="s">
        <v>4809</v>
      </c>
      <c r="G7731" s="11" t="s">
        <v>4810</v>
      </c>
      <c r="H7731" s="42">
        <v>36055.549400000004</v>
      </c>
      <c r="I7731" s="42">
        <v>60.1321041803726</v>
      </c>
      <c r="J7731" s="42">
        <v>4.6357582668186996</v>
      </c>
      <c r="K7731" s="42">
        <v>64.767862447191206</v>
      </c>
      <c r="N7731" s="43"/>
    </row>
    <row r="7732" spans="1:14" x14ac:dyDescent="0.3">
      <c r="A7732" s="10" t="s">
        <v>9</v>
      </c>
      <c r="B7732" s="10" t="s">
        <v>233</v>
      </c>
      <c r="C7732" s="10" t="s">
        <v>4722</v>
      </c>
      <c r="D7732" s="10" t="s">
        <v>4723</v>
      </c>
      <c r="E7732" s="11" t="s">
        <v>6713</v>
      </c>
      <c r="F7732" s="10" t="s">
        <v>416</v>
      </c>
      <c r="G7732" s="11" t="s">
        <v>417</v>
      </c>
      <c r="H7732" s="42">
        <v>2049310.9209</v>
      </c>
      <c r="I7732" s="42">
        <v>40.747683022828603</v>
      </c>
      <c r="J7732" s="42">
        <v>26204.950931474199</v>
      </c>
      <c r="K7732" s="42">
        <v>26245.698614497</v>
      </c>
      <c r="N7732" s="43"/>
    </row>
    <row r="7733" spans="1:14" x14ac:dyDescent="0.3">
      <c r="A7733" s="10" t="s">
        <v>9</v>
      </c>
      <c r="B7733" s="10" t="s">
        <v>233</v>
      </c>
      <c r="C7733" s="10" t="s">
        <v>4722</v>
      </c>
      <c r="D7733" s="10" t="s">
        <v>4723</v>
      </c>
      <c r="E7733" s="11" t="s">
        <v>6713</v>
      </c>
      <c r="F7733" s="10" t="s">
        <v>4725</v>
      </c>
      <c r="G7733" s="11" t="s">
        <v>4726</v>
      </c>
      <c r="H7733" s="42">
        <v>333590.23940000002</v>
      </c>
      <c r="I7733" s="42">
        <v>6.6329755969561797</v>
      </c>
      <c r="J7733" s="42">
        <v>4265.68548573725</v>
      </c>
      <c r="K7733" s="42">
        <v>4272.3184613342</v>
      </c>
      <c r="N7733" s="43"/>
    </row>
    <row r="7734" spans="1:14" x14ac:dyDescent="0.3">
      <c r="A7734" s="10" t="s">
        <v>9</v>
      </c>
      <c r="B7734" s="10" t="s">
        <v>233</v>
      </c>
      <c r="C7734" s="10" t="s">
        <v>4722</v>
      </c>
      <c r="D7734" s="10" t="s">
        <v>4723</v>
      </c>
      <c r="E7734" s="11" t="s">
        <v>6713</v>
      </c>
      <c r="F7734" s="10" t="s">
        <v>4729</v>
      </c>
      <c r="G7734" s="11" t="s">
        <v>4730</v>
      </c>
      <c r="H7734" s="42">
        <v>0</v>
      </c>
      <c r="I7734" s="42">
        <v>0</v>
      </c>
      <c r="J7734" s="42">
        <v>0</v>
      </c>
      <c r="K7734" s="42">
        <v>0</v>
      </c>
      <c r="N7734" s="43"/>
    </row>
    <row r="7735" spans="1:14" x14ac:dyDescent="0.3">
      <c r="A7735" s="10" t="s">
        <v>9</v>
      </c>
      <c r="B7735" s="10" t="s">
        <v>233</v>
      </c>
      <c r="C7735" s="10" t="s">
        <v>4722</v>
      </c>
      <c r="D7735" s="10" t="s">
        <v>4723</v>
      </c>
      <c r="E7735" s="11" t="s">
        <v>6713</v>
      </c>
      <c r="F7735" s="10" t="s">
        <v>4731</v>
      </c>
      <c r="G7735" s="11" t="s">
        <v>4732</v>
      </c>
      <c r="H7735" s="42">
        <v>0</v>
      </c>
      <c r="I7735" s="42">
        <v>0</v>
      </c>
      <c r="J7735" s="42">
        <v>0</v>
      </c>
      <c r="K7735" s="42">
        <v>0</v>
      </c>
      <c r="N7735" s="43"/>
    </row>
    <row r="7736" spans="1:14" x14ac:dyDescent="0.3">
      <c r="A7736" s="10" t="s">
        <v>9</v>
      </c>
      <c r="B7736" s="10" t="s">
        <v>233</v>
      </c>
      <c r="C7736" s="10" t="s">
        <v>4722</v>
      </c>
      <c r="D7736" s="10" t="s">
        <v>4723</v>
      </c>
      <c r="E7736" s="11" t="s">
        <v>6713</v>
      </c>
      <c r="F7736" s="10" t="s">
        <v>4733</v>
      </c>
      <c r="G7736" s="11" t="s">
        <v>4734</v>
      </c>
      <c r="H7736" s="42">
        <v>460179.37550000002</v>
      </c>
      <c r="I7736" s="42">
        <v>9.1500236158488608</v>
      </c>
      <c r="J7736" s="42">
        <v>5884.4062309215496</v>
      </c>
      <c r="K7736" s="42">
        <v>5893.5562545373996</v>
      </c>
      <c r="N7736" s="43"/>
    </row>
    <row r="7737" spans="1:14" x14ac:dyDescent="0.3">
      <c r="A7737" s="10" t="s">
        <v>9</v>
      </c>
      <c r="B7737" s="10" t="s">
        <v>233</v>
      </c>
      <c r="C7737" s="10" t="s">
        <v>4722</v>
      </c>
      <c r="D7737" s="10" t="s">
        <v>4723</v>
      </c>
      <c r="E7737" s="11" t="s">
        <v>6713</v>
      </c>
      <c r="F7737" s="10" t="s">
        <v>4735</v>
      </c>
      <c r="G7737" s="11" t="s">
        <v>4736</v>
      </c>
      <c r="H7737" s="42">
        <v>105092.8677</v>
      </c>
      <c r="I7737" s="42">
        <v>2.0896247704014699</v>
      </c>
      <c r="J7737" s="42">
        <v>1343.8436375115</v>
      </c>
      <c r="K7737" s="42">
        <v>1345.9332622818999</v>
      </c>
      <c r="N7737" s="43"/>
    </row>
    <row r="7738" spans="1:14" x14ac:dyDescent="0.3">
      <c r="A7738" s="10" t="s">
        <v>9</v>
      </c>
      <c r="B7738" s="10" t="s">
        <v>233</v>
      </c>
      <c r="C7738" s="10" t="s">
        <v>4722</v>
      </c>
      <c r="D7738" s="10" t="s">
        <v>4723</v>
      </c>
      <c r="E7738" s="11" t="s">
        <v>6713</v>
      </c>
      <c r="F7738" s="10" t="s">
        <v>4739</v>
      </c>
      <c r="G7738" s="11" t="s">
        <v>4740</v>
      </c>
      <c r="H7738" s="42">
        <v>0</v>
      </c>
      <c r="I7738" s="42">
        <v>0</v>
      </c>
      <c r="J7738" s="42">
        <v>0</v>
      </c>
      <c r="K7738" s="42">
        <v>0</v>
      </c>
      <c r="N7738" s="43"/>
    </row>
    <row r="7739" spans="1:14" x14ac:dyDescent="0.3">
      <c r="A7739" s="10" t="s">
        <v>9</v>
      </c>
      <c r="B7739" s="10" t="s">
        <v>233</v>
      </c>
      <c r="C7739" s="10" t="s">
        <v>4722</v>
      </c>
      <c r="D7739" s="10" t="s">
        <v>4723</v>
      </c>
      <c r="E7739" s="11" t="s">
        <v>6713</v>
      </c>
      <c r="F7739" s="10" t="s">
        <v>5039</v>
      </c>
      <c r="G7739" s="11" t="s">
        <v>5040</v>
      </c>
      <c r="H7739" s="42">
        <v>15923.161899999999</v>
      </c>
      <c r="I7739" s="42">
        <v>0.31660981369719199</v>
      </c>
      <c r="J7739" s="42">
        <v>203.612672350227</v>
      </c>
      <c r="K7739" s="42">
        <v>203.929282163924</v>
      </c>
      <c r="N7739" s="43"/>
    </row>
    <row r="7740" spans="1:14" x14ac:dyDescent="0.3">
      <c r="A7740" s="10" t="s">
        <v>9</v>
      </c>
      <c r="B7740" s="10" t="s">
        <v>233</v>
      </c>
      <c r="C7740" s="10" t="s">
        <v>4722</v>
      </c>
      <c r="D7740" s="10" t="s">
        <v>4723</v>
      </c>
      <c r="E7740" s="11" t="s">
        <v>6713</v>
      </c>
      <c r="F7740" s="10" t="s">
        <v>4741</v>
      </c>
      <c r="G7740" s="11" t="s">
        <v>4742</v>
      </c>
      <c r="H7740" s="42">
        <v>262732.16940000001</v>
      </c>
      <c r="I7740" s="42">
        <v>5.22406192600367</v>
      </c>
      <c r="J7740" s="42">
        <v>3359.6090937787399</v>
      </c>
      <c r="K7740" s="42">
        <v>3364.83315570474</v>
      </c>
      <c r="N7740" s="43"/>
    </row>
    <row r="7741" spans="1:14" x14ac:dyDescent="0.3">
      <c r="A7741" s="10" t="s">
        <v>9</v>
      </c>
      <c r="B7741" s="10" t="s">
        <v>233</v>
      </c>
      <c r="C7741" s="10" t="s">
        <v>4743</v>
      </c>
      <c r="D7741" s="10" t="s">
        <v>4744</v>
      </c>
      <c r="E7741" s="11" t="s">
        <v>6714</v>
      </c>
      <c r="F7741" s="10" t="s">
        <v>416</v>
      </c>
      <c r="G7741" s="11" t="s">
        <v>417</v>
      </c>
      <c r="H7741" s="42">
        <v>15358.5671</v>
      </c>
      <c r="I7741" s="42" t="s">
        <v>414</v>
      </c>
      <c r="J7741" s="42">
        <v>347.48509944423</v>
      </c>
      <c r="K7741" s="42">
        <v>347.48509944423</v>
      </c>
      <c r="N7741" s="43"/>
    </row>
    <row r="7742" spans="1:14" x14ac:dyDescent="0.3">
      <c r="A7742" s="10" t="s">
        <v>9</v>
      </c>
      <c r="B7742" s="10" t="s">
        <v>233</v>
      </c>
      <c r="C7742" s="10" t="s">
        <v>4743</v>
      </c>
      <c r="D7742" s="10" t="s">
        <v>4744</v>
      </c>
      <c r="E7742" s="11" t="s">
        <v>6714</v>
      </c>
      <c r="F7742" s="10" t="s">
        <v>4746</v>
      </c>
      <c r="G7742" s="11" t="s">
        <v>4747</v>
      </c>
      <c r="H7742" s="42">
        <v>15358.5671</v>
      </c>
      <c r="I7742" s="42" t="s">
        <v>414</v>
      </c>
      <c r="J7742" s="42">
        <v>347.48509944423</v>
      </c>
      <c r="K7742" s="42">
        <v>347.48509944423</v>
      </c>
      <c r="N7742" s="43"/>
    </row>
    <row r="7743" spans="1:14" x14ac:dyDescent="0.3">
      <c r="A7743" s="10" t="s">
        <v>9</v>
      </c>
      <c r="B7743" s="10" t="s">
        <v>233</v>
      </c>
      <c r="C7743" s="10" t="s">
        <v>4743</v>
      </c>
      <c r="D7743" s="10" t="s">
        <v>4744</v>
      </c>
      <c r="E7743" s="11" t="s">
        <v>6714</v>
      </c>
      <c r="F7743" s="10" t="s">
        <v>4754</v>
      </c>
      <c r="G7743" s="11" t="s">
        <v>4755</v>
      </c>
      <c r="H7743" s="42">
        <v>6143.4268000000002</v>
      </c>
      <c r="I7743" s="42" t="s">
        <v>414</v>
      </c>
      <c r="J7743" s="42">
        <v>138.994039777692</v>
      </c>
      <c r="K7743" s="42">
        <v>138.994039777692</v>
      </c>
      <c r="N7743" s="43"/>
    </row>
    <row r="7744" spans="1:14" x14ac:dyDescent="0.3">
      <c r="A7744" s="10" t="s">
        <v>9</v>
      </c>
      <c r="B7744" s="10" t="s">
        <v>233</v>
      </c>
      <c r="C7744" s="10" t="s">
        <v>4743</v>
      </c>
      <c r="D7744" s="10" t="s">
        <v>4750</v>
      </c>
      <c r="E7744" s="11" t="s">
        <v>6194</v>
      </c>
      <c r="F7744" s="10" t="s">
        <v>13</v>
      </c>
      <c r="G7744" s="11" t="s">
        <v>415</v>
      </c>
      <c r="H7744" s="42">
        <v>0</v>
      </c>
      <c r="I7744" s="42" t="s">
        <v>414</v>
      </c>
      <c r="J7744" s="42">
        <v>0</v>
      </c>
      <c r="K7744" s="42">
        <v>0</v>
      </c>
      <c r="N7744" s="43"/>
    </row>
    <row r="7745" spans="1:14" x14ac:dyDescent="0.3">
      <c r="A7745" s="10" t="s">
        <v>9</v>
      </c>
      <c r="B7745" s="10" t="s">
        <v>233</v>
      </c>
      <c r="C7745" s="10" t="s">
        <v>4743</v>
      </c>
      <c r="D7745" s="10" t="s">
        <v>4750</v>
      </c>
      <c r="E7745" s="11" t="s">
        <v>6194</v>
      </c>
      <c r="F7745" s="10" t="s">
        <v>416</v>
      </c>
      <c r="G7745" s="11" t="s">
        <v>417</v>
      </c>
      <c r="H7745" s="42">
        <v>16423.812900000001</v>
      </c>
      <c r="I7745" s="42" t="s">
        <v>414</v>
      </c>
      <c r="J7745" s="42">
        <v>0</v>
      </c>
      <c r="K7745" s="42">
        <v>0</v>
      </c>
      <c r="N7745" s="43"/>
    </row>
    <row r="7746" spans="1:14" x14ac:dyDescent="0.3">
      <c r="A7746" s="10" t="s">
        <v>9</v>
      </c>
      <c r="B7746" s="10" t="s">
        <v>233</v>
      </c>
      <c r="C7746" s="10" t="s">
        <v>4743</v>
      </c>
      <c r="D7746" s="10" t="s">
        <v>4752</v>
      </c>
      <c r="E7746" s="11" t="s">
        <v>4826</v>
      </c>
      <c r="F7746" s="10" t="s">
        <v>13</v>
      </c>
      <c r="G7746" s="11" t="s">
        <v>415</v>
      </c>
      <c r="H7746" s="42">
        <v>0</v>
      </c>
      <c r="I7746" s="42" t="s">
        <v>414</v>
      </c>
      <c r="J7746" s="42">
        <v>0</v>
      </c>
      <c r="K7746" s="42">
        <v>0</v>
      </c>
      <c r="N7746" s="43"/>
    </row>
    <row r="7747" spans="1:14" x14ac:dyDescent="0.3">
      <c r="A7747" s="10" t="s">
        <v>9</v>
      </c>
      <c r="B7747" s="10" t="s">
        <v>233</v>
      </c>
      <c r="C7747" s="10" t="s">
        <v>4743</v>
      </c>
      <c r="D7747" s="10" t="s">
        <v>4752</v>
      </c>
      <c r="E7747" s="11" t="s">
        <v>4826</v>
      </c>
      <c r="F7747" s="10" t="s">
        <v>416</v>
      </c>
      <c r="G7747" s="11" t="s">
        <v>417</v>
      </c>
      <c r="H7747" s="42">
        <v>14909.0921</v>
      </c>
      <c r="I7747" s="42" t="s">
        <v>414</v>
      </c>
      <c r="J7747" s="42">
        <v>0</v>
      </c>
      <c r="K7747" s="42">
        <v>0</v>
      </c>
      <c r="N7747" s="43"/>
    </row>
    <row r="7748" spans="1:14" x14ac:dyDescent="0.3">
      <c r="A7748" s="10" t="s">
        <v>9</v>
      </c>
      <c r="B7748" s="10" t="s">
        <v>233</v>
      </c>
      <c r="C7748" s="10" t="s">
        <v>4743</v>
      </c>
      <c r="D7748" s="10" t="s">
        <v>4752</v>
      </c>
      <c r="E7748" s="11" t="s">
        <v>4826</v>
      </c>
      <c r="F7748" s="10" t="s">
        <v>4746</v>
      </c>
      <c r="G7748" s="11" t="s">
        <v>4747</v>
      </c>
      <c r="H7748" s="42">
        <v>0</v>
      </c>
      <c r="I7748" s="42" t="s">
        <v>414</v>
      </c>
      <c r="J7748" s="42">
        <v>0</v>
      </c>
      <c r="K7748" s="42">
        <v>0</v>
      </c>
      <c r="N7748" s="43"/>
    </row>
    <row r="7749" spans="1:14" x14ac:dyDescent="0.3">
      <c r="A7749" s="10" t="s">
        <v>9</v>
      </c>
      <c r="B7749" s="10" t="s">
        <v>233</v>
      </c>
      <c r="C7749" s="10" t="s">
        <v>4743</v>
      </c>
      <c r="D7749" s="10" t="s">
        <v>4756</v>
      </c>
      <c r="E7749" s="11" t="s">
        <v>6715</v>
      </c>
      <c r="F7749" s="10" t="s">
        <v>416</v>
      </c>
      <c r="G7749" s="11" t="s">
        <v>417</v>
      </c>
      <c r="H7749" s="42">
        <v>9403.3624999999993</v>
      </c>
      <c r="I7749" s="42" t="s">
        <v>414</v>
      </c>
      <c r="J7749" s="42">
        <v>0</v>
      </c>
      <c r="K7749" s="42">
        <v>0</v>
      </c>
      <c r="N7749" s="43"/>
    </row>
    <row r="7750" spans="1:14" x14ac:dyDescent="0.3">
      <c r="A7750" s="10" t="s">
        <v>9</v>
      </c>
      <c r="B7750" s="10" t="s">
        <v>233</v>
      </c>
      <c r="C7750" s="10" t="s">
        <v>4743</v>
      </c>
      <c r="D7750" s="10" t="s">
        <v>4756</v>
      </c>
      <c r="E7750" s="11" t="s">
        <v>6715</v>
      </c>
      <c r="F7750" s="10" t="s">
        <v>4746</v>
      </c>
      <c r="G7750" s="11" t="s">
        <v>4747</v>
      </c>
      <c r="H7750" s="42">
        <v>3036.0632000000001</v>
      </c>
      <c r="I7750" s="42" t="s">
        <v>414</v>
      </c>
      <c r="J7750" s="42">
        <v>0</v>
      </c>
      <c r="K7750" s="42">
        <v>0</v>
      </c>
      <c r="N7750" s="43"/>
    </row>
    <row r="7751" spans="1:14" x14ac:dyDescent="0.3">
      <c r="A7751" s="10" t="s">
        <v>9</v>
      </c>
      <c r="B7751" s="10" t="s">
        <v>233</v>
      </c>
      <c r="C7751" s="10" t="s">
        <v>4743</v>
      </c>
      <c r="D7751" s="10" t="s">
        <v>4756</v>
      </c>
      <c r="E7751" s="11" t="s">
        <v>6715</v>
      </c>
      <c r="F7751" s="10" t="s">
        <v>4764</v>
      </c>
      <c r="G7751" s="11" t="s">
        <v>4765</v>
      </c>
      <c r="H7751" s="42">
        <v>2024.0422000000001</v>
      </c>
      <c r="I7751" s="42" t="s">
        <v>414</v>
      </c>
      <c r="J7751" s="42">
        <v>0</v>
      </c>
      <c r="K7751" s="42">
        <v>0</v>
      </c>
      <c r="N7751" s="43"/>
    </row>
    <row r="7752" spans="1:14" x14ac:dyDescent="0.3">
      <c r="A7752" s="10" t="s">
        <v>9</v>
      </c>
      <c r="B7752" s="10" t="s">
        <v>233</v>
      </c>
      <c r="C7752" s="10" t="s">
        <v>4743</v>
      </c>
      <c r="D7752" s="10" t="s">
        <v>4758</v>
      </c>
      <c r="E7752" s="11" t="s">
        <v>6716</v>
      </c>
      <c r="F7752" s="10" t="s">
        <v>13</v>
      </c>
      <c r="G7752" s="11" t="s">
        <v>415</v>
      </c>
      <c r="H7752" s="42">
        <v>0</v>
      </c>
      <c r="I7752" s="42" t="s">
        <v>414</v>
      </c>
      <c r="J7752" s="42">
        <v>0</v>
      </c>
      <c r="K7752" s="42">
        <v>0</v>
      </c>
      <c r="N7752" s="43"/>
    </row>
    <row r="7753" spans="1:14" x14ac:dyDescent="0.3">
      <c r="A7753" s="10" t="s">
        <v>9</v>
      </c>
      <c r="B7753" s="10" t="s">
        <v>233</v>
      </c>
      <c r="C7753" s="10" t="s">
        <v>4743</v>
      </c>
      <c r="D7753" s="10" t="s">
        <v>4758</v>
      </c>
      <c r="E7753" s="11" t="s">
        <v>6716</v>
      </c>
      <c r="F7753" s="10" t="s">
        <v>416</v>
      </c>
      <c r="G7753" s="11" t="s">
        <v>417</v>
      </c>
      <c r="H7753" s="42">
        <v>7127.4058000000005</v>
      </c>
      <c r="I7753" s="42" t="s">
        <v>414</v>
      </c>
      <c r="J7753" s="42">
        <v>5.5407442089699401</v>
      </c>
      <c r="K7753" s="42">
        <v>5.5407442089699401</v>
      </c>
      <c r="N7753" s="43"/>
    </row>
    <row r="7754" spans="1:14" x14ac:dyDescent="0.3">
      <c r="A7754" s="10" t="s">
        <v>9</v>
      </c>
      <c r="B7754" s="10" t="s">
        <v>233</v>
      </c>
      <c r="C7754" s="10" t="s">
        <v>4743</v>
      </c>
      <c r="D7754" s="10" t="s">
        <v>4758</v>
      </c>
      <c r="E7754" s="11" t="s">
        <v>6716</v>
      </c>
      <c r="F7754" s="10" t="s">
        <v>4746</v>
      </c>
      <c r="G7754" s="11" t="s">
        <v>4747</v>
      </c>
      <c r="H7754" s="42">
        <v>6335.4718000000003</v>
      </c>
      <c r="I7754" s="42" t="s">
        <v>414</v>
      </c>
      <c r="J7754" s="42">
        <v>4.9251059635288303</v>
      </c>
      <c r="K7754" s="42">
        <v>4.9251059635288303</v>
      </c>
      <c r="N7754" s="43"/>
    </row>
    <row r="7755" spans="1:14" x14ac:dyDescent="0.3">
      <c r="A7755" s="10" t="s">
        <v>9</v>
      </c>
      <c r="B7755" s="10" t="s">
        <v>233</v>
      </c>
      <c r="C7755" s="10" t="s">
        <v>4743</v>
      </c>
      <c r="D7755" s="10" t="s">
        <v>4762</v>
      </c>
      <c r="E7755" s="11" t="s">
        <v>6717</v>
      </c>
      <c r="F7755" s="10" t="s">
        <v>416</v>
      </c>
      <c r="G7755" s="11" t="s">
        <v>417</v>
      </c>
      <c r="H7755" s="42">
        <v>7108.0303000000004</v>
      </c>
      <c r="I7755" s="42" t="s">
        <v>414</v>
      </c>
      <c r="J7755" s="42">
        <v>0</v>
      </c>
      <c r="K7755" s="42">
        <v>0</v>
      </c>
      <c r="N7755" s="43"/>
    </row>
    <row r="7756" spans="1:14" x14ac:dyDescent="0.3">
      <c r="A7756" s="10" t="s">
        <v>9</v>
      </c>
      <c r="B7756" s="10" t="s">
        <v>233</v>
      </c>
      <c r="C7756" s="10" t="s">
        <v>4743</v>
      </c>
      <c r="D7756" s="10" t="s">
        <v>4762</v>
      </c>
      <c r="E7756" s="11" t="s">
        <v>6717</v>
      </c>
      <c r="F7756" s="10" t="s">
        <v>4746</v>
      </c>
      <c r="G7756" s="11" t="s">
        <v>4747</v>
      </c>
      <c r="H7756" s="42">
        <v>1784.7003</v>
      </c>
      <c r="I7756" s="42" t="s">
        <v>414</v>
      </c>
      <c r="J7756" s="42">
        <v>0</v>
      </c>
      <c r="K7756" s="42">
        <v>0</v>
      </c>
      <c r="N7756" s="43"/>
    </row>
    <row r="7757" spans="1:14" x14ac:dyDescent="0.3">
      <c r="A7757" s="10" t="s">
        <v>9</v>
      </c>
      <c r="B7757" s="10" t="s">
        <v>233</v>
      </c>
      <c r="C7757" s="10" t="s">
        <v>4743</v>
      </c>
      <c r="D7757" s="10" t="s">
        <v>4762</v>
      </c>
      <c r="E7757" s="11" t="s">
        <v>6717</v>
      </c>
      <c r="F7757" s="10" t="s">
        <v>4764</v>
      </c>
      <c r="G7757" s="11" t="s">
        <v>4765</v>
      </c>
      <c r="H7757" s="42">
        <v>1015.4329</v>
      </c>
      <c r="I7757" s="42" t="s">
        <v>414</v>
      </c>
      <c r="J7757" s="42">
        <v>0</v>
      </c>
      <c r="K7757" s="42">
        <v>0</v>
      </c>
      <c r="N7757" s="43"/>
    </row>
    <row r="7758" spans="1:14" x14ac:dyDescent="0.3">
      <c r="A7758" s="10" t="s">
        <v>9</v>
      </c>
      <c r="B7758" s="10" t="s">
        <v>233</v>
      </c>
      <c r="C7758" s="10" t="s">
        <v>4743</v>
      </c>
      <c r="D7758" s="10" t="s">
        <v>4766</v>
      </c>
      <c r="E7758" s="11" t="s">
        <v>6718</v>
      </c>
      <c r="F7758" s="10" t="s">
        <v>416</v>
      </c>
      <c r="G7758" s="11" t="s">
        <v>417</v>
      </c>
      <c r="H7758" s="42">
        <v>10220.0653</v>
      </c>
      <c r="I7758" s="42" t="s">
        <v>414</v>
      </c>
      <c r="J7758" s="42">
        <v>209.45173025189499</v>
      </c>
      <c r="K7758" s="42">
        <v>209.45173025189499</v>
      </c>
      <c r="N7758" s="43"/>
    </row>
    <row r="7759" spans="1:14" x14ac:dyDescent="0.3">
      <c r="A7759" s="10" t="s">
        <v>9</v>
      </c>
      <c r="B7759" s="10" t="s">
        <v>233</v>
      </c>
      <c r="C7759" s="10" t="s">
        <v>4743</v>
      </c>
      <c r="D7759" s="10" t="s">
        <v>4766</v>
      </c>
      <c r="E7759" s="11" t="s">
        <v>6718</v>
      </c>
      <c r="F7759" s="10" t="s">
        <v>4746</v>
      </c>
      <c r="G7759" s="11" t="s">
        <v>4747</v>
      </c>
      <c r="H7759" s="42">
        <v>0</v>
      </c>
      <c r="I7759" s="42" t="s">
        <v>414</v>
      </c>
      <c r="J7759" s="42">
        <v>0</v>
      </c>
      <c r="K7759" s="42">
        <v>0</v>
      </c>
      <c r="N7759" s="43"/>
    </row>
    <row r="7760" spans="1:14" x14ac:dyDescent="0.3">
      <c r="A7760" s="10" t="s">
        <v>9</v>
      </c>
      <c r="B7760" s="10" t="s">
        <v>233</v>
      </c>
      <c r="C7760" s="10" t="s">
        <v>4743</v>
      </c>
      <c r="D7760" s="10" t="s">
        <v>4768</v>
      </c>
      <c r="E7760" s="11" t="s">
        <v>6719</v>
      </c>
      <c r="F7760" s="10" t="s">
        <v>416</v>
      </c>
      <c r="G7760" s="11" t="s">
        <v>417</v>
      </c>
      <c r="H7760" s="42">
        <v>0</v>
      </c>
      <c r="I7760" s="42" t="s">
        <v>414</v>
      </c>
      <c r="J7760" s="42">
        <v>0</v>
      </c>
      <c r="K7760" s="42">
        <v>0</v>
      </c>
      <c r="N7760" s="43"/>
    </row>
    <row r="7761" spans="1:14" x14ac:dyDescent="0.3">
      <c r="A7761" s="10" t="s">
        <v>9</v>
      </c>
      <c r="B7761" s="10" t="s">
        <v>233</v>
      </c>
      <c r="C7761" s="10" t="s">
        <v>4743</v>
      </c>
      <c r="D7761" s="10" t="s">
        <v>4768</v>
      </c>
      <c r="E7761" s="11" t="s">
        <v>6719</v>
      </c>
      <c r="F7761" s="10" t="s">
        <v>4746</v>
      </c>
      <c r="G7761" s="11" t="s">
        <v>4747</v>
      </c>
      <c r="H7761" s="42">
        <v>63589.551899999999</v>
      </c>
      <c r="I7761" s="42" t="s">
        <v>414</v>
      </c>
      <c r="J7761" s="42">
        <v>758.26423575464105</v>
      </c>
      <c r="K7761" s="42">
        <v>758.26423575464105</v>
      </c>
      <c r="N7761" s="43"/>
    </row>
    <row r="7762" spans="1:14" x14ac:dyDescent="0.3">
      <c r="A7762" s="10" t="s">
        <v>9</v>
      </c>
      <c r="B7762" s="10" t="s">
        <v>233</v>
      </c>
      <c r="C7762" s="10" t="s">
        <v>4743</v>
      </c>
      <c r="D7762" s="10" t="s">
        <v>4770</v>
      </c>
      <c r="E7762" s="11" t="s">
        <v>6720</v>
      </c>
      <c r="F7762" s="10" t="s">
        <v>13</v>
      </c>
      <c r="G7762" s="11" t="s">
        <v>415</v>
      </c>
      <c r="H7762" s="42">
        <v>0</v>
      </c>
      <c r="I7762" s="42" t="s">
        <v>414</v>
      </c>
      <c r="J7762" s="42">
        <v>0</v>
      </c>
      <c r="K7762" s="42">
        <v>0</v>
      </c>
      <c r="N7762" s="43"/>
    </row>
    <row r="7763" spans="1:14" x14ac:dyDescent="0.3">
      <c r="A7763" s="10" t="s">
        <v>9</v>
      </c>
      <c r="B7763" s="10" t="s">
        <v>233</v>
      </c>
      <c r="C7763" s="10" t="s">
        <v>4743</v>
      </c>
      <c r="D7763" s="10" t="s">
        <v>4770</v>
      </c>
      <c r="E7763" s="11" t="s">
        <v>6720</v>
      </c>
      <c r="F7763" s="10" t="s">
        <v>416</v>
      </c>
      <c r="G7763" s="11" t="s">
        <v>417</v>
      </c>
      <c r="H7763" s="42">
        <v>9064.5166000000008</v>
      </c>
      <c r="I7763" s="42" t="s">
        <v>414</v>
      </c>
      <c r="J7763" s="42">
        <v>0</v>
      </c>
      <c r="K7763" s="42">
        <v>0</v>
      </c>
      <c r="N7763" s="43"/>
    </row>
    <row r="7764" spans="1:14" x14ac:dyDescent="0.3">
      <c r="A7764" s="10" t="s">
        <v>9</v>
      </c>
      <c r="B7764" s="10" t="s">
        <v>233</v>
      </c>
      <c r="C7764" s="10" t="s">
        <v>4743</v>
      </c>
      <c r="D7764" s="10" t="s">
        <v>4770</v>
      </c>
      <c r="E7764" s="11" t="s">
        <v>6720</v>
      </c>
      <c r="F7764" s="10" t="s">
        <v>4746</v>
      </c>
      <c r="G7764" s="11" t="s">
        <v>4747</v>
      </c>
      <c r="H7764" s="42">
        <v>2356.7743</v>
      </c>
      <c r="I7764" s="42" t="s">
        <v>414</v>
      </c>
      <c r="J7764" s="42">
        <v>0</v>
      </c>
      <c r="K7764" s="42">
        <v>0</v>
      </c>
      <c r="N7764" s="43"/>
    </row>
    <row r="7765" spans="1:14" x14ac:dyDescent="0.3">
      <c r="A7765" s="10" t="s">
        <v>9</v>
      </c>
      <c r="B7765" s="10" t="s">
        <v>233</v>
      </c>
      <c r="C7765" s="10" t="s">
        <v>4743</v>
      </c>
      <c r="D7765" s="10" t="s">
        <v>4772</v>
      </c>
      <c r="E7765" s="11" t="s">
        <v>6721</v>
      </c>
      <c r="F7765" s="10" t="s">
        <v>416</v>
      </c>
      <c r="G7765" s="11" t="s">
        <v>417</v>
      </c>
      <c r="H7765" s="42">
        <v>4253.1436000000003</v>
      </c>
      <c r="I7765" s="42">
        <v>1.9313198635528701</v>
      </c>
      <c r="J7765" s="42">
        <v>0</v>
      </c>
      <c r="K7765" s="42">
        <v>1.9313198635528701</v>
      </c>
      <c r="N7765" s="43"/>
    </row>
    <row r="7766" spans="1:14" x14ac:dyDescent="0.3">
      <c r="A7766" s="10" t="s">
        <v>9</v>
      </c>
      <c r="B7766" s="10" t="s">
        <v>233</v>
      </c>
      <c r="C7766" s="10" t="s">
        <v>4743</v>
      </c>
      <c r="D7766" s="10" t="s">
        <v>4772</v>
      </c>
      <c r="E7766" s="11" t="s">
        <v>6721</v>
      </c>
      <c r="F7766" s="10" t="s">
        <v>4746</v>
      </c>
      <c r="G7766" s="11" t="s">
        <v>4747</v>
      </c>
      <c r="H7766" s="42">
        <v>10144.7934</v>
      </c>
      <c r="I7766" s="42">
        <v>4.6066727892941497</v>
      </c>
      <c r="J7766" s="42">
        <v>0</v>
      </c>
      <c r="K7766" s="42">
        <v>4.6066727892941497</v>
      </c>
      <c r="N7766" s="43"/>
    </row>
    <row r="7767" spans="1:14" x14ac:dyDescent="0.3">
      <c r="A7767" s="10" t="s">
        <v>9</v>
      </c>
      <c r="B7767" s="10" t="s">
        <v>233</v>
      </c>
      <c r="C7767" s="10" t="s">
        <v>4779</v>
      </c>
      <c r="D7767" s="10" t="s">
        <v>6295</v>
      </c>
      <c r="E7767" s="11" t="s">
        <v>6722</v>
      </c>
      <c r="F7767" s="10" t="s">
        <v>416</v>
      </c>
      <c r="G7767" s="11" t="s">
        <v>417</v>
      </c>
      <c r="H7767" s="42">
        <v>315652.75390000001</v>
      </c>
      <c r="I7767" s="42" t="s">
        <v>414</v>
      </c>
      <c r="J7767" s="42">
        <v>13845.838633583</v>
      </c>
      <c r="K7767" s="42">
        <v>13845.838633583</v>
      </c>
      <c r="N7767" s="43"/>
    </row>
    <row r="7768" spans="1:14" x14ac:dyDescent="0.3">
      <c r="A7768" s="10" t="s">
        <v>9</v>
      </c>
      <c r="B7768" s="10" t="s">
        <v>233</v>
      </c>
      <c r="C7768" s="10" t="s">
        <v>4779</v>
      </c>
      <c r="D7768" s="10" t="s">
        <v>6295</v>
      </c>
      <c r="E7768" s="11" t="s">
        <v>6722</v>
      </c>
      <c r="F7768" s="10" t="s">
        <v>15</v>
      </c>
      <c r="G7768" s="11" t="s">
        <v>418</v>
      </c>
      <c r="H7768" s="42">
        <v>55022.803399999997</v>
      </c>
      <c r="I7768" s="42" t="s">
        <v>414</v>
      </c>
      <c r="J7768" s="42">
        <v>0</v>
      </c>
      <c r="K7768" s="42">
        <v>0</v>
      </c>
      <c r="N7768" s="43"/>
    </row>
    <row r="7769" spans="1:14" x14ac:dyDescent="0.3">
      <c r="A7769" s="10" t="s">
        <v>9</v>
      </c>
      <c r="B7769" s="10" t="s">
        <v>233</v>
      </c>
      <c r="C7769" s="10" t="s">
        <v>4779</v>
      </c>
      <c r="D7769" s="10" t="s">
        <v>6295</v>
      </c>
      <c r="E7769" s="11" t="s">
        <v>6722</v>
      </c>
      <c r="F7769" s="10" t="s">
        <v>4731</v>
      </c>
      <c r="G7769" s="11" t="s">
        <v>4732</v>
      </c>
      <c r="H7769" s="42">
        <v>0</v>
      </c>
      <c r="I7769" s="42" t="s">
        <v>414</v>
      </c>
      <c r="J7769" s="42">
        <v>0</v>
      </c>
      <c r="K7769" s="42">
        <v>0</v>
      </c>
      <c r="N7769" s="43"/>
    </row>
    <row r="7770" spans="1:14" x14ac:dyDescent="0.3">
      <c r="A7770" s="10" t="s">
        <v>9</v>
      </c>
      <c r="B7770" s="10" t="s">
        <v>233</v>
      </c>
      <c r="C7770" s="10" t="s">
        <v>4779</v>
      </c>
      <c r="D7770" s="10" t="s">
        <v>6295</v>
      </c>
      <c r="E7770" s="11" t="s">
        <v>6722</v>
      </c>
      <c r="F7770" s="10" t="s">
        <v>4786</v>
      </c>
      <c r="G7770" s="11" t="s">
        <v>4787</v>
      </c>
      <c r="H7770" s="42">
        <v>182715.66320000001</v>
      </c>
      <c r="I7770" s="42" t="s">
        <v>414</v>
      </c>
      <c r="J7770" s="42">
        <v>8014.6666141124997</v>
      </c>
      <c r="K7770" s="42">
        <v>8014.6666141124997</v>
      </c>
      <c r="N7770" s="43"/>
    </row>
    <row r="7771" spans="1:14" x14ac:dyDescent="0.3">
      <c r="A7771" s="10" t="s">
        <v>9</v>
      </c>
      <c r="B7771" s="10" t="s">
        <v>233</v>
      </c>
      <c r="C7771" s="10" t="s">
        <v>4779</v>
      </c>
      <c r="D7771" s="10" t="s">
        <v>6295</v>
      </c>
      <c r="E7771" s="11" t="s">
        <v>6722</v>
      </c>
      <c r="F7771" s="10" t="s">
        <v>4859</v>
      </c>
      <c r="G7771" s="11" t="s">
        <v>4860</v>
      </c>
      <c r="H7771" s="42">
        <v>15649.4509</v>
      </c>
      <c r="I7771" s="42" t="s">
        <v>414</v>
      </c>
      <c r="J7771" s="42">
        <v>686.44980567341702</v>
      </c>
      <c r="K7771" s="42">
        <v>686.44980567341702</v>
      </c>
      <c r="N7771" s="43"/>
    </row>
    <row r="7772" spans="1:14" x14ac:dyDescent="0.3">
      <c r="A7772" s="10" t="s">
        <v>9</v>
      </c>
      <c r="B7772" s="10" t="s">
        <v>233</v>
      </c>
      <c r="C7772" s="10" t="s">
        <v>4779</v>
      </c>
      <c r="D7772" s="10" t="s">
        <v>6295</v>
      </c>
      <c r="E7772" s="11" t="s">
        <v>6722</v>
      </c>
      <c r="F7772" s="10" t="s">
        <v>5076</v>
      </c>
      <c r="G7772" s="11" t="s">
        <v>5077</v>
      </c>
      <c r="H7772" s="42">
        <v>166982.9706</v>
      </c>
      <c r="I7772" s="42" t="s">
        <v>414</v>
      </c>
      <c r="J7772" s="42">
        <v>7324.5654796854997</v>
      </c>
      <c r="K7772" s="42">
        <v>7324.5654796854997</v>
      </c>
      <c r="N7772" s="43"/>
    </row>
    <row r="7773" spans="1:14" x14ac:dyDescent="0.3">
      <c r="A7773" s="10" t="s">
        <v>9</v>
      </c>
      <c r="B7773" s="10" t="s">
        <v>233</v>
      </c>
      <c r="C7773" s="10" t="s">
        <v>4779</v>
      </c>
      <c r="D7773" s="10" t="s">
        <v>6295</v>
      </c>
      <c r="E7773" s="11" t="s">
        <v>6722</v>
      </c>
      <c r="F7773" s="10" t="s">
        <v>4788</v>
      </c>
      <c r="G7773" s="11" t="s">
        <v>4789</v>
      </c>
      <c r="H7773" s="42">
        <v>0</v>
      </c>
      <c r="I7773" s="42" t="s">
        <v>414</v>
      </c>
      <c r="J7773" s="42">
        <v>0</v>
      </c>
      <c r="K7773" s="42">
        <v>0</v>
      </c>
      <c r="N7773" s="43"/>
    </row>
    <row r="7774" spans="1:14" x14ac:dyDescent="0.3">
      <c r="A7774" s="10" t="s">
        <v>9</v>
      </c>
      <c r="B7774" s="10" t="s">
        <v>233</v>
      </c>
      <c r="C7774" s="10" t="s">
        <v>4779</v>
      </c>
      <c r="D7774" s="10" t="s">
        <v>6297</v>
      </c>
      <c r="E7774" s="11" t="s">
        <v>6723</v>
      </c>
      <c r="F7774" s="10" t="s">
        <v>416</v>
      </c>
      <c r="G7774" s="11" t="s">
        <v>417</v>
      </c>
      <c r="H7774" s="42">
        <v>576947.4878</v>
      </c>
      <c r="I7774" s="42" t="s">
        <v>414</v>
      </c>
      <c r="J7774" s="42">
        <v>28888.227103203699</v>
      </c>
      <c r="K7774" s="42">
        <v>28888.227103203699</v>
      </c>
      <c r="N7774" s="43"/>
    </row>
    <row r="7775" spans="1:14" x14ac:dyDescent="0.3">
      <c r="A7775" s="10" t="s">
        <v>9</v>
      </c>
      <c r="B7775" s="10" t="s">
        <v>233</v>
      </c>
      <c r="C7775" s="10" t="s">
        <v>4779</v>
      </c>
      <c r="D7775" s="10" t="s">
        <v>6297</v>
      </c>
      <c r="E7775" s="11" t="s">
        <v>6723</v>
      </c>
      <c r="F7775" s="10" t="s">
        <v>4731</v>
      </c>
      <c r="G7775" s="11" t="s">
        <v>4732</v>
      </c>
      <c r="H7775" s="42">
        <v>0</v>
      </c>
      <c r="I7775" s="42" t="s">
        <v>414</v>
      </c>
      <c r="J7775" s="42">
        <v>0</v>
      </c>
      <c r="K7775" s="42">
        <v>0</v>
      </c>
      <c r="N7775" s="43"/>
    </row>
    <row r="7776" spans="1:14" x14ac:dyDescent="0.3">
      <c r="A7776" s="10" t="s">
        <v>9</v>
      </c>
      <c r="B7776" s="10" t="s">
        <v>233</v>
      </c>
      <c r="C7776" s="10" t="s">
        <v>4779</v>
      </c>
      <c r="D7776" s="10" t="s">
        <v>6297</v>
      </c>
      <c r="E7776" s="11" t="s">
        <v>6723</v>
      </c>
      <c r="F7776" s="10" t="s">
        <v>4786</v>
      </c>
      <c r="G7776" s="11" t="s">
        <v>4787</v>
      </c>
      <c r="H7776" s="42">
        <v>0</v>
      </c>
      <c r="I7776" s="42" t="s">
        <v>414</v>
      </c>
      <c r="J7776" s="42">
        <v>0</v>
      </c>
      <c r="K7776" s="42">
        <v>0</v>
      </c>
      <c r="N7776" s="43"/>
    </row>
    <row r="7777" spans="1:14" x14ac:dyDescent="0.3">
      <c r="A7777" s="10" t="s">
        <v>9</v>
      </c>
      <c r="B7777" s="10" t="s">
        <v>233</v>
      </c>
      <c r="C7777" s="10" t="s">
        <v>4779</v>
      </c>
      <c r="D7777" s="10" t="s">
        <v>6297</v>
      </c>
      <c r="E7777" s="11" t="s">
        <v>6723</v>
      </c>
      <c r="F7777" s="10" t="s">
        <v>5076</v>
      </c>
      <c r="G7777" s="11" t="s">
        <v>5077</v>
      </c>
      <c r="H7777" s="42">
        <v>0</v>
      </c>
      <c r="I7777" s="42" t="s">
        <v>414</v>
      </c>
      <c r="J7777" s="42">
        <v>0</v>
      </c>
      <c r="K7777" s="42">
        <v>0</v>
      </c>
      <c r="N7777" s="43"/>
    </row>
    <row r="7778" spans="1:14" x14ac:dyDescent="0.3">
      <c r="A7778" s="10" t="s">
        <v>9</v>
      </c>
      <c r="B7778" s="10" t="s">
        <v>233</v>
      </c>
      <c r="C7778" s="10" t="s">
        <v>4779</v>
      </c>
      <c r="D7778" s="10" t="s">
        <v>6297</v>
      </c>
      <c r="E7778" s="11" t="s">
        <v>6723</v>
      </c>
      <c r="F7778" s="10" t="s">
        <v>71</v>
      </c>
      <c r="G7778" s="11" t="s">
        <v>4778</v>
      </c>
      <c r="H7778" s="42">
        <v>38162.839999999997</v>
      </c>
      <c r="I7778" s="42" t="s">
        <v>414</v>
      </c>
      <c r="J7778" s="42">
        <v>1910.8442467596001</v>
      </c>
      <c r="K7778" s="42">
        <v>1910.8442467596001</v>
      </c>
      <c r="N7778" s="43"/>
    </row>
    <row r="7779" spans="1:14" x14ac:dyDescent="0.3">
      <c r="A7779" s="10" t="s">
        <v>9</v>
      </c>
      <c r="B7779" s="10" t="s">
        <v>233</v>
      </c>
      <c r="C7779" s="10" t="s">
        <v>4779</v>
      </c>
      <c r="D7779" s="10" t="s">
        <v>6297</v>
      </c>
      <c r="E7779" s="11" t="s">
        <v>6723</v>
      </c>
      <c r="F7779" s="10" t="s">
        <v>4788</v>
      </c>
      <c r="G7779" s="11" t="s">
        <v>4789</v>
      </c>
      <c r="H7779" s="42">
        <v>0</v>
      </c>
      <c r="I7779" s="42" t="s">
        <v>414</v>
      </c>
      <c r="J7779" s="42">
        <v>0</v>
      </c>
      <c r="K7779" s="42">
        <v>0</v>
      </c>
      <c r="N7779" s="43"/>
    </row>
    <row r="7780" spans="1:14" x14ac:dyDescent="0.3">
      <c r="A7780" s="10" t="s">
        <v>9</v>
      </c>
      <c r="B7780" s="10" t="s">
        <v>233</v>
      </c>
      <c r="C7780" s="10" t="s">
        <v>4779</v>
      </c>
      <c r="D7780" s="10" t="s">
        <v>6297</v>
      </c>
      <c r="E7780" s="11" t="s">
        <v>6723</v>
      </c>
      <c r="F7780" s="10" t="s">
        <v>4741</v>
      </c>
      <c r="G7780" s="11" t="s">
        <v>4742</v>
      </c>
      <c r="H7780" s="42">
        <v>31276.796300000002</v>
      </c>
      <c r="I7780" s="42" t="s">
        <v>414</v>
      </c>
      <c r="J7780" s="42">
        <v>1566.0544754218599</v>
      </c>
      <c r="K7780" s="42">
        <v>1566.0544754218599</v>
      </c>
      <c r="N7780" s="43"/>
    </row>
    <row r="7781" spans="1:14" x14ac:dyDescent="0.3">
      <c r="A7781" s="10" t="s">
        <v>9</v>
      </c>
      <c r="B7781" s="10" t="s">
        <v>233</v>
      </c>
      <c r="C7781" s="10" t="s">
        <v>4779</v>
      </c>
      <c r="D7781" s="10" t="s">
        <v>6299</v>
      </c>
      <c r="E7781" s="11" t="s">
        <v>6724</v>
      </c>
      <c r="F7781" s="10" t="s">
        <v>416</v>
      </c>
      <c r="G7781" s="11" t="s">
        <v>417</v>
      </c>
      <c r="H7781" s="42">
        <v>542883.98190000001</v>
      </c>
      <c r="I7781" s="42" t="s">
        <v>414</v>
      </c>
      <c r="J7781" s="42">
        <v>12588.8824030584</v>
      </c>
      <c r="K7781" s="42">
        <v>12588.8824030584</v>
      </c>
      <c r="N7781" s="43"/>
    </row>
    <row r="7782" spans="1:14" x14ac:dyDescent="0.3">
      <c r="A7782" s="10" t="s">
        <v>9</v>
      </c>
      <c r="B7782" s="10" t="s">
        <v>233</v>
      </c>
      <c r="C7782" s="10" t="s">
        <v>4779</v>
      </c>
      <c r="D7782" s="10" t="s">
        <v>6299</v>
      </c>
      <c r="E7782" s="11" t="s">
        <v>6724</v>
      </c>
      <c r="F7782" s="10" t="s">
        <v>4731</v>
      </c>
      <c r="G7782" s="11" t="s">
        <v>4732</v>
      </c>
      <c r="H7782" s="42">
        <v>0</v>
      </c>
      <c r="I7782" s="42" t="s">
        <v>414</v>
      </c>
      <c r="J7782" s="42">
        <v>0</v>
      </c>
      <c r="K7782" s="42">
        <v>0</v>
      </c>
      <c r="N7782" s="43"/>
    </row>
    <row r="7783" spans="1:14" x14ac:dyDescent="0.3">
      <c r="A7783" s="10" t="s">
        <v>9</v>
      </c>
      <c r="B7783" s="10" t="s">
        <v>233</v>
      </c>
      <c r="C7783" s="10" t="s">
        <v>4779</v>
      </c>
      <c r="D7783" s="10" t="s">
        <v>6299</v>
      </c>
      <c r="E7783" s="11" t="s">
        <v>6724</v>
      </c>
      <c r="F7783" s="10" t="s">
        <v>4786</v>
      </c>
      <c r="G7783" s="11" t="s">
        <v>4787</v>
      </c>
      <c r="H7783" s="42">
        <v>0</v>
      </c>
      <c r="I7783" s="42" t="s">
        <v>414</v>
      </c>
      <c r="J7783" s="42">
        <v>0</v>
      </c>
      <c r="K7783" s="42">
        <v>0</v>
      </c>
      <c r="N7783" s="43"/>
    </row>
    <row r="7784" spans="1:14" x14ac:dyDescent="0.3">
      <c r="A7784" s="10" t="s">
        <v>9</v>
      </c>
      <c r="B7784" s="10" t="s">
        <v>233</v>
      </c>
      <c r="C7784" s="10" t="s">
        <v>4779</v>
      </c>
      <c r="D7784" s="10" t="s">
        <v>6299</v>
      </c>
      <c r="E7784" s="11" t="s">
        <v>6724</v>
      </c>
      <c r="F7784" s="10" t="s">
        <v>4859</v>
      </c>
      <c r="G7784" s="11" t="s">
        <v>4860</v>
      </c>
      <c r="H7784" s="42">
        <v>6051.8864999999996</v>
      </c>
      <c r="I7784" s="42" t="s">
        <v>414</v>
      </c>
      <c r="J7784" s="42">
        <v>140.336591115966</v>
      </c>
      <c r="K7784" s="42">
        <v>140.336591115966</v>
      </c>
      <c r="N7784" s="43"/>
    </row>
    <row r="7785" spans="1:14" x14ac:dyDescent="0.3">
      <c r="A7785" s="10" t="s">
        <v>9</v>
      </c>
      <c r="B7785" s="10" t="s">
        <v>233</v>
      </c>
      <c r="C7785" s="10" t="s">
        <v>4779</v>
      </c>
      <c r="D7785" s="10" t="s">
        <v>6299</v>
      </c>
      <c r="E7785" s="11" t="s">
        <v>6724</v>
      </c>
      <c r="F7785" s="10" t="s">
        <v>5076</v>
      </c>
      <c r="G7785" s="11" t="s">
        <v>5077</v>
      </c>
      <c r="H7785" s="42">
        <v>20338.307100000002</v>
      </c>
      <c r="I7785" s="42" t="s">
        <v>414</v>
      </c>
      <c r="J7785" s="42">
        <v>471.62297014381897</v>
      </c>
      <c r="K7785" s="42">
        <v>471.62297014381897</v>
      </c>
      <c r="N7785" s="43"/>
    </row>
    <row r="7786" spans="1:14" x14ac:dyDescent="0.3">
      <c r="A7786" s="10" t="s">
        <v>9</v>
      </c>
      <c r="B7786" s="10" t="s">
        <v>233</v>
      </c>
      <c r="C7786" s="10" t="s">
        <v>4779</v>
      </c>
      <c r="D7786" s="10" t="s">
        <v>6299</v>
      </c>
      <c r="E7786" s="11" t="s">
        <v>6724</v>
      </c>
      <c r="F7786" s="10" t="s">
        <v>4788</v>
      </c>
      <c r="G7786" s="11" t="s">
        <v>4789</v>
      </c>
      <c r="H7786" s="42">
        <v>0</v>
      </c>
      <c r="I7786" s="42" t="s">
        <v>414</v>
      </c>
      <c r="J7786" s="42">
        <v>0</v>
      </c>
      <c r="K7786" s="42">
        <v>0</v>
      </c>
      <c r="N7786" s="43"/>
    </row>
    <row r="7787" spans="1:14" x14ac:dyDescent="0.3">
      <c r="A7787" s="10" t="s">
        <v>9</v>
      </c>
      <c r="B7787" s="10" t="s">
        <v>233</v>
      </c>
      <c r="C7787" s="10" t="s">
        <v>4779</v>
      </c>
      <c r="D7787" s="10" t="s">
        <v>6299</v>
      </c>
      <c r="E7787" s="11" t="s">
        <v>6724</v>
      </c>
      <c r="F7787" s="10" t="s">
        <v>4741</v>
      </c>
      <c r="G7787" s="11" t="s">
        <v>4742</v>
      </c>
      <c r="H7787" s="42">
        <v>41470.304199999999</v>
      </c>
      <c r="I7787" s="42" t="s">
        <v>414</v>
      </c>
      <c r="J7787" s="42">
        <v>961.65073912252001</v>
      </c>
      <c r="K7787" s="42">
        <v>961.65073912252001</v>
      </c>
      <c r="N7787" s="43"/>
    </row>
    <row r="7788" spans="1:14" x14ac:dyDescent="0.3">
      <c r="A7788" s="10" t="s">
        <v>9</v>
      </c>
      <c r="B7788" s="10" t="s">
        <v>233</v>
      </c>
      <c r="C7788" s="10" t="s">
        <v>4779</v>
      </c>
      <c r="D7788" s="10" t="s">
        <v>19</v>
      </c>
      <c r="E7788" s="11" t="s">
        <v>6725</v>
      </c>
      <c r="F7788" s="10" t="s">
        <v>416</v>
      </c>
      <c r="G7788" s="11" t="s">
        <v>417</v>
      </c>
      <c r="H7788" s="42">
        <v>184269.23569999999</v>
      </c>
      <c r="I7788" s="42" t="s">
        <v>414</v>
      </c>
      <c r="J7788" s="42">
        <v>8310.4644118363394</v>
      </c>
      <c r="K7788" s="42">
        <v>8310.4644118363394</v>
      </c>
      <c r="N7788" s="43"/>
    </row>
    <row r="7789" spans="1:14" x14ac:dyDescent="0.3">
      <c r="A7789" s="10" t="s">
        <v>9</v>
      </c>
      <c r="B7789" s="10" t="s">
        <v>233</v>
      </c>
      <c r="C7789" s="10" t="s">
        <v>4779</v>
      </c>
      <c r="D7789" s="10" t="s">
        <v>19</v>
      </c>
      <c r="E7789" s="11" t="s">
        <v>6725</v>
      </c>
      <c r="F7789" s="10" t="s">
        <v>4731</v>
      </c>
      <c r="G7789" s="11" t="s">
        <v>4732</v>
      </c>
      <c r="H7789" s="42">
        <v>0</v>
      </c>
      <c r="I7789" s="42" t="s">
        <v>414</v>
      </c>
      <c r="J7789" s="42">
        <v>0</v>
      </c>
      <c r="K7789" s="42">
        <v>0</v>
      </c>
      <c r="N7789" s="43"/>
    </row>
    <row r="7790" spans="1:14" x14ac:dyDescent="0.3">
      <c r="A7790" s="10" t="s">
        <v>9</v>
      </c>
      <c r="B7790" s="10" t="s">
        <v>233</v>
      </c>
      <c r="C7790" s="10" t="s">
        <v>4779</v>
      </c>
      <c r="D7790" s="10" t="s">
        <v>19</v>
      </c>
      <c r="E7790" s="11" t="s">
        <v>6725</v>
      </c>
      <c r="F7790" s="10" t="s">
        <v>4786</v>
      </c>
      <c r="G7790" s="11" t="s">
        <v>4787</v>
      </c>
      <c r="H7790" s="42">
        <v>80139.863800000006</v>
      </c>
      <c r="I7790" s="42" t="s">
        <v>414</v>
      </c>
      <c r="J7790" s="42">
        <v>3614.27388577691</v>
      </c>
      <c r="K7790" s="42">
        <v>3614.27388577691</v>
      </c>
      <c r="N7790" s="43"/>
    </row>
    <row r="7791" spans="1:14" x14ac:dyDescent="0.3">
      <c r="A7791" s="10" t="s">
        <v>9</v>
      </c>
      <c r="B7791" s="10" t="s">
        <v>233</v>
      </c>
      <c r="C7791" s="10" t="s">
        <v>4779</v>
      </c>
      <c r="D7791" s="10" t="s">
        <v>19</v>
      </c>
      <c r="E7791" s="11" t="s">
        <v>6725</v>
      </c>
      <c r="F7791" s="10" t="s">
        <v>4788</v>
      </c>
      <c r="G7791" s="11" t="s">
        <v>4789</v>
      </c>
      <c r="H7791" s="42">
        <v>0</v>
      </c>
      <c r="I7791" s="42" t="s">
        <v>414</v>
      </c>
      <c r="J7791" s="42">
        <v>0</v>
      </c>
      <c r="K7791" s="42">
        <v>0</v>
      </c>
      <c r="N7791" s="43"/>
    </row>
    <row r="7792" spans="1:14" x14ac:dyDescent="0.3">
      <c r="A7792" s="10" t="s">
        <v>9</v>
      </c>
      <c r="B7792" s="10" t="s">
        <v>233</v>
      </c>
      <c r="C7792" s="10" t="s">
        <v>11</v>
      </c>
      <c r="D7792" s="10" t="s">
        <v>234</v>
      </c>
      <c r="E7792" s="11" t="s">
        <v>3036</v>
      </c>
      <c r="F7792" s="10" t="s">
        <v>13</v>
      </c>
      <c r="G7792" s="11" t="s">
        <v>415</v>
      </c>
      <c r="H7792" s="42">
        <v>0</v>
      </c>
      <c r="I7792" s="42" t="s">
        <v>414</v>
      </c>
      <c r="J7792" s="42">
        <v>0</v>
      </c>
      <c r="K7792" s="42">
        <v>0</v>
      </c>
      <c r="N7792" s="43"/>
    </row>
    <row r="7793" spans="1:14" x14ac:dyDescent="0.3">
      <c r="A7793" s="10" t="s">
        <v>9</v>
      </c>
      <c r="B7793" s="10" t="s">
        <v>233</v>
      </c>
      <c r="C7793" s="10" t="s">
        <v>11</v>
      </c>
      <c r="D7793" s="10" t="s">
        <v>234</v>
      </c>
      <c r="E7793" s="11" t="s">
        <v>3036</v>
      </c>
      <c r="F7793" s="10" t="s">
        <v>15</v>
      </c>
      <c r="G7793" s="11" t="s">
        <v>418</v>
      </c>
      <c r="H7793" s="42">
        <v>733782.00150000001</v>
      </c>
      <c r="I7793" s="42" t="s">
        <v>414</v>
      </c>
      <c r="J7793" s="42">
        <v>0</v>
      </c>
      <c r="K7793" s="42">
        <v>0</v>
      </c>
      <c r="N7793" s="43"/>
    </row>
    <row r="7794" spans="1:14" x14ac:dyDescent="0.3">
      <c r="A7794" s="10" t="s">
        <v>9</v>
      </c>
      <c r="B7794" s="10" t="s">
        <v>233</v>
      </c>
      <c r="C7794" s="10" t="s">
        <v>11</v>
      </c>
      <c r="D7794" s="10" t="s">
        <v>234</v>
      </c>
      <c r="E7794" s="11" t="s">
        <v>3036</v>
      </c>
      <c r="F7794" s="10" t="s">
        <v>16</v>
      </c>
      <c r="G7794" s="11" t="s">
        <v>426</v>
      </c>
      <c r="H7794" s="42">
        <v>264005.0049</v>
      </c>
      <c r="I7794" s="42" t="s">
        <v>414</v>
      </c>
      <c r="J7794" s="42">
        <v>0</v>
      </c>
      <c r="K7794" s="42">
        <v>0</v>
      </c>
      <c r="N7794" s="43"/>
    </row>
    <row r="7795" spans="1:14" x14ac:dyDescent="0.3">
      <c r="A7795" s="10" t="s">
        <v>9</v>
      </c>
      <c r="B7795" s="10" t="s">
        <v>233</v>
      </c>
      <c r="C7795" s="10" t="s">
        <v>11</v>
      </c>
      <c r="D7795" s="10" t="s">
        <v>234</v>
      </c>
      <c r="E7795" s="11" t="s">
        <v>3036</v>
      </c>
      <c r="F7795" s="10" t="s">
        <v>17</v>
      </c>
      <c r="G7795" s="11" t="s">
        <v>4798</v>
      </c>
      <c r="H7795" s="42">
        <v>0</v>
      </c>
      <c r="I7795" s="42" t="s">
        <v>414</v>
      </c>
      <c r="J7795" s="42">
        <v>0</v>
      </c>
      <c r="K7795" s="42">
        <v>0</v>
      </c>
      <c r="N7795" s="43"/>
    </row>
    <row r="7796" spans="1:14" x14ac:dyDescent="0.3">
      <c r="A7796" s="10" t="s">
        <v>9</v>
      </c>
      <c r="B7796" s="10" t="s">
        <v>233</v>
      </c>
      <c r="C7796" s="10" t="s">
        <v>11</v>
      </c>
      <c r="D7796" s="10" t="s">
        <v>234</v>
      </c>
      <c r="E7796" s="11" t="s">
        <v>3036</v>
      </c>
      <c r="F7796" s="10" t="s">
        <v>18</v>
      </c>
      <c r="G7796" s="11" t="s">
        <v>4799</v>
      </c>
      <c r="H7796" s="42">
        <v>1070060.3905</v>
      </c>
      <c r="I7796" s="42" t="s">
        <v>414</v>
      </c>
      <c r="J7796" s="42">
        <v>28949.451455123501</v>
      </c>
      <c r="K7796" s="42">
        <v>28949.451455123501</v>
      </c>
      <c r="N7796" s="43"/>
    </row>
    <row r="7797" spans="1:14" x14ac:dyDescent="0.3">
      <c r="A7797" s="10" t="s">
        <v>9</v>
      </c>
      <c r="B7797" s="10" t="s">
        <v>233</v>
      </c>
      <c r="C7797" s="10" t="s">
        <v>11</v>
      </c>
      <c r="D7797" s="10" t="s">
        <v>235</v>
      </c>
      <c r="E7797" s="11" t="s">
        <v>3037</v>
      </c>
      <c r="F7797" s="10" t="s">
        <v>15</v>
      </c>
      <c r="G7797" s="11" t="s">
        <v>418</v>
      </c>
      <c r="H7797" s="42">
        <v>929053.63729999994</v>
      </c>
      <c r="I7797" s="42">
        <v>48.552114930464398</v>
      </c>
      <c r="J7797" s="42">
        <v>0</v>
      </c>
      <c r="K7797" s="42">
        <v>48.552114930464398</v>
      </c>
      <c r="N7797" s="43"/>
    </row>
    <row r="7798" spans="1:14" x14ac:dyDescent="0.3">
      <c r="A7798" s="10" t="s">
        <v>9</v>
      </c>
      <c r="B7798" s="10" t="s">
        <v>233</v>
      </c>
      <c r="C7798" s="10" t="s">
        <v>11</v>
      </c>
      <c r="D7798" s="10" t="s">
        <v>235</v>
      </c>
      <c r="E7798" s="11" t="s">
        <v>3037</v>
      </c>
      <c r="F7798" s="10" t="s">
        <v>17</v>
      </c>
      <c r="G7798" s="11" t="s">
        <v>4798</v>
      </c>
      <c r="H7798" s="42">
        <v>0</v>
      </c>
      <c r="I7798" s="42">
        <v>0</v>
      </c>
      <c r="J7798" s="42">
        <v>0</v>
      </c>
      <c r="K7798" s="42">
        <v>0</v>
      </c>
      <c r="N7798" s="43"/>
    </row>
    <row r="7799" spans="1:14" x14ac:dyDescent="0.3">
      <c r="A7799" s="10" t="s">
        <v>9</v>
      </c>
      <c r="B7799" s="10" t="s">
        <v>233</v>
      </c>
      <c r="C7799" s="10" t="s">
        <v>11</v>
      </c>
      <c r="D7799" s="10" t="s">
        <v>235</v>
      </c>
      <c r="E7799" s="11" t="s">
        <v>3037</v>
      </c>
      <c r="F7799" s="10" t="s">
        <v>18</v>
      </c>
      <c r="G7799" s="11" t="s">
        <v>4799</v>
      </c>
      <c r="H7799" s="42">
        <v>2043493.9147999999</v>
      </c>
      <c r="I7799" s="42">
        <v>106.792490160063</v>
      </c>
      <c r="J7799" s="42">
        <v>22685.508980061899</v>
      </c>
      <c r="K7799" s="42">
        <v>22792.301470221901</v>
      </c>
      <c r="N7799" s="43"/>
    </row>
    <row r="7800" spans="1:14" x14ac:dyDescent="0.3">
      <c r="A7800" s="10" t="s">
        <v>9</v>
      </c>
      <c r="B7800" s="10" t="s">
        <v>233</v>
      </c>
      <c r="C7800" s="10" t="s">
        <v>11</v>
      </c>
      <c r="D7800" s="10" t="s">
        <v>236</v>
      </c>
      <c r="E7800" s="11" t="s">
        <v>3038</v>
      </c>
      <c r="F7800" s="10" t="s">
        <v>13</v>
      </c>
      <c r="G7800" s="11" t="s">
        <v>415</v>
      </c>
      <c r="H7800" s="42">
        <v>0</v>
      </c>
      <c r="I7800" s="42" t="s">
        <v>414</v>
      </c>
      <c r="J7800" s="42">
        <v>0</v>
      </c>
      <c r="K7800" s="42">
        <v>0</v>
      </c>
      <c r="N7800" s="43"/>
    </row>
    <row r="7801" spans="1:14" x14ac:dyDescent="0.3">
      <c r="A7801" s="10" t="s">
        <v>9</v>
      </c>
      <c r="B7801" s="10" t="s">
        <v>233</v>
      </c>
      <c r="C7801" s="10" t="s">
        <v>11</v>
      </c>
      <c r="D7801" s="10" t="s">
        <v>236</v>
      </c>
      <c r="E7801" s="11" t="s">
        <v>3038</v>
      </c>
      <c r="F7801" s="10" t="s">
        <v>15</v>
      </c>
      <c r="G7801" s="11" t="s">
        <v>418</v>
      </c>
      <c r="H7801" s="42">
        <v>691870.75730000006</v>
      </c>
      <c r="I7801" s="42" t="s">
        <v>414</v>
      </c>
      <c r="J7801" s="42">
        <v>0</v>
      </c>
      <c r="K7801" s="42">
        <v>0</v>
      </c>
      <c r="N7801" s="43"/>
    </row>
    <row r="7802" spans="1:14" x14ac:dyDescent="0.3">
      <c r="A7802" s="10" t="s">
        <v>9</v>
      </c>
      <c r="B7802" s="10" t="s">
        <v>233</v>
      </c>
      <c r="C7802" s="10" t="s">
        <v>11</v>
      </c>
      <c r="D7802" s="10" t="s">
        <v>236</v>
      </c>
      <c r="E7802" s="11" t="s">
        <v>3038</v>
      </c>
      <c r="F7802" s="10" t="s">
        <v>16</v>
      </c>
      <c r="G7802" s="11" t="s">
        <v>426</v>
      </c>
      <c r="H7802" s="42">
        <v>0</v>
      </c>
      <c r="I7802" s="42" t="s">
        <v>414</v>
      </c>
      <c r="J7802" s="42">
        <v>0</v>
      </c>
      <c r="K7802" s="42">
        <v>0</v>
      </c>
      <c r="N7802" s="43"/>
    </row>
    <row r="7803" spans="1:14" x14ac:dyDescent="0.3">
      <c r="A7803" s="10" t="s">
        <v>9</v>
      </c>
      <c r="B7803" s="10" t="s">
        <v>233</v>
      </c>
      <c r="C7803" s="10" t="s">
        <v>11</v>
      </c>
      <c r="D7803" s="10" t="s">
        <v>236</v>
      </c>
      <c r="E7803" s="11" t="s">
        <v>3038</v>
      </c>
      <c r="F7803" s="10" t="s">
        <v>17</v>
      </c>
      <c r="G7803" s="11" t="s">
        <v>4798</v>
      </c>
      <c r="H7803" s="42">
        <v>0</v>
      </c>
      <c r="I7803" s="42" t="s">
        <v>414</v>
      </c>
      <c r="J7803" s="42">
        <v>0</v>
      </c>
      <c r="K7803" s="42">
        <v>0</v>
      </c>
      <c r="N7803" s="43"/>
    </row>
    <row r="7804" spans="1:14" x14ac:dyDescent="0.3">
      <c r="A7804" s="10" t="s">
        <v>9</v>
      </c>
      <c r="B7804" s="10" t="s">
        <v>233</v>
      </c>
      <c r="C7804" s="10" t="s">
        <v>11</v>
      </c>
      <c r="D7804" s="10" t="s">
        <v>236</v>
      </c>
      <c r="E7804" s="11" t="s">
        <v>3038</v>
      </c>
      <c r="F7804" s="10" t="s">
        <v>18</v>
      </c>
      <c r="G7804" s="11" t="s">
        <v>4799</v>
      </c>
      <c r="H7804" s="42">
        <v>1735464.4051999999</v>
      </c>
      <c r="I7804" s="42" t="s">
        <v>414</v>
      </c>
      <c r="J7804" s="42">
        <v>42873.422502930203</v>
      </c>
      <c r="K7804" s="42">
        <v>42873.422502930203</v>
      </c>
      <c r="N7804" s="43"/>
    </row>
    <row r="7805" spans="1:14" x14ac:dyDescent="0.3">
      <c r="A7805" s="10" t="s">
        <v>9</v>
      </c>
      <c r="B7805" s="10" t="s">
        <v>233</v>
      </c>
      <c r="C7805" s="10" t="s">
        <v>4800</v>
      </c>
      <c r="D7805" s="10" t="s">
        <v>6726</v>
      </c>
      <c r="E7805" s="11" t="s">
        <v>6727</v>
      </c>
      <c r="F7805" s="10" t="s">
        <v>13</v>
      </c>
      <c r="G7805" s="11" t="s">
        <v>415</v>
      </c>
      <c r="H7805" s="42">
        <v>0</v>
      </c>
      <c r="I7805" s="42" t="s">
        <v>414</v>
      </c>
      <c r="J7805" s="42">
        <v>0</v>
      </c>
      <c r="K7805" s="42">
        <v>0</v>
      </c>
      <c r="N7805" s="43"/>
    </row>
    <row r="7806" spans="1:14" x14ac:dyDescent="0.3">
      <c r="A7806" s="10" t="s">
        <v>9</v>
      </c>
      <c r="B7806" s="10" t="s">
        <v>233</v>
      </c>
      <c r="C7806" s="10" t="s">
        <v>4800</v>
      </c>
      <c r="D7806" s="10" t="s">
        <v>6726</v>
      </c>
      <c r="E7806" s="11" t="s">
        <v>6727</v>
      </c>
      <c r="F7806" s="10" t="s">
        <v>416</v>
      </c>
      <c r="G7806" s="11" t="s">
        <v>417</v>
      </c>
      <c r="H7806" s="42">
        <v>85691.316900000005</v>
      </c>
      <c r="I7806" s="42" t="s">
        <v>414</v>
      </c>
      <c r="J7806" s="42">
        <v>3206.2226400097802</v>
      </c>
      <c r="K7806" s="42">
        <v>3206.2226400097802</v>
      </c>
      <c r="N7806" s="43"/>
    </row>
    <row r="7807" spans="1:14" x14ac:dyDescent="0.3">
      <c r="A7807" s="10" t="s">
        <v>9</v>
      </c>
      <c r="B7807" s="10" t="s">
        <v>233</v>
      </c>
      <c r="C7807" s="10" t="s">
        <v>4800</v>
      </c>
      <c r="D7807" s="10" t="s">
        <v>6726</v>
      </c>
      <c r="E7807" s="11" t="s">
        <v>6727</v>
      </c>
      <c r="F7807" s="10" t="s">
        <v>4867</v>
      </c>
      <c r="G7807" s="11" t="s">
        <v>4868</v>
      </c>
      <c r="H7807" s="42">
        <v>70754.298299999995</v>
      </c>
      <c r="I7807" s="42" t="s">
        <v>414</v>
      </c>
      <c r="J7807" s="42">
        <v>0</v>
      </c>
      <c r="K7807" s="42">
        <v>0</v>
      </c>
      <c r="N7807" s="43"/>
    </row>
    <row r="7808" spans="1:14" x14ac:dyDescent="0.3">
      <c r="A7808" s="10" t="s">
        <v>9</v>
      </c>
      <c r="B7808" s="10" t="s">
        <v>233</v>
      </c>
      <c r="C7808" s="10" t="s">
        <v>4800</v>
      </c>
      <c r="D7808" s="10" t="s">
        <v>6726</v>
      </c>
      <c r="E7808" s="11" t="s">
        <v>6727</v>
      </c>
      <c r="F7808" s="10" t="s">
        <v>4802</v>
      </c>
      <c r="G7808" s="11" t="s">
        <v>4803</v>
      </c>
      <c r="H7808" s="42">
        <v>0</v>
      </c>
      <c r="I7808" s="42" t="s">
        <v>414</v>
      </c>
      <c r="J7808" s="42">
        <v>0</v>
      </c>
      <c r="K7808" s="42">
        <v>0</v>
      </c>
      <c r="N7808" s="43"/>
    </row>
    <row r="7809" spans="1:14" x14ac:dyDescent="0.3">
      <c r="A7809" s="10" t="s">
        <v>9</v>
      </c>
      <c r="B7809" s="10" t="s">
        <v>233</v>
      </c>
      <c r="C7809" s="10" t="s">
        <v>4800</v>
      </c>
      <c r="D7809" s="10" t="s">
        <v>6728</v>
      </c>
      <c r="E7809" s="11" t="s">
        <v>6729</v>
      </c>
      <c r="F7809" s="10" t="s">
        <v>13</v>
      </c>
      <c r="G7809" s="11" t="s">
        <v>415</v>
      </c>
      <c r="H7809" s="42">
        <v>0</v>
      </c>
      <c r="I7809" s="42" t="s">
        <v>414</v>
      </c>
      <c r="J7809" s="42">
        <v>0</v>
      </c>
      <c r="K7809" s="42">
        <v>0</v>
      </c>
      <c r="N7809" s="43"/>
    </row>
    <row r="7810" spans="1:14" x14ac:dyDescent="0.3">
      <c r="A7810" s="10" t="s">
        <v>9</v>
      </c>
      <c r="B7810" s="10" t="s">
        <v>233</v>
      </c>
      <c r="C7810" s="10" t="s">
        <v>4800</v>
      </c>
      <c r="D7810" s="10" t="s">
        <v>6728</v>
      </c>
      <c r="E7810" s="11" t="s">
        <v>6729</v>
      </c>
      <c r="F7810" s="10" t="s">
        <v>416</v>
      </c>
      <c r="G7810" s="11" t="s">
        <v>417</v>
      </c>
      <c r="H7810" s="42">
        <v>87629.504400000005</v>
      </c>
      <c r="I7810" s="42" t="s">
        <v>414</v>
      </c>
      <c r="J7810" s="42">
        <v>2841.1791028733401</v>
      </c>
      <c r="K7810" s="42">
        <v>2841.1791028733401</v>
      </c>
      <c r="N7810" s="43"/>
    </row>
    <row r="7811" spans="1:14" x14ac:dyDescent="0.3">
      <c r="A7811" s="10" t="s">
        <v>9</v>
      </c>
      <c r="B7811" s="10" t="s">
        <v>233</v>
      </c>
      <c r="C7811" s="10" t="s">
        <v>4800</v>
      </c>
      <c r="D7811" s="10" t="s">
        <v>6728</v>
      </c>
      <c r="E7811" s="11" t="s">
        <v>6729</v>
      </c>
      <c r="F7811" s="10" t="s">
        <v>4867</v>
      </c>
      <c r="G7811" s="11" t="s">
        <v>4868</v>
      </c>
      <c r="H7811" s="42">
        <v>150637.44459999999</v>
      </c>
      <c r="I7811" s="42" t="s">
        <v>414</v>
      </c>
      <c r="J7811" s="42">
        <v>0</v>
      </c>
      <c r="K7811" s="42">
        <v>0</v>
      </c>
      <c r="N7811" s="43"/>
    </row>
    <row r="7812" spans="1:14" x14ac:dyDescent="0.3">
      <c r="A7812" s="10" t="s">
        <v>9</v>
      </c>
      <c r="B7812" s="10" t="s">
        <v>233</v>
      </c>
      <c r="C7812" s="10" t="s">
        <v>4800</v>
      </c>
      <c r="D7812" s="10" t="s">
        <v>6730</v>
      </c>
      <c r="E7812" s="11" t="s">
        <v>6731</v>
      </c>
      <c r="F7812" s="10" t="s">
        <v>13</v>
      </c>
      <c r="G7812" s="11" t="s">
        <v>415</v>
      </c>
      <c r="H7812" s="42">
        <v>0</v>
      </c>
      <c r="I7812" s="42" t="s">
        <v>414</v>
      </c>
      <c r="J7812" s="42">
        <v>0</v>
      </c>
      <c r="K7812" s="42">
        <v>0</v>
      </c>
      <c r="N7812" s="43"/>
    </row>
    <row r="7813" spans="1:14" x14ac:dyDescent="0.3">
      <c r="A7813" s="10" t="s">
        <v>9</v>
      </c>
      <c r="B7813" s="10" t="s">
        <v>233</v>
      </c>
      <c r="C7813" s="10" t="s">
        <v>4800</v>
      </c>
      <c r="D7813" s="10" t="s">
        <v>6730</v>
      </c>
      <c r="E7813" s="11" t="s">
        <v>6731</v>
      </c>
      <c r="F7813" s="10" t="s">
        <v>416</v>
      </c>
      <c r="G7813" s="11" t="s">
        <v>417</v>
      </c>
      <c r="H7813" s="42">
        <v>165470.23050000001</v>
      </c>
      <c r="I7813" s="42" t="s">
        <v>414</v>
      </c>
      <c r="J7813" s="42">
        <v>5599.0543097464897</v>
      </c>
      <c r="K7813" s="42">
        <v>5599.0543097464897</v>
      </c>
      <c r="N7813" s="43"/>
    </row>
    <row r="7814" spans="1:14" x14ac:dyDescent="0.3">
      <c r="A7814" s="10" t="s">
        <v>9</v>
      </c>
      <c r="B7814" s="10" t="s">
        <v>233</v>
      </c>
      <c r="C7814" s="10" t="s">
        <v>4800</v>
      </c>
      <c r="D7814" s="10" t="s">
        <v>6730</v>
      </c>
      <c r="E7814" s="11" t="s">
        <v>6731</v>
      </c>
      <c r="F7814" s="10" t="s">
        <v>15</v>
      </c>
      <c r="G7814" s="11" t="s">
        <v>418</v>
      </c>
      <c r="H7814" s="42">
        <v>151527.58799999999</v>
      </c>
      <c r="I7814" s="42" t="s">
        <v>414</v>
      </c>
      <c r="J7814" s="42">
        <v>0</v>
      </c>
      <c r="K7814" s="42">
        <v>0</v>
      </c>
      <c r="N7814" s="43"/>
    </row>
    <row r="7815" spans="1:14" x14ac:dyDescent="0.3">
      <c r="A7815" s="10" t="s">
        <v>9</v>
      </c>
      <c r="B7815" s="10" t="s">
        <v>233</v>
      </c>
      <c r="C7815" s="10" t="s">
        <v>4800</v>
      </c>
      <c r="D7815" s="10" t="s">
        <v>6730</v>
      </c>
      <c r="E7815" s="11" t="s">
        <v>6731</v>
      </c>
      <c r="F7815" s="10" t="s">
        <v>4802</v>
      </c>
      <c r="G7815" s="11" t="s">
        <v>4803</v>
      </c>
      <c r="H7815" s="42">
        <v>0</v>
      </c>
      <c r="I7815" s="42" t="s">
        <v>414</v>
      </c>
      <c r="J7815" s="42">
        <v>0</v>
      </c>
      <c r="K7815" s="42">
        <v>0</v>
      </c>
      <c r="N7815" s="43"/>
    </row>
    <row r="7816" spans="1:14" x14ac:dyDescent="0.3">
      <c r="A7816" s="10" t="s">
        <v>9</v>
      </c>
      <c r="B7816" s="10" t="s">
        <v>233</v>
      </c>
      <c r="C7816" s="10" t="s">
        <v>4806</v>
      </c>
      <c r="D7816" s="10" t="s">
        <v>6732</v>
      </c>
      <c r="E7816" s="11" t="s">
        <v>6733</v>
      </c>
      <c r="F7816" s="10" t="s">
        <v>13</v>
      </c>
      <c r="G7816" s="11" t="s">
        <v>415</v>
      </c>
      <c r="H7816" s="42">
        <v>0</v>
      </c>
      <c r="I7816" s="42">
        <v>0</v>
      </c>
      <c r="J7816" s="42">
        <v>0</v>
      </c>
      <c r="K7816" s="42">
        <v>0</v>
      </c>
      <c r="N7816" s="43"/>
    </row>
    <row r="7817" spans="1:14" x14ac:dyDescent="0.3">
      <c r="A7817" s="10" t="s">
        <v>9</v>
      </c>
      <c r="B7817" s="10" t="s">
        <v>233</v>
      </c>
      <c r="C7817" s="10" t="s">
        <v>4806</v>
      </c>
      <c r="D7817" s="10" t="s">
        <v>6732</v>
      </c>
      <c r="E7817" s="11" t="s">
        <v>6733</v>
      </c>
      <c r="F7817" s="10" t="s">
        <v>4907</v>
      </c>
      <c r="G7817" s="11" t="s">
        <v>4908</v>
      </c>
      <c r="H7817" s="42">
        <v>199827.8175</v>
      </c>
      <c r="I7817" s="42">
        <v>6.0630779323012298</v>
      </c>
      <c r="J7817" s="42">
        <v>13.1442194920348</v>
      </c>
      <c r="K7817" s="42">
        <v>19.207297424336002</v>
      </c>
      <c r="N7817" s="43"/>
    </row>
    <row r="7818" spans="1:14" x14ac:dyDescent="0.3">
      <c r="A7818" s="10" t="s">
        <v>9</v>
      </c>
      <c r="B7818" s="10" t="s">
        <v>233</v>
      </c>
      <c r="C7818" s="10" t="s">
        <v>4806</v>
      </c>
      <c r="D7818" s="10" t="s">
        <v>6732</v>
      </c>
      <c r="E7818" s="11" t="s">
        <v>6733</v>
      </c>
      <c r="F7818" s="10" t="s">
        <v>4909</v>
      </c>
      <c r="G7818" s="11" t="s">
        <v>4910</v>
      </c>
      <c r="H7818" s="42">
        <v>98609.549700000003</v>
      </c>
      <c r="I7818" s="42">
        <v>2.99196273943847</v>
      </c>
      <c r="J7818" s="42">
        <v>6.4863119686542303</v>
      </c>
      <c r="K7818" s="42">
        <v>9.4782747080926892</v>
      </c>
      <c r="N7818" s="43"/>
    </row>
    <row r="7819" spans="1:14" x14ac:dyDescent="0.3">
      <c r="A7819" s="10" t="s">
        <v>9</v>
      </c>
      <c r="B7819" s="10" t="s">
        <v>233</v>
      </c>
      <c r="C7819" s="10" t="s">
        <v>4806</v>
      </c>
      <c r="D7819" s="10" t="s">
        <v>6734</v>
      </c>
      <c r="E7819" s="11" t="s">
        <v>6735</v>
      </c>
      <c r="F7819" s="10" t="s">
        <v>13</v>
      </c>
      <c r="G7819" s="11" t="s">
        <v>415</v>
      </c>
      <c r="H7819" s="42">
        <v>0</v>
      </c>
      <c r="I7819" s="42">
        <v>0</v>
      </c>
      <c r="J7819" s="42">
        <v>0</v>
      </c>
      <c r="K7819" s="42">
        <v>0</v>
      </c>
      <c r="N7819" s="43"/>
    </row>
    <row r="7820" spans="1:14" x14ac:dyDescent="0.3">
      <c r="A7820" s="10" t="s">
        <v>9</v>
      </c>
      <c r="B7820" s="10" t="s">
        <v>233</v>
      </c>
      <c r="C7820" s="10" t="s">
        <v>4806</v>
      </c>
      <c r="D7820" s="10" t="s">
        <v>6734</v>
      </c>
      <c r="E7820" s="11" t="s">
        <v>6735</v>
      </c>
      <c r="F7820" s="10" t="s">
        <v>4809</v>
      </c>
      <c r="G7820" s="11" t="s">
        <v>4810</v>
      </c>
      <c r="H7820" s="42">
        <v>312890.12900000002</v>
      </c>
      <c r="I7820" s="42">
        <v>6.2213828391498298</v>
      </c>
      <c r="J7820" s="42">
        <v>4000.9890116819502</v>
      </c>
      <c r="K7820" s="42">
        <v>4007.2103945211002</v>
      </c>
      <c r="N7820" s="43"/>
    </row>
    <row r="7821" spans="1:14" x14ac:dyDescent="0.3">
      <c r="A7821" s="10" t="s">
        <v>9</v>
      </c>
      <c r="B7821" s="10" t="s">
        <v>237</v>
      </c>
      <c r="C7821" s="10" t="s">
        <v>4722</v>
      </c>
      <c r="D7821" s="10" t="s">
        <v>4723</v>
      </c>
      <c r="E7821" s="11" t="s">
        <v>6736</v>
      </c>
      <c r="F7821" s="10" t="s">
        <v>416</v>
      </c>
      <c r="G7821" s="11" t="s">
        <v>417</v>
      </c>
      <c r="H7821" s="42">
        <v>2027441.3774000001</v>
      </c>
      <c r="I7821" s="42">
        <v>7715.4879992609604</v>
      </c>
      <c r="J7821" s="42">
        <v>28354.920551716201</v>
      </c>
      <c r="K7821" s="42">
        <v>36070.408550977198</v>
      </c>
      <c r="N7821" s="43"/>
    </row>
    <row r="7822" spans="1:14" x14ac:dyDescent="0.3">
      <c r="A7822" s="10" t="s">
        <v>9</v>
      </c>
      <c r="B7822" s="10" t="s">
        <v>237</v>
      </c>
      <c r="C7822" s="10" t="s">
        <v>4722</v>
      </c>
      <c r="D7822" s="10" t="s">
        <v>4723</v>
      </c>
      <c r="E7822" s="11" t="s">
        <v>6736</v>
      </c>
      <c r="F7822" s="10" t="s">
        <v>4912</v>
      </c>
      <c r="G7822" s="11" t="s">
        <v>4913</v>
      </c>
      <c r="H7822" s="42">
        <v>132527.70480000001</v>
      </c>
      <c r="I7822" s="42">
        <v>504.33809169480998</v>
      </c>
      <c r="J7822" s="42">
        <v>1853.4753112933799</v>
      </c>
      <c r="K7822" s="42">
        <v>2357.8134029881899</v>
      </c>
      <c r="N7822" s="43"/>
    </row>
    <row r="7823" spans="1:14" x14ac:dyDescent="0.3">
      <c r="A7823" s="10" t="s">
        <v>9</v>
      </c>
      <c r="B7823" s="10" t="s">
        <v>237</v>
      </c>
      <c r="C7823" s="10" t="s">
        <v>4722</v>
      </c>
      <c r="D7823" s="10" t="s">
        <v>4723</v>
      </c>
      <c r="E7823" s="11" t="s">
        <v>6736</v>
      </c>
      <c r="F7823" s="10" t="s">
        <v>4725</v>
      </c>
      <c r="G7823" s="11" t="s">
        <v>4726</v>
      </c>
      <c r="H7823" s="42">
        <v>406108.288</v>
      </c>
      <c r="I7823" s="42">
        <v>1545.4570763045699</v>
      </c>
      <c r="J7823" s="42">
        <v>5679.6553398697597</v>
      </c>
      <c r="K7823" s="42">
        <v>7225.1124161743301</v>
      </c>
      <c r="N7823" s="43"/>
    </row>
    <row r="7824" spans="1:14" x14ac:dyDescent="0.3">
      <c r="A7824" s="10" t="s">
        <v>9</v>
      </c>
      <c r="B7824" s="10" t="s">
        <v>237</v>
      </c>
      <c r="C7824" s="10" t="s">
        <v>4722</v>
      </c>
      <c r="D7824" s="10" t="s">
        <v>4723</v>
      </c>
      <c r="E7824" s="11" t="s">
        <v>6736</v>
      </c>
      <c r="F7824" s="10" t="s">
        <v>4729</v>
      </c>
      <c r="G7824" s="11" t="s">
        <v>4730</v>
      </c>
      <c r="H7824" s="42">
        <v>0</v>
      </c>
      <c r="I7824" s="42">
        <v>0</v>
      </c>
      <c r="J7824" s="42">
        <v>0</v>
      </c>
      <c r="K7824" s="42">
        <v>0</v>
      </c>
      <c r="N7824" s="43"/>
    </row>
    <row r="7825" spans="1:14" x14ac:dyDescent="0.3">
      <c r="A7825" s="10" t="s">
        <v>9</v>
      </c>
      <c r="B7825" s="10" t="s">
        <v>237</v>
      </c>
      <c r="C7825" s="10" t="s">
        <v>4722</v>
      </c>
      <c r="D7825" s="10" t="s">
        <v>4723</v>
      </c>
      <c r="E7825" s="11" t="s">
        <v>6736</v>
      </c>
      <c r="F7825" s="10" t="s">
        <v>4731</v>
      </c>
      <c r="G7825" s="11" t="s">
        <v>4732</v>
      </c>
      <c r="H7825" s="42">
        <v>0</v>
      </c>
      <c r="I7825" s="42">
        <v>0</v>
      </c>
      <c r="J7825" s="42">
        <v>0</v>
      </c>
      <c r="K7825" s="42">
        <v>0</v>
      </c>
      <c r="N7825" s="43"/>
    </row>
    <row r="7826" spans="1:14" x14ac:dyDescent="0.3">
      <c r="A7826" s="10" t="s">
        <v>9</v>
      </c>
      <c r="B7826" s="10" t="s">
        <v>237</v>
      </c>
      <c r="C7826" s="10" t="s">
        <v>4722</v>
      </c>
      <c r="D7826" s="10" t="s">
        <v>4723</v>
      </c>
      <c r="E7826" s="11" t="s">
        <v>6736</v>
      </c>
      <c r="F7826" s="10" t="s">
        <v>4733</v>
      </c>
      <c r="G7826" s="11" t="s">
        <v>4734</v>
      </c>
      <c r="H7826" s="42">
        <v>328606.70630000002</v>
      </c>
      <c r="I7826" s="42">
        <v>1250.52251975789</v>
      </c>
      <c r="J7826" s="42">
        <v>4595.7516490549197</v>
      </c>
      <c r="K7826" s="42">
        <v>5846.2741688128099</v>
      </c>
      <c r="N7826" s="43"/>
    </row>
    <row r="7827" spans="1:14" x14ac:dyDescent="0.3">
      <c r="A7827" s="10" t="s">
        <v>9</v>
      </c>
      <c r="B7827" s="10" t="s">
        <v>237</v>
      </c>
      <c r="C7827" s="10" t="s">
        <v>4722</v>
      </c>
      <c r="D7827" s="10" t="s">
        <v>4723</v>
      </c>
      <c r="E7827" s="11" t="s">
        <v>6736</v>
      </c>
      <c r="F7827" s="10" t="s">
        <v>4735</v>
      </c>
      <c r="G7827" s="11" t="s">
        <v>4736</v>
      </c>
      <c r="H7827" s="42">
        <v>142602.91020000001</v>
      </c>
      <c r="I7827" s="42">
        <v>542.67958404587796</v>
      </c>
      <c r="J7827" s="42">
        <v>1994.38279109931</v>
      </c>
      <c r="K7827" s="42">
        <v>2537.0623751451799</v>
      </c>
      <c r="N7827" s="43"/>
    </row>
    <row r="7828" spans="1:14" x14ac:dyDescent="0.3">
      <c r="A7828" s="10" t="s">
        <v>9</v>
      </c>
      <c r="B7828" s="10" t="s">
        <v>237</v>
      </c>
      <c r="C7828" s="10" t="s">
        <v>4722</v>
      </c>
      <c r="D7828" s="10" t="s">
        <v>4723</v>
      </c>
      <c r="E7828" s="11" t="s">
        <v>6736</v>
      </c>
      <c r="F7828" s="10" t="s">
        <v>4815</v>
      </c>
      <c r="G7828" s="11" t="s">
        <v>4816</v>
      </c>
      <c r="H7828" s="42">
        <v>637063.00150000001</v>
      </c>
      <c r="I7828" s="42">
        <v>2424.36205481365</v>
      </c>
      <c r="J7828" s="42">
        <v>8909.6883384979792</v>
      </c>
      <c r="K7828" s="42">
        <v>11334.0503933116</v>
      </c>
      <c r="N7828" s="43"/>
    </row>
    <row r="7829" spans="1:14" x14ac:dyDescent="0.3">
      <c r="A7829" s="10" t="s">
        <v>9</v>
      </c>
      <c r="B7829" s="10" t="s">
        <v>237</v>
      </c>
      <c r="C7829" s="10" t="s">
        <v>4722</v>
      </c>
      <c r="D7829" s="10" t="s">
        <v>4723</v>
      </c>
      <c r="E7829" s="11" t="s">
        <v>6736</v>
      </c>
      <c r="F7829" s="10" t="s">
        <v>4741</v>
      </c>
      <c r="G7829" s="11" t="s">
        <v>4742</v>
      </c>
      <c r="H7829" s="42">
        <v>106177.16710000001</v>
      </c>
      <c r="I7829" s="42">
        <v>404.060342468942</v>
      </c>
      <c r="J7829" s="42">
        <v>1484.94805641633</v>
      </c>
      <c r="K7829" s="42">
        <v>1889.00839888527</v>
      </c>
      <c r="N7829" s="43"/>
    </row>
    <row r="7830" spans="1:14" x14ac:dyDescent="0.3">
      <c r="A7830" s="10" t="s">
        <v>9</v>
      </c>
      <c r="B7830" s="10" t="s">
        <v>237</v>
      </c>
      <c r="C7830" s="10" t="s">
        <v>4743</v>
      </c>
      <c r="D7830" s="10" t="s">
        <v>4744</v>
      </c>
      <c r="E7830" s="11" t="s">
        <v>4914</v>
      </c>
      <c r="F7830" s="10" t="s">
        <v>416</v>
      </c>
      <c r="G7830" s="11" t="s">
        <v>417</v>
      </c>
      <c r="H7830" s="42">
        <v>0</v>
      </c>
      <c r="I7830" s="42">
        <v>0</v>
      </c>
      <c r="J7830" s="42">
        <v>0</v>
      </c>
      <c r="K7830" s="42">
        <v>0</v>
      </c>
      <c r="N7830" s="43"/>
    </row>
    <row r="7831" spans="1:14" x14ac:dyDescent="0.3">
      <c r="A7831" s="10" t="s">
        <v>9</v>
      </c>
      <c r="B7831" s="10" t="s">
        <v>237</v>
      </c>
      <c r="C7831" s="10" t="s">
        <v>4743</v>
      </c>
      <c r="D7831" s="10" t="s">
        <v>4744</v>
      </c>
      <c r="E7831" s="11" t="s">
        <v>4914</v>
      </c>
      <c r="F7831" s="10" t="s">
        <v>4746</v>
      </c>
      <c r="G7831" s="11" t="s">
        <v>4747</v>
      </c>
      <c r="H7831" s="42">
        <v>10897.1458</v>
      </c>
      <c r="I7831" s="42">
        <v>46.466302247253097</v>
      </c>
      <c r="J7831" s="42">
        <v>3.8735575064877699</v>
      </c>
      <c r="K7831" s="42">
        <v>50.339859753740797</v>
      </c>
      <c r="N7831" s="43"/>
    </row>
    <row r="7832" spans="1:14" x14ac:dyDescent="0.3">
      <c r="A7832" s="10" t="s">
        <v>9</v>
      </c>
      <c r="B7832" s="10" t="s">
        <v>237</v>
      </c>
      <c r="C7832" s="10" t="s">
        <v>4743</v>
      </c>
      <c r="D7832" s="10" t="s">
        <v>4744</v>
      </c>
      <c r="E7832" s="11" t="s">
        <v>4914</v>
      </c>
      <c r="F7832" s="10" t="s">
        <v>4748</v>
      </c>
      <c r="G7832" s="11" t="s">
        <v>4749</v>
      </c>
      <c r="H7832" s="42">
        <v>28566.089499999998</v>
      </c>
      <c r="I7832" s="42">
        <v>121.808092319585</v>
      </c>
      <c r="J7832" s="42">
        <v>10.154254320578699</v>
      </c>
      <c r="K7832" s="42">
        <v>131.96234664016299</v>
      </c>
      <c r="N7832" s="43"/>
    </row>
    <row r="7833" spans="1:14" x14ac:dyDescent="0.3">
      <c r="A7833" s="10" t="s">
        <v>9</v>
      </c>
      <c r="B7833" s="10" t="s">
        <v>237</v>
      </c>
      <c r="C7833" s="10" t="s">
        <v>4743</v>
      </c>
      <c r="D7833" s="10" t="s">
        <v>4744</v>
      </c>
      <c r="E7833" s="11" t="s">
        <v>4914</v>
      </c>
      <c r="F7833" s="10" t="s">
        <v>4760</v>
      </c>
      <c r="G7833" s="11" t="s">
        <v>4761</v>
      </c>
      <c r="H7833" s="42">
        <v>9262.5740000000005</v>
      </c>
      <c r="I7833" s="42">
        <v>39.496356910165098</v>
      </c>
      <c r="J7833" s="42">
        <v>3.2925238805146</v>
      </c>
      <c r="K7833" s="42">
        <v>42.788880790679698</v>
      </c>
      <c r="N7833" s="43"/>
    </row>
    <row r="7834" spans="1:14" x14ac:dyDescent="0.3">
      <c r="A7834" s="10" t="s">
        <v>9</v>
      </c>
      <c r="B7834" s="10" t="s">
        <v>237</v>
      </c>
      <c r="C7834" s="10" t="s">
        <v>4743</v>
      </c>
      <c r="D7834" s="10" t="s">
        <v>4750</v>
      </c>
      <c r="E7834" s="11" t="s">
        <v>5323</v>
      </c>
      <c r="F7834" s="10" t="s">
        <v>416</v>
      </c>
      <c r="G7834" s="11" t="s">
        <v>417</v>
      </c>
      <c r="H7834" s="42">
        <v>5892.5802999999996</v>
      </c>
      <c r="I7834" s="42">
        <v>26.896888766519801</v>
      </c>
      <c r="J7834" s="42">
        <v>2.9785242290748899</v>
      </c>
      <c r="K7834" s="42">
        <v>29.875412995594701</v>
      </c>
      <c r="N7834" s="43"/>
    </row>
    <row r="7835" spans="1:14" x14ac:dyDescent="0.3">
      <c r="A7835" s="10" t="s">
        <v>9</v>
      </c>
      <c r="B7835" s="10" t="s">
        <v>237</v>
      </c>
      <c r="C7835" s="10" t="s">
        <v>4743</v>
      </c>
      <c r="D7835" s="10" t="s">
        <v>4750</v>
      </c>
      <c r="E7835" s="11" t="s">
        <v>5323</v>
      </c>
      <c r="F7835" s="10" t="s">
        <v>4746</v>
      </c>
      <c r="G7835" s="11" t="s">
        <v>4747</v>
      </c>
      <c r="H7835" s="42">
        <v>5044.0487000000003</v>
      </c>
      <c r="I7835" s="42">
        <v>23.023736784141001</v>
      </c>
      <c r="J7835" s="42">
        <v>2.5496167400881098</v>
      </c>
      <c r="K7835" s="42">
        <v>25.573353524229098</v>
      </c>
      <c r="N7835" s="43"/>
    </row>
    <row r="7836" spans="1:14" x14ac:dyDescent="0.3">
      <c r="A7836" s="10" t="s">
        <v>9</v>
      </c>
      <c r="B7836" s="10" t="s">
        <v>237</v>
      </c>
      <c r="C7836" s="10" t="s">
        <v>4743</v>
      </c>
      <c r="D7836" s="10" t="s">
        <v>4750</v>
      </c>
      <c r="E7836" s="11" t="s">
        <v>5323</v>
      </c>
      <c r="F7836" s="10" t="s">
        <v>4748</v>
      </c>
      <c r="G7836" s="11" t="s">
        <v>4749</v>
      </c>
      <c r="H7836" s="42">
        <v>20883.304400000001</v>
      </c>
      <c r="I7836" s="42">
        <v>95.322573788546293</v>
      </c>
      <c r="J7836" s="42">
        <v>10.555889867841399</v>
      </c>
      <c r="K7836" s="42">
        <v>105.87846365638801</v>
      </c>
      <c r="N7836" s="43"/>
    </row>
    <row r="7837" spans="1:14" x14ac:dyDescent="0.3">
      <c r="A7837" s="10" t="s">
        <v>9</v>
      </c>
      <c r="B7837" s="10" t="s">
        <v>237</v>
      </c>
      <c r="C7837" s="10" t="s">
        <v>4743</v>
      </c>
      <c r="D7837" s="10" t="s">
        <v>4752</v>
      </c>
      <c r="E7837" s="11" t="s">
        <v>4919</v>
      </c>
      <c r="F7837" s="10" t="s">
        <v>13</v>
      </c>
      <c r="G7837" s="11" t="s">
        <v>415</v>
      </c>
      <c r="H7837" s="42">
        <v>0</v>
      </c>
      <c r="I7837" s="42">
        <v>0</v>
      </c>
      <c r="J7837" s="42">
        <v>0</v>
      </c>
      <c r="K7837" s="42">
        <v>0</v>
      </c>
      <c r="N7837" s="43"/>
    </row>
    <row r="7838" spans="1:14" x14ac:dyDescent="0.3">
      <c r="A7838" s="10" t="s">
        <v>9</v>
      </c>
      <c r="B7838" s="10" t="s">
        <v>237</v>
      </c>
      <c r="C7838" s="10" t="s">
        <v>4743</v>
      </c>
      <c r="D7838" s="10" t="s">
        <v>4752</v>
      </c>
      <c r="E7838" s="11" t="s">
        <v>4919</v>
      </c>
      <c r="F7838" s="10" t="s">
        <v>416</v>
      </c>
      <c r="G7838" s="11" t="s">
        <v>417</v>
      </c>
      <c r="H7838" s="42">
        <v>10160.9984</v>
      </c>
      <c r="I7838" s="42">
        <v>25.835131316489399</v>
      </c>
      <c r="J7838" s="42">
        <v>0</v>
      </c>
      <c r="K7838" s="42">
        <v>25.835131316489399</v>
      </c>
      <c r="N7838" s="43"/>
    </row>
    <row r="7839" spans="1:14" x14ac:dyDescent="0.3">
      <c r="A7839" s="10" t="s">
        <v>9</v>
      </c>
      <c r="B7839" s="10" t="s">
        <v>237</v>
      </c>
      <c r="C7839" s="10" t="s">
        <v>4743</v>
      </c>
      <c r="D7839" s="10" t="s">
        <v>4752</v>
      </c>
      <c r="E7839" s="11" t="s">
        <v>4919</v>
      </c>
      <c r="F7839" s="10" t="s">
        <v>4746</v>
      </c>
      <c r="G7839" s="11" t="s">
        <v>4747</v>
      </c>
      <c r="H7839" s="42">
        <v>1555.5109</v>
      </c>
      <c r="I7839" s="42">
        <v>3.9550077570922002</v>
      </c>
      <c r="J7839" s="42">
        <v>0</v>
      </c>
      <c r="K7839" s="42">
        <v>3.9550077570922002</v>
      </c>
      <c r="N7839" s="43"/>
    </row>
    <row r="7840" spans="1:14" x14ac:dyDescent="0.3">
      <c r="A7840" s="10" t="s">
        <v>9</v>
      </c>
      <c r="B7840" s="10" t="s">
        <v>237</v>
      </c>
      <c r="C7840" s="10" t="s">
        <v>4743</v>
      </c>
      <c r="D7840" s="10" t="s">
        <v>4752</v>
      </c>
      <c r="E7840" s="11" t="s">
        <v>4919</v>
      </c>
      <c r="F7840" s="10" t="s">
        <v>4748</v>
      </c>
      <c r="G7840" s="11" t="s">
        <v>4749</v>
      </c>
      <c r="H7840" s="42">
        <v>2408.5329999999999</v>
      </c>
      <c r="I7840" s="42">
        <v>6.1238829787234002</v>
      </c>
      <c r="J7840" s="42">
        <v>0</v>
      </c>
      <c r="K7840" s="42">
        <v>6.1238829787234002</v>
      </c>
      <c r="N7840" s="43"/>
    </row>
    <row r="7841" spans="1:14" x14ac:dyDescent="0.3">
      <c r="A7841" s="10" t="s">
        <v>9</v>
      </c>
      <c r="B7841" s="10" t="s">
        <v>237</v>
      </c>
      <c r="C7841" s="10" t="s">
        <v>4743</v>
      </c>
      <c r="D7841" s="10" t="s">
        <v>4756</v>
      </c>
      <c r="E7841" s="11" t="s">
        <v>4826</v>
      </c>
      <c r="F7841" s="10" t="s">
        <v>13</v>
      </c>
      <c r="G7841" s="11" t="s">
        <v>415</v>
      </c>
      <c r="H7841" s="42">
        <v>0</v>
      </c>
      <c r="I7841" s="42">
        <v>0</v>
      </c>
      <c r="J7841" s="42">
        <v>0</v>
      </c>
      <c r="K7841" s="42">
        <v>0</v>
      </c>
      <c r="N7841" s="43"/>
    </row>
    <row r="7842" spans="1:14" x14ac:dyDescent="0.3">
      <c r="A7842" s="10" t="s">
        <v>9</v>
      </c>
      <c r="B7842" s="10" t="s">
        <v>237</v>
      </c>
      <c r="C7842" s="10" t="s">
        <v>4743</v>
      </c>
      <c r="D7842" s="10" t="s">
        <v>4756</v>
      </c>
      <c r="E7842" s="11" t="s">
        <v>4826</v>
      </c>
      <c r="F7842" s="10" t="s">
        <v>416</v>
      </c>
      <c r="G7842" s="11" t="s">
        <v>417</v>
      </c>
      <c r="H7842" s="42">
        <v>19085.4938</v>
      </c>
      <c r="I7842" s="42">
        <v>71.425375069457303</v>
      </c>
      <c r="J7842" s="42">
        <v>654.93137618077401</v>
      </c>
      <c r="K7842" s="42">
        <v>726.35675125023204</v>
      </c>
      <c r="N7842" s="43"/>
    </row>
    <row r="7843" spans="1:14" x14ac:dyDescent="0.3">
      <c r="A7843" s="10" t="s">
        <v>9</v>
      </c>
      <c r="B7843" s="10" t="s">
        <v>237</v>
      </c>
      <c r="C7843" s="10" t="s">
        <v>4743</v>
      </c>
      <c r="D7843" s="10" t="s">
        <v>4756</v>
      </c>
      <c r="E7843" s="11" t="s">
        <v>4826</v>
      </c>
      <c r="F7843" s="10" t="s">
        <v>4746</v>
      </c>
      <c r="G7843" s="11" t="s">
        <v>4747</v>
      </c>
      <c r="H7843" s="42">
        <v>1979.6124</v>
      </c>
      <c r="I7843" s="42">
        <v>7.4084830524171101</v>
      </c>
      <c r="J7843" s="42">
        <v>67.931711891090899</v>
      </c>
      <c r="K7843" s="42">
        <v>75.340194943507996</v>
      </c>
      <c r="N7843" s="43"/>
    </row>
    <row r="7844" spans="1:14" x14ac:dyDescent="0.3">
      <c r="A7844" s="10" t="s">
        <v>9</v>
      </c>
      <c r="B7844" s="10" t="s">
        <v>237</v>
      </c>
      <c r="C7844" s="10" t="s">
        <v>4743</v>
      </c>
      <c r="D7844" s="10" t="s">
        <v>4758</v>
      </c>
      <c r="E7844" s="11" t="s">
        <v>4757</v>
      </c>
      <c r="F7844" s="10" t="s">
        <v>13</v>
      </c>
      <c r="G7844" s="11" t="s">
        <v>415</v>
      </c>
      <c r="H7844" s="42">
        <v>0</v>
      </c>
      <c r="I7844" s="42">
        <v>0</v>
      </c>
      <c r="J7844" s="42">
        <v>0</v>
      </c>
      <c r="K7844" s="42">
        <v>0</v>
      </c>
      <c r="N7844" s="43"/>
    </row>
    <row r="7845" spans="1:14" x14ac:dyDescent="0.3">
      <c r="A7845" s="10" t="s">
        <v>9</v>
      </c>
      <c r="B7845" s="10" t="s">
        <v>237</v>
      </c>
      <c r="C7845" s="10" t="s">
        <v>4743</v>
      </c>
      <c r="D7845" s="10" t="s">
        <v>4758</v>
      </c>
      <c r="E7845" s="11" t="s">
        <v>4757</v>
      </c>
      <c r="F7845" s="10" t="s">
        <v>416</v>
      </c>
      <c r="G7845" s="11" t="s">
        <v>417</v>
      </c>
      <c r="H7845" s="42">
        <v>6091.5105999999996</v>
      </c>
      <c r="I7845" s="42">
        <v>26.6253941678678</v>
      </c>
      <c r="J7845" s="42">
        <v>0.42792659940126399</v>
      </c>
      <c r="K7845" s="42">
        <v>27.053320767269099</v>
      </c>
      <c r="N7845" s="43"/>
    </row>
    <row r="7846" spans="1:14" x14ac:dyDescent="0.3">
      <c r="A7846" s="10" t="s">
        <v>9</v>
      </c>
      <c r="B7846" s="10" t="s">
        <v>237</v>
      </c>
      <c r="C7846" s="10" t="s">
        <v>4743</v>
      </c>
      <c r="D7846" s="10" t="s">
        <v>4758</v>
      </c>
      <c r="E7846" s="11" t="s">
        <v>4757</v>
      </c>
      <c r="F7846" s="10" t="s">
        <v>4746</v>
      </c>
      <c r="G7846" s="11" t="s">
        <v>4747</v>
      </c>
      <c r="H7846" s="42">
        <v>5042.9718999999996</v>
      </c>
      <c r="I7846" s="42">
        <v>22.0423345160217</v>
      </c>
      <c r="J7846" s="42">
        <v>0.35426710278301399</v>
      </c>
      <c r="K7846" s="42">
        <v>22.396601618804699</v>
      </c>
      <c r="N7846" s="43"/>
    </row>
    <row r="7847" spans="1:14" x14ac:dyDescent="0.3">
      <c r="A7847" s="10" t="s">
        <v>9</v>
      </c>
      <c r="B7847" s="10" t="s">
        <v>237</v>
      </c>
      <c r="C7847" s="10" t="s">
        <v>4743</v>
      </c>
      <c r="D7847" s="10" t="s">
        <v>4758</v>
      </c>
      <c r="E7847" s="11" t="s">
        <v>4757</v>
      </c>
      <c r="F7847" s="10" t="s">
        <v>4748</v>
      </c>
      <c r="G7847" s="11" t="s">
        <v>4749</v>
      </c>
      <c r="H7847" s="42">
        <v>16477.037</v>
      </c>
      <c r="I7847" s="42">
        <v>72.019508814724503</v>
      </c>
      <c r="J7847" s="42">
        <v>1.15750637542965</v>
      </c>
      <c r="K7847" s="42">
        <v>73.177015190154094</v>
      </c>
      <c r="N7847" s="43"/>
    </row>
    <row r="7848" spans="1:14" x14ac:dyDescent="0.3">
      <c r="A7848" s="10" t="s">
        <v>9</v>
      </c>
      <c r="B7848" s="10" t="s">
        <v>237</v>
      </c>
      <c r="C7848" s="10" t="s">
        <v>4743</v>
      </c>
      <c r="D7848" s="10" t="s">
        <v>4762</v>
      </c>
      <c r="E7848" s="11" t="s">
        <v>5212</v>
      </c>
      <c r="F7848" s="10" t="s">
        <v>416</v>
      </c>
      <c r="G7848" s="11" t="s">
        <v>417</v>
      </c>
      <c r="H7848" s="42">
        <v>8085.4495999999999</v>
      </c>
      <c r="I7848" s="42">
        <v>36.906642275232898</v>
      </c>
      <c r="J7848" s="42">
        <v>117.30649982926001</v>
      </c>
      <c r="K7848" s="42">
        <v>154.21314210449299</v>
      </c>
      <c r="N7848" s="43"/>
    </row>
    <row r="7849" spans="1:14" x14ac:dyDescent="0.3">
      <c r="A7849" s="10" t="s">
        <v>9</v>
      </c>
      <c r="B7849" s="10" t="s">
        <v>237</v>
      </c>
      <c r="C7849" s="10" t="s">
        <v>4743</v>
      </c>
      <c r="D7849" s="10" t="s">
        <v>4762</v>
      </c>
      <c r="E7849" s="11" t="s">
        <v>5212</v>
      </c>
      <c r="F7849" s="10" t="s">
        <v>4746</v>
      </c>
      <c r="G7849" s="11" t="s">
        <v>4747</v>
      </c>
      <c r="H7849" s="42">
        <v>1526.0617</v>
      </c>
      <c r="I7849" s="42">
        <v>6.96582321088834</v>
      </c>
      <c r="J7849" s="42">
        <v>22.140630762476199</v>
      </c>
      <c r="K7849" s="42">
        <v>29.106453973364601</v>
      </c>
      <c r="N7849" s="43"/>
    </row>
    <row r="7850" spans="1:14" x14ac:dyDescent="0.3">
      <c r="A7850" s="10" t="s">
        <v>9</v>
      </c>
      <c r="B7850" s="10" t="s">
        <v>237</v>
      </c>
      <c r="C7850" s="10" t="s">
        <v>4743</v>
      </c>
      <c r="D7850" s="10" t="s">
        <v>4762</v>
      </c>
      <c r="E7850" s="11" t="s">
        <v>5212</v>
      </c>
      <c r="F7850" s="10" t="s">
        <v>4748</v>
      </c>
      <c r="G7850" s="11" t="s">
        <v>4749</v>
      </c>
      <c r="H7850" s="42">
        <v>8942.1859999999997</v>
      </c>
      <c r="I7850" s="42">
        <v>40.817279867310603</v>
      </c>
      <c r="J7850" s="42">
        <v>129.736327625738</v>
      </c>
      <c r="K7850" s="42">
        <v>170.55360749304799</v>
      </c>
      <c r="N7850" s="43"/>
    </row>
    <row r="7851" spans="1:14" x14ac:dyDescent="0.3">
      <c r="A7851" s="10" t="s">
        <v>9</v>
      </c>
      <c r="B7851" s="10" t="s">
        <v>237</v>
      </c>
      <c r="C7851" s="10" t="s">
        <v>4743</v>
      </c>
      <c r="D7851" s="10" t="s">
        <v>4766</v>
      </c>
      <c r="E7851" s="11" t="s">
        <v>4827</v>
      </c>
      <c r="F7851" s="10" t="s">
        <v>416</v>
      </c>
      <c r="G7851" s="11" t="s">
        <v>417</v>
      </c>
      <c r="H7851" s="42">
        <v>9630.5530999999992</v>
      </c>
      <c r="I7851" s="42">
        <v>36.356413708003799</v>
      </c>
      <c r="J7851" s="42">
        <v>0.49515003645745698</v>
      </c>
      <c r="K7851" s="42">
        <v>36.851563744461302</v>
      </c>
      <c r="N7851" s="43"/>
    </row>
    <row r="7852" spans="1:14" x14ac:dyDescent="0.3">
      <c r="A7852" s="10" t="s">
        <v>9</v>
      </c>
      <c r="B7852" s="10" t="s">
        <v>237</v>
      </c>
      <c r="C7852" s="10" t="s">
        <v>4743</v>
      </c>
      <c r="D7852" s="10" t="s">
        <v>4766</v>
      </c>
      <c r="E7852" s="11" t="s">
        <v>4827</v>
      </c>
      <c r="F7852" s="10" t="s">
        <v>4746</v>
      </c>
      <c r="G7852" s="11" t="s">
        <v>4747</v>
      </c>
      <c r="H7852" s="42">
        <v>0</v>
      </c>
      <c r="I7852" s="42">
        <v>0</v>
      </c>
      <c r="J7852" s="42">
        <v>0</v>
      </c>
      <c r="K7852" s="42">
        <v>0</v>
      </c>
      <c r="N7852" s="43"/>
    </row>
    <row r="7853" spans="1:14" x14ac:dyDescent="0.3">
      <c r="A7853" s="10" t="s">
        <v>9</v>
      </c>
      <c r="B7853" s="10" t="s">
        <v>237</v>
      </c>
      <c r="C7853" s="10" t="s">
        <v>4743</v>
      </c>
      <c r="D7853" s="10" t="s">
        <v>4766</v>
      </c>
      <c r="E7853" s="11" t="s">
        <v>4827</v>
      </c>
      <c r="F7853" s="10" t="s">
        <v>4748</v>
      </c>
      <c r="G7853" s="11" t="s">
        <v>4749</v>
      </c>
      <c r="H7853" s="42">
        <v>4963.7651999999998</v>
      </c>
      <c r="I7853" s="42">
        <v>18.738768298838998</v>
      </c>
      <c r="J7853" s="42">
        <v>0.25520949015648697</v>
      </c>
      <c r="K7853" s="42">
        <v>18.993977788995501</v>
      </c>
      <c r="N7853" s="43"/>
    </row>
    <row r="7854" spans="1:14" x14ac:dyDescent="0.3">
      <c r="A7854" s="10" t="s">
        <v>9</v>
      </c>
      <c r="B7854" s="10" t="s">
        <v>237</v>
      </c>
      <c r="C7854" s="10" t="s">
        <v>4743</v>
      </c>
      <c r="D7854" s="10" t="s">
        <v>4768</v>
      </c>
      <c r="E7854" s="11" t="s">
        <v>4830</v>
      </c>
      <c r="F7854" s="10" t="s">
        <v>416</v>
      </c>
      <c r="G7854" s="11" t="s">
        <v>417</v>
      </c>
      <c r="H7854" s="42">
        <v>14404.580599999999</v>
      </c>
      <c r="I7854" s="42">
        <v>57.649939172749399</v>
      </c>
      <c r="J7854" s="42">
        <v>1.0770377128953801</v>
      </c>
      <c r="K7854" s="42">
        <v>58.726976885644802</v>
      </c>
      <c r="N7854" s="43"/>
    </row>
    <row r="7855" spans="1:14" x14ac:dyDescent="0.3">
      <c r="A7855" s="10" t="s">
        <v>9</v>
      </c>
      <c r="B7855" s="10" t="s">
        <v>237</v>
      </c>
      <c r="C7855" s="10" t="s">
        <v>4743</v>
      </c>
      <c r="D7855" s="10" t="s">
        <v>4768</v>
      </c>
      <c r="E7855" s="11" t="s">
        <v>4830</v>
      </c>
      <c r="F7855" s="10" t="s">
        <v>4746</v>
      </c>
      <c r="G7855" s="11" t="s">
        <v>4747</v>
      </c>
      <c r="H7855" s="42">
        <v>0</v>
      </c>
      <c r="I7855" s="42">
        <v>0</v>
      </c>
      <c r="J7855" s="42">
        <v>0</v>
      </c>
      <c r="K7855" s="42">
        <v>0</v>
      </c>
      <c r="N7855" s="43"/>
    </row>
    <row r="7856" spans="1:14" x14ac:dyDescent="0.3">
      <c r="A7856" s="10" t="s">
        <v>9</v>
      </c>
      <c r="B7856" s="10" t="s">
        <v>237</v>
      </c>
      <c r="C7856" s="10" t="s">
        <v>4743</v>
      </c>
      <c r="D7856" s="10" t="s">
        <v>4768</v>
      </c>
      <c r="E7856" s="11" t="s">
        <v>4830</v>
      </c>
      <c r="F7856" s="10" t="s">
        <v>4748</v>
      </c>
      <c r="G7856" s="11" t="s">
        <v>4749</v>
      </c>
      <c r="H7856" s="42">
        <v>8006.7019</v>
      </c>
      <c r="I7856" s="42">
        <v>32.044381773943797</v>
      </c>
      <c r="J7856" s="42">
        <v>0.59866511833665104</v>
      </c>
      <c r="K7856" s="42">
        <v>32.643046892280502</v>
      </c>
      <c r="N7856" s="43"/>
    </row>
    <row r="7857" spans="1:14" x14ac:dyDescent="0.3">
      <c r="A7857" s="10" t="s">
        <v>9</v>
      </c>
      <c r="B7857" s="10" t="s">
        <v>237</v>
      </c>
      <c r="C7857" s="10" t="s">
        <v>4743</v>
      </c>
      <c r="D7857" s="10" t="s">
        <v>4770</v>
      </c>
      <c r="E7857" s="11" t="s">
        <v>5592</v>
      </c>
      <c r="F7857" s="10" t="s">
        <v>13</v>
      </c>
      <c r="G7857" s="11" t="s">
        <v>415</v>
      </c>
      <c r="H7857" s="42">
        <v>0</v>
      </c>
      <c r="I7857" s="42">
        <v>0</v>
      </c>
      <c r="J7857" s="42">
        <v>0</v>
      </c>
      <c r="K7857" s="42">
        <v>0</v>
      </c>
      <c r="N7857" s="43"/>
    </row>
    <row r="7858" spans="1:14" x14ac:dyDescent="0.3">
      <c r="A7858" s="10" t="s">
        <v>9</v>
      </c>
      <c r="B7858" s="10" t="s">
        <v>237</v>
      </c>
      <c r="C7858" s="10" t="s">
        <v>4743</v>
      </c>
      <c r="D7858" s="10" t="s">
        <v>4770</v>
      </c>
      <c r="E7858" s="11" t="s">
        <v>5592</v>
      </c>
      <c r="F7858" s="10" t="s">
        <v>416</v>
      </c>
      <c r="G7858" s="11" t="s">
        <v>417</v>
      </c>
      <c r="H7858" s="42">
        <v>7114.7132000000001</v>
      </c>
      <c r="I7858" s="42">
        <v>11.258554135843999</v>
      </c>
      <c r="J7858" s="42">
        <v>0</v>
      </c>
      <c r="K7858" s="42">
        <v>11.258554135843999</v>
      </c>
      <c r="N7858" s="43"/>
    </row>
    <row r="7859" spans="1:14" x14ac:dyDescent="0.3">
      <c r="A7859" s="10" t="s">
        <v>9</v>
      </c>
      <c r="B7859" s="10" t="s">
        <v>237</v>
      </c>
      <c r="C7859" s="10" t="s">
        <v>4743</v>
      </c>
      <c r="D7859" s="10" t="s">
        <v>4770</v>
      </c>
      <c r="E7859" s="11" t="s">
        <v>5592</v>
      </c>
      <c r="F7859" s="10" t="s">
        <v>4746</v>
      </c>
      <c r="G7859" s="11" t="s">
        <v>4747</v>
      </c>
      <c r="H7859" s="42">
        <v>4784.7485999999999</v>
      </c>
      <c r="I7859" s="42">
        <v>7.5715422550997502</v>
      </c>
      <c r="J7859" s="42">
        <v>0</v>
      </c>
      <c r="K7859" s="42">
        <v>7.5715422550997502</v>
      </c>
      <c r="N7859" s="43"/>
    </row>
    <row r="7860" spans="1:14" x14ac:dyDescent="0.3">
      <c r="A7860" s="10" t="s">
        <v>9</v>
      </c>
      <c r="B7860" s="10" t="s">
        <v>237</v>
      </c>
      <c r="C7860" s="10" t="s">
        <v>4743</v>
      </c>
      <c r="D7860" s="10" t="s">
        <v>4770</v>
      </c>
      <c r="E7860" s="11" t="s">
        <v>5592</v>
      </c>
      <c r="F7860" s="10" t="s">
        <v>4748</v>
      </c>
      <c r="G7860" s="11" t="s">
        <v>4749</v>
      </c>
      <c r="H7860" s="42">
        <v>3037.2752</v>
      </c>
      <c r="I7860" s="42">
        <v>4.8062833445415798</v>
      </c>
      <c r="J7860" s="42">
        <v>0</v>
      </c>
      <c r="K7860" s="42">
        <v>4.8062833445415798</v>
      </c>
      <c r="N7860" s="43"/>
    </row>
    <row r="7861" spans="1:14" x14ac:dyDescent="0.3">
      <c r="A7861" s="10" t="s">
        <v>9</v>
      </c>
      <c r="B7861" s="10" t="s">
        <v>237</v>
      </c>
      <c r="C7861" s="10" t="s">
        <v>4743</v>
      </c>
      <c r="D7861" s="10" t="s">
        <v>4772</v>
      </c>
      <c r="E7861" s="11" t="s">
        <v>5780</v>
      </c>
      <c r="F7861" s="10" t="s">
        <v>416</v>
      </c>
      <c r="G7861" s="11" t="s">
        <v>417</v>
      </c>
      <c r="H7861" s="42">
        <v>13021.2444</v>
      </c>
      <c r="I7861" s="42">
        <v>42.308996970531503</v>
      </c>
      <c r="J7861" s="42">
        <v>0</v>
      </c>
      <c r="K7861" s="42">
        <v>42.308996970531503</v>
      </c>
      <c r="N7861" s="43"/>
    </row>
    <row r="7862" spans="1:14" x14ac:dyDescent="0.3">
      <c r="A7862" s="10" t="s">
        <v>9</v>
      </c>
      <c r="B7862" s="10" t="s">
        <v>237</v>
      </c>
      <c r="C7862" s="10" t="s">
        <v>4743</v>
      </c>
      <c r="D7862" s="10" t="s">
        <v>4772</v>
      </c>
      <c r="E7862" s="11" t="s">
        <v>5780</v>
      </c>
      <c r="F7862" s="10" t="s">
        <v>4746</v>
      </c>
      <c r="G7862" s="11" t="s">
        <v>4747</v>
      </c>
      <c r="H7862" s="42">
        <v>0</v>
      </c>
      <c r="I7862" s="42">
        <v>0</v>
      </c>
      <c r="J7862" s="42">
        <v>0</v>
      </c>
      <c r="K7862" s="42">
        <v>0</v>
      </c>
      <c r="N7862" s="43"/>
    </row>
    <row r="7863" spans="1:14" x14ac:dyDescent="0.3">
      <c r="A7863" s="10" t="s">
        <v>9</v>
      </c>
      <c r="B7863" s="10" t="s">
        <v>237</v>
      </c>
      <c r="C7863" s="10" t="s">
        <v>4743</v>
      </c>
      <c r="D7863" s="10" t="s">
        <v>4772</v>
      </c>
      <c r="E7863" s="11" t="s">
        <v>5780</v>
      </c>
      <c r="F7863" s="10" t="s">
        <v>4748</v>
      </c>
      <c r="G7863" s="11" t="s">
        <v>4749</v>
      </c>
      <c r="H7863" s="42">
        <v>3265.3895000000002</v>
      </c>
      <c r="I7863" s="42">
        <v>10.6099961443129</v>
      </c>
      <c r="J7863" s="42">
        <v>0</v>
      </c>
      <c r="K7863" s="42">
        <v>10.6099961443129</v>
      </c>
      <c r="N7863" s="43"/>
    </row>
    <row r="7864" spans="1:14" x14ac:dyDescent="0.3">
      <c r="A7864" s="10" t="s">
        <v>9</v>
      </c>
      <c r="B7864" s="10" t="s">
        <v>237</v>
      </c>
      <c r="C7864" s="10" t="s">
        <v>4743</v>
      </c>
      <c r="D7864" s="10" t="s">
        <v>4772</v>
      </c>
      <c r="E7864" s="11" t="s">
        <v>5780</v>
      </c>
      <c r="F7864" s="10" t="s">
        <v>4760</v>
      </c>
      <c r="G7864" s="11" t="s">
        <v>4761</v>
      </c>
      <c r="H7864" s="42">
        <v>10723.377699999999</v>
      </c>
      <c r="I7864" s="42">
        <v>34.842703387496599</v>
      </c>
      <c r="J7864" s="42">
        <v>0</v>
      </c>
      <c r="K7864" s="42">
        <v>34.842703387496599</v>
      </c>
      <c r="N7864" s="43"/>
    </row>
    <row r="7865" spans="1:14" x14ac:dyDescent="0.3">
      <c r="A7865" s="10" t="s">
        <v>9</v>
      </c>
      <c r="B7865" s="10" t="s">
        <v>237</v>
      </c>
      <c r="C7865" s="10" t="s">
        <v>4743</v>
      </c>
      <c r="D7865" s="10" t="s">
        <v>4774</v>
      </c>
      <c r="E7865" s="11" t="s">
        <v>5677</v>
      </c>
      <c r="F7865" s="10" t="s">
        <v>416</v>
      </c>
      <c r="G7865" s="11" t="s">
        <v>417</v>
      </c>
      <c r="H7865" s="42">
        <v>6476.1085000000003</v>
      </c>
      <c r="I7865" s="42">
        <v>17.063114875178499</v>
      </c>
      <c r="J7865" s="42">
        <v>58.273863804224703</v>
      </c>
      <c r="K7865" s="42">
        <v>75.336978679403202</v>
      </c>
      <c r="N7865" s="43"/>
    </row>
    <row r="7866" spans="1:14" x14ac:dyDescent="0.3">
      <c r="A7866" s="10" t="s">
        <v>9</v>
      </c>
      <c r="B7866" s="10" t="s">
        <v>237</v>
      </c>
      <c r="C7866" s="10" t="s">
        <v>4743</v>
      </c>
      <c r="D7866" s="10" t="s">
        <v>4774</v>
      </c>
      <c r="E7866" s="11" t="s">
        <v>5677</v>
      </c>
      <c r="F7866" s="10" t="s">
        <v>4746</v>
      </c>
      <c r="G7866" s="11" t="s">
        <v>4747</v>
      </c>
      <c r="H7866" s="42">
        <v>3009.4857000000002</v>
      </c>
      <c r="I7866" s="42">
        <v>7.9293298537594197</v>
      </c>
      <c r="J7866" s="42">
        <v>27.080207297257399</v>
      </c>
      <c r="K7866" s="42">
        <v>35.009537151016801</v>
      </c>
      <c r="N7866" s="43"/>
    </row>
    <row r="7867" spans="1:14" x14ac:dyDescent="0.3">
      <c r="A7867" s="10" t="s">
        <v>9</v>
      </c>
      <c r="B7867" s="10" t="s">
        <v>237</v>
      </c>
      <c r="C7867" s="10" t="s">
        <v>4743</v>
      </c>
      <c r="D7867" s="10" t="s">
        <v>4774</v>
      </c>
      <c r="E7867" s="11" t="s">
        <v>5677</v>
      </c>
      <c r="F7867" s="10" t="s">
        <v>4748</v>
      </c>
      <c r="G7867" s="11" t="s">
        <v>4749</v>
      </c>
      <c r="H7867" s="42">
        <v>9676.0679999999993</v>
      </c>
      <c r="I7867" s="42">
        <v>25.4943010487961</v>
      </c>
      <c r="J7867" s="42">
        <v>87.068008272194604</v>
      </c>
      <c r="K7867" s="42">
        <v>112.56230932099101</v>
      </c>
      <c r="N7867" s="43"/>
    </row>
    <row r="7868" spans="1:14" x14ac:dyDescent="0.3">
      <c r="A7868" s="10" t="s">
        <v>9</v>
      </c>
      <c r="B7868" s="10" t="s">
        <v>237</v>
      </c>
      <c r="C7868" s="10" t="s">
        <v>4743</v>
      </c>
      <c r="D7868" s="10" t="s">
        <v>4776</v>
      </c>
      <c r="E7868" s="11" t="s">
        <v>4777</v>
      </c>
      <c r="F7868" s="10" t="s">
        <v>416</v>
      </c>
      <c r="G7868" s="11" t="s">
        <v>417</v>
      </c>
      <c r="H7868" s="42">
        <v>10105.588599999999</v>
      </c>
      <c r="I7868" s="42">
        <v>41.430306716664603</v>
      </c>
      <c r="J7868" s="42">
        <v>303.76259226873299</v>
      </c>
      <c r="K7868" s="42">
        <v>345.19289898539802</v>
      </c>
      <c r="N7868" s="43"/>
    </row>
    <row r="7869" spans="1:14" x14ac:dyDescent="0.3">
      <c r="A7869" s="10" t="s">
        <v>9</v>
      </c>
      <c r="B7869" s="10" t="s">
        <v>237</v>
      </c>
      <c r="C7869" s="10" t="s">
        <v>4743</v>
      </c>
      <c r="D7869" s="10" t="s">
        <v>4776</v>
      </c>
      <c r="E7869" s="11" t="s">
        <v>4777</v>
      </c>
      <c r="F7869" s="10" t="s">
        <v>4746</v>
      </c>
      <c r="G7869" s="11" t="s">
        <v>4747</v>
      </c>
      <c r="H7869" s="42">
        <v>0</v>
      </c>
      <c r="I7869" s="42">
        <v>0</v>
      </c>
      <c r="J7869" s="42">
        <v>0</v>
      </c>
      <c r="K7869" s="42">
        <v>0</v>
      </c>
      <c r="N7869" s="43"/>
    </row>
    <row r="7870" spans="1:14" x14ac:dyDescent="0.3">
      <c r="A7870" s="10" t="s">
        <v>9</v>
      </c>
      <c r="B7870" s="10" t="s">
        <v>237</v>
      </c>
      <c r="C7870" s="10" t="s">
        <v>4743</v>
      </c>
      <c r="D7870" s="10" t="s">
        <v>4835</v>
      </c>
      <c r="E7870" s="11" t="s">
        <v>4854</v>
      </c>
      <c r="F7870" s="10" t="s">
        <v>13</v>
      </c>
      <c r="G7870" s="11" t="s">
        <v>415</v>
      </c>
      <c r="H7870" s="42">
        <v>0</v>
      </c>
      <c r="I7870" s="42">
        <v>0</v>
      </c>
      <c r="J7870" s="42">
        <v>0</v>
      </c>
      <c r="K7870" s="42">
        <v>0</v>
      </c>
      <c r="N7870" s="43"/>
    </row>
    <row r="7871" spans="1:14" x14ac:dyDescent="0.3">
      <c r="A7871" s="10" t="s">
        <v>9</v>
      </c>
      <c r="B7871" s="10" t="s">
        <v>237</v>
      </c>
      <c r="C7871" s="10" t="s">
        <v>4743</v>
      </c>
      <c r="D7871" s="10" t="s">
        <v>4835</v>
      </c>
      <c r="E7871" s="11" t="s">
        <v>4854</v>
      </c>
      <c r="F7871" s="10" t="s">
        <v>416</v>
      </c>
      <c r="G7871" s="11" t="s">
        <v>417</v>
      </c>
      <c r="H7871" s="42">
        <v>20410.6407</v>
      </c>
      <c r="I7871" s="42">
        <v>75.999211934843999</v>
      </c>
      <c r="J7871" s="42">
        <v>357.96366395857501</v>
      </c>
      <c r="K7871" s="42">
        <v>433.96287589341898</v>
      </c>
      <c r="N7871" s="43"/>
    </row>
    <row r="7872" spans="1:14" x14ac:dyDescent="0.3">
      <c r="A7872" s="10" t="s">
        <v>9</v>
      </c>
      <c r="B7872" s="10" t="s">
        <v>237</v>
      </c>
      <c r="C7872" s="10" t="s">
        <v>4743</v>
      </c>
      <c r="D7872" s="10" t="s">
        <v>4835</v>
      </c>
      <c r="E7872" s="11" t="s">
        <v>4854</v>
      </c>
      <c r="F7872" s="10" t="s">
        <v>4746</v>
      </c>
      <c r="G7872" s="11" t="s">
        <v>4747</v>
      </c>
      <c r="H7872" s="42">
        <v>0</v>
      </c>
      <c r="I7872" s="42">
        <v>0</v>
      </c>
      <c r="J7872" s="42">
        <v>0</v>
      </c>
      <c r="K7872" s="42">
        <v>0</v>
      </c>
      <c r="N7872" s="43"/>
    </row>
    <row r="7873" spans="1:14" x14ac:dyDescent="0.3">
      <c r="A7873" s="10" t="s">
        <v>9</v>
      </c>
      <c r="B7873" s="10" t="s">
        <v>237</v>
      </c>
      <c r="C7873" s="10" t="s">
        <v>4743</v>
      </c>
      <c r="D7873" s="10" t="s">
        <v>4835</v>
      </c>
      <c r="E7873" s="11" t="s">
        <v>4854</v>
      </c>
      <c r="F7873" s="10" t="s">
        <v>4748</v>
      </c>
      <c r="G7873" s="11" t="s">
        <v>4749</v>
      </c>
      <c r="H7873" s="42">
        <v>8513.2009999999991</v>
      </c>
      <c r="I7873" s="42">
        <v>33.547985004685998</v>
      </c>
      <c r="J7873" s="42">
        <v>0</v>
      </c>
      <c r="K7873" s="42">
        <v>33.547985004685998</v>
      </c>
      <c r="N7873" s="43"/>
    </row>
    <row r="7874" spans="1:14" x14ac:dyDescent="0.3">
      <c r="A7874" s="10" t="s">
        <v>9</v>
      </c>
      <c r="B7874" s="10" t="s">
        <v>237</v>
      </c>
      <c r="C7874" s="10" t="s">
        <v>4779</v>
      </c>
      <c r="D7874" s="10" t="s">
        <v>6304</v>
      </c>
      <c r="E7874" s="11" t="s">
        <v>6737</v>
      </c>
      <c r="F7874" s="10" t="s">
        <v>416</v>
      </c>
      <c r="G7874" s="11" t="s">
        <v>417</v>
      </c>
      <c r="H7874" s="42">
        <v>80282.085900000005</v>
      </c>
      <c r="I7874" s="42">
        <v>266.17114721899799</v>
      </c>
      <c r="J7874" s="42">
        <v>4053.3329167038701</v>
      </c>
      <c r="K7874" s="42">
        <v>4319.50406392286</v>
      </c>
      <c r="N7874" s="43"/>
    </row>
    <row r="7875" spans="1:14" x14ac:dyDescent="0.3">
      <c r="A7875" s="10" t="s">
        <v>9</v>
      </c>
      <c r="B7875" s="10" t="s">
        <v>237</v>
      </c>
      <c r="C7875" s="10" t="s">
        <v>4779</v>
      </c>
      <c r="D7875" s="10" t="s">
        <v>6304</v>
      </c>
      <c r="E7875" s="11" t="s">
        <v>6737</v>
      </c>
      <c r="F7875" s="10" t="s">
        <v>4731</v>
      </c>
      <c r="G7875" s="11" t="s">
        <v>4732</v>
      </c>
      <c r="H7875" s="42">
        <v>0</v>
      </c>
      <c r="I7875" s="42">
        <v>0</v>
      </c>
      <c r="J7875" s="42">
        <v>0</v>
      </c>
      <c r="K7875" s="42">
        <v>0</v>
      </c>
      <c r="N7875" s="43"/>
    </row>
    <row r="7876" spans="1:14" x14ac:dyDescent="0.3">
      <c r="A7876" s="10" t="s">
        <v>9</v>
      </c>
      <c r="B7876" s="10" t="s">
        <v>237</v>
      </c>
      <c r="C7876" s="10" t="s">
        <v>4779</v>
      </c>
      <c r="D7876" s="10" t="s">
        <v>6304</v>
      </c>
      <c r="E7876" s="11" t="s">
        <v>6737</v>
      </c>
      <c r="F7876" s="10" t="s">
        <v>4786</v>
      </c>
      <c r="G7876" s="11" t="s">
        <v>4787</v>
      </c>
      <c r="H7876" s="42">
        <v>0</v>
      </c>
      <c r="I7876" s="42">
        <v>0</v>
      </c>
      <c r="J7876" s="42">
        <v>0</v>
      </c>
      <c r="K7876" s="42">
        <v>0</v>
      </c>
      <c r="N7876" s="43"/>
    </row>
    <row r="7877" spans="1:14" x14ac:dyDescent="0.3">
      <c r="A7877" s="10" t="s">
        <v>9</v>
      </c>
      <c r="B7877" s="10" t="s">
        <v>237</v>
      </c>
      <c r="C7877" s="10" t="s">
        <v>4779</v>
      </c>
      <c r="D7877" s="10" t="s">
        <v>6304</v>
      </c>
      <c r="E7877" s="11" t="s">
        <v>6737</v>
      </c>
      <c r="F7877" s="10" t="s">
        <v>4788</v>
      </c>
      <c r="G7877" s="11" t="s">
        <v>4789</v>
      </c>
      <c r="H7877" s="42">
        <v>0</v>
      </c>
      <c r="I7877" s="42">
        <v>0</v>
      </c>
      <c r="J7877" s="42">
        <v>0</v>
      </c>
      <c r="K7877" s="42">
        <v>0</v>
      </c>
      <c r="N7877" s="43"/>
    </row>
    <row r="7878" spans="1:14" x14ac:dyDescent="0.3">
      <c r="A7878" s="10" t="s">
        <v>9</v>
      </c>
      <c r="B7878" s="10" t="s">
        <v>237</v>
      </c>
      <c r="C7878" s="10" t="s">
        <v>4779</v>
      </c>
      <c r="D7878" s="10" t="s">
        <v>6375</v>
      </c>
      <c r="E7878" s="11" t="s">
        <v>6738</v>
      </c>
      <c r="F7878" s="10" t="s">
        <v>13</v>
      </c>
      <c r="G7878" s="11" t="s">
        <v>415</v>
      </c>
      <c r="H7878" s="42">
        <v>0</v>
      </c>
      <c r="I7878" s="42">
        <v>0</v>
      </c>
      <c r="J7878" s="42">
        <v>0</v>
      </c>
      <c r="K7878" s="42">
        <v>0</v>
      </c>
      <c r="N7878" s="43"/>
    </row>
    <row r="7879" spans="1:14" x14ac:dyDescent="0.3">
      <c r="A7879" s="10" t="s">
        <v>9</v>
      </c>
      <c r="B7879" s="10" t="s">
        <v>237</v>
      </c>
      <c r="C7879" s="10" t="s">
        <v>4779</v>
      </c>
      <c r="D7879" s="10" t="s">
        <v>6375</v>
      </c>
      <c r="E7879" s="11" t="s">
        <v>6738</v>
      </c>
      <c r="F7879" s="10" t="s">
        <v>416</v>
      </c>
      <c r="G7879" s="11" t="s">
        <v>417</v>
      </c>
      <c r="H7879" s="42">
        <v>801735.48199999996</v>
      </c>
      <c r="I7879" s="42">
        <v>2624.8326838402199</v>
      </c>
      <c r="J7879" s="42">
        <v>49164.780907096399</v>
      </c>
      <c r="K7879" s="42">
        <v>51789.613590936598</v>
      </c>
      <c r="N7879" s="43"/>
    </row>
    <row r="7880" spans="1:14" x14ac:dyDescent="0.3">
      <c r="A7880" s="10" t="s">
        <v>9</v>
      </c>
      <c r="B7880" s="10" t="s">
        <v>237</v>
      </c>
      <c r="C7880" s="10" t="s">
        <v>4779</v>
      </c>
      <c r="D7880" s="10" t="s">
        <v>6375</v>
      </c>
      <c r="E7880" s="11" t="s">
        <v>6738</v>
      </c>
      <c r="F7880" s="10" t="s">
        <v>4731</v>
      </c>
      <c r="G7880" s="11" t="s">
        <v>4732</v>
      </c>
      <c r="H7880" s="42">
        <v>0</v>
      </c>
      <c r="I7880" s="42">
        <v>0</v>
      </c>
      <c r="J7880" s="42">
        <v>0</v>
      </c>
      <c r="K7880" s="42">
        <v>0</v>
      </c>
      <c r="N7880" s="43"/>
    </row>
    <row r="7881" spans="1:14" x14ac:dyDescent="0.3">
      <c r="A7881" s="10" t="s">
        <v>9</v>
      </c>
      <c r="B7881" s="10" t="s">
        <v>237</v>
      </c>
      <c r="C7881" s="10" t="s">
        <v>4779</v>
      </c>
      <c r="D7881" s="10" t="s">
        <v>6375</v>
      </c>
      <c r="E7881" s="11" t="s">
        <v>6738</v>
      </c>
      <c r="F7881" s="10" t="s">
        <v>4786</v>
      </c>
      <c r="G7881" s="11" t="s">
        <v>4787</v>
      </c>
      <c r="H7881" s="42">
        <v>0</v>
      </c>
      <c r="I7881" s="42">
        <v>0</v>
      </c>
      <c r="J7881" s="42">
        <v>0</v>
      </c>
      <c r="K7881" s="42">
        <v>0</v>
      </c>
      <c r="N7881" s="43"/>
    </row>
    <row r="7882" spans="1:14" x14ac:dyDescent="0.3">
      <c r="A7882" s="10" t="s">
        <v>9</v>
      </c>
      <c r="B7882" s="10" t="s">
        <v>237</v>
      </c>
      <c r="C7882" s="10" t="s">
        <v>4779</v>
      </c>
      <c r="D7882" s="10" t="s">
        <v>6375</v>
      </c>
      <c r="E7882" s="11" t="s">
        <v>6738</v>
      </c>
      <c r="F7882" s="10" t="s">
        <v>4741</v>
      </c>
      <c r="G7882" s="11" t="s">
        <v>4742</v>
      </c>
      <c r="H7882" s="42">
        <v>57356.952499999999</v>
      </c>
      <c r="I7882" s="42">
        <v>187.783136631866</v>
      </c>
      <c r="J7882" s="42">
        <v>3517.2972461794502</v>
      </c>
      <c r="K7882" s="42">
        <v>3705.0803828113199</v>
      </c>
      <c r="N7882" s="43"/>
    </row>
    <row r="7883" spans="1:14" x14ac:dyDescent="0.3">
      <c r="A7883" s="10" t="s">
        <v>9</v>
      </c>
      <c r="B7883" s="10" t="s">
        <v>237</v>
      </c>
      <c r="C7883" s="10" t="s">
        <v>4779</v>
      </c>
      <c r="D7883" s="10" t="s">
        <v>6375</v>
      </c>
      <c r="E7883" s="11" t="s">
        <v>6738</v>
      </c>
      <c r="F7883" s="10" t="s">
        <v>4838</v>
      </c>
      <c r="G7883" s="11" t="s">
        <v>4839</v>
      </c>
      <c r="H7883" s="42">
        <v>325843.61459999997</v>
      </c>
      <c r="I7883" s="42">
        <v>1335.8747677909901</v>
      </c>
      <c r="J7883" s="42">
        <v>9794.4913897381794</v>
      </c>
      <c r="K7883" s="42">
        <v>11130.366157529201</v>
      </c>
      <c r="N7883" s="43"/>
    </row>
    <row r="7884" spans="1:14" x14ac:dyDescent="0.3">
      <c r="A7884" s="10" t="s">
        <v>9</v>
      </c>
      <c r="B7884" s="10" t="s">
        <v>237</v>
      </c>
      <c r="C7884" s="10" t="s">
        <v>4779</v>
      </c>
      <c r="D7884" s="10" t="s">
        <v>6375</v>
      </c>
      <c r="E7884" s="11" t="s">
        <v>6738</v>
      </c>
      <c r="F7884" s="10" t="s">
        <v>4840</v>
      </c>
      <c r="G7884" s="11" t="s">
        <v>4841</v>
      </c>
      <c r="H7884" s="42">
        <v>24401.2994</v>
      </c>
      <c r="I7884" s="42">
        <v>100.039033291458</v>
      </c>
      <c r="J7884" s="42">
        <v>733.47552767328295</v>
      </c>
      <c r="K7884" s="42">
        <v>833.51456096474203</v>
      </c>
      <c r="N7884" s="43"/>
    </row>
    <row r="7885" spans="1:14" x14ac:dyDescent="0.3">
      <c r="A7885" s="10" t="s">
        <v>9</v>
      </c>
      <c r="B7885" s="10" t="s">
        <v>237</v>
      </c>
      <c r="C7885" s="10" t="s">
        <v>11</v>
      </c>
      <c r="D7885" s="10" t="s">
        <v>238</v>
      </c>
      <c r="E7885" s="11" t="s">
        <v>3039</v>
      </c>
      <c r="F7885" s="10" t="s">
        <v>13</v>
      </c>
      <c r="G7885" s="11" t="s">
        <v>415</v>
      </c>
      <c r="H7885" s="42">
        <v>0</v>
      </c>
      <c r="I7885" s="42">
        <v>0</v>
      </c>
      <c r="J7885" s="42">
        <v>0</v>
      </c>
      <c r="K7885" s="42">
        <v>0</v>
      </c>
      <c r="N7885" s="43"/>
    </row>
    <row r="7886" spans="1:14" x14ac:dyDescent="0.3">
      <c r="A7886" s="10" t="s">
        <v>9</v>
      </c>
      <c r="B7886" s="10" t="s">
        <v>237</v>
      </c>
      <c r="C7886" s="10" t="s">
        <v>11</v>
      </c>
      <c r="D7886" s="10" t="s">
        <v>238</v>
      </c>
      <c r="E7886" s="11" t="s">
        <v>3039</v>
      </c>
      <c r="F7886" s="10" t="s">
        <v>15</v>
      </c>
      <c r="G7886" s="11" t="s">
        <v>418</v>
      </c>
      <c r="H7886" s="42">
        <v>2871638.0367999999</v>
      </c>
      <c r="I7886" s="42">
        <v>11047.7891406944</v>
      </c>
      <c r="J7886" s="42">
        <v>0</v>
      </c>
      <c r="K7886" s="42">
        <v>11047.7891406944</v>
      </c>
      <c r="N7886" s="43"/>
    </row>
    <row r="7887" spans="1:14" x14ac:dyDescent="0.3">
      <c r="A7887" s="10" t="s">
        <v>9</v>
      </c>
      <c r="B7887" s="10" t="s">
        <v>237</v>
      </c>
      <c r="C7887" s="10" t="s">
        <v>11</v>
      </c>
      <c r="D7887" s="10" t="s">
        <v>238</v>
      </c>
      <c r="E7887" s="11" t="s">
        <v>3039</v>
      </c>
      <c r="F7887" s="10" t="s">
        <v>16</v>
      </c>
      <c r="G7887" s="11" t="s">
        <v>426</v>
      </c>
      <c r="H7887" s="42">
        <v>0</v>
      </c>
      <c r="I7887" s="42">
        <v>0</v>
      </c>
      <c r="J7887" s="42">
        <v>0</v>
      </c>
      <c r="K7887" s="42">
        <v>0</v>
      </c>
      <c r="N7887" s="43"/>
    </row>
    <row r="7888" spans="1:14" x14ac:dyDescent="0.3">
      <c r="A7888" s="10" t="s">
        <v>9</v>
      </c>
      <c r="B7888" s="10" t="s">
        <v>237</v>
      </c>
      <c r="C7888" s="10" t="s">
        <v>11</v>
      </c>
      <c r="D7888" s="10" t="s">
        <v>238</v>
      </c>
      <c r="E7888" s="11" t="s">
        <v>3039</v>
      </c>
      <c r="F7888" s="10" t="s">
        <v>17</v>
      </c>
      <c r="G7888" s="11" t="s">
        <v>4798</v>
      </c>
      <c r="H7888" s="42">
        <v>0</v>
      </c>
      <c r="I7888" s="42">
        <v>0</v>
      </c>
      <c r="J7888" s="42">
        <v>0</v>
      </c>
      <c r="K7888" s="42">
        <v>0</v>
      </c>
      <c r="N7888" s="43"/>
    </row>
    <row r="7889" spans="1:14" x14ac:dyDescent="0.3">
      <c r="A7889" s="10" t="s">
        <v>9</v>
      </c>
      <c r="B7889" s="10" t="s">
        <v>237</v>
      </c>
      <c r="C7889" s="10" t="s">
        <v>11</v>
      </c>
      <c r="D7889" s="10" t="s">
        <v>238</v>
      </c>
      <c r="E7889" s="11" t="s">
        <v>3039</v>
      </c>
      <c r="F7889" s="10" t="s">
        <v>18</v>
      </c>
      <c r="G7889" s="11" t="s">
        <v>4799</v>
      </c>
      <c r="H7889" s="42">
        <v>4756171.1041999999</v>
      </c>
      <c r="I7889" s="42">
        <v>18297.980039455499</v>
      </c>
      <c r="J7889" s="42">
        <v>96777.640316716104</v>
      </c>
      <c r="K7889" s="42">
        <v>115075.620356172</v>
      </c>
      <c r="N7889" s="43"/>
    </row>
    <row r="7890" spans="1:14" x14ac:dyDescent="0.3">
      <c r="A7890" s="10" t="s">
        <v>9</v>
      </c>
      <c r="B7890" s="10" t="s">
        <v>237</v>
      </c>
      <c r="C7890" s="10" t="s">
        <v>11</v>
      </c>
      <c r="D7890" s="10" t="s">
        <v>239</v>
      </c>
      <c r="E7890" s="11" t="s">
        <v>652</v>
      </c>
      <c r="F7890" s="10" t="s">
        <v>13</v>
      </c>
      <c r="G7890" s="11" t="s">
        <v>415</v>
      </c>
      <c r="H7890" s="42">
        <v>0</v>
      </c>
      <c r="I7890" s="42">
        <v>0</v>
      </c>
      <c r="J7890" s="42">
        <v>0</v>
      </c>
      <c r="K7890" s="42">
        <v>0</v>
      </c>
      <c r="N7890" s="43"/>
    </row>
    <row r="7891" spans="1:14" x14ac:dyDescent="0.3">
      <c r="A7891" s="10" t="s">
        <v>9</v>
      </c>
      <c r="B7891" s="10" t="s">
        <v>237</v>
      </c>
      <c r="C7891" s="10" t="s">
        <v>11</v>
      </c>
      <c r="D7891" s="10" t="s">
        <v>239</v>
      </c>
      <c r="E7891" s="11" t="s">
        <v>652</v>
      </c>
      <c r="F7891" s="10" t="s">
        <v>15</v>
      </c>
      <c r="G7891" s="11" t="s">
        <v>418</v>
      </c>
      <c r="H7891" s="42">
        <v>642539.57239999995</v>
      </c>
      <c r="I7891" s="42">
        <v>2292.48362765711</v>
      </c>
      <c r="J7891" s="42">
        <v>0</v>
      </c>
      <c r="K7891" s="42">
        <v>2292.48362765711</v>
      </c>
      <c r="N7891" s="43"/>
    </row>
    <row r="7892" spans="1:14" x14ac:dyDescent="0.3">
      <c r="A7892" s="10" t="s">
        <v>9</v>
      </c>
      <c r="B7892" s="10" t="s">
        <v>237</v>
      </c>
      <c r="C7892" s="10" t="s">
        <v>11</v>
      </c>
      <c r="D7892" s="10" t="s">
        <v>239</v>
      </c>
      <c r="E7892" s="11" t="s">
        <v>652</v>
      </c>
      <c r="F7892" s="10" t="s">
        <v>16</v>
      </c>
      <c r="G7892" s="11" t="s">
        <v>426</v>
      </c>
      <c r="H7892" s="42">
        <v>0</v>
      </c>
      <c r="I7892" s="42">
        <v>0</v>
      </c>
      <c r="J7892" s="42">
        <v>0</v>
      </c>
      <c r="K7892" s="42">
        <v>0</v>
      </c>
      <c r="N7892" s="43"/>
    </row>
    <row r="7893" spans="1:14" x14ac:dyDescent="0.3">
      <c r="A7893" s="10" t="s">
        <v>9</v>
      </c>
      <c r="B7893" s="10" t="s">
        <v>237</v>
      </c>
      <c r="C7893" s="10" t="s">
        <v>11</v>
      </c>
      <c r="D7893" s="10" t="s">
        <v>239</v>
      </c>
      <c r="E7893" s="11" t="s">
        <v>652</v>
      </c>
      <c r="F7893" s="10" t="s">
        <v>17</v>
      </c>
      <c r="G7893" s="11" t="s">
        <v>4798</v>
      </c>
      <c r="H7893" s="42">
        <v>0</v>
      </c>
      <c r="I7893" s="42">
        <v>0</v>
      </c>
      <c r="J7893" s="42">
        <v>0</v>
      </c>
      <c r="K7893" s="42">
        <v>0</v>
      </c>
      <c r="N7893" s="43"/>
    </row>
    <row r="7894" spans="1:14" x14ac:dyDescent="0.3">
      <c r="A7894" s="10" t="s">
        <v>9</v>
      </c>
      <c r="B7894" s="10" t="s">
        <v>237</v>
      </c>
      <c r="C7894" s="10" t="s">
        <v>11</v>
      </c>
      <c r="D7894" s="10" t="s">
        <v>239</v>
      </c>
      <c r="E7894" s="11" t="s">
        <v>652</v>
      </c>
      <c r="F7894" s="10" t="s">
        <v>18</v>
      </c>
      <c r="G7894" s="11" t="s">
        <v>4799</v>
      </c>
      <c r="H7894" s="42">
        <v>963404.66390000004</v>
      </c>
      <c r="I7894" s="42">
        <v>3437.2815522114602</v>
      </c>
      <c r="J7894" s="42">
        <v>34348.306995655803</v>
      </c>
      <c r="K7894" s="42">
        <v>37785.588547867199</v>
      </c>
      <c r="N7894" s="43"/>
    </row>
    <row r="7895" spans="1:14" x14ac:dyDescent="0.3">
      <c r="A7895" s="10" t="s">
        <v>9</v>
      </c>
      <c r="B7895" s="10" t="s">
        <v>237</v>
      </c>
      <c r="C7895" s="10" t="s">
        <v>4800</v>
      </c>
      <c r="D7895" s="10" t="s">
        <v>6739</v>
      </c>
      <c r="E7895" s="11" t="s">
        <v>6740</v>
      </c>
      <c r="F7895" s="10" t="s">
        <v>416</v>
      </c>
      <c r="G7895" s="11" t="s">
        <v>417</v>
      </c>
      <c r="H7895" s="42">
        <v>646363.19129999995</v>
      </c>
      <c r="I7895" s="42">
        <v>2459.7542015992499</v>
      </c>
      <c r="J7895" s="42">
        <v>11261.7593475662</v>
      </c>
      <c r="K7895" s="42">
        <v>13721.5135491654</v>
      </c>
      <c r="N7895" s="43"/>
    </row>
    <row r="7896" spans="1:14" x14ac:dyDescent="0.3">
      <c r="A7896" s="10" t="s">
        <v>9</v>
      </c>
      <c r="B7896" s="10" t="s">
        <v>237</v>
      </c>
      <c r="C7896" s="10" t="s">
        <v>4800</v>
      </c>
      <c r="D7896" s="10" t="s">
        <v>6739</v>
      </c>
      <c r="E7896" s="11" t="s">
        <v>6740</v>
      </c>
      <c r="F7896" s="10" t="s">
        <v>4867</v>
      </c>
      <c r="G7896" s="11" t="s">
        <v>4868</v>
      </c>
      <c r="H7896" s="42">
        <v>158878.2426</v>
      </c>
      <c r="I7896" s="42">
        <v>604.61584092067903</v>
      </c>
      <c r="J7896" s="42">
        <v>0</v>
      </c>
      <c r="K7896" s="42">
        <v>604.61584092067903</v>
      </c>
      <c r="N7896" s="43"/>
    </row>
    <row r="7897" spans="1:14" x14ac:dyDescent="0.3">
      <c r="A7897" s="10" t="s">
        <v>9</v>
      </c>
      <c r="B7897" s="10" t="s">
        <v>237</v>
      </c>
      <c r="C7897" s="10" t="s">
        <v>4806</v>
      </c>
      <c r="D7897" s="10" t="s">
        <v>5170</v>
      </c>
      <c r="E7897" s="11" t="s">
        <v>5171</v>
      </c>
      <c r="F7897" s="10" t="s">
        <v>4809</v>
      </c>
      <c r="G7897" s="11" t="s">
        <v>4810</v>
      </c>
      <c r="H7897" s="42">
        <v>0</v>
      </c>
      <c r="I7897" s="42">
        <v>0</v>
      </c>
      <c r="J7897" s="42">
        <v>0</v>
      </c>
      <c r="K7897" s="42">
        <v>0</v>
      </c>
      <c r="N7897" s="43"/>
    </row>
    <row r="7898" spans="1:14" x14ac:dyDescent="0.3">
      <c r="A7898" s="10" t="s">
        <v>9</v>
      </c>
      <c r="B7898" s="10" t="s">
        <v>237</v>
      </c>
      <c r="C7898" s="10" t="s">
        <v>4806</v>
      </c>
      <c r="D7898" s="10" t="s">
        <v>5102</v>
      </c>
      <c r="E7898" s="11" t="s">
        <v>5175</v>
      </c>
      <c r="F7898" s="10" t="s">
        <v>13</v>
      </c>
      <c r="G7898" s="11" t="s">
        <v>415</v>
      </c>
      <c r="H7898" s="42">
        <v>0</v>
      </c>
      <c r="I7898" s="42">
        <v>0</v>
      </c>
      <c r="J7898" s="42">
        <v>0</v>
      </c>
      <c r="K7898" s="42">
        <v>0</v>
      </c>
      <c r="N7898" s="43"/>
    </row>
    <row r="7899" spans="1:14" x14ac:dyDescent="0.3">
      <c r="A7899" s="10" t="s">
        <v>9</v>
      </c>
      <c r="B7899" s="10" t="s">
        <v>237</v>
      </c>
      <c r="C7899" s="10" t="s">
        <v>4806</v>
      </c>
      <c r="D7899" s="10" t="s">
        <v>5102</v>
      </c>
      <c r="E7899" s="11" t="s">
        <v>5175</v>
      </c>
      <c r="F7899" s="10" t="s">
        <v>4838</v>
      </c>
      <c r="G7899" s="11" t="s">
        <v>4839</v>
      </c>
      <c r="H7899" s="42">
        <v>54667.7575</v>
      </c>
      <c r="I7899" s="42">
        <v>204.58810890905701</v>
      </c>
      <c r="J7899" s="42">
        <v>1875.9603514539699</v>
      </c>
      <c r="K7899" s="42">
        <v>2080.5484603630298</v>
      </c>
      <c r="N7899" s="43"/>
    </row>
    <row r="7900" spans="1:14" x14ac:dyDescent="0.3">
      <c r="A7900" s="10" t="s">
        <v>9</v>
      </c>
      <c r="B7900" s="10" t="s">
        <v>237</v>
      </c>
      <c r="C7900" s="10" t="s">
        <v>4806</v>
      </c>
      <c r="D7900" s="10" t="s">
        <v>5102</v>
      </c>
      <c r="E7900" s="11" t="s">
        <v>5175</v>
      </c>
      <c r="F7900" s="10" t="s">
        <v>4840</v>
      </c>
      <c r="G7900" s="11" t="s">
        <v>4841</v>
      </c>
      <c r="H7900" s="42">
        <v>15126.269</v>
      </c>
      <c r="I7900" s="42">
        <v>56.608408964623102</v>
      </c>
      <c r="J7900" s="42">
        <v>519.06795239859196</v>
      </c>
      <c r="K7900" s="42">
        <v>575.67636136321505</v>
      </c>
      <c r="N7900" s="43"/>
    </row>
    <row r="7901" spans="1:14" x14ac:dyDescent="0.3">
      <c r="A7901" s="10" t="s">
        <v>9</v>
      </c>
      <c r="B7901" s="10" t="s">
        <v>241</v>
      </c>
      <c r="C7901" s="10" t="s">
        <v>4722</v>
      </c>
      <c r="D7901" s="10" t="s">
        <v>4723</v>
      </c>
      <c r="E7901" s="11" t="s">
        <v>6741</v>
      </c>
      <c r="F7901" s="10" t="s">
        <v>13</v>
      </c>
      <c r="G7901" s="11" t="s">
        <v>415</v>
      </c>
      <c r="H7901" s="42">
        <v>0</v>
      </c>
      <c r="I7901" s="42">
        <v>0</v>
      </c>
      <c r="J7901" s="42">
        <v>0</v>
      </c>
      <c r="K7901" s="42">
        <v>0</v>
      </c>
      <c r="N7901" s="43"/>
    </row>
    <row r="7902" spans="1:14" x14ac:dyDescent="0.3">
      <c r="A7902" s="10" t="s">
        <v>9</v>
      </c>
      <c r="B7902" s="10" t="s">
        <v>241</v>
      </c>
      <c r="C7902" s="10" t="s">
        <v>4722</v>
      </c>
      <c r="D7902" s="10" t="s">
        <v>4723</v>
      </c>
      <c r="E7902" s="11" t="s">
        <v>6741</v>
      </c>
      <c r="F7902" s="10" t="s">
        <v>416</v>
      </c>
      <c r="G7902" s="11" t="s">
        <v>417</v>
      </c>
      <c r="H7902" s="42">
        <v>2546907.2962000002</v>
      </c>
      <c r="I7902" s="42">
        <v>8758.3998326256897</v>
      </c>
      <c r="J7902" s="42">
        <v>5955.9014690088397</v>
      </c>
      <c r="K7902" s="42">
        <v>14714.301301634499</v>
      </c>
      <c r="N7902" s="43"/>
    </row>
    <row r="7903" spans="1:14" x14ac:dyDescent="0.3">
      <c r="A7903" s="10" t="s">
        <v>9</v>
      </c>
      <c r="B7903" s="10" t="s">
        <v>241</v>
      </c>
      <c r="C7903" s="10" t="s">
        <v>4722</v>
      </c>
      <c r="D7903" s="10" t="s">
        <v>4723</v>
      </c>
      <c r="E7903" s="11" t="s">
        <v>6741</v>
      </c>
      <c r="F7903" s="10" t="s">
        <v>4725</v>
      </c>
      <c r="G7903" s="11" t="s">
        <v>4726</v>
      </c>
      <c r="H7903" s="42">
        <v>161811.13699999999</v>
      </c>
      <c r="I7903" s="42">
        <v>556.44217488092102</v>
      </c>
      <c r="J7903" s="42">
        <v>378.39272357108302</v>
      </c>
      <c r="K7903" s="42">
        <v>934.83489845200302</v>
      </c>
      <c r="N7903" s="43"/>
    </row>
    <row r="7904" spans="1:14" x14ac:dyDescent="0.3">
      <c r="A7904" s="10" t="s">
        <v>9</v>
      </c>
      <c r="B7904" s="10" t="s">
        <v>241</v>
      </c>
      <c r="C7904" s="10" t="s">
        <v>4722</v>
      </c>
      <c r="D7904" s="10" t="s">
        <v>4723</v>
      </c>
      <c r="E7904" s="11" t="s">
        <v>6741</v>
      </c>
      <c r="F7904" s="10" t="s">
        <v>15</v>
      </c>
      <c r="G7904" s="11" t="s">
        <v>418</v>
      </c>
      <c r="H7904" s="42">
        <v>250807.26259999999</v>
      </c>
      <c r="I7904" s="42">
        <v>862.48537106542699</v>
      </c>
      <c r="J7904" s="42">
        <v>0</v>
      </c>
      <c r="K7904" s="42">
        <v>862.48537106542699</v>
      </c>
      <c r="N7904" s="43"/>
    </row>
    <row r="7905" spans="1:14" x14ac:dyDescent="0.3">
      <c r="A7905" s="10" t="s">
        <v>9</v>
      </c>
      <c r="B7905" s="10" t="s">
        <v>241</v>
      </c>
      <c r="C7905" s="10" t="s">
        <v>4722</v>
      </c>
      <c r="D7905" s="10" t="s">
        <v>4723</v>
      </c>
      <c r="E7905" s="11" t="s">
        <v>6741</v>
      </c>
      <c r="F7905" s="10" t="s">
        <v>4729</v>
      </c>
      <c r="G7905" s="11" t="s">
        <v>4730</v>
      </c>
      <c r="H7905" s="42">
        <v>0</v>
      </c>
      <c r="I7905" s="42">
        <v>0</v>
      </c>
      <c r="J7905" s="42">
        <v>0</v>
      </c>
      <c r="K7905" s="42">
        <v>0</v>
      </c>
      <c r="N7905" s="43"/>
    </row>
    <row r="7906" spans="1:14" x14ac:dyDescent="0.3">
      <c r="A7906" s="10" t="s">
        <v>9</v>
      </c>
      <c r="B7906" s="10" t="s">
        <v>241</v>
      </c>
      <c r="C7906" s="10" t="s">
        <v>4722</v>
      </c>
      <c r="D7906" s="10" t="s">
        <v>4723</v>
      </c>
      <c r="E7906" s="11" t="s">
        <v>6741</v>
      </c>
      <c r="F7906" s="10" t="s">
        <v>4731</v>
      </c>
      <c r="G7906" s="11" t="s">
        <v>4732</v>
      </c>
      <c r="H7906" s="42">
        <v>0</v>
      </c>
      <c r="I7906" s="42">
        <v>0</v>
      </c>
      <c r="J7906" s="42">
        <v>0</v>
      </c>
      <c r="K7906" s="42">
        <v>0</v>
      </c>
      <c r="N7906" s="43"/>
    </row>
    <row r="7907" spans="1:14" x14ac:dyDescent="0.3">
      <c r="A7907" s="10" t="s">
        <v>9</v>
      </c>
      <c r="B7907" s="10" t="s">
        <v>241</v>
      </c>
      <c r="C7907" s="10" t="s">
        <v>4722</v>
      </c>
      <c r="D7907" s="10" t="s">
        <v>4723</v>
      </c>
      <c r="E7907" s="11" t="s">
        <v>6741</v>
      </c>
      <c r="F7907" s="10" t="s">
        <v>4733</v>
      </c>
      <c r="G7907" s="11" t="s">
        <v>4734</v>
      </c>
      <c r="H7907" s="42">
        <v>266179.32040000003</v>
      </c>
      <c r="I7907" s="42">
        <v>915.34737767911395</v>
      </c>
      <c r="J7907" s="42">
        <v>622.45603027443099</v>
      </c>
      <c r="K7907" s="42">
        <v>1537.80340795355</v>
      </c>
      <c r="N7907" s="43"/>
    </row>
    <row r="7908" spans="1:14" x14ac:dyDescent="0.3">
      <c r="A7908" s="10" t="s">
        <v>9</v>
      </c>
      <c r="B7908" s="10" t="s">
        <v>241</v>
      </c>
      <c r="C7908" s="10" t="s">
        <v>4722</v>
      </c>
      <c r="D7908" s="10" t="s">
        <v>4723</v>
      </c>
      <c r="E7908" s="11" t="s">
        <v>6741</v>
      </c>
      <c r="F7908" s="10" t="s">
        <v>4735</v>
      </c>
      <c r="G7908" s="11" t="s">
        <v>4736</v>
      </c>
      <c r="H7908" s="42">
        <v>16990.1695</v>
      </c>
      <c r="I7908" s="42">
        <v>58.426428362496701</v>
      </c>
      <c r="J7908" s="42">
        <v>39.731235974963703</v>
      </c>
      <c r="K7908" s="42">
        <v>98.157664337460304</v>
      </c>
      <c r="N7908" s="43"/>
    </row>
    <row r="7909" spans="1:14" x14ac:dyDescent="0.3">
      <c r="A7909" s="10" t="s">
        <v>9</v>
      </c>
      <c r="B7909" s="10" t="s">
        <v>241</v>
      </c>
      <c r="C7909" s="10" t="s">
        <v>4722</v>
      </c>
      <c r="D7909" s="10" t="s">
        <v>4723</v>
      </c>
      <c r="E7909" s="11" t="s">
        <v>6741</v>
      </c>
      <c r="F7909" s="10" t="s">
        <v>4739</v>
      </c>
      <c r="G7909" s="11" t="s">
        <v>4740</v>
      </c>
      <c r="H7909" s="42">
        <v>55824.842199999999</v>
      </c>
      <c r="I7909" s="42">
        <v>191.97255033391801</v>
      </c>
      <c r="J7909" s="42">
        <v>130.54548963202299</v>
      </c>
      <c r="K7909" s="42">
        <v>322.518039965941</v>
      </c>
      <c r="N7909" s="43"/>
    </row>
    <row r="7910" spans="1:14" x14ac:dyDescent="0.3">
      <c r="A7910" s="10" t="s">
        <v>9</v>
      </c>
      <c r="B7910" s="10" t="s">
        <v>241</v>
      </c>
      <c r="C7910" s="10" t="s">
        <v>4722</v>
      </c>
      <c r="D7910" s="10" t="s">
        <v>4723</v>
      </c>
      <c r="E7910" s="11" t="s">
        <v>6741</v>
      </c>
      <c r="F7910" s="10" t="s">
        <v>4741</v>
      </c>
      <c r="G7910" s="11" t="s">
        <v>4742</v>
      </c>
      <c r="H7910" s="42">
        <v>266988.3762</v>
      </c>
      <c r="I7910" s="42">
        <v>918.12958855351906</v>
      </c>
      <c r="J7910" s="42">
        <v>624.34799389228601</v>
      </c>
      <c r="K7910" s="42">
        <v>1542.47758244581</v>
      </c>
      <c r="N7910" s="43"/>
    </row>
    <row r="7911" spans="1:14" x14ac:dyDescent="0.3">
      <c r="A7911" s="10" t="s">
        <v>9</v>
      </c>
      <c r="B7911" s="10" t="s">
        <v>241</v>
      </c>
      <c r="C7911" s="10" t="s">
        <v>4743</v>
      </c>
      <c r="D7911" s="10" t="s">
        <v>4744</v>
      </c>
      <c r="E7911" s="11" t="s">
        <v>4819</v>
      </c>
      <c r="F7911" s="10" t="s">
        <v>416</v>
      </c>
      <c r="G7911" s="11" t="s">
        <v>417</v>
      </c>
      <c r="H7911" s="42">
        <v>24769.687699999999</v>
      </c>
      <c r="I7911" s="42">
        <v>165.00184906799399</v>
      </c>
      <c r="J7911" s="42">
        <v>145.409049990944</v>
      </c>
      <c r="K7911" s="42">
        <v>310.41089905893801</v>
      </c>
      <c r="N7911" s="43"/>
    </row>
    <row r="7912" spans="1:14" x14ac:dyDescent="0.3">
      <c r="A7912" s="10" t="s">
        <v>9</v>
      </c>
      <c r="B7912" s="10" t="s">
        <v>241</v>
      </c>
      <c r="C7912" s="10" t="s">
        <v>4743</v>
      </c>
      <c r="D7912" s="10" t="s">
        <v>4744</v>
      </c>
      <c r="E7912" s="11" t="s">
        <v>4819</v>
      </c>
      <c r="F7912" s="10" t="s">
        <v>4746</v>
      </c>
      <c r="G7912" s="11" t="s">
        <v>4747</v>
      </c>
      <c r="H7912" s="42">
        <v>1633.1661999999999</v>
      </c>
      <c r="I7912" s="42">
        <v>10.8792427956919</v>
      </c>
      <c r="J7912" s="42">
        <v>9.5874098895127702</v>
      </c>
      <c r="K7912" s="42">
        <v>20.4666526852047</v>
      </c>
      <c r="N7912" s="43"/>
    </row>
    <row r="7913" spans="1:14" x14ac:dyDescent="0.3">
      <c r="A7913" s="10" t="s">
        <v>9</v>
      </c>
      <c r="B7913" s="10" t="s">
        <v>241</v>
      </c>
      <c r="C7913" s="10" t="s">
        <v>4743</v>
      </c>
      <c r="D7913" s="10" t="s">
        <v>4744</v>
      </c>
      <c r="E7913" s="11" t="s">
        <v>4819</v>
      </c>
      <c r="F7913" s="10" t="s">
        <v>4748</v>
      </c>
      <c r="G7913" s="11" t="s">
        <v>4749</v>
      </c>
      <c r="H7913" s="42">
        <v>34798.7192</v>
      </c>
      <c r="I7913" s="42">
        <v>142.062060204696</v>
      </c>
      <c r="J7913" s="42">
        <v>0</v>
      </c>
      <c r="K7913" s="42">
        <v>142.062060204696</v>
      </c>
      <c r="N7913" s="43"/>
    </row>
    <row r="7914" spans="1:14" x14ac:dyDescent="0.3">
      <c r="A7914" s="10" t="s">
        <v>9</v>
      </c>
      <c r="B7914" s="10" t="s">
        <v>241</v>
      </c>
      <c r="C7914" s="10" t="s">
        <v>4743</v>
      </c>
      <c r="D7914" s="10" t="s">
        <v>4744</v>
      </c>
      <c r="E7914" s="11" t="s">
        <v>4819</v>
      </c>
      <c r="F7914" s="10" t="s">
        <v>4817</v>
      </c>
      <c r="G7914" s="11" t="s">
        <v>4818</v>
      </c>
      <c r="H7914" s="42">
        <v>150848.0275</v>
      </c>
      <c r="I7914" s="42">
        <v>615.82098615292</v>
      </c>
      <c r="J7914" s="42">
        <v>0</v>
      </c>
      <c r="K7914" s="42">
        <v>615.82098615292</v>
      </c>
      <c r="N7914" s="43"/>
    </row>
    <row r="7915" spans="1:14" x14ac:dyDescent="0.3">
      <c r="A7915" s="10" t="s">
        <v>9</v>
      </c>
      <c r="B7915" s="10" t="s">
        <v>241</v>
      </c>
      <c r="C7915" s="10" t="s">
        <v>4743</v>
      </c>
      <c r="D7915" s="10" t="s">
        <v>4744</v>
      </c>
      <c r="E7915" s="11" t="s">
        <v>4819</v>
      </c>
      <c r="F7915" s="10" t="s">
        <v>4760</v>
      </c>
      <c r="G7915" s="11" t="s">
        <v>4761</v>
      </c>
      <c r="H7915" s="42">
        <v>26762.0635</v>
      </c>
      <c r="I7915" s="42">
        <v>109.253270319085</v>
      </c>
      <c r="J7915" s="42">
        <v>0</v>
      </c>
      <c r="K7915" s="42">
        <v>109.253270319085</v>
      </c>
      <c r="N7915" s="43"/>
    </row>
    <row r="7916" spans="1:14" x14ac:dyDescent="0.3">
      <c r="A7916" s="10" t="s">
        <v>9</v>
      </c>
      <c r="B7916" s="10" t="s">
        <v>241</v>
      </c>
      <c r="C7916" s="10" t="s">
        <v>4743</v>
      </c>
      <c r="D7916" s="10" t="s">
        <v>4750</v>
      </c>
      <c r="E7916" s="11" t="s">
        <v>6742</v>
      </c>
      <c r="F7916" s="10" t="s">
        <v>13</v>
      </c>
      <c r="G7916" s="11" t="s">
        <v>415</v>
      </c>
      <c r="H7916" s="42">
        <v>0</v>
      </c>
      <c r="I7916" s="42">
        <v>0</v>
      </c>
      <c r="J7916" s="42">
        <v>0</v>
      </c>
      <c r="K7916" s="42">
        <v>0</v>
      </c>
      <c r="N7916" s="43"/>
    </row>
    <row r="7917" spans="1:14" x14ac:dyDescent="0.3">
      <c r="A7917" s="10" t="s">
        <v>9</v>
      </c>
      <c r="B7917" s="10" t="s">
        <v>241</v>
      </c>
      <c r="C7917" s="10" t="s">
        <v>4743</v>
      </c>
      <c r="D7917" s="10" t="s">
        <v>4750</v>
      </c>
      <c r="E7917" s="11" t="s">
        <v>6742</v>
      </c>
      <c r="F7917" s="10" t="s">
        <v>416</v>
      </c>
      <c r="G7917" s="11" t="s">
        <v>417</v>
      </c>
      <c r="H7917" s="42">
        <v>26454.301599999999</v>
      </c>
      <c r="I7917" s="42">
        <v>98.933081119085898</v>
      </c>
      <c r="J7917" s="42">
        <v>15.419542395693099</v>
      </c>
      <c r="K7917" s="42">
        <v>114.352623514779</v>
      </c>
      <c r="N7917" s="43"/>
    </row>
    <row r="7918" spans="1:14" x14ac:dyDescent="0.3">
      <c r="A7918" s="10" t="s">
        <v>9</v>
      </c>
      <c r="B7918" s="10" t="s">
        <v>241</v>
      </c>
      <c r="C7918" s="10" t="s">
        <v>4743</v>
      </c>
      <c r="D7918" s="10" t="s">
        <v>4750</v>
      </c>
      <c r="E7918" s="11" t="s">
        <v>6742</v>
      </c>
      <c r="F7918" s="10" t="s">
        <v>4746</v>
      </c>
      <c r="G7918" s="11" t="s">
        <v>4747</v>
      </c>
      <c r="H7918" s="42">
        <v>0</v>
      </c>
      <c r="I7918" s="42">
        <v>0</v>
      </c>
      <c r="J7918" s="42">
        <v>0</v>
      </c>
      <c r="K7918" s="42">
        <v>0</v>
      </c>
      <c r="N7918" s="43"/>
    </row>
    <row r="7919" spans="1:14" x14ac:dyDescent="0.3">
      <c r="A7919" s="10" t="s">
        <v>9</v>
      </c>
      <c r="B7919" s="10" t="s">
        <v>241</v>
      </c>
      <c r="C7919" s="10" t="s">
        <v>4743</v>
      </c>
      <c r="D7919" s="10" t="s">
        <v>4750</v>
      </c>
      <c r="E7919" s="11" t="s">
        <v>6742</v>
      </c>
      <c r="F7919" s="10" t="s">
        <v>4748</v>
      </c>
      <c r="G7919" s="11" t="s">
        <v>4749</v>
      </c>
      <c r="H7919" s="42">
        <v>19295.229899999998</v>
      </c>
      <c r="I7919" s="42">
        <v>74.663323069772801</v>
      </c>
      <c r="J7919" s="42">
        <v>0</v>
      </c>
      <c r="K7919" s="42">
        <v>74.663323069772801</v>
      </c>
      <c r="N7919" s="43"/>
    </row>
    <row r="7920" spans="1:14" x14ac:dyDescent="0.3">
      <c r="A7920" s="10" t="s">
        <v>9</v>
      </c>
      <c r="B7920" s="10" t="s">
        <v>241</v>
      </c>
      <c r="C7920" s="10" t="s">
        <v>4743</v>
      </c>
      <c r="D7920" s="10" t="s">
        <v>4750</v>
      </c>
      <c r="E7920" s="11" t="s">
        <v>6742</v>
      </c>
      <c r="F7920" s="10" t="s">
        <v>4760</v>
      </c>
      <c r="G7920" s="11" t="s">
        <v>4761</v>
      </c>
      <c r="H7920" s="42">
        <v>23312.080699999999</v>
      </c>
      <c r="I7920" s="42">
        <v>90.206617091732994</v>
      </c>
      <c r="J7920" s="42">
        <v>0</v>
      </c>
      <c r="K7920" s="42">
        <v>90.206617091732994</v>
      </c>
      <c r="N7920" s="43"/>
    </row>
    <row r="7921" spans="1:14" x14ac:dyDescent="0.3">
      <c r="A7921" s="10" t="s">
        <v>9</v>
      </c>
      <c r="B7921" s="10" t="s">
        <v>241</v>
      </c>
      <c r="C7921" s="10" t="s">
        <v>4743</v>
      </c>
      <c r="D7921" s="10" t="s">
        <v>4750</v>
      </c>
      <c r="E7921" s="11" t="s">
        <v>6742</v>
      </c>
      <c r="F7921" s="10" t="s">
        <v>4754</v>
      </c>
      <c r="G7921" s="11" t="s">
        <v>4755</v>
      </c>
      <c r="H7921" s="42">
        <v>1990.2923000000001</v>
      </c>
      <c r="I7921" s="42">
        <v>7.4432412127212002</v>
      </c>
      <c r="J7921" s="42">
        <v>1.1600909639393</v>
      </c>
      <c r="K7921" s="42">
        <v>8.6033321766604907</v>
      </c>
      <c r="N7921" s="43"/>
    </row>
    <row r="7922" spans="1:14" x14ac:dyDescent="0.3">
      <c r="A7922" s="10" t="s">
        <v>9</v>
      </c>
      <c r="B7922" s="10" t="s">
        <v>241</v>
      </c>
      <c r="C7922" s="10" t="s">
        <v>4743</v>
      </c>
      <c r="D7922" s="10" t="s">
        <v>4752</v>
      </c>
      <c r="E7922" s="11" t="s">
        <v>6019</v>
      </c>
      <c r="F7922" s="10" t="s">
        <v>13</v>
      </c>
      <c r="G7922" s="11" t="s">
        <v>415</v>
      </c>
      <c r="H7922" s="42">
        <v>0</v>
      </c>
      <c r="I7922" s="42">
        <v>0</v>
      </c>
      <c r="J7922" s="42">
        <v>0</v>
      </c>
      <c r="K7922" s="42">
        <v>0</v>
      </c>
      <c r="N7922" s="43"/>
    </row>
    <row r="7923" spans="1:14" x14ac:dyDescent="0.3">
      <c r="A7923" s="10" t="s">
        <v>9</v>
      </c>
      <c r="B7923" s="10" t="s">
        <v>241</v>
      </c>
      <c r="C7923" s="10" t="s">
        <v>4743</v>
      </c>
      <c r="D7923" s="10" t="s">
        <v>4752</v>
      </c>
      <c r="E7923" s="11" t="s">
        <v>6019</v>
      </c>
      <c r="F7923" s="10" t="s">
        <v>416</v>
      </c>
      <c r="G7923" s="11" t="s">
        <v>417</v>
      </c>
      <c r="H7923" s="42">
        <v>1927.5688</v>
      </c>
      <c r="I7923" s="42">
        <v>4.7240533736153099</v>
      </c>
      <c r="J7923" s="42">
        <v>0</v>
      </c>
      <c r="K7923" s="42">
        <v>4.7240533736153099</v>
      </c>
      <c r="N7923" s="43"/>
    </row>
    <row r="7924" spans="1:14" x14ac:dyDescent="0.3">
      <c r="A7924" s="10" t="s">
        <v>9</v>
      </c>
      <c r="B7924" s="10" t="s">
        <v>241</v>
      </c>
      <c r="C7924" s="10" t="s">
        <v>4743</v>
      </c>
      <c r="D7924" s="10" t="s">
        <v>4752</v>
      </c>
      <c r="E7924" s="11" t="s">
        <v>6019</v>
      </c>
      <c r="F7924" s="10" t="s">
        <v>4746</v>
      </c>
      <c r="G7924" s="11" t="s">
        <v>4747</v>
      </c>
      <c r="H7924" s="42">
        <v>0</v>
      </c>
      <c r="I7924" s="42">
        <v>0</v>
      </c>
      <c r="J7924" s="42">
        <v>0</v>
      </c>
      <c r="K7924" s="42">
        <v>0</v>
      </c>
      <c r="N7924" s="43"/>
    </row>
    <row r="7925" spans="1:14" x14ac:dyDescent="0.3">
      <c r="A7925" s="10" t="s">
        <v>9</v>
      </c>
      <c r="B7925" s="10" t="s">
        <v>241</v>
      </c>
      <c r="C7925" s="10" t="s">
        <v>4743</v>
      </c>
      <c r="D7925" s="10" t="s">
        <v>4752</v>
      </c>
      <c r="E7925" s="11" t="s">
        <v>6019</v>
      </c>
      <c r="F7925" s="10" t="s">
        <v>4748</v>
      </c>
      <c r="G7925" s="11" t="s">
        <v>4749</v>
      </c>
      <c r="H7925" s="42">
        <v>8253.9485999999997</v>
      </c>
      <c r="I7925" s="42">
        <v>20.228638804968099</v>
      </c>
      <c r="J7925" s="42">
        <v>0</v>
      </c>
      <c r="K7925" s="42">
        <v>20.228638804968099</v>
      </c>
      <c r="N7925" s="43"/>
    </row>
    <row r="7926" spans="1:14" x14ac:dyDescent="0.3">
      <c r="A7926" s="10" t="s">
        <v>9</v>
      </c>
      <c r="B7926" s="10" t="s">
        <v>241</v>
      </c>
      <c r="C7926" s="10" t="s">
        <v>4743</v>
      </c>
      <c r="D7926" s="10" t="s">
        <v>4756</v>
      </c>
      <c r="E7926" s="11" t="s">
        <v>5911</v>
      </c>
      <c r="F7926" s="10" t="s">
        <v>13</v>
      </c>
      <c r="G7926" s="11" t="s">
        <v>415</v>
      </c>
      <c r="H7926" s="42">
        <v>0</v>
      </c>
      <c r="I7926" s="42">
        <v>0</v>
      </c>
      <c r="J7926" s="42">
        <v>0</v>
      </c>
      <c r="K7926" s="42">
        <v>0</v>
      </c>
      <c r="N7926" s="43"/>
    </row>
    <row r="7927" spans="1:14" x14ac:dyDescent="0.3">
      <c r="A7927" s="10" t="s">
        <v>9</v>
      </c>
      <c r="B7927" s="10" t="s">
        <v>241</v>
      </c>
      <c r="C7927" s="10" t="s">
        <v>4743</v>
      </c>
      <c r="D7927" s="10" t="s">
        <v>4756</v>
      </c>
      <c r="E7927" s="11" t="s">
        <v>5911</v>
      </c>
      <c r="F7927" s="10" t="s">
        <v>416</v>
      </c>
      <c r="G7927" s="11" t="s">
        <v>417</v>
      </c>
      <c r="H7927" s="42">
        <v>3190.2037</v>
      </c>
      <c r="I7927" s="42">
        <v>7.66103726082578</v>
      </c>
      <c r="J7927" s="42">
        <v>0</v>
      </c>
      <c r="K7927" s="42">
        <v>7.66103726082578</v>
      </c>
      <c r="N7927" s="43"/>
    </row>
    <row r="7928" spans="1:14" x14ac:dyDescent="0.3">
      <c r="A7928" s="10" t="s">
        <v>9</v>
      </c>
      <c r="B7928" s="10" t="s">
        <v>241</v>
      </c>
      <c r="C7928" s="10" t="s">
        <v>4743</v>
      </c>
      <c r="D7928" s="10" t="s">
        <v>4756</v>
      </c>
      <c r="E7928" s="11" t="s">
        <v>5911</v>
      </c>
      <c r="F7928" s="10" t="s">
        <v>4746</v>
      </c>
      <c r="G7928" s="11" t="s">
        <v>4747</v>
      </c>
      <c r="H7928" s="42">
        <v>0</v>
      </c>
      <c r="I7928" s="42">
        <v>0</v>
      </c>
      <c r="J7928" s="42">
        <v>0</v>
      </c>
      <c r="K7928" s="42">
        <v>0</v>
      </c>
      <c r="N7928" s="43"/>
    </row>
    <row r="7929" spans="1:14" x14ac:dyDescent="0.3">
      <c r="A7929" s="10" t="s">
        <v>9</v>
      </c>
      <c r="B7929" s="10" t="s">
        <v>241</v>
      </c>
      <c r="C7929" s="10" t="s">
        <v>4743</v>
      </c>
      <c r="D7929" s="10" t="s">
        <v>4756</v>
      </c>
      <c r="E7929" s="11" t="s">
        <v>5911</v>
      </c>
      <c r="F7929" s="10" t="s">
        <v>4748</v>
      </c>
      <c r="G7929" s="11" t="s">
        <v>4749</v>
      </c>
      <c r="H7929" s="42">
        <v>2574.5504000000001</v>
      </c>
      <c r="I7929" s="42">
        <v>6.1825914736488699</v>
      </c>
      <c r="J7929" s="42">
        <v>0</v>
      </c>
      <c r="K7929" s="42">
        <v>6.1825914736488699</v>
      </c>
      <c r="N7929" s="43"/>
    </row>
    <row r="7930" spans="1:14" x14ac:dyDescent="0.3">
      <c r="A7930" s="10" t="s">
        <v>9</v>
      </c>
      <c r="B7930" s="10" t="s">
        <v>241</v>
      </c>
      <c r="C7930" s="10" t="s">
        <v>4743</v>
      </c>
      <c r="D7930" s="10" t="s">
        <v>4758</v>
      </c>
      <c r="E7930" s="11" t="s">
        <v>4826</v>
      </c>
      <c r="F7930" s="10" t="s">
        <v>416</v>
      </c>
      <c r="G7930" s="11" t="s">
        <v>417</v>
      </c>
      <c r="H7930" s="42">
        <v>9919.7911999999997</v>
      </c>
      <c r="I7930" s="42">
        <v>28.1332404913618</v>
      </c>
      <c r="J7930" s="42">
        <v>0</v>
      </c>
      <c r="K7930" s="42">
        <v>28.1332404913618</v>
      </c>
      <c r="N7930" s="43"/>
    </row>
    <row r="7931" spans="1:14" x14ac:dyDescent="0.3">
      <c r="A7931" s="10" t="s">
        <v>9</v>
      </c>
      <c r="B7931" s="10" t="s">
        <v>241</v>
      </c>
      <c r="C7931" s="10" t="s">
        <v>4743</v>
      </c>
      <c r="D7931" s="10" t="s">
        <v>4758</v>
      </c>
      <c r="E7931" s="11" t="s">
        <v>4826</v>
      </c>
      <c r="F7931" s="10" t="s">
        <v>4746</v>
      </c>
      <c r="G7931" s="11" t="s">
        <v>4747</v>
      </c>
      <c r="H7931" s="42">
        <v>0</v>
      </c>
      <c r="I7931" s="42">
        <v>0</v>
      </c>
      <c r="J7931" s="42">
        <v>0</v>
      </c>
      <c r="K7931" s="42">
        <v>0</v>
      </c>
      <c r="N7931" s="43"/>
    </row>
    <row r="7932" spans="1:14" x14ac:dyDescent="0.3">
      <c r="A7932" s="10" t="s">
        <v>9</v>
      </c>
      <c r="B7932" s="10" t="s">
        <v>241</v>
      </c>
      <c r="C7932" s="10" t="s">
        <v>4743</v>
      </c>
      <c r="D7932" s="10" t="s">
        <v>4758</v>
      </c>
      <c r="E7932" s="11" t="s">
        <v>4826</v>
      </c>
      <c r="F7932" s="10" t="s">
        <v>4748</v>
      </c>
      <c r="G7932" s="11" t="s">
        <v>4749</v>
      </c>
      <c r="H7932" s="42">
        <v>6081.7767000000003</v>
      </c>
      <c r="I7932" s="42">
        <v>17.248355777442001</v>
      </c>
      <c r="J7932" s="42">
        <v>0</v>
      </c>
      <c r="K7932" s="42">
        <v>17.248355777442001</v>
      </c>
      <c r="N7932" s="43"/>
    </row>
    <row r="7933" spans="1:14" x14ac:dyDescent="0.3">
      <c r="A7933" s="10" t="s">
        <v>9</v>
      </c>
      <c r="B7933" s="10" t="s">
        <v>241</v>
      </c>
      <c r="C7933" s="10" t="s">
        <v>4743</v>
      </c>
      <c r="D7933" s="10" t="s">
        <v>4758</v>
      </c>
      <c r="E7933" s="11" t="s">
        <v>4826</v>
      </c>
      <c r="F7933" s="10" t="s">
        <v>4760</v>
      </c>
      <c r="G7933" s="11" t="s">
        <v>4761</v>
      </c>
      <c r="H7933" s="42">
        <v>19426.257699999998</v>
      </c>
      <c r="I7933" s="42">
        <v>55.094262628916802</v>
      </c>
      <c r="J7933" s="42">
        <v>0</v>
      </c>
      <c r="K7933" s="42">
        <v>55.094262628916802</v>
      </c>
      <c r="N7933" s="43"/>
    </row>
    <row r="7934" spans="1:14" x14ac:dyDescent="0.3">
      <c r="A7934" s="10" t="s">
        <v>9</v>
      </c>
      <c r="B7934" s="10" t="s">
        <v>241</v>
      </c>
      <c r="C7934" s="10" t="s">
        <v>4743</v>
      </c>
      <c r="D7934" s="10" t="s">
        <v>4758</v>
      </c>
      <c r="E7934" s="11" t="s">
        <v>4826</v>
      </c>
      <c r="F7934" s="10" t="s">
        <v>4754</v>
      </c>
      <c r="G7934" s="11" t="s">
        <v>4755</v>
      </c>
      <c r="H7934" s="42">
        <v>2834.2260000000001</v>
      </c>
      <c r="I7934" s="42">
        <v>8.0380687118176404</v>
      </c>
      <c r="J7934" s="42">
        <v>0</v>
      </c>
      <c r="K7934" s="42">
        <v>8.0380687118176404</v>
      </c>
      <c r="N7934" s="43"/>
    </row>
    <row r="7935" spans="1:14" x14ac:dyDescent="0.3">
      <c r="A7935" s="10" t="s">
        <v>9</v>
      </c>
      <c r="B7935" s="10" t="s">
        <v>241</v>
      </c>
      <c r="C7935" s="10" t="s">
        <v>4743</v>
      </c>
      <c r="D7935" s="10" t="s">
        <v>4762</v>
      </c>
      <c r="E7935" s="11" t="s">
        <v>5045</v>
      </c>
      <c r="F7935" s="10" t="s">
        <v>13</v>
      </c>
      <c r="G7935" s="11" t="s">
        <v>415</v>
      </c>
      <c r="H7935" s="42">
        <v>0</v>
      </c>
      <c r="I7935" s="42">
        <v>0</v>
      </c>
      <c r="J7935" s="42">
        <v>0</v>
      </c>
      <c r="K7935" s="42">
        <v>0</v>
      </c>
      <c r="N7935" s="43"/>
    </row>
    <row r="7936" spans="1:14" x14ac:dyDescent="0.3">
      <c r="A7936" s="10" t="s">
        <v>9</v>
      </c>
      <c r="B7936" s="10" t="s">
        <v>241</v>
      </c>
      <c r="C7936" s="10" t="s">
        <v>4743</v>
      </c>
      <c r="D7936" s="10" t="s">
        <v>4762</v>
      </c>
      <c r="E7936" s="11" t="s">
        <v>5045</v>
      </c>
      <c r="F7936" s="10" t="s">
        <v>416</v>
      </c>
      <c r="G7936" s="11" t="s">
        <v>417</v>
      </c>
      <c r="H7936" s="42">
        <v>6297.4305000000004</v>
      </c>
      <c r="I7936" s="42">
        <v>17.121214967903601</v>
      </c>
      <c r="J7936" s="42">
        <v>0</v>
      </c>
      <c r="K7936" s="42">
        <v>17.121214967903601</v>
      </c>
      <c r="N7936" s="43"/>
    </row>
    <row r="7937" spans="1:14" x14ac:dyDescent="0.3">
      <c r="A7937" s="10" t="s">
        <v>9</v>
      </c>
      <c r="B7937" s="10" t="s">
        <v>241</v>
      </c>
      <c r="C7937" s="10" t="s">
        <v>4743</v>
      </c>
      <c r="D7937" s="10" t="s">
        <v>4762</v>
      </c>
      <c r="E7937" s="11" t="s">
        <v>5045</v>
      </c>
      <c r="F7937" s="10" t="s">
        <v>4746</v>
      </c>
      <c r="G7937" s="11" t="s">
        <v>4747</v>
      </c>
      <c r="H7937" s="42">
        <v>0</v>
      </c>
      <c r="I7937" s="42">
        <v>0</v>
      </c>
      <c r="J7937" s="42">
        <v>0</v>
      </c>
      <c r="K7937" s="42">
        <v>0</v>
      </c>
      <c r="N7937" s="43"/>
    </row>
    <row r="7938" spans="1:14" x14ac:dyDescent="0.3">
      <c r="A7938" s="10" t="s">
        <v>9</v>
      </c>
      <c r="B7938" s="10" t="s">
        <v>241</v>
      </c>
      <c r="C7938" s="10" t="s">
        <v>4743</v>
      </c>
      <c r="D7938" s="10" t="s">
        <v>4762</v>
      </c>
      <c r="E7938" s="11" t="s">
        <v>5045</v>
      </c>
      <c r="F7938" s="10" t="s">
        <v>4754</v>
      </c>
      <c r="G7938" s="11" t="s">
        <v>4755</v>
      </c>
      <c r="H7938" s="42">
        <v>3474.4443999999999</v>
      </c>
      <c r="I7938" s="42">
        <v>9.4461875684985106</v>
      </c>
      <c r="J7938" s="42">
        <v>0</v>
      </c>
      <c r="K7938" s="42">
        <v>9.4461875684985106</v>
      </c>
      <c r="N7938" s="43"/>
    </row>
    <row r="7939" spans="1:14" x14ac:dyDescent="0.3">
      <c r="A7939" s="10" t="s">
        <v>9</v>
      </c>
      <c r="B7939" s="10" t="s">
        <v>241</v>
      </c>
      <c r="C7939" s="10" t="s">
        <v>4743</v>
      </c>
      <c r="D7939" s="10" t="s">
        <v>4766</v>
      </c>
      <c r="E7939" s="11" t="s">
        <v>6021</v>
      </c>
      <c r="F7939" s="10" t="s">
        <v>416</v>
      </c>
      <c r="G7939" s="11" t="s">
        <v>417</v>
      </c>
      <c r="H7939" s="42">
        <v>8186.8095999999996</v>
      </c>
      <c r="I7939" s="42">
        <v>16.067782401575599</v>
      </c>
      <c r="J7939" s="42">
        <v>0</v>
      </c>
      <c r="K7939" s="42">
        <v>16.067782401575599</v>
      </c>
      <c r="N7939" s="43"/>
    </row>
    <row r="7940" spans="1:14" x14ac:dyDescent="0.3">
      <c r="A7940" s="10" t="s">
        <v>9</v>
      </c>
      <c r="B7940" s="10" t="s">
        <v>241</v>
      </c>
      <c r="C7940" s="10" t="s">
        <v>4743</v>
      </c>
      <c r="D7940" s="10" t="s">
        <v>4766</v>
      </c>
      <c r="E7940" s="11" t="s">
        <v>6021</v>
      </c>
      <c r="F7940" s="10" t="s">
        <v>4746</v>
      </c>
      <c r="G7940" s="11" t="s">
        <v>4747</v>
      </c>
      <c r="H7940" s="42">
        <v>0</v>
      </c>
      <c r="I7940" s="42">
        <v>0</v>
      </c>
      <c r="J7940" s="42">
        <v>0</v>
      </c>
      <c r="K7940" s="42">
        <v>0</v>
      </c>
      <c r="N7940" s="43"/>
    </row>
    <row r="7941" spans="1:14" x14ac:dyDescent="0.3">
      <c r="A7941" s="10" t="s">
        <v>9</v>
      </c>
      <c r="B7941" s="10" t="s">
        <v>241</v>
      </c>
      <c r="C7941" s="10" t="s">
        <v>4743</v>
      </c>
      <c r="D7941" s="10" t="s">
        <v>4768</v>
      </c>
      <c r="E7941" s="11" t="s">
        <v>6743</v>
      </c>
      <c r="F7941" s="10" t="s">
        <v>416</v>
      </c>
      <c r="G7941" s="11" t="s">
        <v>417</v>
      </c>
      <c r="H7941" s="42">
        <v>14440.9378</v>
      </c>
      <c r="I7941" s="42">
        <v>70.140659340659298</v>
      </c>
      <c r="J7941" s="42">
        <v>0</v>
      </c>
      <c r="K7941" s="42">
        <v>70.140659340659298</v>
      </c>
      <c r="N7941" s="43"/>
    </row>
    <row r="7942" spans="1:14" x14ac:dyDescent="0.3">
      <c r="A7942" s="10" t="s">
        <v>9</v>
      </c>
      <c r="B7942" s="10" t="s">
        <v>241</v>
      </c>
      <c r="C7942" s="10" t="s">
        <v>4743</v>
      </c>
      <c r="D7942" s="10" t="s">
        <v>4768</v>
      </c>
      <c r="E7942" s="11" t="s">
        <v>6743</v>
      </c>
      <c r="F7942" s="10" t="s">
        <v>4746</v>
      </c>
      <c r="G7942" s="11" t="s">
        <v>4747</v>
      </c>
      <c r="H7942" s="42">
        <v>0</v>
      </c>
      <c r="I7942" s="42">
        <v>0</v>
      </c>
      <c r="J7942" s="42">
        <v>0</v>
      </c>
      <c r="K7942" s="42">
        <v>0</v>
      </c>
      <c r="N7942" s="43"/>
    </row>
    <row r="7943" spans="1:14" x14ac:dyDescent="0.3">
      <c r="A7943" s="10" t="s">
        <v>9</v>
      </c>
      <c r="B7943" s="10" t="s">
        <v>241</v>
      </c>
      <c r="C7943" s="10" t="s">
        <v>4743</v>
      </c>
      <c r="D7943" s="10" t="s">
        <v>4768</v>
      </c>
      <c r="E7943" s="11" t="s">
        <v>6743</v>
      </c>
      <c r="F7943" s="10" t="s">
        <v>4748</v>
      </c>
      <c r="G7943" s="11" t="s">
        <v>4749</v>
      </c>
      <c r="H7943" s="42">
        <v>18933.673999999999</v>
      </c>
      <c r="I7943" s="42">
        <v>91.962197802197807</v>
      </c>
      <c r="J7943" s="42">
        <v>0</v>
      </c>
      <c r="K7943" s="42">
        <v>91.962197802197807</v>
      </c>
      <c r="N7943" s="43"/>
    </row>
    <row r="7944" spans="1:14" x14ac:dyDescent="0.3">
      <c r="A7944" s="10" t="s">
        <v>9</v>
      </c>
      <c r="B7944" s="10" t="s">
        <v>241</v>
      </c>
      <c r="C7944" s="10" t="s">
        <v>4743</v>
      </c>
      <c r="D7944" s="10" t="s">
        <v>4770</v>
      </c>
      <c r="E7944" s="11" t="s">
        <v>6744</v>
      </c>
      <c r="F7944" s="10" t="s">
        <v>416</v>
      </c>
      <c r="G7944" s="11" t="s">
        <v>417</v>
      </c>
      <c r="H7944" s="42">
        <v>10517.9602</v>
      </c>
      <c r="I7944" s="42">
        <v>21.011005328948698</v>
      </c>
      <c r="J7944" s="42">
        <v>181.84772078187001</v>
      </c>
      <c r="K7944" s="42">
        <v>202.85872611081899</v>
      </c>
      <c r="N7944" s="43"/>
    </row>
    <row r="7945" spans="1:14" x14ac:dyDescent="0.3">
      <c r="A7945" s="10" t="s">
        <v>9</v>
      </c>
      <c r="B7945" s="10" t="s">
        <v>241</v>
      </c>
      <c r="C7945" s="10" t="s">
        <v>4743</v>
      </c>
      <c r="D7945" s="10" t="s">
        <v>4770</v>
      </c>
      <c r="E7945" s="11" t="s">
        <v>6744</v>
      </c>
      <c r="F7945" s="10" t="s">
        <v>4746</v>
      </c>
      <c r="G7945" s="11" t="s">
        <v>4747</v>
      </c>
      <c r="H7945" s="42">
        <v>2000.9777999999999</v>
      </c>
      <c r="I7945" s="42">
        <v>3.9972156479463399</v>
      </c>
      <c r="J7945" s="42">
        <v>34.595420051185002</v>
      </c>
      <c r="K7945" s="42">
        <v>38.592635699131399</v>
      </c>
      <c r="N7945" s="43"/>
    </row>
    <row r="7946" spans="1:14" x14ac:dyDescent="0.3">
      <c r="A7946" s="10" t="s">
        <v>9</v>
      </c>
      <c r="B7946" s="10" t="s">
        <v>241</v>
      </c>
      <c r="C7946" s="10" t="s">
        <v>4743</v>
      </c>
      <c r="D7946" s="10" t="s">
        <v>4770</v>
      </c>
      <c r="E7946" s="11" t="s">
        <v>6744</v>
      </c>
      <c r="F7946" s="10" t="s">
        <v>4748</v>
      </c>
      <c r="G7946" s="11" t="s">
        <v>4749</v>
      </c>
      <c r="H7946" s="42">
        <v>14114.9499</v>
      </c>
      <c r="I7946" s="42">
        <v>18.651149291850501</v>
      </c>
      <c r="J7946" s="42">
        <v>0</v>
      </c>
      <c r="K7946" s="42">
        <v>18.651149291850501</v>
      </c>
      <c r="N7946" s="43"/>
    </row>
    <row r="7947" spans="1:14" x14ac:dyDescent="0.3">
      <c r="A7947" s="10" t="s">
        <v>9</v>
      </c>
      <c r="B7947" s="10" t="s">
        <v>241</v>
      </c>
      <c r="C7947" s="10" t="s">
        <v>4743</v>
      </c>
      <c r="D7947" s="10" t="s">
        <v>4772</v>
      </c>
      <c r="E7947" s="11" t="s">
        <v>4995</v>
      </c>
      <c r="F7947" s="10" t="s">
        <v>416</v>
      </c>
      <c r="G7947" s="11" t="s">
        <v>417</v>
      </c>
      <c r="H7947" s="42">
        <v>0</v>
      </c>
      <c r="I7947" s="42">
        <v>0</v>
      </c>
      <c r="J7947" s="42">
        <v>0</v>
      </c>
      <c r="K7947" s="42">
        <v>0</v>
      </c>
      <c r="N7947" s="43"/>
    </row>
    <row r="7948" spans="1:14" x14ac:dyDescent="0.3">
      <c r="A7948" s="10" t="s">
        <v>9</v>
      </c>
      <c r="B7948" s="10" t="s">
        <v>241</v>
      </c>
      <c r="C7948" s="10" t="s">
        <v>4743</v>
      </c>
      <c r="D7948" s="10" t="s">
        <v>4772</v>
      </c>
      <c r="E7948" s="11" t="s">
        <v>4995</v>
      </c>
      <c r="F7948" s="10" t="s">
        <v>4746</v>
      </c>
      <c r="G7948" s="11" t="s">
        <v>4747</v>
      </c>
      <c r="H7948" s="42">
        <v>0</v>
      </c>
      <c r="I7948" s="42">
        <v>0</v>
      </c>
      <c r="J7948" s="42">
        <v>0</v>
      </c>
      <c r="K7948" s="42">
        <v>0</v>
      </c>
      <c r="N7948" s="43"/>
    </row>
    <row r="7949" spans="1:14" x14ac:dyDescent="0.3">
      <c r="A7949" s="10" t="s">
        <v>9</v>
      </c>
      <c r="B7949" s="10" t="s">
        <v>241</v>
      </c>
      <c r="C7949" s="10" t="s">
        <v>4743</v>
      </c>
      <c r="D7949" s="10" t="s">
        <v>4772</v>
      </c>
      <c r="E7949" s="11" t="s">
        <v>4995</v>
      </c>
      <c r="F7949" s="10" t="s">
        <v>4748</v>
      </c>
      <c r="G7949" s="11" t="s">
        <v>4749</v>
      </c>
      <c r="H7949" s="42">
        <v>3199.3258999999998</v>
      </c>
      <c r="I7949" s="42">
        <v>4.4885993925075898</v>
      </c>
      <c r="J7949" s="42">
        <v>0</v>
      </c>
      <c r="K7949" s="42">
        <v>4.4885993925075898</v>
      </c>
      <c r="N7949" s="43"/>
    </row>
    <row r="7950" spans="1:14" x14ac:dyDescent="0.3">
      <c r="A7950" s="10" t="s">
        <v>9</v>
      </c>
      <c r="B7950" s="10" t="s">
        <v>241</v>
      </c>
      <c r="C7950" s="10" t="s">
        <v>4743</v>
      </c>
      <c r="D7950" s="10" t="s">
        <v>4774</v>
      </c>
      <c r="E7950" s="11" t="s">
        <v>4773</v>
      </c>
      <c r="F7950" s="10" t="s">
        <v>13</v>
      </c>
      <c r="G7950" s="11" t="s">
        <v>415</v>
      </c>
      <c r="H7950" s="42">
        <v>0</v>
      </c>
      <c r="I7950" s="42">
        <v>0</v>
      </c>
      <c r="J7950" s="42">
        <v>0</v>
      </c>
      <c r="K7950" s="42">
        <v>0</v>
      </c>
      <c r="N7950" s="43"/>
    </row>
    <row r="7951" spans="1:14" x14ac:dyDescent="0.3">
      <c r="A7951" s="10" t="s">
        <v>9</v>
      </c>
      <c r="B7951" s="10" t="s">
        <v>241</v>
      </c>
      <c r="C7951" s="10" t="s">
        <v>4743</v>
      </c>
      <c r="D7951" s="10" t="s">
        <v>4774</v>
      </c>
      <c r="E7951" s="11" t="s">
        <v>4773</v>
      </c>
      <c r="F7951" s="10" t="s">
        <v>416</v>
      </c>
      <c r="G7951" s="11" t="s">
        <v>417</v>
      </c>
      <c r="H7951" s="42">
        <v>0</v>
      </c>
      <c r="I7951" s="42">
        <v>0</v>
      </c>
      <c r="J7951" s="42">
        <v>0</v>
      </c>
      <c r="K7951" s="42">
        <v>0</v>
      </c>
      <c r="N7951" s="43"/>
    </row>
    <row r="7952" spans="1:14" x14ac:dyDescent="0.3">
      <c r="A7952" s="10" t="s">
        <v>9</v>
      </c>
      <c r="B7952" s="10" t="s">
        <v>241</v>
      </c>
      <c r="C7952" s="10" t="s">
        <v>4743</v>
      </c>
      <c r="D7952" s="10" t="s">
        <v>4774</v>
      </c>
      <c r="E7952" s="11" t="s">
        <v>4773</v>
      </c>
      <c r="F7952" s="10" t="s">
        <v>4746</v>
      </c>
      <c r="G7952" s="11" t="s">
        <v>4747</v>
      </c>
      <c r="H7952" s="42">
        <v>0</v>
      </c>
      <c r="I7952" s="42">
        <v>0</v>
      </c>
      <c r="J7952" s="42">
        <v>0</v>
      </c>
      <c r="K7952" s="42">
        <v>0</v>
      </c>
      <c r="N7952" s="43"/>
    </row>
    <row r="7953" spans="1:14" x14ac:dyDescent="0.3">
      <c r="A7953" s="10" t="s">
        <v>9</v>
      </c>
      <c r="B7953" s="10" t="s">
        <v>241</v>
      </c>
      <c r="C7953" s="10" t="s">
        <v>4743</v>
      </c>
      <c r="D7953" s="10" t="s">
        <v>4774</v>
      </c>
      <c r="E7953" s="11" t="s">
        <v>4773</v>
      </c>
      <c r="F7953" s="10" t="s">
        <v>4748</v>
      </c>
      <c r="G7953" s="11" t="s">
        <v>4749</v>
      </c>
      <c r="H7953" s="42">
        <v>19398.3318</v>
      </c>
      <c r="I7953" s="42">
        <v>54.679738714090298</v>
      </c>
      <c r="J7953" s="42">
        <v>0</v>
      </c>
      <c r="K7953" s="42">
        <v>54.679738714090298</v>
      </c>
      <c r="N7953" s="43"/>
    </row>
    <row r="7954" spans="1:14" x14ac:dyDescent="0.3">
      <c r="A7954" s="10" t="s">
        <v>9</v>
      </c>
      <c r="B7954" s="10" t="s">
        <v>241</v>
      </c>
      <c r="C7954" s="10" t="s">
        <v>4743</v>
      </c>
      <c r="D7954" s="10" t="s">
        <v>4774</v>
      </c>
      <c r="E7954" s="11" t="s">
        <v>4773</v>
      </c>
      <c r="F7954" s="10" t="s">
        <v>4817</v>
      </c>
      <c r="G7954" s="11" t="s">
        <v>4818</v>
      </c>
      <c r="H7954" s="42">
        <v>61841.298499999997</v>
      </c>
      <c r="I7954" s="42">
        <v>174.31736251710001</v>
      </c>
      <c r="J7954" s="42">
        <v>0</v>
      </c>
      <c r="K7954" s="42">
        <v>174.31736251710001</v>
      </c>
      <c r="N7954" s="43"/>
    </row>
    <row r="7955" spans="1:14" x14ac:dyDescent="0.3">
      <c r="A7955" s="10" t="s">
        <v>9</v>
      </c>
      <c r="B7955" s="10" t="s">
        <v>241</v>
      </c>
      <c r="C7955" s="10" t="s">
        <v>4743</v>
      </c>
      <c r="D7955" s="10" t="s">
        <v>4774</v>
      </c>
      <c r="E7955" s="11" t="s">
        <v>4773</v>
      </c>
      <c r="F7955" s="10" t="s">
        <v>4760</v>
      </c>
      <c r="G7955" s="11" t="s">
        <v>4761</v>
      </c>
      <c r="H7955" s="42">
        <v>42297.114500000003</v>
      </c>
      <c r="I7955" s="42">
        <v>119.226497948016</v>
      </c>
      <c r="J7955" s="42">
        <v>0</v>
      </c>
      <c r="K7955" s="42">
        <v>119.226497948016</v>
      </c>
      <c r="N7955" s="43"/>
    </row>
    <row r="7956" spans="1:14" x14ac:dyDescent="0.3">
      <c r="A7956" s="10" t="s">
        <v>9</v>
      </c>
      <c r="B7956" s="10" t="s">
        <v>241</v>
      </c>
      <c r="C7956" s="10" t="s">
        <v>4743</v>
      </c>
      <c r="D7956" s="10" t="s">
        <v>4776</v>
      </c>
      <c r="E7956" s="11" t="s">
        <v>4775</v>
      </c>
      <c r="F7956" s="10" t="s">
        <v>416</v>
      </c>
      <c r="G7956" s="11" t="s">
        <v>417</v>
      </c>
      <c r="H7956" s="42">
        <v>3927.8676</v>
      </c>
      <c r="I7956" s="42">
        <v>14.8856570898588</v>
      </c>
      <c r="J7956" s="42">
        <v>2.96787689097548</v>
      </c>
      <c r="K7956" s="42">
        <v>17.8535339808343</v>
      </c>
      <c r="N7956" s="43"/>
    </row>
    <row r="7957" spans="1:14" x14ac:dyDescent="0.3">
      <c r="A7957" s="10" t="s">
        <v>9</v>
      </c>
      <c r="B7957" s="10" t="s">
        <v>241</v>
      </c>
      <c r="C7957" s="10" t="s">
        <v>4743</v>
      </c>
      <c r="D7957" s="10" t="s">
        <v>4776</v>
      </c>
      <c r="E7957" s="11" t="s">
        <v>4775</v>
      </c>
      <c r="F7957" s="10" t="s">
        <v>4746</v>
      </c>
      <c r="G7957" s="11" t="s">
        <v>4747</v>
      </c>
      <c r="H7957" s="42">
        <v>0</v>
      </c>
      <c r="I7957" s="42">
        <v>0</v>
      </c>
      <c r="J7957" s="42">
        <v>0</v>
      </c>
      <c r="K7957" s="42">
        <v>0</v>
      </c>
      <c r="N7957" s="43"/>
    </row>
    <row r="7958" spans="1:14" x14ac:dyDescent="0.3">
      <c r="A7958" s="10" t="s">
        <v>9</v>
      </c>
      <c r="B7958" s="10" t="s">
        <v>241</v>
      </c>
      <c r="C7958" s="10" t="s">
        <v>4743</v>
      </c>
      <c r="D7958" s="10" t="s">
        <v>4776</v>
      </c>
      <c r="E7958" s="11" t="s">
        <v>4775</v>
      </c>
      <c r="F7958" s="10" t="s">
        <v>4748</v>
      </c>
      <c r="G7958" s="11" t="s">
        <v>4749</v>
      </c>
      <c r="H7958" s="42">
        <v>16623.568500000001</v>
      </c>
      <c r="I7958" s="42">
        <v>52.583614088820802</v>
      </c>
      <c r="J7958" s="42">
        <v>0</v>
      </c>
      <c r="K7958" s="42">
        <v>52.583614088820802</v>
      </c>
      <c r="N7958" s="43"/>
    </row>
    <row r="7959" spans="1:14" x14ac:dyDescent="0.3">
      <c r="A7959" s="10" t="s">
        <v>9</v>
      </c>
      <c r="B7959" s="10" t="s">
        <v>241</v>
      </c>
      <c r="C7959" s="10" t="s">
        <v>4743</v>
      </c>
      <c r="D7959" s="10" t="s">
        <v>4835</v>
      </c>
      <c r="E7959" s="11" t="s">
        <v>4777</v>
      </c>
      <c r="F7959" s="10" t="s">
        <v>13</v>
      </c>
      <c r="G7959" s="11" t="s">
        <v>415</v>
      </c>
      <c r="H7959" s="42">
        <v>0</v>
      </c>
      <c r="I7959" s="42">
        <v>0</v>
      </c>
      <c r="J7959" s="42">
        <v>0</v>
      </c>
      <c r="K7959" s="42">
        <v>0</v>
      </c>
      <c r="N7959" s="43"/>
    </row>
    <row r="7960" spans="1:14" x14ac:dyDescent="0.3">
      <c r="A7960" s="10" t="s">
        <v>9</v>
      </c>
      <c r="B7960" s="10" t="s">
        <v>241</v>
      </c>
      <c r="C7960" s="10" t="s">
        <v>4743</v>
      </c>
      <c r="D7960" s="10" t="s">
        <v>4835</v>
      </c>
      <c r="E7960" s="11" t="s">
        <v>4777</v>
      </c>
      <c r="F7960" s="10" t="s">
        <v>416</v>
      </c>
      <c r="G7960" s="11" t="s">
        <v>417</v>
      </c>
      <c r="H7960" s="42">
        <v>8120.7502999999997</v>
      </c>
      <c r="I7960" s="42">
        <v>15.634740067945399</v>
      </c>
      <c r="J7960" s="42">
        <v>0</v>
      </c>
      <c r="K7960" s="42">
        <v>15.634740067945399</v>
      </c>
      <c r="N7960" s="43"/>
    </row>
    <row r="7961" spans="1:14" x14ac:dyDescent="0.3">
      <c r="A7961" s="10" t="s">
        <v>9</v>
      </c>
      <c r="B7961" s="10" t="s">
        <v>241</v>
      </c>
      <c r="C7961" s="10" t="s">
        <v>4743</v>
      </c>
      <c r="D7961" s="10" t="s">
        <v>4835</v>
      </c>
      <c r="E7961" s="11" t="s">
        <v>4777</v>
      </c>
      <c r="F7961" s="10" t="s">
        <v>4746</v>
      </c>
      <c r="G7961" s="11" t="s">
        <v>4747</v>
      </c>
      <c r="H7961" s="42">
        <v>0</v>
      </c>
      <c r="I7961" s="42">
        <v>0</v>
      </c>
      <c r="J7961" s="42">
        <v>0</v>
      </c>
      <c r="K7961" s="42">
        <v>0</v>
      </c>
      <c r="N7961" s="43"/>
    </row>
    <row r="7962" spans="1:14" x14ac:dyDescent="0.3">
      <c r="A7962" s="10" t="s">
        <v>9</v>
      </c>
      <c r="B7962" s="10" t="s">
        <v>241</v>
      </c>
      <c r="C7962" s="10" t="s">
        <v>4743</v>
      </c>
      <c r="D7962" s="10" t="s">
        <v>4835</v>
      </c>
      <c r="E7962" s="11" t="s">
        <v>4777</v>
      </c>
      <c r="F7962" s="10" t="s">
        <v>4748</v>
      </c>
      <c r="G7962" s="11" t="s">
        <v>4749</v>
      </c>
      <c r="H7962" s="42">
        <v>5819.1921000000002</v>
      </c>
      <c r="I7962" s="42">
        <v>9.5573294605809096</v>
      </c>
      <c r="J7962" s="42">
        <v>0</v>
      </c>
      <c r="K7962" s="42">
        <v>9.5573294605809096</v>
      </c>
      <c r="N7962" s="43"/>
    </row>
    <row r="7963" spans="1:14" x14ac:dyDescent="0.3">
      <c r="A7963" s="10" t="s">
        <v>9</v>
      </c>
      <c r="B7963" s="10" t="s">
        <v>241</v>
      </c>
      <c r="C7963" s="10" t="s">
        <v>4743</v>
      </c>
      <c r="D7963" s="10" t="s">
        <v>4835</v>
      </c>
      <c r="E7963" s="11" t="s">
        <v>4777</v>
      </c>
      <c r="F7963" s="10" t="s">
        <v>4760</v>
      </c>
      <c r="G7963" s="11" t="s">
        <v>4761</v>
      </c>
      <c r="H7963" s="42">
        <v>10516.6122</v>
      </c>
      <c r="I7963" s="42">
        <v>17.272282157676301</v>
      </c>
      <c r="J7963" s="42">
        <v>0</v>
      </c>
      <c r="K7963" s="42">
        <v>17.272282157676301</v>
      </c>
      <c r="N7963" s="43"/>
    </row>
    <row r="7964" spans="1:14" x14ac:dyDescent="0.3">
      <c r="A7964" s="10" t="s">
        <v>9</v>
      </c>
      <c r="B7964" s="10" t="s">
        <v>241</v>
      </c>
      <c r="C7964" s="10" t="s">
        <v>4779</v>
      </c>
      <c r="D7964" s="10" t="s">
        <v>6745</v>
      </c>
      <c r="E7964" s="11" t="s">
        <v>6746</v>
      </c>
      <c r="F7964" s="10" t="s">
        <v>416</v>
      </c>
      <c r="G7964" s="11" t="s">
        <v>417</v>
      </c>
      <c r="H7964" s="42">
        <v>19742.398399999998</v>
      </c>
      <c r="I7964" s="42">
        <v>106.18862089395</v>
      </c>
      <c r="J7964" s="42">
        <v>0</v>
      </c>
      <c r="K7964" s="42">
        <v>106.18862089395</v>
      </c>
      <c r="N7964" s="43"/>
    </row>
    <row r="7965" spans="1:14" x14ac:dyDescent="0.3">
      <c r="A7965" s="10" t="s">
        <v>9</v>
      </c>
      <c r="B7965" s="10" t="s">
        <v>241</v>
      </c>
      <c r="C7965" s="10" t="s">
        <v>4779</v>
      </c>
      <c r="D7965" s="10" t="s">
        <v>6745</v>
      </c>
      <c r="E7965" s="11" t="s">
        <v>6746</v>
      </c>
      <c r="F7965" s="10" t="s">
        <v>4731</v>
      </c>
      <c r="G7965" s="11" t="s">
        <v>4732</v>
      </c>
      <c r="H7965" s="42">
        <v>0</v>
      </c>
      <c r="I7965" s="42">
        <v>0</v>
      </c>
      <c r="J7965" s="42">
        <v>0</v>
      </c>
      <c r="K7965" s="42">
        <v>0</v>
      </c>
      <c r="N7965" s="43"/>
    </row>
    <row r="7966" spans="1:14" x14ac:dyDescent="0.3">
      <c r="A7966" s="10" t="s">
        <v>9</v>
      </c>
      <c r="B7966" s="10" t="s">
        <v>241</v>
      </c>
      <c r="C7966" s="10" t="s">
        <v>4779</v>
      </c>
      <c r="D7966" s="10" t="s">
        <v>6745</v>
      </c>
      <c r="E7966" s="11" t="s">
        <v>6746</v>
      </c>
      <c r="F7966" s="10" t="s">
        <v>4786</v>
      </c>
      <c r="G7966" s="11" t="s">
        <v>4787</v>
      </c>
      <c r="H7966" s="42">
        <v>0</v>
      </c>
      <c r="I7966" s="42">
        <v>0</v>
      </c>
      <c r="J7966" s="42">
        <v>0</v>
      </c>
      <c r="K7966" s="42">
        <v>0</v>
      </c>
      <c r="N7966" s="43"/>
    </row>
    <row r="7967" spans="1:14" x14ac:dyDescent="0.3">
      <c r="A7967" s="10" t="s">
        <v>9</v>
      </c>
      <c r="B7967" s="10" t="s">
        <v>241</v>
      </c>
      <c r="C7967" s="10" t="s">
        <v>4779</v>
      </c>
      <c r="D7967" s="10" t="s">
        <v>6745</v>
      </c>
      <c r="E7967" s="11" t="s">
        <v>6746</v>
      </c>
      <c r="F7967" s="10" t="s">
        <v>4788</v>
      </c>
      <c r="G7967" s="11" t="s">
        <v>4789</v>
      </c>
      <c r="H7967" s="42">
        <v>0</v>
      </c>
      <c r="I7967" s="42">
        <v>0</v>
      </c>
      <c r="J7967" s="42">
        <v>0</v>
      </c>
      <c r="K7967" s="42">
        <v>0</v>
      </c>
      <c r="N7967" s="43"/>
    </row>
    <row r="7968" spans="1:14" x14ac:dyDescent="0.3">
      <c r="A7968" s="10" t="s">
        <v>9</v>
      </c>
      <c r="B7968" s="10" t="s">
        <v>241</v>
      </c>
      <c r="C7968" s="10" t="s">
        <v>4779</v>
      </c>
      <c r="D7968" s="10" t="s">
        <v>6480</v>
      </c>
      <c r="E7968" s="11" t="s">
        <v>6747</v>
      </c>
      <c r="F7968" s="10" t="s">
        <v>13</v>
      </c>
      <c r="G7968" s="11" t="s">
        <v>415</v>
      </c>
      <c r="H7968" s="42">
        <v>0</v>
      </c>
      <c r="I7968" s="42">
        <v>0</v>
      </c>
      <c r="J7968" s="42">
        <v>0</v>
      </c>
      <c r="K7968" s="42">
        <v>0</v>
      </c>
      <c r="N7968" s="43"/>
    </row>
    <row r="7969" spans="1:14" x14ac:dyDescent="0.3">
      <c r="A7969" s="10" t="s">
        <v>9</v>
      </c>
      <c r="B7969" s="10" t="s">
        <v>241</v>
      </c>
      <c r="C7969" s="10" t="s">
        <v>4779</v>
      </c>
      <c r="D7969" s="10" t="s">
        <v>6480</v>
      </c>
      <c r="E7969" s="11" t="s">
        <v>6747</v>
      </c>
      <c r="F7969" s="10" t="s">
        <v>416</v>
      </c>
      <c r="G7969" s="11" t="s">
        <v>417</v>
      </c>
      <c r="H7969" s="42">
        <v>21701.999500000002</v>
      </c>
      <c r="I7969" s="42">
        <v>116.201384803134</v>
      </c>
      <c r="J7969" s="42">
        <v>0</v>
      </c>
      <c r="K7969" s="42">
        <v>116.201384803134</v>
      </c>
      <c r="N7969" s="43"/>
    </row>
    <row r="7970" spans="1:14" x14ac:dyDescent="0.3">
      <c r="A7970" s="10" t="s">
        <v>9</v>
      </c>
      <c r="B7970" s="10" t="s">
        <v>241</v>
      </c>
      <c r="C7970" s="10" t="s">
        <v>4779</v>
      </c>
      <c r="D7970" s="10" t="s">
        <v>6480</v>
      </c>
      <c r="E7970" s="11" t="s">
        <v>6747</v>
      </c>
      <c r="F7970" s="10" t="s">
        <v>4731</v>
      </c>
      <c r="G7970" s="11" t="s">
        <v>4732</v>
      </c>
      <c r="H7970" s="42">
        <v>0</v>
      </c>
      <c r="I7970" s="42">
        <v>0</v>
      </c>
      <c r="J7970" s="42">
        <v>0</v>
      </c>
      <c r="K7970" s="42">
        <v>0</v>
      </c>
      <c r="N7970" s="43"/>
    </row>
    <row r="7971" spans="1:14" x14ac:dyDescent="0.3">
      <c r="A7971" s="10" t="s">
        <v>9</v>
      </c>
      <c r="B7971" s="10" t="s">
        <v>241</v>
      </c>
      <c r="C7971" s="10" t="s">
        <v>4779</v>
      </c>
      <c r="D7971" s="10" t="s">
        <v>6480</v>
      </c>
      <c r="E7971" s="11" t="s">
        <v>6747</v>
      </c>
      <c r="F7971" s="10" t="s">
        <v>4786</v>
      </c>
      <c r="G7971" s="11" t="s">
        <v>4787</v>
      </c>
      <c r="H7971" s="42">
        <v>0</v>
      </c>
      <c r="I7971" s="42">
        <v>0</v>
      </c>
      <c r="J7971" s="42">
        <v>0</v>
      </c>
      <c r="K7971" s="42">
        <v>0</v>
      </c>
      <c r="N7971" s="43"/>
    </row>
    <row r="7972" spans="1:14" x14ac:dyDescent="0.3">
      <c r="A7972" s="10" t="s">
        <v>9</v>
      </c>
      <c r="B7972" s="10" t="s">
        <v>241</v>
      </c>
      <c r="C7972" s="10" t="s">
        <v>4779</v>
      </c>
      <c r="D7972" s="10" t="s">
        <v>6480</v>
      </c>
      <c r="E7972" s="11" t="s">
        <v>6747</v>
      </c>
      <c r="F7972" s="10" t="s">
        <v>4788</v>
      </c>
      <c r="G7972" s="11" t="s">
        <v>4789</v>
      </c>
      <c r="H7972" s="42">
        <v>0</v>
      </c>
      <c r="I7972" s="42">
        <v>0</v>
      </c>
      <c r="J7972" s="42">
        <v>0</v>
      </c>
      <c r="K7972" s="42">
        <v>0</v>
      </c>
      <c r="N7972" s="43"/>
    </row>
    <row r="7973" spans="1:14" x14ac:dyDescent="0.3">
      <c r="A7973" s="10" t="s">
        <v>9</v>
      </c>
      <c r="B7973" s="10" t="s">
        <v>241</v>
      </c>
      <c r="C7973" s="10" t="s">
        <v>4779</v>
      </c>
      <c r="D7973" s="10" t="s">
        <v>6484</v>
      </c>
      <c r="E7973" s="11" t="s">
        <v>6748</v>
      </c>
      <c r="F7973" s="10" t="s">
        <v>416</v>
      </c>
      <c r="G7973" s="11" t="s">
        <v>417</v>
      </c>
      <c r="H7973" s="42">
        <v>68322.029399999999</v>
      </c>
      <c r="I7973" s="42">
        <v>290.80073291050002</v>
      </c>
      <c r="J7973" s="42">
        <v>6088.4652062281903</v>
      </c>
      <c r="K7973" s="42">
        <v>6379.2659391386896</v>
      </c>
      <c r="N7973" s="43"/>
    </row>
    <row r="7974" spans="1:14" x14ac:dyDescent="0.3">
      <c r="A7974" s="10" t="s">
        <v>9</v>
      </c>
      <c r="B7974" s="10" t="s">
        <v>241</v>
      </c>
      <c r="C7974" s="10" t="s">
        <v>4779</v>
      </c>
      <c r="D7974" s="10" t="s">
        <v>6484</v>
      </c>
      <c r="E7974" s="11" t="s">
        <v>6748</v>
      </c>
      <c r="F7974" s="10" t="s">
        <v>4731</v>
      </c>
      <c r="G7974" s="11" t="s">
        <v>4732</v>
      </c>
      <c r="H7974" s="42">
        <v>0</v>
      </c>
      <c r="I7974" s="42">
        <v>0</v>
      </c>
      <c r="J7974" s="42">
        <v>0</v>
      </c>
      <c r="K7974" s="42">
        <v>0</v>
      </c>
      <c r="N7974" s="43"/>
    </row>
    <row r="7975" spans="1:14" x14ac:dyDescent="0.3">
      <c r="A7975" s="10" t="s">
        <v>9</v>
      </c>
      <c r="B7975" s="10" t="s">
        <v>241</v>
      </c>
      <c r="C7975" s="10" t="s">
        <v>4779</v>
      </c>
      <c r="D7975" s="10" t="s">
        <v>6484</v>
      </c>
      <c r="E7975" s="11" t="s">
        <v>6748</v>
      </c>
      <c r="F7975" s="10" t="s">
        <v>4786</v>
      </c>
      <c r="G7975" s="11" t="s">
        <v>4787</v>
      </c>
      <c r="H7975" s="42">
        <v>0</v>
      </c>
      <c r="I7975" s="42">
        <v>0</v>
      </c>
      <c r="J7975" s="42">
        <v>0</v>
      </c>
      <c r="K7975" s="42">
        <v>0</v>
      </c>
      <c r="N7975" s="43"/>
    </row>
    <row r="7976" spans="1:14" x14ac:dyDescent="0.3">
      <c r="A7976" s="10" t="s">
        <v>9</v>
      </c>
      <c r="B7976" s="10" t="s">
        <v>241</v>
      </c>
      <c r="C7976" s="10" t="s">
        <v>4779</v>
      </c>
      <c r="D7976" s="10" t="s">
        <v>6484</v>
      </c>
      <c r="E7976" s="11" t="s">
        <v>6748</v>
      </c>
      <c r="F7976" s="10" t="s">
        <v>4748</v>
      </c>
      <c r="G7976" s="11" t="s">
        <v>4749</v>
      </c>
      <c r="H7976" s="42">
        <v>19674.362499999999</v>
      </c>
      <c r="I7976" s="42">
        <v>83.740472534401604</v>
      </c>
      <c r="J7976" s="42">
        <v>1753.2657097385199</v>
      </c>
      <c r="K7976" s="42">
        <v>1837.0061822729199</v>
      </c>
      <c r="N7976" s="43"/>
    </row>
    <row r="7977" spans="1:14" x14ac:dyDescent="0.3">
      <c r="A7977" s="10" t="s">
        <v>9</v>
      </c>
      <c r="B7977" s="10" t="s">
        <v>241</v>
      </c>
      <c r="C7977" s="10" t="s">
        <v>4779</v>
      </c>
      <c r="D7977" s="10" t="s">
        <v>6484</v>
      </c>
      <c r="E7977" s="11" t="s">
        <v>6748</v>
      </c>
      <c r="F7977" s="10" t="s">
        <v>4859</v>
      </c>
      <c r="G7977" s="11" t="s">
        <v>4860</v>
      </c>
      <c r="H7977" s="42">
        <v>9837.1812000000009</v>
      </c>
      <c r="I7977" s="42">
        <v>41.870236267200802</v>
      </c>
      <c r="J7977" s="42">
        <v>876.632854869261</v>
      </c>
      <c r="K7977" s="42">
        <v>918.50309113646199</v>
      </c>
      <c r="N7977" s="43"/>
    </row>
    <row r="7978" spans="1:14" x14ac:dyDescent="0.3">
      <c r="A7978" s="10" t="s">
        <v>9</v>
      </c>
      <c r="B7978" s="10" t="s">
        <v>241</v>
      </c>
      <c r="C7978" s="10" t="s">
        <v>4779</v>
      </c>
      <c r="D7978" s="10" t="s">
        <v>6484</v>
      </c>
      <c r="E7978" s="11" t="s">
        <v>6748</v>
      </c>
      <c r="F7978" s="10" t="s">
        <v>71</v>
      </c>
      <c r="G7978" s="11" t="s">
        <v>4778</v>
      </c>
      <c r="H7978" s="42">
        <v>2885.8786</v>
      </c>
      <c r="I7978" s="42">
        <v>12.2832357850228</v>
      </c>
      <c r="J7978" s="42">
        <v>257.17285148667497</v>
      </c>
      <c r="K7978" s="42">
        <v>269.45608727169798</v>
      </c>
      <c r="N7978" s="43"/>
    </row>
    <row r="7979" spans="1:14" x14ac:dyDescent="0.3">
      <c r="A7979" s="10" t="s">
        <v>9</v>
      </c>
      <c r="B7979" s="10" t="s">
        <v>241</v>
      </c>
      <c r="C7979" s="10" t="s">
        <v>4779</v>
      </c>
      <c r="D7979" s="10" t="s">
        <v>6484</v>
      </c>
      <c r="E7979" s="11" t="s">
        <v>6748</v>
      </c>
      <c r="F7979" s="10" t="s">
        <v>4788</v>
      </c>
      <c r="G7979" s="11" t="s">
        <v>4789</v>
      </c>
      <c r="H7979" s="42">
        <v>0</v>
      </c>
      <c r="I7979" s="42">
        <v>0</v>
      </c>
      <c r="J7979" s="42">
        <v>0</v>
      </c>
      <c r="K7979" s="42">
        <v>0</v>
      </c>
      <c r="N7979" s="43"/>
    </row>
    <row r="7980" spans="1:14" x14ac:dyDescent="0.3">
      <c r="A7980" s="10" t="s">
        <v>9</v>
      </c>
      <c r="B7980" s="10" t="s">
        <v>241</v>
      </c>
      <c r="C7980" s="10" t="s">
        <v>4779</v>
      </c>
      <c r="D7980" s="10" t="s">
        <v>6484</v>
      </c>
      <c r="E7980" s="11" t="s">
        <v>6748</v>
      </c>
      <c r="F7980" s="10" t="s">
        <v>4741</v>
      </c>
      <c r="G7980" s="11" t="s">
        <v>4742</v>
      </c>
      <c r="H7980" s="42">
        <v>2393.4468999999999</v>
      </c>
      <c r="I7980" s="42">
        <v>10.187286821705399</v>
      </c>
      <c r="J7980" s="42">
        <v>213.29018238379001</v>
      </c>
      <c r="K7980" s="42">
        <v>223.477469205495</v>
      </c>
      <c r="N7980" s="43"/>
    </row>
    <row r="7981" spans="1:14" x14ac:dyDescent="0.3">
      <c r="A7981" s="10" t="s">
        <v>9</v>
      </c>
      <c r="B7981" s="10" t="s">
        <v>241</v>
      </c>
      <c r="C7981" s="10" t="s">
        <v>4779</v>
      </c>
      <c r="D7981" s="10" t="s">
        <v>6484</v>
      </c>
      <c r="E7981" s="11" t="s">
        <v>6748</v>
      </c>
      <c r="F7981" s="10" t="s">
        <v>5033</v>
      </c>
      <c r="G7981" s="11" t="s">
        <v>5034</v>
      </c>
      <c r="H7981" s="42">
        <v>12322.2433</v>
      </c>
      <c r="I7981" s="42">
        <v>52.447467082081502</v>
      </c>
      <c r="J7981" s="42">
        <v>0</v>
      </c>
      <c r="K7981" s="42">
        <v>52.447467082081502</v>
      </c>
      <c r="N7981" s="43"/>
    </row>
    <row r="7982" spans="1:14" x14ac:dyDescent="0.3">
      <c r="A7982" s="10" t="s">
        <v>9</v>
      </c>
      <c r="B7982" s="10" t="s">
        <v>241</v>
      </c>
      <c r="C7982" s="10" t="s">
        <v>4779</v>
      </c>
      <c r="D7982" s="10" t="s">
        <v>6490</v>
      </c>
      <c r="E7982" s="11" t="s">
        <v>6749</v>
      </c>
      <c r="F7982" s="10" t="s">
        <v>416</v>
      </c>
      <c r="G7982" s="11" t="s">
        <v>417</v>
      </c>
      <c r="H7982" s="42">
        <v>297267.16979999997</v>
      </c>
      <c r="I7982" s="42">
        <v>3085.8025701865599</v>
      </c>
      <c r="J7982" s="42">
        <v>4261.6036958884297</v>
      </c>
      <c r="K7982" s="42">
        <v>7347.4062660749896</v>
      </c>
      <c r="N7982" s="43"/>
    </row>
    <row r="7983" spans="1:14" x14ac:dyDescent="0.3">
      <c r="A7983" s="10" t="s">
        <v>9</v>
      </c>
      <c r="B7983" s="10" t="s">
        <v>241</v>
      </c>
      <c r="C7983" s="10" t="s">
        <v>4779</v>
      </c>
      <c r="D7983" s="10" t="s">
        <v>6490</v>
      </c>
      <c r="E7983" s="11" t="s">
        <v>6749</v>
      </c>
      <c r="F7983" s="10" t="s">
        <v>4731</v>
      </c>
      <c r="G7983" s="11" t="s">
        <v>4732</v>
      </c>
      <c r="H7983" s="42">
        <v>0</v>
      </c>
      <c r="I7983" s="42">
        <v>0</v>
      </c>
      <c r="J7983" s="42">
        <v>0</v>
      </c>
      <c r="K7983" s="42">
        <v>0</v>
      </c>
      <c r="N7983" s="43"/>
    </row>
    <row r="7984" spans="1:14" x14ac:dyDescent="0.3">
      <c r="A7984" s="10" t="s">
        <v>9</v>
      </c>
      <c r="B7984" s="10" t="s">
        <v>241</v>
      </c>
      <c r="C7984" s="10" t="s">
        <v>4779</v>
      </c>
      <c r="D7984" s="10" t="s">
        <v>6490</v>
      </c>
      <c r="E7984" s="11" t="s">
        <v>6749</v>
      </c>
      <c r="F7984" s="10" t="s">
        <v>4786</v>
      </c>
      <c r="G7984" s="11" t="s">
        <v>4787</v>
      </c>
      <c r="H7984" s="42">
        <v>0</v>
      </c>
      <c r="I7984" s="42">
        <v>0</v>
      </c>
      <c r="J7984" s="42">
        <v>0</v>
      </c>
      <c r="K7984" s="42">
        <v>0</v>
      </c>
      <c r="N7984" s="43"/>
    </row>
    <row r="7985" spans="1:14" x14ac:dyDescent="0.3">
      <c r="A7985" s="10" t="s">
        <v>9</v>
      </c>
      <c r="B7985" s="10" t="s">
        <v>241</v>
      </c>
      <c r="C7985" s="10" t="s">
        <v>4779</v>
      </c>
      <c r="D7985" s="10" t="s">
        <v>6490</v>
      </c>
      <c r="E7985" s="11" t="s">
        <v>6749</v>
      </c>
      <c r="F7985" s="10" t="s">
        <v>4859</v>
      </c>
      <c r="G7985" s="11" t="s">
        <v>4860</v>
      </c>
      <c r="H7985" s="42">
        <v>49544.528299999998</v>
      </c>
      <c r="I7985" s="42">
        <v>514.30042836442703</v>
      </c>
      <c r="J7985" s="42">
        <v>710.26728264807105</v>
      </c>
      <c r="K7985" s="42">
        <v>1224.5677110125</v>
      </c>
      <c r="N7985" s="43"/>
    </row>
    <row r="7986" spans="1:14" x14ac:dyDescent="0.3">
      <c r="A7986" s="10" t="s">
        <v>9</v>
      </c>
      <c r="B7986" s="10" t="s">
        <v>241</v>
      </c>
      <c r="C7986" s="10" t="s">
        <v>4779</v>
      </c>
      <c r="D7986" s="10" t="s">
        <v>6490</v>
      </c>
      <c r="E7986" s="11" t="s">
        <v>6749</v>
      </c>
      <c r="F7986" s="10" t="s">
        <v>5526</v>
      </c>
      <c r="G7986" s="11" t="s">
        <v>5527</v>
      </c>
      <c r="H7986" s="42">
        <v>74288.927100000001</v>
      </c>
      <c r="I7986" s="42">
        <v>771.16138471291401</v>
      </c>
      <c r="J7986" s="42">
        <v>1065.00144856004</v>
      </c>
      <c r="K7986" s="42">
        <v>1836.1628332729599</v>
      </c>
      <c r="N7986" s="43"/>
    </row>
    <row r="7987" spans="1:14" x14ac:dyDescent="0.3">
      <c r="A7987" s="10" t="s">
        <v>9</v>
      </c>
      <c r="B7987" s="10" t="s">
        <v>241</v>
      </c>
      <c r="C7987" s="10" t="s">
        <v>4779</v>
      </c>
      <c r="D7987" s="10" t="s">
        <v>6490</v>
      </c>
      <c r="E7987" s="11" t="s">
        <v>6749</v>
      </c>
      <c r="F7987" s="10" t="s">
        <v>71</v>
      </c>
      <c r="G7987" s="11" t="s">
        <v>4778</v>
      </c>
      <c r="H7987" s="42">
        <v>22292.251199999999</v>
      </c>
      <c r="I7987" s="42">
        <v>231.40626698061899</v>
      </c>
      <c r="J7987" s="42">
        <v>319.58032965042599</v>
      </c>
      <c r="K7987" s="42">
        <v>550.98659663104502</v>
      </c>
      <c r="N7987" s="43"/>
    </row>
    <row r="7988" spans="1:14" x14ac:dyDescent="0.3">
      <c r="A7988" s="10" t="s">
        <v>9</v>
      </c>
      <c r="B7988" s="10" t="s">
        <v>241</v>
      </c>
      <c r="C7988" s="10" t="s">
        <v>4779</v>
      </c>
      <c r="D7988" s="10" t="s">
        <v>6490</v>
      </c>
      <c r="E7988" s="11" t="s">
        <v>6749</v>
      </c>
      <c r="F7988" s="10" t="s">
        <v>4788</v>
      </c>
      <c r="G7988" s="11" t="s">
        <v>4789</v>
      </c>
      <c r="H7988" s="42">
        <v>0</v>
      </c>
      <c r="I7988" s="42">
        <v>0</v>
      </c>
      <c r="J7988" s="42">
        <v>0</v>
      </c>
      <c r="K7988" s="42">
        <v>0</v>
      </c>
      <c r="N7988" s="43"/>
    </row>
    <row r="7989" spans="1:14" x14ac:dyDescent="0.3">
      <c r="A7989" s="10" t="s">
        <v>9</v>
      </c>
      <c r="B7989" s="10" t="s">
        <v>241</v>
      </c>
      <c r="C7989" s="10" t="s">
        <v>4779</v>
      </c>
      <c r="D7989" s="10" t="s">
        <v>6490</v>
      </c>
      <c r="E7989" s="11" t="s">
        <v>6749</v>
      </c>
      <c r="F7989" s="10" t="s">
        <v>4741</v>
      </c>
      <c r="G7989" s="11" t="s">
        <v>4742</v>
      </c>
      <c r="H7989" s="42">
        <v>8972.6311000000005</v>
      </c>
      <c r="I7989" s="42">
        <v>93.1410224596993</v>
      </c>
      <c r="J7989" s="42">
        <v>128.63108268429599</v>
      </c>
      <c r="K7989" s="42">
        <v>221.77210514399599</v>
      </c>
      <c r="N7989" s="43"/>
    </row>
    <row r="7990" spans="1:14" x14ac:dyDescent="0.3">
      <c r="A7990" s="10" t="s">
        <v>9</v>
      </c>
      <c r="B7990" s="10" t="s">
        <v>241</v>
      </c>
      <c r="C7990" s="10" t="s">
        <v>4779</v>
      </c>
      <c r="D7990" s="10" t="s">
        <v>6750</v>
      </c>
      <c r="E7990" s="11" t="s">
        <v>6751</v>
      </c>
      <c r="F7990" s="10" t="s">
        <v>13</v>
      </c>
      <c r="G7990" s="11" t="s">
        <v>415</v>
      </c>
      <c r="H7990" s="42">
        <v>0</v>
      </c>
      <c r="I7990" s="42">
        <v>0</v>
      </c>
      <c r="J7990" s="42">
        <v>0</v>
      </c>
      <c r="K7990" s="42">
        <v>0</v>
      </c>
      <c r="N7990" s="43"/>
    </row>
    <row r="7991" spans="1:14" x14ac:dyDescent="0.3">
      <c r="A7991" s="10" t="s">
        <v>9</v>
      </c>
      <c r="B7991" s="10" t="s">
        <v>241</v>
      </c>
      <c r="C7991" s="10" t="s">
        <v>4779</v>
      </c>
      <c r="D7991" s="10" t="s">
        <v>6750</v>
      </c>
      <c r="E7991" s="11" t="s">
        <v>6751</v>
      </c>
      <c r="F7991" s="10" t="s">
        <v>416</v>
      </c>
      <c r="G7991" s="11" t="s">
        <v>417</v>
      </c>
      <c r="H7991" s="42">
        <v>53129.792300000001</v>
      </c>
      <c r="I7991" s="42">
        <v>154.541628997076</v>
      </c>
      <c r="J7991" s="42">
        <v>229.31131387200099</v>
      </c>
      <c r="K7991" s="42">
        <v>383.85294286907703</v>
      </c>
      <c r="N7991" s="43"/>
    </row>
    <row r="7992" spans="1:14" x14ac:dyDescent="0.3">
      <c r="A7992" s="10" t="s">
        <v>9</v>
      </c>
      <c r="B7992" s="10" t="s">
        <v>241</v>
      </c>
      <c r="C7992" s="10" t="s">
        <v>4779</v>
      </c>
      <c r="D7992" s="10" t="s">
        <v>6750</v>
      </c>
      <c r="E7992" s="11" t="s">
        <v>6751</v>
      </c>
      <c r="F7992" s="10" t="s">
        <v>4731</v>
      </c>
      <c r="G7992" s="11" t="s">
        <v>4732</v>
      </c>
      <c r="H7992" s="42">
        <v>0</v>
      </c>
      <c r="I7992" s="42">
        <v>0</v>
      </c>
      <c r="J7992" s="42">
        <v>0</v>
      </c>
      <c r="K7992" s="42">
        <v>0</v>
      </c>
      <c r="N7992" s="43"/>
    </row>
    <row r="7993" spans="1:14" x14ac:dyDescent="0.3">
      <c r="A7993" s="10" t="s">
        <v>9</v>
      </c>
      <c r="B7993" s="10" t="s">
        <v>241</v>
      </c>
      <c r="C7993" s="10" t="s">
        <v>4779</v>
      </c>
      <c r="D7993" s="10" t="s">
        <v>6750</v>
      </c>
      <c r="E7993" s="11" t="s">
        <v>6751</v>
      </c>
      <c r="F7993" s="10" t="s">
        <v>4786</v>
      </c>
      <c r="G7993" s="11" t="s">
        <v>4787</v>
      </c>
      <c r="H7993" s="42">
        <v>0</v>
      </c>
      <c r="I7993" s="42">
        <v>0</v>
      </c>
      <c r="J7993" s="42">
        <v>0</v>
      </c>
      <c r="K7993" s="42">
        <v>0</v>
      </c>
      <c r="N7993" s="43"/>
    </row>
    <row r="7994" spans="1:14" x14ac:dyDescent="0.3">
      <c r="A7994" s="10" t="s">
        <v>9</v>
      </c>
      <c r="B7994" s="10" t="s">
        <v>241</v>
      </c>
      <c r="C7994" s="10" t="s">
        <v>4779</v>
      </c>
      <c r="D7994" s="10" t="s">
        <v>6750</v>
      </c>
      <c r="E7994" s="11" t="s">
        <v>6751</v>
      </c>
      <c r="F7994" s="10" t="s">
        <v>4794</v>
      </c>
      <c r="G7994" s="11" t="s">
        <v>4795</v>
      </c>
      <c r="H7994" s="42">
        <v>246.3861</v>
      </c>
      <c r="I7994" s="42">
        <v>0.71667703160532803</v>
      </c>
      <c r="J7994" s="42">
        <v>1.06341671694435</v>
      </c>
      <c r="K7994" s="42">
        <v>1.7800937485496799</v>
      </c>
      <c r="N7994" s="43"/>
    </row>
    <row r="7995" spans="1:14" x14ac:dyDescent="0.3">
      <c r="A7995" s="10" t="s">
        <v>9</v>
      </c>
      <c r="B7995" s="10" t="s">
        <v>241</v>
      </c>
      <c r="C7995" s="10" t="s">
        <v>4779</v>
      </c>
      <c r="D7995" s="10" t="s">
        <v>6750</v>
      </c>
      <c r="E7995" s="11" t="s">
        <v>6751</v>
      </c>
      <c r="F7995" s="10" t="s">
        <v>4788</v>
      </c>
      <c r="G7995" s="11" t="s">
        <v>4789</v>
      </c>
      <c r="H7995" s="42">
        <v>0</v>
      </c>
      <c r="I7995" s="42">
        <v>0</v>
      </c>
      <c r="J7995" s="42">
        <v>0</v>
      </c>
      <c r="K7995" s="42">
        <v>0</v>
      </c>
      <c r="N7995" s="43"/>
    </row>
    <row r="7996" spans="1:14" x14ac:dyDescent="0.3">
      <c r="A7996" s="10" t="s">
        <v>9</v>
      </c>
      <c r="B7996" s="10" t="s">
        <v>241</v>
      </c>
      <c r="C7996" s="10" t="s">
        <v>4779</v>
      </c>
      <c r="D7996" s="10" t="s">
        <v>6750</v>
      </c>
      <c r="E7996" s="11" t="s">
        <v>6751</v>
      </c>
      <c r="F7996" s="10" t="s">
        <v>4741</v>
      </c>
      <c r="G7996" s="11" t="s">
        <v>4742</v>
      </c>
      <c r="H7996" s="42">
        <v>1814.2973</v>
      </c>
      <c r="I7996" s="42">
        <v>5.27734905091196</v>
      </c>
      <c r="J7996" s="42">
        <v>7.8306140065902401</v>
      </c>
      <c r="K7996" s="42">
        <v>13.1079630575022</v>
      </c>
      <c r="N7996" s="43"/>
    </row>
    <row r="7997" spans="1:14" x14ac:dyDescent="0.3">
      <c r="A7997" s="10" t="s">
        <v>9</v>
      </c>
      <c r="B7997" s="10" t="s">
        <v>241</v>
      </c>
      <c r="C7997" s="10" t="s">
        <v>4779</v>
      </c>
      <c r="D7997" s="10" t="s">
        <v>6139</v>
      </c>
      <c r="E7997" s="11" t="s">
        <v>6752</v>
      </c>
      <c r="F7997" s="10" t="s">
        <v>416</v>
      </c>
      <c r="G7997" s="11" t="s">
        <v>417</v>
      </c>
      <c r="H7997" s="42">
        <v>5986.0712999999996</v>
      </c>
      <c r="I7997" s="42">
        <v>64.2853172961794</v>
      </c>
      <c r="J7997" s="42">
        <v>0</v>
      </c>
      <c r="K7997" s="42">
        <v>64.2853172961794</v>
      </c>
      <c r="N7997" s="43"/>
    </row>
    <row r="7998" spans="1:14" x14ac:dyDescent="0.3">
      <c r="A7998" s="10" t="s">
        <v>9</v>
      </c>
      <c r="B7998" s="10" t="s">
        <v>241</v>
      </c>
      <c r="C7998" s="10" t="s">
        <v>4779</v>
      </c>
      <c r="D7998" s="10" t="s">
        <v>6139</v>
      </c>
      <c r="E7998" s="11" t="s">
        <v>6752</v>
      </c>
      <c r="F7998" s="10" t="s">
        <v>4731</v>
      </c>
      <c r="G7998" s="11" t="s">
        <v>4732</v>
      </c>
      <c r="H7998" s="42">
        <v>0</v>
      </c>
      <c r="I7998" s="42">
        <v>0</v>
      </c>
      <c r="J7998" s="42">
        <v>0</v>
      </c>
      <c r="K7998" s="42">
        <v>0</v>
      </c>
      <c r="N7998" s="43"/>
    </row>
    <row r="7999" spans="1:14" x14ac:dyDescent="0.3">
      <c r="A7999" s="10" t="s">
        <v>9</v>
      </c>
      <c r="B7999" s="10" t="s">
        <v>241</v>
      </c>
      <c r="C7999" s="10" t="s">
        <v>4779</v>
      </c>
      <c r="D7999" s="10" t="s">
        <v>6139</v>
      </c>
      <c r="E7999" s="11" t="s">
        <v>6752</v>
      </c>
      <c r="F7999" s="10" t="s">
        <v>4786</v>
      </c>
      <c r="G7999" s="11" t="s">
        <v>4787</v>
      </c>
      <c r="H7999" s="42">
        <v>0</v>
      </c>
      <c r="I7999" s="42">
        <v>0</v>
      </c>
      <c r="J7999" s="42">
        <v>0</v>
      </c>
      <c r="K7999" s="42">
        <v>0</v>
      </c>
      <c r="N7999" s="43"/>
    </row>
    <row r="8000" spans="1:14" x14ac:dyDescent="0.3">
      <c r="A8000" s="10" t="s">
        <v>9</v>
      </c>
      <c r="B8000" s="10" t="s">
        <v>241</v>
      </c>
      <c r="C8000" s="10" t="s">
        <v>4779</v>
      </c>
      <c r="D8000" s="10" t="s">
        <v>6139</v>
      </c>
      <c r="E8000" s="11" t="s">
        <v>6752</v>
      </c>
      <c r="F8000" s="10" t="s">
        <v>4788</v>
      </c>
      <c r="G8000" s="11" t="s">
        <v>4789</v>
      </c>
      <c r="H8000" s="42">
        <v>0</v>
      </c>
      <c r="I8000" s="42">
        <v>0</v>
      </c>
      <c r="J8000" s="42">
        <v>0</v>
      </c>
      <c r="K8000" s="42">
        <v>0</v>
      </c>
      <c r="N8000" s="43"/>
    </row>
    <row r="8001" spans="1:14" x14ac:dyDescent="0.3">
      <c r="A8001" s="10" t="s">
        <v>9</v>
      </c>
      <c r="B8001" s="10" t="s">
        <v>241</v>
      </c>
      <c r="C8001" s="10" t="s">
        <v>11</v>
      </c>
      <c r="D8001" s="10" t="s">
        <v>246</v>
      </c>
      <c r="E8001" s="11" t="s">
        <v>463</v>
      </c>
      <c r="F8001" s="10" t="s">
        <v>13</v>
      </c>
      <c r="G8001" s="11" t="s">
        <v>415</v>
      </c>
      <c r="H8001" s="42">
        <v>0</v>
      </c>
      <c r="I8001" s="42">
        <v>0</v>
      </c>
      <c r="J8001" s="42">
        <v>0</v>
      </c>
      <c r="K8001" s="42">
        <v>0</v>
      </c>
      <c r="N8001" s="43"/>
    </row>
    <row r="8002" spans="1:14" x14ac:dyDescent="0.3">
      <c r="A8002" s="10" t="s">
        <v>9</v>
      </c>
      <c r="B8002" s="10" t="s">
        <v>241</v>
      </c>
      <c r="C8002" s="10" t="s">
        <v>11</v>
      </c>
      <c r="D8002" s="10" t="s">
        <v>246</v>
      </c>
      <c r="E8002" s="11" t="s">
        <v>463</v>
      </c>
      <c r="F8002" s="10" t="s">
        <v>15</v>
      </c>
      <c r="G8002" s="11" t="s">
        <v>418</v>
      </c>
      <c r="H8002" s="42">
        <v>175426.7831</v>
      </c>
      <c r="I8002" s="42">
        <v>497.52296130854597</v>
      </c>
      <c r="J8002" s="42">
        <v>0</v>
      </c>
      <c r="K8002" s="42">
        <v>497.52296130854597</v>
      </c>
      <c r="N8002" s="43"/>
    </row>
    <row r="8003" spans="1:14" x14ac:dyDescent="0.3">
      <c r="A8003" s="10" t="s">
        <v>9</v>
      </c>
      <c r="B8003" s="10" t="s">
        <v>241</v>
      </c>
      <c r="C8003" s="10" t="s">
        <v>11</v>
      </c>
      <c r="D8003" s="10" t="s">
        <v>246</v>
      </c>
      <c r="E8003" s="11" t="s">
        <v>463</v>
      </c>
      <c r="F8003" s="10" t="s">
        <v>17</v>
      </c>
      <c r="G8003" s="11" t="s">
        <v>4798</v>
      </c>
      <c r="H8003" s="42">
        <v>0</v>
      </c>
      <c r="I8003" s="42">
        <v>0</v>
      </c>
      <c r="J8003" s="42">
        <v>0</v>
      </c>
      <c r="K8003" s="42">
        <v>0</v>
      </c>
      <c r="N8003" s="43"/>
    </row>
    <row r="8004" spans="1:14" x14ac:dyDescent="0.3">
      <c r="A8004" s="10" t="s">
        <v>9</v>
      </c>
      <c r="B8004" s="10" t="s">
        <v>241</v>
      </c>
      <c r="C8004" s="10" t="s">
        <v>11</v>
      </c>
      <c r="D8004" s="10" t="s">
        <v>246</v>
      </c>
      <c r="E8004" s="11" t="s">
        <v>463</v>
      </c>
      <c r="F8004" s="10" t="s">
        <v>18</v>
      </c>
      <c r="G8004" s="11" t="s">
        <v>4799</v>
      </c>
      <c r="H8004" s="42">
        <v>403818.1655</v>
      </c>
      <c r="I8004" s="42">
        <v>1145.2573316691801</v>
      </c>
      <c r="J8004" s="42">
        <v>0</v>
      </c>
      <c r="K8004" s="42">
        <v>1145.2573316691801</v>
      </c>
      <c r="N8004" s="43"/>
    </row>
    <row r="8005" spans="1:14" x14ac:dyDescent="0.3">
      <c r="A8005" s="10" t="s">
        <v>9</v>
      </c>
      <c r="B8005" s="10" t="s">
        <v>241</v>
      </c>
      <c r="C8005" s="10" t="s">
        <v>11</v>
      </c>
      <c r="D8005" s="10" t="s">
        <v>245</v>
      </c>
      <c r="E8005" s="11" t="s">
        <v>3040</v>
      </c>
      <c r="F8005" s="10" t="s">
        <v>13</v>
      </c>
      <c r="G8005" s="11" t="s">
        <v>415</v>
      </c>
      <c r="H8005" s="42">
        <v>0</v>
      </c>
      <c r="I8005" s="42">
        <v>0</v>
      </c>
      <c r="J8005" s="42">
        <v>0</v>
      </c>
      <c r="K8005" s="42">
        <v>0</v>
      </c>
      <c r="N8005" s="43"/>
    </row>
    <row r="8006" spans="1:14" x14ac:dyDescent="0.3">
      <c r="A8006" s="10" t="s">
        <v>9</v>
      </c>
      <c r="B8006" s="10" t="s">
        <v>241</v>
      </c>
      <c r="C8006" s="10" t="s">
        <v>11</v>
      </c>
      <c r="D8006" s="10" t="s">
        <v>245</v>
      </c>
      <c r="E8006" s="11" t="s">
        <v>3040</v>
      </c>
      <c r="F8006" s="10" t="s">
        <v>15</v>
      </c>
      <c r="G8006" s="11" t="s">
        <v>418</v>
      </c>
      <c r="H8006" s="42">
        <v>912038.26969999995</v>
      </c>
      <c r="I8006" s="42">
        <v>3221.4383371489098</v>
      </c>
      <c r="J8006" s="42">
        <v>0</v>
      </c>
      <c r="K8006" s="42">
        <v>3221.4383371489098</v>
      </c>
      <c r="N8006" s="43"/>
    </row>
    <row r="8007" spans="1:14" x14ac:dyDescent="0.3">
      <c r="A8007" s="10" t="s">
        <v>9</v>
      </c>
      <c r="B8007" s="10" t="s">
        <v>241</v>
      </c>
      <c r="C8007" s="10" t="s">
        <v>11</v>
      </c>
      <c r="D8007" s="10" t="s">
        <v>245</v>
      </c>
      <c r="E8007" s="11" t="s">
        <v>3040</v>
      </c>
      <c r="F8007" s="10" t="s">
        <v>17</v>
      </c>
      <c r="G8007" s="11" t="s">
        <v>4798</v>
      </c>
      <c r="H8007" s="42">
        <v>0</v>
      </c>
      <c r="I8007" s="42">
        <v>0</v>
      </c>
      <c r="J8007" s="42">
        <v>0</v>
      </c>
      <c r="K8007" s="42">
        <v>0</v>
      </c>
      <c r="N8007" s="43"/>
    </row>
    <row r="8008" spans="1:14" x14ac:dyDescent="0.3">
      <c r="A8008" s="10" t="s">
        <v>9</v>
      </c>
      <c r="B8008" s="10" t="s">
        <v>241</v>
      </c>
      <c r="C8008" s="10" t="s">
        <v>11</v>
      </c>
      <c r="D8008" s="10" t="s">
        <v>245</v>
      </c>
      <c r="E8008" s="11" t="s">
        <v>3040</v>
      </c>
      <c r="F8008" s="10" t="s">
        <v>18</v>
      </c>
      <c r="G8008" s="11" t="s">
        <v>4799</v>
      </c>
      <c r="H8008" s="42">
        <v>1468567.7444</v>
      </c>
      <c r="I8008" s="42">
        <v>5187.1731592050901</v>
      </c>
      <c r="J8008" s="42">
        <v>11049.7206671683</v>
      </c>
      <c r="K8008" s="42">
        <v>16236.8938263733</v>
      </c>
      <c r="N8008" s="43"/>
    </row>
    <row r="8009" spans="1:14" x14ac:dyDescent="0.3">
      <c r="A8009" s="10" t="s">
        <v>9</v>
      </c>
      <c r="B8009" s="10" t="s">
        <v>241</v>
      </c>
      <c r="C8009" s="10" t="s">
        <v>11</v>
      </c>
      <c r="D8009" s="10" t="s">
        <v>242</v>
      </c>
      <c r="E8009" s="11" t="s">
        <v>3041</v>
      </c>
      <c r="F8009" s="10" t="s">
        <v>13</v>
      </c>
      <c r="G8009" s="11" t="s">
        <v>415</v>
      </c>
      <c r="H8009" s="42">
        <v>0</v>
      </c>
      <c r="I8009" s="42">
        <v>0</v>
      </c>
      <c r="J8009" s="42">
        <v>0</v>
      </c>
      <c r="K8009" s="42">
        <v>0</v>
      </c>
      <c r="N8009" s="43"/>
    </row>
    <row r="8010" spans="1:14" x14ac:dyDescent="0.3">
      <c r="A8010" s="10" t="s">
        <v>9</v>
      </c>
      <c r="B8010" s="10" t="s">
        <v>241</v>
      </c>
      <c r="C8010" s="10" t="s">
        <v>11</v>
      </c>
      <c r="D8010" s="10" t="s">
        <v>242</v>
      </c>
      <c r="E8010" s="11" t="s">
        <v>3041</v>
      </c>
      <c r="F8010" s="10" t="s">
        <v>15</v>
      </c>
      <c r="G8010" s="11" t="s">
        <v>418</v>
      </c>
      <c r="H8010" s="42">
        <v>0</v>
      </c>
      <c r="I8010" s="42">
        <v>0</v>
      </c>
      <c r="J8010" s="42">
        <v>0</v>
      </c>
      <c r="K8010" s="42">
        <v>0</v>
      </c>
      <c r="N8010" s="43"/>
    </row>
    <row r="8011" spans="1:14" x14ac:dyDescent="0.3">
      <c r="A8011" s="10" t="s">
        <v>9</v>
      </c>
      <c r="B8011" s="10" t="s">
        <v>241</v>
      </c>
      <c r="C8011" s="10" t="s">
        <v>11</v>
      </c>
      <c r="D8011" s="10" t="s">
        <v>242</v>
      </c>
      <c r="E8011" s="11" t="s">
        <v>3041</v>
      </c>
      <c r="F8011" s="10" t="s">
        <v>243</v>
      </c>
      <c r="G8011" s="11" t="s">
        <v>655</v>
      </c>
      <c r="H8011" s="42">
        <v>906467.01240000001</v>
      </c>
      <c r="I8011" s="42">
        <v>4236.5000894821396</v>
      </c>
      <c r="J8011" s="42">
        <v>0</v>
      </c>
      <c r="K8011" s="42">
        <v>4236.5000894821396</v>
      </c>
      <c r="N8011" s="43"/>
    </row>
    <row r="8012" spans="1:14" x14ac:dyDescent="0.3">
      <c r="A8012" s="10" t="s">
        <v>9</v>
      </c>
      <c r="B8012" s="10" t="s">
        <v>241</v>
      </c>
      <c r="C8012" s="10" t="s">
        <v>11</v>
      </c>
      <c r="D8012" s="10" t="s">
        <v>242</v>
      </c>
      <c r="E8012" s="11" t="s">
        <v>3041</v>
      </c>
      <c r="F8012" s="10" t="s">
        <v>244</v>
      </c>
      <c r="G8012" s="11" t="s">
        <v>656</v>
      </c>
      <c r="H8012" s="42">
        <v>300958.39419999998</v>
      </c>
      <c r="I8012" s="42">
        <v>652.65039886119803</v>
      </c>
      <c r="J8012" s="42">
        <v>0</v>
      </c>
      <c r="K8012" s="42">
        <v>652.65039886119803</v>
      </c>
      <c r="N8012" s="43"/>
    </row>
    <row r="8013" spans="1:14" x14ac:dyDescent="0.3">
      <c r="A8013" s="10" t="s">
        <v>9</v>
      </c>
      <c r="B8013" s="10" t="s">
        <v>241</v>
      </c>
      <c r="C8013" s="10" t="s">
        <v>11</v>
      </c>
      <c r="D8013" s="10" t="s">
        <v>242</v>
      </c>
      <c r="E8013" s="11" t="s">
        <v>3041</v>
      </c>
      <c r="F8013" s="10" t="s">
        <v>17</v>
      </c>
      <c r="G8013" s="11" t="s">
        <v>4798</v>
      </c>
      <c r="H8013" s="42">
        <v>0</v>
      </c>
      <c r="I8013" s="42">
        <v>0</v>
      </c>
      <c r="J8013" s="42">
        <v>0</v>
      </c>
      <c r="K8013" s="42">
        <v>0</v>
      </c>
      <c r="N8013" s="43"/>
    </row>
    <row r="8014" spans="1:14" x14ac:dyDescent="0.3">
      <c r="A8014" s="10" t="s">
        <v>9</v>
      </c>
      <c r="B8014" s="10" t="s">
        <v>241</v>
      </c>
      <c r="C8014" s="10" t="s">
        <v>11</v>
      </c>
      <c r="D8014" s="10" t="s">
        <v>242</v>
      </c>
      <c r="E8014" s="11" t="s">
        <v>3041</v>
      </c>
      <c r="F8014" s="10" t="s">
        <v>18</v>
      </c>
      <c r="G8014" s="11" t="s">
        <v>4799</v>
      </c>
      <c r="H8014" s="42">
        <v>3146745.4926999998</v>
      </c>
      <c r="I8014" s="42">
        <v>10915.554246452301</v>
      </c>
      <c r="J8014" s="42">
        <v>7196.9490237275904</v>
      </c>
      <c r="K8014" s="42">
        <v>18112.503270179899</v>
      </c>
      <c r="N8014" s="43"/>
    </row>
    <row r="8015" spans="1:14" x14ac:dyDescent="0.3">
      <c r="A8015" s="10" t="s">
        <v>9</v>
      </c>
      <c r="B8015" s="10" t="s">
        <v>241</v>
      </c>
      <c r="C8015" s="10" t="s">
        <v>4800</v>
      </c>
      <c r="D8015" s="10" t="s">
        <v>6753</v>
      </c>
      <c r="E8015" s="11" t="s">
        <v>6754</v>
      </c>
      <c r="F8015" s="10" t="s">
        <v>416</v>
      </c>
      <c r="G8015" s="11" t="s">
        <v>417</v>
      </c>
      <c r="H8015" s="42">
        <v>37480.742299999998</v>
      </c>
      <c r="I8015" s="42">
        <v>73.692257714703103</v>
      </c>
      <c r="J8015" s="42">
        <v>655.43318180396102</v>
      </c>
      <c r="K8015" s="42">
        <v>729.12543951866405</v>
      </c>
      <c r="N8015" s="43"/>
    </row>
    <row r="8016" spans="1:14" x14ac:dyDescent="0.3">
      <c r="A8016" s="10" t="s">
        <v>9</v>
      </c>
      <c r="B8016" s="10" t="s">
        <v>241</v>
      </c>
      <c r="C8016" s="10" t="s">
        <v>4800</v>
      </c>
      <c r="D8016" s="10" t="s">
        <v>6755</v>
      </c>
      <c r="E8016" s="11" t="s">
        <v>6756</v>
      </c>
      <c r="F8016" s="10" t="s">
        <v>416</v>
      </c>
      <c r="G8016" s="11" t="s">
        <v>417</v>
      </c>
      <c r="H8016" s="42">
        <v>270979.75750000001</v>
      </c>
      <c r="I8016" s="42">
        <v>959.33910324287899</v>
      </c>
      <c r="J8016" s="42">
        <v>303.32908524922499</v>
      </c>
      <c r="K8016" s="42">
        <v>1262.6681884920999</v>
      </c>
      <c r="N8016" s="43"/>
    </row>
    <row r="8017" spans="1:14" x14ac:dyDescent="0.3">
      <c r="A8017" s="10" t="s">
        <v>9</v>
      </c>
      <c r="B8017" s="10" t="s">
        <v>241</v>
      </c>
      <c r="C8017" s="10" t="s">
        <v>4806</v>
      </c>
      <c r="D8017" s="10" t="s">
        <v>6641</v>
      </c>
      <c r="E8017" s="11" t="s">
        <v>6757</v>
      </c>
      <c r="F8017" s="10" t="s">
        <v>416</v>
      </c>
      <c r="G8017" s="11" t="s">
        <v>417</v>
      </c>
      <c r="H8017" s="42">
        <v>0</v>
      </c>
      <c r="I8017" s="42">
        <v>0</v>
      </c>
      <c r="J8017" s="42">
        <v>0</v>
      </c>
      <c r="K8017" s="42">
        <v>0</v>
      </c>
      <c r="N8017" s="43"/>
    </row>
    <row r="8018" spans="1:14" x14ac:dyDescent="0.3">
      <c r="A8018" s="10" t="s">
        <v>9</v>
      </c>
      <c r="B8018" s="10" t="s">
        <v>241</v>
      </c>
      <c r="C8018" s="10" t="s">
        <v>4806</v>
      </c>
      <c r="D8018" s="10" t="s">
        <v>5093</v>
      </c>
      <c r="E8018" s="11" t="s">
        <v>5538</v>
      </c>
      <c r="F8018" s="10" t="s">
        <v>4838</v>
      </c>
      <c r="G8018" s="11" t="s">
        <v>4839</v>
      </c>
      <c r="H8018" s="42">
        <v>43219.5821</v>
      </c>
      <c r="I8018" s="42">
        <v>101.44097173073899</v>
      </c>
      <c r="J8018" s="42">
        <v>0</v>
      </c>
      <c r="K8018" s="42">
        <v>101.44097173073899</v>
      </c>
      <c r="N8018" s="43"/>
    </row>
    <row r="8019" spans="1:14" x14ac:dyDescent="0.3">
      <c r="A8019" s="10" t="s">
        <v>9</v>
      </c>
      <c r="B8019" s="10" t="s">
        <v>241</v>
      </c>
      <c r="C8019" s="10" t="s">
        <v>4806</v>
      </c>
      <c r="D8019" s="10" t="s">
        <v>5093</v>
      </c>
      <c r="E8019" s="11" t="s">
        <v>5538</v>
      </c>
      <c r="F8019" s="10" t="s">
        <v>4840</v>
      </c>
      <c r="G8019" s="11" t="s">
        <v>4841</v>
      </c>
      <c r="H8019" s="42">
        <v>28442.926599999999</v>
      </c>
      <c r="I8019" s="42">
        <v>66.7585841627196</v>
      </c>
      <c r="J8019" s="42">
        <v>0</v>
      </c>
      <c r="K8019" s="42">
        <v>66.7585841627196</v>
      </c>
      <c r="N8019" s="43"/>
    </row>
    <row r="8020" spans="1:14" x14ac:dyDescent="0.3">
      <c r="A8020" s="10" t="s">
        <v>9</v>
      </c>
      <c r="B8020" s="10" t="s">
        <v>247</v>
      </c>
      <c r="C8020" s="10" t="s">
        <v>4722</v>
      </c>
      <c r="D8020" s="10" t="s">
        <v>4723</v>
      </c>
      <c r="E8020" s="11" t="s">
        <v>6758</v>
      </c>
      <c r="F8020" s="10" t="s">
        <v>416</v>
      </c>
      <c r="G8020" s="11" t="s">
        <v>417</v>
      </c>
      <c r="H8020" s="42">
        <v>3377650.6897999998</v>
      </c>
      <c r="I8020" s="42">
        <v>20410.5059893539</v>
      </c>
      <c r="J8020" s="42">
        <v>300210.79911250499</v>
      </c>
      <c r="K8020" s="42">
        <v>320621.30510185898</v>
      </c>
      <c r="N8020" s="43"/>
    </row>
    <row r="8021" spans="1:14" x14ac:dyDescent="0.3">
      <c r="A8021" s="10" t="s">
        <v>9</v>
      </c>
      <c r="B8021" s="10" t="s">
        <v>247</v>
      </c>
      <c r="C8021" s="10" t="s">
        <v>4722</v>
      </c>
      <c r="D8021" s="10" t="s">
        <v>4723</v>
      </c>
      <c r="E8021" s="11" t="s">
        <v>6758</v>
      </c>
      <c r="F8021" s="10" t="s">
        <v>4725</v>
      </c>
      <c r="G8021" s="11" t="s">
        <v>4726</v>
      </c>
      <c r="H8021" s="42">
        <v>80694.7264</v>
      </c>
      <c r="I8021" s="42">
        <v>487.62300998456402</v>
      </c>
      <c r="J8021" s="42">
        <v>7172.2716511520002</v>
      </c>
      <c r="K8021" s="42">
        <v>7659.89466113656</v>
      </c>
      <c r="N8021" s="43"/>
    </row>
    <row r="8022" spans="1:14" x14ac:dyDescent="0.3">
      <c r="A8022" s="10" t="s">
        <v>9</v>
      </c>
      <c r="B8022" s="10" t="s">
        <v>247</v>
      </c>
      <c r="C8022" s="10" t="s">
        <v>4722</v>
      </c>
      <c r="D8022" s="10" t="s">
        <v>4723</v>
      </c>
      <c r="E8022" s="11" t="s">
        <v>6758</v>
      </c>
      <c r="F8022" s="10" t="s">
        <v>4729</v>
      </c>
      <c r="G8022" s="11" t="s">
        <v>4730</v>
      </c>
      <c r="H8022" s="42">
        <v>0</v>
      </c>
      <c r="I8022" s="42">
        <v>0</v>
      </c>
      <c r="J8022" s="42">
        <v>0</v>
      </c>
      <c r="K8022" s="42">
        <v>0</v>
      </c>
      <c r="N8022" s="43"/>
    </row>
    <row r="8023" spans="1:14" x14ac:dyDescent="0.3">
      <c r="A8023" s="10" t="s">
        <v>9</v>
      </c>
      <c r="B8023" s="10" t="s">
        <v>247</v>
      </c>
      <c r="C8023" s="10" t="s">
        <v>4722</v>
      </c>
      <c r="D8023" s="10" t="s">
        <v>4723</v>
      </c>
      <c r="E8023" s="11" t="s">
        <v>6758</v>
      </c>
      <c r="F8023" s="10" t="s">
        <v>4731</v>
      </c>
      <c r="G8023" s="11" t="s">
        <v>4732</v>
      </c>
      <c r="H8023" s="42">
        <v>0</v>
      </c>
      <c r="I8023" s="42">
        <v>0</v>
      </c>
      <c r="J8023" s="42">
        <v>0</v>
      </c>
      <c r="K8023" s="42">
        <v>0</v>
      </c>
      <c r="N8023" s="43"/>
    </row>
    <row r="8024" spans="1:14" x14ac:dyDescent="0.3">
      <c r="A8024" s="10" t="s">
        <v>9</v>
      </c>
      <c r="B8024" s="10" t="s">
        <v>247</v>
      </c>
      <c r="C8024" s="10" t="s">
        <v>4722</v>
      </c>
      <c r="D8024" s="10" t="s">
        <v>4723</v>
      </c>
      <c r="E8024" s="11" t="s">
        <v>6758</v>
      </c>
      <c r="F8024" s="10" t="s">
        <v>4733</v>
      </c>
      <c r="G8024" s="11" t="s">
        <v>4734</v>
      </c>
      <c r="H8024" s="42">
        <v>317925.08740000002</v>
      </c>
      <c r="I8024" s="42">
        <v>1921.1613325707599</v>
      </c>
      <c r="J8024" s="42">
        <v>28257.671768448501</v>
      </c>
      <c r="K8024" s="42">
        <v>30178.833101019201</v>
      </c>
      <c r="N8024" s="43"/>
    </row>
    <row r="8025" spans="1:14" x14ac:dyDescent="0.3">
      <c r="A8025" s="10" t="s">
        <v>9</v>
      </c>
      <c r="B8025" s="10" t="s">
        <v>247</v>
      </c>
      <c r="C8025" s="10" t="s">
        <v>4722</v>
      </c>
      <c r="D8025" s="10" t="s">
        <v>4723</v>
      </c>
      <c r="E8025" s="11" t="s">
        <v>6758</v>
      </c>
      <c r="F8025" s="10" t="s">
        <v>4735</v>
      </c>
      <c r="G8025" s="11" t="s">
        <v>4736</v>
      </c>
      <c r="H8025" s="42">
        <v>192332.54329999999</v>
      </c>
      <c r="I8025" s="42">
        <v>1162.22927943689</v>
      </c>
      <c r="J8025" s="42">
        <v>17094.812882820901</v>
      </c>
      <c r="K8025" s="42">
        <v>18257.0421622578</v>
      </c>
      <c r="N8025" s="43"/>
    </row>
    <row r="8026" spans="1:14" x14ac:dyDescent="0.3">
      <c r="A8026" s="10" t="s">
        <v>9</v>
      </c>
      <c r="B8026" s="10" t="s">
        <v>247</v>
      </c>
      <c r="C8026" s="10" t="s">
        <v>4722</v>
      </c>
      <c r="D8026" s="10" t="s">
        <v>4723</v>
      </c>
      <c r="E8026" s="11" t="s">
        <v>6758</v>
      </c>
      <c r="F8026" s="10" t="s">
        <v>4741</v>
      </c>
      <c r="G8026" s="11" t="s">
        <v>4742</v>
      </c>
      <c r="H8026" s="42">
        <v>195366.17970000001</v>
      </c>
      <c r="I8026" s="42">
        <v>1180.5609715415801</v>
      </c>
      <c r="J8026" s="42">
        <v>17364.447155420599</v>
      </c>
      <c r="K8026" s="42">
        <v>18545.008126962199</v>
      </c>
      <c r="N8026" s="43"/>
    </row>
    <row r="8027" spans="1:14" x14ac:dyDescent="0.3">
      <c r="A8027" s="10" t="s">
        <v>9</v>
      </c>
      <c r="B8027" s="10" t="s">
        <v>247</v>
      </c>
      <c r="C8027" s="10" t="s">
        <v>4743</v>
      </c>
      <c r="D8027" s="10" t="s">
        <v>4744</v>
      </c>
      <c r="E8027" s="11" t="s">
        <v>6409</v>
      </c>
      <c r="F8027" s="10" t="s">
        <v>416</v>
      </c>
      <c r="G8027" s="11" t="s">
        <v>417</v>
      </c>
      <c r="H8027" s="42">
        <v>7896.5663000000004</v>
      </c>
      <c r="I8027" s="42">
        <v>52.9494710076834</v>
      </c>
      <c r="J8027" s="42">
        <v>0</v>
      </c>
      <c r="K8027" s="42">
        <v>52.9494710076834</v>
      </c>
      <c r="N8027" s="43"/>
    </row>
    <row r="8028" spans="1:14" x14ac:dyDescent="0.3">
      <c r="A8028" s="10" t="s">
        <v>9</v>
      </c>
      <c r="B8028" s="10" t="s">
        <v>247</v>
      </c>
      <c r="C8028" s="10" t="s">
        <v>4743</v>
      </c>
      <c r="D8028" s="10" t="s">
        <v>4744</v>
      </c>
      <c r="E8028" s="11" t="s">
        <v>6409</v>
      </c>
      <c r="F8028" s="10" t="s">
        <v>4746</v>
      </c>
      <c r="G8028" s="11" t="s">
        <v>4747</v>
      </c>
      <c r="H8028" s="42">
        <v>1008.0723</v>
      </c>
      <c r="I8028" s="42">
        <v>6.7595069371510696</v>
      </c>
      <c r="J8028" s="42">
        <v>0</v>
      </c>
      <c r="K8028" s="42">
        <v>6.7595069371510696</v>
      </c>
      <c r="N8028" s="43"/>
    </row>
    <row r="8029" spans="1:14" x14ac:dyDescent="0.3">
      <c r="A8029" s="10" t="s">
        <v>9</v>
      </c>
      <c r="B8029" s="10" t="s">
        <v>247</v>
      </c>
      <c r="C8029" s="10" t="s">
        <v>4743</v>
      </c>
      <c r="D8029" s="10" t="s">
        <v>4750</v>
      </c>
      <c r="E8029" s="11" t="s">
        <v>6072</v>
      </c>
      <c r="F8029" s="10" t="s">
        <v>13</v>
      </c>
      <c r="G8029" s="11" t="s">
        <v>415</v>
      </c>
      <c r="H8029" s="42">
        <v>0</v>
      </c>
      <c r="I8029" s="42">
        <v>0</v>
      </c>
      <c r="J8029" s="42">
        <v>0</v>
      </c>
      <c r="K8029" s="42">
        <v>0</v>
      </c>
      <c r="N8029" s="43"/>
    </row>
    <row r="8030" spans="1:14" x14ac:dyDescent="0.3">
      <c r="A8030" s="10" t="s">
        <v>9</v>
      </c>
      <c r="B8030" s="10" t="s">
        <v>247</v>
      </c>
      <c r="C8030" s="10" t="s">
        <v>4743</v>
      </c>
      <c r="D8030" s="10" t="s">
        <v>4750</v>
      </c>
      <c r="E8030" s="11" t="s">
        <v>6072</v>
      </c>
      <c r="F8030" s="10" t="s">
        <v>416</v>
      </c>
      <c r="G8030" s="11" t="s">
        <v>417</v>
      </c>
      <c r="H8030" s="42">
        <v>9008.3850999999995</v>
      </c>
      <c r="I8030" s="42">
        <v>60.567491439301897</v>
      </c>
      <c r="J8030" s="42">
        <v>0</v>
      </c>
      <c r="K8030" s="42">
        <v>60.567491439301897</v>
      </c>
      <c r="N8030" s="43"/>
    </row>
    <row r="8031" spans="1:14" x14ac:dyDescent="0.3">
      <c r="A8031" s="10" t="s">
        <v>9</v>
      </c>
      <c r="B8031" s="10" t="s">
        <v>247</v>
      </c>
      <c r="C8031" s="10" t="s">
        <v>4743</v>
      </c>
      <c r="D8031" s="10" t="s">
        <v>4750</v>
      </c>
      <c r="E8031" s="11" t="s">
        <v>6072</v>
      </c>
      <c r="F8031" s="10" t="s">
        <v>4746</v>
      </c>
      <c r="G8031" s="11" t="s">
        <v>4747</v>
      </c>
      <c r="H8031" s="42">
        <v>0</v>
      </c>
      <c r="I8031" s="42">
        <v>0</v>
      </c>
      <c r="J8031" s="42">
        <v>0</v>
      </c>
      <c r="K8031" s="42">
        <v>0</v>
      </c>
      <c r="N8031" s="43"/>
    </row>
    <row r="8032" spans="1:14" x14ac:dyDescent="0.3">
      <c r="A8032" s="10" t="s">
        <v>9</v>
      </c>
      <c r="B8032" s="10" t="s">
        <v>247</v>
      </c>
      <c r="C8032" s="10" t="s">
        <v>4743</v>
      </c>
      <c r="D8032" s="10" t="s">
        <v>4752</v>
      </c>
      <c r="E8032" s="11" t="s">
        <v>6759</v>
      </c>
      <c r="F8032" s="10" t="s">
        <v>416</v>
      </c>
      <c r="G8032" s="11" t="s">
        <v>417</v>
      </c>
      <c r="H8032" s="42">
        <v>5088.3276999999998</v>
      </c>
      <c r="I8032" s="42">
        <v>33.448685415304098</v>
      </c>
      <c r="J8032" s="42">
        <v>0</v>
      </c>
      <c r="K8032" s="42">
        <v>33.448685415304098</v>
      </c>
      <c r="N8032" s="43"/>
    </row>
    <row r="8033" spans="1:14" x14ac:dyDescent="0.3">
      <c r="A8033" s="10" t="s">
        <v>9</v>
      </c>
      <c r="B8033" s="10" t="s">
        <v>247</v>
      </c>
      <c r="C8033" s="10" t="s">
        <v>4743</v>
      </c>
      <c r="D8033" s="10" t="s">
        <v>4752</v>
      </c>
      <c r="E8033" s="11" t="s">
        <v>6759</v>
      </c>
      <c r="F8033" s="10" t="s">
        <v>4746</v>
      </c>
      <c r="G8033" s="11" t="s">
        <v>4747</v>
      </c>
      <c r="H8033" s="42">
        <v>0</v>
      </c>
      <c r="I8033" s="42">
        <v>0</v>
      </c>
      <c r="J8033" s="42">
        <v>0</v>
      </c>
      <c r="K8033" s="42">
        <v>0</v>
      </c>
      <c r="N8033" s="43"/>
    </row>
    <row r="8034" spans="1:14" x14ac:dyDescent="0.3">
      <c r="A8034" s="10" t="s">
        <v>9</v>
      </c>
      <c r="B8034" s="10" t="s">
        <v>247</v>
      </c>
      <c r="C8034" s="10" t="s">
        <v>4743</v>
      </c>
      <c r="D8034" s="10" t="s">
        <v>4752</v>
      </c>
      <c r="E8034" s="11" t="s">
        <v>6759</v>
      </c>
      <c r="F8034" s="10" t="s">
        <v>4748</v>
      </c>
      <c r="G8034" s="11" t="s">
        <v>4749</v>
      </c>
      <c r="H8034" s="42">
        <v>5088.3276999999998</v>
      </c>
      <c r="I8034" s="42">
        <v>33.448685415304098</v>
      </c>
      <c r="J8034" s="42">
        <v>0</v>
      </c>
      <c r="K8034" s="42">
        <v>33.448685415304098</v>
      </c>
      <c r="N8034" s="43"/>
    </row>
    <row r="8035" spans="1:14" x14ac:dyDescent="0.3">
      <c r="A8035" s="10" t="s">
        <v>9</v>
      </c>
      <c r="B8035" s="10" t="s">
        <v>247</v>
      </c>
      <c r="C8035" s="10" t="s">
        <v>4743</v>
      </c>
      <c r="D8035" s="10" t="s">
        <v>4756</v>
      </c>
      <c r="E8035" s="11" t="s">
        <v>6760</v>
      </c>
      <c r="F8035" s="10" t="s">
        <v>416</v>
      </c>
      <c r="G8035" s="11" t="s">
        <v>417</v>
      </c>
      <c r="H8035" s="42">
        <v>7695.8330999999998</v>
      </c>
      <c r="I8035" s="42">
        <v>55.622895273810201</v>
      </c>
      <c r="J8035" s="42">
        <v>0</v>
      </c>
      <c r="K8035" s="42">
        <v>55.622895273810201</v>
      </c>
      <c r="N8035" s="43"/>
    </row>
    <row r="8036" spans="1:14" x14ac:dyDescent="0.3">
      <c r="A8036" s="10" t="s">
        <v>9</v>
      </c>
      <c r="B8036" s="10" t="s">
        <v>247</v>
      </c>
      <c r="C8036" s="10" t="s">
        <v>4743</v>
      </c>
      <c r="D8036" s="10" t="s">
        <v>4756</v>
      </c>
      <c r="E8036" s="11" t="s">
        <v>6760</v>
      </c>
      <c r="F8036" s="10" t="s">
        <v>4746</v>
      </c>
      <c r="G8036" s="11" t="s">
        <v>4747</v>
      </c>
      <c r="H8036" s="42">
        <v>0</v>
      </c>
      <c r="I8036" s="42">
        <v>0</v>
      </c>
      <c r="J8036" s="42">
        <v>0</v>
      </c>
      <c r="K8036" s="42">
        <v>0</v>
      </c>
      <c r="N8036" s="43"/>
    </row>
    <row r="8037" spans="1:14" x14ac:dyDescent="0.3">
      <c r="A8037" s="10" t="s">
        <v>9</v>
      </c>
      <c r="B8037" s="10" t="s">
        <v>247</v>
      </c>
      <c r="C8037" s="10" t="s">
        <v>4743</v>
      </c>
      <c r="D8037" s="10" t="s">
        <v>4758</v>
      </c>
      <c r="E8037" s="11" t="s">
        <v>6761</v>
      </c>
      <c r="F8037" s="10" t="s">
        <v>416</v>
      </c>
      <c r="G8037" s="11" t="s">
        <v>417</v>
      </c>
      <c r="H8037" s="42">
        <v>10705.5038</v>
      </c>
      <c r="I8037" s="42">
        <v>38.394491044124102</v>
      </c>
      <c r="J8037" s="42">
        <v>0</v>
      </c>
      <c r="K8037" s="42">
        <v>38.394491044124102</v>
      </c>
      <c r="N8037" s="43"/>
    </row>
    <row r="8038" spans="1:14" x14ac:dyDescent="0.3">
      <c r="A8038" s="10" t="s">
        <v>9</v>
      </c>
      <c r="B8038" s="10" t="s">
        <v>247</v>
      </c>
      <c r="C8038" s="10" t="s">
        <v>4743</v>
      </c>
      <c r="D8038" s="10" t="s">
        <v>4758</v>
      </c>
      <c r="E8038" s="11" t="s">
        <v>6761</v>
      </c>
      <c r="F8038" s="10" t="s">
        <v>4746</v>
      </c>
      <c r="G8038" s="11" t="s">
        <v>4747</v>
      </c>
      <c r="H8038" s="42">
        <v>0</v>
      </c>
      <c r="I8038" s="42">
        <v>0</v>
      </c>
      <c r="J8038" s="42">
        <v>0</v>
      </c>
      <c r="K8038" s="42">
        <v>0</v>
      </c>
      <c r="N8038" s="43"/>
    </row>
    <row r="8039" spans="1:14" x14ac:dyDescent="0.3">
      <c r="A8039" s="10" t="s">
        <v>9</v>
      </c>
      <c r="B8039" s="10" t="s">
        <v>247</v>
      </c>
      <c r="C8039" s="10" t="s">
        <v>4743</v>
      </c>
      <c r="D8039" s="10" t="s">
        <v>4758</v>
      </c>
      <c r="E8039" s="11" t="s">
        <v>6761</v>
      </c>
      <c r="F8039" s="10" t="s">
        <v>4748</v>
      </c>
      <c r="G8039" s="11" t="s">
        <v>4749</v>
      </c>
      <c r="H8039" s="42">
        <v>4417.5127000000002</v>
      </c>
      <c r="I8039" s="42">
        <v>15.843079947575401</v>
      </c>
      <c r="J8039" s="42">
        <v>0</v>
      </c>
      <c r="K8039" s="42">
        <v>15.843079947575401</v>
      </c>
      <c r="N8039" s="43"/>
    </row>
    <row r="8040" spans="1:14" x14ac:dyDescent="0.3">
      <c r="A8040" s="10" t="s">
        <v>9</v>
      </c>
      <c r="B8040" s="10" t="s">
        <v>247</v>
      </c>
      <c r="C8040" s="10" t="s">
        <v>4743</v>
      </c>
      <c r="D8040" s="10" t="s">
        <v>4762</v>
      </c>
      <c r="E8040" s="11" t="s">
        <v>5329</v>
      </c>
      <c r="F8040" s="10" t="s">
        <v>13</v>
      </c>
      <c r="G8040" s="11" t="s">
        <v>415</v>
      </c>
      <c r="H8040" s="42">
        <v>0</v>
      </c>
      <c r="I8040" s="42">
        <v>0</v>
      </c>
      <c r="J8040" s="42">
        <v>0</v>
      </c>
      <c r="K8040" s="42">
        <v>0</v>
      </c>
      <c r="N8040" s="43"/>
    </row>
    <row r="8041" spans="1:14" x14ac:dyDescent="0.3">
      <c r="A8041" s="10" t="s">
        <v>9</v>
      </c>
      <c r="B8041" s="10" t="s">
        <v>247</v>
      </c>
      <c r="C8041" s="10" t="s">
        <v>4743</v>
      </c>
      <c r="D8041" s="10" t="s">
        <v>4762</v>
      </c>
      <c r="E8041" s="11" t="s">
        <v>5329</v>
      </c>
      <c r="F8041" s="10" t="s">
        <v>416</v>
      </c>
      <c r="G8041" s="11" t="s">
        <v>417</v>
      </c>
      <c r="H8041" s="42">
        <v>49139.881399999998</v>
      </c>
      <c r="I8041" s="42">
        <v>298.95159882226301</v>
      </c>
      <c r="J8041" s="42">
        <v>7280.1253601918797</v>
      </c>
      <c r="K8041" s="42">
        <v>7579.0769590141399</v>
      </c>
      <c r="N8041" s="43"/>
    </row>
    <row r="8042" spans="1:14" x14ac:dyDescent="0.3">
      <c r="A8042" s="10" t="s">
        <v>9</v>
      </c>
      <c r="B8042" s="10" t="s">
        <v>247</v>
      </c>
      <c r="C8042" s="10" t="s">
        <v>4743</v>
      </c>
      <c r="D8042" s="10" t="s">
        <v>4762</v>
      </c>
      <c r="E8042" s="11" t="s">
        <v>5329</v>
      </c>
      <c r="F8042" s="10" t="s">
        <v>4746</v>
      </c>
      <c r="G8042" s="11" t="s">
        <v>4747</v>
      </c>
      <c r="H8042" s="42">
        <v>50959.877099999998</v>
      </c>
      <c r="I8042" s="42">
        <v>310.023880260125</v>
      </c>
      <c r="J8042" s="42">
        <v>7549.7596327915799</v>
      </c>
      <c r="K8042" s="42">
        <v>7859.7835130517096</v>
      </c>
      <c r="N8042" s="43"/>
    </row>
    <row r="8043" spans="1:14" x14ac:dyDescent="0.3">
      <c r="A8043" s="10" t="s">
        <v>9</v>
      </c>
      <c r="B8043" s="10" t="s">
        <v>247</v>
      </c>
      <c r="C8043" s="10" t="s">
        <v>4743</v>
      </c>
      <c r="D8043" s="10" t="s">
        <v>4762</v>
      </c>
      <c r="E8043" s="11" t="s">
        <v>5329</v>
      </c>
      <c r="F8043" s="10" t="s">
        <v>4748</v>
      </c>
      <c r="G8043" s="11" t="s">
        <v>4749</v>
      </c>
      <c r="H8043" s="42">
        <v>19777.577499999999</v>
      </c>
      <c r="I8043" s="42">
        <v>127.177039900594</v>
      </c>
      <c r="J8043" s="42">
        <v>298.25963643057702</v>
      </c>
      <c r="K8043" s="42">
        <v>425.43667633117002</v>
      </c>
      <c r="N8043" s="43"/>
    </row>
    <row r="8044" spans="1:14" x14ac:dyDescent="0.3">
      <c r="A8044" s="10" t="s">
        <v>9</v>
      </c>
      <c r="B8044" s="10" t="s">
        <v>247</v>
      </c>
      <c r="C8044" s="10" t="s">
        <v>4743</v>
      </c>
      <c r="D8044" s="10" t="s">
        <v>4766</v>
      </c>
      <c r="E8044" s="11" t="s">
        <v>4773</v>
      </c>
      <c r="F8044" s="10" t="s">
        <v>416</v>
      </c>
      <c r="G8044" s="11" t="s">
        <v>417</v>
      </c>
      <c r="H8044" s="42">
        <v>12021.715899999999</v>
      </c>
      <c r="I8044" s="42">
        <v>54.9052839532756</v>
      </c>
      <c r="J8044" s="42">
        <v>0</v>
      </c>
      <c r="K8044" s="42">
        <v>54.9052839532756</v>
      </c>
      <c r="N8044" s="43"/>
    </row>
    <row r="8045" spans="1:14" x14ac:dyDescent="0.3">
      <c r="A8045" s="10" t="s">
        <v>9</v>
      </c>
      <c r="B8045" s="10" t="s">
        <v>247</v>
      </c>
      <c r="C8045" s="10" t="s">
        <v>4743</v>
      </c>
      <c r="D8045" s="10" t="s">
        <v>4766</v>
      </c>
      <c r="E8045" s="11" t="s">
        <v>4773</v>
      </c>
      <c r="F8045" s="10" t="s">
        <v>4746</v>
      </c>
      <c r="G8045" s="11" t="s">
        <v>4747</v>
      </c>
      <c r="H8045" s="42">
        <v>2009.0199</v>
      </c>
      <c r="I8045" s="42">
        <v>9.1755461053991496</v>
      </c>
      <c r="J8045" s="42">
        <v>0</v>
      </c>
      <c r="K8045" s="42">
        <v>9.1755461053991496</v>
      </c>
      <c r="N8045" s="43"/>
    </row>
    <row r="8046" spans="1:14" x14ac:dyDescent="0.3">
      <c r="A8046" s="10" t="s">
        <v>9</v>
      </c>
      <c r="B8046" s="10" t="s">
        <v>247</v>
      </c>
      <c r="C8046" s="10" t="s">
        <v>4743</v>
      </c>
      <c r="D8046" s="10" t="s">
        <v>4766</v>
      </c>
      <c r="E8046" s="11" t="s">
        <v>4773</v>
      </c>
      <c r="F8046" s="10" t="s">
        <v>4748</v>
      </c>
      <c r="G8046" s="11" t="s">
        <v>4749</v>
      </c>
      <c r="H8046" s="42">
        <v>6869.5519999999997</v>
      </c>
      <c r="I8046" s="42">
        <v>31.374447973300299</v>
      </c>
      <c r="J8046" s="42">
        <v>0</v>
      </c>
      <c r="K8046" s="42">
        <v>31.374447973300299</v>
      </c>
      <c r="N8046" s="43"/>
    </row>
    <row r="8047" spans="1:14" x14ac:dyDescent="0.3">
      <c r="A8047" s="10" t="s">
        <v>9</v>
      </c>
      <c r="B8047" s="10" t="s">
        <v>247</v>
      </c>
      <c r="C8047" s="10" t="s">
        <v>4779</v>
      </c>
      <c r="D8047" s="10" t="s">
        <v>6762</v>
      </c>
      <c r="E8047" s="11" t="s">
        <v>6763</v>
      </c>
      <c r="F8047" s="10" t="s">
        <v>416</v>
      </c>
      <c r="G8047" s="11" t="s">
        <v>417</v>
      </c>
      <c r="H8047" s="42">
        <v>2471167.5112000001</v>
      </c>
      <c r="I8047" s="42">
        <v>16180.6237745909</v>
      </c>
      <c r="J8047" s="42">
        <v>537785.06407073897</v>
      </c>
      <c r="K8047" s="42">
        <v>553965.68784532999</v>
      </c>
      <c r="N8047" s="43"/>
    </row>
    <row r="8048" spans="1:14" x14ac:dyDescent="0.3">
      <c r="A8048" s="10" t="s">
        <v>9</v>
      </c>
      <c r="B8048" s="10" t="s">
        <v>247</v>
      </c>
      <c r="C8048" s="10" t="s">
        <v>4779</v>
      </c>
      <c r="D8048" s="10" t="s">
        <v>6762</v>
      </c>
      <c r="E8048" s="11" t="s">
        <v>6763</v>
      </c>
      <c r="F8048" s="10" t="s">
        <v>4867</v>
      </c>
      <c r="G8048" s="11" t="s">
        <v>4868</v>
      </c>
      <c r="H8048" s="42">
        <v>100872.0215</v>
      </c>
      <c r="I8048" s="42">
        <v>660.48627701431303</v>
      </c>
      <c r="J8048" s="42">
        <v>0</v>
      </c>
      <c r="K8048" s="42">
        <v>660.48627701431303</v>
      </c>
      <c r="N8048" s="43"/>
    </row>
    <row r="8049" spans="1:14" x14ac:dyDescent="0.3">
      <c r="A8049" s="10" t="s">
        <v>9</v>
      </c>
      <c r="B8049" s="10" t="s">
        <v>247</v>
      </c>
      <c r="C8049" s="10" t="s">
        <v>4779</v>
      </c>
      <c r="D8049" s="10" t="s">
        <v>6762</v>
      </c>
      <c r="E8049" s="11" t="s">
        <v>6763</v>
      </c>
      <c r="F8049" s="10" t="s">
        <v>4784</v>
      </c>
      <c r="G8049" s="11" t="s">
        <v>4785</v>
      </c>
      <c r="H8049" s="42">
        <v>0</v>
      </c>
      <c r="I8049" s="42">
        <v>0</v>
      </c>
      <c r="J8049" s="42">
        <v>0</v>
      </c>
      <c r="K8049" s="42">
        <v>0</v>
      </c>
      <c r="N8049" s="43"/>
    </row>
    <row r="8050" spans="1:14" x14ac:dyDescent="0.3">
      <c r="A8050" s="10" t="s">
        <v>9</v>
      </c>
      <c r="B8050" s="10" t="s">
        <v>247</v>
      </c>
      <c r="C8050" s="10" t="s">
        <v>4779</v>
      </c>
      <c r="D8050" s="10" t="s">
        <v>6762</v>
      </c>
      <c r="E8050" s="11" t="s">
        <v>6763</v>
      </c>
      <c r="F8050" s="10" t="s">
        <v>4731</v>
      </c>
      <c r="G8050" s="11" t="s">
        <v>4732</v>
      </c>
      <c r="H8050" s="42">
        <v>0</v>
      </c>
      <c r="I8050" s="42">
        <v>0</v>
      </c>
      <c r="J8050" s="42">
        <v>0</v>
      </c>
      <c r="K8050" s="42">
        <v>0</v>
      </c>
      <c r="N8050" s="43"/>
    </row>
    <row r="8051" spans="1:14" x14ac:dyDescent="0.3">
      <c r="A8051" s="10" t="s">
        <v>9</v>
      </c>
      <c r="B8051" s="10" t="s">
        <v>247</v>
      </c>
      <c r="C8051" s="10" t="s">
        <v>4779</v>
      </c>
      <c r="D8051" s="10" t="s">
        <v>6762</v>
      </c>
      <c r="E8051" s="11" t="s">
        <v>6763</v>
      </c>
      <c r="F8051" s="10" t="s">
        <v>4786</v>
      </c>
      <c r="G8051" s="11" t="s">
        <v>4787</v>
      </c>
      <c r="H8051" s="42">
        <v>0</v>
      </c>
      <c r="I8051" s="42">
        <v>0</v>
      </c>
      <c r="J8051" s="42">
        <v>0</v>
      </c>
      <c r="K8051" s="42">
        <v>0</v>
      </c>
      <c r="N8051" s="43"/>
    </row>
    <row r="8052" spans="1:14" x14ac:dyDescent="0.3">
      <c r="A8052" s="10" t="s">
        <v>9</v>
      </c>
      <c r="B8052" s="10" t="s">
        <v>247</v>
      </c>
      <c r="C8052" s="10" t="s">
        <v>4779</v>
      </c>
      <c r="D8052" s="10" t="s">
        <v>6762</v>
      </c>
      <c r="E8052" s="11" t="s">
        <v>6763</v>
      </c>
      <c r="F8052" s="10" t="s">
        <v>4788</v>
      </c>
      <c r="G8052" s="11" t="s">
        <v>4789</v>
      </c>
      <c r="H8052" s="42">
        <v>0</v>
      </c>
      <c r="I8052" s="42">
        <v>0</v>
      </c>
      <c r="J8052" s="42">
        <v>0</v>
      </c>
      <c r="K8052" s="42">
        <v>0</v>
      </c>
      <c r="N8052" s="43"/>
    </row>
    <row r="8053" spans="1:14" x14ac:dyDescent="0.3">
      <c r="A8053" s="10" t="s">
        <v>9</v>
      </c>
      <c r="B8053" s="10" t="s">
        <v>247</v>
      </c>
      <c r="C8053" s="10" t="s">
        <v>4779</v>
      </c>
      <c r="D8053" s="10" t="s">
        <v>6762</v>
      </c>
      <c r="E8053" s="11" t="s">
        <v>6763</v>
      </c>
      <c r="F8053" s="10" t="s">
        <v>4741</v>
      </c>
      <c r="G8053" s="11" t="s">
        <v>4742</v>
      </c>
      <c r="H8053" s="42">
        <v>87474.956099999996</v>
      </c>
      <c r="I8053" s="42">
        <v>572.76544334834898</v>
      </c>
      <c r="J8053" s="42">
        <v>19036.6394361323</v>
      </c>
      <c r="K8053" s="42">
        <v>19609.404879480699</v>
      </c>
      <c r="N8053" s="43"/>
    </row>
    <row r="8054" spans="1:14" x14ac:dyDescent="0.3">
      <c r="A8054" s="10" t="s">
        <v>9</v>
      </c>
      <c r="B8054" s="10" t="s">
        <v>247</v>
      </c>
      <c r="C8054" s="10" t="s">
        <v>4779</v>
      </c>
      <c r="D8054" s="10" t="s">
        <v>6762</v>
      </c>
      <c r="E8054" s="11" t="s">
        <v>6763</v>
      </c>
      <c r="F8054" s="10" t="s">
        <v>6764</v>
      </c>
      <c r="G8054" s="11" t="s">
        <v>6765</v>
      </c>
      <c r="H8054" s="42">
        <v>0</v>
      </c>
      <c r="I8054" s="42">
        <v>0</v>
      </c>
      <c r="J8054" s="42">
        <v>0</v>
      </c>
      <c r="K8054" s="42">
        <v>0</v>
      </c>
      <c r="N8054" s="43"/>
    </row>
    <row r="8055" spans="1:14" x14ac:dyDescent="0.3">
      <c r="A8055" s="10" t="s">
        <v>9</v>
      </c>
      <c r="B8055" s="10" t="s">
        <v>247</v>
      </c>
      <c r="C8055" s="10" t="s">
        <v>4779</v>
      </c>
      <c r="D8055" s="10" t="s">
        <v>6766</v>
      </c>
      <c r="E8055" s="11" t="s">
        <v>6767</v>
      </c>
      <c r="F8055" s="10" t="s">
        <v>416</v>
      </c>
      <c r="G8055" s="11" t="s">
        <v>417</v>
      </c>
      <c r="H8055" s="42">
        <v>593301.35759999999</v>
      </c>
      <c r="I8055" s="42">
        <v>2259.4599604883501</v>
      </c>
      <c r="J8055" s="42">
        <v>334187.52672270901</v>
      </c>
      <c r="K8055" s="42">
        <v>336446.98668319802</v>
      </c>
      <c r="N8055" s="43"/>
    </row>
    <row r="8056" spans="1:14" x14ac:dyDescent="0.3">
      <c r="A8056" s="10" t="s">
        <v>9</v>
      </c>
      <c r="B8056" s="10" t="s">
        <v>247</v>
      </c>
      <c r="C8056" s="10" t="s">
        <v>4779</v>
      </c>
      <c r="D8056" s="10" t="s">
        <v>6766</v>
      </c>
      <c r="E8056" s="11" t="s">
        <v>6767</v>
      </c>
      <c r="F8056" s="10" t="s">
        <v>4784</v>
      </c>
      <c r="G8056" s="11" t="s">
        <v>4785</v>
      </c>
      <c r="H8056" s="42">
        <v>0</v>
      </c>
      <c r="I8056" s="42">
        <v>0</v>
      </c>
      <c r="J8056" s="42">
        <v>0</v>
      </c>
      <c r="K8056" s="42">
        <v>0</v>
      </c>
      <c r="N8056" s="43"/>
    </row>
    <row r="8057" spans="1:14" x14ac:dyDescent="0.3">
      <c r="A8057" s="10" t="s">
        <v>9</v>
      </c>
      <c r="B8057" s="10" t="s">
        <v>247</v>
      </c>
      <c r="C8057" s="10" t="s">
        <v>4779</v>
      </c>
      <c r="D8057" s="10" t="s">
        <v>6766</v>
      </c>
      <c r="E8057" s="11" t="s">
        <v>6767</v>
      </c>
      <c r="F8057" s="10" t="s">
        <v>4731</v>
      </c>
      <c r="G8057" s="11" t="s">
        <v>4732</v>
      </c>
      <c r="H8057" s="42">
        <v>0</v>
      </c>
      <c r="I8057" s="42">
        <v>0</v>
      </c>
      <c r="J8057" s="42">
        <v>0</v>
      </c>
      <c r="K8057" s="42">
        <v>0</v>
      </c>
      <c r="N8057" s="43"/>
    </row>
    <row r="8058" spans="1:14" x14ac:dyDescent="0.3">
      <c r="A8058" s="10" t="s">
        <v>9</v>
      </c>
      <c r="B8058" s="10" t="s">
        <v>247</v>
      </c>
      <c r="C8058" s="10" t="s">
        <v>4779</v>
      </c>
      <c r="D8058" s="10" t="s">
        <v>6766</v>
      </c>
      <c r="E8058" s="11" t="s">
        <v>6767</v>
      </c>
      <c r="F8058" s="10" t="s">
        <v>4786</v>
      </c>
      <c r="G8058" s="11" t="s">
        <v>4787</v>
      </c>
      <c r="H8058" s="42">
        <v>0</v>
      </c>
      <c r="I8058" s="42">
        <v>0</v>
      </c>
      <c r="J8058" s="42">
        <v>0</v>
      </c>
      <c r="K8058" s="42">
        <v>0</v>
      </c>
      <c r="N8058" s="43"/>
    </row>
    <row r="8059" spans="1:14" x14ac:dyDescent="0.3">
      <c r="A8059" s="10" t="s">
        <v>9</v>
      </c>
      <c r="B8059" s="10" t="s">
        <v>247</v>
      </c>
      <c r="C8059" s="10" t="s">
        <v>4779</v>
      </c>
      <c r="D8059" s="10" t="s">
        <v>6766</v>
      </c>
      <c r="E8059" s="11" t="s">
        <v>6767</v>
      </c>
      <c r="F8059" s="10" t="s">
        <v>4788</v>
      </c>
      <c r="G8059" s="11" t="s">
        <v>4789</v>
      </c>
      <c r="H8059" s="42">
        <v>0</v>
      </c>
      <c r="I8059" s="42">
        <v>0</v>
      </c>
      <c r="J8059" s="42">
        <v>0</v>
      </c>
      <c r="K8059" s="42">
        <v>0</v>
      </c>
      <c r="N8059" s="43"/>
    </row>
    <row r="8060" spans="1:14" x14ac:dyDescent="0.3">
      <c r="A8060" s="10" t="s">
        <v>9</v>
      </c>
      <c r="B8060" s="10" t="s">
        <v>247</v>
      </c>
      <c r="C8060" s="10" t="s">
        <v>4779</v>
      </c>
      <c r="D8060" s="10" t="s">
        <v>6766</v>
      </c>
      <c r="E8060" s="11" t="s">
        <v>6767</v>
      </c>
      <c r="F8060" s="10" t="s">
        <v>4741</v>
      </c>
      <c r="G8060" s="11" t="s">
        <v>4742</v>
      </c>
      <c r="H8060" s="42">
        <v>9291.2389999999996</v>
      </c>
      <c r="I8060" s="42">
        <v>35.383675151721903</v>
      </c>
      <c r="J8060" s="42">
        <v>5233.4553796465398</v>
      </c>
      <c r="K8060" s="42">
        <v>5268.8390547982599</v>
      </c>
      <c r="N8060" s="43"/>
    </row>
    <row r="8061" spans="1:14" x14ac:dyDescent="0.3">
      <c r="A8061" s="10" t="s">
        <v>9</v>
      </c>
      <c r="B8061" s="10" t="s">
        <v>247</v>
      </c>
      <c r="C8061" s="10" t="s">
        <v>4779</v>
      </c>
      <c r="D8061" s="10" t="s">
        <v>6768</v>
      </c>
      <c r="E8061" s="11" t="s">
        <v>6769</v>
      </c>
      <c r="F8061" s="10" t="s">
        <v>416</v>
      </c>
      <c r="G8061" s="11" t="s">
        <v>417</v>
      </c>
      <c r="H8061" s="42">
        <v>31440.8845</v>
      </c>
      <c r="I8061" s="42">
        <v>43.838643569916599</v>
      </c>
      <c r="J8061" s="42">
        <v>431.41022074387701</v>
      </c>
      <c r="K8061" s="42">
        <v>475.24886431379298</v>
      </c>
      <c r="N8061" s="43"/>
    </row>
    <row r="8062" spans="1:14" x14ac:dyDescent="0.3">
      <c r="A8062" s="10" t="s">
        <v>9</v>
      </c>
      <c r="B8062" s="10" t="s">
        <v>247</v>
      </c>
      <c r="C8062" s="10" t="s">
        <v>4779</v>
      </c>
      <c r="D8062" s="10" t="s">
        <v>6768</v>
      </c>
      <c r="E8062" s="11" t="s">
        <v>6769</v>
      </c>
      <c r="F8062" s="10" t="s">
        <v>4731</v>
      </c>
      <c r="G8062" s="11" t="s">
        <v>4732</v>
      </c>
      <c r="H8062" s="42">
        <v>0</v>
      </c>
      <c r="I8062" s="42">
        <v>0</v>
      </c>
      <c r="J8062" s="42">
        <v>0</v>
      </c>
      <c r="K8062" s="42">
        <v>0</v>
      </c>
      <c r="N8062" s="43"/>
    </row>
    <row r="8063" spans="1:14" x14ac:dyDescent="0.3">
      <c r="A8063" s="10" t="s">
        <v>9</v>
      </c>
      <c r="B8063" s="10" t="s">
        <v>247</v>
      </c>
      <c r="C8063" s="10" t="s">
        <v>4779</v>
      </c>
      <c r="D8063" s="10" t="s">
        <v>6768</v>
      </c>
      <c r="E8063" s="11" t="s">
        <v>6769</v>
      </c>
      <c r="F8063" s="10" t="s">
        <v>4786</v>
      </c>
      <c r="G8063" s="11" t="s">
        <v>4787</v>
      </c>
      <c r="H8063" s="42">
        <v>0</v>
      </c>
      <c r="I8063" s="42">
        <v>0</v>
      </c>
      <c r="J8063" s="42">
        <v>0</v>
      </c>
      <c r="K8063" s="42">
        <v>0</v>
      </c>
      <c r="N8063" s="43"/>
    </row>
    <row r="8064" spans="1:14" x14ac:dyDescent="0.3">
      <c r="A8064" s="10" t="s">
        <v>9</v>
      </c>
      <c r="B8064" s="10" t="s">
        <v>247</v>
      </c>
      <c r="C8064" s="10" t="s">
        <v>11</v>
      </c>
      <c r="D8064" s="10" t="s">
        <v>248</v>
      </c>
      <c r="E8064" s="11" t="s">
        <v>3042</v>
      </c>
      <c r="F8064" s="10" t="s">
        <v>13</v>
      </c>
      <c r="G8064" s="11" t="s">
        <v>415</v>
      </c>
      <c r="H8064" s="42">
        <v>0</v>
      </c>
      <c r="I8064" s="42">
        <v>0</v>
      </c>
      <c r="J8064" s="42">
        <v>0</v>
      </c>
      <c r="K8064" s="42">
        <v>0</v>
      </c>
      <c r="N8064" s="43"/>
    </row>
    <row r="8065" spans="1:14" x14ac:dyDescent="0.3">
      <c r="A8065" s="10" t="s">
        <v>9</v>
      </c>
      <c r="B8065" s="10" t="s">
        <v>247</v>
      </c>
      <c r="C8065" s="10" t="s">
        <v>11</v>
      </c>
      <c r="D8065" s="10" t="s">
        <v>248</v>
      </c>
      <c r="E8065" s="11" t="s">
        <v>3042</v>
      </c>
      <c r="F8065" s="10" t="s">
        <v>15</v>
      </c>
      <c r="G8065" s="11" t="s">
        <v>418</v>
      </c>
      <c r="H8065" s="42">
        <v>402685.99089999998</v>
      </c>
      <c r="I8065" s="42">
        <v>2408.6724592512901</v>
      </c>
      <c r="J8065" s="42">
        <v>0</v>
      </c>
      <c r="K8065" s="42">
        <v>2408.6724592512901</v>
      </c>
      <c r="N8065" s="43"/>
    </row>
    <row r="8066" spans="1:14" x14ac:dyDescent="0.3">
      <c r="A8066" s="10" t="s">
        <v>9</v>
      </c>
      <c r="B8066" s="10" t="s">
        <v>247</v>
      </c>
      <c r="C8066" s="10" t="s">
        <v>11</v>
      </c>
      <c r="D8066" s="10" t="s">
        <v>248</v>
      </c>
      <c r="E8066" s="11" t="s">
        <v>3042</v>
      </c>
      <c r="F8066" s="10" t="s">
        <v>16</v>
      </c>
      <c r="G8066" s="11" t="s">
        <v>426</v>
      </c>
      <c r="H8066" s="42">
        <v>191269.7775</v>
      </c>
      <c r="I8066" s="42">
        <v>1144.0831210910301</v>
      </c>
      <c r="J8066" s="42">
        <v>0</v>
      </c>
      <c r="K8066" s="42">
        <v>1144.0831210910301</v>
      </c>
      <c r="N8066" s="43"/>
    </row>
    <row r="8067" spans="1:14" x14ac:dyDescent="0.3">
      <c r="A8067" s="10" t="s">
        <v>9</v>
      </c>
      <c r="B8067" s="10" t="s">
        <v>247</v>
      </c>
      <c r="C8067" s="10" t="s">
        <v>11</v>
      </c>
      <c r="D8067" s="10" t="s">
        <v>248</v>
      </c>
      <c r="E8067" s="11" t="s">
        <v>3042</v>
      </c>
      <c r="F8067" s="10" t="s">
        <v>17</v>
      </c>
      <c r="G8067" s="11" t="s">
        <v>4798</v>
      </c>
      <c r="H8067" s="42">
        <v>0</v>
      </c>
      <c r="I8067" s="42">
        <v>0</v>
      </c>
      <c r="J8067" s="42">
        <v>0</v>
      </c>
      <c r="K8067" s="42">
        <v>0</v>
      </c>
      <c r="N8067" s="43"/>
    </row>
    <row r="8068" spans="1:14" x14ac:dyDescent="0.3">
      <c r="A8068" s="10" t="s">
        <v>9</v>
      </c>
      <c r="B8068" s="10" t="s">
        <v>247</v>
      </c>
      <c r="C8068" s="10" t="s">
        <v>11</v>
      </c>
      <c r="D8068" s="10" t="s">
        <v>248</v>
      </c>
      <c r="E8068" s="11" t="s">
        <v>3042</v>
      </c>
      <c r="F8068" s="10" t="s">
        <v>18</v>
      </c>
      <c r="G8068" s="11" t="s">
        <v>4799</v>
      </c>
      <c r="H8068" s="42">
        <v>1759050.8596999999</v>
      </c>
      <c r="I8068" s="42">
        <v>10521.7898204907</v>
      </c>
      <c r="J8068" s="42">
        <v>0</v>
      </c>
      <c r="K8068" s="42">
        <v>10521.7898204907</v>
      </c>
      <c r="N8068" s="43"/>
    </row>
    <row r="8069" spans="1:14" x14ac:dyDescent="0.3">
      <c r="A8069" s="10" t="s">
        <v>9</v>
      </c>
      <c r="B8069" s="10" t="s">
        <v>247</v>
      </c>
      <c r="C8069" s="10" t="s">
        <v>11</v>
      </c>
      <c r="D8069" s="10" t="s">
        <v>249</v>
      </c>
      <c r="E8069" s="11" t="s">
        <v>658</v>
      </c>
      <c r="F8069" s="10" t="s">
        <v>25</v>
      </c>
      <c r="G8069" s="11" t="s">
        <v>4887</v>
      </c>
      <c r="H8069" s="42">
        <v>76188.159799999994</v>
      </c>
      <c r="I8069" s="42">
        <v>290.14613624411902</v>
      </c>
      <c r="J8069" s="42">
        <v>0</v>
      </c>
      <c r="K8069" s="42">
        <v>290.14613624411902</v>
      </c>
      <c r="N8069" s="43"/>
    </row>
    <row r="8070" spans="1:14" x14ac:dyDescent="0.3">
      <c r="A8070" s="10" t="s">
        <v>9</v>
      </c>
      <c r="B8070" s="10" t="s">
        <v>247</v>
      </c>
      <c r="C8070" s="10" t="s">
        <v>11</v>
      </c>
      <c r="D8070" s="10" t="s">
        <v>249</v>
      </c>
      <c r="E8070" s="11" t="s">
        <v>658</v>
      </c>
      <c r="F8070" s="10" t="s">
        <v>15</v>
      </c>
      <c r="G8070" s="11" t="s">
        <v>418</v>
      </c>
      <c r="H8070" s="42">
        <v>251030.69529999999</v>
      </c>
      <c r="I8070" s="42">
        <v>955.99613524922199</v>
      </c>
      <c r="J8070" s="42">
        <v>46396.4555435156</v>
      </c>
      <c r="K8070" s="42">
        <v>47352.451678764803</v>
      </c>
      <c r="N8070" s="43"/>
    </row>
    <row r="8071" spans="1:14" x14ac:dyDescent="0.3">
      <c r="A8071" s="10" t="s">
        <v>9</v>
      </c>
      <c r="B8071" s="10" t="s">
        <v>247</v>
      </c>
      <c r="C8071" s="10" t="s">
        <v>11</v>
      </c>
      <c r="D8071" s="10" t="s">
        <v>249</v>
      </c>
      <c r="E8071" s="11" t="s">
        <v>658</v>
      </c>
      <c r="F8071" s="10" t="s">
        <v>17</v>
      </c>
      <c r="G8071" s="11" t="s">
        <v>4798</v>
      </c>
      <c r="H8071" s="42">
        <v>0</v>
      </c>
      <c r="I8071" s="42">
        <v>0</v>
      </c>
      <c r="J8071" s="42">
        <v>0</v>
      </c>
      <c r="K8071" s="42">
        <v>0</v>
      </c>
      <c r="N8071" s="43"/>
    </row>
    <row r="8072" spans="1:14" x14ac:dyDescent="0.3">
      <c r="A8072" s="10" t="s">
        <v>9</v>
      </c>
      <c r="B8072" s="10" t="s">
        <v>247</v>
      </c>
      <c r="C8072" s="10" t="s">
        <v>11</v>
      </c>
      <c r="D8072" s="10" t="s">
        <v>249</v>
      </c>
      <c r="E8072" s="11" t="s">
        <v>658</v>
      </c>
      <c r="F8072" s="10" t="s">
        <v>18</v>
      </c>
      <c r="G8072" s="11" t="s">
        <v>4799</v>
      </c>
      <c r="H8072" s="42">
        <v>219440.48269999999</v>
      </c>
      <c r="I8072" s="42">
        <v>835.69163973336697</v>
      </c>
      <c r="J8072" s="42">
        <v>218604.79106026699</v>
      </c>
      <c r="K8072" s="42">
        <v>219440.48269999999</v>
      </c>
      <c r="N8072" s="43"/>
    </row>
    <row r="8073" spans="1:14" x14ac:dyDescent="0.3">
      <c r="A8073" s="10" t="s">
        <v>9</v>
      </c>
      <c r="B8073" s="10" t="s">
        <v>247</v>
      </c>
      <c r="C8073" s="10" t="s">
        <v>11</v>
      </c>
      <c r="D8073" s="10" t="s">
        <v>250</v>
      </c>
      <c r="E8073" s="11" t="s">
        <v>3043</v>
      </c>
      <c r="F8073" s="10" t="s">
        <v>13</v>
      </c>
      <c r="G8073" s="11" t="s">
        <v>415</v>
      </c>
      <c r="H8073" s="42">
        <v>0</v>
      </c>
      <c r="I8073" s="42">
        <v>0</v>
      </c>
      <c r="J8073" s="42">
        <v>0</v>
      </c>
      <c r="K8073" s="42">
        <v>0</v>
      </c>
      <c r="N8073" s="43"/>
    </row>
    <row r="8074" spans="1:14" x14ac:dyDescent="0.3">
      <c r="A8074" s="10" t="s">
        <v>9</v>
      </c>
      <c r="B8074" s="10" t="s">
        <v>247</v>
      </c>
      <c r="C8074" s="10" t="s">
        <v>11</v>
      </c>
      <c r="D8074" s="10" t="s">
        <v>250</v>
      </c>
      <c r="E8074" s="11" t="s">
        <v>3043</v>
      </c>
      <c r="F8074" s="10" t="s">
        <v>15</v>
      </c>
      <c r="G8074" s="11" t="s">
        <v>418</v>
      </c>
      <c r="H8074" s="42">
        <v>2401681.9257999999</v>
      </c>
      <c r="I8074" s="42">
        <v>14905.0691808305</v>
      </c>
      <c r="J8074" s="42">
        <v>0</v>
      </c>
      <c r="K8074" s="42">
        <v>14905.0691808305</v>
      </c>
      <c r="N8074" s="43"/>
    </row>
    <row r="8075" spans="1:14" x14ac:dyDescent="0.3">
      <c r="A8075" s="10" t="s">
        <v>9</v>
      </c>
      <c r="B8075" s="10" t="s">
        <v>247</v>
      </c>
      <c r="C8075" s="10" t="s">
        <v>11</v>
      </c>
      <c r="D8075" s="10" t="s">
        <v>250</v>
      </c>
      <c r="E8075" s="11" t="s">
        <v>3043</v>
      </c>
      <c r="F8075" s="10" t="s">
        <v>16</v>
      </c>
      <c r="G8075" s="11" t="s">
        <v>426</v>
      </c>
      <c r="H8075" s="42">
        <v>406555.39010000002</v>
      </c>
      <c r="I8075" s="42">
        <v>2523.1218791654701</v>
      </c>
      <c r="J8075" s="42">
        <v>0</v>
      </c>
      <c r="K8075" s="42">
        <v>2523.1218791654701</v>
      </c>
      <c r="N8075" s="43"/>
    </row>
    <row r="8076" spans="1:14" x14ac:dyDescent="0.3">
      <c r="A8076" s="10" t="s">
        <v>9</v>
      </c>
      <c r="B8076" s="10" t="s">
        <v>247</v>
      </c>
      <c r="C8076" s="10" t="s">
        <v>11</v>
      </c>
      <c r="D8076" s="10" t="s">
        <v>250</v>
      </c>
      <c r="E8076" s="11" t="s">
        <v>3043</v>
      </c>
      <c r="F8076" s="10" t="s">
        <v>17</v>
      </c>
      <c r="G8076" s="11" t="s">
        <v>4798</v>
      </c>
      <c r="H8076" s="42">
        <v>0</v>
      </c>
      <c r="I8076" s="42">
        <v>0</v>
      </c>
      <c r="J8076" s="42">
        <v>0</v>
      </c>
      <c r="K8076" s="42">
        <v>0</v>
      </c>
      <c r="N8076" s="43"/>
    </row>
    <row r="8077" spans="1:14" x14ac:dyDescent="0.3">
      <c r="A8077" s="10" t="s">
        <v>9</v>
      </c>
      <c r="B8077" s="10" t="s">
        <v>247</v>
      </c>
      <c r="C8077" s="10" t="s">
        <v>11</v>
      </c>
      <c r="D8077" s="10" t="s">
        <v>250</v>
      </c>
      <c r="E8077" s="11" t="s">
        <v>3043</v>
      </c>
      <c r="F8077" s="10" t="s">
        <v>18</v>
      </c>
      <c r="G8077" s="11" t="s">
        <v>4799</v>
      </c>
      <c r="H8077" s="42">
        <v>1703594.8881999999</v>
      </c>
      <c r="I8077" s="42">
        <v>10572.673838610101</v>
      </c>
      <c r="J8077" s="42">
        <v>567673.78540156805</v>
      </c>
      <c r="K8077" s="42">
        <v>578246.459240178</v>
      </c>
      <c r="N8077" s="43"/>
    </row>
    <row r="8078" spans="1:14" x14ac:dyDescent="0.3">
      <c r="A8078" s="10" t="s">
        <v>9</v>
      </c>
      <c r="B8078" s="10" t="s">
        <v>247</v>
      </c>
      <c r="C8078" s="10" t="s">
        <v>4800</v>
      </c>
      <c r="D8078" s="10" t="s">
        <v>6770</v>
      </c>
      <c r="E8078" s="11" t="s">
        <v>6771</v>
      </c>
      <c r="F8078" s="10" t="s">
        <v>416</v>
      </c>
      <c r="G8078" s="11" t="s">
        <v>417</v>
      </c>
      <c r="H8078" s="42">
        <v>794205.99109999998</v>
      </c>
      <c r="I8078" s="42">
        <v>4799.2369930059704</v>
      </c>
      <c r="J8078" s="42">
        <v>70590.252566601295</v>
      </c>
      <c r="K8078" s="42">
        <v>75389.489559607202</v>
      </c>
      <c r="N8078" s="43"/>
    </row>
    <row r="8079" spans="1:14" x14ac:dyDescent="0.3">
      <c r="A8079" s="10" t="s">
        <v>9</v>
      </c>
      <c r="B8079" s="10" t="s">
        <v>247</v>
      </c>
      <c r="C8079" s="10" t="s">
        <v>4806</v>
      </c>
      <c r="D8079" s="10" t="s">
        <v>6772</v>
      </c>
      <c r="E8079" s="11" t="s">
        <v>6773</v>
      </c>
      <c r="F8079" s="10" t="s">
        <v>5205</v>
      </c>
      <c r="G8079" s="11" t="s">
        <v>5206</v>
      </c>
      <c r="H8079" s="42">
        <v>33976.726999999999</v>
      </c>
      <c r="I8079" s="42">
        <v>205.314951572448</v>
      </c>
      <c r="J8079" s="42">
        <v>3019.9038531166302</v>
      </c>
      <c r="K8079" s="42">
        <v>3225.2188046890801</v>
      </c>
      <c r="N8079" s="43"/>
    </row>
    <row r="8080" spans="1:14" x14ac:dyDescent="0.3">
      <c r="A8080" s="10" t="s">
        <v>9</v>
      </c>
      <c r="B8080" s="10" t="s">
        <v>247</v>
      </c>
      <c r="C8080" s="10" t="s">
        <v>4806</v>
      </c>
      <c r="D8080" s="10" t="s">
        <v>6772</v>
      </c>
      <c r="E8080" s="11" t="s">
        <v>6773</v>
      </c>
      <c r="F8080" s="10" t="s">
        <v>5207</v>
      </c>
      <c r="G8080" s="11" t="s">
        <v>5208</v>
      </c>
      <c r="H8080" s="42">
        <v>6067.2727999999997</v>
      </c>
      <c r="I8080" s="42">
        <v>36.663384209365702</v>
      </c>
      <c r="J8080" s="42">
        <v>539.268545199399</v>
      </c>
      <c r="K8080" s="42">
        <v>575.93192940876395</v>
      </c>
      <c r="N8080" s="43"/>
    </row>
    <row r="8081" spans="1:14" x14ac:dyDescent="0.3">
      <c r="A8081" s="10" t="s">
        <v>9</v>
      </c>
      <c r="B8081" s="10" t="s">
        <v>247</v>
      </c>
      <c r="C8081" s="10" t="s">
        <v>4806</v>
      </c>
      <c r="D8081" s="10" t="s">
        <v>6774</v>
      </c>
      <c r="E8081" s="11" t="s">
        <v>6775</v>
      </c>
      <c r="F8081" s="10" t="s">
        <v>4809</v>
      </c>
      <c r="G8081" s="11" t="s">
        <v>4810</v>
      </c>
      <c r="H8081" s="42">
        <v>0</v>
      </c>
      <c r="I8081" s="42">
        <v>0</v>
      </c>
      <c r="J8081" s="42">
        <v>0</v>
      </c>
      <c r="K8081" s="42">
        <v>0</v>
      </c>
      <c r="N8081" s="43"/>
    </row>
    <row r="8082" spans="1:14" x14ac:dyDescent="0.3">
      <c r="A8082" s="10" t="s">
        <v>9</v>
      </c>
      <c r="B8082" s="10" t="s">
        <v>251</v>
      </c>
      <c r="C8082" s="10" t="s">
        <v>4722</v>
      </c>
      <c r="D8082" s="10" t="s">
        <v>4723</v>
      </c>
      <c r="E8082" s="11" t="s">
        <v>6776</v>
      </c>
      <c r="F8082" s="10" t="s">
        <v>416</v>
      </c>
      <c r="G8082" s="11" t="s">
        <v>417</v>
      </c>
      <c r="H8082" s="42">
        <v>6221781.0462999996</v>
      </c>
      <c r="I8082" s="42">
        <v>34385.276608982102</v>
      </c>
      <c r="J8082" s="42">
        <v>680570.35853679897</v>
      </c>
      <c r="K8082" s="42">
        <v>714955.63514578098</v>
      </c>
      <c r="N8082" s="43"/>
    </row>
    <row r="8083" spans="1:14" x14ac:dyDescent="0.3">
      <c r="A8083" s="10" t="s">
        <v>9</v>
      </c>
      <c r="B8083" s="10" t="s">
        <v>251</v>
      </c>
      <c r="C8083" s="10" t="s">
        <v>4722</v>
      </c>
      <c r="D8083" s="10" t="s">
        <v>4723</v>
      </c>
      <c r="E8083" s="11" t="s">
        <v>6776</v>
      </c>
      <c r="F8083" s="10" t="s">
        <v>4912</v>
      </c>
      <c r="G8083" s="11" t="s">
        <v>4913</v>
      </c>
      <c r="H8083" s="42">
        <v>0</v>
      </c>
      <c r="I8083" s="42">
        <v>0</v>
      </c>
      <c r="J8083" s="42">
        <v>0</v>
      </c>
      <c r="K8083" s="42">
        <v>0</v>
      </c>
      <c r="N8083" s="43"/>
    </row>
    <row r="8084" spans="1:14" x14ac:dyDescent="0.3">
      <c r="A8084" s="10" t="s">
        <v>9</v>
      </c>
      <c r="B8084" s="10" t="s">
        <v>251</v>
      </c>
      <c r="C8084" s="10" t="s">
        <v>4722</v>
      </c>
      <c r="D8084" s="10" t="s">
        <v>4723</v>
      </c>
      <c r="E8084" s="11" t="s">
        <v>6776</v>
      </c>
      <c r="F8084" s="10" t="s">
        <v>4725</v>
      </c>
      <c r="G8084" s="11" t="s">
        <v>4726</v>
      </c>
      <c r="H8084" s="42">
        <v>257192.16500000001</v>
      </c>
      <c r="I8084" s="42">
        <v>1421.3974525293499</v>
      </c>
      <c r="J8084" s="42">
        <v>28132.9996234057</v>
      </c>
      <c r="K8084" s="42">
        <v>29554.397075935001</v>
      </c>
      <c r="N8084" s="43"/>
    </row>
    <row r="8085" spans="1:14" x14ac:dyDescent="0.3">
      <c r="A8085" s="10" t="s">
        <v>9</v>
      </c>
      <c r="B8085" s="10" t="s">
        <v>251</v>
      </c>
      <c r="C8085" s="10" t="s">
        <v>4722</v>
      </c>
      <c r="D8085" s="10" t="s">
        <v>4723</v>
      </c>
      <c r="E8085" s="11" t="s">
        <v>6776</v>
      </c>
      <c r="F8085" s="10" t="s">
        <v>4729</v>
      </c>
      <c r="G8085" s="11" t="s">
        <v>4730</v>
      </c>
      <c r="H8085" s="42">
        <v>0</v>
      </c>
      <c r="I8085" s="42">
        <v>0</v>
      </c>
      <c r="J8085" s="42">
        <v>0</v>
      </c>
      <c r="K8085" s="42">
        <v>0</v>
      </c>
      <c r="N8085" s="43"/>
    </row>
    <row r="8086" spans="1:14" x14ac:dyDescent="0.3">
      <c r="A8086" s="10" t="s">
        <v>9</v>
      </c>
      <c r="B8086" s="10" t="s">
        <v>251</v>
      </c>
      <c r="C8086" s="10" t="s">
        <v>4722</v>
      </c>
      <c r="D8086" s="10" t="s">
        <v>4723</v>
      </c>
      <c r="E8086" s="11" t="s">
        <v>6776</v>
      </c>
      <c r="F8086" s="10" t="s">
        <v>4731</v>
      </c>
      <c r="G8086" s="11" t="s">
        <v>4732</v>
      </c>
      <c r="H8086" s="42">
        <v>0</v>
      </c>
      <c r="I8086" s="42">
        <v>0</v>
      </c>
      <c r="J8086" s="42">
        <v>0</v>
      </c>
      <c r="K8086" s="42">
        <v>0</v>
      </c>
      <c r="N8086" s="43"/>
    </row>
    <row r="8087" spans="1:14" x14ac:dyDescent="0.3">
      <c r="A8087" s="10" t="s">
        <v>9</v>
      </c>
      <c r="B8087" s="10" t="s">
        <v>251</v>
      </c>
      <c r="C8087" s="10" t="s">
        <v>4722</v>
      </c>
      <c r="D8087" s="10" t="s">
        <v>4723</v>
      </c>
      <c r="E8087" s="11" t="s">
        <v>6776</v>
      </c>
      <c r="F8087" s="10" t="s">
        <v>4733</v>
      </c>
      <c r="G8087" s="11" t="s">
        <v>4734</v>
      </c>
      <c r="H8087" s="42">
        <v>240802.4681</v>
      </c>
      <c r="I8087" s="42">
        <v>1330.8182031034601</v>
      </c>
      <c r="J8087" s="42">
        <v>26340.210431717998</v>
      </c>
      <c r="K8087" s="42">
        <v>27671.028634821501</v>
      </c>
      <c r="N8087" s="43"/>
    </row>
    <row r="8088" spans="1:14" x14ac:dyDescent="0.3">
      <c r="A8088" s="10" t="s">
        <v>9</v>
      </c>
      <c r="B8088" s="10" t="s">
        <v>251</v>
      </c>
      <c r="C8088" s="10" t="s">
        <v>4722</v>
      </c>
      <c r="D8088" s="10" t="s">
        <v>4723</v>
      </c>
      <c r="E8088" s="11" t="s">
        <v>6776</v>
      </c>
      <c r="F8088" s="10" t="s">
        <v>4735</v>
      </c>
      <c r="G8088" s="11" t="s">
        <v>4736</v>
      </c>
      <c r="H8088" s="42">
        <v>218739.41469999999</v>
      </c>
      <c r="I8088" s="42">
        <v>1208.8845981070699</v>
      </c>
      <c r="J8088" s="42">
        <v>23926.840365984699</v>
      </c>
      <c r="K8088" s="42">
        <v>25135.724964091802</v>
      </c>
      <c r="N8088" s="43"/>
    </row>
    <row r="8089" spans="1:14" x14ac:dyDescent="0.3">
      <c r="A8089" s="10" t="s">
        <v>9</v>
      </c>
      <c r="B8089" s="10" t="s">
        <v>251</v>
      </c>
      <c r="C8089" s="10" t="s">
        <v>4722</v>
      </c>
      <c r="D8089" s="10" t="s">
        <v>4723</v>
      </c>
      <c r="E8089" s="11" t="s">
        <v>6776</v>
      </c>
      <c r="F8089" s="10" t="s">
        <v>4739</v>
      </c>
      <c r="G8089" s="11" t="s">
        <v>4740</v>
      </c>
      <c r="H8089" s="42">
        <v>217478.66880000001</v>
      </c>
      <c r="I8089" s="42">
        <v>1201.9169635358501</v>
      </c>
      <c r="J8089" s="42">
        <v>23788.933505085701</v>
      </c>
      <c r="K8089" s="42">
        <v>24990.850468621498</v>
      </c>
      <c r="N8089" s="43"/>
    </row>
    <row r="8090" spans="1:14" x14ac:dyDescent="0.3">
      <c r="A8090" s="10" t="s">
        <v>9</v>
      </c>
      <c r="B8090" s="10" t="s">
        <v>251</v>
      </c>
      <c r="C8090" s="10" t="s">
        <v>4722</v>
      </c>
      <c r="D8090" s="10" t="s">
        <v>4723</v>
      </c>
      <c r="E8090" s="11" t="s">
        <v>6776</v>
      </c>
      <c r="F8090" s="10" t="s">
        <v>4741</v>
      </c>
      <c r="G8090" s="11" t="s">
        <v>4742</v>
      </c>
      <c r="H8090" s="42">
        <v>93295.197199999995</v>
      </c>
      <c r="I8090" s="42">
        <v>515.60495827045099</v>
      </c>
      <c r="J8090" s="42">
        <v>10205.107706529499</v>
      </c>
      <c r="K8090" s="42">
        <v>10720.712664799999</v>
      </c>
      <c r="N8090" s="43"/>
    </row>
    <row r="8091" spans="1:14" x14ac:dyDescent="0.3">
      <c r="A8091" s="10" t="s">
        <v>9</v>
      </c>
      <c r="B8091" s="10" t="s">
        <v>251</v>
      </c>
      <c r="C8091" s="10" t="s">
        <v>4743</v>
      </c>
      <c r="D8091" s="10" t="s">
        <v>4744</v>
      </c>
      <c r="E8091" s="11" t="s">
        <v>4914</v>
      </c>
      <c r="F8091" s="10" t="s">
        <v>416</v>
      </c>
      <c r="G8091" s="11" t="s">
        <v>417</v>
      </c>
      <c r="H8091" s="42">
        <v>21513.1672</v>
      </c>
      <c r="I8091" s="42">
        <v>27.7955959789373</v>
      </c>
      <c r="J8091" s="42">
        <v>2219.2507579384101</v>
      </c>
      <c r="K8091" s="42">
        <v>2247.0463539173402</v>
      </c>
      <c r="N8091" s="43"/>
    </row>
    <row r="8092" spans="1:14" x14ac:dyDescent="0.3">
      <c r="A8092" s="10" t="s">
        <v>9</v>
      </c>
      <c r="B8092" s="10" t="s">
        <v>251</v>
      </c>
      <c r="C8092" s="10" t="s">
        <v>4743</v>
      </c>
      <c r="D8092" s="10" t="s">
        <v>4744</v>
      </c>
      <c r="E8092" s="11" t="s">
        <v>4914</v>
      </c>
      <c r="F8092" s="10" t="s">
        <v>4746</v>
      </c>
      <c r="G8092" s="11" t="s">
        <v>4747</v>
      </c>
      <c r="H8092" s="42">
        <v>0</v>
      </c>
      <c r="I8092" s="42">
        <v>0</v>
      </c>
      <c r="J8092" s="42">
        <v>0</v>
      </c>
      <c r="K8092" s="42">
        <v>0</v>
      </c>
      <c r="N8092" s="43"/>
    </row>
    <row r="8093" spans="1:14" x14ac:dyDescent="0.3">
      <c r="A8093" s="10" t="s">
        <v>9</v>
      </c>
      <c r="B8093" s="10" t="s">
        <v>251</v>
      </c>
      <c r="C8093" s="10" t="s">
        <v>4743</v>
      </c>
      <c r="D8093" s="10" t="s">
        <v>4750</v>
      </c>
      <c r="E8093" s="11" t="s">
        <v>4757</v>
      </c>
      <c r="F8093" s="10" t="s">
        <v>416</v>
      </c>
      <c r="G8093" s="11" t="s">
        <v>417</v>
      </c>
      <c r="H8093" s="42">
        <v>37358.083599999998</v>
      </c>
      <c r="I8093" s="42">
        <v>219.92530766586501</v>
      </c>
      <c r="J8093" s="42">
        <v>4919.9056498987802</v>
      </c>
      <c r="K8093" s="42">
        <v>5139.8309575646499</v>
      </c>
      <c r="N8093" s="43"/>
    </row>
    <row r="8094" spans="1:14" x14ac:dyDescent="0.3">
      <c r="A8094" s="10" t="s">
        <v>9</v>
      </c>
      <c r="B8094" s="10" t="s">
        <v>251</v>
      </c>
      <c r="C8094" s="10" t="s">
        <v>4743</v>
      </c>
      <c r="D8094" s="10" t="s">
        <v>4750</v>
      </c>
      <c r="E8094" s="11" t="s">
        <v>4757</v>
      </c>
      <c r="F8094" s="10" t="s">
        <v>4746</v>
      </c>
      <c r="G8094" s="11" t="s">
        <v>4747</v>
      </c>
      <c r="H8094" s="42">
        <v>4992.9657999999999</v>
      </c>
      <c r="I8094" s="42">
        <v>29.3933585424545</v>
      </c>
      <c r="J8094" s="42">
        <v>657.55302242083997</v>
      </c>
      <c r="K8094" s="42">
        <v>686.94638096329402</v>
      </c>
      <c r="N8094" s="43"/>
    </row>
    <row r="8095" spans="1:14" x14ac:dyDescent="0.3">
      <c r="A8095" s="10" t="s">
        <v>9</v>
      </c>
      <c r="B8095" s="10" t="s">
        <v>251</v>
      </c>
      <c r="C8095" s="10" t="s">
        <v>4743</v>
      </c>
      <c r="D8095" s="10" t="s">
        <v>4752</v>
      </c>
      <c r="E8095" s="11" t="s">
        <v>6777</v>
      </c>
      <c r="F8095" s="10" t="s">
        <v>416</v>
      </c>
      <c r="G8095" s="11" t="s">
        <v>417</v>
      </c>
      <c r="H8095" s="42">
        <v>23834.1351</v>
      </c>
      <c r="I8095" s="42">
        <v>180.41061375536401</v>
      </c>
      <c r="J8095" s="42">
        <v>2903.51881579465</v>
      </c>
      <c r="K8095" s="42">
        <v>3083.9294295500199</v>
      </c>
      <c r="N8095" s="43"/>
    </row>
    <row r="8096" spans="1:14" x14ac:dyDescent="0.3">
      <c r="A8096" s="10" t="s">
        <v>9</v>
      </c>
      <c r="B8096" s="10" t="s">
        <v>251</v>
      </c>
      <c r="C8096" s="10" t="s">
        <v>4743</v>
      </c>
      <c r="D8096" s="10" t="s">
        <v>4752</v>
      </c>
      <c r="E8096" s="11" t="s">
        <v>6777</v>
      </c>
      <c r="F8096" s="10" t="s">
        <v>4746</v>
      </c>
      <c r="G8096" s="11" t="s">
        <v>4747</v>
      </c>
      <c r="H8096" s="42">
        <v>1978.8489</v>
      </c>
      <c r="I8096" s="42">
        <v>14.978740994449</v>
      </c>
      <c r="J8096" s="42">
        <v>241.06706035195501</v>
      </c>
      <c r="K8096" s="42">
        <v>256.04580134640401</v>
      </c>
      <c r="N8096" s="43"/>
    </row>
    <row r="8097" spans="1:14" x14ac:dyDescent="0.3">
      <c r="A8097" s="10" t="s">
        <v>9</v>
      </c>
      <c r="B8097" s="10" t="s">
        <v>251</v>
      </c>
      <c r="C8097" s="10" t="s">
        <v>4743</v>
      </c>
      <c r="D8097" s="10" t="s">
        <v>4752</v>
      </c>
      <c r="E8097" s="11" t="s">
        <v>6777</v>
      </c>
      <c r="F8097" s="10" t="s">
        <v>4748</v>
      </c>
      <c r="G8097" s="11" t="s">
        <v>4749</v>
      </c>
      <c r="H8097" s="42">
        <v>19612.590899999999</v>
      </c>
      <c r="I8097" s="42">
        <v>148.45596630053899</v>
      </c>
      <c r="J8097" s="42">
        <v>2389.2424203771502</v>
      </c>
      <c r="K8097" s="42">
        <v>2537.69838667769</v>
      </c>
      <c r="N8097" s="43"/>
    </row>
    <row r="8098" spans="1:14" x14ac:dyDescent="0.3">
      <c r="A8098" s="10" t="s">
        <v>9</v>
      </c>
      <c r="B8098" s="10" t="s">
        <v>251</v>
      </c>
      <c r="C8098" s="10" t="s">
        <v>4743</v>
      </c>
      <c r="D8098" s="10" t="s">
        <v>4756</v>
      </c>
      <c r="E8098" s="11" t="s">
        <v>5276</v>
      </c>
      <c r="F8098" s="10" t="s">
        <v>13</v>
      </c>
      <c r="G8098" s="11" t="s">
        <v>415</v>
      </c>
      <c r="H8098" s="42">
        <v>0</v>
      </c>
      <c r="I8098" s="42">
        <v>0</v>
      </c>
      <c r="J8098" s="42">
        <v>0</v>
      </c>
      <c r="K8098" s="42">
        <v>0</v>
      </c>
      <c r="N8098" s="43"/>
    </row>
    <row r="8099" spans="1:14" x14ac:dyDescent="0.3">
      <c r="A8099" s="10" t="s">
        <v>9</v>
      </c>
      <c r="B8099" s="10" t="s">
        <v>251</v>
      </c>
      <c r="C8099" s="10" t="s">
        <v>4743</v>
      </c>
      <c r="D8099" s="10" t="s">
        <v>4756</v>
      </c>
      <c r="E8099" s="11" t="s">
        <v>5276</v>
      </c>
      <c r="F8099" s="10" t="s">
        <v>416</v>
      </c>
      <c r="G8099" s="11" t="s">
        <v>417</v>
      </c>
      <c r="H8099" s="42">
        <v>14549.7176</v>
      </c>
      <c r="I8099" s="42">
        <v>54.165205154557697</v>
      </c>
      <c r="J8099" s="42">
        <v>1864.9911455450999</v>
      </c>
      <c r="K8099" s="42">
        <v>1919.1563506996599</v>
      </c>
      <c r="N8099" s="43"/>
    </row>
    <row r="8100" spans="1:14" x14ac:dyDescent="0.3">
      <c r="A8100" s="10" t="s">
        <v>9</v>
      </c>
      <c r="B8100" s="10" t="s">
        <v>251</v>
      </c>
      <c r="C8100" s="10" t="s">
        <v>4743</v>
      </c>
      <c r="D8100" s="10" t="s">
        <v>4756</v>
      </c>
      <c r="E8100" s="11" t="s">
        <v>5276</v>
      </c>
      <c r="F8100" s="10" t="s">
        <v>4746</v>
      </c>
      <c r="G8100" s="11" t="s">
        <v>4747</v>
      </c>
      <c r="H8100" s="42">
        <v>0</v>
      </c>
      <c r="I8100" s="42">
        <v>0</v>
      </c>
      <c r="J8100" s="42">
        <v>0</v>
      </c>
      <c r="K8100" s="42">
        <v>0</v>
      </c>
      <c r="N8100" s="43"/>
    </row>
    <row r="8101" spans="1:14" x14ac:dyDescent="0.3">
      <c r="A8101" s="10" t="s">
        <v>9</v>
      </c>
      <c r="B8101" s="10" t="s">
        <v>251</v>
      </c>
      <c r="C8101" s="10" t="s">
        <v>4743</v>
      </c>
      <c r="D8101" s="10" t="s">
        <v>4756</v>
      </c>
      <c r="E8101" s="11" t="s">
        <v>5276</v>
      </c>
      <c r="F8101" s="10" t="s">
        <v>4748</v>
      </c>
      <c r="G8101" s="11" t="s">
        <v>4749</v>
      </c>
      <c r="H8101" s="42">
        <v>4139.8368</v>
      </c>
      <c r="I8101" s="42">
        <v>15.4116467704957</v>
      </c>
      <c r="J8101" s="42">
        <v>530.646651909242</v>
      </c>
      <c r="K8101" s="42">
        <v>546.05829867973796</v>
      </c>
      <c r="N8101" s="43"/>
    </row>
    <row r="8102" spans="1:14" x14ac:dyDescent="0.3">
      <c r="A8102" s="10" t="s">
        <v>9</v>
      </c>
      <c r="B8102" s="10" t="s">
        <v>251</v>
      </c>
      <c r="C8102" s="10" t="s">
        <v>4743</v>
      </c>
      <c r="D8102" s="10" t="s">
        <v>4758</v>
      </c>
      <c r="E8102" s="11" t="s">
        <v>4829</v>
      </c>
      <c r="F8102" s="10" t="s">
        <v>416</v>
      </c>
      <c r="G8102" s="11" t="s">
        <v>417</v>
      </c>
      <c r="H8102" s="42">
        <v>22917.469099999998</v>
      </c>
      <c r="I8102" s="42">
        <v>64.545633267326707</v>
      </c>
      <c r="J8102" s="42">
        <v>3070.8522392079199</v>
      </c>
      <c r="K8102" s="42">
        <v>3135.3978724752501</v>
      </c>
      <c r="N8102" s="43"/>
    </row>
    <row r="8103" spans="1:14" x14ac:dyDescent="0.3">
      <c r="A8103" s="10" t="s">
        <v>9</v>
      </c>
      <c r="B8103" s="10" t="s">
        <v>251</v>
      </c>
      <c r="C8103" s="10" t="s">
        <v>4743</v>
      </c>
      <c r="D8103" s="10" t="s">
        <v>4758</v>
      </c>
      <c r="E8103" s="11" t="s">
        <v>4829</v>
      </c>
      <c r="F8103" s="10" t="s">
        <v>4746</v>
      </c>
      <c r="G8103" s="11" t="s">
        <v>4747</v>
      </c>
      <c r="H8103" s="42">
        <v>0</v>
      </c>
      <c r="I8103" s="42">
        <v>0</v>
      </c>
      <c r="J8103" s="42">
        <v>0</v>
      </c>
      <c r="K8103" s="42">
        <v>0</v>
      </c>
      <c r="N8103" s="43"/>
    </row>
    <row r="8104" spans="1:14" x14ac:dyDescent="0.3">
      <c r="A8104" s="10" t="s">
        <v>9</v>
      </c>
      <c r="B8104" s="10" t="s">
        <v>251</v>
      </c>
      <c r="C8104" s="10" t="s">
        <v>4743</v>
      </c>
      <c r="D8104" s="10" t="s">
        <v>4762</v>
      </c>
      <c r="E8104" s="11" t="s">
        <v>4830</v>
      </c>
      <c r="F8104" s="10" t="s">
        <v>416</v>
      </c>
      <c r="G8104" s="11" t="s">
        <v>417</v>
      </c>
      <c r="H8104" s="42">
        <v>10218.970600000001</v>
      </c>
      <c r="I8104" s="42">
        <v>54.193053185004601</v>
      </c>
      <c r="J8104" s="42">
        <v>1200.3320039622099</v>
      </c>
      <c r="K8104" s="42">
        <v>1254.52505714721</v>
      </c>
      <c r="N8104" s="43"/>
    </row>
    <row r="8105" spans="1:14" x14ac:dyDescent="0.3">
      <c r="A8105" s="10" t="s">
        <v>9</v>
      </c>
      <c r="B8105" s="10" t="s">
        <v>251</v>
      </c>
      <c r="C8105" s="10" t="s">
        <v>4743</v>
      </c>
      <c r="D8105" s="10" t="s">
        <v>4762</v>
      </c>
      <c r="E8105" s="11" t="s">
        <v>4830</v>
      </c>
      <c r="F8105" s="10" t="s">
        <v>4746</v>
      </c>
      <c r="G8105" s="11" t="s">
        <v>4747</v>
      </c>
      <c r="H8105" s="42">
        <v>6514.2079000000003</v>
      </c>
      <c r="I8105" s="42">
        <v>34.546024839987801</v>
      </c>
      <c r="J8105" s="42">
        <v>765.16632276744895</v>
      </c>
      <c r="K8105" s="42">
        <v>799.71234760743698</v>
      </c>
      <c r="N8105" s="43"/>
    </row>
    <row r="8106" spans="1:14" x14ac:dyDescent="0.3">
      <c r="A8106" s="10" t="s">
        <v>9</v>
      </c>
      <c r="B8106" s="10" t="s">
        <v>251</v>
      </c>
      <c r="C8106" s="10" t="s">
        <v>4743</v>
      </c>
      <c r="D8106" s="10" t="s">
        <v>4766</v>
      </c>
      <c r="E8106" s="11" t="s">
        <v>4763</v>
      </c>
      <c r="F8106" s="10" t="s">
        <v>416</v>
      </c>
      <c r="G8106" s="11" t="s">
        <v>417</v>
      </c>
      <c r="H8106" s="42">
        <v>25242.466899999999</v>
      </c>
      <c r="I8106" s="42">
        <v>99.779756232733106</v>
      </c>
      <c r="J8106" s="42">
        <v>2491.0363052458001</v>
      </c>
      <c r="K8106" s="42">
        <v>2590.8160614785302</v>
      </c>
      <c r="N8106" s="43"/>
    </row>
    <row r="8107" spans="1:14" x14ac:dyDescent="0.3">
      <c r="A8107" s="10" t="s">
        <v>9</v>
      </c>
      <c r="B8107" s="10" t="s">
        <v>251</v>
      </c>
      <c r="C8107" s="10" t="s">
        <v>4743</v>
      </c>
      <c r="D8107" s="10" t="s">
        <v>4766</v>
      </c>
      <c r="E8107" s="11" t="s">
        <v>4763</v>
      </c>
      <c r="F8107" s="10" t="s">
        <v>4746</v>
      </c>
      <c r="G8107" s="11" t="s">
        <v>4747</v>
      </c>
      <c r="H8107" s="42">
        <v>1981.4906000000001</v>
      </c>
      <c r="I8107" s="42">
        <v>7.83254059164799</v>
      </c>
      <c r="J8107" s="42">
        <v>195.54209904659899</v>
      </c>
      <c r="K8107" s="42">
        <v>203.374639638247</v>
      </c>
      <c r="N8107" s="43"/>
    </row>
    <row r="8108" spans="1:14" x14ac:dyDescent="0.3">
      <c r="A8108" s="10" t="s">
        <v>9</v>
      </c>
      <c r="B8108" s="10" t="s">
        <v>251</v>
      </c>
      <c r="C8108" s="10" t="s">
        <v>4743</v>
      </c>
      <c r="D8108" s="10" t="s">
        <v>4766</v>
      </c>
      <c r="E8108" s="11" t="s">
        <v>4763</v>
      </c>
      <c r="F8108" s="10" t="s">
        <v>4748</v>
      </c>
      <c r="G8108" s="11" t="s">
        <v>4749</v>
      </c>
      <c r="H8108" s="42">
        <v>21583.126700000001</v>
      </c>
      <c r="I8108" s="42">
        <v>73.011997810618496</v>
      </c>
      <c r="J8108" s="42">
        <v>1979.0013136289001</v>
      </c>
      <c r="K8108" s="42">
        <v>2052.0133114395198</v>
      </c>
      <c r="N8108" s="43"/>
    </row>
    <row r="8109" spans="1:14" x14ac:dyDescent="0.3">
      <c r="A8109" s="10" t="s">
        <v>9</v>
      </c>
      <c r="B8109" s="10" t="s">
        <v>251</v>
      </c>
      <c r="C8109" s="10" t="s">
        <v>4743</v>
      </c>
      <c r="D8109" s="10" t="s">
        <v>4766</v>
      </c>
      <c r="E8109" s="11" t="s">
        <v>4763</v>
      </c>
      <c r="F8109" s="10" t="s">
        <v>4754</v>
      </c>
      <c r="G8109" s="11" t="s">
        <v>4755</v>
      </c>
      <c r="H8109" s="42">
        <v>1981.4906000000001</v>
      </c>
      <c r="I8109" s="42">
        <v>7.83254059164799</v>
      </c>
      <c r="J8109" s="42">
        <v>195.54209904659899</v>
      </c>
      <c r="K8109" s="42">
        <v>203.374639638247</v>
      </c>
      <c r="N8109" s="43"/>
    </row>
    <row r="8110" spans="1:14" x14ac:dyDescent="0.3">
      <c r="A8110" s="10" t="s">
        <v>9</v>
      </c>
      <c r="B8110" s="10" t="s">
        <v>251</v>
      </c>
      <c r="C8110" s="10" t="s">
        <v>4743</v>
      </c>
      <c r="D8110" s="10" t="s">
        <v>4768</v>
      </c>
      <c r="E8110" s="11" t="s">
        <v>5213</v>
      </c>
      <c r="F8110" s="10" t="s">
        <v>416</v>
      </c>
      <c r="G8110" s="11" t="s">
        <v>417</v>
      </c>
      <c r="H8110" s="42">
        <v>18086.902399999999</v>
      </c>
      <c r="I8110" s="42">
        <v>273.33666109062602</v>
      </c>
      <c r="J8110" s="42">
        <v>2353.2668503091299</v>
      </c>
      <c r="K8110" s="42">
        <v>2626.60351139976</v>
      </c>
      <c r="N8110" s="43"/>
    </row>
    <row r="8111" spans="1:14" x14ac:dyDescent="0.3">
      <c r="A8111" s="10" t="s">
        <v>9</v>
      </c>
      <c r="B8111" s="10" t="s">
        <v>251</v>
      </c>
      <c r="C8111" s="10" t="s">
        <v>4743</v>
      </c>
      <c r="D8111" s="10" t="s">
        <v>4768</v>
      </c>
      <c r="E8111" s="11" t="s">
        <v>5213</v>
      </c>
      <c r="F8111" s="10" t="s">
        <v>4746</v>
      </c>
      <c r="G8111" s="11" t="s">
        <v>4747</v>
      </c>
      <c r="H8111" s="42">
        <v>15107.883099999999</v>
      </c>
      <c r="I8111" s="42">
        <v>228.316505146287</v>
      </c>
      <c r="J8111" s="42">
        <v>1965.6699573170399</v>
      </c>
      <c r="K8111" s="42">
        <v>2193.9864624633301</v>
      </c>
      <c r="N8111" s="43"/>
    </row>
    <row r="8112" spans="1:14" x14ac:dyDescent="0.3">
      <c r="A8112" s="10" t="s">
        <v>9</v>
      </c>
      <c r="B8112" s="10" t="s">
        <v>251</v>
      </c>
      <c r="C8112" s="10" t="s">
        <v>4743</v>
      </c>
      <c r="D8112" s="10" t="s">
        <v>4768</v>
      </c>
      <c r="E8112" s="11" t="s">
        <v>5213</v>
      </c>
      <c r="F8112" s="10" t="s">
        <v>4754</v>
      </c>
      <c r="G8112" s="11" t="s">
        <v>4755</v>
      </c>
      <c r="H8112" s="42">
        <v>3617.3805000000002</v>
      </c>
      <c r="I8112" s="42">
        <v>54.667332218125203</v>
      </c>
      <c r="J8112" s="42">
        <v>470.65337006182699</v>
      </c>
      <c r="K8112" s="42">
        <v>525.320702279952</v>
      </c>
      <c r="N8112" s="43"/>
    </row>
    <row r="8113" spans="1:14" x14ac:dyDescent="0.3">
      <c r="A8113" s="10" t="s">
        <v>9</v>
      </c>
      <c r="B8113" s="10" t="s">
        <v>251</v>
      </c>
      <c r="C8113" s="10" t="s">
        <v>4743</v>
      </c>
      <c r="D8113" s="10" t="s">
        <v>4770</v>
      </c>
      <c r="E8113" s="11" t="s">
        <v>4777</v>
      </c>
      <c r="F8113" s="10" t="s">
        <v>416</v>
      </c>
      <c r="G8113" s="11" t="s">
        <v>417</v>
      </c>
      <c r="H8113" s="42">
        <v>89001.868300000002</v>
      </c>
      <c r="I8113" s="42">
        <v>333.48646496968001</v>
      </c>
      <c r="J8113" s="42">
        <v>8243.1435780822303</v>
      </c>
      <c r="K8113" s="42">
        <v>8576.6300430519204</v>
      </c>
      <c r="N8113" s="43"/>
    </row>
    <row r="8114" spans="1:14" x14ac:dyDescent="0.3">
      <c r="A8114" s="10" t="s">
        <v>9</v>
      </c>
      <c r="B8114" s="10" t="s">
        <v>251</v>
      </c>
      <c r="C8114" s="10" t="s">
        <v>4743</v>
      </c>
      <c r="D8114" s="10" t="s">
        <v>4770</v>
      </c>
      <c r="E8114" s="11" t="s">
        <v>4777</v>
      </c>
      <c r="F8114" s="10" t="s">
        <v>4746</v>
      </c>
      <c r="G8114" s="11" t="s">
        <v>4747</v>
      </c>
      <c r="H8114" s="42">
        <v>20941.616099999999</v>
      </c>
      <c r="I8114" s="42">
        <v>78.467403522277706</v>
      </c>
      <c r="J8114" s="42">
        <v>1939.56319484288</v>
      </c>
      <c r="K8114" s="42">
        <v>2018.0305983651599</v>
      </c>
      <c r="N8114" s="43"/>
    </row>
    <row r="8115" spans="1:14" x14ac:dyDescent="0.3">
      <c r="A8115" s="10" t="s">
        <v>9</v>
      </c>
      <c r="B8115" s="10" t="s">
        <v>251</v>
      </c>
      <c r="C8115" s="10" t="s">
        <v>4779</v>
      </c>
      <c r="D8115" s="10" t="s">
        <v>6778</v>
      </c>
      <c r="E8115" s="11" t="s">
        <v>6779</v>
      </c>
      <c r="F8115" s="10" t="s">
        <v>13</v>
      </c>
      <c r="G8115" s="11" t="s">
        <v>415</v>
      </c>
      <c r="H8115" s="42">
        <v>0</v>
      </c>
      <c r="I8115" s="42">
        <v>0</v>
      </c>
      <c r="J8115" s="42">
        <v>0</v>
      </c>
      <c r="K8115" s="42">
        <v>0</v>
      </c>
      <c r="N8115" s="43"/>
    </row>
    <row r="8116" spans="1:14" x14ac:dyDescent="0.3">
      <c r="A8116" s="10" t="s">
        <v>9</v>
      </c>
      <c r="B8116" s="10" t="s">
        <v>251</v>
      </c>
      <c r="C8116" s="10" t="s">
        <v>4779</v>
      </c>
      <c r="D8116" s="10" t="s">
        <v>6778</v>
      </c>
      <c r="E8116" s="11" t="s">
        <v>6779</v>
      </c>
      <c r="F8116" s="10" t="s">
        <v>416</v>
      </c>
      <c r="G8116" s="11" t="s">
        <v>417</v>
      </c>
      <c r="H8116" s="42">
        <v>693360.92790000001</v>
      </c>
      <c r="I8116" s="42">
        <v>3441.37235179153</v>
      </c>
      <c r="J8116" s="42">
        <v>240739.806742671</v>
      </c>
      <c r="K8116" s="42">
        <v>244181.179094463</v>
      </c>
      <c r="N8116" s="43"/>
    </row>
    <row r="8117" spans="1:14" x14ac:dyDescent="0.3">
      <c r="A8117" s="10" t="s">
        <v>9</v>
      </c>
      <c r="B8117" s="10" t="s">
        <v>251</v>
      </c>
      <c r="C8117" s="10" t="s">
        <v>4779</v>
      </c>
      <c r="D8117" s="10" t="s">
        <v>6778</v>
      </c>
      <c r="E8117" s="11" t="s">
        <v>6779</v>
      </c>
      <c r="F8117" s="10" t="s">
        <v>4784</v>
      </c>
      <c r="G8117" s="11" t="s">
        <v>4785</v>
      </c>
      <c r="H8117" s="42">
        <v>9005.33</v>
      </c>
      <c r="I8117" s="42">
        <v>44.696336831945899</v>
      </c>
      <c r="J8117" s="42">
        <v>3126.7141102666201</v>
      </c>
      <c r="K8117" s="42">
        <v>3171.4104470985599</v>
      </c>
      <c r="N8117" s="43"/>
    </row>
    <row r="8118" spans="1:14" x14ac:dyDescent="0.3">
      <c r="A8118" s="10" t="s">
        <v>9</v>
      </c>
      <c r="B8118" s="10" t="s">
        <v>251</v>
      </c>
      <c r="C8118" s="10" t="s">
        <v>4779</v>
      </c>
      <c r="D8118" s="10" t="s">
        <v>6778</v>
      </c>
      <c r="E8118" s="11" t="s">
        <v>6779</v>
      </c>
      <c r="F8118" s="10" t="s">
        <v>4731</v>
      </c>
      <c r="G8118" s="11" t="s">
        <v>4732</v>
      </c>
      <c r="H8118" s="42">
        <v>0</v>
      </c>
      <c r="I8118" s="42">
        <v>0</v>
      </c>
      <c r="J8118" s="42">
        <v>0</v>
      </c>
      <c r="K8118" s="42">
        <v>0</v>
      </c>
      <c r="N8118" s="43"/>
    </row>
    <row r="8119" spans="1:14" x14ac:dyDescent="0.3">
      <c r="A8119" s="10" t="s">
        <v>9</v>
      </c>
      <c r="B8119" s="10" t="s">
        <v>251</v>
      </c>
      <c r="C8119" s="10" t="s">
        <v>4779</v>
      </c>
      <c r="D8119" s="10" t="s">
        <v>6778</v>
      </c>
      <c r="E8119" s="11" t="s">
        <v>6779</v>
      </c>
      <c r="F8119" s="10" t="s">
        <v>4786</v>
      </c>
      <c r="G8119" s="11" t="s">
        <v>4787</v>
      </c>
      <c r="H8119" s="42">
        <v>37208.835899999998</v>
      </c>
      <c r="I8119" s="42">
        <v>184.67936976716101</v>
      </c>
      <c r="J8119" s="42">
        <v>12919.1703896731</v>
      </c>
      <c r="K8119" s="42">
        <v>13103.8497594402</v>
      </c>
      <c r="N8119" s="43"/>
    </row>
    <row r="8120" spans="1:14" x14ac:dyDescent="0.3">
      <c r="A8120" s="10" t="s">
        <v>9</v>
      </c>
      <c r="B8120" s="10" t="s">
        <v>251</v>
      </c>
      <c r="C8120" s="10" t="s">
        <v>4779</v>
      </c>
      <c r="D8120" s="10" t="s">
        <v>6778</v>
      </c>
      <c r="E8120" s="11" t="s">
        <v>6779</v>
      </c>
      <c r="F8120" s="10" t="s">
        <v>4859</v>
      </c>
      <c r="G8120" s="11" t="s">
        <v>4860</v>
      </c>
      <c r="H8120" s="42">
        <v>40227.105900000002</v>
      </c>
      <c r="I8120" s="42">
        <v>199.66001013391201</v>
      </c>
      <c r="J8120" s="42">
        <v>13967.135009048099</v>
      </c>
      <c r="K8120" s="42">
        <v>14166.795019182</v>
      </c>
      <c r="N8120" s="43"/>
    </row>
    <row r="8121" spans="1:14" x14ac:dyDescent="0.3">
      <c r="A8121" s="10" t="s">
        <v>9</v>
      </c>
      <c r="B8121" s="10" t="s">
        <v>251</v>
      </c>
      <c r="C8121" s="10" t="s">
        <v>4779</v>
      </c>
      <c r="D8121" s="10" t="s">
        <v>6778</v>
      </c>
      <c r="E8121" s="11" t="s">
        <v>6779</v>
      </c>
      <c r="F8121" s="10" t="s">
        <v>4788</v>
      </c>
      <c r="G8121" s="11" t="s">
        <v>4789</v>
      </c>
      <c r="H8121" s="42">
        <v>0</v>
      </c>
      <c r="I8121" s="42">
        <v>0</v>
      </c>
      <c r="J8121" s="42">
        <v>0</v>
      </c>
      <c r="K8121" s="42">
        <v>0</v>
      </c>
      <c r="N8121" s="43"/>
    </row>
    <row r="8122" spans="1:14" x14ac:dyDescent="0.3">
      <c r="A8122" s="10" t="s">
        <v>9</v>
      </c>
      <c r="B8122" s="10" t="s">
        <v>251</v>
      </c>
      <c r="C8122" s="10" t="s">
        <v>4779</v>
      </c>
      <c r="D8122" s="10" t="s">
        <v>6778</v>
      </c>
      <c r="E8122" s="11" t="s">
        <v>6779</v>
      </c>
      <c r="F8122" s="10" t="s">
        <v>4741</v>
      </c>
      <c r="G8122" s="11" t="s">
        <v>4742</v>
      </c>
      <c r="H8122" s="42">
        <v>18357.018800000002</v>
      </c>
      <c r="I8122" s="42">
        <v>91.111763542043704</v>
      </c>
      <c r="J8122" s="42">
        <v>6373.6864555434904</v>
      </c>
      <c r="K8122" s="42">
        <v>6464.79821908553</v>
      </c>
      <c r="N8122" s="43"/>
    </row>
    <row r="8123" spans="1:14" x14ac:dyDescent="0.3">
      <c r="A8123" s="10" t="s">
        <v>9</v>
      </c>
      <c r="B8123" s="10" t="s">
        <v>251</v>
      </c>
      <c r="C8123" s="10" t="s">
        <v>4779</v>
      </c>
      <c r="D8123" s="10" t="s">
        <v>6778</v>
      </c>
      <c r="E8123" s="11" t="s">
        <v>6779</v>
      </c>
      <c r="F8123" s="10" t="s">
        <v>4838</v>
      </c>
      <c r="G8123" s="11" t="s">
        <v>4839</v>
      </c>
      <c r="H8123" s="42">
        <v>71917.918300000005</v>
      </c>
      <c r="I8123" s="42">
        <v>269.47358314887498</v>
      </c>
      <c r="J8123" s="42">
        <v>6660.8683401840999</v>
      </c>
      <c r="K8123" s="42">
        <v>6930.3419233329696</v>
      </c>
      <c r="N8123" s="43"/>
    </row>
    <row r="8124" spans="1:14" x14ac:dyDescent="0.3">
      <c r="A8124" s="10" t="s">
        <v>9</v>
      </c>
      <c r="B8124" s="10" t="s">
        <v>251</v>
      </c>
      <c r="C8124" s="10" t="s">
        <v>4779</v>
      </c>
      <c r="D8124" s="10" t="s">
        <v>6778</v>
      </c>
      <c r="E8124" s="11" t="s">
        <v>6779</v>
      </c>
      <c r="F8124" s="10" t="s">
        <v>4840</v>
      </c>
      <c r="G8124" s="11" t="s">
        <v>4841</v>
      </c>
      <c r="H8124" s="42">
        <v>78806.607900000003</v>
      </c>
      <c r="I8124" s="42">
        <v>295.28522904436102</v>
      </c>
      <c r="J8124" s="42">
        <v>7298.8825490139898</v>
      </c>
      <c r="K8124" s="42">
        <v>7594.1677780583505</v>
      </c>
      <c r="N8124" s="43"/>
    </row>
    <row r="8125" spans="1:14" x14ac:dyDescent="0.3">
      <c r="A8125" s="10" t="s">
        <v>9</v>
      </c>
      <c r="B8125" s="10" t="s">
        <v>251</v>
      </c>
      <c r="C8125" s="10" t="s">
        <v>4779</v>
      </c>
      <c r="D8125" s="10" t="s">
        <v>6780</v>
      </c>
      <c r="E8125" s="11" t="s">
        <v>6781</v>
      </c>
      <c r="F8125" s="10" t="s">
        <v>13</v>
      </c>
      <c r="G8125" s="11" t="s">
        <v>415</v>
      </c>
      <c r="H8125" s="42">
        <v>0</v>
      </c>
      <c r="I8125" s="42">
        <v>0</v>
      </c>
      <c r="J8125" s="42">
        <v>0</v>
      </c>
      <c r="K8125" s="42">
        <v>0</v>
      </c>
      <c r="N8125" s="43"/>
    </row>
    <row r="8126" spans="1:14" x14ac:dyDescent="0.3">
      <c r="A8126" s="10" t="s">
        <v>9</v>
      </c>
      <c r="B8126" s="10" t="s">
        <v>251</v>
      </c>
      <c r="C8126" s="10" t="s">
        <v>4779</v>
      </c>
      <c r="D8126" s="10" t="s">
        <v>6780</v>
      </c>
      <c r="E8126" s="11" t="s">
        <v>6781</v>
      </c>
      <c r="F8126" s="10" t="s">
        <v>416</v>
      </c>
      <c r="G8126" s="11" t="s">
        <v>417</v>
      </c>
      <c r="H8126" s="42">
        <v>12821.182000000001</v>
      </c>
      <c r="I8126" s="42">
        <v>168.991835649547</v>
      </c>
      <c r="J8126" s="42">
        <v>2716.5341752265899</v>
      </c>
      <c r="K8126" s="42">
        <v>2885.5260108761299</v>
      </c>
      <c r="N8126" s="43"/>
    </row>
    <row r="8127" spans="1:14" x14ac:dyDescent="0.3">
      <c r="A8127" s="10" t="s">
        <v>9</v>
      </c>
      <c r="B8127" s="10" t="s">
        <v>251</v>
      </c>
      <c r="C8127" s="10" t="s">
        <v>4779</v>
      </c>
      <c r="D8127" s="10" t="s">
        <v>6780</v>
      </c>
      <c r="E8127" s="11" t="s">
        <v>6781</v>
      </c>
      <c r="F8127" s="10" t="s">
        <v>4731</v>
      </c>
      <c r="G8127" s="11" t="s">
        <v>4732</v>
      </c>
      <c r="H8127" s="42">
        <v>0</v>
      </c>
      <c r="I8127" s="42">
        <v>0</v>
      </c>
      <c r="J8127" s="42">
        <v>0</v>
      </c>
      <c r="K8127" s="42">
        <v>0</v>
      </c>
      <c r="N8127" s="43"/>
    </row>
    <row r="8128" spans="1:14" x14ac:dyDescent="0.3">
      <c r="A8128" s="10" t="s">
        <v>9</v>
      </c>
      <c r="B8128" s="10" t="s">
        <v>251</v>
      </c>
      <c r="C8128" s="10" t="s">
        <v>4779</v>
      </c>
      <c r="D8128" s="10" t="s">
        <v>6780</v>
      </c>
      <c r="E8128" s="11" t="s">
        <v>6781</v>
      </c>
      <c r="F8128" s="10" t="s">
        <v>4786</v>
      </c>
      <c r="G8128" s="11" t="s">
        <v>4787</v>
      </c>
      <c r="H8128" s="42">
        <v>3002.3018000000002</v>
      </c>
      <c r="I8128" s="42">
        <v>39.572364954682797</v>
      </c>
      <c r="J8128" s="42">
        <v>636.12352265861</v>
      </c>
      <c r="K8128" s="42">
        <v>675.69588761329305</v>
      </c>
      <c r="N8128" s="43"/>
    </row>
    <row r="8129" spans="1:14" x14ac:dyDescent="0.3">
      <c r="A8129" s="10" t="s">
        <v>9</v>
      </c>
      <c r="B8129" s="10" t="s">
        <v>251</v>
      </c>
      <c r="C8129" s="10" t="s">
        <v>4779</v>
      </c>
      <c r="D8129" s="10" t="s">
        <v>6780</v>
      </c>
      <c r="E8129" s="11" t="s">
        <v>6781</v>
      </c>
      <c r="F8129" s="10" t="s">
        <v>4748</v>
      </c>
      <c r="G8129" s="11" t="s">
        <v>4749</v>
      </c>
      <c r="H8129" s="42">
        <v>3503.5207999999998</v>
      </c>
      <c r="I8129" s="42">
        <v>46.178769788519602</v>
      </c>
      <c r="J8129" s="42">
        <v>742.321105740181</v>
      </c>
      <c r="K8129" s="42">
        <v>788.49987552870095</v>
      </c>
      <c r="N8129" s="43"/>
    </row>
    <row r="8130" spans="1:14" x14ac:dyDescent="0.3">
      <c r="A8130" s="10" t="s">
        <v>9</v>
      </c>
      <c r="B8130" s="10" t="s">
        <v>251</v>
      </c>
      <c r="C8130" s="10" t="s">
        <v>4779</v>
      </c>
      <c r="D8130" s="10" t="s">
        <v>6780</v>
      </c>
      <c r="E8130" s="11" t="s">
        <v>6781</v>
      </c>
      <c r="F8130" s="10" t="s">
        <v>4741</v>
      </c>
      <c r="G8130" s="11" t="s">
        <v>4742</v>
      </c>
      <c r="H8130" s="42">
        <v>857.08450000000005</v>
      </c>
      <c r="I8130" s="42">
        <v>11.296952265861</v>
      </c>
      <c r="J8130" s="42">
        <v>181.597867069486</v>
      </c>
      <c r="K8130" s="42">
        <v>192.89481933534699</v>
      </c>
      <c r="N8130" s="43"/>
    </row>
    <row r="8131" spans="1:14" x14ac:dyDescent="0.3">
      <c r="A8131" s="10" t="s">
        <v>9</v>
      </c>
      <c r="B8131" s="10" t="s">
        <v>251</v>
      </c>
      <c r="C8131" s="10" t="s">
        <v>4779</v>
      </c>
      <c r="D8131" s="10" t="s">
        <v>6782</v>
      </c>
      <c r="E8131" s="11" t="s">
        <v>6783</v>
      </c>
      <c r="F8131" s="10" t="s">
        <v>13</v>
      </c>
      <c r="G8131" s="11" t="s">
        <v>415</v>
      </c>
      <c r="H8131" s="42">
        <v>0</v>
      </c>
      <c r="I8131" s="42">
        <v>0</v>
      </c>
      <c r="J8131" s="42">
        <v>0</v>
      </c>
      <c r="K8131" s="42">
        <v>0</v>
      </c>
      <c r="N8131" s="43"/>
    </row>
    <row r="8132" spans="1:14" x14ac:dyDescent="0.3">
      <c r="A8132" s="10" t="s">
        <v>9</v>
      </c>
      <c r="B8132" s="10" t="s">
        <v>251</v>
      </c>
      <c r="C8132" s="10" t="s">
        <v>4779</v>
      </c>
      <c r="D8132" s="10" t="s">
        <v>6782</v>
      </c>
      <c r="E8132" s="11" t="s">
        <v>6783</v>
      </c>
      <c r="F8132" s="10" t="s">
        <v>416</v>
      </c>
      <c r="G8132" s="11" t="s">
        <v>417</v>
      </c>
      <c r="H8132" s="42">
        <v>173818.20009999999</v>
      </c>
      <c r="I8132" s="42">
        <v>701.432354071963</v>
      </c>
      <c r="J8132" s="42">
        <v>62818.987498021103</v>
      </c>
      <c r="K8132" s="42">
        <v>63520.419852093102</v>
      </c>
      <c r="N8132" s="43"/>
    </row>
    <row r="8133" spans="1:14" x14ac:dyDescent="0.3">
      <c r="A8133" s="10" t="s">
        <v>9</v>
      </c>
      <c r="B8133" s="10" t="s">
        <v>251</v>
      </c>
      <c r="C8133" s="10" t="s">
        <v>4779</v>
      </c>
      <c r="D8133" s="10" t="s">
        <v>6782</v>
      </c>
      <c r="E8133" s="11" t="s">
        <v>6783</v>
      </c>
      <c r="F8133" s="10" t="s">
        <v>4731</v>
      </c>
      <c r="G8133" s="11" t="s">
        <v>4732</v>
      </c>
      <c r="H8133" s="42">
        <v>0</v>
      </c>
      <c r="I8133" s="42">
        <v>0</v>
      </c>
      <c r="J8133" s="42">
        <v>0</v>
      </c>
      <c r="K8133" s="42">
        <v>0</v>
      </c>
      <c r="N8133" s="43"/>
    </row>
    <row r="8134" spans="1:14" x14ac:dyDescent="0.3">
      <c r="A8134" s="10" t="s">
        <v>9</v>
      </c>
      <c r="B8134" s="10" t="s">
        <v>251</v>
      </c>
      <c r="C8134" s="10" t="s">
        <v>4779</v>
      </c>
      <c r="D8134" s="10" t="s">
        <v>6782</v>
      </c>
      <c r="E8134" s="11" t="s">
        <v>6783</v>
      </c>
      <c r="F8134" s="10" t="s">
        <v>4786</v>
      </c>
      <c r="G8134" s="11" t="s">
        <v>4787</v>
      </c>
      <c r="H8134" s="42">
        <v>0</v>
      </c>
      <c r="I8134" s="42">
        <v>0</v>
      </c>
      <c r="J8134" s="42">
        <v>0</v>
      </c>
      <c r="K8134" s="42">
        <v>0</v>
      </c>
      <c r="N8134" s="43"/>
    </row>
    <row r="8135" spans="1:14" x14ac:dyDescent="0.3">
      <c r="A8135" s="10" t="s">
        <v>9</v>
      </c>
      <c r="B8135" s="10" t="s">
        <v>251</v>
      </c>
      <c r="C8135" s="10" t="s">
        <v>4779</v>
      </c>
      <c r="D8135" s="10" t="s">
        <v>6782</v>
      </c>
      <c r="E8135" s="11" t="s">
        <v>6783</v>
      </c>
      <c r="F8135" s="10" t="s">
        <v>4788</v>
      </c>
      <c r="G8135" s="11" t="s">
        <v>4789</v>
      </c>
      <c r="H8135" s="42">
        <v>0</v>
      </c>
      <c r="I8135" s="42">
        <v>0</v>
      </c>
      <c r="J8135" s="42">
        <v>0</v>
      </c>
      <c r="K8135" s="42">
        <v>0</v>
      </c>
      <c r="N8135" s="43"/>
    </row>
    <row r="8136" spans="1:14" x14ac:dyDescent="0.3">
      <c r="A8136" s="10" t="s">
        <v>9</v>
      </c>
      <c r="B8136" s="10" t="s">
        <v>251</v>
      </c>
      <c r="C8136" s="10" t="s">
        <v>4779</v>
      </c>
      <c r="D8136" s="10" t="s">
        <v>6782</v>
      </c>
      <c r="E8136" s="11" t="s">
        <v>6783</v>
      </c>
      <c r="F8136" s="10" t="s">
        <v>4741</v>
      </c>
      <c r="G8136" s="11" t="s">
        <v>4742</v>
      </c>
      <c r="H8136" s="42">
        <v>1955.0569</v>
      </c>
      <c r="I8136" s="42">
        <v>7.8895085600560897</v>
      </c>
      <c r="J8136" s="42">
        <v>706.56983060813695</v>
      </c>
      <c r="K8136" s="42">
        <v>714.45933916819297</v>
      </c>
      <c r="N8136" s="43"/>
    </row>
    <row r="8137" spans="1:14" x14ac:dyDescent="0.3">
      <c r="A8137" s="10" t="s">
        <v>9</v>
      </c>
      <c r="B8137" s="10" t="s">
        <v>251</v>
      </c>
      <c r="C8137" s="10" t="s">
        <v>11</v>
      </c>
      <c r="D8137" s="10" t="s">
        <v>252</v>
      </c>
      <c r="E8137" s="11" t="s">
        <v>660</v>
      </c>
      <c r="F8137" s="10" t="s">
        <v>13</v>
      </c>
      <c r="G8137" s="11" t="s">
        <v>415</v>
      </c>
      <c r="H8137" s="42">
        <v>0</v>
      </c>
      <c r="I8137" s="42">
        <v>0</v>
      </c>
      <c r="J8137" s="42">
        <v>0</v>
      </c>
      <c r="K8137" s="42">
        <v>0</v>
      </c>
      <c r="N8137" s="43"/>
    </row>
    <row r="8138" spans="1:14" x14ac:dyDescent="0.3">
      <c r="A8138" s="10" t="s">
        <v>9</v>
      </c>
      <c r="B8138" s="10" t="s">
        <v>251</v>
      </c>
      <c r="C8138" s="10" t="s">
        <v>11</v>
      </c>
      <c r="D8138" s="10" t="s">
        <v>252</v>
      </c>
      <c r="E8138" s="11" t="s">
        <v>660</v>
      </c>
      <c r="F8138" s="10" t="s">
        <v>15</v>
      </c>
      <c r="G8138" s="11" t="s">
        <v>418</v>
      </c>
      <c r="H8138" s="42">
        <v>1551978.2104</v>
      </c>
      <c r="I8138" s="42">
        <v>8577.1581571746592</v>
      </c>
      <c r="J8138" s="42">
        <v>0</v>
      </c>
      <c r="K8138" s="42">
        <v>8577.1581571746592</v>
      </c>
      <c r="N8138" s="43"/>
    </row>
    <row r="8139" spans="1:14" x14ac:dyDescent="0.3">
      <c r="A8139" s="10" t="s">
        <v>9</v>
      </c>
      <c r="B8139" s="10" t="s">
        <v>251</v>
      </c>
      <c r="C8139" s="10" t="s">
        <v>11</v>
      </c>
      <c r="D8139" s="10" t="s">
        <v>252</v>
      </c>
      <c r="E8139" s="11" t="s">
        <v>660</v>
      </c>
      <c r="F8139" s="10" t="s">
        <v>16</v>
      </c>
      <c r="G8139" s="11" t="s">
        <v>426</v>
      </c>
      <c r="H8139" s="42">
        <v>121031.60679999999</v>
      </c>
      <c r="I8139" s="42">
        <v>668.89291883734097</v>
      </c>
      <c r="J8139" s="42">
        <v>0</v>
      </c>
      <c r="K8139" s="42">
        <v>668.89291883734097</v>
      </c>
      <c r="N8139" s="43"/>
    </row>
    <row r="8140" spans="1:14" x14ac:dyDescent="0.3">
      <c r="A8140" s="10" t="s">
        <v>9</v>
      </c>
      <c r="B8140" s="10" t="s">
        <v>251</v>
      </c>
      <c r="C8140" s="10" t="s">
        <v>11</v>
      </c>
      <c r="D8140" s="10" t="s">
        <v>252</v>
      </c>
      <c r="E8140" s="11" t="s">
        <v>660</v>
      </c>
      <c r="F8140" s="10" t="s">
        <v>17</v>
      </c>
      <c r="G8140" s="11" t="s">
        <v>4798</v>
      </c>
      <c r="H8140" s="42">
        <v>0</v>
      </c>
      <c r="I8140" s="42">
        <v>0</v>
      </c>
      <c r="J8140" s="42">
        <v>0</v>
      </c>
      <c r="K8140" s="42">
        <v>0</v>
      </c>
      <c r="N8140" s="43"/>
    </row>
    <row r="8141" spans="1:14" x14ac:dyDescent="0.3">
      <c r="A8141" s="10" t="s">
        <v>9</v>
      </c>
      <c r="B8141" s="10" t="s">
        <v>251</v>
      </c>
      <c r="C8141" s="10" t="s">
        <v>11</v>
      </c>
      <c r="D8141" s="10" t="s">
        <v>252</v>
      </c>
      <c r="E8141" s="11" t="s">
        <v>660</v>
      </c>
      <c r="F8141" s="10" t="s">
        <v>18</v>
      </c>
      <c r="G8141" s="11" t="s">
        <v>4799</v>
      </c>
      <c r="H8141" s="42">
        <v>5762239.1633000001</v>
      </c>
      <c r="I8141" s="42">
        <v>31845.5738077715</v>
      </c>
      <c r="J8141" s="42">
        <v>813305.71215213195</v>
      </c>
      <c r="K8141" s="42">
        <v>845151.28595990303</v>
      </c>
      <c r="N8141" s="43"/>
    </row>
    <row r="8142" spans="1:14" x14ac:dyDescent="0.3">
      <c r="A8142" s="10" t="s">
        <v>9</v>
      </c>
      <c r="B8142" s="10" t="s">
        <v>251</v>
      </c>
      <c r="C8142" s="10" t="s">
        <v>4800</v>
      </c>
      <c r="D8142" s="10" t="s">
        <v>6784</v>
      </c>
      <c r="E8142" s="11" t="s">
        <v>6785</v>
      </c>
      <c r="F8142" s="10" t="s">
        <v>416</v>
      </c>
      <c r="G8142" s="11" t="s">
        <v>417</v>
      </c>
      <c r="H8142" s="42">
        <v>676390.17859999998</v>
      </c>
      <c r="I8142" s="42">
        <v>3738.1359474607698</v>
      </c>
      <c r="J8142" s="42">
        <v>73987.030872338903</v>
      </c>
      <c r="K8142" s="42">
        <v>77725.166819799706</v>
      </c>
      <c r="N8142" s="43"/>
    </row>
    <row r="8143" spans="1:14" x14ac:dyDescent="0.3">
      <c r="A8143" s="10" t="s">
        <v>9</v>
      </c>
      <c r="B8143" s="10" t="s">
        <v>251</v>
      </c>
      <c r="C8143" s="10" t="s">
        <v>4806</v>
      </c>
      <c r="D8143" s="10" t="s">
        <v>6786</v>
      </c>
      <c r="E8143" s="11" t="s">
        <v>6787</v>
      </c>
      <c r="F8143" s="10" t="s">
        <v>4907</v>
      </c>
      <c r="G8143" s="11" t="s">
        <v>4908</v>
      </c>
      <c r="H8143" s="42">
        <v>165967.12880000001</v>
      </c>
      <c r="I8143" s="42">
        <v>2778.5119233977698</v>
      </c>
      <c r="J8143" s="42">
        <v>15948.6665786515</v>
      </c>
      <c r="K8143" s="42">
        <v>18727.178502049301</v>
      </c>
      <c r="N8143" s="43"/>
    </row>
    <row r="8144" spans="1:14" x14ac:dyDescent="0.3">
      <c r="A8144" s="10" t="s">
        <v>9</v>
      </c>
      <c r="B8144" s="10" t="s">
        <v>251</v>
      </c>
      <c r="C8144" s="10" t="s">
        <v>4806</v>
      </c>
      <c r="D8144" s="10" t="s">
        <v>4885</v>
      </c>
      <c r="E8144" s="11" t="s">
        <v>6788</v>
      </c>
      <c r="F8144" s="10" t="s">
        <v>15</v>
      </c>
      <c r="G8144" s="11" t="s">
        <v>418</v>
      </c>
      <c r="H8144" s="42">
        <v>85103.486999999994</v>
      </c>
      <c r="I8144" s="42">
        <v>488.222106875382</v>
      </c>
      <c r="J8144" s="42">
        <v>0</v>
      </c>
      <c r="K8144" s="42">
        <v>488.222106875382</v>
      </c>
      <c r="N8144" s="43"/>
    </row>
    <row r="8145" spans="1:14" x14ac:dyDescent="0.3">
      <c r="A8145" s="10" t="s">
        <v>9</v>
      </c>
      <c r="B8145" s="10" t="s">
        <v>251</v>
      </c>
      <c r="C8145" s="10" t="s">
        <v>4806</v>
      </c>
      <c r="D8145" s="10" t="s">
        <v>4885</v>
      </c>
      <c r="E8145" s="11" t="s">
        <v>6788</v>
      </c>
      <c r="F8145" s="10" t="s">
        <v>4907</v>
      </c>
      <c r="G8145" s="11" t="s">
        <v>4908</v>
      </c>
      <c r="H8145" s="42">
        <v>75500.836899999995</v>
      </c>
      <c r="I8145" s="42">
        <v>433.13357577519798</v>
      </c>
      <c r="J8145" s="42">
        <v>20562.917773876601</v>
      </c>
      <c r="K8145" s="42">
        <v>20996.0513496518</v>
      </c>
      <c r="N8145" s="43"/>
    </row>
    <row r="8146" spans="1:14" x14ac:dyDescent="0.3">
      <c r="A8146" s="10" t="s">
        <v>9</v>
      </c>
      <c r="B8146" s="10" t="s">
        <v>251</v>
      </c>
      <c r="C8146" s="10" t="s">
        <v>4806</v>
      </c>
      <c r="D8146" s="10" t="s">
        <v>6789</v>
      </c>
      <c r="E8146" s="11" t="s">
        <v>6790</v>
      </c>
      <c r="F8146" s="10" t="s">
        <v>4809</v>
      </c>
      <c r="G8146" s="11" t="s">
        <v>4810</v>
      </c>
      <c r="H8146" s="42">
        <v>0</v>
      </c>
      <c r="I8146" s="42">
        <v>0</v>
      </c>
      <c r="J8146" s="42">
        <v>0</v>
      </c>
      <c r="K8146" s="42">
        <v>0</v>
      </c>
      <c r="N8146" s="43"/>
    </row>
    <row r="8147" spans="1:14" x14ac:dyDescent="0.3">
      <c r="A8147" s="10" t="s">
        <v>9</v>
      </c>
      <c r="B8147" s="10" t="s">
        <v>253</v>
      </c>
      <c r="C8147" s="10" t="s">
        <v>4722</v>
      </c>
      <c r="D8147" s="10" t="s">
        <v>4723</v>
      </c>
      <c r="E8147" s="11" t="s">
        <v>6791</v>
      </c>
      <c r="F8147" s="10" t="s">
        <v>416</v>
      </c>
      <c r="G8147" s="11" t="s">
        <v>417</v>
      </c>
      <c r="H8147" s="42">
        <v>35046281.8314</v>
      </c>
      <c r="I8147" s="42">
        <v>28347.242270693201</v>
      </c>
      <c r="J8147" s="42">
        <v>1775244.70172974</v>
      </c>
      <c r="K8147" s="42">
        <v>1803591.9440004299</v>
      </c>
      <c r="N8147" s="43"/>
    </row>
    <row r="8148" spans="1:14" x14ac:dyDescent="0.3">
      <c r="A8148" s="10" t="s">
        <v>9</v>
      </c>
      <c r="B8148" s="10" t="s">
        <v>253</v>
      </c>
      <c r="C8148" s="10" t="s">
        <v>4722</v>
      </c>
      <c r="D8148" s="10" t="s">
        <v>4723</v>
      </c>
      <c r="E8148" s="11" t="s">
        <v>6791</v>
      </c>
      <c r="F8148" s="10" t="s">
        <v>4725</v>
      </c>
      <c r="G8148" s="11" t="s">
        <v>4726</v>
      </c>
      <c r="H8148" s="42">
        <v>379310.36989999999</v>
      </c>
      <c r="I8148" s="42">
        <v>306.80581210092299</v>
      </c>
      <c r="J8148" s="42">
        <v>19213.699420600999</v>
      </c>
      <c r="K8148" s="42">
        <v>19520.5052327019</v>
      </c>
      <c r="N8148" s="43"/>
    </row>
    <row r="8149" spans="1:14" x14ac:dyDescent="0.3">
      <c r="A8149" s="10" t="s">
        <v>9</v>
      </c>
      <c r="B8149" s="10" t="s">
        <v>253</v>
      </c>
      <c r="C8149" s="10" t="s">
        <v>4722</v>
      </c>
      <c r="D8149" s="10" t="s">
        <v>4723</v>
      </c>
      <c r="E8149" s="11" t="s">
        <v>6791</v>
      </c>
      <c r="F8149" s="10" t="s">
        <v>4729</v>
      </c>
      <c r="G8149" s="11" t="s">
        <v>4730</v>
      </c>
      <c r="H8149" s="42">
        <v>0</v>
      </c>
      <c r="I8149" s="42">
        <v>0</v>
      </c>
      <c r="J8149" s="42">
        <v>0</v>
      </c>
      <c r="K8149" s="42">
        <v>0</v>
      </c>
      <c r="N8149" s="43"/>
    </row>
    <row r="8150" spans="1:14" x14ac:dyDescent="0.3">
      <c r="A8150" s="10" t="s">
        <v>9</v>
      </c>
      <c r="B8150" s="10" t="s">
        <v>253</v>
      </c>
      <c r="C8150" s="10" t="s">
        <v>4722</v>
      </c>
      <c r="D8150" s="10" t="s">
        <v>4723</v>
      </c>
      <c r="E8150" s="11" t="s">
        <v>6791</v>
      </c>
      <c r="F8150" s="10" t="s">
        <v>4731</v>
      </c>
      <c r="G8150" s="11" t="s">
        <v>4732</v>
      </c>
      <c r="H8150" s="42">
        <v>0</v>
      </c>
      <c r="I8150" s="42">
        <v>0</v>
      </c>
      <c r="J8150" s="42">
        <v>0</v>
      </c>
      <c r="K8150" s="42">
        <v>0</v>
      </c>
      <c r="N8150" s="43"/>
    </row>
    <row r="8151" spans="1:14" x14ac:dyDescent="0.3">
      <c r="A8151" s="10" t="s">
        <v>9</v>
      </c>
      <c r="B8151" s="10" t="s">
        <v>253</v>
      </c>
      <c r="C8151" s="10" t="s">
        <v>4722</v>
      </c>
      <c r="D8151" s="10" t="s">
        <v>4723</v>
      </c>
      <c r="E8151" s="11" t="s">
        <v>6791</v>
      </c>
      <c r="F8151" s="10" t="s">
        <v>6161</v>
      </c>
      <c r="G8151" s="11" t="s">
        <v>6190</v>
      </c>
      <c r="H8151" s="42">
        <v>0</v>
      </c>
      <c r="I8151" s="42">
        <v>0</v>
      </c>
      <c r="J8151" s="42">
        <v>0</v>
      </c>
      <c r="K8151" s="42">
        <v>0</v>
      </c>
      <c r="N8151" s="43"/>
    </row>
    <row r="8152" spans="1:14" x14ac:dyDescent="0.3">
      <c r="A8152" s="10" t="s">
        <v>9</v>
      </c>
      <c r="B8152" s="10" t="s">
        <v>253</v>
      </c>
      <c r="C8152" s="10" t="s">
        <v>4722</v>
      </c>
      <c r="D8152" s="10" t="s">
        <v>4723</v>
      </c>
      <c r="E8152" s="11" t="s">
        <v>6791</v>
      </c>
      <c r="F8152" s="10" t="s">
        <v>4733</v>
      </c>
      <c r="G8152" s="11" t="s">
        <v>4734</v>
      </c>
      <c r="H8152" s="42">
        <v>3992740.7384000001</v>
      </c>
      <c r="I8152" s="42">
        <v>3229.5348642202398</v>
      </c>
      <c r="J8152" s="42">
        <v>202249.46758527399</v>
      </c>
      <c r="K8152" s="42">
        <v>205479.002449494</v>
      </c>
      <c r="N8152" s="43"/>
    </row>
    <row r="8153" spans="1:14" x14ac:dyDescent="0.3">
      <c r="A8153" s="10" t="s">
        <v>9</v>
      </c>
      <c r="B8153" s="10" t="s">
        <v>253</v>
      </c>
      <c r="C8153" s="10" t="s">
        <v>4722</v>
      </c>
      <c r="D8153" s="10" t="s">
        <v>4723</v>
      </c>
      <c r="E8153" s="11" t="s">
        <v>6791</v>
      </c>
      <c r="F8153" s="10" t="s">
        <v>4735</v>
      </c>
      <c r="G8153" s="11" t="s">
        <v>4736</v>
      </c>
      <c r="H8153" s="42">
        <v>1337568.1475</v>
      </c>
      <c r="I8153" s="42">
        <v>1081.89417951378</v>
      </c>
      <c r="J8153" s="42">
        <v>67753.571641066694</v>
      </c>
      <c r="K8153" s="42">
        <v>68835.465820580503</v>
      </c>
      <c r="N8153" s="43"/>
    </row>
    <row r="8154" spans="1:14" x14ac:dyDescent="0.3">
      <c r="A8154" s="10" t="s">
        <v>9</v>
      </c>
      <c r="B8154" s="10" t="s">
        <v>253</v>
      </c>
      <c r="C8154" s="10" t="s">
        <v>4722</v>
      </c>
      <c r="D8154" s="10" t="s">
        <v>4723</v>
      </c>
      <c r="E8154" s="11" t="s">
        <v>6791</v>
      </c>
      <c r="F8154" s="10" t="s">
        <v>6792</v>
      </c>
      <c r="G8154" s="11" t="s">
        <v>6793</v>
      </c>
      <c r="H8154" s="42">
        <v>0</v>
      </c>
      <c r="I8154" s="42">
        <v>0</v>
      </c>
      <c r="J8154" s="42">
        <v>0</v>
      </c>
      <c r="K8154" s="42">
        <v>0</v>
      </c>
      <c r="N8154" s="43"/>
    </row>
    <row r="8155" spans="1:14" x14ac:dyDescent="0.3">
      <c r="A8155" s="10" t="s">
        <v>9</v>
      </c>
      <c r="B8155" s="10" t="s">
        <v>253</v>
      </c>
      <c r="C8155" s="10" t="s">
        <v>4722</v>
      </c>
      <c r="D8155" s="10" t="s">
        <v>4723</v>
      </c>
      <c r="E8155" s="11" t="s">
        <v>6791</v>
      </c>
      <c r="F8155" s="10" t="s">
        <v>5025</v>
      </c>
      <c r="G8155" s="11" t="s">
        <v>5026</v>
      </c>
      <c r="H8155" s="42">
        <v>2754991.1096000001</v>
      </c>
      <c r="I8155" s="42">
        <v>2228.3790563119701</v>
      </c>
      <c r="J8155" s="42">
        <v>0</v>
      </c>
      <c r="K8155" s="42">
        <v>2228.3790563119701</v>
      </c>
      <c r="N8155" s="43"/>
    </row>
    <row r="8156" spans="1:14" x14ac:dyDescent="0.3">
      <c r="A8156" s="10" t="s">
        <v>9</v>
      </c>
      <c r="B8156" s="10" t="s">
        <v>253</v>
      </c>
      <c r="C8156" s="10" t="s">
        <v>4722</v>
      </c>
      <c r="D8156" s="10" t="s">
        <v>4723</v>
      </c>
      <c r="E8156" s="11" t="s">
        <v>6791</v>
      </c>
      <c r="F8156" s="10" t="s">
        <v>4741</v>
      </c>
      <c r="G8156" s="11" t="s">
        <v>4742</v>
      </c>
      <c r="H8156" s="42">
        <v>2096188.888</v>
      </c>
      <c r="I8156" s="42">
        <v>1695.50580371563</v>
      </c>
      <c r="J8156" s="42">
        <v>106180.970482269</v>
      </c>
      <c r="K8156" s="42">
        <v>107876.476285984</v>
      </c>
      <c r="N8156" s="43"/>
    </row>
    <row r="8157" spans="1:14" x14ac:dyDescent="0.3">
      <c r="A8157" s="10" t="s">
        <v>9</v>
      </c>
      <c r="B8157" s="10" t="s">
        <v>253</v>
      </c>
      <c r="C8157" s="10" t="s">
        <v>4743</v>
      </c>
      <c r="D8157" s="10" t="s">
        <v>4744</v>
      </c>
      <c r="E8157" s="11" t="s">
        <v>5067</v>
      </c>
      <c r="F8157" s="10" t="s">
        <v>13</v>
      </c>
      <c r="G8157" s="11" t="s">
        <v>415</v>
      </c>
      <c r="H8157" s="42">
        <v>0</v>
      </c>
      <c r="I8157" s="42">
        <v>0</v>
      </c>
      <c r="J8157" s="42">
        <v>0</v>
      </c>
      <c r="K8157" s="42">
        <v>0</v>
      </c>
      <c r="N8157" s="43"/>
    </row>
    <row r="8158" spans="1:14" x14ac:dyDescent="0.3">
      <c r="A8158" s="10" t="s">
        <v>9</v>
      </c>
      <c r="B8158" s="10" t="s">
        <v>253</v>
      </c>
      <c r="C8158" s="10" t="s">
        <v>4743</v>
      </c>
      <c r="D8158" s="10" t="s">
        <v>4744</v>
      </c>
      <c r="E8158" s="11" t="s">
        <v>5067</v>
      </c>
      <c r="F8158" s="10" t="s">
        <v>416</v>
      </c>
      <c r="G8158" s="11" t="s">
        <v>417</v>
      </c>
      <c r="H8158" s="42">
        <v>73653.751999999993</v>
      </c>
      <c r="I8158" s="42">
        <v>100.711467479185</v>
      </c>
      <c r="J8158" s="42">
        <v>5068.5256394827102</v>
      </c>
      <c r="K8158" s="42">
        <v>5169.2371069618903</v>
      </c>
      <c r="N8158" s="43"/>
    </row>
    <row r="8159" spans="1:14" x14ac:dyDescent="0.3">
      <c r="A8159" s="10" t="s">
        <v>9</v>
      </c>
      <c r="B8159" s="10" t="s">
        <v>253</v>
      </c>
      <c r="C8159" s="10" t="s">
        <v>4743</v>
      </c>
      <c r="D8159" s="10" t="s">
        <v>4744</v>
      </c>
      <c r="E8159" s="11" t="s">
        <v>5067</v>
      </c>
      <c r="F8159" s="10" t="s">
        <v>4746</v>
      </c>
      <c r="G8159" s="11" t="s">
        <v>4747</v>
      </c>
      <c r="H8159" s="42">
        <v>73653.751999999993</v>
      </c>
      <c r="I8159" s="42">
        <v>100.711467479185</v>
      </c>
      <c r="J8159" s="42">
        <v>5068.5256394827102</v>
      </c>
      <c r="K8159" s="42">
        <v>5169.2371069618903</v>
      </c>
      <c r="N8159" s="43"/>
    </row>
    <row r="8160" spans="1:14" x14ac:dyDescent="0.3">
      <c r="A8160" s="10" t="s">
        <v>9</v>
      </c>
      <c r="B8160" s="10" t="s">
        <v>253</v>
      </c>
      <c r="C8160" s="10" t="s">
        <v>4743</v>
      </c>
      <c r="D8160" s="10" t="s">
        <v>4744</v>
      </c>
      <c r="E8160" s="11" t="s">
        <v>5067</v>
      </c>
      <c r="F8160" s="10" t="s">
        <v>4748</v>
      </c>
      <c r="G8160" s="11" t="s">
        <v>4749</v>
      </c>
      <c r="H8160" s="42">
        <v>45714.690399999999</v>
      </c>
      <c r="I8160" s="42">
        <v>50.042109761773801</v>
      </c>
      <c r="J8160" s="42">
        <v>1151.23799248922</v>
      </c>
      <c r="K8160" s="42">
        <v>1201.280102251</v>
      </c>
      <c r="N8160" s="43"/>
    </row>
    <row r="8161" spans="1:14" x14ac:dyDescent="0.3">
      <c r="A8161" s="10" t="s">
        <v>9</v>
      </c>
      <c r="B8161" s="10" t="s">
        <v>253</v>
      </c>
      <c r="C8161" s="10" t="s">
        <v>4743</v>
      </c>
      <c r="D8161" s="10" t="s">
        <v>4744</v>
      </c>
      <c r="E8161" s="11" t="s">
        <v>5067</v>
      </c>
      <c r="F8161" s="10" t="s">
        <v>4760</v>
      </c>
      <c r="G8161" s="11" t="s">
        <v>4761</v>
      </c>
      <c r="H8161" s="42">
        <v>47871.043700000002</v>
      </c>
      <c r="I8161" s="42">
        <v>52.4025866373292</v>
      </c>
      <c r="J8161" s="42">
        <v>1205.5416713802199</v>
      </c>
      <c r="K8161" s="42">
        <v>1257.9442580175501</v>
      </c>
      <c r="N8161" s="43"/>
    </row>
    <row r="8162" spans="1:14" x14ac:dyDescent="0.3">
      <c r="A8162" s="10" t="s">
        <v>9</v>
      </c>
      <c r="B8162" s="10" t="s">
        <v>253</v>
      </c>
      <c r="C8162" s="10" t="s">
        <v>4743</v>
      </c>
      <c r="D8162" s="10" t="s">
        <v>4750</v>
      </c>
      <c r="E8162" s="11" t="s">
        <v>4947</v>
      </c>
      <c r="F8162" s="10" t="s">
        <v>13</v>
      </c>
      <c r="G8162" s="11" t="s">
        <v>415</v>
      </c>
      <c r="H8162" s="42">
        <v>0</v>
      </c>
      <c r="I8162" s="42">
        <v>0</v>
      </c>
      <c r="J8162" s="42">
        <v>0</v>
      </c>
      <c r="K8162" s="42">
        <v>0</v>
      </c>
      <c r="N8162" s="43"/>
    </row>
    <row r="8163" spans="1:14" x14ac:dyDescent="0.3">
      <c r="A8163" s="10" t="s">
        <v>9</v>
      </c>
      <c r="B8163" s="10" t="s">
        <v>253</v>
      </c>
      <c r="C8163" s="10" t="s">
        <v>4743</v>
      </c>
      <c r="D8163" s="10" t="s">
        <v>4750</v>
      </c>
      <c r="E8163" s="11" t="s">
        <v>4947</v>
      </c>
      <c r="F8163" s="10" t="s">
        <v>416</v>
      </c>
      <c r="G8163" s="11" t="s">
        <v>417</v>
      </c>
      <c r="H8163" s="42">
        <v>286832.50309999997</v>
      </c>
      <c r="I8163" s="42">
        <v>254.23524909728201</v>
      </c>
      <c r="J8163" s="42">
        <v>15949.9030560504</v>
      </c>
      <c r="K8163" s="42">
        <v>16204.138305147701</v>
      </c>
      <c r="N8163" s="43"/>
    </row>
    <row r="8164" spans="1:14" x14ac:dyDescent="0.3">
      <c r="A8164" s="10" t="s">
        <v>9</v>
      </c>
      <c r="B8164" s="10" t="s">
        <v>253</v>
      </c>
      <c r="C8164" s="10" t="s">
        <v>4743</v>
      </c>
      <c r="D8164" s="10" t="s">
        <v>4750</v>
      </c>
      <c r="E8164" s="11" t="s">
        <v>4947</v>
      </c>
      <c r="F8164" s="10" t="s">
        <v>4746</v>
      </c>
      <c r="G8164" s="11" t="s">
        <v>4747</v>
      </c>
      <c r="H8164" s="42">
        <v>327808.57500000001</v>
      </c>
      <c r="I8164" s="42">
        <v>290.55457039689401</v>
      </c>
      <c r="J8164" s="42">
        <v>18228.460635486099</v>
      </c>
      <c r="K8164" s="42">
        <v>18519.015205882999</v>
      </c>
      <c r="N8164" s="43"/>
    </row>
    <row r="8165" spans="1:14" x14ac:dyDescent="0.3">
      <c r="A8165" s="10" t="s">
        <v>9</v>
      </c>
      <c r="B8165" s="10" t="s">
        <v>253</v>
      </c>
      <c r="C8165" s="10" t="s">
        <v>4743</v>
      </c>
      <c r="D8165" s="10" t="s">
        <v>4752</v>
      </c>
      <c r="E8165" s="11" t="s">
        <v>4826</v>
      </c>
      <c r="F8165" s="10" t="s">
        <v>13</v>
      </c>
      <c r="G8165" s="11" t="s">
        <v>415</v>
      </c>
      <c r="H8165" s="42">
        <v>0</v>
      </c>
      <c r="I8165" s="42">
        <v>0</v>
      </c>
      <c r="J8165" s="42">
        <v>0</v>
      </c>
      <c r="K8165" s="42">
        <v>0</v>
      </c>
      <c r="N8165" s="43"/>
    </row>
    <row r="8166" spans="1:14" x14ac:dyDescent="0.3">
      <c r="A8166" s="10" t="s">
        <v>9</v>
      </c>
      <c r="B8166" s="10" t="s">
        <v>253</v>
      </c>
      <c r="C8166" s="10" t="s">
        <v>4743</v>
      </c>
      <c r="D8166" s="10" t="s">
        <v>4752</v>
      </c>
      <c r="E8166" s="11" t="s">
        <v>4826</v>
      </c>
      <c r="F8166" s="10" t="s">
        <v>416</v>
      </c>
      <c r="G8166" s="11" t="s">
        <v>417</v>
      </c>
      <c r="H8166" s="42">
        <v>42620.443399999996</v>
      </c>
      <c r="I8166" s="42">
        <v>12.720489644513099</v>
      </c>
      <c r="J8166" s="42">
        <v>492.00883840991202</v>
      </c>
      <c r="K8166" s="42">
        <v>504.72932805442503</v>
      </c>
      <c r="N8166" s="43"/>
    </row>
    <row r="8167" spans="1:14" x14ac:dyDescent="0.3">
      <c r="A8167" s="10" t="s">
        <v>9</v>
      </c>
      <c r="B8167" s="10" t="s">
        <v>253</v>
      </c>
      <c r="C8167" s="10" t="s">
        <v>4743</v>
      </c>
      <c r="D8167" s="10" t="s">
        <v>4752</v>
      </c>
      <c r="E8167" s="11" t="s">
        <v>4826</v>
      </c>
      <c r="F8167" s="10" t="s">
        <v>4746</v>
      </c>
      <c r="G8167" s="11" t="s">
        <v>4747</v>
      </c>
      <c r="H8167" s="42">
        <v>0</v>
      </c>
      <c r="I8167" s="42">
        <v>0</v>
      </c>
      <c r="J8167" s="42">
        <v>0</v>
      </c>
      <c r="K8167" s="42">
        <v>0</v>
      </c>
      <c r="N8167" s="43"/>
    </row>
    <row r="8168" spans="1:14" x14ac:dyDescent="0.3">
      <c r="A8168" s="10" t="s">
        <v>9</v>
      </c>
      <c r="B8168" s="10" t="s">
        <v>253</v>
      </c>
      <c r="C8168" s="10" t="s">
        <v>4743</v>
      </c>
      <c r="D8168" s="10" t="s">
        <v>4752</v>
      </c>
      <c r="E8168" s="11" t="s">
        <v>4826</v>
      </c>
      <c r="F8168" s="10" t="s">
        <v>4748</v>
      </c>
      <c r="G8168" s="11" t="s">
        <v>4749</v>
      </c>
      <c r="H8168" s="42">
        <v>81380.995200000005</v>
      </c>
      <c r="I8168" s="42">
        <v>25.838494590417302</v>
      </c>
      <c r="J8168" s="42">
        <v>0</v>
      </c>
      <c r="K8168" s="42">
        <v>25.838494590417302</v>
      </c>
      <c r="N8168" s="43"/>
    </row>
    <row r="8169" spans="1:14" x14ac:dyDescent="0.3">
      <c r="A8169" s="10" t="s">
        <v>9</v>
      </c>
      <c r="B8169" s="10" t="s">
        <v>253</v>
      </c>
      <c r="C8169" s="10" t="s">
        <v>4743</v>
      </c>
      <c r="D8169" s="10" t="s">
        <v>4752</v>
      </c>
      <c r="E8169" s="11" t="s">
        <v>4826</v>
      </c>
      <c r="F8169" s="10" t="s">
        <v>4760</v>
      </c>
      <c r="G8169" s="11" t="s">
        <v>4761</v>
      </c>
      <c r="H8169" s="42">
        <v>46741.904900000001</v>
      </c>
      <c r="I8169" s="42">
        <v>14.840571251931999</v>
      </c>
      <c r="J8169" s="42">
        <v>0</v>
      </c>
      <c r="K8169" s="42">
        <v>14.840571251931999</v>
      </c>
      <c r="N8169" s="43"/>
    </row>
    <row r="8170" spans="1:14" x14ac:dyDescent="0.3">
      <c r="A8170" s="10" t="s">
        <v>9</v>
      </c>
      <c r="B8170" s="10" t="s">
        <v>253</v>
      </c>
      <c r="C8170" s="10" t="s">
        <v>4743</v>
      </c>
      <c r="D8170" s="10" t="s">
        <v>4756</v>
      </c>
      <c r="E8170" s="11" t="s">
        <v>5045</v>
      </c>
      <c r="F8170" s="10" t="s">
        <v>13</v>
      </c>
      <c r="G8170" s="11" t="s">
        <v>415</v>
      </c>
      <c r="H8170" s="42">
        <v>0</v>
      </c>
      <c r="I8170" s="42">
        <v>0</v>
      </c>
      <c r="J8170" s="42">
        <v>0</v>
      </c>
      <c r="K8170" s="42">
        <v>0</v>
      </c>
      <c r="N8170" s="43"/>
    </row>
    <row r="8171" spans="1:14" x14ac:dyDescent="0.3">
      <c r="A8171" s="10" t="s">
        <v>9</v>
      </c>
      <c r="B8171" s="10" t="s">
        <v>253</v>
      </c>
      <c r="C8171" s="10" t="s">
        <v>4743</v>
      </c>
      <c r="D8171" s="10" t="s">
        <v>4756</v>
      </c>
      <c r="E8171" s="11" t="s">
        <v>5045</v>
      </c>
      <c r="F8171" s="10" t="s">
        <v>416</v>
      </c>
      <c r="G8171" s="11" t="s">
        <v>417</v>
      </c>
      <c r="H8171" s="42">
        <v>81958.975600000005</v>
      </c>
      <c r="I8171" s="42">
        <v>34.771896651370902</v>
      </c>
      <c r="J8171" s="42">
        <v>1772.9141525423699</v>
      </c>
      <c r="K8171" s="42">
        <v>1807.68604919374</v>
      </c>
      <c r="N8171" s="43"/>
    </row>
    <row r="8172" spans="1:14" x14ac:dyDescent="0.3">
      <c r="A8172" s="10" t="s">
        <v>9</v>
      </c>
      <c r="B8172" s="10" t="s">
        <v>253</v>
      </c>
      <c r="C8172" s="10" t="s">
        <v>4743</v>
      </c>
      <c r="D8172" s="10" t="s">
        <v>4756</v>
      </c>
      <c r="E8172" s="11" t="s">
        <v>5045</v>
      </c>
      <c r="F8172" s="10" t="s">
        <v>4746</v>
      </c>
      <c r="G8172" s="11" t="s">
        <v>4747</v>
      </c>
      <c r="H8172" s="42">
        <v>73331.714999999997</v>
      </c>
      <c r="I8172" s="42">
        <v>31.111697003858101</v>
      </c>
      <c r="J8172" s="42">
        <v>1586.29161016949</v>
      </c>
      <c r="K8172" s="42">
        <v>1617.40330717335</v>
      </c>
      <c r="N8172" s="43"/>
    </row>
    <row r="8173" spans="1:14" x14ac:dyDescent="0.3">
      <c r="A8173" s="10" t="s">
        <v>9</v>
      </c>
      <c r="B8173" s="10" t="s">
        <v>253</v>
      </c>
      <c r="C8173" s="10" t="s">
        <v>4743</v>
      </c>
      <c r="D8173" s="10" t="s">
        <v>4756</v>
      </c>
      <c r="E8173" s="11" t="s">
        <v>5045</v>
      </c>
      <c r="F8173" s="10" t="s">
        <v>4748</v>
      </c>
      <c r="G8173" s="11" t="s">
        <v>4749</v>
      </c>
      <c r="H8173" s="42">
        <v>244672.31760000001</v>
      </c>
      <c r="I8173" s="42">
        <v>127.967411686426</v>
      </c>
      <c r="J8173" s="42">
        <v>0</v>
      </c>
      <c r="K8173" s="42">
        <v>127.967411686426</v>
      </c>
      <c r="N8173" s="43"/>
    </row>
    <row r="8174" spans="1:14" x14ac:dyDescent="0.3">
      <c r="A8174" s="10" t="s">
        <v>9</v>
      </c>
      <c r="B8174" s="10" t="s">
        <v>253</v>
      </c>
      <c r="C8174" s="10" t="s">
        <v>4743</v>
      </c>
      <c r="D8174" s="10" t="s">
        <v>4756</v>
      </c>
      <c r="E8174" s="11" t="s">
        <v>5045</v>
      </c>
      <c r="F8174" s="10" t="s">
        <v>4760</v>
      </c>
      <c r="G8174" s="11" t="s">
        <v>4761</v>
      </c>
      <c r="H8174" s="42">
        <v>61308.695699999997</v>
      </c>
      <c r="I8174" s="42">
        <v>32.065397411081499</v>
      </c>
      <c r="J8174" s="42">
        <v>0</v>
      </c>
      <c r="K8174" s="42">
        <v>32.065397411081499</v>
      </c>
      <c r="N8174" s="43"/>
    </row>
    <row r="8175" spans="1:14" x14ac:dyDescent="0.3">
      <c r="A8175" s="10" t="s">
        <v>9</v>
      </c>
      <c r="B8175" s="10" t="s">
        <v>253</v>
      </c>
      <c r="C8175" s="10" t="s">
        <v>4743</v>
      </c>
      <c r="D8175" s="10" t="s">
        <v>4758</v>
      </c>
      <c r="E8175" s="11" t="s">
        <v>5780</v>
      </c>
      <c r="F8175" s="10" t="s">
        <v>416</v>
      </c>
      <c r="G8175" s="11" t="s">
        <v>417</v>
      </c>
      <c r="H8175" s="42">
        <v>33351.229399999997</v>
      </c>
      <c r="I8175" s="42">
        <v>11.3146527597823</v>
      </c>
      <c r="J8175" s="42">
        <v>0</v>
      </c>
      <c r="K8175" s="42">
        <v>11.3146527597823</v>
      </c>
      <c r="N8175" s="43"/>
    </row>
    <row r="8176" spans="1:14" x14ac:dyDescent="0.3">
      <c r="A8176" s="10" t="s">
        <v>9</v>
      </c>
      <c r="B8176" s="10" t="s">
        <v>253</v>
      </c>
      <c r="C8176" s="10" t="s">
        <v>4743</v>
      </c>
      <c r="D8176" s="10" t="s">
        <v>4758</v>
      </c>
      <c r="E8176" s="11" t="s">
        <v>5780</v>
      </c>
      <c r="F8176" s="10" t="s">
        <v>4746</v>
      </c>
      <c r="G8176" s="11" t="s">
        <v>4747</v>
      </c>
      <c r="H8176" s="42">
        <v>0</v>
      </c>
      <c r="I8176" s="42">
        <v>0</v>
      </c>
      <c r="J8176" s="42">
        <v>0</v>
      </c>
      <c r="K8176" s="42">
        <v>0</v>
      </c>
      <c r="N8176" s="43"/>
    </row>
    <row r="8177" spans="1:14" x14ac:dyDescent="0.3">
      <c r="A8177" s="10" t="s">
        <v>9</v>
      </c>
      <c r="B8177" s="10" t="s">
        <v>253</v>
      </c>
      <c r="C8177" s="10" t="s">
        <v>4743</v>
      </c>
      <c r="D8177" s="10" t="s">
        <v>4758</v>
      </c>
      <c r="E8177" s="11" t="s">
        <v>5780</v>
      </c>
      <c r="F8177" s="10" t="s">
        <v>4748</v>
      </c>
      <c r="G8177" s="11" t="s">
        <v>4749</v>
      </c>
      <c r="H8177" s="42">
        <v>53674.057000000001</v>
      </c>
      <c r="I8177" s="42">
        <v>18.2185086810054</v>
      </c>
      <c r="J8177" s="42">
        <v>0</v>
      </c>
      <c r="K8177" s="42">
        <v>18.2185086810054</v>
      </c>
      <c r="N8177" s="43"/>
    </row>
    <row r="8178" spans="1:14" x14ac:dyDescent="0.3">
      <c r="A8178" s="10" t="s">
        <v>9</v>
      </c>
      <c r="B8178" s="10" t="s">
        <v>253</v>
      </c>
      <c r="C8178" s="10" t="s">
        <v>4743</v>
      </c>
      <c r="D8178" s="10" t="s">
        <v>4758</v>
      </c>
      <c r="E8178" s="11" t="s">
        <v>5780</v>
      </c>
      <c r="F8178" s="10" t="s">
        <v>4760</v>
      </c>
      <c r="G8178" s="11" t="s">
        <v>4761</v>
      </c>
      <c r="H8178" s="42">
        <v>93505.857199999999</v>
      </c>
      <c r="I8178" s="42">
        <v>31.738559860067401</v>
      </c>
      <c r="J8178" s="42">
        <v>0</v>
      </c>
      <c r="K8178" s="42">
        <v>31.738559860067401</v>
      </c>
      <c r="N8178" s="43"/>
    </row>
    <row r="8179" spans="1:14" x14ac:dyDescent="0.3">
      <c r="A8179" s="10" t="s">
        <v>9</v>
      </c>
      <c r="B8179" s="10" t="s">
        <v>253</v>
      </c>
      <c r="C8179" s="10" t="s">
        <v>4743</v>
      </c>
      <c r="D8179" s="10" t="s">
        <v>4762</v>
      </c>
      <c r="E8179" s="11" t="s">
        <v>4953</v>
      </c>
      <c r="F8179" s="10" t="s">
        <v>13</v>
      </c>
      <c r="G8179" s="11" t="s">
        <v>415</v>
      </c>
      <c r="H8179" s="42">
        <v>0</v>
      </c>
      <c r="I8179" s="42">
        <v>0</v>
      </c>
      <c r="J8179" s="42">
        <v>0</v>
      </c>
      <c r="K8179" s="42">
        <v>0</v>
      </c>
      <c r="N8179" s="43"/>
    </row>
    <row r="8180" spans="1:14" x14ac:dyDescent="0.3">
      <c r="A8180" s="10" t="s">
        <v>9</v>
      </c>
      <c r="B8180" s="10" t="s">
        <v>253</v>
      </c>
      <c r="C8180" s="10" t="s">
        <v>4743</v>
      </c>
      <c r="D8180" s="10" t="s">
        <v>4762</v>
      </c>
      <c r="E8180" s="11" t="s">
        <v>4953</v>
      </c>
      <c r="F8180" s="10" t="s">
        <v>416</v>
      </c>
      <c r="G8180" s="11" t="s">
        <v>417</v>
      </c>
      <c r="H8180" s="42">
        <v>35521.279199999997</v>
      </c>
      <c r="I8180" s="42">
        <v>17.278252705028599</v>
      </c>
      <c r="J8180" s="42">
        <v>675.86964893124798</v>
      </c>
      <c r="K8180" s="42">
        <v>693.14790163627697</v>
      </c>
      <c r="N8180" s="43"/>
    </row>
    <row r="8181" spans="1:14" x14ac:dyDescent="0.3">
      <c r="A8181" s="10" t="s">
        <v>9</v>
      </c>
      <c r="B8181" s="10" t="s">
        <v>253</v>
      </c>
      <c r="C8181" s="10" t="s">
        <v>4743</v>
      </c>
      <c r="D8181" s="10" t="s">
        <v>4762</v>
      </c>
      <c r="E8181" s="11" t="s">
        <v>4953</v>
      </c>
      <c r="F8181" s="10" t="s">
        <v>4746</v>
      </c>
      <c r="G8181" s="11" t="s">
        <v>4747</v>
      </c>
      <c r="H8181" s="42">
        <v>13899.630999999999</v>
      </c>
      <c r="I8181" s="42">
        <v>6.7610554063155401</v>
      </c>
      <c r="J8181" s="42">
        <v>264.47073219048798</v>
      </c>
      <c r="K8181" s="42">
        <v>271.231787596804</v>
      </c>
      <c r="N8181" s="43"/>
    </row>
    <row r="8182" spans="1:14" x14ac:dyDescent="0.3">
      <c r="A8182" s="10" t="s">
        <v>9</v>
      </c>
      <c r="B8182" s="10" t="s">
        <v>253</v>
      </c>
      <c r="C8182" s="10" t="s">
        <v>4743</v>
      </c>
      <c r="D8182" s="10" t="s">
        <v>4762</v>
      </c>
      <c r="E8182" s="11" t="s">
        <v>4953</v>
      </c>
      <c r="F8182" s="10" t="s">
        <v>4748</v>
      </c>
      <c r="G8182" s="11" t="s">
        <v>4749</v>
      </c>
      <c r="H8182" s="42">
        <v>54003.352099999996</v>
      </c>
      <c r="I8182" s="42">
        <v>67.779431453583499</v>
      </c>
      <c r="J8182" s="42">
        <v>0</v>
      </c>
      <c r="K8182" s="42">
        <v>67.779431453583499</v>
      </c>
      <c r="N8182" s="43"/>
    </row>
    <row r="8183" spans="1:14" x14ac:dyDescent="0.3">
      <c r="A8183" s="10" t="s">
        <v>9</v>
      </c>
      <c r="B8183" s="10" t="s">
        <v>253</v>
      </c>
      <c r="C8183" s="10" t="s">
        <v>4743</v>
      </c>
      <c r="D8183" s="10" t="s">
        <v>4762</v>
      </c>
      <c r="E8183" s="11" t="s">
        <v>4953</v>
      </c>
      <c r="F8183" s="10" t="s">
        <v>4760</v>
      </c>
      <c r="G8183" s="11" t="s">
        <v>4761</v>
      </c>
      <c r="H8183" s="42">
        <v>8366.7165999999997</v>
      </c>
      <c r="I8183" s="42">
        <v>10.501038675907299</v>
      </c>
      <c r="J8183" s="42">
        <v>0</v>
      </c>
      <c r="K8183" s="42">
        <v>10.501038675907299</v>
      </c>
      <c r="N8183" s="43"/>
    </row>
    <row r="8184" spans="1:14" x14ac:dyDescent="0.3">
      <c r="A8184" s="10" t="s">
        <v>9</v>
      </c>
      <c r="B8184" s="10" t="s">
        <v>253</v>
      </c>
      <c r="C8184" s="10" t="s">
        <v>4743</v>
      </c>
      <c r="D8184" s="10" t="s">
        <v>4766</v>
      </c>
      <c r="E8184" s="11" t="s">
        <v>4842</v>
      </c>
      <c r="F8184" s="10" t="s">
        <v>416</v>
      </c>
      <c r="G8184" s="11" t="s">
        <v>417</v>
      </c>
      <c r="H8184" s="42">
        <v>101107.9829</v>
      </c>
      <c r="I8184" s="42">
        <v>92.527337493547705</v>
      </c>
      <c r="J8184" s="42">
        <v>87.333027929658599</v>
      </c>
      <c r="K8184" s="42">
        <v>179.86036542320599</v>
      </c>
      <c r="N8184" s="43"/>
    </row>
    <row r="8185" spans="1:14" x14ac:dyDescent="0.3">
      <c r="A8185" s="10" t="s">
        <v>9</v>
      </c>
      <c r="B8185" s="10" t="s">
        <v>253</v>
      </c>
      <c r="C8185" s="10" t="s">
        <v>4743</v>
      </c>
      <c r="D8185" s="10" t="s">
        <v>4766</v>
      </c>
      <c r="E8185" s="11" t="s">
        <v>4842</v>
      </c>
      <c r="F8185" s="10" t="s">
        <v>4746</v>
      </c>
      <c r="G8185" s="11" t="s">
        <v>4747</v>
      </c>
      <c r="H8185" s="42">
        <v>3629.5173</v>
      </c>
      <c r="I8185" s="42">
        <v>3.3214941664350501</v>
      </c>
      <c r="J8185" s="42">
        <v>3.1350317718339</v>
      </c>
      <c r="K8185" s="42">
        <v>6.4565259382689497</v>
      </c>
      <c r="N8185" s="43"/>
    </row>
    <row r="8186" spans="1:14" x14ac:dyDescent="0.3">
      <c r="A8186" s="10" t="s">
        <v>9</v>
      </c>
      <c r="B8186" s="10" t="s">
        <v>253</v>
      </c>
      <c r="C8186" s="10" t="s">
        <v>4743</v>
      </c>
      <c r="D8186" s="10" t="s">
        <v>4766</v>
      </c>
      <c r="E8186" s="11" t="s">
        <v>4842</v>
      </c>
      <c r="F8186" s="10" t="s">
        <v>4748</v>
      </c>
      <c r="G8186" s="11" t="s">
        <v>4749</v>
      </c>
      <c r="H8186" s="42">
        <v>58329.849600000001</v>
      </c>
      <c r="I8186" s="42">
        <v>36.828483017937501</v>
      </c>
      <c r="J8186" s="42">
        <v>0</v>
      </c>
      <c r="K8186" s="42">
        <v>36.828483017937501</v>
      </c>
      <c r="N8186" s="43"/>
    </row>
    <row r="8187" spans="1:14" x14ac:dyDescent="0.3">
      <c r="A8187" s="10" t="s">
        <v>9</v>
      </c>
      <c r="B8187" s="10" t="s">
        <v>253</v>
      </c>
      <c r="C8187" s="10" t="s">
        <v>4743</v>
      </c>
      <c r="D8187" s="10" t="s">
        <v>4766</v>
      </c>
      <c r="E8187" s="11" t="s">
        <v>4842</v>
      </c>
      <c r="F8187" s="10" t="s">
        <v>4760</v>
      </c>
      <c r="G8187" s="11" t="s">
        <v>4761</v>
      </c>
      <c r="H8187" s="42">
        <v>57809.047400000003</v>
      </c>
      <c r="I8187" s="42">
        <v>36.499657276705904</v>
      </c>
      <c r="J8187" s="42">
        <v>0</v>
      </c>
      <c r="K8187" s="42">
        <v>36.499657276705904</v>
      </c>
      <c r="N8187" s="43"/>
    </row>
    <row r="8188" spans="1:14" x14ac:dyDescent="0.3">
      <c r="A8188" s="10" t="s">
        <v>9</v>
      </c>
      <c r="B8188" s="10" t="s">
        <v>253</v>
      </c>
      <c r="C8188" s="10" t="s">
        <v>4743</v>
      </c>
      <c r="D8188" s="10" t="s">
        <v>4766</v>
      </c>
      <c r="E8188" s="11" t="s">
        <v>4842</v>
      </c>
      <c r="F8188" s="10" t="s">
        <v>4754</v>
      </c>
      <c r="G8188" s="11" t="s">
        <v>4755</v>
      </c>
      <c r="H8188" s="42">
        <v>91515.687000000005</v>
      </c>
      <c r="I8188" s="42">
        <v>83.749102910826494</v>
      </c>
      <c r="J8188" s="42">
        <v>79.047586818383294</v>
      </c>
      <c r="K8188" s="42">
        <v>162.79668972920999</v>
      </c>
      <c r="N8188" s="43"/>
    </row>
    <row r="8189" spans="1:14" x14ac:dyDescent="0.3">
      <c r="A8189" s="10" t="s">
        <v>9</v>
      </c>
      <c r="B8189" s="10" t="s">
        <v>253</v>
      </c>
      <c r="C8189" s="10" t="s">
        <v>4743</v>
      </c>
      <c r="D8189" s="10" t="s">
        <v>4768</v>
      </c>
      <c r="E8189" s="11" t="s">
        <v>6794</v>
      </c>
      <c r="F8189" s="10" t="s">
        <v>416</v>
      </c>
      <c r="G8189" s="11" t="s">
        <v>417</v>
      </c>
      <c r="H8189" s="42">
        <v>1070540.5762</v>
      </c>
      <c r="I8189" s="42">
        <v>1582.8966839699699</v>
      </c>
      <c r="J8189" s="42">
        <v>153212.681122343</v>
      </c>
      <c r="K8189" s="42">
        <v>154795.577806313</v>
      </c>
      <c r="N8189" s="43"/>
    </row>
    <row r="8190" spans="1:14" x14ac:dyDescent="0.3">
      <c r="A8190" s="10" t="s">
        <v>9</v>
      </c>
      <c r="B8190" s="10" t="s">
        <v>253</v>
      </c>
      <c r="C8190" s="10" t="s">
        <v>4743</v>
      </c>
      <c r="D8190" s="10" t="s">
        <v>4768</v>
      </c>
      <c r="E8190" s="11" t="s">
        <v>6794</v>
      </c>
      <c r="F8190" s="10" t="s">
        <v>244</v>
      </c>
      <c r="G8190" s="11" t="s">
        <v>656</v>
      </c>
      <c r="H8190" s="42">
        <v>35422.298499999997</v>
      </c>
      <c r="I8190" s="42">
        <v>52.375257925476902</v>
      </c>
      <c r="J8190" s="42">
        <v>0</v>
      </c>
      <c r="K8190" s="42">
        <v>52.375257925476902</v>
      </c>
      <c r="N8190" s="43"/>
    </row>
    <row r="8191" spans="1:14" x14ac:dyDescent="0.3">
      <c r="A8191" s="10" t="s">
        <v>9</v>
      </c>
      <c r="B8191" s="10" t="s">
        <v>253</v>
      </c>
      <c r="C8191" s="10" t="s">
        <v>4743</v>
      </c>
      <c r="D8191" s="10" t="s">
        <v>4768</v>
      </c>
      <c r="E8191" s="11" t="s">
        <v>6794</v>
      </c>
      <c r="F8191" s="10" t="s">
        <v>4865</v>
      </c>
      <c r="G8191" s="11" t="s">
        <v>4866</v>
      </c>
      <c r="H8191" s="42">
        <v>150163.19339999999</v>
      </c>
      <c r="I8191" s="42">
        <v>362.47339484568897</v>
      </c>
      <c r="J8191" s="42">
        <v>0</v>
      </c>
      <c r="K8191" s="42">
        <v>362.47339484568897</v>
      </c>
      <c r="N8191" s="43"/>
    </row>
    <row r="8192" spans="1:14" x14ac:dyDescent="0.3">
      <c r="A8192" s="10" t="s">
        <v>9</v>
      </c>
      <c r="B8192" s="10" t="s">
        <v>253</v>
      </c>
      <c r="C8192" s="10" t="s">
        <v>4743</v>
      </c>
      <c r="D8192" s="10" t="s">
        <v>4768</v>
      </c>
      <c r="E8192" s="11" t="s">
        <v>6794</v>
      </c>
      <c r="F8192" s="10" t="s">
        <v>5724</v>
      </c>
      <c r="G8192" s="11" t="s">
        <v>5725</v>
      </c>
      <c r="H8192" s="42">
        <v>403420.62160000001</v>
      </c>
      <c r="I8192" s="42">
        <v>596.49599304015396</v>
      </c>
      <c r="J8192" s="42">
        <v>0</v>
      </c>
      <c r="K8192" s="42">
        <v>596.49599304015396</v>
      </c>
      <c r="N8192" s="43"/>
    </row>
    <row r="8193" spans="1:14" x14ac:dyDescent="0.3">
      <c r="A8193" s="10" t="s">
        <v>9</v>
      </c>
      <c r="B8193" s="10" t="s">
        <v>253</v>
      </c>
      <c r="C8193" s="10" t="s">
        <v>4743</v>
      </c>
      <c r="D8193" s="10" t="s">
        <v>4768</v>
      </c>
      <c r="E8193" s="11" t="s">
        <v>6794</v>
      </c>
      <c r="F8193" s="10" t="s">
        <v>5453</v>
      </c>
      <c r="G8193" s="11" t="s">
        <v>5571</v>
      </c>
      <c r="H8193" s="42">
        <v>232212.8456</v>
      </c>
      <c r="I8193" s="42">
        <v>343.34891306701599</v>
      </c>
      <c r="J8193" s="42">
        <v>33233.633037567</v>
      </c>
      <c r="K8193" s="42">
        <v>33576.981950633999</v>
      </c>
      <c r="N8193" s="43"/>
    </row>
    <row r="8194" spans="1:14" x14ac:dyDescent="0.3">
      <c r="A8194" s="10" t="s">
        <v>9</v>
      </c>
      <c r="B8194" s="10" t="s">
        <v>253</v>
      </c>
      <c r="C8194" s="10" t="s">
        <v>4743</v>
      </c>
      <c r="D8194" s="10" t="s">
        <v>4768</v>
      </c>
      <c r="E8194" s="11" t="s">
        <v>6794</v>
      </c>
      <c r="F8194" s="10" t="s">
        <v>4746</v>
      </c>
      <c r="G8194" s="11" t="s">
        <v>4747</v>
      </c>
      <c r="H8194" s="42">
        <v>314864.87540000002</v>
      </c>
      <c r="I8194" s="42">
        <v>465.557848226462</v>
      </c>
      <c r="J8194" s="42">
        <v>45062.553271277298</v>
      </c>
      <c r="K8194" s="42">
        <v>45528.111119503803</v>
      </c>
      <c r="N8194" s="43"/>
    </row>
    <row r="8195" spans="1:14" x14ac:dyDescent="0.3">
      <c r="A8195" s="10" t="s">
        <v>9</v>
      </c>
      <c r="B8195" s="10" t="s">
        <v>253</v>
      </c>
      <c r="C8195" s="10" t="s">
        <v>4743</v>
      </c>
      <c r="D8195" s="10" t="s">
        <v>4768</v>
      </c>
      <c r="E8195" s="11" t="s">
        <v>6794</v>
      </c>
      <c r="F8195" s="10" t="s">
        <v>4748</v>
      </c>
      <c r="G8195" s="11" t="s">
        <v>4749</v>
      </c>
      <c r="H8195" s="42">
        <v>520198.84639999998</v>
      </c>
      <c r="I8195" s="42">
        <v>1255.68881111465</v>
      </c>
      <c r="J8195" s="42">
        <v>104.107312780082</v>
      </c>
      <c r="K8195" s="42">
        <v>1359.79612389473</v>
      </c>
      <c r="N8195" s="43"/>
    </row>
    <row r="8196" spans="1:14" x14ac:dyDescent="0.3">
      <c r="A8196" s="10" t="s">
        <v>9</v>
      </c>
      <c r="B8196" s="10" t="s">
        <v>253</v>
      </c>
      <c r="C8196" s="10" t="s">
        <v>4743</v>
      </c>
      <c r="D8196" s="10" t="s">
        <v>4768</v>
      </c>
      <c r="E8196" s="11" t="s">
        <v>6794</v>
      </c>
      <c r="F8196" s="10" t="s">
        <v>4760</v>
      </c>
      <c r="G8196" s="11" t="s">
        <v>4761</v>
      </c>
      <c r="H8196" s="42">
        <v>87267.615000000005</v>
      </c>
      <c r="I8196" s="42">
        <v>210.65207763283499</v>
      </c>
      <c r="J8196" s="42">
        <v>17.464853982754299</v>
      </c>
      <c r="K8196" s="42">
        <v>228.11693161558901</v>
      </c>
      <c r="N8196" s="43"/>
    </row>
    <row r="8197" spans="1:14" x14ac:dyDescent="0.3">
      <c r="A8197" s="10" t="s">
        <v>9</v>
      </c>
      <c r="B8197" s="10" t="s">
        <v>253</v>
      </c>
      <c r="C8197" s="10" t="s">
        <v>4743</v>
      </c>
      <c r="D8197" s="10" t="s">
        <v>4768</v>
      </c>
      <c r="E8197" s="11" t="s">
        <v>6794</v>
      </c>
      <c r="F8197" s="10" t="s">
        <v>4754</v>
      </c>
      <c r="G8197" s="11" t="s">
        <v>4755</v>
      </c>
      <c r="H8197" s="42">
        <v>206630.07449999999</v>
      </c>
      <c r="I8197" s="42">
        <v>305.522337898616</v>
      </c>
      <c r="J8197" s="42">
        <v>29572.300584275701</v>
      </c>
      <c r="K8197" s="42">
        <v>29877.8229221744</v>
      </c>
      <c r="N8197" s="43"/>
    </row>
    <row r="8198" spans="1:14" x14ac:dyDescent="0.3">
      <c r="A8198" s="10" t="s">
        <v>9</v>
      </c>
      <c r="B8198" s="10" t="s">
        <v>253</v>
      </c>
      <c r="C8198" s="10" t="s">
        <v>4743</v>
      </c>
      <c r="D8198" s="10" t="s">
        <v>4768</v>
      </c>
      <c r="E8198" s="11" t="s">
        <v>6794</v>
      </c>
      <c r="F8198" s="10" t="s">
        <v>4869</v>
      </c>
      <c r="G8198" s="11" t="s">
        <v>4870</v>
      </c>
      <c r="H8198" s="42">
        <v>531334.47719999996</v>
      </c>
      <c r="I8198" s="42">
        <v>785.62886888215405</v>
      </c>
      <c r="J8198" s="42">
        <v>0</v>
      </c>
      <c r="K8198" s="42">
        <v>785.62886888215405</v>
      </c>
      <c r="N8198" s="43"/>
    </row>
    <row r="8199" spans="1:14" x14ac:dyDescent="0.3">
      <c r="A8199" s="10" t="s">
        <v>9</v>
      </c>
      <c r="B8199" s="10" t="s">
        <v>253</v>
      </c>
      <c r="C8199" s="10" t="s">
        <v>4743</v>
      </c>
      <c r="D8199" s="10" t="s">
        <v>4770</v>
      </c>
      <c r="E8199" s="11" t="s">
        <v>6795</v>
      </c>
      <c r="F8199" s="10" t="s">
        <v>13</v>
      </c>
      <c r="G8199" s="11" t="s">
        <v>415</v>
      </c>
      <c r="H8199" s="42">
        <v>0</v>
      </c>
      <c r="I8199" s="42">
        <v>0</v>
      </c>
      <c r="J8199" s="42">
        <v>0</v>
      </c>
      <c r="K8199" s="42">
        <v>0</v>
      </c>
      <c r="N8199" s="43"/>
    </row>
    <row r="8200" spans="1:14" x14ac:dyDescent="0.3">
      <c r="A8200" s="10" t="s">
        <v>9</v>
      </c>
      <c r="B8200" s="10" t="s">
        <v>253</v>
      </c>
      <c r="C8200" s="10" t="s">
        <v>4743</v>
      </c>
      <c r="D8200" s="10" t="s">
        <v>4770</v>
      </c>
      <c r="E8200" s="11" t="s">
        <v>6795</v>
      </c>
      <c r="F8200" s="10" t="s">
        <v>416</v>
      </c>
      <c r="G8200" s="11" t="s">
        <v>417</v>
      </c>
      <c r="H8200" s="42">
        <v>75997.860499999995</v>
      </c>
      <c r="I8200" s="42">
        <v>34.5692963405359</v>
      </c>
      <c r="J8200" s="42">
        <v>0</v>
      </c>
      <c r="K8200" s="42">
        <v>34.5692963405359</v>
      </c>
      <c r="N8200" s="43"/>
    </row>
    <row r="8201" spans="1:14" x14ac:dyDescent="0.3">
      <c r="A8201" s="10" t="s">
        <v>9</v>
      </c>
      <c r="B8201" s="10" t="s">
        <v>253</v>
      </c>
      <c r="C8201" s="10" t="s">
        <v>4743</v>
      </c>
      <c r="D8201" s="10" t="s">
        <v>4770</v>
      </c>
      <c r="E8201" s="11" t="s">
        <v>6795</v>
      </c>
      <c r="F8201" s="10" t="s">
        <v>4746</v>
      </c>
      <c r="G8201" s="11" t="s">
        <v>4747</v>
      </c>
      <c r="H8201" s="42">
        <v>12947.783600000001</v>
      </c>
      <c r="I8201" s="42">
        <v>5.8895838209801799</v>
      </c>
      <c r="J8201" s="42">
        <v>0</v>
      </c>
      <c r="K8201" s="42">
        <v>5.8895838209801799</v>
      </c>
      <c r="N8201" s="43"/>
    </row>
    <row r="8202" spans="1:14" x14ac:dyDescent="0.3">
      <c r="A8202" s="10" t="s">
        <v>9</v>
      </c>
      <c r="B8202" s="10" t="s">
        <v>253</v>
      </c>
      <c r="C8202" s="10" t="s">
        <v>4743</v>
      </c>
      <c r="D8202" s="10" t="s">
        <v>4770</v>
      </c>
      <c r="E8202" s="11" t="s">
        <v>6795</v>
      </c>
      <c r="F8202" s="10" t="s">
        <v>4748</v>
      </c>
      <c r="G8202" s="11" t="s">
        <v>4749</v>
      </c>
      <c r="H8202" s="42">
        <v>236978.3475</v>
      </c>
      <c r="I8202" s="42">
        <v>132.18893630295099</v>
      </c>
      <c r="J8202" s="42">
        <v>0</v>
      </c>
      <c r="K8202" s="42">
        <v>132.18893630295099</v>
      </c>
      <c r="N8202" s="43"/>
    </row>
    <row r="8203" spans="1:14" x14ac:dyDescent="0.3">
      <c r="A8203" s="10" t="s">
        <v>9</v>
      </c>
      <c r="B8203" s="10" t="s">
        <v>253</v>
      </c>
      <c r="C8203" s="10" t="s">
        <v>4743</v>
      </c>
      <c r="D8203" s="10" t="s">
        <v>4770</v>
      </c>
      <c r="E8203" s="11" t="s">
        <v>6795</v>
      </c>
      <c r="F8203" s="10" t="s">
        <v>4760</v>
      </c>
      <c r="G8203" s="11" t="s">
        <v>4761</v>
      </c>
      <c r="H8203" s="42">
        <v>39136.866199999997</v>
      </c>
      <c r="I8203" s="42">
        <v>21.830942666417101</v>
      </c>
      <c r="J8203" s="42">
        <v>0</v>
      </c>
      <c r="K8203" s="42">
        <v>21.830942666417101</v>
      </c>
      <c r="N8203" s="43"/>
    </row>
    <row r="8204" spans="1:14" x14ac:dyDescent="0.3">
      <c r="A8204" s="10" t="s">
        <v>9</v>
      </c>
      <c r="B8204" s="10" t="s">
        <v>253</v>
      </c>
      <c r="C8204" s="10" t="s">
        <v>4743</v>
      </c>
      <c r="D8204" s="10" t="s">
        <v>4772</v>
      </c>
      <c r="E8204" s="11" t="s">
        <v>4773</v>
      </c>
      <c r="F8204" s="10" t="s">
        <v>13</v>
      </c>
      <c r="G8204" s="11" t="s">
        <v>415</v>
      </c>
      <c r="H8204" s="42">
        <v>0</v>
      </c>
      <c r="I8204" s="42">
        <v>0</v>
      </c>
      <c r="J8204" s="42">
        <v>0</v>
      </c>
      <c r="K8204" s="42">
        <v>0</v>
      </c>
      <c r="N8204" s="43"/>
    </row>
    <row r="8205" spans="1:14" x14ac:dyDescent="0.3">
      <c r="A8205" s="10" t="s">
        <v>9</v>
      </c>
      <c r="B8205" s="10" t="s">
        <v>253</v>
      </c>
      <c r="C8205" s="10" t="s">
        <v>4743</v>
      </c>
      <c r="D8205" s="10" t="s">
        <v>4772</v>
      </c>
      <c r="E8205" s="11" t="s">
        <v>4773</v>
      </c>
      <c r="F8205" s="10" t="s">
        <v>416</v>
      </c>
      <c r="G8205" s="11" t="s">
        <v>417</v>
      </c>
      <c r="H8205" s="42">
        <v>68717.878899999996</v>
      </c>
      <c r="I8205" s="42">
        <v>35.0458894111826</v>
      </c>
      <c r="J8205" s="42">
        <v>0</v>
      </c>
      <c r="K8205" s="42">
        <v>35.0458894111826</v>
      </c>
      <c r="N8205" s="43"/>
    </row>
    <row r="8206" spans="1:14" x14ac:dyDescent="0.3">
      <c r="A8206" s="10" t="s">
        <v>9</v>
      </c>
      <c r="B8206" s="10" t="s">
        <v>253</v>
      </c>
      <c r="C8206" s="10" t="s">
        <v>4743</v>
      </c>
      <c r="D8206" s="10" t="s">
        <v>4772</v>
      </c>
      <c r="E8206" s="11" t="s">
        <v>4773</v>
      </c>
      <c r="F8206" s="10" t="s">
        <v>15</v>
      </c>
      <c r="G8206" s="11" t="s">
        <v>418</v>
      </c>
      <c r="H8206" s="42">
        <v>0</v>
      </c>
      <c r="I8206" s="42">
        <v>0</v>
      </c>
      <c r="J8206" s="42">
        <v>0</v>
      </c>
      <c r="K8206" s="42">
        <v>0</v>
      </c>
      <c r="N8206" s="43"/>
    </row>
    <row r="8207" spans="1:14" x14ac:dyDescent="0.3">
      <c r="A8207" s="10" t="s">
        <v>9</v>
      </c>
      <c r="B8207" s="10" t="s">
        <v>253</v>
      </c>
      <c r="C8207" s="10" t="s">
        <v>4743</v>
      </c>
      <c r="D8207" s="10" t="s">
        <v>4772</v>
      </c>
      <c r="E8207" s="11" t="s">
        <v>4773</v>
      </c>
      <c r="F8207" s="10" t="s">
        <v>4746</v>
      </c>
      <c r="G8207" s="11" t="s">
        <v>4747</v>
      </c>
      <c r="H8207" s="42">
        <v>9075.9462999999996</v>
      </c>
      <c r="I8207" s="42">
        <v>4.6287023750618497</v>
      </c>
      <c r="J8207" s="42">
        <v>0</v>
      </c>
      <c r="K8207" s="42">
        <v>4.6287023750618497</v>
      </c>
      <c r="N8207" s="43"/>
    </row>
    <row r="8208" spans="1:14" x14ac:dyDescent="0.3">
      <c r="A8208" s="10" t="s">
        <v>9</v>
      </c>
      <c r="B8208" s="10" t="s">
        <v>253</v>
      </c>
      <c r="C8208" s="10" t="s">
        <v>4743</v>
      </c>
      <c r="D8208" s="10" t="s">
        <v>4772</v>
      </c>
      <c r="E8208" s="11" t="s">
        <v>4773</v>
      </c>
      <c r="F8208" s="10" t="s">
        <v>4748</v>
      </c>
      <c r="G8208" s="11" t="s">
        <v>4749</v>
      </c>
      <c r="H8208" s="42">
        <v>278112.92479999998</v>
      </c>
      <c r="I8208" s="42">
        <v>141.836665635824</v>
      </c>
      <c r="J8208" s="42">
        <v>0</v>
      </c>
      <c r="K8208" s="42">
        <v>141.836665635824</v>
      </c>
      <c r="N8208" s="43"/>
    </row>
    <row r="8209" spans="1:14" x14ac:dyDescent="0.3">
      <c r="A8209" s="10" t="s">
        <v>9</v>
      </c>
      <c r="B8209" s="10" t="s">
        <v>253</v>
      </c>
      <c r="C8209" s="10" t="s">
        <v>4743</v>
      </c>
      <c r="D8209" s="10" t="s">
        <v>4772</v>
      </c>
      <c r="E8209" s="11" t="s">
        <v>4773</v>
      </c>
      <c r="F8209" s="10" t="s">
        <v>4760</v>
      </c>
      <c r="G8209" s="11" t="s">
        <v>4761</v>
      </c>
      <c r="H8209" s="42">
        <v>84276.643899999995</v>
      </c>
      <c r="I8209" s="42">
        <v>42.980807768431497</v>
      </c>
      <c r="J8209" s="42">
        <v>0</v>
      </c>
      <c r="K8209" s="42">
        <v>42.980807768431497</v>
      </c>
      <c r="N8209" s="43"/>
    </row>
    <row r="8210" spans="1:14" x14ac:dyDescent="0.3">
      <c r="A8210" s="10" t="s">
        <v>9</v>
      </c>
      <c r="B8210" s="10" t="s">
        <v>253</v>
      </c>
      <c r="C8210" s="10" t="s">
        <v>4743</v>
      </c>
      <c r="D8210" s="10" t="s">
        <v>4772</v>
      </c>
      <c r="E8210" s="11" t="s">
        <v>4773</v>
      </c>
      <c r="F8210" s="10" t="s">
        <v>4754</v>
      </c>
      <c r="G8210" s="11" t="s">
        <v>4755</v>
      </c>
      <c r="H8210" s="42">
        <v>0</v>
      </c>
      <c r="I8210" s="42">
        <v>0</v>
      </c>
      <c r="J8210" s="42">
        <v>0</v>
      </c>
      <c r="K8210" s="42">
        <v>0</v>
      </c>
      <c r="N8210" s="43"/>
    </row>
    <row r="8211" spans="1:14" x14ac:dyDescent="0.3">
      <c r="A8211" s="10" t="s">
        <v>9</v>
      </c>
      <c r="B8211" s="10" t="s">
        <v>253</v>
      </c>
      <c r="C8211" s="10" t="s">
        <v>4743</v>
      </c>
      <c r="D8211" s="10" t="s">
        <v>4774</v>
      </c>
      <c r="E8211" s="11" t="s">
        <v>4777</v>
      </c>
      <c r="F8211" s="10" t="s">
        <v>416</v>
      </c>
      <c r="G8211" s="11" t="s">
        <v>417</v>
      </c>
      <c r="H8211" s="42">
        <v>63955.143199999999</v>
      </c>
      <c r="I8211" s="42">
        <v>7.3591915270629498</v>
      </c>
      <c r="J8211" s="42">
        <v>2646.0373527288498</v>
      </c>
      <c r="K8211" s="42">
        <v>2653.3965442559102</v>
      </c>
      <c r="N8211" s="43"/>
    </row>
    <row r="8212" spans="1:14" x14ac:dyDescent="0.3">
      <c r="A8212" s="10" t="s">
        <v>9</v>
      </c>
      <c r="B8212" s="10" t="s">
        <v>253</v>
      </c>
      <c r="C8212" s="10" t="s">
        <v>4743</v>
      </c>
      <c r="D8212" s="10" t="s">
        <v>4774</v>
      </c>
      <c r="E8212" s="11" t="s">
        <v>4777</v>
      </c>
      <c r="F8212" s="10" t="s">
        <v>4746</v>
      </c>
      <c r="G8212" s="11" t="s">
        <v>4747</v>
      </c>
      <c r="H8212" s="42">
        <v>20225.130700000002</v>
      </c>
      <c r="I8212" s="42">
        <v>2.3272656965925602</v>
      </c>
      <c r="J8212" s="42">
        <v>836.78104317066095</v>
      </c>
      <c r="K8212" s="42">
        <v>839.10830886725398</v>
      </c>
      <c r="N8212" s="43"/>
    </row>
    <row r="8213" spans="1:14" x14ac:dyDescent="0.3">
      <c r="A8213" s="10" t="s">
        <v>9</v>
      </c>
      <c r="B8213" s="10" t="s">
        <v>253</v>
      </c>
      <c r="C8213" s="10" t="s">
        <v>4743</v>
      </c>
      <c r="D8213" s="10" t="s">
        <v>4774</v>
      </c>
      <c r="E8213" s="11" t="s">
        <v>4777</v>
      </c>
      <c r="F8213" s="10" t="s">
        <v>4748</v>
      </c>
      <c r="G8213" s="11" t="s">
        <v>4749</v>
      </c>
      <c r="H8213" s="42">
        <v>109533.4552</v>
      </c>
      <c r="I8213" s="42">
        <v>17.318272715506101</v>
      </c>
      <c r="J8213" s="42">
        <v>0</v>
      </c>
      <c r="K8213" s="42">
        <v>17.318272715506101</v>
      </c>
      <c r="N8213" s="43"/>
    </row>
    <row r="8214" spans="1:14" x14ac:dyDescent="0.3">
      <c r="A8214" s="10" t="s">
        <v>9</v>
      </c>
      <c r="B8214" s="10" t="s">
        <v>253</v>
      </c>
      <c r="C8214" s="10" t="s">
        <v>4743</v>
      </c>
      <c r="D8214" s="10" t="s">
        <v>4774</v>
      </c>
      <c r="E8214" s="11" t="s">
        <v>4777</v>
      </c>
      <c r="F8214" s="10" t="s">
        <v>4760</v>
      </c>
      <c r="G8214" s="11" t="s">
        <v>4761</v>
      </c>
      <c r="H8214" s="42">
        <v>27596.740699999998</v>
      </c>
      <c r="I8214" s="42">
        <v>4.3633050737768597</v>
      </c>
      <c r="J8214" s="42">
        <v>0</v>
      </c>
      <c r="K8214" s="42">
        <v>4.3633050737768597</v>
      </c>
      <c r="N8214" s="43"/>
    </row>
    <row r="8215" spans="1:14" x14ac:dyDescent="0.3">
      <c r="A8215" s="10" t="s">
        <v>9</v>
      </c>
      <c r="B8215" s="10" t="s">
        <v>253</v>
      </c>
      <c r="C8215" s="10" t="s">
        <v>4743</v>
      </c>
      <c r="D8215" s="10" t="s">
        <v>4774</v>
      </c>
      <c r="E8215" s="11" t="s">
        <v>4777</v>
      </c>
      <c r="F8215" s="10" t="s">
        <v>4754</v>
      </c>
      <c r="G8215" s="11" t="s">
        <v>4755</v>
      </c>
      <c r="H8215" s="42">
        <v>10385.877899999999</v>
      </c>
      <c r="I8215" s="42">
        <v>1.19508238473672</v>
      </c>
      <c r="J8215" s="42">
        <v>429.69837352006903</v>
      </c>
      <c r="K8215" s="42">
        <v>430.89345590480599</v>
      </c>
      <c r="N8215" s="43"/>
    </row>
    <row r="8216" spans="1:14" x14ac:dyDescent="0.3">
      <c r="A8216" s="10" t="s">
        <v>9</v>
      </c>
      <c r="B8216" s="10" t="s">
        <v>253</v>
      </c>
      <c r="C8216" s="10" t="s">
        <v>4743</v>
      </c>
      <c r="D8216" s="10" t="s">
        <v>4776</v>
      </c>
      <c r="E8216" s="11" t="s">
        <v>6796</v>
      </c>
      <c r="F8216" s="10" t="s">
        <v>13</v>
      </c>
      <c r="G8216" s="11" t="s">
        <v>415</v>
      </c>
      <c r="H8216" s="42">
        <v>0</v>
      </c>
      <c r="I8216" s="42">
        <v>0</v>
      </c>
      <c r="J8216" s="42">
        <v>0</v>
      </c>
      <c r="K8216" s="42">
        <v>0</v>
      </c>
      <c r="N8216" s="43"/>
    </row>
    <row r="8217" spans="1:14" x14ac:dyDescent="0.3">
      <c r="A8217" s="10" t="s">
        <v>9</v>
      </c>
      <c r="B8217" s="10" t="s">
        <v>253</v>
      </c>
      <c r="C8217" s="10" t="s">
        <v>4743</v>
      </c>
      <c r="D8217" s="10" t="s">
        <v>4776</v>
      </c>
      <c r="E8217" s="11" t="s">
        <v>6796</v>
      </c>
      <c r="F8217" s="10" t="s">
        <v>416</v>
      </c>
      <c r="G8217" s="11" t="s">
        <v>417</v>
      </c>
      <c r="H8217" s="42">
        <v>45608.8819</v>
      </c>
      <c r="I8217" s="42">
        <v>31.974201829341901</v>
      </c>
      <c r="J8217" s="42">
        <v>2608.31056763675</v>
      </c>
      <c r="K8217" s="42">
        <v>2640.28476946609</v>
      </c>
      <c r="N8217" s="43"/>
    </row>
    <row r="8218" spans="1:14" x14ac:dyDescent="0.3">
      <c r="A8218" s="10" t="s">
        <v>9</v>
      </c>
      <c r="B8218" s="10" t="s">
        <v>253</v>
      </c>
      <c r="C8218" s="10" t="s">
        <v>4743</v>
      </c>
      <c r="D8218" s="10" t="s">
        <v>4776</v>
      </c>
      <c r="E8218" s="11" t="s">
        <v>6796</v>
      </c>
      <c r="F8218" s="10" t="s">
        <v>4746</v>
      </c>
      <c r="G8218" s="11" t="s">
        <v>4747</v>
      </c>
      <c r="H8218" s="42">
        <v>47181.602099999996</v>
      </c>
      <c r="I8218" s="42">
        <v>33.076760513112298</v>
      </c>
      <c r="J8218" s="42">
        <v>2698.2523113483599</v>
      </c>
      <c r="K8218" s="42">
        <v>2731.3290718614699</v>
      </c>
      <c r="N8218" s="43"/>
    </row>
    <row r="8219" spans="1:14" x14ac:dyDescent="0.3">
      <c r="A8219" s="10" t="s">
        <v>9</v>
      </c>
      <c r="B8219" s="10" t="s">
        <v>253</v>
      </c>
      <c r="C8219" s="10" t="s">
        <v>4743</v>
      </c>
      <c r="D8219" s="10" t="s">
        <v>4776</v>
      </c>
      <c r="E8219" s="11" t="s">
        <v>6796</v>
      </c>
      <c r="F8219" s="10" t="s">
        <v>4748</v>
      </c>
      <c r="G8219" s="11" t="s">
        <v>4749</v>
      </c>
      <c r="H8219" s="42">
        <v>39925.972000000002</v>
      </c>
      <c r="I8219" s="42">
        <v>46.698966249441199</v>
      </c>
      <c r="J8219" s="42">
        <v>0</v>
      </c>
      <c r="K8219" s="42">
        <v>46.698966249441199</v>
      </c>
      <c r="N8219" s="43"/>
    </row>
    <row r="8220" spans="1:14" x14ac:dyDescent="0.3">
      <c r="A8220" s="10" t="s">
        <v>9</v>
      </c>
      <c r="B8220" s="10" t="s">
        <v>253</v>
      </c>
      <c r="C8220" s="10" t="s">
        <v>4743</v>
      </c>
      <c r="D8220" s="10" t="s">
        <v>4776</v>
      </c>
      <c r="E8220" s="11" t="s">
        <v>6796</v>
      </c>
      <c r="F8220" s="10" t="s">
        <v>4760</v>
      </c>
      <c r="G8220" s="11" t="s">
        <v>4761</v>
      </c>
      <c r="H8220" s="42">
        <v>27254.252899999999</v>
      </c>
      <c r="I8220" s="42">
        <v>31.877631873044301</v>
      </c>
      <c r="J8220" s="42">
        <v>0</v>
      </c>
      <c r="K8220" s="42">
        <v>31.877631873044301</v>
      </c>
      <c r="N8220" s="43"/>
    </row>
    <row r="8221" spans="1:14" x14ac:dyDescent="0.3">
      <c r="A8221" s="10" t="s">
        <v>9</v>
      </c>
      <c r="B8221" s="10" t="s">
        <v>253</v>
      </c>
      <c r="C8221" s="10" t="s">
        <v>4779</v>
      </c>
      <c r="D8221" s="10" t="s">
        <v>6797</v>
      </c>
      <c r="E8221" s="11" t="s">
        <v>6798</v>
      </c>
      <c r="F8221" s="10" t="s">
        <v>416</v>
      </c>
      <c r="G8221" s="11" t="s">
        <v>417</v>
      </c>
      <c r="H8221" s="42">
        <v>12330507.2325</v>
      </c>
      <c r="I8221" s="42">
        <v>11766.1508899214</v>
      </c>
      <c r="J8221" s="42">
        <v>1138026.60609144</v>
      </c>
      <c r="K8221" s="42">
        <v>1149792.75698137</v>
      </c>
      <c r="N8221" s="43"/>
    </row>
    <row r="8222" spans="1:14" x14ac:dyDescent="0.3">
      <c r="A8222" s="10" t="s">
        <v>9</v>
      </c>
      <c r="B8222" s="10" t="s">
        <v>253</v>
      </c>
      <c r="C8222" s="10" t="s">
        <v>4779</v>
      </c>
      <c r="D8222" s="10" t="s">
        <v>6797</v>
      </c>
      <c r="E8222" s="11" t="s">
        <v>6798</v>
      </c>
      <c r="F8222" s="10" t="s">
        <v>15</v>
      </c>
      <c r="G8222" s="11" t="s">
        <v>418</v>
      </c>
      <c r="H8222" s="42">
        <v>1433401.105</v>
      </c>
      <c r="I8222" s="42">
        <v>1367.7956120384099</v>
      </c>
      <c r="J8222" s="42">
        <v>0</v>
      </c>
      <c r="K8222" s="42">
        <v>1367.7956120384099</v>
      </c>
      <c r="N8222" s="43"/>
    </row>
    <row r="8223" spans="1:14" x14ac:dyDescent="0.3">
      <c r="A8223" s="10" t="s">
        <v>9</v>
      </c>
      <c r="B8223" s="10" t="s">
        <v>253</v>
      </c>
      <c r="C8223" s="10" t="s">
        <v>4779</v>
      </c>
      <c r="D8223" s="10" t="s">
        <v>6797</v>
      </c>
      <c r="E8223" s="11" t="s">
        <v>6798</v>
      </c>
      <c r="F8223" s="10" t="s">
        <v>4782</v>
      </c>
      <c r="G8223" s="11" t="s">
        <v>4783</v>
      </c>
      <c r="H8223" s="42">
        <v>0</v>
      </c>
      <c r="I8223" s="42">
        <v>0</v>
      </c>
      <c r="J8223" s="42">
        <v>0</v>
      </c>
      <c r="K8223" s="42">
        <v>0</v>
      </c>
      <c r="N8223" s="43"/>
    </row>
    <row r="8224" spans="1:14" x14ac:dyDescent="0.3">
      <c r="A8224" s="10" t="s">
        <v>9</v>
      </c>
      <c r="B8224" s="10" t="s">
        <v>253</v>
      </c>
      <c r="C8224" s="10" t="s">
        <v>4779</v>
      </c>
      <c r="D8224" s="10" t="s">
        <v>6797</v>
      </c>
      <c r="E8224" s="11" t="s">
        <v>6798</v>
      </c>
      <c r="F8224" s="10" t="s">
        <v>4784</v>
      </c>
      <c r="G8224" s="11" t="s">
        <v>4785</v>
      </c>
      <c r="H8224" s="42">
        <v>0</v>
      </c>
      <c r="I8224" s="42">
        <v>0</v>
      </c>
      <c r="J8224" s="42">
        <v>0</v>
      </c>
      <c r="K8224" s="42">
        <v>0</v>
      </c>
      <c r="N8224" s="43"/>
    </row>
    <row r="8225" spans="1:14" x14ac:dyDescent="0.3">
      <c r="A8225" s="10" t="s">
        <v>9</v>
      </c>
      <c r="B8225" s="10" t="s">
        <v>253</v>
      </c>
      <c r="C8225" s="10" t="s">
        <v>4779</v>
      </c>
      <c r="D8225" s="10" t="s">
        <v>6797</v>
      </c>
      <c r="E8225" s="11" t="s">
        <v>6798</v>
      </c>
      <c r="F8225" s="10" t="s">
        <v>4786</v>
      </c>
      <c r="G8225" s="11" t="s">
        <v>4787</v>
      </c>
      <c r="H8225" s="42">
        <v>780045.29830000002</v>
      </c>
      <c r="I8225" s="42">
        <v>744.34331917747102</v>
      </c>
      <c r="J8225" s="42">
        <v>71993.170002262195</v>
      </c>
      <c r="K8225" s="42">
        <v>72737.513321439706</v>
      </c>
      <c r="N8225" s="43"/>
    </row>
    <row r="8226" spans="1:14" x14ac:dyDescent="0.3">
      <c r="A8226" s="10" t="s">
        <v>9</v>
      </c>
      <c r="B8226" s="10" t="s">
        <v>253</v>
      </c>
      <c r="C8226" s="10" t="s">
        <v>4779</v>
      </c>
      <c r="D8226" s="10" t="s">
        <v>6797</v>
      </c>
      <c r="E8226" s="11" t="s">
        <v>6798</v>
      </c>
      <c r="F8226" s="10" t="s">
        <v>4859</v>
      </c>
      <c r="G8226" s="11" t="s">
        <v>4860</v>
      </c>
      <c r="H8226" s="42">
        <v>3306595.7308</v>
      </c>
      <c r="I8226" s="42">
        <v>3155.2557868613399</v>
      </c>
      <c r="J8226" s="42">
        <v>305177.54430193303</v>
      </c>
      <c r="K8226" s="42">
        <v>308332.80008879403</v>
      </c>
      <c r="N8226" s="43"/>
    </row>
    <row r="8227" spans="1:14" x14ac:dyDescent="0.3">
      <c r="A8227" s="10" t="s">
        <v>9</v>
      </c>
      <c r="B8227" s="10" t="s">
        <v>253</v>
      </c>
      <c r="C8227" s="10" t="s">
        <v>4779</v>
      </c>
      <c r="D8227" s="10" t="s">
        <v>6797</v>
      </c>
      <c r="E8227" s="11" t="s">
        <v>6798</v>
      </c>
      <c r="F8227" s="10" t="s">
        <v>4741</v>
      </c>
      <c r="G8227" s="11" t="s">
        <v>4742</v>
      </c>
      <c r="H8227" s="42">
        <v>237090.33429999999</v>
      </c>
      <c r="I8227" s="42">
        <v>226.238920678071</v>
      </c>
      <c r="J8227" s="42">
        <v>21881.914780269901</v>
      </c>
      <c r="K8227" s="42">
        <v>22108.153700948002</v>
      </c>
      <c r="N8227" s="43"/>
    </row>
    <row r="8228" spans="1:14" x14ac:dyDescent="0.3">
      <c r="A8228" s="10" t="s">
        <v>9</v>
      </c>
      <c r="B8228" s="10" t="s">
        <v>253</v>
      </c>
      <c r="C8228" s="10" t="s">
        <v>4779</v>
      </c>
      <c r="D8228" s="10" t="s">
        <v>6797</v>
      </c>
      <c r="E8228" s="11" t="s">
        <v>6798</v>
      </c>
      <c r="F8228" s="10" t="s">
        <v>4838</v>
      </c>
      <c r="G8228" s="11" t="s">
        <v>4839</v>
      </c>
      <c r="H8228" s="42">
        <v>6857948.9321999997</v>
      </c>
      <c r="I8228" s="42">
        <v>5528.0549435033399</v>
      </c>
      <c r="J8228" s="42">
        <v>428618.26966544002</v>
      </c>
      <c r="K8228" s="42">
        <v>434146.32460894401</v>
      </c>
      <c r="N8228" s="43"/>
    </row>
    <row r="8229" spans="1:14" x14ac:dyDescent="0.3">
      <c r="A8229" s="10" t="s">
        <v>9</v>
      </c>
      <c r="B8229" s="10" t="s">
        <v>253</v>
      </c>
      <c r="C8229" s="10" t="s">
        <v>4779</v>
      </c>
      <c r="D8229" s="10" t="s">
        <v>6797</v>
      </c>
      <c r="E8229" s="11" t="s">
        <v>6798</v>
      </c>
      <c r="F8229" s="10" t="s">
        <v>4840</v>
      </c>
      <c r="G8229" s="11" t="s">
        <v>4841</v>
      </c>
      <c r="H8229" s="42">
        <v>465036.28769999999</v>
      </c>
      <c r="I8229" s="42">
        <v>374.85641471924498</v>
      </c>
      <c r="J8229" s="42">
        <v>29064.5280287555</v>
      </c>
      <c r="K8229" s="42">
        <v>29439.384443474701</v>
      </c>
      <c r="N8229" s="43"/>
    </row>
    <row r="8230" spans="1:14" x14ac:dyDescent="0.3">
      <c r="A8230" s="10" t="s">
        <v>9</v>
      </c>
      <c r="B8230" s="10" t="s">
        <v>253</v>
      </c>
      <c r="C8230" s="10" t="s">
        <v>4779</v>
      </c>
      <c r="D8230" s="10" t="s">
        <v>6185</v>
      </c>
      <c r="E8230" s="11" t="s">
        <v>6799</v>
      </c>
      <c r="F8230" s="10" t="s">
        <v>416</v>
      </c>
      <c r="G8230" s="11" t="s">
        <v>417</v>
      </c>
      <c r="H8230" s="42">
        <v>11862480.408199999</v>
      </c>
      <c r="I8230" s="42">
        <v>17342.757109358299</v>
      </c>
      <c r="J8230" s="42">
        <v>1357449.1715231501</v>
      </c>
      <c r="K8230" s="42">
        <v>1374791.9286325099</v>
      </c>
      <c r="N8230" s="43"/>
    </row>
    <row r="8231" spans="1:14" x14ac:dyDescent="0.3">
      <c r="A8231" s="10" t="s">
        <v>9</v>
      </c>
      <c r="B8231" s="10" t="s">
        <v>253</v>
      </c>
      <c r="C8231" s="10" t="s">
        <v>4779</v>
      </c>
      <c r="D8231" s="10" t="s">
        <v>6185</v>
      </c>
      <c r="E8231" s="11" t="s">
        <v>6799</v>
      </c>
      <c r="F8231" s="10" t="s">
        <v>15</v>
      </c>
      <c r="G8231" s="11" t="s">
        <v>418</v>
      </c>
      <c r="H8231" s="42">
        <v>601223.4031</v>
      </c>
      <c r="I8231" s="42">
        <v>878.979023662332</v>
      </c>
      <c r="J8231" s="42">
        <v>0</v>
      </c>
      <c r="K8231" s="42">
        <v>878.979023662332</v>
      </c>
      <c r="N8231" s="43"/>
    </row>
    <row r="8232" spans="1:14" x14ac:dyDescent="0.3">
      <c r="A8232" s="10" t="s">
        <v>9</v>
      </c>
      <c r="B8232" s="10" t="s">
        <v>253</v>
      </c>
      <c r="C8232" s="10" t="s">
        <v>4779</v>
      </c>
      <c r="D8232" s="10" t="s">
        <v>6185</v>
      </c>
      <c r="E8232" s="11" t="s">
        <v>6799</v>
      </c>
      <c r="F8232" s="10" t="s">
        <v>4782</v>
      </c>
      <c r="G8232" s="11" t="s">
        <v>4783</v>
      </c>
      <c r="H8232" s="42">
        <v>0</v>
      </c>
      <c r="I8232" s="42">
        <v>0</v>
      </c>
      <c r="J8232" s="42">
        <v>0</v>
      </c>
      <c r="K8232" s="42">
        <v>0</v>
      </c>
      <c r="N8232" s="43"/>
    </row>
    <row r="8233" spans="1:14" x14ac:dyDescent="0.3">
      <c r="A8233" s="10" t="s">
        <v>9</v>
      </c>
      <c r="B8233" s="10" t="s">
        <v>253</v>
      </c>
      <c r="C8233" s="10" t="s">
        <v>4779</v>
      </c>
      <c r="D8233" s="10" t="s">
        <v>6185</v>
      </c>
      <c r="E8233" s="11" t="s">
        <v>6799</v>
      </c>
      <c r="F8233" s="10" t="s">
        <v>4784</v>
      </c>
      <c r="G8233" s="11" t="s">
        <v>4785</v>
      </c>
      <c r="H8233" s="42">
        <v>0</v>
      </c>
      <c r="I8233" s="42">
        <v>0</v>
      </c>
      <c r="J8233" s="42">
        <v>0</v>
      </c>
      <c r="K8233" s="42">
        <v>0</v>
      </c>
      <c r="N8233" s="43"/>
    </row>
    <row r="8234" spans="1:14" x14ac:dyDescent="0.3">
      <c r="A8234" s="10" t="s">
        <v>9</v>
      </c>
      <c r="B8234" s="10" t="s">
        <v>253</v>
      </c>
      <c r="C8234" s="10" t="s">
        <v>4779</v>
      </c>
      <c r="D8234" s="10" t="s">
        <v>6185</v>
      </c>
      <c r="E8234" s="11" t="s">
        <v>6799</v>
      </c>
      <c r="F8234" s="10" t="s">
        <v>6800</v>
      </c>
      <c r="G8234" s="11" t="s">
        <v>6801</v>
      </c>
      <c r="H8234" s="42">
        <v>303726.84869999997</v>
      </c>
      <c r="I8234" s="42">
        <v>444.043807290556</v>
      </c>
      <c r="J8234" s="42">
        <v>34756.117180542802</v>
      </c>
      <c r="K8234" s="42">
        <v>35200.160987833398</v>
      </c>
      <c r="N8234" s="43"/>
    </row>
    <row r="8235" spans="1:14" x14ac:dyDescent="0.3">
      <c r="A8235" s="10" t="s">
        <v>9</v>
      </c>
      <c r="B8235" s="10" t="s">
        <v>253</v>
      </c>
      <c r="C8235" s="10" t="s">
        <v>4779</v>
      </c>
      <c r="D8235" s="10" t="s">
        <v>6185</v>
      </c>
      <c r="E8235" s="11" t="s">
        <v>6799</v>
      </c>
      <c r="F8235" s="10" t="s">
        <v>6802</v>
      </c>
      <c r="G8235" s="11" t="s">
        <v>6803</v>
      </c>
      <c r="H8235" s="42">
        <v>3563728.3579000002</v>
      </c>
      <c r="I8235" s="42">
        <v>5210.1140055425303</v>
      </c>
      <c r="J8235" s="42">
        <v>407805.10825170198</v>
      </c>
      <c r="K8235" s="42">
        <v>413015.22225724498</v>
      </c>
      <c r="N8235" s="43"/>
    </row>
    <row r="8236" spans="1:14" x14ac:dyDescent="0.3">
      <c r="A8236" s="10" t="s">
        <v>9</v>
      </c>
      <c r="B8236" s="10" t="s">
        <v>253</v>
      </c>
      <c r="C8236" s="10" t="s">
        <v>4779</v>
      </c>
      <c r="D8236" s="10" t="s">
        <v>6185</v>
      </c>
      <c r="E8236" s="11" t="s">
        <v>6799</v>
      </c>
      <c r="F8236" s="10" t="s">
        <v>4731</v>
      </c>
      <c r="G8236" s="11" t="s">
        <v>4732</v>
      </c>
      <c r="H8236" s="42">
        <v>0</v>
      </c>
      <c r="I8236" s="42">
        <v>0</v>
      </c>
      <c r="J8236" s="42">
        <v>0</v>
      </c>
      <c r="K8236" s="42">
        <v>0</v>
      </c>
      <c r="N8236" s="43"/>
    </row>
    <row r="8237" spans="1:14" x14ac:dyDescent="0.3">
      <c r="A8237" s="10" t="s">
        <v>9</v>
      </c>
      <c r="B8237" s="10" t="s">
        <v>253</v>
      </c>
      <c r="C8237" s="10" t="s">
        <v>4779</v>
      </c>
      <c r="D8237" s="10" t="s">
        <v>6185</v>
      </c>
      <c r="E8237" s="11" t="s">
        <v>6799</v>
      </c>
      <c r="F8237" s="10" t="s">
        <v>4786</v>
      </c>
      <c r="G8237" s="11" t="s">
        <v>4787</v>
      </c>
      <c r="H8237" s="42">
        <v>1275652.7645</v>
      </c>
      <c r="I8237" s="42">
        <v>1864.9839906203399</v>
      </c>
      <c r="J8237" s="42">
        <v>145975.69215828</v>
      </c>
      <c r="K8237" s="42">
        <v>147840.67614890001</v>
      </c>
      <c r="N8237" s="43"/>
    </row>
    <row r="8238" spans="1:14" x14ac:dyDescent="0.3">
      <c r="A8238" s="10" t="s">
        <v>9</v>
      </c>
      <c r="B8238" s="10" t="s">
        <v>253</v>
      </c>
      <c r="C8238" s="10" t="s">
        <v>4779</v>
      </c>
      <c r="D8238" s="10" t="s">
        <v>6185</v>
      </c>
      <c r="E8238" s="11" t="s">
        <v>6799</v>
      </c>
      <c r="F8238" s="10" t="s">
        <v>4739</v>
      </c>
      <c r="G8238" s="11" t="s">
        <v>4740</v>
      </c>
      <c r="H8238" s="42">
        <v>867568.48569999996</v>
      </c>
      <c r="I8238" s="42">
        <v>1268.3712854401999</v>
      </c>
      <c r="J8238" s="42">
        <v>99277.729587499198</v>
      </c>
      <c r="K8238" s="42">
        <v>100546.100872939</v>
      </c>
      <c r="N8238" s="43"/>
    </row>
    <row r="8239" spans="1:14" x14ac:dyDescent="0.3">
      <c r="A8239" s="10" t="s">
        <v>9</v>
      </c>
      <c r="B8239" s="10" t="s">
        <v>253</v>
      </c>
      <c r="C8239" s="10" t="s">
        <v>4779</v>
      </c>
      <c r="D8239" s="10" t="s">
        <v>6185</v>
      </c>
      <c r="E8239" s="11" t="s">
        <v>6799</v>
      </c>
      <c r="F8239" s="10" t="s">
        <v>4741</v>
      </c>
      <c r="G8239" s="11" t="s">
        <v>4742</v>
      </c>
      <c r="H8239" s="42">
        <v>495308.39939999999</v>
      </c>
      <c r="I8239" s="42">
        <v>724.13297804306103</v>
      </c>
      <c r="J8239" s="42">
        <v>56679.206479039</v>
      </c>
      <c r="K8239" s="42">
        <v>57403.339457082096</v>
      </c>
      <c r="N8239" s="43"/>
    </row>
    <row r="8240" spans="1:14" x14ac:dyDescent="0.3">
      <c r="A8240" s="10" t="s">
        <v>9</v>
      </c>
      <c r="B8240" s="10" t="s">
        <v>253</v>
      </c>
      <c r="C8240" s="10" t="s">
        <v>4779</v>
      </c>
      <c r="D8240" s="10" t="s">
        <v>6804</v>
      </c>
      <c r="E8240" s="11" t="s">
        <v>6805</v>
      </c>
      <c r="F8240" s="10" t="s">
        <v>416</v>
      </c>
      <c r="G8240" s="11" t="s">
        <v>417</v>
      </c>
      <c r="H8240" s="42">
        <v>4484786.7421000004</v>
      </c>
      <c r="I8240" s="42">
        <v>3642.2817004724402</v>
      </c>
      <c r="J8240" s="42">
        <v>491477.79126874602</v>
      </c>
      <c r="K8240" s="42">
        <v>495120.07296921802</v>
      </c>
      <c r="N8240" s="43"/>
    </row>
    <row r="8241" spans="1:14" x14ac:dyDescent="0.3">
      <c r="A8241" s="10" t="s">
        <v>9</v>
      </c>
      <c r="B8241" s="10" t="s">
        <v>253</v>
      </c>
      <c r="C8241" s="10" t="s">
        <v>4779</v>
      </c>
      <c r="D8241" s="10" t="s">
        <v>6804</v>
      </c>
      <c r="E8241" s="11" t="s">
        <v>6805</v>
      </c>
      <c r="F8241" s="10" t="s">
        <v>243</v>
      </c>
      <c r="G8241" s="11" t="s">
        <v>655</v>
      </c>
      <c r="H8241" s="42">
        <v>176060.20600000001</v>
      </c>
      <c r="I8241" s="42">
        <v>142.98581036225099</v>
      </c>
      <c r="J8241" s="42">
        <v>0</v>
      </c>
      <c r="K8241" s="42">
        <v>142.98581036225099</v>
      </c>
      <c r="N8241" s="43"/>
    </row>
    <row r="8242" spans="1:14" x14ac:dyDescent="0.3">
      <c r="A8242" s="10" t="s">
        <v>9</v>
      </c>
      <c r="B8242" s="10" t="s">
        <v>253</v>
      </c>
      <c r="C8242" s="10" t="s">
        <v>4779</v>
      </c>
      <c r="D8242" s="10" t="s">
        <v>6804</v>
      </c>
      <c r="E8242" s="11" t="s">
        <v>6805</v>
      </c>
      <c r="F8242" s="10" t="s">
        <v>244</v>
      </c>
      <c r="G8242" s="11" t="s">
        <v>656</v>
      </c>
      <c r="H8242" s="42">
        <v>361617.43560000003</v>
      </c>
      <c r="I8242" s="42">
        <v>293.68454825441597</v>
      </c>
      <c r="J8242" s="42">
        <v>0</v>
      </c>
      <c r="K8242" s="42">
        <v>293.68454825441597</v>
      </c>
      <c r="N8242" s="43"/>
    </row>
    <row r="8243" spans="1:14" x14ac:dyDescent="0.3">
      <c r="A8243" s="10" t="s">
        <v>9</v>
      </c>
      <c r="B8243" s="10" t="s">
        <v>253</v>
      </c>
      <c r="C8243" s="10" t="s">
        <v>4779</v>
      </c>
      <c r="D8243" s="10" t="s">
        <v>6804</v>
      </c>
      <c r="E8243" s="11" t="s">
        <v>6805</v>
      </c>
      <c r="F8243" s="10" t="s">
        <v>4782</v>
      </c>
      <c r="G8243" s="11" t="s">
        <v>4783</v>
      </c>
      <c r="H8243" s="42">
        <v>0</v>
      </c>
      <c r="I8243" s="42">
        <v>0</v>
      </c>
      <c r="J8243" s="42">
        <v>0</v>
      </c>
      <c r="K8243" s="42">
        <v>0</v>
      </c>
      <c r="N8243" s="43"/>
    </row>
    <row r="8244" spans="1:14" x14ac:dyDescent="0.3">
      <c r="A8244" s="10" t="s">
        <v>9</v>
      </c>
      <c r="B8244" s="10" t="s">
        <v>253</v>
      </c>
      <c r="C8244" s="10" t="s">
        <v>4779</v>
      </c>
      <c r="D8244" s="10" t="s">
        <v>6804</v>
      </c>
      <c r="E8244" s="11" t="s">
        <v>6805</v>
      </c>
      <c r="F8244" s="10" t="s">
        <v>4784</v>
      </c>
      <c r="G8244" s="11" t="s">
        <v>4785</v>
      </c>
      <c r="H8244" s="42">
        <v>0</v>
      </c>
      <c r="I8244" s="42">
        <v>0</v>
      </c>
      <c r="J8244" s="42">
        <v>0</v>
      </c>
      <c r="K8244" s="42">
        <v>0</v>
      </c>
      <c r="N8244" s="43"/>
    </row>
    <row r="8245" spans="1:14" x14ac:dyDescent="0.3">
      <c r="A8245" s="10" t="s">
        <v>9</v>
      </c>
      <c r="B8245" s="10" t="s">
        <v>253</v>
      </c>
      <c r="C8245" s="10" t="s">
        <v>4779</v>
      </c>
      <c r="D8245" s="10" t="s">
        <v>6804</v>
      </c>
      <c r="E8245" s="11" t="s">
        <v>6805</v>
      </c>
      <c r="F8245" s="10" t="s">
        <v>4731</v>
      </c>
      <c r="G8245" s="11" t="s">
        <v>4732</v>
      </c>
      <c r="H8245" s="42">
        <v>0</v>
      </c>
      <c r="I8245" s="42">
        <v>0</v>
      </c>
      <c r="J8245" s="42">
        <v>0</v>
      </c>
      <c r="K8245" s="42">
        <v>0</v>
      </c>
      <c r="N8245" s="43"/>
    </row>
    <row r="8246" spans="1:14" x14ac:dyDescent="0.3">
      <c r="A8246" s="10" t="s">
        <v>9</v>
      </c>
      <c r="B8246" s="10" t="s">
        <v>253</v>
      </c>
      <c r="C8246" s="10" t="s">
        <v>4779</v>
      </c>
      <c r="D8246" s="10" t="s">
        <v>6804</v>
      </c>
      <c r="E8246" s="11" t="s">
        <v>6805</v>
      </c>
      <c r="F8246" s="10" t="s">
        <v>4786</v>
      </c>
      <c r="G8246" s="11" t="s">
        <v>4787</v>
      </c>
      <c r="H8246" s="42">
        <v>981846.12829999998</v>
      </c>
      <c r="I8246" s="42">
        <v>797.39804616956496</v>
      </c>
      <c r="J8246" s="42">
        <v>107598.33058563199</v>
      </c>
      <c r="K8246" s="42">
        <v>108395.728631801</v>
      </c>
      <c r="N8246" s="43"/>
    </row>
    <row r="8247" spans="1:14" x14ac:dyDescent="0.3">
      <c r="A8247" s="10" t="s">
        <v>9</v>
      </c>
      <c r="B8247" s="10" t="s">
        <v>253</v>
      </c>
      <c r="C8247" s="10" t="s">
        <v>4779</v>
      </c>
      <c r="D8247" s="10" t="s">
        <v>6804</v>
      </c>
      <c r="E8247" s="11" t="s">
        <v>6805</v>
      </c>
      <c r="F8247" s="10" t="s">
        <v>4739</v>
      </c>
      <c r="G8247" s="11" t="s">
        <v>4740</v>
      </c>
      <c r="H8247" s="42">
        <v>521605.75569999998</v>
      </c>
      <c r="I8247" s="42">
        <v>423.617712027582</v>
      </c>
      <c r="J8247" s="42">
        <v>57161.613123616997</v>
      </c>
      <c r="K8247" s="42">
        <v>57585.230835644499</v>
      </c>
      <c r="N8247" s="43"/>
    </row>
    <row r="8248" spans="1:14" x14ac:dyDescent="0.3">
      <c r="A8248" s="10" t="s">
        <v>9</v>
      </c>
      <c r="B8248" s="10" t="s">
        <v>253</v>
      </c>
      <c r="C8248" s="10" t="s">
        <v>4779</v>
      </c>
      <c r="D8248" s="10" t="s">
        <v>6804</v>
      </c>
      <c r="E8248" s="11" t="s">
        <v>6805</v>
      </c>
      <c r="F8248" s="10" t="s">
        <v>4871</v>
      </c>
      <c r="G8248" s="11" t="s">
        <v>4872</v>
      </c>
      <c r="H8248" s="42">
        <v>135149.95069999999</v>
      </c>
      <c r="I8248" s="42">
        <v>109.760891771852</v>
      </c>
      <c r="J8248" s="42">
        <v>0</v>
      </c>
      <c r="K8248" s="42">
        <v>109.760891771852</v>
      </c>
      <c r="N8248" s="43"/>
    </row>
    <row r="8249" spans="1:14" x14ac:dyDescent="0.3">
      <c r="A8249" s="10" t="s">
        <v>9</v>
      </c>
      <c r="B8249" s="10" t="s">
        <v>253</v>
      </c>
      <c r="C8249" s="10" t="s">
        <v>4779</v>
      </c>
      <c r="D8249" s="10" t="s">
        <v>6804</v>
      </c>
      <c r="E8249" s="11" t="s">
        <v>6805</v>
      </c>
      <c r="F8249" s="10" t="s">
        <v>4788</v>
      </c>
      <c r="G8249" s="11" t="s">
        <v>4789</v>
      </c>
      <c r="H8249" s="42">
        <v>0</v>
      </c>
      <c r="I8249" s="42">
        <v>0</v>
      </c>
      <c r="J8249" s="42">
        <v>0</v>
      </c>
      <c r="K8249" s="42">
        <v>0</v>
      </c>
      <c r="N8249" s="43"/>
    </row>
    <row r="8250" spans="1:14" x14ac:dyDescent="0.3">
      <c r="A8250" s="10" t="s">
        <v>9</v>
      </c>
      <c r="B8250" s="10" t="s">
        <v>253</v>
      </c>
      <c r="C8250" s="10" t="s">
        <v>4779</v>
      </c>
      <c r="D8250" s="10" t="s">
        <v>6804</v>
      </c>
      <c r="E8250" s="11" t="s">
        <v>6805</v>
      </c>
      <c r="F8250" s="10" t="s">
        <v>5458</v>
      </c>
      <c r="G8250" s="11" t="s">
        <v>5459</v>
      </c>
      <c r="H8250" s="42">
        <v>42371.336000000003</v>
      </c>
      <c r="I8250" s="42">
        <v>34.4115228257699</v>
      </c>
      <c r="J8250" s="42">
        <v>4643.38033777281</v>
      </c>
      <c r="K8250" s="42">
        <v>4677.7918605985797</v>
      </c>
      <c r="N8250" s="43"/>
    </row>
    <row r="8251" spans="1:14" x14ac:dyDescent="0.3">
      <c r="A8251" s="10" t="s">
        <v>9</v>
      </c>
      <c r="B8251" s="10" t="s">
        <v>253</v>
      </c>
      <c r="C8251" s="10" t="s">
        <v>4779</v>
      </c>
      <c r="D8251" s="10" t="s">
        <v>6804</v>
      </c>
      <c r="E8251" s="11" t="s">
        <v>6805</v>
      </c>
      <c r="F8251" s="10" t="s">
        <v>4741</v>
      </c>
      <c r="G8251" s="11" t="s">
        <v>4742</v>
      </c>
      <c r="H8251" s="42">
        <v>292216.10960000003</v>
      </c>
      <c r="I8251" s="42">
        <v>237.32084707427501</v>
      </c>
      <c r="J8251" s="42">
        <v>32023.312674295201</v>
      </c>
      <c r="K8251" s="42">
        <v>32260.633521369498</v>
      </c>
      <c r="N8251" s="43"/>
    </row>
    <row r="8252" spans="1:14" x14ac:dyDescent="0.3">
      <c r="A8252" s="10" t="s">
        <v>9</v>
      </c>
      <c r="B8252" s="10" t="s">
        <v>253</v>
      </c>
      <c r="C8252" s="10" t="s">
        <v>4779</v>
      </c>
      <c r="D8252" s="10" t="s">
        <v>6806</v>
      </c>
      <c r="E8252" s="11" t="s">
        <v>6807</v>
      </c>
      <c r="F8252" s="10" t="s">
        <v>416</v>
      </c>
      <c r="G8252" s="11" t="s">
        <v>417</v>
      </c>
      <c r="H8252" s="42">
        <v>400339.82439999998</v>
      </c>
      <c r="I8252" s="42" t="s">
        <v>414</v>
      </c>
      <c r="J8252" s="42">
        <v>28040.553080834699</v>
      </c>
      <c r="K8252" s="42">
        <v>28040.553080834699</v>
      </c>
      <c r="N8252" s="43"/>
    </row>
    <row r="8253" spans="1:14" x14ac:dyDescent="0.3">
      <c r="A8253" s="10" t="s">
        <v>9</v>
      </c>
      <c r="B8253" s="10" t="s">
        <v>253</v>
      </c>
      <c r="C8253" s="10" t="s">
        <v>4779</v>
      </c>
      <c r="D8253" s="10" t="s">
        <v>6806</v>
      </c>
      <c r="E8253" s="11" t="s">
        <v>6807</v>
      </c>
      <c r="F8253" s="10" t="s">
        <v>15</v>
      </c>
      <c r="G8253" s="11" t="s">
        <v>418</v>
      </c>
      <c r="H8253" s="42">
        <v>660804.1348</v>
      </c>
      <c r="I8253" s="42" t="s">
        <v>414</v>
      </c>
      <c r="J8253" s="42">
        <v>0</v>
      </c>
      <c r="K8253" s="42">
        <v>0</v>
      </c>
      <c r="N8253" s="43"/>
    </row>
    <row r="8254" spans="1:14" x14ac:dyDescent="0.3">
      <c r="A8254" s="10" t="s">
        <v>9</v>
      </c>
      <c r="B8254" s="10" t="s">
        <v>253</v>
      </c>
      <c r="C8254" s="10" t="s">
        <v>4779</v>
      </c>
      <c r="D8254" s="10" t="s">
        <v>6806</v>
      </c>
      <c r="E8254" s="11" t="s">
        <v>6807</v>
      </c>
      <c r="F8254" s="10" t="s">
        <v>4731</v>
      </c>
      <c r="G8254" s="11" t="s">
        <v>4732</v>
      </c>
      <c r="H8254" s="42">
        <v>0</v>
      </c>
      <c r="I8254" s="42" t="s">
        <v>414</v>
      </c>
      <c r="J8254" s="42">
        <v>0</v>
      </c>
      <c r="K8254" s="42">
        <v>0</v>
      </c>
      <c r="N8254" s="43"/>
    </row>
    <row r="8255" spans="1:14" x14ac:dyDescent="0.3">
      <c r="A8255" s="10" t="s">
        <v>9</v>
      </c>
      <c r="B8255" s="10" t="s">
        <v>253</v>
      </c>
      <c r="C8255" s="10" t="s">
        <v>4779</v>
      </c>
      <c r="D8255" s="10" t="s">
        <v>6806</v>
      </c>
      <c r="E8255" s="11" t="s">
        <v>6807</v>
      </c>
      <c r="F8255" s="10" t="s">
        <v>4786</v>
      </c>
      <c r="G8255" s="11" t="s">
        <v>4787</v>
      </c>
      <c r="H8255" s="42">
        <v>59170.900099999999</v>
      </c>
      <c r="I8255" s="42" t="s">
        <v>414</v>
      </c>
      <c r="J8255" s="42">
        <v>4144.4409604975499</v>
      </c>
      <c r="K8255" s="42">
        <v>4144.4409604975499</v>
      </c>
      <c r="N8255" s="43"/>
    </row>
    <row r="8256" spans="1:14" x14ac:dyDescent="0.3">
      <c r="A8256" s="10" t="s">
        <v>9</v>
      </c>
      <c r="B8256" s="10" t="s">
        <v>253</v>
      </c>
      <c r="C8256" s="10" t="s">
        <v>4779</v>
      </c>
      <c r="D8256" s="10" t="s">
        <v>6806</v>
      </c>
      <c r="E8256" s="11" t="s">
        <v>6807</v>
      </c>
      <c r="F8256" s="10" t="s">
        <v>4788</v>
      </c>
      <c r="G8256" s="11" t="s">
        <v>4789</v>
      </c>
      <c r="H8256" s="42">
        <v>0</v>
      </c>
      <c r="I8256" s="42" t="s">
        <v>414</v>
      </c>
      <c r="J8256" s="42">
        <v>0</v>
      </c>
      <c r="K8256" s="42">
        <v>0</v>
      </c>
      <c r="N8256" s="43"/>
    </row>
    <row r="8257" spans="1:14" x14ac:dyDescent="0.3">
      <c r="A8257" s="10" t="s">
        <v>9</v>
      </c>
      <c r="B8257" s="10" t="s">
        <v>253</v>
      </c>
      <c r="C8257" s="10" t="s">
        <v>4779</v>
      </c>
      <c r="D8257" s="10" t="s">
        <v>6806</v>
      </c>
      <c r="E8257" s="11" t="s">
        <v>6807</v>
      </c>
      <c r="F8257" s="10" t="s">
        <v>4741</v>
      </c>
      <c r="G8257" s="11" t="s">
        <v>4742</v>
      </c>
      <c r="H8257" s="42">
        <v>74899.873600000006</v>
      </c>
      <c r="I8257" s="42" t="s">
        <v>414</v>
      </c>
      <c r="J8257" s="42">
        <v>5246.1277980981604</v>
      </c>
      <c r="K8257" s="42">
        <v>5246.1277980981604</v>
      </c>
      <c r="N8257" s="43"/>
    </row>
    <row r="8258" spans="1:14" x14ac:dyDescent="0.3">
      <c r="A8258" s="10" t="s">
        <v>9</v>
      </c>
      <c r="B8258" s="10" t="s">
        <v>253</v>
      </c>
      <c r="C8258" s="10" t="s">
        <v>4779</v>
      </c>
      <c r="D8258" s="10" t="s">
        <v>6808</v>
      </c>
      <c r="E8258" s="11" t="s">
        <v>6809</v>
      </c>
      <c r="F8258" s="10" t="s">
        <v>416</v>
      </c>
      <c r="G8258" s="11" t="s">
        <v>417</v>
      </c>
      <c r="H8258" s="42">
        <v>1739616.1270000001</v>
      </c>
      <c r="I8258" s="42">
        <v>162.93849740686099</v>
      </c>
      <c r="J8258" s="42">
        <v>27.741501833448499</v>
      </c>
      <c r="K8258" s="42">
        <v>190.67999924031</v>
      </c>
      <c r="N8258" s="43"/>
    </row>
    <row r="8259" spans="1:14" x14ac:dyDescent="0.3">
      <c r="A8259" s="10" t="s">
        <v>9</v>
      </c>
      <c r="B8259" s="10" t="s">
        <v>253</v>
      </c>
      <c r="C8259" s="10" t="s">
        <v>4779</v>
      </c>
      <c r="D8259" s="10" t="s">
        <v>6808</v>
      </c>
      <c r="E8259" s="11" t="s">
        <v>6809</v>
      </c>
      <c r="F8259" s="10" t="s">
        <v>4731</v>
      </c>
      <c r="G8259" s="11" t="s">
        <v>4732</v>
      </c>
      <c r="H8259" s="42">
        <v>0</v>
      </c>
      <c r="I8259" s="42">
        <v>0</v>
      </c>
      <c r="J8259" s="42">
        <v>0</v>
      </c>
      <c r="K8259" s="42">
        <v>0</v>
      </c>
      <c r="N8259" s="43"/>
    </row>
    <row r="8260" spans="1:14" x14ac:dyDescent="0.3">
      <c r="A8260" s="10" t="s">
        <v>9</v>
      </c>
      <c r="B8260" s="10" t="s">
        <v>253</v>
      </c>
      <c r="C8260" s="10" t="s">
        <v>4779</v>
      </c>
      <c r="D8260" s="10" t="s">
        <v>6808</v>
      </c>
      <c r="E8260" s="11" t="s">
        <v>6809</v>
      </c>
      <c r="F8260" s="10" t="s">
        <v>4786</v>
      </c>
      <c r="G8260" s="11" t="s">
        <v>4787</v>
      </c>
      <c r="H8260" s="42">
        <v>134222.40330000001</v>
      </c>
      <c r="I8260" s="42">
        <v>12.571737165151999</v>
      </c>
      <c r="J8260" s="42">
        <v>2.1404325875538102</v>
      </c>
      <c r="K8260" s="42">
        <v>14.712169752705799</v>
      </c>
      <c r="N8260" s="43"/>
    </row>
    <row r="8261" spans="1:14" x14ac:dyDescent="0.3">
      <c r="A8261" s="10" t="s">
        <v>9</v>
      </c>
      <c r="B8261" s="10" t="s">
        <v>253</v>
      </c>
      <c r="C8261" s="10" t="s">
        <v>4779</v>
      </c>
      <c r="D8261" s="10" t="s">
        <v>6808</v>
      </c>
      <c r="E8261" s="11" t="s">
        <v>6809</v>
      </c>
      <c r="F8261" s="10" t="s">
        <v>4859</v>
      </c>
      <c r="G8261" s="11" t="s">
        <v>4860</v>
      </c>
      <c r="H8261" s="42">
        <v>102571.7056</v>
      </c>
      <c r="I8261" s="42">
        <v>9.6072227244611508</v>
      </c>
      <c r="J8261" s="42">
        <v>1.6357017590476699</v>
      </c>
      <c r="K8261" s="42">
        <v>11.2429244835088</v>
      </c>
      <c r="N8261" s="43"/>
    </row>
    <row r="8262" spans="1:14" x14ac:dyDescent="0.3">
      <c r="A8262" s="10" t="s">
        <v>9</v>
      </c>
      <c r="B8262" s="10" t="s">
        <v>253</v>
      </c>
      <c r="C8262" s="10" t="s">
        <v>4779</v>
      </c>
      <c r="D8262" s="10" t="s">
        <v>6808</v>
      </c>
      <c r="E8262" s="11" t="s">
        <v>6809</v>
      </c>
      <c r="F8262" s="10" t="s">
        <v>4741</v>
      </c>
      <c r="G8262" s="11" t="s">
        <v>4742</v>
      </c>
      <c r="H8262" s="42">
        <v>232691.24069999999</v>
      </c>
      <c r="I8262" s="42">
        <v>21.794670980634699</v>
      </c>
      <c r="J8262" s="42">
        <v>3.7107062762395699</v>
      </c>
      <c r="K8262" s="42">
        <v>25.505377256874301</v>
      </c>
      <c r="N8262" s="43"/>
    </row>
    <row r="8263" spans="1:14" x14ac:dyDescent="0.3">
      <c r="A8263" s="10" t="s">
        <v>9</v>
      </c>
      <c r="B8263" s="10" t="s">
        <v>253</v>
      </c>
      <c r="C8263" s="10" t="s">
        <v>4779</v>
      </c>
      <c r="D8263" s="10" t="s">
        <v>6808</v>
      </c>
      <c r="E8263" s="11" t="s">
        <v>6809</v>
      </c>
      <c r="F8263" s="10" t="s">
        <v>5054</v>
      </c>
      <c r="G8263" s="11" t="s">
        <v>5055</v>
      </c>
      <c r="H8263" s="42">
        <v>11722.480600000001</v>
      </c>
      <c r="I8263" s="42">
        <v>1.09796831136699</v>
      </c>
      <c r="J8263" s="42">
        <v>0.18693734389116201</v>
      </c>
      <c r="K8263" s="42">
        <v>1.2849056552581499</v>
      </c>
      <c r="N8263" s="43"/>
    </row>
    <row r="8264" spans="1:14" x14ac:dyDescent="0.3">
      <c r="A8264" s="10" t="s">
        <v>9</v>
      </c>
      <c r="B8264" s="10" t="s">
        <v>253</v>
      </c>
      <c r="C8264" s="10" t="s">
        <v>4779</v>
      </c>
      <c r="D8264" s="10" t="s">
        <v>6810</v>
      </c>
      <c r="E8264" s="11" t="s">
        <v>6811</v>
      </c>
      <c r="F8264" s="10" t="s">
        <v>13</v>
      </c>
      <c r="G8264" s="11" t="s">
        <v>415</v>
      </c>
      <c r="H8264" s="42">
        <v>0</v>
      </c>
      <c r="I8264" s="42" t="s">
        <v>414</v>
      </c>
      <c r="J8264" s="42">
        <v>0</v>
      </c>
      <c r="K8264" s="42">
        <v>0</v>
      </c>
      <c r="N8264" s="43"/>
    </row>
    <row r="8265" spans="1:14" x14ac:dyDescent="0.3">
      <c r="A8265" s="10" t="s">
        <v>9</v>
      </c>
      <c r="B8265" s="10" t="s">
        <v>253</v>
      </c>
      <c r="C8265" s="10" t="s">
        <v>4779</v>
      </c>
      <c r="D8265" s="10" t="s">
        <v>6810</v>
      </c>
      <c r="E8265" s="11" t="s">
        <v>6811</v>
      </c>
      <c r="F8265" s="10" t="s">
        <v>416</v>
      </c>
      <c r="G8265" s="11" t="s">
        <v>417</v>
      </c>
      <c r="H8265" s="42">
        <v>326070.451</v>
      </c>
      <c r="I8265" s="42" t="s">
        <v>414</v>
      </c>
      <c r="J8265" s="42">
        <v>5593.6057032603603</v>
      </c>
      <c r="K8265" s="42">
        <v>5593.6057032603603</v>
      </c>
      <c r="N8265" s="43"/>
    </row>
    <row r="8266" spans="1:14" x14ac:dyDescent="0.3">
      <c r="A8266" s="10" t="s">
        <v>9</v>
      </c>
      <c r="B8266" s="10" t="s">
        <v>253</v>
      </c>
      <c r="C8266" s="10" t="s">
        <v>4779</v>
      </c>
      <c r="D8266" s="10" t="s">
        <v>6810</v>
      </c>
      <c r="E8266" s="11" t="s">
        <v>6811</v>
      </c>
      <c r="F8266" s="10" t="s">
        <v>4731</v>
      </c>
      <c r="G8266" s="11" t="s">
        <v>4732</v>
      </c>
      <c r="H8266" s="42">
        <v>0</v>
      </c>
      <c r="I8266" s="42" t="s">
        <v>414</v>
      </c>
      <c r="J8266" s="42">
        <v>0</v>
      </c>
      <c r="K8266" s="42">
        <v>0</v>
      </c>
      <c r="N8266" s="43"/>
    </row>
    <row r="8267" spans="1:14" x14ac:dyDescent="0.3">
      <c r="A8267" s="10" t="s">
        <v>9</v>
      </c>
      <c r="B8267" s="10" t="s">
        <v>253</v>
      </c>
      <c r="C8267" s="10" t="s">
        <v>4779</v>
      </c>
      <c r="D8267" s="10" t="s">
        <v>6810</v>
      </c>
      <c r="E8267" s="11" t="s">
        <v>6811</v>
      </c>
      <c r="F8267" s="10" t="s">
        <v>4786</v>
      </c>
      <c r="G8267" s="11" t="s">
        <v>4787</v>
      </c>
      <c r="H8267" s="42">
        <v>51425.5</v>
      </c>
      <c r="I8267" s="42" t="s">
        <v>414</v>
      </c>
      <c r="J8267" s="42">
        <v>882.18349451357199</v>
      </c>
      <c r="K8267" s="42">
        <v>882.18349451357199</v>
      </c>
      <c r="N8267" s="43"/>
    </row>
    <row r="8268" spans="1:14" x14ac:dyDescent="0.3">
      <c r="A8268" s="10" t="s">
        <v>9</v>
      </c>
      <c r="B8268" s="10" t="s">
        <v>253</v>
      </c>
      <c r="C8268" s="10" t="s">
        <v>4779</v>
      </c>
      <c r="D8268" s="10" t="s">
        <v>6810</v>
      </c>
      <c r="E8268" s="11" t="s">
        <v>6811</v>
      </c>
      <c r="F8268" s="10" t="s">
        <v>4859</v>
      </c>
      <c r="G8268" s="11" t="s">
        <v>4860</v>
      </c>
      <c r="H8268" s="42">
        <v>7785.5339000000004</v>
      </c>
      <c r="I8268" s="42" t="s">
        <v>414</v>
      </c>
      <c r="J8268" s="42">
        <v>133.557660523967</v>
      </c>
      <c r="K8268" s="42">
        <v>133.557660523967</v>
      </c>
      <c r="N8268" s="43"/>
    </row>
    <row r="8269" spans="1:14" x14ac:dyDescent="0.3">
      <c r="A8269" s="10" t="s">
        <v>9</v>
      </c>
      <c r="B8269" s="10" t="s">
        <v>253</v>
      </c>
      <c r="C8269" s="10" t="s">
        <v>4779</v>
      </c>
      <c r="D8269" s="10" t="s">
        <v>6810</v>
      </c>
      <c r="E8269" s="11" t="s">
        <v>6811</v>
      </c>
      <c r="F8269" s="10" t="s">
        <v>4788</v>
      </c>
      <c r="G8269" s="11" t="s">
        <v>4789</v>
      </c>
      <c r="H8269" s="42">
        <v>0</v>
      </c>
      <c r="I8269" s="42" t="s">
        <v>414</v>
      </c>
      <c r="J8269" s="42">
        <v>0</v>
      </c>
      <c r="K8269" s="42">
        <v>0</v>
      </c>
      <c r="N8269" s="43"/>
    </row>
    <row r="8270" spans="1:14" x14ac:dyDescent="0.3">
      <c r="A8270" s="10" t="s">
        <v>9</v>
      </c>
      <c r="B8270" s="10" t="s">
        <v>253</v>
      </c>
      <c r="C8270" s="10" t="s">
        <v>4779</v>
      </c>
      <c r="D8270" s="10" t="s">
        <v>6810</v>
      </c>
      <c r="E8270" s="11" t="s">
        <v>6811</v>
      </c>
      <c r="F8270" s="10" t="s">
        <v>4741</v>
      </c>
      <c r="G8270" s="11" t="s">
        <v>4742</v>
      </c>
      <c r="H8270" s="42">
        <v>26429.838599999999</v>
      </c>
      <c r="I8270" s="42" t="s">
        <v>414</v>
      </c>
      <c r="J8270" s="42">
        <v>453.393110726099</v>
      </c>
      <c r="K8270" s="42">
        <v>453.393110726099</v>
      </c>
      <c r="N8270" s="43"/>
    </row>
    <row r="8271" spans="1:14" x14ac:dyDescent="0.3">
      <c r="A8271" s="10" t="s">
        <v>9</v>
      </c>
      <c r="B8271" s="10" t="s">
        <v>253</v>
      </c>
      <c r="C8271" s="10" t="s">
        <v>4779</v>
      </c>
      <c r="D8271" s="10" t="s">
        <v>6812</v>
      </c>
      <c r="E8271" s="11" t="s">
        <v>6813</v>
      </c>
      <c r="F8271" s="10" t="s">
        <v>13</v>
      </c>
      <c r="G8271" s="11" t="s">
        <v>415</v>
      </c>
      <c r="H8271" s="42">
        <v>0</v>
      </c>
      <c r="I8271" s="42">
        <v>0</v>
      </c>
      <c r="J8271" s="42">
        <v>0</v>
      </c>
      <c r="K8271" s="42">
        <v>0</v>
      </c>
      <c r="N8271" s="43"/>
    </row>
    <row r="8272" spans="1:14" x14ac:dyDescent="0.3">
      <c r="A8272" s="10" t="s">
        <v>9</v>
      </c>
      <c r="B8272" s="10" t="s">
        <v>253</v>
      </c>
      <c r="C8272" s="10" t="s">
        <v>4779</v>
      </c>
      <c r="D8272" s="10" t="s">
        <v>6812</v>
      </c>
      <c r="E8272" s="11" t="s">
        <v>6813</v>
      </c>
      <c r="F8272" s="10" t="s">
        <v>416</v>
      </c>
      <c r="G8272" s="11" t="s">
        <v>417</v>
      </c>
      <c r="H8272" s="42">
        <v>821825.76699999999</v>
      </c>
      <c r="I8272" s="42">
        <v>1402.4668263987601</v>
      </c>
      <c r="J8272" s="42">
        <v>101151.66640539101</v>
      </c>
      <c r="K8272" s="42">
        <v>102554.13323178999</v>
      </c>
      <c r="N8272" s="43"/>
    </row>
    <row r="8273" spans="1:14" x14ac:dyDescent="0.3">
      <c r="A8273" s="10" t="s">
        <v>9</v>
      </c>
      <c r="B8273" s="10" t="s">
        <v>253</v>
      </c>
      <c r="C8273" s="10" t="s">
        <v>4779</v>
      </c>
      <c r="D8273" s="10" t="s">
        <v>6812</v>
      </c>
      <c r="E8273" s="11" t="s">
        <v>6813</v>
      </c>
      <c r="F8273" s="10" t="s">
        <v>4731</v>
      </c>
      <c r="G8273" s="11" t="s">
        <v>4732</v>
      </c>
      <c r="H8273" s="42">
        <v>0</v>
      </c>
      <c r="I8273" s="42">
        <v>0</v>
      </c>
      <c r="J8273" s="42">
        <v>0</v>
      </c>
      <c r="K8273" s="42">
        <v>0</v>
      </c>
      <c r="N8273" s="43"/>
    </row>
    <row r="8274" spans="1:14" x14ac:dyDescent="0.3">
      <c r="A8274" s="10" t="s">
        <v>9</v>
      </c>
      <c r="B8274" s="10" t="s">
        <v>253</v>
      </c>
      <c r="C8274" s="10" t="s">
        <v>4779</v>
      </c>
      <c r="D8274" s="10" t="s">
        <v>6812</v>
      </c>
      <c r="E8274" s="11" t="s">
        <v>6813</v>
      </c>
      <c r="F8274" s="10" t="s">
        <v>4786</v>
      </c>
      <c r="G8274" s="11" t="s">
        <v>4787</v>
      </c>
      <c r="H8274" s="42">
        <v>0</v>
      </c>
      <c r="I8274" s="42">
        <v>0</v>
      </c>
      <c r="J8274" s="42">
        <v>0</v>
      </c>
      <c r="K8274" s="42">
        <v>0</v>
      </c>
      <c r="N8274" s="43"/>
    </row>
    <row r="8275" spans="1:14" x14ac:dyDescent="0.3">
      <c r="A8275" s="10" t="s">
        <v>9</v>
      </c>
      <c r="B8275" s="10" t="s">
        <v>253</v>
      </c>
      <c r="C8275" s="10" t="s">
        <v>4779</v>
      </c>
      <c r="D8275" s="10" t="s">
        <v>6812</v>
      </c>
      <c r="E8275" s="11" t="s">
        <v>6813</v>
      </c>
      <c r="F8275" s="10" t="s">
        <v>4788</v>
      </c>
      <c r="G8275" s="11" t="s">
        <v>4789</v>
      </c>
      <c r="H8275" s="42">
        <v>0</v>
      </c>
      <c r="I8275" s="42">
        <v>0</v>
      </c>
      <c r="J8275" s="42">
        <v>0</v>
      </c>
      <c r="K8275" s="42">
        <v>0</v>
      </c>
      <c r="N8275" s="43"/>
    </row>
    <row r="8276" spans="1:14" x14ac:dyDescent="0.3">
      <c r="A8276" s="10" t="s">
        <v>9</v>
      </c>
      <c r="B8276" s="10" t="s">
        <v>253</v>
      </c>
      <c r="C8276" s="10" t="s">
        <v>4779</v>
      </c>
      <c r="D8276" s="10" t="s">
        <v>6812</v>
      </c>
      <c r="E8276" s="11" t="s">
        <v>6813</v>
      </c>
      <c r="F8276" s="10" t="s">
        <v>4741</v>
      </c>
      <c r="G8276" s="11" t="s">
        <v>4742</v>
      </c>
      <c r="H8276" s="42">
        <v>19303.080600000001</v>
      </c>
      <c r="I8276" s="42">
        <v>32.941203939323799</v>
      </c>
      <c r="J8276" s="42">
        <v>2375.85489306615</v>
      </c>
      <c r="K8276" s="42">
        <v>2408.7960970054701</v>
      </c>
      <c r="N8276" s="43"/>
    </row>
    <row r="8277" spans="1:14" x14ac:dyDescent="0.3">
      <c r="A8277" s="10" t="s">
        <v>9</v>
      </c>
      <c r="B8277" s="10" t="s">
        <v>253</v>
      </c>
      <c r="C8277" s="10" t="s">
        <v>4779</v>
      </c>
      <c r="D8277" s="10" t="s">
        <v>6812</v>
      </c>
      <c r="E8277" s="11" t="s">
        <v>6813</v>
      </c>
      <c r="F8277" s="10" t="s">
        <v>4861</v>
      </c>
      <c r="G8277" s="11" t="s">
        <v>4862</v>
      </c>
      <c r="H8277" s="42">
        <v>0</v>
      </c>
      <c r="I8277" s="42">
        <v>0</v>
      </c>
      <c r="J8277" s="42">
        <v>0</v>
      </c>
      <c r="K8277" s="42">
        <v>0</v>
      </c>
      <c r="N8277" s="43"/>
    </row>
    <row r="8278" spans="1:14" x14ac:dyDescent="0.3">
      <c r="A8278" s="10" t="s">
        <v>9</v>
      </c>
      <c r="B8278" s="10" t="s">
        <v>253</v>
      </c>
      <c r="C8278" s="10" t="s">
        <v>4779</v>
      </c>
      <c r="D8278" s="10" t="s">
        <v>6814</v>
      </c>
      <c r="E8278" s="11" t="s">
        <v>6815</v>
      </c>
      <c r="F8278" s="10" t="s">
        <v>13</v>
      </c>
      <c r="G8278" s="11" t="s">
        <v>415</v>
      </c>
      <c r="H8278" s="42">
        <v>0</v>
      </c>
      <c r="I8278" s="42">
        <v>0</v>
      </c>
      <c r="J8278" s="42">
        <v>0</v>
      </c>
      <c r="K8278" s="42">
        <v>0</v>
      </c>
      <c r="N8278" s="43"/>
    </row>
    <row r="8279" spans="1:14" x14ac:dyDescent="0.3">
      <c r="A8279" s="10" t="s">
        <v>9</v>
      </c>
      <c r="B8279" s="10" t="s">
        <v>253</v>
      </c>
      <c r="C8279" s="10" t="s">
        <v>4779</v>
      </c>
      <c r="D8279" s="10" t="s">
        <v>6814</v>
      </c>
      <c r="E8279" s="11" t="s">
        <v>6815</v>
      </c>
      <c r="F8279" s="10" t="s">
        <v>416</v>
      </c>
      <c r="G8279" s="11" t="s">
        <v>417</v>
      </c>
      <c r="H8279" s="42">
        <v>323073.66710000002</v>
      </c>
      <c r="I8279" s="42">
        <v>481.46186296241598</v>
      </c>
      <c r="J8279" s="42">
        <v>844.66713166839099</v>
      </c>
      <c r="K8279" s="42">
        <v>1326.12899463081</v>
      </c>
      <c r="N8279" s="43"/>
    </row>
    <row r="8280" spans="1:14" x14ac:dyDescent="0.3">
      <c r="A8280" s="10" t="s">
        <v>9</v>
      </c>
      <c r="B8280" s="10" t="s">
        <v>253</v>
      </c>
      <c r="C8280" s="10" t="s">
        <v>4779</v>
      </c>
      <c r="D8280" s="10" t="s">
        <v>6814</v>
      </c>
      <c r="E8280" s="11" t="s">
        <v>6815</v>
      </c>
      <c r="F8280" s="10" t="s">
        <v>4731</v>
      </c>
      <c r="G8280" s="11" t="s">
        <v>4732</v>
      </c>
      <c r="H8280" s="42">
        <v>0</v>
      </c>
      <c r="I8280" s="42">
        <v>0</v>
      </c>
      <c r="J8280" s="42">
        <v>0</v>
      </c>
      <c r="K8280" s="42">
        <v>0</v>
      </c>
      <c r="N8280" s="43"/>
    </row>
    <row r="8281" spans="1:14" x14ac:dyDescent="0.3">
      <c r="A8281" s="10" t="s">
        <v>9</v>
      </c>
      <c r="B8281" s="10" t="s">
        <v>253</v>
      </c>
      <c r="C8281" s="10" t="s">
        <v>4779</v>
      </c>
      <c r="D8281" s="10" t="s">
        <v>6814</v>
      </c>
      <c r="E8281" s="11" t="s">
        <v>6815</v>
      </c>
      <c r="F8281" s="10" t="s">
        <v>4786</v>
      </c>
      <c r="G8281" s="11" t="s">
        <v>4787</v>
      </c>
      <c r="H8281" s="42">
        <v>16102.293100000001</v>
      </c>
      <c r="I8281" s="42">
        <v>23.996508546377001</v>
      </c>
      <c r="J8281" s="42">
        <v>42.098998078912402</v>
      </c>
      <c r="K8281" s="42">
        <v>66.095506625289403</v>
      </c>
      <c r="N8281" s="43"/>
    </row>
    <row r="8282" spans="1:14" x14ac:dyDescent="0.3">
      <c r="A8282" s="10" t="s">
        <v>9</v>
      </c>
      <c r="B8282" s="10" t="s">
        <v>253</v>
      </c>
      <c r="C8282" s="10" t="s">
        <v>4779</v>
      </c>
      <c r="D8282" s="10" t="s">
        <v>6814</v>
      </c>
      <c r="E8282" s="11" t="s">
        <v>6815</v>
      </c>
      <c r="F8282" s="10" t="s">
        <v>6161</v>
      </c>
      <c r="G8282" s="11" t="s">
        <v>6190</v>
      </c>
      <c r="H8282" s="42">
        <v>0</v>
      </c>
      <c r="I8282" s="42">
        <v>0</v>
      </c>
      <c r="J8282" s="42">
        <v>0</v>
      </c>
      <c r="K8282" s="42">
        <v>0</v>
      </c>
      <c r="N8282" s="43"/>
    </row>
    <row r="8283" spans="1:14" x14ac:dyDescent="0.3">
      <c r="A8283" s="10" t="s">
        <v>9</v>
      </c>
      <c r="B8283" s="10" t="s">
        <v>253</v>
      </c>
      <c r="C8283" s="10" t="s">
        <v>4779</v>
      </c>
      <c r="D8283" s="10" t="s">
        <v>6814</v>
      </c>
      <c r="E8283" s="11" t="s">
        <v>6815</v>
      </c>
      <c r="F8283" s="10" t="s">
        <v>5833</v>
      </c>
      <c r="G8283" s="11" t="s">
        <v>5834</v>
      </c>
      <c r="H8283" s="42">
        <v>0</v>
      </c>
      <c r="I8283" s="42">
        <v>0</v>
      </c>
      <c r="J8283" s="42">
        <v>0</v>
      </c>
      <c r="K8283" s="42">
        <v>0</v>
      </c>
      <c r="N8283" s="43"/>
    </row>
    <row r="8284" spans="1:14" x14ac:dyDescent="0.3">
      <c r="A8284" s="10" t="s">
        <v>9</v>
      </c>
      <c r="B8284" s="10" t="s">
        <v>253</v>
      </c>
      <c r="C8284" s="10" t="s">
        <v>4779</v>
      </c>
      <c r="D8284" s="10" t="s">
        <v>6814</v>
      </c>
      <c r="E8284" s="11" t="s">
        <v>6815</v>
      </c>
      <c r="F8284" s="10" t="s">
        <v>4794</v>
      </c>
      <c r="G8284" s="11" t="s">
        <v>4795</v>
      </c>
      <c r="H8284" s="42">
        <v>25695.148499999999</v>
      </c>
      <c r="I8284" s="42">
        <v>38.292300871878197</v>
      </c>
      <c r="J8284" s="42">
        <v>67.179252253583599</v>
      </c>
      <c r="K8284" s="42">
        <v>105.47155312546199</v>
      </c>
      <c r="N8284" s="43"/>
    </row>
    <row r="8285" spans="1:14" x14ac:dyDescent="0.3">
      <c r="A8285" s="10" t="s">
        <v>9</v>
      </c>
      <c r="B8285" s="10" t="s">
        <v>253</v>
      </c>
      <c r="C8285" s="10" t="s">
        <v>4779</v>
      </c>
      <c r="D8285" s="10" t="s">
        <v>6814</v>
      </c>
      <c r="E8285" s="11" t="s">
        <v>6815</v>
      </c>
      <c r="F8285" s="10" t="s">
        <v>4859</v>
      </c>
      <c r="G8285" s="11" t="s">
        <v>4860</v>
      </c>
      <c r="H8285" s="42">
        <v>9078.9524999999994</v>
      </c>
      <c r="I8285" s="42">
        <v>13.5299463080636</v>
      </c>
      <c r="J8285" s="42">
        <v>23.736669129599498</v>
      </c>
      <c r="K8285" s="42">
        <v>37.266615437663198</v>
      </c>
      <c r="N8285" s="43"/>
    </row>
    <row r="8286" spans="1:14" x14ac:dyDescent="0.3">
      <c r="A8286" s="10" t="s">
        <v>9</v>
      </c>
      <c r="B8286" s="10" t="s">
        <v>253</v>
      </c>
      <c r="C8286" s="10" t="s">
        <v>4779</v>
      </c>
      <c r="D8286" s="10" t="s">
        <v>6814</v>
      </c>
      <c r="E8286" s="11" t="s">
        <v>6815</v>
      </c>
      <c r="F8286" s="10" t="s">
        <v>4788</v>
      </c>
      <c r="G8286" s="11" t="s">
        <v>4789</v>
      </c>
      <c r="H8286" s="42">
        <v>0</v>
      </c>
      <c r="I8286" s="42">
        <v>0</v>
      </c>
      <c r="J8286" s="42">
        <v>0</v>
      </c>
      <c r="K8286" s="42">
        <v>0</v>
      </c>
      <c r="N8286" s="43"/>
    </row>
    <row r="8287" spans="1:14" x14ac:dyDescent="0.3">
      <c r="A8287" s="10" t="s">
        <v>9</v>
      </c>
      <c r="B8287" s="10" t="s">
        <v>253</v>
      </c>
      <c r="C8287" s="10" t="s">
        <v>4779</v>
      </c>
      <c r="D8287" s="10" t="s">
        <v>6814</v>
      </c>
      <c r="E8287" s="11" t="s">
        <v>6815</v>
      </c>
      <c r="F8287" s="10" t="s">
        <v>4741</v>
      </c>
      <c r="G8287" s="11" t="s">
        <v>4742</v>
      </c>
      <c r="H8287" s="42">
        <v>32632.838599999999</v>
      </c>
      <c r="I8287" s="42">
        <v>48.631222107285403</v>
      </c>
      <c r="J8287" s="42">
        <v>85.317650362051097</v>
      </c>
      <c r="K8287" s="42">
        <v>133.94887246933601</v>
      </c>
      <c r="N8287" s="43"/>
    </row>
    <row r="8288" spans="1:14" x14ac:dyDescent="0.3">
      <c r="A8288" s="10" t="s">
        <v>9</v>
      </c>
      <c r="B8288" s="10" t="s">
        <v>253</v>
      </c>
      <c r="C8288" s="10" t="s">
        <v>4779</v>
      </c>
      <c r="D8288" s="10" t="s">
        <v>6816</v>
      </c>
      <c r="E8288" s="11" t="s">
        <v>6817</v>
      </c>
      <c r="F8288" s="10" t="s">
        <v>416</v>
      </c>
      <c r="G8288" s="11" t="s">
        <v>417</v>
      </c>
      <c r="H8288" s="42">
        <v>631443.42790000001</v>
      </c>
      <c r="I8288" s="42" t="s">
        <v>414</v>
      </c>
      <c r="J8288" s="42">
        <v>50235.3170814978</v>
      </c>
      <c r="K8288" s="42">
        <v>50235.3170814978</v>
      </c>
      <c r="N8288" s="43"/>
    </row>
    <row r="8289" spans="1:14" x14ac:dyDescent="0.3">
      <c r="A8289" s="10" t="s">
        <v>9</v>
      </c>
      <c r="B8289" s="10" t="s">
        <v>253</v>
      </c>
      <c r="C8289" s="10" t="s">
        <v>4779</v>
      </c>
      <c r="D8289" s="10" t="s">
        <v>6816</v>
      </c>
      <c r="E8289" s="11" t="s">
        <v>6817</v>
      </c>
      <c r="F8289" s="10" t="s">
        <v>4731</v>
      </c>
      <c r="G8289" s="11" t="s">
        <v>4732</v>
      </c>
      <c r="H8289" s="42">
        <v>0</v>
      </c>
      <c r="I8289" s="42" t="s">
        <v>414</v>
      </c>
      <c r="J8289" s="42">
        <v>0</v>
      </c>
      <c r="K8289" s="42">
        <v>0</v>
      </c>
      <c r="N8289" s="43"/>
    </row>
    <row r="8290" spans="1:14" x14ac:dyDescent="0.3">
      <c r="A8290" s="10" t="s">
        <v>9</v>
      </c>
      <c r="B8290" s="10" t="s">
        <v>253</v>
      </c>
      <c r="C8290" s="10" t="s">
        <v>4779</v>
      </c>
      <c r="D8290" s="10" t="s">
        <v>6816</v>
      </c>
      <c r="E8290" s="11" t="s">
        <v>6817</v>
      </c>
      <c r="F8290" s="10" t="s">
        <v>4786</v>
      </c>
      <c r="G8290" s="11" t="s">
        <v>4787</v>
      </c>
      <c r="H8290" s="42">
        <v>191617.74369999999</v>
      </c>
      <c r="I8290" s="42" t="s">
        <v>414</v>
      </c>
      <c r="J8290" s="42">
        <v>15244.4030451542</v>
      </c>
      <c r="K8290" s="42">
        <v>15244.4030451542</v>
      </c>
      <c r="N8290" s="43"/>
    </row>
    <row r="8291" spans="1:14" x14ac:dyDescent="0.3">
      <c r="A8291" s="10" t="s">
        <v>9</v>
      </c>
      <c r="B8291" s="10" t="s">
        <v>253</v>
      </c>
      <c r="C8291" s="10" t="s">
        <v>4779</v>
      </c>
      <c r="D8291" s="10" t="s">
        <v>6816</v>
      </c>
      <c r="E8291" s="11" t="s">
        <v>6817</v>
      </c>
      <c r="F8291" s="10" t="s">
        <v>4739</v>
      </c>
      <c r="G8291" s="11" t="s">
        <v>4740</v>
      </c>
      <c r="H8291" s="42">
        <v>7585.8172999999997</v>
      </c>
      <c r="I8291" s="42" t="s">
        <v>414</v>
      </c>
      <c r="J8291" s="42">
        <v>603.49972466960401</v>
      </c>
      <c r="K8291" s="42">
        <v>603.49972466960401</v>
      </c>
      <c r="N8291" s="43"/>
    </row>
    <row r="8292" spans="1:14" x14ac:dyDescent="0.3">
      <c r="A8292" s="10" t="s">
        <v>9</v>
      </c>
      <c r="B8292" s="10" t="s">
        <v>253</v>
      </c>
      <c r="C8292" s="10" t="s">
        <v>4779</v>
      </c>
      <c r="D8292" s="10" t="s">
        <v>6816</v>
      </c>
      <c r="E8292" s="11" t="s">
        <v>6817</v>
      </c>
      <c r="F8292" s="10" t="s">
        <v>4788</v>
      </c>
      <c r="G8292" s="11" t="s">
        <v>4789</v>
      </c>
      <c r="H8292" s="42">
        <v>0</v>
      </c>
      <c r="I8292" s="42" t="s">
        <v>414</v>
      </c>
      <c r="J8292" s="42">
        <v>0</v>
      </c>
      <c r="K8292" s="42">
        <v>0</v>
      </c>
      <c r="N8292" s="43"/>
    </row>
    <row r="8293" spans="1:14" x14ac:dyDescent="0.3">
      <c r="A8293" s="10" t="s">
        <v>9</v>
      </c>
      <c r="B8293" s="10" t="s">
        <v>253</v>
      </c>
      <c r="C8293" s="10" t="s">
        <v>4779</v>
      </c>
      <c r="D8293" s="10" t="s">
        <v>6816</v>
      </c>
      <c r="E8293" s="11" t="s">
        <v>6817</v>
      </c>
      <c r="F8293" s="10" t="s">
        <v>4741</v>
      </c>
      <c r="G8293" s="11" t="s">
        <v>4742</v>
      </c>
      <c r="H8293" s="42">
        <v>53100.720800000003</v>
      </c>
      <c r="I8293" s="42" t="s">
        <v>414</v>
      </c>
      <c r="J8293" s="42">
        <v>4224.49807268723</v>
      </c>
      <c r="K8293" s="42">
        <v>4224.49807268723</v>
      </c>
      <c r="N8293" s="43"/>
    </row>
    <row r="8294" spans="1:14" x14ac:dyDescent="0.3">
      <c r="A8294" s="10" t="s">
        <v>9</v>
      </c>
      <c r="B8294" s="10" t="s">
        <v>253</v>
      </c>
      <c r="C8294" s="10" t="s">
        <v>4779</v>
      </c>
      <c r="D8294" s="10" t="s">
        <v>6818</v>
      </c>
      <c r="E8294" s="11" t="s">
        <v>6819</v>
      </c>
      <c r="F8294" s="10" t="s">
        <v>13</v>
      </c>
      <c r="G8294" s="11" t="s">
        <v>415</v>
      </c>
      <c r="H8294" s="42">
        <v>0</v>
      </c>
      <c r="I8294" s="42">
        <v>0</v>
      </c>
      <c r="J8294" s="42">
        <v>0</v>
      </c>
      <c r="K8294" s="42">
        <v>0</v>
      </c>
      <c r="N8294" s="43"/>
    </row>
    <row r="8295" spans="1:14" x14ac:dyDescent="0.3">
      <c r="A8295" s="10" t="s">
        <v>9</v>
      </c>
      <c r="B8295" s="10" t="s">
        <v>253</v>
      </c>
      <c r="C8295" s="10" t="s">
        <v>4779</v>
      </c>
      <c r="D8295" s="10" t="s">
        <v>6818</v>
      </c>
      <c r="E8295" s="11" t="s">
        <v>6819</v>
      </c>
      <c r="F8295" s="10" t="s">
        <v>416</v>
      </c>
      <c r="G8295" s="11" t="s">
        <v>417</v>
      </c>
      <c r="H8295" s="42">
        <v>1620944.7182</v>
      </c>
      <c r="I8295" s="42">
        <v>2421.1530594814399</v>
      </c>
      <c r="J8295" s="42">
        <v>256678.79217002899</v>
      </c>
      <c r="K8295" s="42">
        <v>259099.94522950999</v>
      </c>
      <c r="N8295" s="43"/>
    </row>
    <row r="8296" spans="1:14" x14ac:dyDescent="0.3">
      <c r="A8296" s="10" t="s">
        <v>9</v>
      </c>
      <c r="B8296" s="10" t="s">
        <v>253</v>
      </c>
      <c r="C8296" s="10" t="s">
        <v>4779</v>
      </c>
      <c r="D8296" s="10" t="s">
        <v>6818</v>
      </c>
      <c r="E8296" s="11" t="s">
        <v>6819</v>
      </c>
      <c r="F8296" s="10" t="s">
        <v>15</v>
      </c>
      <c r="G8296" s="11" t="s">
        <v>418</v>
      </c>
      <c r="H8296" s="42">
        <v>91914.034400000004</v>
      </c>
      <c r="I8296" s="42">
        <v>137.28904084053499</v>
      </c>
      <c r="J8296" s="42">
        <v>0</v>
      </c>
      <c r="K8296" s="42">
        <v>137.28904084053499</v>
      </c>
      <c r="N8296" s="43"/>
    </row>
    <row r="8297" spans="1:14" x14ac:dyDescent="0.3">
      <c r="A8297" s="10" t="s">
        <v>9</v>
      </c>
      <c r="B8297" s="10" t="s">
        <v>253</v>
      </c>
      <c r="C8297" s="10" t="s">
        <v>4779</v>
      </c>
      <c r="D8297" s="10" t="s">
        <v>6818</v>
      </c>
      <c r="E8297" s="11" t="s">
        <v>6819</v>
      </c>
      <c r="F8297" s="10" t="s">
        <v>4731</v>
      </c>
      <c r="G8297" s="11" t="s">
        <v>4732</v>
      </c>
      <c r="H8297" s="42">
        <v>0</v>
      </c>
      <c r="I8297" s="42">
        <v>0</v>
      </c>
      <c r="J8297" s="42">
        <v>0</v>
      </c>
      <c r="K8297" s="42">
        <v>0</v>
      </c>
      <c r="N8297" s="43"/>
    </row>
    <row r="8298" spans="1:14" x14ac:dyDescent="0.3">
      <c r="A8298" s="10" t="s">
        <v>9</v>
      </c>
      <c r="B8298" s="10" t="s">
        <v>253</v>
      </c>
      <c r="C8298" s="10" t="s">
        <v>4779</v>
      </c>
      <c r="D8298" s="10" t="s">
        <v>6818</v>
      </c>
      <c r="E8298" s="11" t="s">
        <v>6819</v>
      </c>
      <c r="F8298" s="10" t="s">
        <v>4786</v>
      </c>
      <c r="G8298" s="11" t="s">
        <v>4787</v>
      </c>
      <c r="H8298" s="42">
        <v>642002.07830000005</v>
      </c>
      <c r="I8298" s="42">
        <v>958.93788273174005</v>
      </c>
      <c r="J8298" s="42">
        <v>101661.89887986099</v>
      </c>
      <c r="K8298" s="42">
        <v>102620.83676259199</v>
      </c>
      <c r="N8298" s="43"/>
    </row>
    <row r="8299" spans="1:14" x14ac:dyDescent="0.3">
      <c r="A8299" s="10" t="s">
        <v>9</v>
      </c>
      <c r="B8299" s="10" t="s">
        <v>253</v>
      </c>
      <c r="C8299" s="10" t="s">
        <v>4779</v>
      </c>
      <c r="D8299" s="10" t="s">
        <v>6818</v>
      </c>
      <c r="E8299" s="11" t="s">
        <v>6819</v>
      </c>
      <c r="F8299" s="10" t="s">
        <v>4748</v>
      </c>
      <c r="G8299" s="11" t="s">
        <v>4749</v>
      </c>
      <c r="H8299" s="42">
        <v>245957.30220000001</v>
      </c>
      <c r="I8299" s="42">
        <v>367.37852194543302</v>
      </c>
      <c r="J8299" s="42">
        <v>38947.672024651198</v>
      </c>
      <c r="K8299" s="42">
        <v>39315.0505465967</v>
      </c>
      <c r="N8299" s="43"/>
    </row>
    <row r="8300" spans="1:14" x14ac:dyDescent="0.3">
      <c r="A8300" s="10" t="s">
        <v>9</v>
      </c>
      <c r="B8300" s="10" t="s">
        <v>253</v>
      </c>
      <c r="C8300" s="10" t="s">
        <v>4779</v>
      </c>
      <c r="D8300" s="10" t="s">
        <v>6818</v>
      </c>
      <c r="E8300" s="11" t="s">
        <v>6819</v>
      </c>
      <c r="F8300" s="10" t="s">
        <v>4739</v>
      </c>
      <c r="G8300" s="11" t="s">
        <v>4740</v>
      </c>
      <c r="H8300" s="42">
        <v>163816.4056</v>
      </c>
      <c r="I8300" s="42">
        <v>244.687303168954</v>
      </c>
      <c r="J8300" s="42">
        <v>25940.549768547298</v>
      </c>
      <c r="K8300" s="42">
        <v>26185.237071716201</v>
      </c>
      <c r="N8300" s="43"/>
    </row>
    <row r="8301" spans="1:14" x14ac:dyDescent="0.3">
      <c r="A8301" s="10" t="s">
        <v>9</v>
      </c>
      <c r="B8301" s="10" t="s">
        <v>253</v>
      </c>
      <c r="C8301" s="10" t="s">
        <v>4779</v>
      </c>
      <c r="D8301" s="10" t="s">
        <v>6818</v>
      </c>
      <c r="E8301" s="11" t="s">
        <v>6819</v>
      </c>
      <c r="F8301" s="10" t="s">
        <v>4788</v>
      </c>
      <c r="G8301" s="11" t="s">
        <v>4789</v>
      </c>
      <c r="H8301" s="42">
        <v>0</v>
      </c>
      <c r="I8301" s="42">
        <v>0</v>
      </c>
      <c r="J8301" s="42">
        <v>0</v>
      </c>
      <c r="K8301" s="42">
        <v>0</v>
      </c>
      <c r="N8301" s="43"/>
    </row>
    <row r="8302" spans="1:14" x14ac:dyDescent="0.3">
      <c r="A8302" s="10" t="s">
        <v>9</v>
      </c>
      <c r="B8302" s="10" t="s">
        <v>253</v>
      </c>
      <c r="C8302" s="10" t="s">
        <v>4779</v>
      </c>
      <c r="D8302" s="10" t="s">
        <v>6818</v>
      </c>
      <c r="E8302" s="11" t="s">
        <v>6819</v>
      </c>
      <c r="F8302" s="10" t="s">
        <v>4741</v>
      </c>
      <c r="G8302" s="11" t="s">
        <v>4742</v>
      </c>
      <c r="H8302" s="42">
        <v>92146.728199999998</v>
      </c>
      <c r="I8302" s="42">
        <v>137.636608032537</v>
      </c>
      <c r="J8302" s="42">
        <v>14591.5592448078</v>
      </c>
      <c r="K8302" s="42">
        <v>14729.195852840399</v>
      </c>
      <c r="N8302" s="43"/>
    </row>
    <row r="8303" spans="1:14" x14ac:dyDescent="0.3">
      <c r="A8303" s="10" t="s">
        <v>9</v>
      </c>
      <c r="B8303" s="10" t="s">
        <v>253</v>
      </c>
      <c r="C8303" s="10" t="s">
        <v>4779</v>
      </c>
      <c r="D8303" s="10" t="s">
        <v>6820</v>
      </c>
      <c r="E8303" s="11" t="s">
        <v>6821</v>
      </c>
      <c r="F8303" s="10" t="s">
        <v>416</v>
      </c>
      <c r="G8303" s="11" t="s">
        <v>417</v>
      </c>
      <c r="H8303" s="42">
        <v>129825.8305</v>
      </c>
      <c r="I8303" s="42">
        <v>151.14681203963801</v>
      </c>
      <c r="J8303" s="42">
        <v>63.253105293837102</v>
      </c>
      <c r="K8303" s="42">
        <v>214.399917333475</v>
      </c>
      <c r="N8303" s="43"/>
    </row>
    <row r="8304" spans="1:14" x14ac:dyDescent="0.3">
      <c r="A8304" s="10" t="s">
        <v>9</v>
      </c>
      <c r="B8304" s="10" t="s">
        <v>253</v>
      </c>
      <c r="C8304" s="10" t="s">
        <v>4779</v>
      </c>
      <c r="D8304" s="10" t="s">
        <v>6820</v>
      </c>
      <c r="E8304" s="11" t="s">
        <v>6821</v>
      </c>
      <c r="F8304" s="10" t="s">
        <v>4731</v>
      </c>
      <c r="G8304" s="11" t="s">
        <v>4732</v>
      </c>
      <c r="H8304" s="42">
        <v>0</v>
      </c>
      <c r="I8304" s="42">
        <v>0</v>
      </c>
      <c r="J8304" s="42">
        <v>0</v>
      </c>
      <c r="K8304" s="42">
        <v>0</v>
      </c>
      <c r="N8304" s="43"/>
    </row>
    <row r="8305" spans="1:14" x14ac:dyDescent="0.3">
      <c r="A8305" s="10" t="s">
        <v>9</v>
      </c>
      <c r="B8305" s="10" t="s">
        <v>253</v>
      </c>
      <c r="C8305" s="10" t="s">
        <v>4779</v>
      </c>
      <c r="D8305" s="10" t="s">
        <v>6820</v>
      </c>
      <c r="E8305" s="11" t="s">
        <v>6821</v>
      </c>
      <c r="F8305" s="10" t="s">
        <v>4786</v>
      </c>
      <c r="G8305" s="11" t="s">
        <v>4787</v>
      </c>
      <c r="H8305" s="42">
        <v>0</v>
      </c>
      <c r="I8305" s="42">
        <v>0</v>
      </c>
      <c r="J8305" s="42">
        <v>0</v>
      </c>
      <c r="K8305" s="42">
        <v>0</v>
      </c>
      <c r="N8305" s="43"/>
    </row>
    <row r="8306" spans="1:14" x14ac:dyDescent="0.3">
      <c r="A8306" s="10" t="s">
        <v>9</v>
      </c>
      <c r="B8306" s="10" t="s">
        <v>253</v>
      </c>
      <c r="C8306" s="10" t="s">
        <v>4779</v>
      </c>
      <c r="D8306" s="10" t="s">
        <v>6820</v>
      </c>
      <c r="E8306" s="11" t="s">
        <v>6821</v>
      </c>
      <c r="F8306" s="10" t="s">
        <v>4788</v>
      </c>
      <c r="G8306" s="11" t="s">
        <v>4789</v>
      </c>
      <c r="H8306" s="42">
        <v>0</v>
      </c>
      <c r="I8306" s="42">
        <v>0</v>
      </c>
      <c r="J8306" s="42">
        <v>0</v>
      </c>
      <c r="K8306" s="42">
        <v>0</v>
      </c>
      <c r="N8306" s="43"/>
    </row>
    <row r="8307" spans="1:14" x14ac:dyDescent="0.3">
      <c r="A8307" s="10" t="s">
        <v>9</v>
      </c>
      <c r="B8307" s="10" t="s">
        <v>253</v>
      </c>
      <c r="C8307" s="10" t="s">
        <v>11</v>
      </c>
      <c r="D8307" s="10" t="s">
        <v>193</v>
      </c>
      <c r="E8307" s="11" t="s">
        <v>602</v>
      </c>
      <c r="F8307" s="10" t="s">
        <v>15</v>
      </c>
      <c r="G8307" s="11" t="s">
        <v>418</v>
      </c>
      <c r="H8307" s="42">
        <v>1160438.0959999999</v>
      </c>
      <c r="I8307" s="42">
        <v>633.52308657331196</v>
      </c>
      <c r="J8307" s="42">
        <v>0</v>
      </c>
      <c r="K8307" s="42">
        <v>633.52308657331196</v>
      </c>
      <c r="N8307" s="43"/>
    </row>
    <row r="8308" spans="1:14" x14ac:dyDescent="0.3">
      <c r="A8308" s="10" t="s">
        <v>9</v>
      </c>
      <c r="B8308" s="10" t="s">
        <v>253</v>
      </c>
      <c r="C8308" s="10" t="s">
        <v>11</v>
      </c>
      <c r="D8308" s="10" t="s">
        <v>193</v>
      </c>
      <c r="E8308" s="11" t="s">
        <v>602</v>
      </c>
      <c r="F8308" s="10" t="s">
        <v>16</v>
      </c>
      <c r="G8308" s="11" t="s">
        <v>426</v>
      </c>
      <c r="H8308" s="42">
        <v>82360.483600000007</v>
      </c>
      <c r="I8308" s="42">
        <v>44.963421976995697</v>
      </c>
      <c r="J8308" s="42">
        <v>0</v>
      </c>
      <c r="K8308" s="42">
        <v>44.963421976995697</v>
      </c>
      <c r="N8308" s="43"/>
    </row>
    <row r="8309" spans="1:14" x14ac:dyDescent="0.3">
      <c r="A8309" s="10" t="s">
        <v>9</v>
      </c>
      <c r="B8309" s="10" t="s">
        <v>253</v>
      </c>
      <c r="C8309" s="10" t="s">
        <v>11</v>
      </c>
      <c r="D8309" s="10" t="s">
        <v>193</v>
      </c>
      <c r="E8309" s="11" t="s">
        <v>602</v>
      </c>
      <c r="F8309" s="10" t="s">
        <v>17</v>
      </c>
      <c r="G8309" s="11" t="s">
        <v>4798</v>
      </c>
      <c r="H8309" s="42">
        <v>0</v>
      </c>
      <c r="I8309" s="42">
        <v>0</v>
      </c>
      <c r="J8309" s="42">
        <v>0</v>
      </c>
      <c r="K8309" s="42">
        <v>0</v>
      </c>
      <c r="N8309" s="43"/>
    </row>
    <row r="8310" spans="1:14" x14ac:dyDescent="0.3">
      <c r="A8310" s="10" t="s">
        <v>9</v>
      </c>
      <c r="B8310" s="10" t="s">
        <v>253</v>
      </c>
      <c r="C8310" s="10" t="s">
        <v>11</v>
      </c>
      <c r="D8310" s="10" t="s">
        <v>193</v>
      </c>
      <c r="E8310" s="11" t="s">
        <v>602</v>
      </c>
      <c r="F8310" s="10" t="s">
        <v>18</v>
      </c>
      <c r="G8310" s="11" t="s">
        <v>4799</v>
      </c>
      <c r="H8310" s="42">
        <v>991493.51419999998</v>
      </c>
      <c r="I8310" s="42">
        <v>541.29042610767897</v>
      </c>
      <c r="J8310" s="42">
        <v>49744.006161339901</v>
      </c>
      <c r="K8310" s="42">
        <v>50285.296587447599</v>
      </c>
      <c r="N8310" s="43"/>
    </row>
    <row r="8311" spans="1:14" x14ac:dyDescent="0.3">
      <c r="A8311" s="10" t="s">
        <v>9</v>
      </c>
      <c r="B8311" s="10" t="s">
        <v>253</v>
      </c>
      <c r="C8311" s="10" t="s">
        <v>11</v>
      </c>
      <c r="D8311" s="10" t="s">
        <v>254</v>
      </c>
      <c r="E8311" s="11" t="s">
        <v>661</v>
      </c>
      <c r="F8311" s="10" t="s">
        <v>25</v>
      </c>
      <c r="G8311" s="11" t="s">
        <v>4887</v>
      </c>
      <c r="H8311" s="42">
        <v>539105.36750000005</v>
      </c>
      <c r="I8311" s="42">
        <v>731.93122844027698</v>
      </c>
      <c r="J8311" s="42">
        <v>0</v>
      </c>
      <c r="K8311" s="42">
        <v>731.93122844027698</v>
      </c>
      <c r="N8311" s="43"/>
    </row>
    <row r="8312" spans="1:14" x14ac:dyDescent="0.3">
      <c r="A8312" s="10" t="s">
        <v>9</v>
      </c>
      <c r="B8312" s="10" t="s">
        <v>253</v>
      </c>
      <c r="C8312" s="10" t="s">
        <v>11</v>
      </c>
      <c r="D8312" s="10" t="s">
        <v>254</v>
      </c>
      <c r="E8312" s="11" t="s">
        <v>661</v>
      </c>
      <c r="F8312" s="10" t="s">
        <v>15</v>
      </c>
      <c r="G8312" s="11" t="s">
        <v>418</v>
      </c>
      <c r="H8312" s="42">
        <v>2436020.0424000002</v>
      </c>
      <c r="I8312" s="42">
        <v>3330.92540152109</v>
      </c>
      <c r="J8312" s="42">
        <v>0</v>
      </c>
      <c r="K8312" s="42">
        <v>3330.92540152109</v>
      </c>
      <c r="N8312" s="43"/>
    </row>
    <row r="8313" spans="1:14" x14ac:dyDescent="0.3">
      <c r="A8313" s="10" t="s">
        <v>9</v>
      </c>
      <c r="B8313" s="10" t="s">
        <v>253</v>
      </c>
      <c r="C8313" s="10" t="s">
        <v>11</v>
      </c>
      <c r="D8313" s="10" t="s">
        <v>254</v>
      </c>
      <c r="E8313" s="11" t="s">
        <v>661</v>
      </c>
      <c r="F8313" s="10" t="s">
        <v>16</v>
      </c>
      <c r="G8313" s="11" t="s">
        <v>426</v>
      </c>
      <c r="H8313" s="42">
        <v>84805.5524</v>
      </c>
      <c r="I8313" s="42">
        <v>115.960034738358</v>
      </c>
      <c r="J8313" s="42">
        <v>0</v>
      </c>
      <c r="K8313" s="42">
        <v>115.960034738358</v>
      </c>
      <c r="N8313" s="43"/>
    </row>
    <row r="8314" spans="1:14" x14ac:dyDescent="0.3">
      <c r="A8314" s="10" t="s">
        <v>9</v>
      </c>
      <c r="B8314" s="10" t="s">
        <v>253</v>
      </c>
      <c r="C8314" s="10" t="s">
        <v>11</v>
      </c>
      <c r="D8314" s="10" t="s">
        <v>254</v>
      </c>
      <c r="E8314" s="11" t="s">
        <v>661</v>
      </c>
      <c r="F8314" s="10" t="s">
        <v>17</v>
      </c>
      <c r="G8314" s="11" t="s">
        <v>4798</v>
      </c>
      <c r="H8314" s="42">
        <v>0</v>
      </c>
      <c r="I8314" s="42">
        <v>0</v>
      </c>
      <c r="J8314" s="42">
        <v>0</v>
      </c>
      <c r="K8314" s="42">
        <v>0</v>
      </c>
      <c r="N8314" s="43"/>
    </row>
    <row r="8315" spans="1:14" x14ac:dyDescent="0.3">
      <c r="A8315" s="10" t="s">
        <v>9</v>
      </c>
      <c r="B8315" s="10" t="s">
        <v>253</v>
      </c>
      <c r="C8315" s="10" t="s">
        <v>11</v>
      </c>
      <c r="D8315" s="10" t="s">
        <v>254</v>
      </c>
      <c r="E8315" s="11" t="s">
        <v>661</v>
      </c>
      <c r="F8315" s="10" t="s">
        <v>18</v>
      </c>
      <c r="G8315" s="11" t="s">
        <v>4799</v>
      </c>
      <c r="H8315" s="42">
        <v>1367262.6065</v>
      </c>
      <c r="I8315" s="42">
        <v>1869.54526954319</v>
      </c>
      <c r="J8315" s="42">
        <v>267561.04361663602</v>
      </c>
      <c r="K8315" s="42">
        <v>269430.58888618002</v>
      </c>
      <c r="N8315" s="43"/>
    </row>
    <row r="8316" spans="1:14" x14ac:dyDescent="0.3">
      <c r="A8316" s="10" t="s">
        <v>9</v>
      </c>
      <c r="B8316" s="10" t="s">
        <v>253</v>
      </c>
      <c r="C8316" s="10" t="s">
        <v>11</v>
      </c>
      <c r="D8316" s="10" t="s">
        <v>255</v>
      </c>
      <c r="E8316" s="11" t="s">
        <v>662</v>
      </c>
      <c r="F8316" s="10" t="s">
        <v>25</v>
      </c>
      <c r="G8316" s="11" t="s">
        <v>4887</v>
      </c>
      <c r="H8316" s="42">
        <v>6617999.3638000004</v>
      </c>
      <c r="I8316" s="42">
        <v>3401.6676435393601</v>
      </c>
      <c r="J8316" s="42">
        <v>0</v>
      </c>
      <c r="K8316" s="42">
        <v>3401.6676435393601</v>
      </c>
      <c r="N8316" s="43"/>
    </row>
    <row r="8317" spans="1:14" x14ac:dyDescent="0.3">
      <c r="A8317" s="10" t="s">
        <v>9</v>
      </c>
      <c r="B8317" s="10" t="s">
        <v>253</v>
      </c>
      <c r="C8317" s="10" t="s">
        <v>11</v>
      </c>
      <c r="D8317" s="10" t="s">
        <v>255</v>
      </c>
      <c r="E8317" s="11" t="s">
        <v>662</v>
      </c>
      <c r="F8317" s="10" t="s">
        <v>15</v>
      </c>
      <c r="G8317" s="11" t="s">
        <v>418</v>
      </c>
      <c r="H8317" s="42">
        <v>8158063.8093999997</v>
      </c>
      <c r="I8317" s="42">
        <v>4536.5876664293201</v>
      </c>
      <c r="J8317" s="42">
        <v>0</v>
      </c>
      <c r="K8317" s="42">
        <v>4536.5876664293201</v>
      </c>
      <c r="N8317" s="43"/>
    </row>
    <row r="8318" spans="1:14" x14ac:dyDescent="0.3">
      <c r="A8318" s="10" t="s">
        <v>9</v>
      </c>
      <c r="B8318" s="10" t="s">
        <v>253</v>
      </c>
      <c r="C8318" s="10" t="s">
        <v>11</v>
      </c>
      <c r="D8318" s="10" t="s">
        <v>255</v>
      </c>
      <c r="E8318" s="11" t="s">
        <v>662</v>
      </c>
      <c r="F8318" s="10" t="s">
        <v>17</v>
      </c>
      <c r="G8318" s="11" t="s">
        <v>4798</v>
      </c>
      <c r="H8318" s="42">
        <v>0</v>
      </c>
      <c r="I8318" s="42">
        <v>0</v>
      </c>
      <c r="J8318" s="42">
        <v>0</v>
      </c>
      <c r="K8318" s="42">
        <v>0</v>
      </c>
      <c r="N8318" s="43"/>
    </row>
    <row r="8319" spans="1:14" x14ac:dyDescent="0.3">
      <c r="A8319" s="10" t="s">
        <v>9</v>
      </c>
      <c r="B8319" s="10" t="s">
        <v>253</v>
      </c>
      <c r="C8319" s="10" t="s">
        <v>11</v>
      </c>
      <c r="D8319" s="10" t="s">
        <v>255</v>
      </c>
      <c r="E8319" s="11" t="s">
        <v>662</v>
      </c>
      <c r="F8319" s="10" t="s">
        <v>18</v>
      </c>
      <c r="G8319" s="11" t="s">
        <v>4799</v>
      </c>
      <c r="H8319" s="42">
        <v>14681178.225099999</v>
      </c>
      <c r="I8319" s="42">
        <v>8164.00234449448</v>
      </c>
      <c r="J8319" s="42">
        <v>908622.11933786597</v>
      </c>
      <c r="K8319" s="42">
        <v>916786.12168235995</v>
      </c>
      <c r="N8319" s="43"/>
    </row>
    <row r="8320" spans="1:14" x14ac:dyDescent="0.3">
      <c r="A8320" s="10" t="s">
        <v>9</v>
      </c>
      <c r="B8320" s="10" t="s">
        <v>253</v>
      </c>
      <c r="C8320" s="10" t="s">
        <v>11</v>
      </c>
      <c r="D8320" s="10" t="s">
        <v>256</v>
      </c>
      <c r="E8320" s="11" t="s">
        <v>663</v>
      </c>
      <c r="F8320" s="10" t="s">
        <v>13</v>
      </c>
      <c r="G8320" s="11" t="s">
        <v>415</v>
      </c>
      <c r="H8320" s="42">
        <v>0</v>
      </c>
      <c r="I8320" s="42">
        <v>0</v>
      </c>
      <c r="J8320" s="42">
        <v>0</v>
      </c>
      <c r="K8320" s="42">
        <v>0</v>
      </c>
      <c r="N8320" s="43"/>
    </row>
    <row r="8321" spans="1:14" x14ac:dyDescent="0.3">
      <c r="A8321" s="10" t="s">
        <v>9</v>
      </c>
      <c r="B8321" s="10" t="s">
        <v>253</v>
      </c>
      <c r="C8321" s="10" t="s">
        <v>11</v>
      </c>
      <c r="D8321" s="10" t="s">
        <v>256</v>
      </c>
      <c r="E8321" s="11" t="s">
        <v>663</v>
      </c>
      <c r="F8321" s="10" t="s">
        <v>15</v>
      </c>
      <c r="G8321" s="11" t="s">
        <v>418</v>
      </c>
      <c r="H8321" s="42">
        <v>6092412.4663000004</v>
      </c>
      <c r="I8321" s="42">
        <v>2216.61093972566</v>
      </c>
      <c r="J8321" s="42">
        <v>0</v>
      </c>
      <c r="K8321" s="42">
        <v>2216.61093972566</v>
      </c>
      <c r="N8321" s="43"/>
    </row>
    <row r="8322" spans="1:14" x14ac:dyDescent="0.3">
      <c r="A8322" s="10" t="s">
        <v>9</v>
      </c>
      <c r="B8322" s="10" t="s">
        <v>253</v>
      </c>
      <c r="C8322" s="10" t="s">
        <v>11</v>
      </c>
      <c r="D8322" s="10" t="s">
        <v>256</v>
      </c>
      <c r="E8322" s="11" t="s">
        <v>663</v>
      </c>
      <c r="F8322" s="10" t="s">
        <v>17</v>
      </c>
      <c r="G8322" s="11" t="s">
        <v>4798</v>
      </c>
      <c r="H8322" s="42">
        <v>0</v>
      </c>
      <c r="I8322" s="42">
        <v>0</v>
      </c>
      <c r="J8322" s="42">
        <v>0</v>
      </c>
      <c r="K8322" s="42">
        <v>0</v>
      </c>
      <c r="N8322" s="43"/>
    </row>
    <row r="8323" spans="1:14" x14ac:dyDescent="0.3">
      <c r="A8323" s="10" t="s">
        <v>9</v>
      </c>
      <c r="B8323" s="10" t="s">
        <v>253</v>
      </c>
      <c r="C8323" s="10" t="s">
        <v>11</v>
      </c>
      <c r="D8323" s="10" t="s">
        <v>256</v>
      </c>
      <c r="E8323" s="11" t="s">
        <v>663</v>
      </c>
      <c r="F8323" s="10" t="s">
        <v>18</v>
      </c>
      <c r="G8323" s="11" t="s">
        <v>4799</v>
      </c>
      <c r="H8323" s="42">
        <v>4182070.5191000002</v>
      </c>
      <c r="I8323" s="42">
        <v>1521.5685600189299</v>
      </c>
      <c r="J8323" s="42">
        <v>215583.31203073499</v>
      </c>
      <c r="K8323" s="42">
        <v>217104.88059075401</v>
      </c>
      <c r="N8323" s="43"/>
    </row>
    <row r="8324" spans="1:14" x14ac:dyDescent="0.3">
      <c r="A8324" s="10" t="s">
        <v>9</v>
      </c>
      <c r="B8324" s="10" t="s">
        <v>253</v>
      </c>
      <c r="C8324" s="10" t="s">
        <v>11</v>
      </c>
      <c r="D8324" s="10" t="s">
        <v>257</v>
      </c>
      <c r="E8324" s="11" t="s">
        <v>664</v>
      </c>
      <c r="F8324" s="10" t="s">
        <v>15</v>
      </c>
      <c r="G8324" s="11" t="s">
        <v>418</v>
      </c>
      <c r="H8324" s="42">
        <v>2641910.8106999998</v>
      </c>
      <c r="I8324" s="42">
        <v>1201.7311683417399</v>
      </c>
      <c r="J8324" s="42">
        <v>0</v>
      </c>
      <c r="K8324" s="42">
        <v>1201.7311683417399</v>
      </c>
      <c r="N8324" s="43"/>
    </row>
    <row r="8325" spans="1:14" x14ac:dyDescent="0.3">
      <c r="A8325" s="10" t="s">
        <v>9</v>
      </c>
      <c r="B8325" s="10" t="s">
        <v>253</v>
      </c>
      <c r="C8325" s="10" t="s">
        <v>11</v>
      </c>
      <c r="D8325" s="10" t="s">
        <v>257</v>
      </c>
      <c r="E8325" s="11" t="s">
        <v>664</v>
      </c>
      <c r="F8325" s="10" t="s">
        <v>16</v>
      </c>
      <c r="G8325" s="11" t="s">
        <v>426</v>
      </c>
      <c r="H8325" s="42">
        <v>113715.3172</v>
      </c>
      <c r="I8325" s="42">
        <v>51.7259100799129</v>
      </c>
      <c r="J8325" s="42">
        <v>0</v>
      </c>
      <c r="K8325" s="42">
        <v>51.7259100799129</v>
      </c>
      <c r="N8325" s="43"/>
    </row>
    <row r="8326" spans="1:14" x14ac:dyDescent="0.3">
      <c r="A8326" s="10" t="s">
        <v>9</v>
      </c>
      <c r="B8326" s="10" t="s">
        <v>253</v>
      </c>
      <c r="C8326" s="10" t="s">
        <v>11</v>
      </c>
      <c r="D8326" s="10" t="s">
        <v>257</v>
      </c>
      <c r="E8326" s="11" t="s">
        <v>664</v>
      </c>
      <c r="F8326" s="10" t="s">
        <v>17</v>
      </c>
      <c r="G8326" s="11" t="s">
        <v>4798</v>
      </c>
      <c r="H8326" s="42">
        <v>0</v>
      </c>
      <c r="I8326" s="42">
        <v>0</v>
      </c>
      <c r="J8326" s="42">
        <v>0</v>
      </c>
      <c r="K8326" s="42">
        <v>0</v>
      </c>
      <c r="N8326" s="43"/>
    </row>
    <row r="8327" spans="1:14" x14ac:dyDescent="0.3">
      <c r="A8327" s="10" t="s">
        <v>9</v>
      </c>
      <c r="B8327" s="10" t="s">
        <v>253</v>
      </c>
      <c r="C8327" s="10" t="s">
        <v>11</v>
      </c>
      <c r="D8327" s="10" t="s">
        <v>257</v>
      </c>
      <c r="E8327" s="11" t="s">
        <v>664</v>
      </c>
      <c r="F8327" s="10" t="s">
        <v>18</v>
      </c>
      <c r="G8327" s="11" t="s">
        <v>4799</v>
      </c>
      <c r="H8327" s="42">
        <v>2658236.2769999998</v>
      </c>
      <c r="I8327" s="42">
        <v>1209.1571653334099</v>
      </c>
      <c r="J8327" s="42">
        <v>0</v>
      </c>
      <c r="K8327" s="42">
        <v>1209.1571653334099</v>
      </c>
      <c r="N8327" s="43"/>
    </row>
    <row r="8328" spans="1:14" x14ac:dyDescent="0.3">
      <c r="A8328" s="10" t="s">
        <v>9</v>
      </c>
      <c r="B8328" s="10" t="s">
        <v>253</v>
      </c>
      <c r="C8328" s="10" t="s">
        <v>11</v>
      </c>
      <c r="D8328" s="10" t="s">
        <v>258</v>
      </c>
      <c r="E8328" s="11" t="s">
        <v>665</v>
      </c>
      <c r="F8328" s="10" t="s">
        <v>25</v>
      </c>
      <c r="G8328" s="11" t="s">
        <v>4887</v>
      </c>
      <c r="H8328" s="42">
        <v>1426220.1272</v>
      </c>
      <c r="I8328" s="42">
        <v>727.36751608114798</v>
      </c>
      <c r="J8328" s="42">
        <v>0</v>
      </c>
      <c r="K8328" s="42">
        <v>727.36751608114798</v>
      </c>
      <c r="N8328" s="43"/>
    </row>
    <row r="8329" spans="1:14" x14ac:dyDescent="0.3">
      <c r="A8329" s="10" t="s">
        <v>9</v>
      </c>
      <c r="B8329" s="10" t="s">
        <v>253</v>
      </c>
      <c r="C8329" s="10" t="s">
        <v>11</v>
      </c>
      <c r="D8329" s="10" t="s">
        <v>258</v>
      </c>
      <c r="E8329" s="11" t="s">
        <v>665</v>
      </c>
      <c r="F8329" s="10" t="s">
        <v>15</v>
      </c>
      <c r="G8329" s="11" t="s">
        <v>418</v>
      </c>
      <c r="H8329" s="42">
        <v>2040143.0637999999</v>
      </c>
      <c r="I8329" s="42">
        <v>1040.46616959426</v>
      </c>
      <c r="J8329" s="42">
        <v>0</v>
      </c>
      <c r="K8329" s="42">
        <v>1040.46616959426</v>
      </c>
      <c r="N8329" s="43"/>
    </row>
    <row r="8330" spans="1:14" x14ac:dyDescent="0.3">
      <c r="A8330" s="10" t="s">
        <v>9</v>
      </c>
      <c r="B8330" s="10" t="s">
        <v>253</v>
      </c>
      <c r="C8330" s="10" t="s">
        <v>11</v>
      </c>
      <c r="D8330" s="10" t="s">
        <v>258</v>
      </c>
      <c r="E8330" s="11" t="s">
        <v>665</v>
      </c>
      <c r="F8330" s="10" t="s">
        <v>16</v>
      </c>
      <c r="G8330" s="11" t="s">
        <v>426</v>
      </c>
      <c r="H8330" s="42">
        <v>82331.798299999995</v>
      </c>
      <c r="I8330" s="42">
        <v>41.988942973775401</v>
      </c>
      <c r="J8330" s="42">
        <v>0</v>
      </c>
      <c r="K8330" s="42">
        <v>41.988942973775401</v>
      </c>
      <c r="N8330" s="43"/>
    </row>
    <row r="8331" spans="1:14" x14ac:dyDescent="0.3">
      <c r="A8331" s="10" t="s">
        <v>9</v>
      </c>
      <c r="B8331" s="10" t="s">
        <v>253</v>
      </c>
      <c r="C8331" s="10" t="s">
        <v>11</v>
      </c>
      <c r="D8331" s="10" t="s">
        <v>258</v>
      </c>
      <c r="E8331" s="11" t="s">
        <v>665</v>
      </c>
      <c r="F8331" s="10" t="s">
        <v>17</v>
      </c>
      <c r="G8331" s="11" t="s">
        <v>4798</v>
      </c>
      <c r="H8331" s="42">
        <v>0</v>
      </c>
      <c r="I8331" s="42">
        <v>0</v>
      </c>
      <c r="J8331" s="42">
        <v>0</v>
      </c>
      <c r="K8331" s="42">
        <v>0</v>
      </c>
      <c r="N8331" s="43"/>
    </row>
    <row r="8332" spans="1:14" x14ac:dyDescent="0.3">
      <c r="A8332" s="10" t="s">
        <v>9</v>
      </c>
      <c r="B8332" s="10" t="s">
        <v>253</v>
      </c>
      <c r="C8332" s="10" t="s">
        <v>11</v>
      </c>
      <c r="D8332" s="10" t="s">
        <v>258</v>
      </c>
      <c r="E8332" s="11" t="s">
        <v>665</v>
      </c>
      <c r="F8332" s="10" t="s">
        <v>18</v>
      </c>
      <c r="G8332" s="11" t="s">
        <v>4799</v>
      </c>
      <c r="H8332" s="42">
        <v>3019048.6965000001</v>
      </c>
      <c r="I8332" s="42">
        <v>1539.7047829045</v>
      </c>
      <c r="J8332" s="42">
        <v>0</v>
      </c>
      <c r="K8332" s="42">
        <v>1539.7047829045</v>
      </c>
      <c r="N8332" s="43"/>
    </row>
    <row r="8333" spans="1:14" x14ac:dyDescent="0.3">
      <c r="A8333" s="10" t="s">
        <v>9</v>
      </c>
      <c r="B8333" s="10" t="s">
        <v>253</v>
      </c>
      <c r="C8333" s="10" t="s">
        <v>11</v>
      </c>
      <c r="D8333" s="10" t="s">
        <v>259</v>
      </c>
      <c r="E8333" s="11" t="s">
        <v>666</v>
      </c>
      <c r="F8333" s="10" t="s">
        <v>13</v>
      </c>
      <c r="G8333" s="11" t="s">
        <v>415</v>
      </c>
      <c r="H8333" s="42">
        <v>0</v>
      </c>
      <c r="I8333" s="42">
        <v>0</v>
      </c>
      <c r="J8333" s="42">
        <v>0</v>
      </c>
      <c r="K8333" s="42">
        <v>0</v>
      </c>
      <c r="N8333" s="43"/>
    </row>
    <row r="8334" spans="1:14" x14ac:dyDescent="0.3">
      <c r="A8334" s="10" t="s">
        <v>9</v>
      </c>
      <c r="B8334" s="10" t="s">
        <v>253</v>
      </c>
      <c r="C8334" s="10" t="s">
        <v>11</v>
      </c>
      <c r="D8334" s="10" t="s">
        <v>259</v>
      </c>
      <c r="E8334" s="11" t="s">
        <v>666</v>
      </c>
      <c r="F8334" s="10" t="s">
        <v>15</v>
      </c>
      <c r="G8334" s="11" t="s">
        <v>418</v>
      </c>
      <c r="H8334" s="42">
        <v>6342559.3329999996</v>
      </c>
      <c r="I8334" s="42">
        <v>9378.0809052117893</v>
      </c>
      <c r="J8334" s="42">
        <v>0</v>
      </c>
      <c r="K8334" s="42">
        <v>9378.0809052117893</v>
      </c>
      <c r="N8334" s="43"/>
    </row>
    <row r="8335" spans="1:14" x14ac:dyDescent="0.3">
      <c r="A8335" s="10" t="s">
        <v>9</v>
      </c>
      <c r="B8335" s="10" t="s">
        <v>253</v>
      </c>
      <c r="C8335" s="10" t="s">
        <v>11</v>
      </c>
      <c r="D8335" s="10" t="s">
        <v>259</v>
      </c>
      <c r="E8335" s="11" t="s">
        <v>666</v>
      </c>
      <c r="F8335" s="10" t="s">
        <v>16</v>
      </c>
      <c r="G8335" s="11" t="s">
        <v>426</v>
      </c>
      <c r="H8335" s="42">
        <v>608082.7905</v>
      </c>
      <c r="I8335" s="42">
        <v>899.10859438735395</v>
      </c>
      <c r="J8335" s="42">
        <v>0</v>
      </c>
      <c r="K8335" s="42">
        <v>899.10859438735395</v>
      </c>
      <c r="N8335" s="43"/>
    </row>
    <row r="8336" spans="1:14" x14ac:dyDescent="0.3">
      <c r="A8336" s="10" t="s">
        <v>9</v>
      </c>
      <c r="B8336" s="10" t="s">
        <v>253</v>
      </c>
      <c r="C8336" s="10" t="s">
        <v>11</v>
      </c>
      <c r="D8336" s="10" t="s">
        <v>259</v>
      </c>
      <c r="E8336" s="11" t="s">
        <v>666</v>
      </c>
      <c r="F8336" s="10" t="s">
        <v>17</v>
      </c>
      <c r="G8336" s="11" t="s">
        <v>4798</v>
      </c>
      <c r="H8336" s="42">
        <v>0</v>
      </c>
      <c r="I8336" s="42">
        <v>0</v>
      </c>
      <c r="J8336" s="42">
        <v>0</v>
      </c>
      <c r="K8336" s="42">
        <v>0</v>
      </c>
      <c r="N8336" s="43"/>
    </row>
    <row r="8337" spans="1:14" x14ac:dyDescent="0.3">
      <c r="A8337" s="10" t="s">
        <v>9</v>
      </c>
      <c r="B8337" s="10" t="s">
        <v>253</v>
      </c>
      <c r="C8337" s="10" t="s">
        <v>11</v>
      </c>
      <c r="D8337" s="10" t="s">
        <v>259</v>
      </c>
      <c r="E8337" s="11" t="s">
        <v>666</v>
      </c>
      <c r="F8337" s="10" t="s">
        <v>18</v>
      </c>
      <c r="G8337" s="11" t="s">
        <v>4799</v>
      </c>
      <c r="H8337" s="42">
        <v>11132441.249500001</v>
      </c>
      <c r="I8337" s="42">
        <v>16460.379671356801</v>
      </c>
      <c r="J8337" s="42">
        <v>1689537.4825722501</v>
      </c>
      <c r="K8337" s="42">
        <v>1705997.86224361</v>
      </c>
      <c r="N8337" s="43"/>
    </row>
    <row r="8338" spans="1:14" x14ac:dyDescent="0.3">
      <c r="A8338" s="10" t="s">
        <v>9</v>
      </c>
      <c r="B8338" s="10" t="s">
        <v>253</v>
      </c>
      <c r="C8338" s="10" t="s">
        <v>11</v>
      </c>
      <c r="D8338" s="10" t="s">
        <v>260</v>
      </c>
      <c r="E8338" s="11" t="s">
        <v>667</v>
      </c>
      <c r="F8338" s="10" t="s">
        <v>25</v>
      </c>
      <c r="G8338" s="11" t="s">
        <v>4887</v>
      </c>
      <c r="H8338" s="42">
        <v>5272538.3448999999</v>
      </c>
      <c r="I8338" s="42">
        <v>4360.4549866180896</v>
      </c>
      <c r="J8338" s="42">
        <v>0</v>
      </c>
      <c r="K8338" s="42">
        <v>4360.4549866180896</v>
      </c>
      <c r="N8338" s="43"/>
    </row>
    <row r="8339" spans="1:14" x14ac:dyDescent="0.3">
      <c r="A8339" s="10" t="s">
        <v>9</v>
      </c>
      <c r="B8339" s="10" t="s">
        <v>253</v>
      </c>
      <c r="C8339" s="10" t="s">
        <v>11</v>
      </c>
      <c r="D8339" s="10" t="s">
        <v>260</v>
      </c>
      <c r="E8339" s="11" t="s">
        <v>667</v>
      </c>
      <c r="F8339" s="10" t="s">
        <v>15</v>
      </c>
      <c r="G8339" s="11" t="s">
        <v>418</v>
      </c>
      <c r="H8339" s="42">
        <v>3745695.0405999999</v>
      </c>
      <c r="I8339" s="42">
        <v>3320.0132529174498</v>
      </c>
      <c r="J8339" s="42">
        <v>0</v>
      </c>
      <c r="K8339" s="42">
        <v>3320.0132529174498</v>
      </c>
      <c r="N8339" s="43"/>
    </row>
    <row r="8340" spans="1:14" x14ac:dyDescent="0.3">
      <c r="A8340" s="10" t="s">
        <v>9</v>
      </c>
      <c r="B8340" s="10" t="s">
        <v>253</v>
      </c>
      <c r="C8340" s="10" t="s">
        <v>11</v>
      </c>
      <c r="D8340" s="10" t="s">
        <v>260</v>
      </c>
      <c r="E8340" s="11" t="s">
        <v>667</v>
      </c>
      <c r="F8340" s="10" t="s">
        <v>16</v>
      </c>
      <c r="G8340" s="11" t="s">
        <v>426</v>
      </c>
      <c r="H8340" s="42">
        <v>1434162.5156</v>
      </c>
      <c r="I8340" s="42">
        <v>1271.1762454864099</v>
      </c>
      <c r="J8340" s="42">
        <v>0</v>
      </c>
      <c r="K8340" s="42">
        <v>1271.1762454864099</v>
      </c>
      <c r="N8340" s="43"/>
    </row>
    <row r="8341" spans="1:14" x14ac:dyDescent="0.3">
      <c r="A8341" s="10" t="s">
        <v>9</v>
      </c>
      <c r="B8341" s="10" t="s">
        <v>253</v>
      </c>
      <c r="C8341" s="10" t="s">
        <v>11</v>
      </c>
      <c r="D8341" s="10" t="s">
        <v>260</v>
      </c>
      <c r="E8341" s="11" t="s">
        <v>667</v>
      </c>
      <c r="F8341" s="10" t="s">
        <v>30</v>
      </c>
      <c r="G8341" s="11" t="s">
        <v>4888</v>
      </c>
      <c r="H8341" s="42">
        <v>10909323.581800001</v>
      </c>
      <c r="I8341" s="42">
        <v>9022.1466969564899</v>
      </c>
      <c r="J8341" s="42">
        <v>0</v>
      </c>
      <c r="K8341" s="42">
        <v>9022.1466969564899</v>
      </c>
      <c r="N8341" s="43"/>
    </row>
    <row r="8342" spans="1:14" x14ac:dyDescent="0.3">
      <c r="A8342" s="10" t="s">
        <v>9</v>
      </c>
      <c r="B8342" s="10" t="s">
        <v>253</v>
      </c>
      <c r="C8342" s="10" t="s">
        <v>11</v>
      </c>
      <c r="D8342" s="10" t="s">
        <v>260</v>
      </c>
      <c r="E8342" s="11" t="s">
        <v>667</v>
      </c>
      <c r="F8342" s="10" t="s">
        <v>17</v>
      </c>
      <c r="G8342" s="11" t="s">
        <v>4798</v>
      </c>
      <c r="H8342" s="42">
        <v>0</v>
      </c>
      <c r="I8342" s="42">
        <v>0</v>
      </c>
      <c r="J8342" s="42">
        <v>0</v>
      </c>
      <c r="K8342" s="42">
        <v>0</v>
      </c>
      <c r="N8342" s="43"/>
    </row>
    <row r="8343" spans="1:14" x14ac:dyDescent="0.3">
      <c r="A8343" s="10" t="s">
        <v>9</v>
      </c>
      <c r="B8343" s="10" t="s">
        <v>253</v>
      </c>
      <c r="C8343" s="10" t="s">
        <v>11</v>
      </c>
      <c r="D8343" s="10" t="s">
        <v>260</v>
      </c>
      <c r="E8343" s="11" t="s">
        <v>667</v>
      </c>
      <c r="F8343" s="10" t="s">
        <v>18</v>
      </c>
      <c r="G8343" s="11" t="s">
        <v>4799</v>
      </c>
      <c r="H8343" s="42">
        <v>8780931.1666999999</v>
      </c>
      <c r="I8343" s="42">
        <v>7783.0169114403297</v>
      </c>
      <c r="J8343" s="42">
        <v>776317.970593645</v>
      </c>
      <c r="K8343" s="42">
        <v>784100.987505086</v>
      </c>
      <c r="N8343" s="43"/>
    </row>
    <row r="8344" spans="1:14" x14ac:dyDescent="0.3">
      <c r="A8344" s="10" t="s">
        <v>9</v>
      </c>
      <c r="B8344" s="10" t="s">
        <v>253</v>
      </c>
      <c r="C8344" s="10" t="s">
        <v>4800</v>
      </c>
      <c r="D8344" s="10" t="s">
        <v>5724</v>
      </c>
      <c r="E8344" s="11" t="s">
        <v>6822</v>
      </c>
      <c r="F8344" s="10" t="s">
        <v>416</v>
      </c>
      <c r="G8344" s="11" t="s">
        <v>417</v>
      </c>
      <c r="H8344" s="42">
        <v>3285412.2179</v>
      </c>
      <c r="I8344" s="42">
        <v>2303.24509039639</v>
      </c>
      <c r="J8344" s="42">
        <v>187888.302613557</v>
      </c>
      <c r="K8344" s="42">
        <v>190191.54770395401</v>
      </c>
      <c r="N8344" s="43"/>
    </row>
    <row r="8345" spans="1:14" x14ac:dyDescent="0.3">
      <c r="A8345" s="10" t="s">
        <v>9</v>
      </c>
      <c r="B8345" s="10" t="s">
        <v>253</v>
      </c>
      <c r="C8345" s="10" t="s">
        <v>4800</v>
      </c>
      <c r="D8345" s="10" t="s">
        <v>5726</v>
      </c>
      <c r="E8345" s="11" t="s">
        <v>6823</v>
      </c>
      <c r="F8345" s="10" t="s">
        <v>13</v>
      </c>
      <c r="G8345" s="11" t="s">
        <v>415</v>
      </c>
      <c r="H8345" s="42">
        <v>0</v>
      </c>
      <c r="I8345" s="42">
        <v>0</v>
      </c>
      <c r="J8345" s="42">
        <v>0</v>
      </c>
      <c r="K8345" s="42">
        <v>0</v>
      </c>
      <c r="N8345" s="43"/>
    </row>
    <row r="8346" spans="1:14" x14ac:dyDescent="0.3">
      <c r="A8346" s="10" t="s">
        <v>9</v>
      </c>
      <c r="B8346" s="10" t="s">
        <v>253</v>
      </c>
      <c r="C8346" s="10" t="s">
        <v>4800</v>
      </c>
      <c r="D8346" s="10" t="s">
        <v>5726</v>
      </c>
      <c r="E8346" s="11" t="s">
        <v>6823</v>
      </c>
      <c r="F8346" s="10" t="s">
        <v>416</v>
      </c>
      <c r="G8346" s="11" t="s">
        <v>417</v>
      </c>
      <c r="H8346" s="42">
        <v>5819119.1918000001</v>
      </c>
      <c r="I8346" s="42">
        <v>4824.1247059318903</v>
      </c>
      <c r="J8346" s="42">
        <v>266515.95973247802</v>
      </c>
      <c r="K8346" s="42">
        <v>271340.08443841001</v>
      </c>
      <c r="N8346" s="43"/>
    </row>
    <row r="8347" spans="1:14" x14ac:dyDescent="0.3">
      <c r="A8347" s="10" t="s">
        <v>9</v>
      </c>
      <c r="B8347" s="10" t="s">
        <v>253</v>
      </c>
      <c r="C8347" s="10" t="s">
        <v>4806</v>
      </c>
      <c r="D8347" s="10" t="s">
        <v>6824</v>
      </c>
      <c r="E8347" s="11" t="s">
        <v>6825</v>
      </c>
      <c r="F8347" s="10" t="s">
        <v>6826</v>
      </c>
      <c r="G8347" s="11" t="s">
        <v>6827</v>
      </c>
      <c r="H8347" s="42">
        <v>132232.28049999999</v>
      </c>
      <c r="I8347" s="42">
        <v>43.685099549211102</v>
      </c>
      <c r="J8347" s="42">
        <v>0</v>
      </c>
      <c r="K8347" s="42">
        <v>43.685099549211102</v>
      </c>
      <c r="N8347" s="43"/>
    </row>
    <row r="8348" spans="1:14" x14ac:dyDescent="0.3">
      <c r="A8348" s="10" t="s">
        <v>9</v>
      </c>
      <c r="B8348" s="10" t="s">
        <v>253</v>
      </c>
      <c r="C8348" s="10" t="s">
        <v>4806</v>
      </c>
      <c r="D8348" s="10" t="s">
        <v>6824</v>
      </c>
      <c r="E8348" s="11" t="s">
        <v>6825</v>
      </c>
      <c r="F8348" s="10" t="s">
        <v>4909</v>
      </c>
      <c r="G8348" s="11" t="s">
        <v>4910</v>
      </c>
      <c r="H8348" s="42">
        <v>81530.500499999995</v>
      </c>
      <c r="I8348" s="42">
        <v>26.934936138241898</v>
      </c>
      <c r="J8348" s="42">
        <v>0</v>
      </c>
      <c r="K8348" s="42">
        <v>26.934936138241898</v>
      </c>
      <c r="N8348" s="43"/>
    </row>
    <row r="8349" spans="1:14" x14ac:dyDescent="0.3">
      <c r="A8349" s="10" t="s">
        <v>9</v>
      </c>
      <c r="B8349" s="10" t="s">
        <v>253</v>
      </c>
      <c r="C8349" s="10" t="s">
        <v>4806</v>
      </c>
      <c r="D8349" s="10" t="s">
        <v>6828</v>
      </c>
      <c r="E8349" s="11" t="s">
        <v>6829</v>
      </c>
      <c r="F8349" s="10" t="s">
        <v>4809</v>
      </c>
      <c r="G8349" s="11" t="s">
        <v>4810</v>
      </c>
      <c r="H8349" s="42">
        <v>0</v>
      </c>
      <c r="I8349" s="42">
        <v>0</v>
      </c>
      <c r="J8349" s="42">
        <v>0</v>
      </c>
      <c r="K8349" s="42">
        <v>0</v>
      </c>
      <c r="N8349" s="43"/>
    </row>
    <row r="8350" spans="1:14" x14ac:dyDescent="0.3">
      <c r="A8350" s="10" t="s">
        <v>9</v>
      </c>
      <c r="B8350" s="10" t="s">
        <v>253</v>
      </c>
      <c r="C8350" s="10" t="s">
        <v>4806</v>
      </c>
      <c r="D8350" s="10" t="s">
        <v>5980</v>
      </c>
      <c r="E8350" s="11" t="s">
        <v>6830</v>
      </c>
      <c r="F8350" s="10" t="s">
        <v>4899</v>
      </c>
      <c r="G8350" s="11" t="s">
        <v>4900</v>
      </c>
      <c r="H8350" s="42">
        <v>638838.5183</v>
      </c>
      <c r="I8350" s="42">
        <v>516.72557827523804</v>
      </c>
      <c r="J8350" s="42">
        <v>30405.146486096099</v>
      </c>
      <c r="K8350" s="42">
        <v>30921.872064371299</v>
      </c>
      <c r="N8350" s="43"/>
    </row>
    <row r="8351" spans="1:14" x14ac:dyDescent="0.3">
      <c r="A8351" s="10" t="s">
        <v>9</v>
      </c>
      <c r="B8351" s="10" t="s">
        <v>253</v>
      </c>
      <c r="C8351" s="10" t="s">
        <v>4806</v>
      </c>
      <c r="D8351" s="10" t="s">
        <v>5980</v>
      </c>
      <c r="E8351" s="11" t="s">
        <v>6830</v>
      </c>
      <c r="F8351" s="10" t="s">
        <v>4903</v>
      </c>
      <c r="G8351" s="11" t="s">
        <v>4904</v>
      </c>
      <c r="H8351" s="42">
        <v>329401.11090000003</v>
      </c>
      <c r="I8351" s="42">
        <v>266.43662629816998</v>
      </c>
      <c r="J8351" s="42">
        <v>15677.653656893301</v>
      </c>
      <c r="K8351" s="42">
        <v>15944.090283191499</v>
      </c>
      <c r="N8351" s="43"/>
    </row>
    <row r="8352" spans="1:14" x14ac:dyDescent="0.3">
      <c r="A8352" s="10" t="s">
        <v>9</v>
      </c>
      <c r="B8352" s="10" t="s">
        <v>261</v>
      </c>
      <c r="C8352" s="10" t="s">
        <v>4722</v>
      </c>
      <c r="D8352" s="10" t="s">
        <v>4723</v>
      </c>
      <c r="E8352" s="11" t="s">
        <v>6831</v>
      </c>
      <c r="F8352" s="10" t="s">
        <v>416</v>
      </c>
      <c r="G8352" s="11" t="s">
        <v>417</v>
      </c>
      <c r="H8352" s="42">
        <v>9373194.9035999998</v>
      </c>
      <c r="I8352" s="42">
        <v>13795.6461191699</v>
      </c>
      <c r="J8352" s="42">
        <v>267444.55451704399</v>
      </c>
      <c r="K8352" s="42">
        <v>281240.20063621399</v>
      </c>
      <c r="N8352" s="43"/>
    </row>
    <row r="8353" spans="1:14" x14ac:dyDescent="0.3">
      <c r="A8353" s="10" t="s">
        <v>9</v>
      </c>
      <c r="B8353" s="10" t="s">
        <v>261</v>
      </c>
      <c r="C8353" s="10" t="s">
        <v>4722</v>
      </c>
      <c r="D8353" s="10" t="s">
        <v>4723</v>
      </c>
      <c r="E8353" s="11" t="s">
        <v>6831</v>
      </c>
      <c r="F8353" s="10" t="s">
        <v>4725</v>
      </c>
      <c r="G8353" s="11" t="s">
        <v>4726</v>
      </c>
      <c r="H8353" s="42">
        <v>401458.99959999998</v>
      </c>
      <c r="I8353" s="42">
        <v>590.87497344675603</v>
      </c>
      <c r="J8353" s="42">
        <v>11454.794699985099</v>
      </c>
      <c r="K8353" s="42">
        <v>12045.669673431899</v>
      </c>
      <c r="N8353" s="43"/>
    </row>
    <row r="8354" spans="1:14" x14ac:dyDescent="0.3">
      <c r="A8354" s="10" t="s">
        <v>9</v>
      </c>
      <c r="B8354" s="10" t="s">
        <v>261</v>
      </c>
      <c r="C8354" s="10" t="s">
        <v>4722</v>
      </c>
      <c r="D8354" s="10" t="s">
        <v>4723</v>
      </c>
      <c r="E8354" s="11" t="s">
        <v>6831</v>
      </c>
      <c r="F8354" s="10" t="s">
        <v>4729</v>
      </c>
      <c r="G8354" s="11" t="s">
        <v>4730</v>
      </c>
      <c r="H8354" s="42">
        <v>0</v>
      </c>
      <c r="I8354" s="42">
        <v>0</v>
      </c>
      <c r="J8354" s="42">
        <v>0</v>
      </c>
      <c r="K8354" s="42">
        <v>0</v>
      </c>
      <c r="N8354" s="43"/>
    </row>
    <row r="8355" spans="1:14" x14ac:dyDescent="0.3">
      <c r="A8355" s="10" t="s">
        <v>9</v>
      </c>
      <c r="B8355" s="10" t="s">
        <v>261</v>
      </c>
      <c r="C8355" s="10" t="s">
        <v>4722</v>
      </c>
      <c r="D8355" s="10" t="s">
        <v>4723</v>
      </c>
      <c r="E8355" s="11" t="s">
        <v>6831</v>
      </c>
      <c r="F8355" s="10" t="s">
        <v>4731</v>
      </c>
      <c r="G8355" s="11" t="s">
        <v>4732</v>
      </c>
      <c r="H8355" s="42">
        <v>0</v>
      </c>
      <c r="I8355" s="42">
        <v>0</v>
      </c>
      <c r="J8355" s="42">
        <v>0</v>
      </c>
      <c r="K8355" s="42">
        <v>0</v>
      </c>
      <c r="N8355" s="43"/>
    </row>
    <row r="8356" spans="1:14" x14ac:dyDescent="0.3">
      <c r="A8356" s="10" t="s">
        <v>9</v>
      </c>
      <c r="B8356" s="10" t="s">
        <v>261</v>
      </c>
      <c r="C8356" s="10" t="s">
        <v>4722</v>
      </c>
      <c r="D8356" s="10" t="s">
        <v>4723</v>
      </c>
      <c r="E8356" s="11" t="s">
        <v>6831</v>
      </c>
      <c r="F8356" s="10" t="s">
        <v>4733</v>
      </c>
      <c r="G8356" s="11" t="s">
        <v>4734</v>
      </c>
      <c r="H8356" s="42">
        <v>1726079.7568000001</v>
      </c>
      <c r="I8356" s="42">
        <v>2540.4769389739699</v>
      </c>
      <c r="J8356" s="42">
        <v>49250.083492689802</v>
      </c>
      <c r="K8356" s="42">
        <v>51790.560431663704</v>
      </c>
      <c r="N8356" s="43"/>
    </row>
    <row r="8357" spans="1:14" x14ac:dyDescent="0.3">
      <c r="A8357" s="10" t="s">
        <v>9</v>
      </c>
      <c r="B8357" s="10" t="s">
        <v>261</v>
      </c>
      <c r="C8357" s="10" t="s">
        <v>4722</v>
      </c>
      <c r="D8357" s="10" t="s">
        <v>4723</v>
      </c>
      <c r="E8357" s="11" t="s">
        <v>6831</v>
      </c>
      <c r="F8357" s="10" t="s">
        <v>4735</v>
      </c>
      <c r="G8357" s="11" t="s">
        <v>4736</v>
      </c>
      <c r="H8357" s="42">
        <v>300609.3958</v>
      </c>
      <c r="I8357" s="42">
        <v>442.44261296737699</v>
      </c>
      <c r="J8357" s="42">
        <v>8577.2617318729408</v>
      </c>
      <c r="K8357" s="42">
        <v>9019.7043448403092</v>
      </c>
      <c r="N8357" s="43"/>
    </row>
    <row r="8358" spans="1:14" x14ac:dyDescent="0.3">
      <c r="A8358" s="10" t="s">
        <v>9</v>
      </c>
      <c r="B8358" s="10" t="s">
        <v>261</v>
      </c>
      <c r="C8358" s="10" t="s">
        <v>4722</v>
      </c>
      <c r="D8358" s="10" t="s">
        <v>4723</v>
      </c>
      <c r="E8358" s="11" t="s">
        <v>6831</v>
      </c>
      <c r="F8358" s="10" t="s">
        <v>4741</v>
      </c>
      <c r="G8358" s="11" t="s">
        <v>4742</v>
      </c>
      <c r="H8358" s="42">
        <v>382064.84490000003</v>
      </c>
      <c r="I8358" s="42">
        <v>562.33028873918295</v>
      </c>
      <c r="J8358" s="42">
        <v>10901.4229753482</v>
      </c>
      <c r="K8358" s="42">
        <v>11463.7532640874</v>
      </c>
      <c r="N8358" s="43"/>
    </row>
    <row r="8359" spans="1:14" x14ac:dyDescent="0.3">
      <c r="A8359" s="10" t="s">
        <v>9</v>
      </c>
      <c r="B8359" s="10" t="s">
        <v>261</v>
      </c>
      <c r="C8359" s="10" t="s">
        <v>4743</v>
      </c>
      <c r="D8359" s="10" t="s">
        <v>4744</v>
      </c>
      <c r="E8359" s="11" t="s">
        <v>6832</v>
      </c>
      <c r="F8359" s="10" t="s">
        <v>416</v>
      </c>
      <c r="G8359" s="11" t="s">
        <v>417</v>
      </c>
      <c r="H8359" s="42">
        <v>12956.7268</v>
      </c>
      <c r="I8359" s="42">
        <v>13.0486527544602</v>
      </c>
      <c r="J8359" s="42">
        <v>58.217337141677298</v>
      </c>
      <c r="K8359" s="42">
        <v>71.265989896137498</v>
      </c>
      <c r="N8359" s="43"/>
    </row>
    <row r="8360" spans="1:14" x14ac:dyDescent="0.3">
      <c r="A8360" s="10" t="s">
        <v>9</v>
      </c>
      <c r="B8360" s="10" t="s">
        <v>261</v>
      </c>
      <c r="C8360" s="10" t="s">
        <v>4743</v>
      </c>
      <c r="D8360" s="10" t="s">
        <v>4744</v>
      </c>
      <c r="E8360" s="11" t="s">
        <v>6832</v>
      </c>
      <c r="F8360" s="10" t="s">
        <v>4746</v>
      </c>
      <c r="G8360" s="11" t="s">
        <v>4747</v>
      </c>
      <c r="H8360" s="42">
        <v>7969.2002000000002</v>
      </c>
      <c r="I8360" s="42">
        <v>8.0257403970947792</v>
      </c>
      <c r="J8360" s="42">
        <v>35.807316149901901</v>
      </c>
      <c r="K8360" s="42">
        <v>43.833056546996701</v>
      </c>
      <c r="N8360" s="43"/>
    </row>
    <row r="8361" spans="1:14" x14ac:dyDescent="0.3">
      <c r="A8361" s="10" t="s">
        <v>9</v>
      </c>
      <c r="B8361" s="10" t="s">
        <v>261</v>
      </c>
      <c r="C8361" s="10" t="s">
        <v>4743</v>
      </c>
      <c r="D8361" s="10" t="s">
        <v>4750</v>
      </c>
      <c r="E8361" s="11" t="s">
        <v>6833</v>
      </c>
      <c r="F8361" s="10" t="s">
        <v>13</v>
      </c>
      <c r="G8361" s="11" t="s">
        <v>415</v>
      </c>
      <c r="H8361" s="42">
        <v>0</v>
      </c>
      <c r="I8361" s="42">
        <v>0</v>
      </c>
      <c r="J8361" s="42">
        <v>0</v>
      </c>
      <c r="K8361" s="42">
        <v>0</v>
      </c>
      <c r="N8361" s="43"/>
    </row>
    <row r="8362" spans="1:14" x14ac:dyDescent="0.3">
      <c r="A8362" s="10" t="s">
        <v>9</v>
      </c>
      <c r="B8362" s="10" t="s">
        <v>261</v>
      </c>
      <c r="C8362" s="10" t="s">
        <v>4743</v>
      </c>
      <c r="D8362" s="10" t="s">
        <v>4750</v>
      </c>
      <c r="E8362" s="11" t="s">
        <v>6833</v>
      </c>
      <c r="F8362" s="10" t="s">
        <v>416</v>
      </c>
      <c r="G8362" s="11" t="s">
        <v>417</v>
      </c>
      <c r="H8362" s="42">
        <v>119660.8297</v>
      </c>
      <c r="I8362" s="42">
        <v>91.922904804901904</v>
      </c>
      <c r="J8362" s="42">
        <v>5903.4011024562096</v>
      </c>
      <c r="K8362" s="42">
        <v>5995.3240072611097</v>
      </c>
      <c r="N8362" s="43"/>
    </row>
    <row r="8363" spans="1:14" x14ac:dyDescent="0.3">
      <c r="A8363" s="10" t="s">
        <v>9</v>
      </c>
      <c r="B8363" s="10" t="s">
        <v>261</v>
      </c>
      <c r="C8363" s="10" t="s">
        <v>4743</v>
      </c>
      <c r="D8363" s="10" t="s">
        <v>4750</v>
      </c>
      <c r="E8363" s="11" t="s">
        <v>6833</v>
      </c>
      <c r="F8363" s="10" t="s">
        <v>4746</v>
      </c>
      <c r="G8363" s="11" t="s">
        <v>4747</v>
      </c>
      <c r="H8363" s="42">
        <v>111683.4411</v>
      </c>
      <c r="I8363" s="42">
        <v>85.7947111512417</v>
      </c>
      <c r="J8363" s="42">
        <v>5509.8410289591302</v>
      </c>
      <c r="K8363" s="42">
        <v>5595.6357401103696</v>
      </c>
      <c r="N8363" s="43"/>
    </row>
    <row r="8364" spans="1:14" x14ac:dyDescent="0.3">
      <c r="A8364" s="10" t="s">
        <v>9</v>
      </c>
      <c r="B8364" s="10" t="s">
        <v>261</v>
      </c>
      <c r="C8364" s="10" t="s">
        <v>4743</v>
      </c>
      <c r="D8364" s="10" t="s">
        <v>4750</v>
      </c>
      <c r="E8364" s="11" t="s">
        <v>6833</v>
      </c>
      <c r="F8364" s="10" t="s">
        <v>4748</v>
      </c>
      <c r="G8364" s="11" t="s">
        <v>4749</v>
      </c>
      <c r="H8364" s="42">
        <v>340005.10009999998</v>
      </c>
      <c r="I8364" s="42">
        <v>113.536959290425</v>
      </c>
      <c r="J8364" s="42">
        <v>12.006775073914</v>
      </c>
      <c r="K8364" s="42">
        <v>125.543734364339</v>
      </c>
      <c r="N8364" s="43"/>
    </row>
    <row r="8365" spans="1:14" x14ac:dyDescent="0.3">
      <c r="A8365" s="10" t="s">
        <v>9</v>
      </c>
      <c r="B8365" s="10" t="s">
        <v>261</v>
      </c>
      <c r="C8365" s="10" t="s">
        <v>4743</v>
      </c>
      <c r="D8365" s="10" t="s">
        <v>4750</v>
      </c>
      <c r="E8365" s="11" t="s">
        <v>6833</v>
      </c>
      <c r="F8365" s="10" t="s">
        <v>4760</v>
      </c>
      <c r="G8365" s="11" t="s">
        <v>4761</v>
      </c>
      <c r="H8365" s="42">
        <v>272498.03419999999</v>
      </c>
      <c r="I8365" s="42">
        <v>90.994512167386802</v>
      </c>
      <c r="J8365" s="42">
        <v>9.6228633158972006</v>
      </c>
      <c r="K8365" s="42">
        <v>100.61737548328399</v>
      </c>
      <c r="N8365" s="43"/>
    </row>
    <row r="8366" spans="1:14" x14ac:dyDescent="0.3">
      <c r="A8366" s="10" t="s">
        <v>9</v>
      </c>
      <c r="B8366" s="10" t="s">
        <v>261</v>
      </c>
      <c r="C8366" s="10" t="s">
        <v>4743</v>
      </c>
      <c r="D8366" s="10" t="s">
        <v>4752</v>
      </c>
      <c r="E8366" s="11" t="s">
        <v>4947</v>
      </c>
      <c r="F8366" s="10" t="s">
        <v>416</v>
      </c>
      <c r="G8366" s="11" t="s">
        <v>417</v>
      </c>
      <c r="H8366" s="42">
        <v>10721.9727</v>
      </c>
      <c r="I8366" s="42">
        <v>35.067262427745703</v>
      </c>
      <c r="J8366" s="42">
        <v>0</v>
      </c>
      <c r="K8366" s="42">
        <v>35.067262427745703</v>
      </c>
      <c r="N8366" s="43"/>
    </row>
    <row r="8367" spans="1:14" x14ac:dyDescent="0.3">
      <c r="A8367" s="10" t="s">
        <v>9</v>
      </c>
      <c r="B8367" s="10" t="s">
        <v>261</v>
      </c>
      <c r="C8367" s="10" t="s">
        <v>4743</v>
      </c>
      <c r="D8367" s="10" t="s">
        <v>4752</v>
      </c>
      <c r="E8367" s="11" t="s">
        <v>4947</v>
      </c>
      <c r="F8367" s="10" t="s">
        <v>4746</v>
      </c>
      <c r="G8367" s="11" t="s">
        <v>4747</v>
      </c>
      <c r="H8367" s="42">
        <v>3905.3543</v>
      </c>
      <c r="I8367" s="42">
        <v>12.772843930635799</v>
      </c>
      <c r="J8367" s="42">
        <v>0</v>
      </c>
      <c r="K8367" s="42">
        <v>12.772843930635799</v>
      </c>
      <c r="N8367" s="43"/>
    </row>
    <row r="8368" spans="1:14" x14ac:dyDescent="0.3">
      <c r="A8368" s="10" t="s">
        <v>9</v>
      </c>
      <c r="B8368" s="10" t="s">
        <v>261</v>
      </c>
      <c r="C8368" s="10" t="s">
        <v>4743</v>
      </c>
      <c r="D8368" s="10" t="s">
        <v>4756</v>
      </c>
      <c r="E8368" s="11" t="s">
        <v>6834</v>
      </c>
      <c r="F8368" s="10" t="s">
        <v>416</v>
      </c>
      <c r="G8368" s="11" t="s">
        <v>417</v>
      </c>
      <c r="H8368" s="42">
        <v>19436.0844</v>
      </c>
      <c r="I8368" s="42">
        <v>57.223840910235403</v>
      </c>
      <c r="J8368" s="42">
        <v>692.87243187994204</v>
      </c>
      <c r="K8368" s="42">
        <v>750.09627279017695</v>
      </c>
      <c r="N8368" s="43"/>
    </row>
    <row r="8369" spans="1:14" x14ac:dyDescent="0.3">
      <c r="A8369" s="10" t="s">
        <v>9</v>
      </c>
      <c r="B8369" s="10" t="s">
        <v>261</v>
      </c>
      <c r="C8369" s="10" t="s">
        <v>4743</v>
      </c>
      <c r="D8369" s="10" t="s">
        <v>4756</v>
      </c>
      <c r="E8369" s="11" t="s">
        <v>6834</v>
      </c>
      <c r="F8369" s="10" t="s">
        <v>4746</v>
      </c>
      <c r="G8369" s="11" t="s">
        <v>4747</v>
      </c>
      <c r="H8369" s="42">
        <v>3973.9205999999999</v>
      </c>
      <c r="I8369" s="42">
        <v>11.700041821795301</v>
      </c>
      <c r="J8369" s="42">
        <v>141.66536711299901</v>
      </c>
      <c r="K8369" s="42">
        <v>153.365408934795</v>
      </c>
      <c r="N8369" s="43"/>
    </row>
    <row r="8370" spans="1:14" x14ac:dyDescent="0.3">
      <c r="A8370" s="10" t="s">
        <v>9</v>
      </c>
      <c r="B8370" s="10" t="s">
        <v>261</v>
      </c>
      <c r="C8370" s="10" t="s">
        <v>4743</v>
      </c>
      <c r="D8370" s="10" t="s">
        <v>4756</v>
      </c>
      <c r="E8370" s="11" t="s">
        <v>6834</v>
      </c>
      <c r="F8370" s="10" t="s">
        <v>4748</v>
      </c>
      <c r="G8370" s="11" t="s">
        <v>4749</v>
      </c>
      <c r="H8370" s="42">
        <v>9031.8078999999998</v>
      </c>
      <c r="I8370" s="42">
        <v>13.2844031451036</v>
      </c>
      <c r="J8370" s="42">
        <v>77.182147711905898</v>
      </c>
      <c r="K8370" s="42">
        <v>90.466550857009494</v>
      </c>
      <c r="N8370" s="43"/>
    </row>
    <row r="8371" spans="1:14" x14ac:dyDescent="0.3">
      <c r="A8371" s="10" t="s">
        <v>9</v>
      </c>
      <c r="B8371" s="10" t="s">
        <v>261</v>
      </c>
      <c r="C8371" s="10" t="s">
        <v>4743</v>
      </c>
      <c r="D8371" s="10" t="s">
        <v>4756</v>
      </c>
      <c r="E8371" s="11" t="s">
        <v>6834</v>
      </c>
      <c r="F8371" s="10" t="s">
        <v>4817</v>
      </c>
      <c r="G8371" s="11" t="s">
        <v>4818</v>
      </c>
      <c r="H8371" s="42">
        <v>175842.0239</v>
      </c>
      <c r="I8371" s="42">
        <v>258.63662616154397</v>
      </c>
      <c r="J8371" s="42">
        <v>0</v>
      </c>
      <c r="K8371" s="42">
        <v>258.63662616154397</v>
      </c>
      <c r="N8371" s="43"/>
    </row>
    <row r="8372" spans="1:14" x14ac:dyDescent="0.3">
      <c r="A8372" s="10" t="s">
        <v>9</v>
      </c>
      <c r="B8372" s="10" t="s">
        <v>261</v>
      </c>
      <c r="C8372" s="10" t="s">
        <v>4743</v>
      </c>
      <c r="D8372" s="10" t="s">
        <v>4756</v>
      </c>
      <c r="E8372" s="11" t="s">
        <v>6834</v>
      </c>
      <c r="F8372" s="10" t="s">
        <v>4760</v>
      </c>
      <c r="G8372" s="11" t="s">
        <v>4761</v>
      </c>
      <c r="H8372" s="42">
        <v>14253.9907</v>
      </c>
      <c r="I8372" s="42">
        <v>20.965432451751301</v>
      </c>
      <c r="J8372" s="42">
        <v>121.808792360496</v>
      </c>
      <c r="K8372" s="42">
        <v>142.77422481224701</v>
      </c>
      <c r="N8372" s="43"/>
    </row>
    <row r="8373" spans="1:14" x14ac:dyDescent="0.3">
      <c r="A8373" s="10" t="s">
        <v>9</v>
      </c>
      <c r="B8373" s="10" t="s">
        <v>261</v>
      </c>
      <c r="C8373" s="10" t="s">
        <v>4743</v>
      </c>
      <c r="D8373" s="10" t="s">
        <v>4756</v>
      </c>
      <c r="E8373" s="11" t="s">
        <v>6834</v>
      </c>
      <c r="F8373" s="10" t="s">
        <v>4764</v>
      </c>
      <c r="G8373" s="11" t="s">
        <v>4765</v>
      </c>
      <c r="H8373" s="42">
        <v>7961.6885000000002</v>
      </c>
      <c r="I8373" s="42">
        <v>11.710421729807001</v>
      </c>
      <c r="J8373" s="42">
        <v>68.037343480637404</v>
      </c>
      <c r="K8373" s="42">
        <v>79.747765210444399</v>
      </c>
      <c r="N8373" s="43"/>
    </row>
    <row r="8374" spans="1:14" x14ac:dyDescent="0.3">
      <c r="A8374" s="10" t="s">
        <v>9</v>
      </c>
      <c r="B8374" s="10" t="s">
        <v>261</v>
      </c>
      <c r="C8374" s="10" t="s">
        <v>4743</v>
      </c>
      <c r="D8374" s="10" t="s">
        <v>4758</v>
      </c>
      <c r="E8374" s="11" t="s">
        <v>6835</v>
      </c>
      <c r="F8374" s="10" t="s">
        <v>416</v>
      </c>
      <c r="G8374" s="11" t="s">
        <v>417</v>
      </c>
      <c r="H8374" s="42">
        <v>24661.358</v>
      </c>
      <c r="I8374" s="42">
        <v>43.896130322949404</v>
      </c>
      <c r="J8374" s="42">
        <v>0</v>
      </c>
      <c r="K8374" s="42">
        <v>43.896130322949404</v>
      </c>
      <c r="N8374" s="43"/>
    </row>
    <row r="8375" spans="1:14" x14ac:dyDescent="0.3">
      <c r="A8375" s="10" t="s">
        <v>9</v>
      </c>
      <c r="B8375" s="10" t="s">
        <v>261</v>
      </c>
      <c r="C8375" s="10" t="s">
        <v>4743</v>
      </c>
      <c r="D8375" s="10" t="s">
        <v>4758</v>
      </c>
      <c r="E8375" s="11" t="s">
        <v>6835</v>
      </c>
      <c r="F8375" s="10" t="s">
        <v>4746</v>
      </c>
      <c r="G8375" s="11" t="s">
        <v>4747</v>
      </c>
      <c r="H8375" s="42">
        <v>1477.6433999999999</v>
      </c>
      <c r="I8375" s="42">
        <v>2.6301400400114301</v>
      </c>
      <c r="J8375" s="42">
        <v>0</v>
      </c>
      <c r="K8375" s="42">
        <v>2.6301400400114301</v>
      </c>
      <c r="N8375" s="43"/>
    </row>
    <row r="8376" spans="1:14" x14ac:dyDescent="0.3">
      <c r="A8376" s="10" t="s">
        <v>9</v>
      </c>
      <c r="B8376" s="10" t="s">
        <v>261</v>
      </c>
      <c r="C8376" s="10" t="s">
        <v>4743</v>
      </c>
      <c r="D8376" s="10" t="s">
        <v>4758</v>
      </c>
      <c r="E8376" s="11" t="s">
        <v>6835</v>
      </c>
      <c r="F8376" s="10" t="s">
        <v>4748</v>
      </c>
      <c r="G8376" s="11" t="s">
        <v>4749</v>
      </c>
      <c r="H8376" s="42">
        <v>32049.574799999999</v>
      </c>
      <c r="I8376" s="42">
        <v>57.046830523006598</v>
      </c>
      <c r="J8376" s="42">
        <v>0</v>
      </c>
      <c r="K8376" s="42">
        <v>57.046830523006598</v>
      </c>
      <c r="N8376" s="43"/>
    </row>
    <row r="8377" spans="1:14" x14ac:dyDescent="0.3">
      <c r="A8377" s="10" t="s">
        <v>9</v>
      </c>
      <c r="B8377" s="10" t="s">
        <v>261</v>
      </c>
      <c r="C8377" s="10" t="s">
        <v>4743</v>
      </c>
      <c r="D8377" s="10" t="s">
        <v>4758</v>
      </c>
      <c r="E8377" s="11" t="s">
        <v>6835</v>
      </c>
      <c r="F8377" s="10" t="s">
        <v>4754</v>
      </c>
      <c r="G8377" s="11" t="s">
        <v>4755</v>
      </c>
      <c r="H8377" s="42">
        <v>19922.708600000002</v>
      </c>
      <c r="I8377" s="42">
        <v>35.461543298085203</v>
      </c>
      <c r="J8377" s="42">
        <v>0</v>
      </c>
      <c r="K8377" s="42">
        <v>35.461543298085203</v>
      </c>
      <c r="N8377" s="43"/>
    </row>
    <row r="8378" spans="1:14" x14ac:dyDescent="0.3">
      <c r="A8378" s="10" t="s">
        <v>9</v>
      </c>
      <c r="B8378" s="10" t="s">
        <v>261</v>
      </c>
      <c r="C8378" s="10" t="s">
        <v>4743</v>
      </c>
      <c r="D8378" s="10" t="s">
        <v>4762</v>
      </c>
      <c r="E8378" s="11" t="s">
        <v>6836</v>
      </c>
      <c r="F8378" s="10" t="s">
        <v>416</v>
      </c>
      <c r="G8378" s="11" t="s">
        <v>417</v>
      </c>
      <c r="H8378" s="42">
        <v>48727.675499999998</v>
      </c>
      <c r="I8378" s="42">
        <v>67.845152925923699</v>
      </c>
      <c r="J8378" s="42">
        <v>21.596379279863299</v>
      </c>
      <c r="K8378" s="42">
        <v>89.441532205786999</v>
      </c>
      <c r="N8378" s="43"/>
    </row>
    <row r="8379" spans="1:14" x14ac:dyDescent="0.3">
      <c r="A8379" s="10" t="s">
        <v>9</v>
      </c>
      <c r="B8379" s="10" t="s">
        <v>261</v>
      </c>
      <c r="C8379" s="10" t="s">
        <v>4743</v>
      </c>
      <c r="D8379" s="10" t="s">
        <v>4762</v>
      </c>
      <c r="E8379" s="11" t="s">
        <v>6836</v>
      </c>
      <c r="F8379" s="10" t="s">
        <v>4746</v>
      </c>
      <c r="G8379" s="11" t="s">
        <v>4747</v>
      </c>
      <c r="H8379" s="42">
        <v>17719.154699999999</v>
      </c>
      <c r="I8379" s="42">
        <v>24.670964700335901</v>
      </c>
      <c r="J8379" s="42">
        <v>7.85322882904119</v>
      </c>
      <c r="K8379" s="42">
        <v>32.524193529377101</v>
      </c>
      <c r="N8379" s="43"/>
    </row>
    <row r="8380" spans="1:14" x14ac:dyDescent="0.3">
      <c r="A8380" s="10" t="s">
        <v>9</v>
      </c>
      <c r="B8380" s="10" t="s">
        <v>261</v>
      </c>
      <c r="C8380" s="10" t="s">
        <v>4743</v>
      </c>
      <c r="D8380" s="10" t="s">
        <v>4762</v>
      </c>
      <c r="E8380" s="11" t="s">
        <v>6836</v>
      </c>
      <c r="F8380" s="10" t="s">
        <v>4748</v>
      </c>
      <c r="G8380" s="11" t="s">
        <v>4749</v>
      </c>
      <c r="H8380" s="42">
        <v>305286.27010000002</v>
      </c>
      <c r="I8380" s="42">
        <v>425.06016264953701</v>
      </c>
      <c r="J8380" s="42">
        <v>135.30458836702201</v>
      </c>
      <c r="K8380" s="42">
        <v>560.36475101655901</v>
      </c>
      <c r="N8380" s="43"/>
    </row>
    <row r="8381" spans="1:14" x14ac:dyDescent="0.3">
      <c r="A8381" s="10" t="s">
        <v>9</v>
      </c>
      <c r="B8381" s="10" t="s">
        <v>261</v>
      </c>
      <c r="C8381" s="10" t="s">
        <v>4743</v>
      </c>
      <c r="D8381" s="10" t="s">
        <v>4766</v>
      </c>
      <c r="E8381" s="11" t="s">
        <v>6837</v>
      </c>
      <c r="F8381" s="10" t="s">
        <v>416</v>
      </c>
      <c r="G8381" s="11" t="s">
        <v>417</v>
      </c>
      <c r="H8381" s="42">
        <v>9033.2553000000007</v>
      </c>
      <c r="I8381" s="42">
        <v>1.27973778307509</v>
      </c>
      <c r="J8381" s="42">
        <v>0</v>
      </c>
      <c r="K8381" s="42">
        <v>1.27973778307509</v>
      </c>
      <c r="N8381" s="43"/>
    </row>
    <row r="8382" spans="1:14" x14ac:dyDescent="0.3">
      <c r="A8382" s="10" t="s">
        <v>9</v>
      </c>
      <c r="B8382" s="10" t="s">
        <v>261</v>
      </c>
      <c r="C8382" s="10" t="s">
        <v>4743</v>
      </c>
      <c r="D8382" s="10" t="s">
        <v>4766</v>
      </c>
      <c r="E8382" s="11" t="s">
        <v>6837</v>
      </c>
      <c r="F8382" s="10" t="s">
        <v>4746</v>
      </c>
      <c r="G8382" s="11" t="s">
        <v>4747</v>
      </c>
      <c r="H8382" s="42">
        <v>1987.3162</v>
      </c>
      <c r="I8382" s="42">
        <v>0.28154231227651999</v>
      </c>
      <c r="J8382" s="42">
        <v>0</v>
      </c>
      <c r="K8382" s="42">
        <v>0.28154231227651999</v>
      </c>
      <c r="N8382" s="43"/>
    </row>
    <row r="8383" spans="1:14" x14ac:dyDescent="0.3">
      <c r="A8383" s="10" t="s">
        <v>9</v>
      </c>
      <c r="B8383" s="10" t="s">
        <v>261</v>
      </c>
      <c r="C8383" s="10" t="s">
        <v>4743</v>
      </c>
      <c r="D8383" s="10" t="s">
        <v>4766</v>
      </c>
      <c r="E8383" s="11" t="s">
        <v>6837</v>
      </c>
      <c r="F8383" s="10" t="s">
        <v>4748</v>
      </c>
      <c r="G8383" s="11" t="s">
        <v>4749</v>
      </c>
      <c r="H8383" s="42">
        <v>13610.1047</v>
      </c>
      <c r="I8383" s="42">
        <v>1.92813825983313</v>
      </c>
      <c r="J8383" s="42">
        <v>0</v>
      </c>
      <c r="K8383" s="42">
        <v>1.92813825983313</v>
      </c>
      <c r="N8383" s="43"/>
    </row>
    <row r="8384" spans="1:14" x14ac:dyDescent="0.3">
      <c r="A8384" s="10" t="s">
        <v>9</v>
      </c>
      <c r="B8384" s="10" t="s">
        <v>261</v>
      </c>
      <c r="C8384" s="10" t="s">
        <v>4743</v>
      </c>
      <c r="D8384" s="10" t="s">
        <v>4768</v>
      </c>
      <c r="E8384" s="11" t="s">
        <v>6838</v>
      </c>
      <c r="F8384" s="10" t="s">
        <v>416</v>
      </c>
      <c r="G8384" s="11" t="s">
        <v>417</v>
      </c>
      <c r="H8384" s="42">
        <v>18863.640500000001</v>
      </c>
      <c r="I8384" s="42">
        <v>59.5479757865333</v>
      </c>
      <c r="J8384" s="42">
        <v>585.74308397801701</v>
      </c>
      <c r="K8384" s="42">
        <v>645.29105976455003</v>
      </c>
      <c r="N8384" s="43"/>
    </row>
    <row r="8385" spans="1:14" x14ac:dyDescent="0.3">
      <c r="A8385" s="10" t="s">
        <v>9</v>
      </c>
      <c r="B8385" s="10" t="s">
        <v>261</v>
      </c>
      <c r="C8385" s="10" t="s">
        <v>4743</v>
      </c>
      <c r="D8385" s="10" t="s">
        <v>4768</v>
      </c>
      <c r="E8385" s="11" t="s">
        <v>6838</v>
      </c>
      <c r="F8385" s="10" t="s">
        <v>4746</v>
      </c>
      <c r="G8385" s="11" t="s">
        <v>4747</v>
      </c>
      <c r="H8385" s="42">
        <v>11904.239100000001</v>
      </c>
      <c r="I8385" s="42">
        <v>37.578819671113202</v>
      </c>
      <c r="J8385" s="42">
        <v>369.64369377253502</v>
      </c>
      <c r="K8385" s="42">
        <v>407.22251344364798</v>
      </c>
      <c r="N8385" s="43"/>
    </row>
    <row r="8386" spans="1:14" x14ac:dyDescent="0.3">
      <c r="A8386" s="10" t="s">
        <v>9</v>
      </c>
      <c r="B8386" s="10" t="s">
        <v>261</v>
      </c>
      <c r="C8386" s="10" t="s">
        <v>4743</v>
      </c>
      <c r="D8386" s="10" t="s">
        <v>4768</v>
      </c>
      <c r="E8386" s="11" t="s">
        <v>6838</v>
      </c>
      <c r="F8386" s="10" t="s">
        <v>4748</v>
      </c>
      <c r="G8386" s="11" t="s">
        <v>4749</v>
      </c>
      <c r="H8386" s="42">
        <v>44645.270400000001</v>
      </c>
      <c r="I8386" s="42">
        <v>64.011590396297393</v>
      </c>
      <c r="J8386" s="42">
        <v>0</v>
      </c>
      <c r="K8386" s="42">
        <v>64.011590396297393</v>
      </c>
      <c r="N8386" s="43"/>
    </row>
    <row r="8387" spans="1:14" x14ac:dyDescent="0.3">
      <c r="A8387" s="10" t="s">
        <v>9</v>
      </c>
      <c r="B8387" s="10" t="s">
        <v>261</v>
      </c>
      <c r="C8387" s="10" t="s">
        <v>4743</v>
      </c>
      <c r="D8387" s="10" t="s">
        <v>4770</v>
      </c>
      <c r="E8387" s="11" t="s">
        <v>6839</v>
      </c>
      <c r="F8387" s="10" t="s">
        <v>13</v>
      </c>
      <c r="G8387" s="11" t="s">
        <v>415</v>
      </c>
      <c r="H8387" s="42">
        <v>0</v>
      </c>
      <c r="I8387" s="42">
        <v>0</v>
      </c>
      <c r="J8387" s="42">
        <v>0</v>
      </c>
      <c r="K8387" s="42">
        <v>0</v>
      </c>
      <c r="N8387" s="43"/>
    </row>
    <row r="8388" spans="1:14" x14ac:dyDescent="0.3">
      <c r="A8388" s="10" t="s">
        <v>9</v>
      </c>
      <c r="B8388" s="10" t="s">
        <v>261</v>
      </c>
      <c r="C8388" s="10" t="s">
        <v>4743</v>
      </c>
      <c r="D8388" s="10" t="s">
        <v>4770</v>
      </c>
      <c r="E8388" s="11" t="s">
        <v>6839</v>
      </c>
      <c r="F8388" s="10" t="s">
        <v>416</v>
      </c>
      <c r="G8388" s="11" t="s">
        <v>417</v>
      </c>
      <c r="H8388" s="42">
        <v>33973.356399999997</v>
      </c>
      <c r="I8388" s="42">
        <v>133.420939122497</v>
      </c>
      <c r="J8388" s="42">
        <v>0</v>
      </c>
      <c r="K8388" s="42">
        <v>133.420939122497</v>
      </c>
      <c r="N8388" s="43"/>
    </row>
    <row r="8389" spans="1:14" x14ac:dyDescent="0.3">
      <c r="A8389" s="10" t="s">
        <v>9</v>
      </c>
      <c r="B8389" s="10" t="s">
        <v>261</v>
      </c>
      <c r="C8389" s="10" t="s">
        <v>4743</v>
      </c>
      <c r="D8389" s="10" t="s">
        <v>4770</v>
      </c>
      <c r="E8389" s="11" t="s">
        <v>6839</v>
      </c>
      <c r="F8389" s="10" t="s">
        <v>4746</v>
      </c>
      <c r="G8389" s="11" t="s">
        <v>4747</v>
      </c>
      <c r="H8389" s="42">
        <v>22591.4198</v>
      </c>
      <c r="I8389" s="42">
        <v>88.721538198208506</v>
      </c>
      <c r="J8389" s="42">
        <v>0</v>
      </c>
      <c r="K8389" s="42">
        <v>88.721538198208506</v>
      </c>
      <c r="N8389" s="43"/>
    </row>
    <row r="8390" spans="1:14" x14ac:dyDescent="0.3">
      <c r="A8390" s="10" t="s">
        <v>9</v>
      </c>
      <c r="B8390" s="10" t="s">
        <v>261</v>
      </c>
      <c r="C8390" s="10" t="s">
        <v>4743</v>
      </c>
      <c r="D8390" s="10" t="s">
        <v>4770</v>
      </c>
      <c r="E8390" s="11" t="s">
        <v>6839</v>
      </c>
      <c r="F8390" s="10" t="s">
        <v>4748</v>
      </c>
      <c r="G8390" s="11" t="s">
        <v>4749</v>
      </c>
      <c r="H8390" s="42">
        <v>94159.657999999996</v>
      </c>
      <c r="I8390" s="42">
        <v>369.78595310092999</v>
      </c>
      <c r="J8390" s="42">
        <v>0</v>
      </c>
      <c r="K8390" s="42">
        <v>369.78595310092999</v>
      </c>
      <c r="N8390" s="43"/>
    </row>
    <row r="8391" spans="1:14" x14ac:dyDescent="0.3">
      <c r="A8391" s="10" t="s">
        <v>9</v>
      </c>
      <c r="B8391" s="10" t="s">
        <v>261</v>
      </c>
      <c r="C8391" s="10" t="s">
        <v>4743</v>
      </c>
      <c r="D8391" s="10" t="s">
        <v>4770</v>
      </c>
      <c r="E8391" s="11" t="s">
        <v>6839</v>
      </c>
      <c r="F8391" s="10" t="s">
        <v>4760</v>
      </c>
      <c r="G8391" s="11" t="s">
        <v>4761</v>
      </c>
      <c r="H8391" s="42">
        <v>33283.542099999999</v>
      </c>
      <c r="I8391" s="42">
        <v>130.71188452102501</v>
      </c>
      <c r="J8391" s="42">
        <v>0</v>
      </c>
      <c r="K8391" s="42">
        <v>130.71188452102501</v>
      </c>
      <c r="N8391" s="43"/>
    </row>
    <row r="8392" spans="1:14" x14ac:dyDescent="0.3">
      <c r="A8392" s="10" t="s">
        <v>9</v>
      </c>
      <c r="B8392" s="10" t="s">
        <v>261</v>
      </c>
      <c r="C8392" s="10" t="s">
        <v>4743</v>
      </c>
      <c r="D8392" s="10" t="s">
        <v>4772</v>
      </c>
      <c r="E8392" s="11" t="s">
        <v>5675</v>
      </c>
      <c r="F8392" s="10" t="s">
        <v>416</v>
      </c>
      <c r="G8392" s="11" t="s">
        <v>417</v>
      </c>
      <c r="H8392" s="42">
        <v>14236.691199999999</v>
      </c>
      <c r="I8392" s="42">
        <v>10.1057743495001</v>
      </c>
      <c r="J8392" s="42">
        <v>179.99306920726201</v>
      </c>
      <c r="K8392" s="42">
        <v>190.09884355676201</v>
      </c>
      <c r="N8392" s="43"/>
    </row>
    <row r="8393" spans="1:14" x14ac:dyDescent="0.3">
      <c r="A8393" s="10" t="s">
        <v>9</v>
      </c>
      <c r="B8393" s="10" t="s">
        <v>261</v>
      </c>
      <c r="C8393" s="10" t="s">
        <v>4743</v>
      </c>
      <c r="D8393" s="10" t="s">
        <v>4772</v>
      </c>
      <c r="E8393" s="11" t="s">
        <v>5675</v>
      </c>
      <c r="F8393" s="10" t="s">
        <v>4746</v>
      </c>
      <c r="G8393" s="11" t="s">
        <v>4747</v>
      </c>
      <c r="H8393" s="42">
        <v>11931.1541</v>
      </c>
      <c r="I8393" s="42">
        <v>8.4692117018077795</v>
      </c>
      <c r="J8393" s="42">
        <v>150.84439403199701</v>
      </c>
      <c r="K8393" s="42">
        <v>159.31360573380499</v>
      </c>
      <c r="N8393" s="43"/>
    </row>
    <row r="8394" spans="1:14" x14ac:dyDescent="0.3">
      <c r="A8394" s="10" t="s">
        <v>9</v>
      </c>
      <c r="B8394" s="10" t="s">
        <v>261</v>
      </c>
      <c r="C8394" s="10" t="s">
        <v>4743</v>
      </c>
      <c r="D8394" s="10" t="s">
        <v>4772</v>
      </c>
      <c r="E8394" s="11" t="s">
        <v>5675</v>
      </c>
      <c r="F8394" s="10" t="s">
        <v>4748</v>
      </c>
      <c r="G8394" s="11" t="s">
        <v>4749</v>
      </c>
      <c r="H8394" s="42">
        <v>23347.694</v>
      </c>
      <c r="I8394" s="42">
        <v>7.3793875079301001</v>
      </c>
      <c r="J8394" s="42">
        <v>0</v>
      </c>
      <c r="K8394" s="42">
        <v>7.3793875079301001</v>
      </c>
      <c r="N8394" s="43"/>
    </row>
    <row r="8395" spans="1:14" x14ac:dyDescent="0.3">
      <c r="A8395" s="10" t="s">
        <v>9</v>
      </c>
      <c r="B8395" s="10" t="s">
        <v>261</v>
      </c>
      <c r="C8395" s="10" t="s">
        <v>4743</v>
      </c>
      <c r="D8395" s="10" t="s">
        <v>4772</v>
      </c>
      <c r="E8395" s="11" t="s">
        <v>5675</v>
      </c>
      <c r="F8395" s="10" t="s">
        <v>4760</v>
      </c>
      <c r="G8395" s="11" t="s">
        <v>4761</v>
      </c>
      <c r="H8395" s="42">
        <v>9329.0998999999993</v>
      </c>
      <c r="I8395" s="42">
        <v>2.9486014187669398</v>
      </c>
      <c r="J8395" s="42">
        <v>0</v>
      </c>
      <c r="K8395" s="42">
        <v>2.9486014187669398</v>
      </c>
      <c r="N8395" s="43"/>
    </row>
    <row r="8396" spans="1:14" x14ac:dyDescent="0.3">
      <c r="A8396" s="10" t="s">
        <v>9</v>
      </c>
      <c r="B8396" s="10" t="s">
        <v>261</v>
      </c>
      <c r="C8396" s="10" t="s">
        <v>4779</v>
      </c>
      <c r="D8396" s="10" t="s">
        <v>6840</v>
      </c>
      <c r="E8396" s="11" t="s">
        <v>6841</v>
      </c>
      <c r="F8396" s="10" t="s">
        <v>416</v>
      </c>
      <c r="G8396" s="11" t="s">
        <v>417</v>
      </c>
      <c r="H8396" s="42">
        <v>2988932.0625</v>
      </c>
      <c r="I8396" s="42">
        <v>8440.3249889565996</v>
      </c>
      <c r="J8396" s="42">
        <v>844965.79487213597</v>
      </c>
      <c r="K8396" s="42">
        <v>853406.119861093</v>
      </c>
      <c r="N8396" s="43"/>
    </row>
    <row r="8397" spans="1:14" x14ac:dyDescent="0.3">
      <c r="A8397" s="10" t="s">
        <v>9</v>
      </c>
      <c r="B8397" s="10" t="s">
        <v>261</v>
      </c>
      <c r="C8397" s="10" t="s">
        <v>4779</v>
      </c>
      <c r="D8397" s="10" t="s">
        <v>6840</v>
      </c>
      <c r="E8397" s="11" t="s">
        <v>6841</v>
      </c>
      <c r="F8397" s="10" t="s">
        <v>4782</v>
      </c>
      <c r="G8397" s="11" t="s">
        <v>4783</v>
      </c>
      <c r="H8397" s="42">
        <v>0</v>
      </c>
      <c r="I8397" s="42">
        <v>0</v>
      </c>
      <c r="J8397" s="42">
        <v>0</v>
      </c>
      <c r="K8397" s="42">
        <v>0</v>
      </c>
      <c r="N8397" s="43"/>
    </row>
    <row r="8398" spans="1:14" x14ac:dyDescent="0.3">
      <c r="A8398" s="10" t="s">
        <v>9</v>
      </c>
      <c r="B8398" s="10" t="s">
        <v>261</v>
      </c>
      <c r="C8398" s="10" t="s">
        <v>4779</v>
      </c>
      <c r="D8398" s="10" t="s">
        <v>6840</v>
      </c>
      <c r="E8398" s="11" t="s">
        <v>6841</v>
      </c>
      <c r="F8398" s="10" t="s">
        <v>4784</v>
      </c>
      <c r="G8398" s="11" t="s">
        <v>4785</v>
      </c>
      <c r="H8398" s="42">
        <v>0</v>
      </c>
      <c r="I8398" s="42">
        <v>0</v>
      </c>
      <c r="J8398" s="42">
        <v>0</v>
      </c>
      <c r="K8398" s="42">
        <v>0</v>
      </c>
      <c r="N8398" s="43"/>
    </row>
    <row r="8399" spans="1:14" x14ac:dyDescent="0.3">
      <c r="A8399" s="10" t="s">
        <v>9</v>
      </c>
      <c r="B8399" s="10" t="s">
        <v>261</v>
      </c>
      <c r="C8399" s="10" t="s">
        <v>4779</v>
      </c>
      <c r="D8399" s="10" t="s">
        <v>6840</v>
      </c>
      <c r="E8399" s="11" t="s">
        <v>6841</v>
      </c>
      <c r="F8399" s="10" t="s">
        <v>4731</v>
      </c>
      <c r="G8399" s="11" t="s">
        <v>4732</v>
      </c>
      <c r="H8399" s="42">
        <v>0</v>
      </c>
      <c r="I8399" s="42">
        <v>0</v>
      </c>
      <c r="J8399" s="42">
        <v>0</v>
      </c>
      <c r="K8399" s="42">
        <v>0</v>
      </c>
      <c r="N8399" s="43"/>
    </row>
    <row r="8400" spans="1:14" x14ac:dyDescent="0.3">
      <c r="A8400" s="10" t="s">
        <v>9</v>
      </c>
      <c r="B8400" s="10" t="s">
        <v>261</v>
      </c>
      <c r="C8400" s="10" t="s">
        <v>4779</v>
      </c>
      <c r="D8400" s="10" t="s">
        <v>6840</v>
      </c>
      <c r="E8400" s="11" t="s">
        <v>6841</v>
      </c>
      <c r="F8400" s="10" t="s">
        <v>4786</v>
      </c>
      <c r="G8400" s="11" t="s">
        <v>4787</v>
      </c>
      <c r="H8400" s="42">
        <v>534967.70770000003</v>
      </c>
      <c r="I8400" s="42">
        <v>1510.67378482663</v>
      </c>
      <c r="J8400" s="42">
        <v>151234.422496607</v>
      </c>
      <c r="K8400" s="42">
        <v>152745.096281434</v>
      </c>
      <c r="N8400" s="43"/>
    </row>
    <row r="8401" spans="1:14" x14ac:dyDescent="0.3">
      <c r="A8401" s="10" t="s">
        <v>9</v>
      </c>
      <c r="B8401" s="10" t="s">
        <v>261</v>
      </c>
      <c r="C8401" s="10" t="s">
        <v>4779</v>
      </c>
      <c r="D8401" s="10" t="s">
        <v>6840</v>
      </c>
      <c r="E8401" s="11" t="s">
        <v>6841</v>
      </c>
      <c r="F8401" s="10" t="s">
        <v>4859</v>
      </c>
      <c r="G8401" s="11" t="s">
        <v>4860</v>
      </c>
      <c r="H8401" s="42">
        <v>648162.82770000002</v>
      </c>
      <c r="I8401" s="42">
        <v>497.91573435988499</v>
      </c>
      <c r="J8401" s="42">
        <v>31976.755971637798</v>
      </c>
      <c r="K8401" s="42">
        <v>32474.671705997702</v>
      </c>
      <c r="N8401" s="43"/>
    </row>
    <row r="8402" spans="1:14" x14ac:dyDescent="0.3">
      <c r="A8402" s="10" t="s">
        <v>9</v>
      </c>
      <c r="B8402" s="10" t="s">
        <v>261</v>
      </c>
      <c r="C8402" s="10" t="s">
        <v>4779</v>
      </c>
      <c r="D8402" s="10" t="s">
        <v>6840</v>
      </c>
      <c r="E8402" s="11" t="s">
        <v>6841</v>
      </c>
      <c r="F8402" s="10" t="s">
        <v>4788</v>
      </c>
      <c r="G8402" s="11" t="s">
        <v>4789</v>
      </c>
      <c r="H8402" s="42">
        <v>0</v>
      </c>
      <c r="I8402" s="42">
        <v>0</v>
      </c>
      <c r="J8402" s="42">
        <v>0</v>
      </c>
      <c r="K8402" s="42">
        <v>0</v>
      </c>
      <c r="N8402" s="43"/>
    </row>
    <row r="8403" spans="1:14" x14ac:dyDescent="0.3">
      <c r="A8403" s="10" t="s">
        <v>9</v>
      </c>
      <c r="B8403" s="10" t="s">
        <v>261</v>
      </c>
      <c r="C8403" s="10" t="s">
        <v>4779</v>
      </c>
      <c r="D8403" s="10" t="s">
        <v>6840</v>
      </c>
      <c r="E8403" s="11" t="s">
        <v>6841</v>
      </c>
      <c r="F8403" s="10" t="s">
        <v>4741</v>
      </c>
      <c r="G8403" s="11" t="s">
        <v>4742</v>
      </c>
      <c r="H8403" s="42">
        <v>82262.589600000007</v>
      </c>
      <c r="I8403" s="42">
        <v>232.29801697756699</v>
      </c>
      <c r="J8403" s="42">
        <v>23255.488244764401</v>
      </c>
      <c r="K8403" s="42">
        <v>23487.786261741901</v>
      </c>
      <c r="N8403" s="43"/>
    </row>
    <row r="8404" spans="1:14" x14ac:dyDescent="0.3">
      <c r="A8404" s="10" t="s">
        <v>9</v>
      </c>
      <c r="B8404" s="10" t="s">
        <v>261</v>
      </c>
      <c r="C8404" s="10" t="s">
        <v>4779</v>
      </c>
      <c r="D8404" s="10" t="s">
        <v>6842</v>
      </c>
      <c r="E8404" s="11" t="s">
        <v>6843</v>
      </c>
      <c r="F8404" s="10" t="s">
        <v>13</v>
      </c>
      <c r="G8404" s="11" t="s">
        <v>415</v>
      </c>
      <c r="H8404" s="42">
        <v>0</v>
      </c>
      <c r="I8404" s="42">
        <v>0</v>
      </c>
      <c r="J8404" s="42">
        <v>0</v>
      </c>
      <c r="K8404" s="42">
        <v>0</v>
      </c>
      <c r="N8404" s="43"/>
    </row>
    <row r="8405" spans="1:14" x14ac:dyDescent="0.3">
      <c r="A8405" s="10" t="s">
        <v>9</v>
      </c>
      <c r="B8405" s="10" t="s">
        <v>261</v>
      </c>
      <c r="C8405" s="10" t="s">
        <v>4779</v>
      </c>
      <c r="D8405" s="10" t="s">
        <v>6842</v>
      </c>
      <c r="E8405" s="11" t="s">
        <v>6843</v>
      </c>
      <c r="F8405" s="10" t="s">
        <v>416</v>
      </c>
      <c r="G8405" s="11" t="s">
        <v>417</v>
      </c>
      <c r="H8405" s="42">
        <v>84531.333199999994</v>
      </c>
      <c r="I8405" s="42">
        <v>274.26899442746702</v>
      </c>
      <c r="J8405" s="42">
        <v>7948.1150034154198</v>
      </c>
      <c r="K8405" s="42">
        <v>8222.3839978428896</v>
      </c>
      <c r="N8405" s="43"/>
    </row>
    <row r="8406" spans="1:14" x14ac:dyDescent="0.3">
      <c r="A8406" s="10" t="s">
        <v>9</v>
      </c>
      <c r="B8406" s="10" t="s">
        <v>261</v>
      </c>
      <c r="C8406" s="10" t="s">
        <v>4779</v>
      </c>
      <c r="D8406" s="10" t="s">
        <v>6842</v>
      </c>
      <c r="E8406" s="11" t="s">
        <v>6843</v>
      </c>
      <c r="F8406" s="10" t="s">
        <v>4731</v>
      </c>
      <c r="G8406" s="11" t="s">
        <v>4732</v>
      </c>
      <c r="H8406" s="42">
        <v>0</v>
      </c>
      <c r="I8406" s="42">
        <v>0</v>
      </c>
      <c r="J8406" s="42">
        <v>0</v>
      </c>
      <c r="K8406" s="42">
        <v>0</v>
      </c>
      <c r="N8406" s="43"/>
    </row>
    <row r="8407" spans="1:14" x14ac:dyDescent="0.3">
      <c r="A8407" s="10" t="s">
        <v>9</v>
      </c>
      <c r="B8407" s="10" t="s">
        <v>261</v>
      </c>
      <c r="C8407" s="10" t="s">
        <v>4779</v>
      </c>
      <c r="D8407" s="10" t="s">
        <v>6842</v>
      </c>
      <c r="E8407" s="11" t="s">
        <v>6843</v>
      </c>
      <c r="F8407" s="10" t="s">
        <v>4786</v>
      </c>
      <c r="G8407" s="11" t="s">
        <v>4787</v>
      </c>
      <c r="H8407" s="42">
        <v>0</v>
      </c>
      <c r="I8407" s="42">
        <v>0</v>
      </c>
      <c r="J8407" s="42">
        <v>0</v>
      </c>
      <c r="K8407" s="42">
        <v>0</v>
      </c>
      <c r="N8407" s="43"/>
    </row>
    <row r="8408" spans="1:14" x14ac:dyDescent="0.3">
      <c r="A8408" s="10" t="s">
        <v>9</v>
      </c>
      <c r="B8408" s="10" t="s">
        <v>261</v>
      </c>
      <c r="C8408" s="10" t="s">
        <v>4779</v>
      </c>
      <c r="D8408" s="10" t="s">
        <v>6842</v>
      </c>
      <c r="E8408" s="11" t="s">
        <v>6843</v>
      </c>
      <c r="F8408" s="10" t="s">
        <v>4788</v>
      </c>
      <c r="G8408" s="11" t="s">
        <v>4789</v>
      </c>
      <c r="H8408" s="42">
        <v>0</v>
      </c>
      <c r="I8408" s="42">
        <v>0</v>
      </c>
      <c r="J8408" s="42">
        <v>0</v>
      </c>
      <c r="K8408" s="42">
        <v>0</v>
      </c>
      <c r="N8408" s="43"/>
    </row>
    <row r="8409" spans="1:14" x14ac:dyDescent="0.3">
      <c r="A8409" s="10" t="s">
        <v>9</v>
      </c>
      <c r="B8409" s="10" t="s">
        <v>261</v>
      </c>
      <c r="C8409" s="10" t="s">
        <v>4779</v>
      </c>
      <c r="D8409" s="10" t="s">
        <v>6842</v>
      </c>
      <c r="E8409" s="11" t="s">
        <v>6843</v>
      </c>
      <c r="F8409" s="10" t="s">
        <v>4741</v>
      </c>
      <c r="G8409" s="11" t="s">
        <v>4742</v>
      </c>
      <c r="H8409" s="42">
        <v>1736.0427999999999</v>
      </c>
      <c r="I8409" s="42">
        <v>5.6327362933668903</v>
      </c>
      <c r="J8409" s="42">
        <v>163.232580981485</v>
      </c>
      <c r="K8409" s="42">
        <v>168.865317274852</v>
      </c>
      <c r="N8409" s="43"/>
    </row>
    <row r="8410" spans="1:14" x14ac:dyDescent="0.3">
      <c r="A8410" s="10" t="s">
        <v>9</v>
      </c>
      <c r="B8410" s="10" t="s">
        <v>261</v>
      </c>
      <c r="C8410" s="10" t="s">
        <v>4779</v>
      </c>
      <c r="D8410" s="10" t="s">
        <v>6844</v>
      </c>
      <c r="E8410" s="11" t="s">
        <v>6845</v>
      </c>
      <c r="F8410" s="10" t="s">
        <v>13</v>
      </c>
      <c r="G8410" s="11" t="s">
        <v>415</v>
      </c>
      <c r="H8410" s="42">
        <v>0</v>
      </c>
      <c r="I8410" s="42">
        <v>0</v>
      </c>
      <c r="J8410" s="42">
        <v>0</v>
      </c>
      <c r="K8410" s="42">
        <v>0</v>
      </c>
      <c r="N8410" s="43"/>
    </row>
    <row r="8411" spans="1:14" x14ac:dyDescent="0.3">
      <c r="A8411" s="10" t="s">
        <v>9</v>
      </c>
      <c r="B8411" s="10" t="s">
        <v>261</v>
      </c>
      <c r="C8411" s="10" t="s">
        <v>4779</v>
      </c>
      <c r="D8411" s="10" t="s">
        <v>6844</v>
      </c>
      <c r="E8411" s="11" t="s">
        <v>6845</v>
      </c>
      <c r="F8411" s="10" t="s">
        <v>416</v>
      </c>
      <c r="G8411" s="11" t="s">
        <v>417</v>
      </c>
      <c r="H8411" s="42">
        <v>15820.008099999999</v>
      </c>
      <c r="I8411" s="42">
        <v>11.65408307237</v>
      </c>
      <c r="J8411" s="42">
        <v>1288.94158780412</v>
      </c>
      <c r="K8411" s="42">
        <v>1300.59567087649</v>
      </c>
      <c r="N8411" s="43"/>
    </row>
    <row r="8412" spans="1:14" x14ac:dyDescent="0.3">
      <c r="A8412" s="10" t="s">
        <v>9</v>
      </c>
      <c r="B8412" s="10" t="s">
        <v>261</v>
      </c>
      <c r="C8412" s="10" t="s">
        <v>4779</v>
      </c>
      <c r="D8412" s="10" t="s">
        <v>6844</v>
      </c>
      <c r="E8412" s="11" t="s">
        <v>6845</v>
      </c>
      <c r="F8412" s="10" t="s">
        <v>4731</v>
      </c>
      <c r="G8412" s="11" t="s">
        <v>4732</v>
      </c>
      <c r="H8412" s="42">
        <v>0</v>
      </c>
      <c r="I8412" s="42">
        <v>0</v>
      </c>
      <c r="J8412" s="42">
        <v>0</v>
      </c>
      <c r="K8412" s="42">
        <v>0</v>
      </c>
      <c r="N8412" s="43"/>
    </row>
    <row r="8413" spans="1:14" x14ac:dyDescent="0.3">
      <c r="A8413" s="10" t="s">
        <v>9</v>
      </c>
      <c r="B8413" s="10" t="s">
        <v>261</v>
      </c>
      <c r="C8413" s="10" t="s">
        <v>4779</v>
      </c>
      <c r="D8413" s="10" t="s">
        <v>6844</v>
      </c>
      <c r="E8413" s="11" t="s">
        <v>6845</v>
      </c>
      <c r="F8413" s="10" t="s">
        <v>4786</v>
      </c>
      <c r="G8413" s="11" t="s">
        <v>4787</v>
      </c>
      <c r="H8413" s="42">
        <v>0</v>
      </c>
      <c r="I8413" s="42">
        <v>0</v>
      </c>
      <c r="J8413" s="42">
        <v>0</v>
      </c>
      <c r="K8413" s="42">
        <v>0</v>
      </c>
      <c r="N8413" s="43"/>
    </row>
    <row r="8414" spans="1:14" x14ac:dyDescent="0.3">
      <c r="A8414" s="10" t="s">
        <v>9</v>
      </c>
      <c r="B8414" s="10" t="s">
        <v>261</v>
      </c>
      <c r="C8414" s="10" t="s">
        <v>4779</v>
      </c>
      <c r="D8414" s="10" t="s">
        <v>6844</v>
      </c>
      <c r="E8414" s="11" t="s">
        <v>6845</v>
      </c>
      <c r="F8414" s="10" t="s">
        <v>4788</v>
      </c>
      <c r="G8414" s="11" t="s">
        <v>4789</v>
      </c>
      <c r="H8414" s="42">
        <v>0</v>
      </c>
      <c r="I8414" s="42">
        <v>0</v>
      </c>
      <c r="J8414" s="42">
        <v>0</v>
      </c>
      <c r="K8414" s="42">
        <v>0</v>
      </c>
      <c r="N8414" s="43"/>
    </row>
    <row r="8415" spans="1:14" x14ac:dyDescent="0.3">
      <c r="A8415" s="10" t="s">
        <v>9</v>
      </c>
      <c r="B8415" s="10" t="s">
        <v>261</v>
      </c>
      <c r="C8415" s="10" t="s">
        <v>4779</v>
      </c>
      <c r="D8415" s="10" t="s">
        <v>6846</v>
      </c>
      <c r="E8415" s="11" t="s">
        <v>6847</v>
      </c>
      <c r="F8415" s="10" t="s">
        <v>416</v>
      </c>
      <c r="G8415" s="11" t="s">
        <v>417</v>
      </c>
      <c r="H8415" s="42">
        <v>179399.19589999999</v>
      </c>
      <c r="I8415" s="42">
        <v>912.39138650919097</v>
      </c>
      <c r="J8415" s="42">
        <v>13462.9653131498</v>
      </c>
      <c r="K8415" s="42">
        <v>14375.356699659</v>
      </c>
      <c r="N8415" s="43"/>
    </row>
    <row r="8416" spans="1:14" x14ac:dyDescent="0.3">
      <c r="A8416" s="10" t="s">
        <v>9</v>
      </c>
      <c r="B8416" s="10" t="s">
        <v>261</v>
      </c>
      <c r="C8416" s="10" t="s">
        <v>4779</v>
      </c>
      <c r="D8416" s="10" t="s">
        <v>6846</v>
      </c>
      <c r="E8416" s="11" t="s">
        <v>6847</v>
      </c>
      <c r="F8416" s="10" t="s">
        <v>4731</v>
      </c>
      <c r="G8416" s="11" t="s">
        <v>4732</v>
      </c>
      <c r="H8416" s="42">
        <v>0</v>
      </c>
      <c r="I8416" s="42">
        <v>0</v>
      </c>
      <c r="J8416" s="42">
        <v>0</v>
      </c>
      <c r="K8416" s="42">
        <v>0</v>
      </c>
      <c r="N8416" s="43"/>
    </row>
    <row r="8417" spans="1:14" x14ac:dyDescent="0.3">
      <c r="A8417" s="10" t="s">
        <v>9</v>
      </c>
      <c r="B8417" s="10" t="s">
        <v>261</v>
      </c>
      <c r="C8417" s="10" t="s">
        <v>4779</v>
      </c>
      <c r="D8417" s="10" t="s">
        <v>6846</v>
      </c>
      <c r="E8417" s="11" t="s">
        <v>6847</v>
      </c>
      <c r="F8417" s="10" t="s">
        <v>4786</v>
      </c>
      <c r="G8417" s="11" t="s">
        <v>4787</v>
      </c>
      <c r="H8417" s="42">
        <v>0</v>
      </c>
      <c r="I8417" s="42">
        <v>0</v>
      </c>
      <c r="J8417" s="42">
        <v>0</v>
      </c>
      <c r="K8417" s="42">
        <v>0</v>
      </c>
      <c r="N8417" s="43"/>
    </row>
    <row r="8418" spans="1:14" x14ac:dyDescent="0.3">
      <c r="A8418" s="10" t="s">
        <v>9</v>
      </c>
      <c r="B8418" s="10" t="s">
        <v>261</v>
      </c>
      <c r="C8418" s="10" t="s">
        <v>4779</v>
      </c>
      <c r="D8418" s="10" t="s">
        <v>6846</v>
      </c>
      <c r="E8418" s="11" t="s">
        <v>6847</v>
      </c>
      <c r="F8418" s="10" t="s">
        <v>4859</v>
      </c>
      <c r="G8418" s="11" t="s">
        <v>4860</v>
      </c>
      <c r="H8418" s="42">
        <v>0</v>
      </c>
      <c r="I8418" s="42">
        <v>0</v>
      </c>
      <c r="J8418" s="42">
        <v>0</v>
      </c>
      <c r="K8418" s="42">
        <v>0</v>
      </c>
      <c r="N8418" s="43"/>
    </row>
    <row r="8419" spans="1:14" x14ac:dyDescent="0.3">
      <c r="A8419" s="10" t="s">
        <v>9</v>
      </c>
      <c r="B8419" s="10" t="s">
        <v>261</v>
      </c>
      <c r="C8419" s="10" t="s">
        <v>4779</v>
      </c>
      <c r="D8419" s="10" t="s">
        <v>6846</v>
      </c>
      <c r="E8419" s="11" t="s">
        <v>6847</v>
      </c>
      <c r="F8419" s="10" t="s">
        <v>4978</v>
      </c>
      <c r="G8419" s="11" t="s">
        <v>4979</v>
      </c>
      <c r="H8419" s="42">
        <v>8657.8076000000001</v>
      </c>
      <c r="I8419" s="42">
        <v>44.032020294435704</v>
      </c>
      <c r="J8419" s="42">
        <v>649.72288280795203</v>
      </c>
      <c r="K8419" s="42">
        <v>693.75490310238695</v>
      </c>
      <c r="N8419" s="43"/>
    </row>
    <row r="8420" spans="1:14" x14ac:dyDescent="0.3">
      <c r="A8420" s="10" t="s">
        <v>9</v>
      </c>
      <c r="B8420" s="10" t="s">
        <v>261</v>
      </c>
      <c r="C8420" s="10" t="s">
        <v>4779</v>
      </c>
      <c r="D8420" s="10" t="s">
        <v>6846</v>
      </c>
      <c r="E8420" s="11" t="s">
        <v>6847</v>
      </c>
      <c r="F8420" s="10" t="s">
        <v>4788</v>
      </c>
      <c r="G8420" s="11" t="s">
        <v>4789</v>
      </c>
      <c r="H8420" s="42">
        <v>0</v>
      </c>
      <c r="I8420" s="42">
        <v>0</v>
      </c>
      <c r="J8420" s="42">
        <v>0</v>
      </c>
      <c r="K8420" s="42">
        <v>0</v>
      </c>
      <c r="N8420" s="43"/>
    </row>
    <row r="8421" spans="1:14" x14ac:dyDescent="0.3">
      <c r="A8421" s="10" t="s">
        <v>9</v>
      </c>
      <c r="B8421" s="10" t="s">
        <v>261</v>
      </c>
      <c r="C8421" s="10" t="s">
        <v>4779</v>
      </c>
      <c r="D8421" s="10" t="s">
        <v>6846</v>
      </c>
      <c r="E8421" s="11" t="s">
        <v>6847</v>
      </c>
      <c r="F8421" s="10" t="s">
        <v>4741</v>
      </c>
      <c r="G8421" s="11" t="s">
        <v>4742</v>
      </c>
      <c r="H8421" s="42">
        <v>5418.4917999999998</v>
      </c>
      <c r="I8421" s="42">
        <v>27.5574548781502</v>
      </c>
      <c r="J8421" s="42">
        <v>406.62928719953402</v>
      </c>
      <c r="K8421" s="42">
        <v>434.18674207768498</v>
      </c>
      <c r="N8421" s="43"/>
    </row>
    <row r="8422" spans="1:14" x14ac:dyDescent="0.3">
      <c r="A8422" s="10" t="s">
        <v>9</v>
      </c>
      <c r="B8422" s="10" t="s">
        <v>261</v>
      </c>
      <c r="C8422" s="10" t="s">
        <v>4779</v>
      </c>
      <c r="D8422" s="10" t="s">
        <v>6848</v>
      </c>
      <c r="E8422" s="11" t="s">
        <v>6849</v>
      </c>
      <c r="F8422" s="10" t="s">
        <v>416</v>
      </c>
      <c r="G8422" s="11" t="s">
        <v>417</v>
      </c>
      <c r="H8422" s="42">
        <v>234110.37650000001</v>
      </c>
      <c r="I8422" s="42">
        <v>1588.71137466307</v>
      </c>
      <c r="J8422" s="42">
        <v>24709.264925597301</v>
      </c>
      <c r="K8422" s="42">
        <v>26297.976300260299</v>
      </c>
      <c r="N8422" s="43"/>
    </row>
    <row r="8423" spans="1:14" x14ac:dyDescent="0.3">
      <c r="A8423" s="10" t="s">
        <v>9</v>
      </c>
      <c r="B8423" s="10" t="s">
        <v>261</v>
      </c>
      <c r="C8423" s="10" t="s">
        <v>4779</v>
      </c>
      <c r="D8423" s="10" t="s">
        <v>6848</v>
      </c>
      <c r="E8423" s="11" t="s">
        <v>6849</v>
      </c>
      <c r="F8423" s="10" t="s">
        <v>4867</v>
      </c>
      <c r="G8423" s="11" t="s">
        <v>4868</v>
      </c>
      <c r="H8423" s="42">
        <v>30450.266800000001</v>
      </c>
      <c r="I8423" s="42">
        <v>206.64049987748101</v>
      </c>
      <c r="J8423" s="42">
        <v>0</v>
      </c>
      <c r="K8423" s="42">
        <v>206.64049987748101</v>
      </c>
      <c r="N8423" s="43"/>
    </row>
    <row r="8424" spans="1:14" x14ac:dyDescent="0.3">
      <c r="A8424" s="10" t="s">
        <v>9</v>
      </c>
      <c r="B8424" s="10" t="s">
        <v>261</v>
      </c>
      <c r="C8424" s="10" t="s">
        <v>4779</v>
      </c>
      <c r="D8424" s="10" t="s">
        <v>6848</v>
      </c>
      <c r="E8424" s="11" t="s">
        <v>6849</v>
      </c>
      <c r="F8424" s="10" t="s">
        <v>4731</v>
      </c>
      <c r="G8424" s="11" t="s">
        <v>4732</v>
      </c>
      <c r="H8424" s="42">
        <v>0</v>
      </c>
      <c r="I8424" s="42">
        <v>0</v>
      </c>
      <c r="J8424" s="42">
        <v>0</v>
      </c>
      <c r="K8424" s="42">
        <v>0</v>
      </c>
      <c r="N8424" s="43"/>
    </row>
    <row r="8425" spans="1:14" x14ac:dyDescent="0.3">
      <c r="A8425" s="10" t="s">
        <v>9</v>
      </c>
      <c r="B8425" s="10" t="s">
        <v>261</v>
      </c>
      <c r="C8425" s="10" t="s">
        <v>4779</v>
      </c>
      <c r="D8425" s="10" t="s">
        <v>6848</v>
      </c>
      <c r="E8425" s="11" t="s">
        <v>6849</v>
      </c>
      <c r="F8425" s="10" t="s">
        <v>4786</v>
      </c>
      <c r="G8425" s="11" t="s">
        <v>4787</v>
      </c>
      <c r="H8425" s="42">
        <v>69891.173800000004</v>
      </c>
      <c r="I8425" s="42">
        <v>474.29295760842899</v>
      </c>
      <c r="J8425" s="42">
        <v>7376.68939040432</v>
      </c>
      <c r="K8425" s="42">
        <v>7850.9823480127498</v>
      </c>
      <c r="N8425" s="43"/>
    </row>
    <row r="8426" spans="1:14" x14ac:dyDescent="0.3">
      <c r="A8426" s="10" t="s">
        <v>9</v>
      </c>
      <c r="B8426" s="10" t="s">
        <v>261</v>
      </c>
      <c r="C8426" s="10" t="s">
        <v>4779</v>
      </c>
      <c r="D8426" s="10" t="s">
        <v>6848</v>
      </c>
      <c r="E8426" s="11" t="s">
        <v>6849</v>
      </c>
      <c r="F8426" s="10" t="s">
        <v>4859</v>
      </c>
      <c r="G8426" s="11" t="s">
        <v>4860</v>
      </c>
      <c r="H8426" s="42">
        <v>5482.8167000000003</v>
      </c>
      <c r="I8426" s="42">
        <v>37.207292330311198</v>
      </c>
      <c r="J8426" s="42">
        <v>578.68588216583805</v>
      </c>
      <c r="K8426" s="42">
        <v>615.89317449614998</v>
      </c>
      <c r="N8426" s="43"/>
    </row>
    <row r="8427" spans="1:14" x14ac:dyDescent="0.3">
      <c r="A8427" s="10" t="s">
        <v>9</v>
      </c>
      <c r="B8427" s="10" t="s">
        <v>261</v>
      </c>
      <c r="C8427" s="10" t="s">
        <v>4779</v>
      </c>
      <c r="D8427" s="10" t="s">
        <v>6848</v>
      </c>
      <c r="E8427" s="11" t="s">
        <v>6849</v>
      </c>
      <c r="F8427" s="10" t="s">
        <v>71</v>
      </c>
      <c r="G8427" s="11" t="s">
        <v>4778</v>
      </c>
      <c r="H8427" s="42">
        <v>4981.6989999999996</v>
      </c>
      <c r="I8427" s="42">
        <v>33.806625827003202</v>
      </c>
      <c r="J8427" s="42">
        <v>525.79523702164897</v>
      </c>
      <c r="K8427" s="42">
        <v>559.60186284865199</v>
      </c>
      <c r="N8427" s="43"/>
    </row>
    <row r="8428" spans="1:14" x14ac:dyDescent="0.3">
      <c r="A8428" s="10" t="s">
        <v>9</v>
      </c>
      <c r="B8428" s="10" t="s">
        <v>261</v>
      </c>
      <c r="C8428" s="10" t="s">
        <v>4779</v>
      </c>
      <c r="D8428" s="10" t="s">
        <v>6848</v>
      </c>
      <c r="E8428" s="11" t="s">
        <v>6849</v>
      </c>
      <c r="F8428" s="10" t="s">
        <v>4788</v>
      </c>
      <c r="G8428" s="11" t="s">
        <v>4789</v>
      </c>
      <c r="H8428" s="42">
        <v>0</v>
      </c>
      <c r="I8428" s="42">
        <v>0</v>
      </c>
      <c r="J8428" s="42">
        <v>0</v>
      </c>
      <c r="K8428" s="42">
        <v>0</v>
      </c>
      <c r="N8428" s="43"/>
    </row>
    <row r="8429" spans="1:14" x14ac:dyDescent="0.3">
      <c r="A8429" s="10" t="s">
        <v>9</v>
      </c>
      <c r="B8429" s="10" t="s">
        <v>261</v>
      </c>
      <c r="C8429" s="10" t="s">
        <v>4779</v>
      </c>
      <c r="D8429" s="10" t="s">
        <v>6848</v>
      </c>
      <c r="E8429" s="11" t="s">
        <v>6849</v>
      </c>
      <c r="F8429" s="10" t="s">
        <v>4741</v>
      </c>
      <c r="G8429" s="11" t="s">
        <v>4742</v>
      </c>
      <c r="H8429" s="42">
        <v>8843.2526999999991</v>
      </c>
      <c r="I8429" s="42">
        <v>60.011761823082601</v>
      </c>
      <c r="J8429" s="42">
        <v>933.36432607393294</v>
      </c>
      <c r="K8429" s="42">
        <v>993.37608789701596</v>
      </c>
      <c r="N8429" s="43"/>
    </row>
    <row r="8430" spans="1:14" x14ac:dyDescent="0.3">
      <c r="A8430" s="10" t="s">
        <v>9</v>
      </c>
      <c r="B8430" s="10" t="s">
        <v>261</v>
      </c>
      <c r="C8430" s="10" t="s">
        <v>11</v>
      </c>
      <c r="D8430" s="10" t="s">
        <v>262</v>
      </c>
      <c r="E8430" s="11" t="s">
        <v>668</v>
      </c>
      <c r="F8430" s="10" t="s">
        <v>13</v>
      </c>
      <c r="G8430" s="11" t="s">
        <v>415</v>
      </c>
      <c r="H8430" s="42">
        <v>0</v>
      </c>
      <c r="I8430" s="42">
        <v>0</v>
      </c>
      <c r="J8430" s="42">
        <v>0</v>
      </c>
      <c r="K8430" s="42">
        <v>0</v>
      </c>
      <c r="N8430" s="43"/>
    </row>
    <row r="8431" spans="1:14" x14ac:dyDescent="0.3">
      <c r="A8431" s="10" t="s">
        <v>9</v>
      </c>
      <c r="B8431" s="10" t="s">
        <v>261</v>
      </c>
      <c r="C8431" s="10" t="s">
        <v>11</v>
      </c>
      <c r="D8431" s="10" t="s">
        <v>262</v>
      </c>
      <c r="E8431" s="11" t="s">
        <v>668</v>
      </c>
      <c r="F8431" s="10" t="s">
        <v>15</v>
      </c>
      <c r="G8431" s="11" t="s">
        <v>418</v>
      </c>
      <c r="H8431" s="42">
        <v>2140684.9410999999</v>
      </c>
      <c r="I8431" s="42">
        <v>2033.5701508606601</v>
      </c>
      <c r="J8431" s="42">
        <v>0</v>
      </c>
      <c r="K8431" s="42">
        <v>2033.5701508606601</v>
      </c>
      <c r="N8431" s="43"/>
    </row>
    <row r="8432" spans="1:14" x14ac:dyDescent="0.3">
      <c r="A8432" s="10" t="s">
        <v>9</v>
      </c>
      <c r="B8432" s="10" t="s">
        <v>261</v>
      </c>
      <c r="C8432" s="10" t="s">
        <v>11</v>
      </c>
      <c r="D8432" s="10" t="s">
        <v>262</v>
      </c>
      <c r="E8432" s="11" t="s">
        <v>668</v>
      </c>
      <c r="F8432" s="10" t="s">
        <v>17</v>
      </c>
      <c r="G8432" s="11" t="s">
        <v>4798</v>
      </c>
      <c r="H8432" s="42">
        <v>0</v>
      </c>
      <c r="I8432" s="42">
        <v>0</v>
      </c>
      <c r="J8432" s="42">
        <v>0</v>
      </c>
      <c r="K8432" s="42">
        <v>0</v>
      </c>
      <c r="N8432" s="43"/>
    </row>
    <row r="8433" spans="1:14" x14ac:dyDescent="0.3">
      <c r="A8433" s="10" t="s">
        <v>9</v>
      </c>
      <c r="B8433" s="10" t="s">
        <v>261</v>
      </c>
      <c r="C8433" s="10" t="s">
        <v>11</v>
      </c>
      <c r="D8433" s="10" t="s">
        <v>262</v>
      </c>
      <c r="E8433" s="11" t="s">
        <v>668</v>
      </c>
      <c r="F8433" s="10" t="s">
        <v>18</v>
      </c>
      <c r="G8433" s="11" t="s">
        <v>4799</v>
      </c>
      <c r="H8433" s="42">
        <v>9840782.2276000008</v>
      </c>
      <c r="I8433" s="42">
        <v>9348.3728571342908</v>
      </c>
      <c r="J8433" s="42">
        <v>408590.64080624603</v>
      </c>
      <c r="K8433" s="42">
        <v>417939.01366338</v>
      </c>
      <c r="N8433" s="43"/>
    </row>
    <row r="8434" spans="1:14" x14ac:dyDescent="0.3">
      <c r="A8434" s="10" t="s">
        <v>9</v>
      </c>
      <c r="B8434" s="10" t="s">
        <v>261</v>
      </c>
      <c r="C8434" s="10" t="s">
        <v>11</v>
      </c>
      <c r="D8434" s="10" t="s">
        <v>263</v>
      </c>
      <c r="E8434" s="11" t="s">
        <v>3044</v>
      </c>
      <c r="F8434" s="10" t="s">
        <v>13</v>
      </c>
      <c r="G8434" s="11" t="s">
        <v>415</v>
      </c>
      <c r="H8434" s="42">
        <v>0</v>
      </c>
      <c r="I8434" s="42">
        <v>0</v>
      </c>
      <c r="J8434" s="42">
        <v>0</v>
      </c>
      <c r="K8434" s="42">
        <v>0</v>
      </c>
      <c r="N8434" s="43"/>
    </row>
    <row r="8435" spans="1:14" x14ac:dyDescent="0.3">
      <c r="A8435" s="10" t="s">
        <v>9</v>
      </c>
      <c r="B8435" s="10" t="s">
        <v>261</v>
      </c>
      <c r="C8435" s="10" t="s">
        <v>11</v>
      </c>
      <c r="D8435" s="10" t="s">
        <v>263</v>
      </c>
      <c r="E8435" s="11" t="s">
        <v>3044</v>
      </c>
      <c r="F8435" s="10" t="s">
        <v>15</v>
      </c>
      <c r="G8435" s="11" t="s">
        <v>418</v>
      </c>
      <c r="H8435" s="42">
        <v>414738.33929999999</v>
      </c>
      <c r="I8435" s="42">
        <v>1251.57619264559</v>
      </c>
      <c r="J8435" s="42">
        <v>0</v>
      </c>
      <c r="K8435" s="42">
        <v>1251.57619264559</v>
      </c>
      <c r="N8435" s="43"/>
    </row>
    <row r="8436" spans="1:14" x14ac:dyDescent="0.3">
      <c r="A8436" s="10" t="s">
        <v>9</v>
      </c>
      <c r="B8436" s="10" t="s">
        <v>261</v>
      </c>
      <c r="C8436" s="10" t="s">
        <v>11</v>
      </c>
      <c r="D8436" s="10" t="s">
        <v>263</v>
      </c>
      <c r="E8436" s="11" t="s">
        <v>3044</v>
      </c>
      <c r="F8436" s="10" t="s">
        <v>243</v>
      </c>
      <c r="G8436" s="11" t="s">
        <v>655</v>
      </c>
      <c r="H8436" s="42">
        <v>826116.2696</v>
      </c>
      <c r="I8436" s="42">
        <v>2484.0898285981898</v>
      </c>
      <c r="J8436" s="42">
        <v>0</v>
      </c>
      <c r="K8436" s="42">
        <v>2484.0898285981898</v>
      </c>
      <c r="N8436" s="43"/>
    </row>
    <row r="8437" spans="1:14" x14ac:dyDescent="0.3">
      <c r="A8437" s="10" t="s">
        <v>9</v>
      </c>
      <c r="B8437" s="10" t="s">
        <v>261</v>
      </c>
      <c r="C8437" s="10" t="s">
        <v>11</v>
      </c>
      <c r="D8437" s="10" t="s">
        <v>263</v>
      </c>
      <c r="E8437" s="11" t="s">
        <v>3044</v>
      </c>
      <c r="F8437" s="10" t="s">
        <v>16</v>
      </c>
      <c r="G8437" s="11" t="s">
        <v>426</v>
      </c>
      <c r="H8437" s="42">
        <v>0</v>
      </c>
      <c r="I8437" s="42">
        <v>0</v>
      </c>
      <c r="J8437" s="42">
        <v>0</v>
      </c>
      <c r="K8437" s="42">
        <v>0</v>
      </c>
      <c r="N8437" s="43"/>
    </row>
    <row r="8438" spans="1:14" x14ac:dyDescent="0.3">
      <c r="A8438" s="10" t="s">
        <v>9</v>
      </c>
      <c r="B8438" s="10" t="s">
        <v>261</v>
      </c>
      <c r="C8438" s="10" t="s">
        <v>11</v>
      </c>
      <c r="D8438" s="10" t="s">
        <v>263</v>
      </c>
      <c r="E8438" s="11" t="s">
        <v>3044</v>
      </c>
      <c r="F8438" s="10" t="s">
        <v>17</v>
      </c>
      <c r="G8438" s="11" t="s">
        <v>4798</v>
      </c>
      <c r="H8438" s="42">
        <v>0</v>
      </c>
      <c r="I8438" s="42">
        <v>0</v>
      </c>
      <c r="J8438" s="42">
        <v>0</v>
      </c>
      <c r="K8438" s="42">
        <v>0</v>
      </c>
      <c r="N8438" s="43"/>
    </row>
    <row r="8439" spans="1:14" x14ac:dyDescent="0.3">
      <c r="A8439" s="10" t="s">
        <v>9</v>
      </c>
      <c r="B8439" s="10" t="s">
        <v>261</v>
      </c>
      <c r="C8439" s="10" t="s">
        <v>11</v>
      </c>
      <c r="D8439" s="10" t="s">
        <v>263</v>
      </c>
      <c r="E8439" s="11" t="s">
        <v>3044</v>
      </c>
      <c r="F8439" s="10" t="s">
        <v>18</v>
      </c>
      <c r="G8439" s="11" t="s">
        <v>4799</v>
      </c>
      <c r="H8439" s="42">
        <v>3005803.6275999998</v>
      </c>
      <c r="I8439" s="42">
        <v>9038.2994418739199</v>
      </c>
      <c r="J8439" s="42">
        <v>50210.577639086201</v>
      </c>
      <c r="K8439" s="42">
        <v>59248.877080960097</v>
      </c>
      <c r="N8439" s="43"/>
    </row>
    <row r="8440" spans="1:14" x14ac:dyDescent="0.3">
      <c r="A8440" s="10" t="s">
        <v>9</v>
      </c>
      <c r="B8440" s="10" t="s">
        <v>261</v>
      </c>
      <c r="C8440" s="10" t="s">
        <v>4800</v>
      </c>
      <c r="D8440" s="10" t="s">
        <v>51</v>
      </c>
      <c r="E8440" s="11" t="s">
        <v>6850</v>
      </c>
      <c r="F8440" s="10" t="s">
        <v>416</v>
      </c>
      <c r="G8440" s="11" t="s">
        <v>417</v>
      </c>
      <c r="H8440" s="42">
        <v>80335.030599999998</v>
      </c>
      <c r="I8440" s="42">
        <v>408.56922232387899</v>
      </c>
      <c r="J8440" s="42">
        <v>6028.7211710887505</v>
      </c>
      <c r="K8440" s="42">
        <v>6437.2903934126298</v>
      </c>
      <c r="N8440" s="43"/>
    </row>
    <row r="8441" spans="1:14" x14ac:dyDescent="0.3">
      <c r="A8441" s="10" t="s">
        <v>9</v>
      </c>
      <c r="B8441" s="10" t="s">
        <v>261</v>
      </c>
      <c r="C8441" s="10" t="s">
        <v>4800</v>
      </c>
      <c r="D8441" s="10" t="s">
        <v>580</v>
      </c>
      <c r="E8441" s="11" t="s">
        <v>6851</v>
      </c>
      <c r="F8441" s="10" t="s">
        <v>416</v>
      </c>
      <c r="G8441" s="11" t="s">
        <v>417</v>
      </c>
      <c r="H8441" s="42">
        <v>151361.10130000001</v>
      </c>
      <c r="I8441" s="42">
        <v>360.78249000220899</v>
      </c>
      <c r="J8441" s="42">
        <v>3021.62942361164</v>
      </c>
      <c r="K8441" s="42">
        <v>3382.4119136138502</v>
      </c>
      <c r="N8441" s="43"/>
    </row>
    <row r="8442" spans="1:14" x14ac:dyDescent="0.3">
      <c r="A8442" s="10" t="s">
        <v>9</v>
      </c>
      <c r="B8442" s="10" t="s">
        <v>261</v>
      </c>
      <c r="C8442" s="10" t="s">
        <v>4800</v>
      </c>
      <c r="D8442" s="10" t="s">
        <v>580</v>
      </c>
      <c r="E8442" s="11" t="s">
        <v>6851</v>
      </c>
      <c r="F8442" s="10" t="s">
        <v>15</v>
      </c>
      <c r="G8442" s="11" t="s">
        <v>418</v>
      </c>
      <c r="H8442" s="42">
        <v>50948.344599999997</v>
      </c>
      <c r="I8442" s="42">
        <v>121.439857745842</v>
      </c>
      <c r="J8442" s="42">
        <v>0</v>
      </c>
      <c r="K8442" s="42">
        <v>121.439857745842</v>
      </c>
      <c r="N8442" s="43"/>
    </row>
    <row r="8443" spans="1:14" x14ac:dyDescent="0.3">
      <c r="A8443" s="10" t="s">
        <v>9</v>
      </c>
      <c r="B8443" s="10" t="s">
        <v>261</v>
      </c>
      <c r="C8443" s="10" t="s">
        <v>4800</v>
      </c>
      <c r="D8443" s="10" t="s">
        <v>6852</v>
      </c>
      <c r="E8443" s="11" t="s">
        <v>6853</v>
      </c>
      <c r="F8443" s="10" t="s">
        <v>416</v>
      </c>
      <c r="G8443" s="11" t="s">
        <v>417</v>
      </c>
      <c r="H8443" s="42">
        <v>1697592.6279</v>
      </c>
      <c r="I8443" s="42">
        <v>2150.7334402049901</v>
      </c>
      <c r="J8443" s="42">
        <v>51727.831790884899</v>
      </c>
      <c r="K8443" s="42">
        <v>53878.565231089902</v>
      </c>
      <c r="N8443" s="43"/>
    </row>
    <row r="8444" spans="1:14" x14ac:dyDescent="0.3">
      <c r="A8444" s="10" t="s">
        <v>9</v>
      </c>
      <c r="B8444" s="10" t="s">
        <v>261</v>
      </c>
      <c r="C8444" s="10" t="s">
        <v>4806</v>
      </c>
      <c r="D8444" s="10" t="s">
        <v>6854</v>
      </c>
      <c r="E8444" s="11" t="s">
        <v>6855</v>
      </c>
      <c r="F8444" s="10" t="s">
        <v>13</v>
      </c>
      <c r="G8444" s="11" t="s">
        <v>415</v>
      </c>
      <c r="H8444" s="42">
        <v>0</v>
      </c>
      <c r="I8444" s="42">
        <v>0</v>
      </c>
      <c r="J8444" s="42">
        <v>0</v>
      </c>
      <c r="K8444" s="42">
        <v>0</v>
      </c>
      <c r="N8444" s="43"/>
    </row>
    <row r="8445" spans="1:14" x14ac:dyDescent="0.3">
      <c r="A8445" s="10" t="s">
        <v>9</v>
      </c>
      <c r="B8445" s="10" t="s">
        <v>261</v>
      </c>
      <c r="C8445" s="10" t="s">
        <v>4806</v>
      </c>
      <c r="D8445" s="10" t="s">
        <v>6854</v>
      </c>
      <c r="E8445" s="11" t="s">
        <v>6855</v>
      </c>
      <c r="F8445" s="10" t="s">
        <v>4907</v>
      </c>
      <c r="G8445" s="11" t="s">
        <v>4908</v>
      </c>
      <c r="H8445" s="42">
        <v>39954.425300000003</v>
      </c>
      <c r="I8445" s="42">
        <v>40.237895732373197</v>
      </c>
      <c r="J8445" s="42">
        <v>179.52375511889599</v>
      </c>
      <c r="K8445" s="42">
        <v>219.761650851269</v>
      </c>
      <c r="N8445" s="43"/>
    </row>
    <row r="8446" spans="1:14" x14ac:dyDescent="0.3">
      <c r="A8446" s="10" t="s">
        <v>9</v>
      </c>
      <c r="B8446" s="10" t="s">
        <v>261</v>
      </c>
      <c r="C8446" s="10" t="s">
        <v>4806</v>
      </c>
      <c r="D8446" s="10" t="s">
        <v>6856</v>
      </c>
      <c r="E8446" s="11" t="s">
        <v>6857</v>
      </c>
      <c r="F8446" s="10" t="s">
        <v>4907</v>
      </c>
      <c r="G8446" s="11" t="s">
        <v>4908</v>
      </c>
      <c r="H8446" s="42">
        <v>61349.565900000001</v>
      </c>
      <c r="I8446" s="42">
        <v>200.649766473988</v>
      </c>
      <c r="J8446" s="42">
        <v>0</v>
      </c>
      <c r="K8446" s="42">
        <v>200.649766473988</v>
      </c>
      <c r="N8446" s="43"/>
    </row>
    <row r="8447" spans="1:14" x14ac:dyDescent="0.3">
      <c r="A8447" s="10" t="s">
        <v>9</v>
      </c>
      <c r="B8447" s="10" t="s">
        <v>261</v>
      </c>
      <c r="C8447" s="10" t="s">
        <v>4806</v>
      </c>
      <c r="D8447" s="10" t="s">
        <v>6858</v>
      </c>
      <c r="E8447" s="11" t="s">
        <v>6859</v>
      </c>
      <c r="F8447" s="10" t="s">
        <v>4809</v>
      </c>
      <c r="G8447" s="11" t="s">
        <v>4810</v>
      </c>
      <c r="H8447" s="42">
        <v>686553.07200000004</v>
      </c>
      <c r="I8447" s="42">
        <v>1010.48183864807</v>
      </c>
      <c r="J8447" s="42">
        <v>19589.359052148498</v>
      </c>
      <c r="K8447" s="42">
        <v>20599.8408907966</v>
      </c>
      <c r="N8447" s="43"/>
    </row>
    <row r="8448" spans="1:14" x14ac:dyDescent="0.3">
      <c r="A8448" s="10" t="s">
        <v>9</v>
      </c>
      <c r="B8448" s="10" t="s">
        <v>118</v>
      </c>
      <c r="C8448" s="10" t="s">
        <v>4722</v>
      </c>
      <c r="D8448" s="10" t="s">
        <v>4723</v>
      </c>
      <c r="E8448" s="11" t="s">
        <v>6860</v>
      </c>
      <c r="F8448" s="10" t="s">
        <v>416</v>
      </c>
      <c r="G8448" s="11" t="s">
        <v>417</v>
      </c>
      <c r="H8448" s="42">
        <v>2945813.7036000001</v>
      </c>
      <c r="I8448" s="42">
        <v>1756.2852742561499</v>
      </c>
      <c r="J8448" s="42">
        <v>0</v>
      </c>
      <c r="K8448" s="42">
        <v>1756.2852742561499</v>
      </c>
      <c r="N8448" s="43"/>
    </row>
    <row r="8449" spans="1:14" x14ac:dyDescent="0.3">
      <c r="A8449" s="10" t="s">
        <v>9</v>
      </c>
      <c r="B8449" s="10" t="s">
        <v>118</v>
      </c>
      <c r="C8449" s="10" t="s">
        <v>4722</v>
      </c>
      <c r="D8449" s="10" t="s">
        <v>4723</v>
      </c>
      <c r="E8449" s="11" t="s">
        <v>6860</v>
      </c>
      <c r="F8449" s="10" t="s">
        <v>4725</v>
      </c>
      <c r="G8449" s="11" t="s">
        <v>4726</v>
      </c>
      <c r="H8449" s="42">
        <v>152731.75399999999</v>
      </c>
      <c r="I8449" s="42">
        <v>91.058212534343596</v>
      </c>
      <c r="J8449" s="42">
        <v>0</v>
      </c>
      <c r="K8449" s="42">
        <v>91.058212534343596</v>
      </c>
      <c r="N8449" s="43"/>
    </row>
    <row r="8450" spans="1:14" x14ac:dyDescent="0.3">
      <c r="A8450" s="10" t="s">
        <v>9</v>
      </c>
      <c r="B8450" s="10" t="s">
        <v>118</v>
      </c>
      <c r="C8450" s="10" t="s">
        <v>4722</v>
      </c>
      <c r="D8450" s="10" t="s">
        <v>4723</v>
      </c>
      <c r="E8450" s="11" t="s">
        <v>6860</v>
      </c>
      <c r="F8450" s="10" t="s">
        <v>4784</v>
      </c>
      <c r="G8450" s="11" t="s">
        <v>4785</v>
      </c>
      <c r="H8450" s="42">
        <v>0</v>
      </c>
      <c r="I8450" s="42">
        <v>0</v>
      </c>
      <c r="J8450" s="42">
        <v>0</v>
      </c>
      <c r="K8450" s="42">
        <v>0</v>
      </c>
      <c r="N8450" s="43"/>
    </row>
    <row r="8451" spans="1:14" x14ac:dyDescent="0.3">
      <c r="A8451" s="10" t="s">
        <v>9</v>
      </c>
      <c r="B8451" s="10" t="s">
        <v>118</v>
      </c>
      <c r="C8451" s="10" t="s">
        <v>4722</v>
      </c>
      <c r="D8451" s="10" t="s">
        <v>4723</v>
      </c>
      <c r="E8451" s="11" t="s">
        <v>6860</v>
      </c>
      <c r="F8451" s="10" t="s">
        <v>4729</v>
      </c>
      <c r="G8451" s="11" t="s">
        <v>4730</v>
      </c>
      <c r="H8451" s="42">
        <v>0</v>
      </c>
      <c r="I8451" s="42">
        <v>0</v>
      </c>
      <c r="J8451" s="42">
        <v>0</v>
      </c>
      <c r="K8451" s="42">
        <v>0</v>
      </c>
      <c r="N8451" s="43"/>
    </row>
    <row r="8452" spans="1:14" x14ac:dyDescent="0.3">
      <c r="A8452" s="10" t="s">
        <v>9</v>
      </c>
      <c r="B8452" s="10" t="s">
        <v>118</v>
      </c>
      <c r="C8452" s="10" t="s">
        <v>4722</v>
      </c>
      <c r="D8452" s="10" t="s">
        <v>4723</v>
      </c>
      <c r="E8452" s="11" t="s">
        <v>6860</v>
      </c>
      <c r="F8452" s="10" t="s">
        <v>4731</v>
      </c>
      <c r="G8452" s="11" t="s">
        <v>4732</v>
      </c>
      <c r="H8452" s="42">
        <v>0</v>
      </c>
      <c r="I8452" s="42">
        <v>0</v>
      </c>
      <c r="J8452" s="42">
        <v>0</v>
      </c>
      <c r="K8452" s="42">
        <v>0</v>
      </c>
      <c r="N8452" s="43"/>
    </row>
    <row r="8453" spans="1:14" x14ac:dyDescent="0.3">
      <c r="A8453" s="10" t="s">
        <v>9</v>
      </c>
      <c r="B8453" s="10" t="s">
        <v>118</v>
      </c>
      <c r="C8453" s="10" t="s">
        <v>4722</v>
      </c>
      <c r="D8453" s="10" t="s">
        <v>4723</v>
      </c>
      <c r="E8453" s="11" t="s">
        <v>6860</v>
      </c>
      <c r="F8453" s="10" t="s">
        <v>4733</v>
      </c>
      <c r="G8453" s="11" t="s">
        <v>4734</v>
      </c>
      <c r="H8453" s="42">
        <v>218597.32269999999</v>
      </c>
      <c r="I8453" s="42">
        <v>130.327066689779</v>
      </c>
      <c r="J8453" s="42">
        <v>0</v>
      </c>
      <c r="K8453" s="42">
        <v>130.327066689779</v>
      </c>
      <c r="N8453" s="43"/>
    </row>
    <row r="8454" spans="1:14" x14ac:dyDescent="0.3">
      <c r="A8454" s="10" t="s">
        <v>9</v>
      </c>
      <c r="B8454" s="10" t="s">
        <v>118</v>
      </c>
      <c r="C8454" s="10" t="s">
        <v>4722</v>
      </c>
      <c r="D8454" s="10" t="s">
        <v>4723</v>
      </c>
      <c r="E8454" s="11" t="s">
        <v>6860</v>
      </c>
      <c r="F8454" s="10" t="s">
        <v>4735</v>
      </c>
      <c r="G8454" s="11" t="s">
        <v>4736</v>
      </c>
      <c r="H8454" s="42">
        <v>188050.97210000001</v>
      </c>
      <c r="I8454" s="42">
        <v>112.115424182911</v>
      </c>
      <c r="J8454" s="42">
        <v>0</v>
      </c>
      <c r="K8454" s="42">
        <v>112.115424182911</v>
      </c>
      <c r="N8454" s="43"/>
    </row>
    <row r="8455" spans="1:14" x14ac:dyDescent="0.3">
      <c r="A8455" s="10" t="s">
        <v>9</v>
      </c>
      <c r="B8455" s="10" t="s">
        <v>118</v>
      </c>
      <c r="C8455" s="10" t="s">
        <v>4722</v>
      </c>
      <c r="D8455" s="10" t="s">
        <v>4723</v>
      </c>
      <c r="E8455" s="11" t="s">
        <v>6860</v>
      </c>
      <c r="F8455" s="10" t="s">
        <v>4822</v>
      </c>
      <c r="G8455" s="11" t="s">
        <v>4823</v>
      </c>
      <c r="H8455" s="42">
        <v>128867.41740000001</v>
      </c>
      <c r="I8455" s="42">
        <v>76.830366825852394</v>
      </c>
      <c r="J8455" s="42">
        <v>0</v>
      </c>
      <c r="K8455" s="42">
        <v>76.830366825852394</v>
      </c>
      <c r="N8455" s="43"/>
    </row>
    <row r="8456" spans="1:14" x14ac:dyDescent="0.3">
      <c r="A8456" s="10" t="s">
        <v>9</v>
      </c>
      <c r="B8456" s="10" t="s">
        <v>118</v>
      </c>
      <c r="C8456" s="10" t="s">
        <v>4722</v>
      </c>
      <c r="D8456" s="10" t="s">
        <v>4723</v>
      </c>
      <c r="E8456" s="11" t="s">
        <v>6860</v>
      </c>
      <c r="F8456" s="10" t="s">
        <v>5025</v>
      </c>
      <c r="G8456" s="11" t="s">
        <v>5026</v>
      </c>
      <c r="H8456" s="42">
        <v>61092.701500000003</v>
      </c>
      <c r="I8456" s="42">
        <v>36.423285013737399</v>
      </c>
      <c r="J8456" s="42">
        <v>0</v>
      </c>
      <c r="K8456" s="42">
        <v>36.423285013737399</v>
      </c>
      <c r="N8456" s="43"/>
    </row>
    <row r="8457" spans="1:14" x14ac:dyDescent="0.3">
      <c r="A8457" s="10" t="s">
        <v>9</v>
      </c>
      <c r="B8457" s="10" t="s">
        <v>118</v>
      </c>
      <c r="C8457" s="10" t="s">
        <v>4722</v>
      </c>
      <c r="D8457" s="10" t="s">
        <v>4723</v>
      </c>
      <c r="E8457" s="11" t="s">
        <v>6860</v>
      </c>
      <c r="F8457" s="10" t="s">
        <v>5076</v>
      </c>
      <c r="G8457" s="11" t="s">
        <v>5077</v>
      </c>
      <c r="H8457" s="42">
        <v>152731.75399999999</v>
      </c>
      <c r="I8457" s="42">
        <v>91.058212534343596</v>
      </c>
      <c r="J8457" s="42">
        <v>0</v>
      </c>
      <c r="K8457" s="42">
        <v>91.058212534343596</v>
      </c>
      <c r="N8457" s="43"/>
    </row>
    <row r="8458" spans="1:14" x14ac:dyDescent="0.3">
      <c r="A8458" s="10" t="s">
        <v>9</v>
      </c>
      <c r="B8458" s="10" t="s">
        <v>118</v>
      </c>
      <c r="C8458" s="10" t="s">
        <v>4722</v>
      </c>
      <c r="D8458" s="10" t="s">
        <v>4723</v>
      </c>
      <c r="E8458" s="11" t="s">
        <v>6860</v>
      </c>
      <c r="F8458" s="10" t="s">
        <v>4741</v>
      </c>
      <c r="G8458" s="11" t="s">
        <v>4742</v>
      </c>
      <c r="H8458" s="42">
        <v>155595.47440000001</v>
      </c>
      <c r="I8458" s="42">
        <v>92.765554019362497</v>
      </c>
      <c r="J8458" s="42">
        <v>0</v>
      </c>
      <c r="K8458" s="42">
        <v>92.765554019362497</v>
      </c>
      <c r="N8458" s="43"/>
    </row>
    <row r="8459" spans="1:14" x14ac:dyDescent="0.3">
      <c r="A8459" s="10" t="s">
        <v>9</v>
      </c>
      <c r="B8459" s="10" t="s">
        <v>118</v>
      </c>
      <c r="C8459" s="10" t="s">
        <v>4743</v>
      </c>
      <c r="D8459" s="10" t="s">
        <v>4744</v>
      </c>
      <c r="E8459" s="11" t="s">
        <v>6669</v>
      </c>
      <c r="F8459" s="10" t="s">
        <v>13</v>
      </c>
      <c r="G8459" s="11" t="s">
        <v>415</v>
      </c>
      <c r="H8459" s="42">
        <v>0</v>
      </c>
      <c r="I8459" s="42">
        <v>0</v>
      </c>
      <c r="J8459" s="42">
        <v>0</v>
      </c>
      <c r="K8459" s="42">
        <v>0</v>
      </c>
      <c r="N8459" s="43"/>
    </row>
    <row r="8460" spans="1:14" x14ac:dyDescent="0.3">
      <c r="A8460" s="10" t="s">
        <v>9</v>
      </c>
      <c r="B8460" s="10" t="s">
        <v>118</v>
      </c>
      <c r="C8460" s="10" t="s">
        <v>4743</v>
      </c>
      <c r="D8460" s="10" t="s">
        <v>4744</v>
      </c>
      <c r="E8460" s="11" t="s">
        <v>6669</v>
      </c>
      <c r="F8460" s="10" t="s">
        <v>416</v>
      </c>
      <c r="G8460" s="11" t="s">
        <v>417</v>
      </c>
      <c r="H8460" s="42">
        <v>11585.629199999999</v>
      </c>
      <c r="I8460" s="42">
        <v>2.02197804333042</v>
      </c>
      <c r="J8460" s="42">
        <v>0</v>
      </c>
      <c r="K8460" s="42">
        <v>2.02197804333042</v>
      </c>
      <c r="N8460" s="43"/>
    </row>
    <row r="8461" spans="1:14" x14ac:dyDescent="0.3">
      <c r="A8461" s="10" t="s">
        <v>9</v>
      </c>
      <c r="B8461" s="10" t="s">
        <v>118</v>
      </c>
      <c r="C8461" s="10" t="s">
        <v>4743</v>
      </c>
      <c r="D8461" s="10" t="s">
        <v>4744</v>
      </c>
      <c r="E8461" s="11" t="s">
        <v>6669</v>
      </c>
      <c r="F8461" s="10" t="s">
        <v>4746</v>
      </c>
      <c r="G8461" s="11" t="s">
        <v>4747</v>
      </c>
      <c r="H8461" s="42">
        <v>0</v>
      </c>
      <c r="I8461" s="42">
        <v>0</v>
      </c>
      <c r="J8461" s="42">
        <v>0</v>
      </c>
      <c r="K8461" s="42">
        <v>0</v>
      </c>
      <c r="N8461" s="43"/>
    </row>
    <row r="8462" spans="1:14" x14ac:dyDescent="0.3">
      <c r="A8462" s="10" t="s">
        <v>9</v>
      </c>
      <c r="B8462" s="10" t="s">
        <v>118</v>
      </c>
      <c r="C8462" s="10" t="s">
        <v>4743</v>
      </c>
      <c r="D8462" s="10" t="s">
        <v>4744</v>
      </c>
      <c r="E8462" s="11" t="s">
        <v>6669</v>
      </c>
      <c r="F8462" s="10" t="s">
        <v>4748</v>
      </c>
      <c r="G8462" s="11" t="s">
        <v>4749</v>
      </c>
      <c r="H8462" s="42">
        <v>8425.9122000000007</v>
      </c>
      <c r="I8462" s="42">
        <v>1.4705294860584901</v>
      </c>
      <c r="J8462" s="42">
        <v>0</v>
      </c>
      <c r="K8462" s="42">
        <v>1.4705294860584901</v>
      </c>
      <c r="N8462" s="43"/>
    </row>
    <row r="8463" spans="1:14" x14ac:dyDescent="0.3">
      <c r="A8463" s="10" t="s">
        <v>9</v>
      </c>
      <c r="B8463" s="10" t="s">
        <v>118</v>
      </c>
      <c r="C8463" s="10" t="s">
        <v>4743</v>
      </c>
      <c r="D8463" s="10" t="s">
        <v>4750</v>
      </c>
      <c r="E8463" s="11" t="s">
        <v>5147</v>
      </c>
      <c r="F8463" s="10" t="s">
        <v>416</v>
      </c>
      <c r="G8463" s="11" t="s">
        <v>417</v>
      </c>
      <c r="H8463" s="42">
        <v>3090.7631999999999</v>
      </c>
      <c r="I8463" s="42">
        <v>4.2105381837399802</v>
      </c>
      <c r="J8463" s="42">
        <v>0</v>
      </c>
      <c r="K8463" s="42">
        <v>4.2105381837399802</v>
      </c>
      <c r="N8463" s="43"/>
    </row>
    <row r="8464" spans="1:14" x14ac:dyDescent="0.3">
      <c r="A8464" s="10" t="s">
        <v>9</v>
      </c>
      <c r="B8464" s="10" t="s">
        <v>118</v>
      </c>
      <c r="C8464" s="10" t="s">
        <v>4743</v>
      </c>
      <c r="D8464" s="10" t="s">
        <v>4750</v>
      </c>
      <c r="E8464" s="11" t="s">
        <v>5147</v>
      </c>
      <c r="F8464" s="10" t="s">
        <v>4746</v>
      </c>
      <c r="G8464" s="11" t="s">
        <v>4747</v>
      </c>
      <c r="H8464" s="42">
        <v>4056.6266999999998</v>
      </c>
      <c r="I8464" s="42">
        <v>5.5263313661587201</v>
      </c>
      <c r="J8464" s="42">
        <v>0</v>
      </c>
      <c r="K8464" s="42">
        <v>5.5263313661587201</v>
      </c>
      <c r="N8464" s="43"/>
    </row>
    <row r="8465" spans="1:14" x14ac:dyDescent="0.3">
      <c r="A8465" s="10" t="s">
        <v>9</v>
      </c>
      <c r="B8465" s="10" t="s">
        <v>118</v>
      </c>
      <c r="C8465" s="10" t="s">
        <v>4743</v>
      </c>
      <c r="D8465" s="10" t="s">
        <v>4750</v>
      </c>
      <c r="E8465" s="11" t="s">
        <v>5147</v>
      </c>
      <c r="F8465" s="10" t="s">
        <v>4748</v>
      </c>
      <c r="G8465" s="11" t="s">
        <v>4749</v>
      </c>
      <c r="H8465" s="42">
        <v>16950.904399999999</v>
      </c>
      <c r="I8465" s="42">
        <v>23.092170351448999</v>
      </c>
      <c r="J8465" s="42">
        <v>0</v>
      </c>
      <c r="K8465" s="42">
        <v>23.092170351448999</v>
      </c>
      <c r="N8465" s="43"/>
    </row>
    <row r="8466" spans="1:14" x14ac:dyDescent="0.3">
      <c r="A8466" s="10" t="s">
        <v>9</v>
      </c>
      <c r="B8466" s="10" t="s">
        <v>118</v>
      </c>
      <c r="C8466" s="10" t="s">
        <v>4743</v>
      </c>
      <c r="D8466" s="10" t="s">
        <v>4752</v>
      </c>
      <c r="E8466" s="11" t="s">
        <v>5323</v>
      </c>
      <c r="F8466" s="10" t="s">
        <v>13</v>
      </c>
      <c r="G8466" s="11" t="s">
        <v>415</v>
      </c>
      <c r="H8466" s="42">
        <v>0</v>
      </c>
      <c r="I8466" s="42">
        <v>0</v>
      </c>
      <c r="J8466" s="42">
        <v>0</v>
      </c>
      <c r="K8466" s="42">
        <v>0</v>
      </c>
      <c r="N8466" s="43"/>
    </row>
    <row r="8467" spans="1:14" x14ac:dyDescent="0.3">
      <c r="A8467" s="10" t="s">
        <v>9</v>
      </c>
      <c r="B8467" s="10" t="s">
        <v>118</v>
      </c>
      <c r="C8467" s="10" t="s">
        <v>4743</v>
      </c>
      <c r="D8467" s="10" t="s">
        <v>4752</v>
      </c>
      <c r="E8467" s="11" t="s">
        <v>5323</v>
      </c>
      <c r="F8467" s="10" t="s">
        <v>416</v>
      </c>
      <c r="G8467" s="11" t="s">
        <v>417</v>
      </c>
      <c r="H8467" s="42">
        <v>0</v>
      </c>
      <c r="I8467" s="42">
        <v>0</v>
      </c>
      <c r="J8467" s="42">
        <v>0</v>
      </c>
      <c r="K8467" s="42">
        <v>0</v>
      </c>
      <c r="N8467" s="43"/>
    </row>
    <row r="8468" spans="1:14" x14ac:dyDescent="0.3">
      <c r="A8468" s="10" t="s">
        <v>9</v>
      </c>
      <c r="B8468" s="10" t="s">
        <v>118</v>
      </c>
      <c r="C8468" s="10" t="s">
        <v>4743</v>
      </c>
      <c r="D8468" s="10" t="s">
        <v>4752</v>
      </c>
      <c r="E8468" s="11" t="s">
        <v>5323</v>
      </c>
      <c r="F8468" s="10" t="s">
        <v>4746</v>
      </c>
      <c r="G8468" s="11" t="s">
        <v>4747</v>
      </c>
      <c r="H8468" s="42">
        <v>0</v>
      </c>
      <c r="I8468" s="42">
        <v>0</v>
      </c>
      <c r="J8468" s="42">
        <v>0</v>
      </c>
      <c r="K8468" s="42">
        <v>0</v>
      </c>
      <c r="N8468" s="43"/>
    </row>
    <row r="8469" spans="1:14" x14ac:dyDescent="0.3">
      <c r="A8469" s="10" t="s">
        <v>9</v>
      </c>
      <c r="B8469" s="10" t="s">
        <v>118</v>
      </c>
      <c r="C8469" s="10" t="s">
        <v>4743</v>
      </c>
      <c r="D8469" s="10" t="s">
        <v>4752</v>
      </c>
      <c r="E8469" s="11" t="s">
        <v>5323</v>
      </c>
      <c r="F8469" s="10" t="s">
        <v>4748</v>
      </c>
      <c r="G8469" s="11" t="s">
        <v>4749</v>
      </c>
      <c r="H8469" s="42">
        <v>0</v>
      </c>
      <c r="I8469" s="42">
        <v>0</v>
      </c>
      <c r="J8469" s="42">
        <v>0</v>
      </c>
      <c r="K8469" s="42">
        <v>0</v>
      </c>
      <c r="N8469" s="43"/>
    </row>
    <row r="8470" spans="1:14" x14ac:dyDescent="0.3">
      <c r="A8470" s="10" t="s">
        <v>9</v>
      </c>
      <c r="B8470" s="10" t="s">
        <v>118</v>
      </c>
      <c r="C8470" s="10" t="s">
        <v>4743</v>
      </c>
      <c r="D8470" s="10" t="s">
        <v>4756</v>
      </c>
      <c r="E8470" s="11" t="s">
        <v>4919</v>
      </c>
      <c r="F8470" s="10" t="s">
        <v>13</v>
      </c>
      <c r="G8470" s="11" t="s">
        <v>415</v>
      </c>
      <c r="H8470" s="42">
        <v>0</v>
      </c>
      <c r="I8470" s="42">
        <v>0</v>
      </c>
      <c r="J8470" s="42">
        <v>0</v>
      </c>
      <c r="K8470" s="42">
        <v>0</v>
      </c>
      <c r="N8470" s="43"/>
    </row>
    <row r="8471" spans="1:14" x14ac:dyDescent="0.3">
      <c r="A8471" s="10" t="s">
        <v>9</v>
      </c>
      <c r="B8471" s="10" t="s">
        <v>118</v>
      </c>
      <c r="C8471" s="10" t="s">
        <v>4743</v>
      </c>
      <c r="D8471" s="10" t="s">
        <v>4756</v>
      </c>
      <c r="E8471" s="11" t="s">
        <v>4919</v>
      </c>
      <c r="F8471" s="10" t="s">
        <v>416</v>
      </c>
      <c r="G8471" s="11" t="s">
        <v>417</v>
      </c>
      <c r="H8471" s="42">
        <v>10180.837299999999</v>
      </c>
      <c r="I8471" s="42">
        <v>4.5582246661429702</v>
      </c>
      <c r="J8471" s="42">
        <v>0</v>
      </c>
      <c r="K8471" s="42">
        <v>4.5582246661429702</v>
      </c>
      <c r="N8471" s="43"/>
    </row>
    <row r="8472" spans="1:14" x14ac:dyDescent="0.3">
      <c r="A8472" s="10" t="s">
        <v>9</v>
      </c>
      <c r="B8472" s="10" t="s">
        <v>118</v>
      </c>
      <c r="C8472" s="10" t="s">
        <v>4743</v>
      </c>
      <c r="D8472" s="10" t="s">
        <v>4756</v>
      </c>
      <c r="E8472" s="11" t="s">
        <v>4919</v>
      </c>
      <c r="F8472" s="10" t="s">
        <v>4746</v>
      </c>
      <c r="G8472" s="11" t="s">
        <v>4747</v>
      </c>
      <c r="H8472" s="42">
        <v>54.153399999999998</v>
      </c>
      <c r="I8472" s="42">
        <v>2.42458758837392E-2</v>
      </c>
      <c r="J8472" s="42">
        <v>0</v>
      </c>
      <c r="K8472" s="42">
        <v>2.42458758837392E-2</v>
      </c>
      <c r="N8472" s="43"/>
    </row>
    <row r="8473" spans="1:14" x14ac:dyDescent="0.3">
      <c r="A8473" s="10" t="s">
        <v>9</v>
      </c>
      <c r="B8473" s="10" t="s">
        <v>118</v>
      </c>
      <c r="C8473" s="10" t="s">
        <v>4743</v>
      </c>
      <c r="D8473" s="10" t="s">
        <v>4756</v>
      </c>
      <c r="E8473" s="11" t="s">
        <v>4919</v>
      </c>
      <c r="F8473" s="10" t="s">
        <v>4748</v>
      </c>
      <c r="G8473" s="11" t="s">
        <v>4749</v>
      </c>
      <c r="H8473" s="42">
        <v>11209.751700000001</v>
      </c>
      <c r="I8473" s="42">
        <v>5.0188963079340096</v>
      </c>
      <c r="J8473" s="42">
        <v>0</v>
      </c>
      <c r="K8473" s="42">
        <v>5.0188963079340096</v>
      </c>
      <c r="N8473" s="43"/>
    </row>
    <row r="8474" spans="1:14" x14ac:dyDescent="0.3">
      <c r="A8474" s="10" t="s">
        <v>9</v>
      </c>
      <c r="B8474" s="10" t="s">
        <v>118</v>
      </c>
      <c r="C8474" s="10" t="s">
        <v>4743</v>
      </c>
      <c r="D8474" s="10" t="s">
        <v>4758</v>
      </c>
      <c r="E8474" s="11" t="s">
        <v>6392</v>
      </c>
      <c r="F8474" s="10" t="s">
        <v>416</v>
      </c>
      <c r="G8474" s="11" t="s">
        <v>417</v>
      </c>
      <c r="H8474" s="42">
        <v>9066.4367000000002</v>
      </c>
      <c r="I8474" s="42">
        <v>7.7892967328534102</v>
      </c>
      <c r="J8474" s="42">
        <v>0</v>
      </c>
      <c r="K8474" s="42">
        <v>7.7892967328534102</v>
      </c>
      <c r="N8474" s="43"/>
    </row>
    <row r="8475" spans="1:14" x14ac:dyDescent="0.3">
      <c r="A8475" s="10" t="s">
        <v>9</v>
      </c>
      <c r="B8475" s="10" t="s">
        <v>118</v>
      </c>
      <c r="C8475" s="10" t="s">
        <v>4743</v>
      </c>
      <c r="D8475" s="10" t="s">
        <v>4758</v>
      </c>
      <c r="E8475" s="11" t="s">
        <v>6392</v>
      </c>
      <c r="F8475" s="10" t="s">
        <v>4746</v>
      </c>
      <c r="G8475" s="11" t="s">
        <v>4747</v>
      </c>
      <c r="H8475" s="42">
        <v>1994.6161</v>
      </c>
      <c r="I8475" s="42">
        <v>1.7136452812277501</v>
      </c>
      <c r="J8475" s="42">
        <v>0</v>
      </c>
      <c r="K8475" s="42">
        <v>1.7136452812277501</v>
      </c>
      <c r="N8475" s="43"/>
    </row>
    <row r="8476" spans="1:14" x14ac:dyDescent="0.3">
      <c r="A8476" s="10" t="s">
        <v>9</v>
      </c>
      <c r="B8476" s="10" t="s">
        <v>118</v>
      </c>
      <c r="C8476" s="10" t="s">
        <v>4743</v>
      </c>
      <c r="D8476" s="10" t="s">
        <v>4758</v>
      </c>
      <c r="E8476" s="11" t="s">
        <v>6392</v>
      </c>
      <c r="F8476" s="10" t="s">
        <v>4748</v>
      </c>
      <c r="G8476" s="11" t="s">
        <v>4749</v>
      </c>
      <c r="H8476" s="42">
        <v>7494.9210000000003</v>
      </c>
      <c r="I8476" s="42">
        <v>6.4391519658254897</v>
      </c>
      <c r="J8476" s="42">
        <v>0</v>
      </c>
      <c r="K8476" s="42">
        <v>6.4391519658254897</v>
      </c>
      <c r="N8476" s="43"/>
    </row>
    <row r="8477" spans="1:14" x14ac:dyDescent="0.3">
      <c r="A8477" s="10" t="s">
        <v>9</v>
      </c>
      <c r="B8477" s="10" t="s">
        <v>118</v>
      </c>
      <c r="C8477" s="10" t="s">
        <v>4743</v>
      </c>
      <c r="D8477" s="10" t="s">
        <v>4762</v>
      </c>
      <c r="E8477" s="11" t="s">
        <v>4757</v>
      </c>
      <c r="F8477" s="10" t="s">
        <v>13</v>
      </c>
      <c r="G8477" s="11" t="s">
        <v>415</v>
      </c>
      <c r="H8477" s="42">
        <v>0</v>
      </c>
      <c r="I8477" s="42">
        <v>0</v>
      </c>
      <c r="J8477" s="42">
        <v>0</v>
      </c>
      <c r="K8477" s="42">
        <v>0</v>
      </c>
      <c r="N8477" s="43"/>
    </row>
    <row r="8478" spans="1:14" x14ac:dyDescent="0.3">
      <c r="A8478" s="10" t="s">
        <v>9</v>
      </c>
      <c r="B8478" s="10" t="s">
        <v>118</v>
      </c>
      <c r="C8478" s="10" t="s">
        <v>4743</v>
      </c>
      <c r="D8478" s="10" t="s">
        <v>4762</v>
      </c>
      <c r="E8478" s="11" t="s">
        <v>4757</v>
      </c>
      <c r="F8478" s="10" t="s">
        <v>416</v>
      </c>
      <c r="G8478" s="11" t="s">
        <v>417</v>
      </c>
      <c r="H8478" s="42">
        <v>985.52589999999998</v>
      </c>
      <c r="I8478" s="42">
        <v>9.3760775862069004E-2</v>
      </c>
      <c r="J8478" s="42">
        <v>0</v>
      </c>
      <c r="K8478" s="42">
        <v>9.3760775862069004E-2</v>
      </c>
      <c r="N8478" s="43"/>
    </row>
    <row r="8479" spans="1:14" x14ac:dyDescent="0.3">
      <c r="A8479" s="10" t="s">
        <v>9</v>
      </c>
      <c r="B8479" s="10" t="s">
        <v>118</v>
      </c>
      <c r="C8479" s="10" t="s">
        <v>4743</v>
      </c>
      <c r="D8479" s="10" t="s">
        <v>4762</v>
      </c>
      <c r="E8479" s="11" t="s">
        <v>4757</v>
      </c>
      <c r="F8479" s="10" t="s">
        <v>4746</v>
      </c>
      <c r="G8479" s="11" t="s">
        <v>4747</v>
      </c>
      <c r="H8479" s="42">
        <v>2017.9817</v>
      </c>
      <c r="I8479" s="42">
        <v>0.191986350574713</v>
      </c>
      <c r="J8479" s="42">
        <v>0</v>
      </c>
      <c r="K8479" s="42">
        <v>0.191986350574713</v>
      </c>
      <c r="N8479" s="43"/>
    </row>
    <row r="8480" spans="1:14" x14ac:dyDescent="0.3">
      <c r="A8480" s="10" t="s">
        <v>9</v>
      </c>
      <c r="B8480" s="10" t="s">
        <v>118</v>
      </c>
      <c r="C8480" s="10" t="s">
        <v>4743</v>
      </c>
      <c r="D8480" s="10" t="s">
        <v>4762</v>
      </c>
      <c r="E8480" s="11" t="s">
        <v>4757</v>
      </c>
      <c r="F8480" s="10" t="s">
        <v>4748</v>
      </c>
      <c r="G8480" s="11" t="s">
        <v>4749</v>
      </c>
      <c r="H8480" s="42">
        <v>10230.697899999999</v>
      </c>
      <c r="I8480" s="42">
        <v>0.97332614942528795</v>
      </c>
      <c r="J8480" s="42">
        <v>0</v>
      </c>
      <c r="K8480" s="42">
        <v>0.97332614942528795</v>
      </c>
      <c r="N8480" s="43"/>
    </row>
    <row r="8481" spans="1:14" x14ac:dyDescent="0.3">
      <c r="A8481" s="10" t="s">
        <v>9</v>
      </c>
      <c r="B8481" s="10" t="s">
        <v>118</v>
      </c>
      <c r="C8481" s="10" t="s">
        <v>4743</v>
      </c>
      <c r="D8481" s="10" t="s">
        <v>4766</v>
      </c>
      <c r="E8481" s="11" t="s">
        <v>4763</v>
      </c>
      <c r="F8481" s="10" t="s">
        <v>13</v>
      </c>
      <c r="G8481" s="11" t="s">
        <v>415</v>
      </c>
      <c r="H8481" s="42">
        <v>0</v>
      </c>
      <c r="I8481" s="42">
        <v>0</v>
      </c>
      <c r="J8481" s="42">
        <v>0</v>
      </c>
      <c r="K8481" s="42">
        <v>0</v>
      </c>
      <c r="N8481" s="43"/>
    </row>
    <row r="8482" spans="1:14" x14ac:dyDescent="0.3">
      <c r="A8482" s="10" t="s">
        <v>9</v>
      </c>
      <c r="B8482" s="10" t="s">
        <v>118</v>
      </c>
      <c r="C8482" s="10" t="s">
        <v>4743</v>
      </c>
      <c r="D8482" s="10" t="s">
        <v>4766</v>
      </c>
      <c r="E8482" s="11" t="s">
        <v>4763</v>
      </c>
      <c r="F8482" s="10" t="s">
        <v>416</v>
      </c>
      <c r="G8482" s="11" t="s">
        <v>417</v>
      </c>
      <c r="H8482" s="42">
        <v>0</v>
      </c>
      <c r="I8482" s="42">
        <v>0</v>
      </c>
      <c r="J8482" s="42">
        <v>0</v>
      </c>
      <c r="K8482" s="42">
        <v>0</v>
      </c>
      <c r="N8482" s="43"/>
    </row>
    <row r="8483" spans="1:14" x14ac:dyDescent="0.3">
      <c r="A8483" s="10" t="s">
        <v>9</v>
      </c>
      <c r="B8483" s="10" t="s">
        <v>118</v>
      </c>
      <c r="C8483" s="10" t="s">
        <v>4743</v>
      </c>
      <c r="D8483" s="10" t="s">
        <v>4766</v>
      </c>
      <c r="E8483" s="11" t="s">
        <v>4763</v>
      </c>
      <c r="F8483" s="10" t="s">
        <v>4746</v>
      </c>
      <c r="G8483" s="11" t="s">
        <v>4747</v>
      </c>
      <c r="H8483" s="42">
        <v>0</v>
      </c>
      <c r="I8483" s="42">
        <v>0</v>
      </c>
      <c r="J8483" s="42">
        <v>0</v>
      </c>
      <c r="K8483" s="42">
        <v>0</v>
      </c>
      <c r="N8483" s="43"/>
    </row>
    <row r="8484" spans="1:14" x14ac:dyDescent="0.3">
      <c r="A8484" s="10" t="s">
        <v>9</v>
      </c>
      <c r="B8484" s="10" t="s">
        <v>118</v>
      </c>
      <c r="C8484" s="10" t="s">
        <v>4743</v>
      </c>
      <c r="D8484" s="10" t="s">
        <v>4766</v>
      </c>
      <c r="E8484" s="11" t="s">
        <v>4763</v>
      </c>
      <c r="F8484" s="10" t="s">
        <v>4748</v>
      </c>
      <c r="G8484" s="11" t="s">
        <v>4749</v>
      </c>
      <c r="H8484" s="42">
        <v>0</v>
      </c>
      <c r="I8484" s="42">
        <v>0</v>
      </c>
      <c r="J8484" s="42">
        <v>0</v>
      </c>
      <c r="K8484" s="42">
        <v>0</v>
      </c>
      <c r="N8484" s="43"/>
    </row>
    <row r="8485" spans="1:14" x14ac:dyDescent="0.3">
      <c r="A8485" s="10" t="s">
        <v>9</v>
      </c>
      <c r="B8485" s="10" t="s">
        <v>118</v>
      </c>
      <c r="C8485" s="10" t="s">
        <v>4743</v>
      </c>
      <c r="D8485" s="10" t="s">
        <v>4768</v>
      </c>
      <c r="E8485" s="11" t="s">
        <v>6861</v>
      </c>
      <c r="F8485" s="10" t="s">
        <v>416</v>
      </c>
      <c r="G8485" s="11" t="s">
        <v>417</v>
      </c>
      <c r="H8485" s="42">
        <v>6297.3305</v>
      </c>
      <c r="I8485" s="42">
        <v>5.0781879833432502</v>
      </c>
      <c r="J8485" s="42">
        <v>0</v>
      </c>
      <c r="K8485" s="42">
        <v>5.0781879833432502</v>
      </c>
      <c r="N8485" s="43"/>
    </row>
    <row r="8486" spans="1:14" x14ac:dyDescent="0.3">
      <c r="A8486" s="10" t="s">
        <v>9</v>
      </c>
      <c r="B8486" s="10" t="s">
        <v>118</v>
      </c>
      <c r="C8486" s="10" t="s">
        <v>4743</v>
      </c>
      <c r="D8486" s="10" t="s">
        <v>4768</v>
      </c>
      <c r="E8486" s="11" t="s">
        <v>6861</v>
      </c>
      <c r="F8486" s="10" t="s">
        <v>4746</v>
      </c>
      <c r="G8486" s="11" t="s">
        <v>4747</v>
      </c>
      <c r="H8486" s="42">
        <v>0</v>
      </c>
      <c r="I8486" s="42">
        <v>0</v>
      </c>
      <c r="J8486" s="42">
        <v>0</v>
      </c>
      <c r="K8486" s="42">
        <v>0</v>
      </c>
      <c r="N8486" s="43"/>
    </row>
    <row r="8487" spans="1:14" x14ac:dyDescent="0.3">
      <c r="A8487" s="10" t="s">
        <v>9</v>
      </c>
      <c r="B8487" s="10" t="s">
        <v>118</v>
      </c>
      <c r="C8487" s="10" t="s">
        <v>4743</v>
      </c>
      <c r="D8487" s="10" t="s">
        <v>4768</v>
      </c>
      <c r="E8487" s="11" t="s">
        <v>6861</v>
      </c>
      <c r="F8487" s="10" t="s">
        <v>4748</v>
      </c>
      <c r="G8487" s="11" t="s">
        <v>4749</v>
      </c>
      <c r="H8487" s="42">
        <v>19996.786199999999</v>
      </c>
      <c r="I8487" s="42">
        <v>16.125474122546098</v>
      </c>
      <c r="J8487" s="42">
        <v>0</v>
      </c>
      <c r="K8487" s="42">
        <v>16.125474122546098</v>
      </c>
      <c r="N8487" s="43"/>
    </row>
    <row r="8488" spans="1:14" x14ac:dyDescent="0.3">
      <c r="A8488" s="10" t="s">
        <v>9</v>
      </c>
      <c r="B8488" s="10" t="s">
        <v>118</v>
      </c>
      <c r="C8488" s="10" t="s">
        <v>4743</v>
      </c>
      <c r="D8488" s="10" t="s">
        <v>4770</v>
      </c>
      <c r="E8488" s="11" t="s">
        <v>5366</v>
      </c>
      <c r="F8488" s="10" t="s">
        <v>13</v>
      </c>
      <c r="G8488" s="11" t="s">
        <v>415</v>
      </c>
      <c r="H8488" s="42">
        <v>0</v>
      </c>
      <c r="I8488" s="42">
        <v>0</v>
      </c>
      <c r="J8488" s="42">
        <v>0</v>
      </c>
      <c r="K8488" s="42">
        <v>0</v>
      </c>
      <c r="N8488" s="43"/>
    </row>
    <row r="8489" spans="1:14" x14ac:dyDescent="0.3">
      <c r="A8489" s="10" t="s">
        <v>9</v>
      </c>
      <c r="B8489" s="10" t="s">
        <v>118</v>
      </c>
      <c r="C8489" s="10" t="s">
        <v>4743</v>
      </c>
      <c r="D8489" s="10" t="s">
        <v>4770</v>
      </c>
      <c r="E8489" s="11" t="s">
        <v>5366</v>
      </c>
      <c r="F8489" s="10" t="s">
        <v>416</v>
      </c>
      <c r="G8489" s="11" t="s">
        <v>417</v>
      </c>
      <c r="H8489" s="42">
        <v>19419.273300000001</v>
      </c>
      <c r="I8489" s="42">
        <v>1.04007555680857</v>
      </c>
      <c r="J8489" s="42">
        <v>0</v>
      </c>
      <c r="K8489" s="42">
        <v>1.04007555680857</v>
      </c>
      <c r="N8489" s="43"/>
    </row>
    <row r="8490" spans="1:14" x14ac:dyDescent="0.3">
      <c r="A8490" s="10" t="s">
        <v>9</v>
      </c>
      <c r="B8490" s="10" t="s">
        <v>118</v>
      </c>
      <c r="C8490" s="10" t="s">
        <v>4743</v>
      </c>
      <c r="D8490" s="10" t="s">
        <v>4770</v>
      </c>
      <c r="E8490" s="11" t="s">
        <v>5366</v>
      </c>
      <c r="F8490" s="10" t="s">
        <v>4746</v>
      </c>
      <c r="G8490" s="11" t="s">
        <v>4747</v>
      </c>
      <c r="H8490" s="42">
        <v>17856.803</v>
      </c>
      <c r="I8490" s="42">
        <v>0.95639131660558196</v>
      </c>
      <c r="J8490" s="42">
        <v>0</v>
      </c>
      <c r="K8490" s="42">
        <v>0.95639131660558196</v>
      </c>
      <c r="N8490" s="43"/>
    </row>
    <row r="8491" spans="1:14" x14ac:dyDescent="0.3">
      <c r="A8491" s="10" t="s">
        <v>9</v>
      </c>
      <c r="B8491" s="10" t="s">
        <v>118</v>
      </c>
      <c r="C8491" s="10" t="s">
        <v>4743</v>
      </c>
      <c r="D8491" s="10" t="s">
        <v>4770</v>
      </c>
      <c r="E8491" s="11" t="s">
        <v>5366</v>
      </c>
      <c r="F8491" s="10" t="s">
        <v>4748</v>
      </c>
      <c r="G8491" s="11" t="s">
        <v>4749</v>
      </c>
      <c r="H8491" s="42">
        <v>20464.128700000001</v>
      </c>
      <c r="I8491" s="42" t="s">
        <v>414</v>
      </c>
      <c r="J8491" s="42">
        <v>0</v>
      </c>
      <c r="K8491" s="42">
        <v>0</v>
      </c>
      <c r="N8491" s="43"/>
    </row>
    <row r="8492" spans="1:14" x14ac:dyDescent="0.3">
      <c r="A8492" s="10" t="s">
        <v>9</v>
      </c>
      <c r="B8492" s="10" t="s">
        <v>118</v>
      </c>
      <c r="C8492" s="10" t="s">
        <v>4743</v>
      </c>
      <c r="D8492" s="10" t="s">
        <v>4770</v>
      </c>
      <c r="E8492" s="11" t="s">
        <v>5366</v>
      </c>
      <c r="F8492" s="10" t="s">
        <v>4760</v>
      </c>
      <c r="G8492" s="11" t="s">
        <v>4761</v>
      </c>
      <c r="H8492" s="42">
        <v>14850.075699999999</v>
      </c>
      <c r="I8492" s="42" t="s">
        <v>414</v>
      </c>
      <c r="J8492" s="42">
        <v>0</v>
      </c>
      <c r="K8492" s="42">
        <v>0</v>
      </c>
      <c r="N8492" s="43"/>
    </row>
    <row r="8493" spans="1:14" x14ac:dyDescent="0.3">
      <c r="A8493" s="10" t="s">
        <v>9</v>
      </c>
      <c r="B8493" s="10" t="s">
        <v>118</v>
      </c>
      <c r="C8493" s="10" t="s">
        <v>4743</v>
      </c>
      <c r="D8493" s="10" t="s">
        <v>4772</v>
      </c>
      <c r="E8493" s="11" t="s">
        <v>5047</v>
      </c>
      <c r="F8493" s="10" t="s">
        <v>13</v>
      </c>
      <c r="G8493" s="11" t="s">
        <v>415</v>
      </c>
      <c r="H8493" s="42">
        <v>0</v>
      </c>
      <c r="I8493" s="42" t="s">
        <v>414</v>
      </c>
      <c r="J8493" s="42">
        <v>0</v>
      </c>
      <c r="K8493" s="42">
        <v>0</v>
      </c>
      <c r="N8493" s="43"/>
    </row>
    <row r="8494" spans="1:14" x14ac:dyDescent="0.3">
      <c r="A8494" s="10" t="s">
        <v>9</v>
      </c>
      <c r="B8494" s="10" t="s">
        <v>118</v>
      </c>
      <c r="C8494" s="10" t="s">
        <v>4743</v>
      </c>
      <c r="D8494" s="10" t="s">
        <v>4772</v>
      </c>
      <c r="E8494" s="11" t="s">
        <v>5047</v>
      </c>
      <c r="F8494" s="10" t="s">
        <v>416</v>
      </c>
      <c r="G8494" s="11" t="s">
        <v>417</v>
      </c>
      <c r="H8494" s="42">
        <v>11204.5327</v>
      </c>
      <c r="I8494" s="42" t="s">
        <v>414</v>
      </c>
      <c r="J8494" s="42">
        <v>0</v>
      </c>
      <c r="K8494" s="42">
        <v>0</v>
      </c>
      <c r="N8494" s="43"/>
    </row>
    <row r="8495" spans="1:14" x14ac:dyDescent="0.3">
      <c r="A8495" s="10" t="s">
        <v>9</v>
      </c>
      <c r="B8495" s="10" t="s">
        <v>118</v>
      </c>
      <c r="C8495" s="10" t="s">
        <v>4743</v>
      </c>
      <c r="D8495" s="10" t="s">
        <v>4772</v>
      </c>
      <c r="E8495" s="11" t="s">
        <v>5047</v>
      </c>
      <c r="F8495" s="10" t="s">
        <v>4746</v>
      </c>
      <c r="G8495" s="11" t="s">
        <v>4747</v>
      </c>
      <c r="H8495" s="42">
        <v>0</v>
      </c>
      <c r="I8495" s="42" t="s">
        <v>414</v>
      </c>
      <c r="J8495" s="42">
        <v>0</v>
      </c>
      <c r="K8495" s="42">
        <v>0</v>
      </c>
      <c r="N8495" s="43"/>
    </row>
    <row r="8496" spans="1:14" x14ac:dyDescent="0.3">
      <c r="A8496" s="10" t="s">
        <v>9</v>
      </c>
      <c r="B8496" s="10" t="s">
        <v>118</v>
      </c>
      <c r="C8496" s="10" t="s">
        <v>4743</v>
      </c>
      <c r="D8496" s="10" t="s">
        <v>4772</v>
      </c>
      <c r="E8496" s="11" t="s">
        <v>5047</v>
      </c>
      <c r="F8496" s="10" t="s">
        <v>4748</v>
      </c>
      <c r="G8496" s="11" t="s">
        <v>4749</v>
      </c>
      <c r="H8496" s="42">
        <v>15505.954599999999</v>
      </c>
      <c r="I8496" s="42" t="s">
        <v>414</v>
      </c>
      <c r="J8496" s="42">
        <v>0</v>
      </c>
      <c r="K8496" s="42">
        <v>0</v>
      </c>
      <c r="N8496" s="43"/>
    </row>
    <row r="8497" spans="1:14" x14ac:dyDescent="0.3">
      <c r="A8497" s="10" t="s">
        <v>9</v>
      </c>
      <c r="B8497" s="10" t="s">
        <v>118</v>
      </c>
      <c r="C8497" s="10" t="s">
        <v>4743</v>
      </c>
      <c r="D8497" s="10" t="s">
        <v>4774</v>
      </c>
      <c r="E8497" s="11" t="s">
        <v>5028</v>
      </c>
      <c r="F8497" s="10" t="s">
        <v>13</v>
      </c>
      <c r="G8497" s="11" t="s">
        <v>415</v>
      </c>
      <c r="H8497" s="42">
        <v>0</v>
      </c>
      <c r="I8497" s="42">
        <v>0</v>
      </c>
      <c r="J8497" s="42">
        <v>0</v>
      </c>
      <c r="K8497" s="42">
        <v>0</v>
      </c>
      <c r="N8497" s="43"/>
    </row>
    <row r="8498" spans="1:14" x14ac:dyDescent="0.3">
      <c r="A8498" s="10" t="s">
        <v>9</v>
      </c>
      <c r="B8498" s="10" t="s">
        <v>118</v>
      </c>
      <c r="C8498" s="10" t="s">
        <v>4743</v>
      </c>
      <c r="D8498" s="10" t="s">
        <v>4774</v>
      </c>
      <c r="E8498" s="11" t="s">
        <v>5028</v>
      </c>
      <c r="F8498" s="10" t="s">
        <v>416</v>
      </c>
      <c r="G8498" s="11" t="s">
        <v>417</v>
      </c>
      <c r="H8498" s="42">
        <v>9292.1391000000003</v>
      </c>
      <c r="I8498" s="42">
        <v>9.9887014323019692</v>
      </c>
      <c r="J8498" s="42">
        <v>0</v>
      </c>
      <c r="K8498" s="42">
        <v>9.9887014323019692</v>
      </c>
      <c r="N8498" s="43"/>
    </row>
    <row r="8499" spans="1:14" x14ac:dyDescent="0.3">
      <c r="A8499" s="10" t="s">
        <v>9</v>
      </c>
      <c r="B8499" s="10" t="s">
        <v>118</v>
      </c>
      <c r="C8499" s="10" t="s">
        <v>4743</v>
      </c>
      <c r="D8499" s="10" t="s">
        <v>4774</v>
      </c>
      <c r="E8499" s="11" t="s">
        <v>5028</v>
      </c>
      <c r="F8499" s="10" t="s">
        <v>4746</v>
      </c>
      <c r="G8499" s="11" t="s">
        <v>4747</v>
      </c>
      <c r="H8499" s="42">
        <v>1414.0211999999999</v>
      </c>
      <c r="I8499" s="42">
        <v>1.52001978317639</v>
      </c>
      <c r="J8499" s="42">
        <v>0</v>
      </c>
      <c r="K8499" s="42">
        <v>1.52001978317639</v>
      </c>
      <c r="N8499" s="43"/>
    </row>
    <row r="8500" spans="1:14" x14ac:dyDescent="0.3">
      <c r="A8500" s="10" t="s">
        <v>9</v>
      </c>
      <c r="B8500" s="10" t="s">
        <v>118</v>
      </c>
      <c r="C8500" s="10" t="s">
        <v>4743</v>
      </c>
      <c r="D8500" s="10" t="s">
        <v>4774</v>
      </c>
      <c r="E8500" s="11" t="s">
        <v>5028</v>
      </c>
      <c r="F8500" s="10" t="s">
        <v>4748</v>
      </c>
      <c r="G8500" s="11" t="s">
        <v>4749</v>
      </c>
      <c r="H8500" s="42">
        <v>0</v>
      </c>
      <c r="I8500" s="42">
        <v>0</v>
      </c>
      <c r="J8500" s="42">
        <v>0</v>
      </c>
      <c r="K8500" s="42">
        <v>0</v>
      </c>
      <c r="N8500" s="43"/>
    </row>
    <row r="8501" spans="1:14" x14ac:dyDescent="0.3">
      <c r="A8501" s="10" t="s">
        <v>9</v>
      </c>
      <c r="B8501" s="10" t="s">
        <v>118</v>
      </c>
      <c r="C8501" s="10" t="s">
        <v>4743</v>
      </c>
      <c r="D8501" s="10" t="s">
        <v>4774</v>
      </c>
      <c r="E8501" s="11" t="s">
        <v>5028</v>
      </c>
      <c r="F8501" s="10" t="s">
        <v>4760</v>
      </c>
      <c r="G8501" s="11" t="s">
        <v>4761</v>
      </c>
      <c r="H8501" s="42">
        <v>9696.1450999999997</v>
      </c>
      <c r="I8501" s="42">
        <v>10.422992798923801</v>
      </c>
      <c r="J8501" s="42">
        <v>0</v>
      </c>
      <c r="K8501" s="42">
        <v>10.422992798923801</v>
      </c>
      <c r="N8501" s="43"/>
    </row>
    <row r="8502" spans="1:14" x14ac:dyDescent="0.3">
      <c r="A8502" s="10" t="s">
        <v>9</v>
      </c>
      <c r="B8502" s="10" t="s">
        <v>118</v>
      </c>
      <c r="C8502" s="10" t="s">
        <v>4743</v>
      </c>
      <c r="D8502" s="10" t="s">
        <v>4776</v>
      </c>
      <c r="E8502" s="11" t="s">
        <v>6862</v>
      </c>
      <c r="F8502" s="10" t="s">
        <v>416</v>
      </c>
      <c r="G8502" s="11" t="s">
        <v>417</v>
      </c>
      <c r="H8502" s="42">
        <v>13591.457899999999</v>
      </c>
      <c r="I8502" s="42">
        <v>4.2495194561226199</v>
      </c>
      <c r="J8502" s="42">
        <v>0</v>
      </c>
      <c r="K8502" s="42">
        <v>4.2495194561226199</v>
      </c>
      <c r="N8502" s="43"/>
    </row>
    <row r="8503" spans="1:14" x14ac:dyDescent="0.3">
      <c r="A8503" s="10" t="s">
        <v>9</v>
      </c>
      <c r="B8503" s="10" t="s">
        <v>118</v>
      </c>
      <c r="C8503" s="10" t="s">
        <v>4743</v>
      </c>
      <c r="D8503" s="10" t="s">
        <v>4776</v>
      </c>
      <c r="E8503" s="11" t="s">
        <v>6862</v>
      </c>
      <c r="F8503" s="10" t="s">
        <v>4746</v>
      </c>
      <c r="G8503" s="11" t="s">
        <v>4747</v>
      </c>
      <c r="H8503" s="42">
        <v>13909.386699999999</v>
      </c>
      <c r="I8503" s="42">
        <v>4.3489234200085303</v>
      </c>
      <c r="J8503" s="42">
        <v>0</v>
      </c>
      <c r="K8503" s="42">
        <v>4.3489234200085303</v>
      </c>
      <c r="N8503" s="43"/>
    </row>
    <row r="8504" spans="1:14" x14ac:dyDescent="0.3">
      <c r="A8504" s="10" t="s">
        <v>9</v>
      </c>
      <c r="B8504" s="10" t="s">
        <v>118</v>
      </c>
      <c r="C8504" s="10" t="s">
        <v>4743</v>
      </c>
      <c r="D8504" s="10" t="s">
        <v>4776</v>
      </c>
      <c r="E8504" s="11" t="s">
        <v>6862</v>
      </c>
      <c r="F8504" s="10" t="s">
        <v>4748</v>
      </c>
      <c r="G8504" s="11" t="s">
        <v>4749</v>
      </c>
      <c r="H8504" s="42">
        <v>23139.2464</v>
      </c>
      <c r="I8504" s="42">
        <v>5.0122728049197098</v>
      </c>
      <c r="J8504" s="42">
        <v>0</v>
      </c>
      <c r="K8504" s="42">
        <v>5.0122728049197098</v>
      </c>
      <c r="N8504" s="43"/>
    </row>
    <row r="8505" spans="1:14" x14ac:dyDescent="0.3">
      <c r="A8505" s="10" t="s">
        <v>9</v>
      </c>
      <c r="B8505" s="10" t="s">
        <v>118</v>
      </c>
      <c r="C8505" s="10" t="s">
        <v>4743</v>
      </c>
      <c r="D8505" s="10" t="s">
        <v>4776</v>
      </c>
      <c r="E8505" s="11" t="s">
        <v>6862</v>
      </c>
      <c r="F8505" s="10" t="s">
        <v>4760</v>
      </c>
      <c r="G8505" s="11" t="s">
        <v>4761</v>
      </c>
      <c r="H8505" s="42">
        <v>10350.033299999999</v>
      </c>
      <c r="I8505" s="42">
        <v>2.2419567816877302</v>
      </c>
      <c r="J8505" s="42">
        <v>0</v>
      </c>
      <c r="K8505" s="42">
        <v>2.2419567816877302</v>
      </c>
      <c r="N8505" s="43"/>
    </row>
    <row r="8506" spans="1:14" x14ac:dyDescent="0.3">
      <c r="A8506" s="10" t="s">
        <v>9</v>
      </c>
      <c r="B8506" s="10" t="s">
        <v>118</v>
      </c>
      <c r="C8506" s="10" t="s">
        <v>4779</v>
      </c>
      <c r="D8506" s="10" t="s">
        <v>6863</v>
      </c>
      <c r="E8506" s="11" t="s">
        <v>6864</v>
      </c>
      <c r="F8506" s="10" t="s">
        <v>416</v>
      </c>
      <c r="G8506" s="11" t="s">
        <v>417</v>
      </c>
      <c r="H8506" s="42">
        <v>86076.016399999993</v>
      </c>
      <c r="I8506" s="42">
        <v>24.435798139272599</v>
      </c>
      <c r="J8506" s="42">
        <v>0</v>
      </c>
      <c r="K8506" s="42">
        <v>24.435798139272599</v>
      </c>
      <c r="N8506" s="43"/>
    </row>
    <row r="8507" spans="1:14" x14ac:dyDescent="0.3">
      <c r="A8507" s="10" t="s">
        <v>9</v>
      </c>
      <c r="B8507" s="10" t="s">
        <v>118</v>
      </c>
      <c r="C8507" s="10" t="s">
        <v>4779</v>
      </c>
      <c r="D8507" s="10" t="s">
        <v>6863</v>
      </c>
      <c r="E8507" s="11" t="s">
        <v>6864</v>
      </c>
      <c r="F8507" s="10" t="s">
        <v>4731</v>
      </c>
      <c r="G8507" s="11" t="s">
        <v>4732</v>
      </c>
      <c r="H8507" s="42">
        <v>0</v>
      </c>
      <c r="I8507" s="42">
        <v>0</v>
      </c>
      <c r="J8507" s="42">
        <v>0</v>
      </c>
      <c r="K8507" s="42">
        <v>0</v>
      </c>
      <c r="N8507" s="43"/>
    </row>
    <row r="8508" spans="1:14" x14ac:dyDescent="0.3">
      <c r="A8508" s="10" t="s">
        <v>9</v>
      </c>
      <c r="B8508" s="10" t="s">
        <v>118</v>
      </c>
      <c r="C8508" s="10" t="s">
        <v>4779</v>
      </c>
      <c r="D8508" s="10" t="s">
        <v>6863</v>
      </c>
      <c r="E8508" s="11" t="s">
        <v>6864</v>
      </c>
      <c r="F8508" s="10" t="s">
        <v>4786</v>
      </c>
      <c r="G8508" s="11" t="s">
        <v>4787</v>
      </c>
      <c r="H8508" s="42">
        <v>50302.251300000004</v>
      </c>
      <c r="I8508" s="42">
        <v>14.2801178460671</v>
      </c>
      <c r="J8508" s="42">
        <v>0</v>
      </c>
      <c r="K8508" s="42">
        <v>14.2801178460671</v>
      </c>
      <c r="N8508" s="43"/>
    </row>
    <row r="8509" spans="1:14" x14ac:dyDescent="0.3">
      <c r="A8509" s="10" t="s">
        <v>9</v>
      </c>
      <c r="B8509" s="10" t="s">
        <v>118</v>
      </c>
      <c r="C8509" s="10" t="s">
        <v>4779</v>
      </c>
      <c r="D8509" s="10" t="s">
        <v>6863</v>
      </c>
      <c r="E8509" s="11" t="s">
        <v>6864</v>
      </c>
      <c r="F8509" s="10" t="s">
        <v>4851</v>
      </c>
      <c r="G8509" s="11" t="s">
        <v>4852</v>
      </c>
      <c r="H8509" s="42">
        <v>0</v>
      </c>
      <c r="I8509" s="42">
        <v>0</v>
      </c>
      <c r="J8509" s="42">
        <v>0</v>
      </c>
      <c r="K8509" s="42">
        <v>0</v>
      </c>
      <c r="N8509" s="43"/>
    </row>
    <row r="8510" spans="1:14" x14ac:dyDescent="0.3">
      <c r="A8510" s="10" t="s">
        <v>9</v>
      </c>
      <c r="B8510" s="10" t="s">
        <v>118</v>
      </c>
      <c r="C8510" s="10" t="s">
        <v>4779</v>
      </c>
      <c r="D8510" s="10" t="s">
        <v>6863</v>
      </c>
      <c r="E8510" s="11" t="s">
        <v>6864</v>
      </c>
      <c r="F8510" s="10" t="s">
        <v>4739</v>
      </c>
      <c r="G8510" s="11" t="s">
        <v>4740</v>
      </c>
      <c r="H8510" s="42">
        <v>442.17129999999997</v>
      </c>
      <c r="I8510" s="42">
        <v>0.125526360304483</v>
      </c>
      <c r="J8510" s="42">
        <v>0</v>
      </c>
      <c r="K8510" s="42">
        <v>0.125526360304483</v>
      </c>
      <c r="N8510" s="43"/>
    </row>
    <row r="8511" spans="1:14" x14ac:dyDescent="0.3">
      <c r="A8511" s="10" t="s">
        <v>9</v>
      </c>
      <c r="B8511" s="10" t="s">
        <v>118</v>
      </c>
      <c r="C8511" s="10" t="s">
        <v>4779</v>
      </c>
      <c r="D8511" s="10" t="s">
        <v>6863</v>
      </c>
      <c r="E8511" s="11" t="s">
        <v>6864</v>
      </c>
      <c r="F8511" s="10" t="s">
        <v>4788</v>
      </c>
      <c r="G8511" s="11" t="s">
        <v>4789</v>
      </c>
      <c r="H8511" s="42">
        <v>0</v>
      </c>
      <c r="I8511" s="42">
        <v>0</v>
      </c>
      <c r="J8511" s="42">
        <v>0</v>
      </c>
      <c r="K8511" s="42">
        <v>0</v>
      </c>
      <c r="N8511" s="43"/>
    </row>
    <row r="8512" spans="1:14" x14ac:dyDescent="0.3">
      <c r="A8512" s="10" t="s">
        <v>9</v>
      </c>
      <c r="B8512" s="10" t="s">
        <v>118</v>
      </c>
      <c r="C8512" s="10" t="s">
        <v>4779</v>
      </c>
      <c r="D8512" s="10" t="s">
        <v>6863</v>
      </c>
      <c r="E8512" s="11" t="s">
        <v>6864</v>
      </c>
      <c r="F8512" s="10" t="s">
        <v>4741</v>
      </c>
      <c r="G8512" s="11" t="s">
        <v>4742</v>
      </c>
      <c r="H8512" s="42">
        <v>3516.3148000000001</v>
      </c>
      <c r="I8512" s="42">
        <v>0.99823343670707598</v>
      </c>
      <c r="J8512" s="42">
        <v>0</v>
      </c>
      <c r="K8512" s="42">
        <v>0.99823343670707598</v>
      </c>
      <c r="N8512" s="43"/>
    </row>
    <row r="8513" spans="1:14" x14ac:dyDescent="0.3">
      <c r="A8513" s="10" t="s">
        <v>9</v>
      </c>
      <c r="B8513" s="10" t="s">
        <v>118</v>
      </c>
      <c r="C8513" s="10" t="s">
        <v>4779</v>
      </c>
      <c r="D8513" s="10" t="s">
        <v>4746</v>
      </c>
      <c r="E8513" s="11" t="s">
        <v>6865</v>
      </c>
      <c r="F8513" s="10" t="s">
        <v>13</v>
      </c>
      <c r="G8513" s="11" t="s">
        <v>415</v>
      </c>
      <c r="H8513" s="42">
        <v>0</v>
      </c>
      <c r="I8513" s="42">
        <v>0</v>
      </c>
      <c r="J8513" s="42">
        <v>0</v>
      </c>
      <c r="K8513" s="42">
        <v>0</v>
      </c>
      <c r="N8513" s="43"/>
    </row>
    <row r="8514" spans="1:14" x14ac:dyDescent="0.3">
      <c r="A8514" s="10" t="s">
        <v>9</v>
      </c>
      <c r="B8514" s="10" t="s">
        <v>118</v>
      </c>
      <c r="C8514" s="10" t="s">
        <v>4779</v>
      </c>
      <c r="D8514" s="10" t="s">
        <v>4746</v>
      </c>
      <c r="E8514" s="11" t="s">
        <v>6865</v>
      </c>
      <c r="F8514" s="10" t="s">
        <v>416</v>
      </c>
      <c r="G8514" s="11" t="s">
        <v>417</v>
      </c>
      <c r="H8514" s="42">
        <v>127395.0177</v>
      </c>
      <c r="I8514" s="42">
        <v>99.325223774765405</v>
      </c>
      <c r="J8514" s="42">
        <v>0</v>
      </c>
      <c r="K8514" s="42">
        <v>99.325223774765405</v>
      </c>
      <c r="N8514" s="43"/>
    </row>
    <row r="8515" spans="1:14" x14ac:dyDescent="0.3">
      <c r="A8515" s="10" t="s">
        <v>9</v>
      </c>
      <c r="B8515" s="10" t="s">
        <v>118</v>
      </c>
      <c r="C8515" s="10" t="s">
        <v>4779</v>
      </c>
      <c r="D8515" s="10" t="s">
        <v>4746</v>
      </c>
      <c r="E8515" s="11" t="s">
        <v>6865</v>
      </c>
      <c r="F8515" s="10" t="s">
        <v>4731</v>
      </c>
      <c r="G8515" s="11" t="s">
        <v>4732</v>
      </c>
      <c r="H8515" s="42">
        <v>0</v>
      </c>
      <c r="I8515" s="42">
        <v>0</v>
      </c>
      <c r="J8515" s="42">
        <v>0</v>
      </c>
      <c r="K8515" s="42">
        <v>0</v>
      </c>
      <c r="N8515" s="43"/>
    </row>
    <row r="8516" spans="1:14" x14ac:dyDescent="0.3">
      <c r="A8516" s="10" t="s">
        <v>9</v>
      </c>
      <c r="B8516" s="10" t="s">
        <v>118</v>
      </c>
      <c r="C8516" s="10" t="s">
        <v>4779</v>
      </c>
      <c r="D8516" s="10" t="s">
        <v>4746</v>
      </c>
      <c r="E8516" s="11" t="s">
        <v>6865</v>
      </c>
      <c r="F8516" s="10" t="s">
        <v>4786</v>
      </c>
      <c r="G8516" s="11" t="s">
        <v>4787</v>
      </c>
      <c r="H8516" s="42">
        <v>45813.938300000002</v>
      </c>
      <c r="I8516" s="42">
        <v>35.719447758081301</v>
      </c>
      <c r="J8516" s="42">
        <v>0</v>
      </c>
      <c r="K8516" s="42">
        <v>35.719447758081301</v>
      </c>
      <c r="N8516" s="43"/>
    </row>
    <row r="8517" spans="1:14" x14ac:dyDescent="0.3">
      <c r="A8517" s="10" t="s">
        <v>9</v>
      </c>
      <c r="B8517" s="10" t="s">
        <v>118</v>
      </c>
      <c r="C8517" s="10" t="s">
        <v>4779</v>
      </c>
      <c r="D8517" s="10" t="s">
        <v>4746</v>
      </c>
      <c r="E8517" s="11" t="s">
        <v>6865</v>
      </c>
      <c r="F8517" s="10" t="s">
        <v>4788</v>
      </c>
      <c r="G8517" s="11" t="s">
        <v>4789</v>
      </c>
      <c r="H8517" s="42">
        <v>0</v>
      </c>
      <c r="I8517" s="42">
        <v>0</v>
      </c>
      <c r="J8517" s="42">
        <v>0</v>
      </c>
      <c r="K8517" s="42">
        <v>0</v>
      </c>
      <c r="N8517" s="43"/>
    </row>
    <row r="8518" spans="1:14" x14ac:dyDescent="0.3">
      <c r="A8518" s="10" t="s">
        <v>9</v>
      </c>
      <c r="B8518" s="10" t="s">
        <v>118</v>
      </c>
      <c r="C8518" s="10" t="s">
        <v>4779</v>
      </c>
      <c r="D8518" s="10" t="s">
        <v>6866</v>
      </c>
      <c r="E8518" s="11" t="s">
        <v>6867</v>
      </c>
      <c r="F8518" s="10" t="s">
        <v>13</v>
      </c>
      <c r="G8518" s="11" t="s">
        <v>415</v>
      </c>
      <c r="H8518" s="42">
        <v>0</v>
      </c>
      <c r="I8518" s="42" t="s">
        <v>414</v>
      </c>
      <c r="J8518" s="42">
        <v>0</v>
      </c>
      <c r="K8518" s="42">
        <v>0</v>
      </c>
      <c r="N8518" s="43"/>
    </row>
    <row r="8519" spans="1:14" x14ac:dyDescent="0.3">
      <c r="A8519" s="10" t="s">
        <v>9</v>
      </c>
      <c r="B8519" s="10" t="s">
        <v>118</v>
      </c>
      <c r="C8519" s="10" t="s">
        <v>4779</v>
      </c>
      <c r="D8519" s="10" t="s">
        <v>6866</v>
      </c>
      <c r="E8519" s="11" t="s">
        <v>6867</v>
      </c>
      <c r="F8519" s="10" t="s">
        <v>416</v>
      </c>
      <c r="G8519" s="11" t="s">
        <v>417</v>
      </c>
      <c r="H8519" s="42">
        <v>43793.568299999999</v>
      </c>
      <c r="I8519" s="42" t="s">
        <v>414</v>
      </c>
      <c r="J8519" s="42">
        <v>0</v>
      </c>
      <c r="K8519" s="42">
        <v>0</v>
      </c>
      <c r="N8519" s="43"/>
    </row>
    <row r="8520" spans="1:14" x14ac:dyDescent="0.3">
      <c r="A8520" s="10" t="s">
        <v>9</v>
      </c>
      <c r="B8520" s="10" t="s">
        <v>118</v>
      </c>
      <c r="C8520" s="10" t="s">
        <v>4779</v>
      </c>
      <c r="D8520" s="10" t="s">
        <v>6866</v>
      </c>
      <c r="E8520" s="11" t="s">
        <v>6867</v>
      </c>
      <c r="F8520" s="10" t="s">
        <v>4731</v>
      </c>
      <c r="G8520" s="11" t="s">
        <v>4732</v>
      </c>
      <c r="H8520" s="42">
        <v>0</v>
      </c>
      <c r="I8520" s="42" t="s">
        <v>414</v>
      </c>
      <c r="J8520" s="42">
        <v>0</v>
      </c>
      <c r="K8520" s="42">
        <v>0</v>
      </c>
      <c r="N8520" s="43"/>
    </row>
    <row r="8521" spans="1:14" x14ac:dyDescent="0.3">
      <c r="A8521" s="10" t="s">
        <v>9</v>
      </c>
      <c r="B8521" s="10" t="s">
        <v>118</v>
      </c>
      <c r="C8521" s="10" t="s">
        <v>4779</v>
      </c>
      <c r="D8521" s="10" t="s">
        <v>6866</v>
      </c>
      <c r="E8521" s="11" t="s">
        <v>6867</v>
      </c>
      <c r="F8521" s="10" t="s">
        <v>4786</v>
      </c>
      <c r="G8521" s="11" t="s">
        <v>4787</v>
      </c>
      <c r="H8521" s="42">
        <v>0</v>
      </c>
      <c r="I8521" s="42" t="s">
        <v>414</v>
      </c>
      <c r="J8521" s="42">
        <v>0</v>
      </c>
      <c r="K8521" s="42">
        <v>0</v>
      </c>
      <c r="N8521" s="43"/>
    </row>
    <row r="8522" spans="1:14" x14ac:dyDescent="0.3">
      <c r="A8522" s="10" t="s">
        <v>9</v>
      </c>
      <c r="B8522" s="10" t="s">
        <v>118</v>
      </c>
      <c r="C8522" s="10" t="s">
        <v>4779</v>
      </c>
      <c r="D8522" s="10" t="s">
        <v>6866</v>
      </c>
      <c r="E8522" s="11" t="s">
        <v>6867</v>
      </c>
      <c r="F8522" s="10" t="s">
        <v>4788</v>
      </c>
      <c r="G8522" s="11" t="s">
        <v>4789</v>
      </c>
      <c r="H8522" s="42">
        <v>0</v>
      </c>
      <c r="I8522" s="42" t="s">
        <v>414</v>
      </c>
      <c r="J8522" s="42">
        <v>0</v>
      </c>
      <c r="K8522" s="42">
        <v>0</v>
      </c>
      <c r="N8522" s="43"/>
    </row>
    <row r="8523" spans="1:14" x14ac:dyDescent="0.3">
      <c r="A8523" s="10" t="s">
        <v>9</v>
      </c>
      <c r="B8523" s="10" t="s">
        <v>118</v>
      </c>
      <c r="C8523" s="10" t="s">
        <v>4779</v>
      </c>
      <c r="D8523" s="10" t="s">
        <v>6866</v>
      </c>
      <c r="E8523" s="11" t="s">
        <v>6867</v>
      </c>
      <c r="F8523" s="10" t="s">
        <v>4741</v>
      </c>
      <c r="G8523" s="11" t="s">
        <v>4742</v>
      </c>
      <c r="H8523" s="42">
        <v>649.11419999999998</v>
      </c>
      <c r="I8523" s="42" t="s">
        <v>414</v>
      </c>
      <c r="J8523" s="42">
        <v>0</v>
      </c>
      <c r="K8523" s="42">
        <v>0</v>
      </c>
      <c r="N8523" s="43"/>
    </row>
    <row r="8524" spans="1:14" x14ac:dyDescent="0.3">
      <c r="A8524" s="10" t="s">
        <v>9</v>
      </c>
      <c r="B8524" s="10" t="s">
        <v>118</v>
      </c>
      <c r="C8524" s="10" t="s">
        <v>4779</v>
      </c>
      <c r="D8524" s="10" t="s">
        <v>6868</v>
      </c>
      <c r="E8524" s="11" t="s">
        <v>6869</v>
      </c>
      <c r="F8524" s="10" t="s">
        <v>13</v>
      </c>
      <c r="G8524" s="11" t="s">
        <v>415</v>
      </c>
      <c r="H8524" s="42">
        <v>0</v>
      </c>
      <c r="I8524" s="42">
        <v>0</v>
      </c>
      <c r="J8524" s="42">
        <v>0</v>
      </c>
      <c r="K8524" s="42">
        <v>0</v>
      </c>
      <c r="N8524" s="43"/>
    </row>
    <row r="8525" spans="1:14" x14ac:dyDescent="0.3">
      <c r="A8525" s="10" t="s">
        <v>9</v>
      </c>
      <c r="B8525" s="10" t="s">
        <v>118</v>
      </c>
      <c r="C8525" s="10" t="s">
        <v>4779</v>
      </c>
      <c r="D8525" s="10" t="s">
        <v>6868</v>
      </c>
      <c r="E8525" s="11" t="s">
        <v>6869</v>
      </c>
      <c r="F8525" s="10" t="s">
        <v>416</v>
      </c>
      <c r="G8525" s="11" t="s">
        <v>417</v>
      </c>
      <c r="H8525" s="42">
        <v>366799.84029999998</v>
      </c>
      <c r="I8525" s="42">
        <v>623.42708174760196</v>
      </c>
      <c r="J8525" s="42">
        <v>0</v>
      </c>
      <c r="K8525" s="42">
        <v>623.42708174760196</v>
      </c>
      <c r="N8525" s="43"/>
    </row>
    <row r="8526" spans="1:14" x14ac:dyDescent="0.3">
      <c r="A8526" s="10" t="s">
        <v>9</v>
      </c>
      <c r="B8526" s="10" t="s">
        <v>118</v>
      </c>
      <c r="C8526" s="10" t="s">
        <v>4779</v>
      </c>
      <c r="D8526" s="10" t="s">
        <v>6868</v>
      </c>
      <c r="E8526" s="11" t="s">
        <v>6869</v>
      </c>
      <c r="F8526" s="10" t="s">
        <v>4731</v>
      </c>
      <c r="G8526" s="11" t="s">
        <v>4732</v>
      </c>
      <c r="H8526" s="42">
        <v>0</v>
      </c>
      <c r="I8526" s="42">
        <v>0</v>
      </c>
      <c r="J8526" s="42">
        <v>0</v>
      </c>
      <c r="K8526" s="42">
        <v>0</v>
      </c>
      <c r="N8526" s="43"/>
    </row>
    <row r="8527" spans="1:14" x14ac:dyDescent="0.3">
      <c r="A8527" s="10" t="s">
        <v>9</v>
      </c>
      <c r="B8527" s="10" t="s">
        <v>118</v>
      </c>
      <c r="C8527" s="10" t="s">
        <v>4779</v>
      </c>
      <c r="D8527" s="10" t="s">
        <v>6868</v>
      </c>
      <c r="E8527" s="11" t="s">
        <v>6869</v>
      </c>
      <c r="F8527" s="10" t="s">
        <v>4786</v>
      </c>
      <c r="G8527" s="11" t="s">
        <v>4787</v>
      </c>
      <c r="H8527" s="42">
        <v>0</v>
      </c>
      <c r="I8527" s="42">
        <v>0</v>
      </c>
      <c r="J8527" s="42">
        <v>0</v>
      </c>
      <c r="K8527" s="42">
        <v>0</v>
      </c>
      <c r="N8527" s="43"/>
    </row>
    <row r="8528" spans="1:14" x14ac:dyDescent="0.3">
      <c r="A8528" s="10" t="s">
        <v>9</v>
      </c>
      <c r="B8528" s="10" t="s">
        <v>118</v>
      </c>
      <c r="C8528" s="10" t="s">
        <v>4779</v>
      </c>
      <c r="D8528" s="10" t="s">
        <v>6868</v>
      </c>
      <c r="E8528" s="11" t="s">
        <v>6869</v>
      </c>
      <c r="F8528" s="10" t="s">
        <v>4859</v>
      </c>
      <c r="G8528" s="11" t="s">
        <v>4860</v>
      </c>
      <c r="H8528" s="42">
        <v>117389.8824</v>
      </c>
      <c r="I8528" s="42">
        <v>199.52034809966</v>
      </c>
      <c r="J8528" s="42">
        <v>0</v>
      </c>
      <c r="K8528" s="42">
        <v>199.52034809966</v>
      </c>
      <c r="N8528" s="43"/>
    </row>
    <row r="8529" spans="1:14" x14ac:dyDescent="0.3">
      <c r="A8529" s="10" t="s">
        <v>9</v>
      </c>
      <c r="B8529" s="10" t="s">
        <v>118</v>
      </c>
      <c r="C8529" s="10" t="s">
        <v>4779</v>
      </c>
      <c r="D8529" s="10" t="s">
        <v>6868</v>
      </c>
      <c r="E8529" s="11" t="s">
        <v>6869</v>
      </c>
      <c r="F8529" s="10" t="s">
        <v>4754</v>
      </c>
      <c r="G8529" s="11" t="s">
        <v>4755</v>
      </c>
      <c r="H8529" s="42">
        <v>0</v>
      </c>
      <c r="I8529" s="42">
        <v>0</v>
      </c>
      <c r="J8529" s="42">
        <v>0</v>
      </c>
      <c r="K8529" s="42">
        <v>0</v>
      </c>
      <c r="N8529" s="43"/>
    </row>
    <row r="8530" spans="1:14" x14ac:dyDescent="0.3">
      <c r="A8530" s="10" t="s">
        <v>9</v>
      </c>
      <c r="B8530" s="10" t="s">
        <v>118</v>
      </c>
      <c r="C8530" s="10" t="s">
        <v>4779</v>
      </c>
      <c r="D8530" s="10" t="s">
        <v>6868</v>
      </c>
      <c r="E8530" s="11" t="s">
        <v>6869</v>
      </c>
      <c r="F8530" s="10" t="s">
        <v>71</v>
      </c>
      <c r="G8530" s="11" t="s">
        <v>4778</v>
      </c>
      <c r="H8530" s="42">
        <v>0</v>
      </c>
      <c r="I8530" s="42">
        <v>0</v>
      </c>
      <c r="J8530" s="42">
        <v>0</v>
      </c>
      <c r="K8530" s="42">
        <v>0</v>
      </c>
      <c r="N8530" s="43"/>
    </row>
    <row r="8531" spans="1:14" x14ac:dyDescent="0.3">
      <c r="A8531" s="10" t="s">
        <v>9</v>
      </c>
      <c r="B8531" s="10" t="s">
        <v>118</v>
      </c>
      <c r="C8531" s="10" t="s">
        <v>4779</v>
      </c>
      <c r="D8531" s="10" t="s">
        <v>6868</v>
      </c>
      <c r="E8531" s="11" t="s">
        <v>6869</v>
      </c>
      <c r="F8531" s="10" t="s">
        <v>4741</v>
      </c>
      <c r="G8531" s="11" t="s">
        <v>4742</v>
      </c>
      <c r="H8531" s="42">
        <v>29469.388900000002</v>
      </c>
      <c r="I8531" s="42">
        <v>50.0873040036535</v>
      </c>
      <c r="J8531" s="42">
        <v>0</v>
      </c>
      <c r="K8531" s="42">
        <v>50.0873040036535</v>
      </c>
      <c r="N8531" s="43"/>
    </row>
    <row r="8532" spans="1:14" x14ac:dyDescent="0.3">
      <c r="A8532" s="10" t="s">
        <v>9</v>
      </c>
      <c r="B8532" s="10" t="s">
        <v>118</v>
      </c>
      <c r="C8532" s="10" t="s">
        <v>11</v>
      </c>
      <c r="D8532" s="10" t="s">
        <v>115</v>
      </c>
      <c r="E8532" s="11" t="s">
        <v>509</v>
      </c>
      <c r="F8532" s="10" t="s">
        <v>25</v>
      </c>
      <c r="G8532" s="11" t="s">
        <v>4887</v>
      </c>
      <c r="H8532" s="42">
        <v>137702.08309999999</v>
      </c>
      <c r="I8532" s="42" t="s">
        <v>414</v>
      </c>
      <c r="J8532" s="42">
        <v>0</v>
      </c>
      <c r="K8532" s="42">
        <v>0</v>
      </c>
      <c r="N8532" s="43"/>
    </row>
    <row r="8533" spans="1:14" x14ac:dyDescent="0.3">
      <c r="A8533" s="10" t="s">
        <v>9</v>
      </c>
      <c r="B8533" s="10" t="s">
        <v>118</v>
      </c>
      <c r="C8533" s="10" t="s">
        <v>11</v>
      </c>
      <c r="D8533" s="10" t="s">
        <v>115</v>
      </c>
      <c r="E8533" s="11" t="s">
        <v>509</v>
      </c>
      <c r="F8533" s="10" t="s">
        <v>13</v>
      </c>
      <c r="G8533" s="11" t="s">
        <v>415</v>
      </c>
      <c r="H8533" s="42">
        <v>0</v>
      </c>
      <c r="I8533" s="42" t="s">
        <v>414</v>
      </c>
      <c r="J8533" s="42">
        <v>0</v>
      </c>
      <c r="K8533" s="42">
        <v>0</v>
      </c>
      <c r="N8533" s="43"/>
    </row>
    <row r="8534" spans="1:14" x14ac:dyDescent="0.3">
      <c r="A8534" s="10" t="s">
        <v>9</v>
      </c>
      <c r="B8534" s="10" t="s">
        <v>118</v>
      </c>
      <c r="C8534" s="10" t="s">
        <v>11</v>
      </c>
      <c r="D8534" s="10" t="s">
        <v>115</v>
      </c>
      <c r="E8534" s="11" t="s">
        <v>509</v>
      </c>
      <c r="F8534" s="10" t="s">
        <v>15</v>
      </c>
      <c r="G8534" s="11" t="s">
        <v>418</v>
      </c>
      <c r="H8534" s="42">
        <v>142411.2346</v>
      </c>
      <c r="I8534" s="42" t="s">
        <v>414</v>
      </c>
      <c r="J8534" s="42">
        <v>0</v>
      </c>
      <c r="K8534" s="42">
        <v>0</v>
      </c>
      <c r="N8534" s="43"/>
    </row>
    <row r="8535" spans="1:14" x14ac:dyDescent="0.3">
      <c r="A8535" s="10" t="s">
        <v>9</v>
      </c>
      <c r="B8535" s="10" t="s">
        <v>118</v>
      </c>
      <c r="C8535" s="10" t="s">
        <v>11</v>
      </c>
      <c r="D8535" s="10" t="s">
        <v>115</v>
      </c>
      <c r="E8535" s="11" t="s">
        <v>509</v>
      </c>
      <c r="F8535" s="10" t="s">
        <v>16</v>
      </c>
      <c r="G8535" s="11" t="s">
        <v>426</v>
      </c>
      <c r="H8535" s="42">
        <v>23545.7572</v>
      </c>
      <c r="I8535" s="42" t="s">
        <v>414</v>
      </c>
      <c r="J8535" s="42">
        <v>0</v>
      </c>
      <c r="K8535" s="42">
        <v>0</v>
      </c>
      <c r="N8535" s="43"/>
    </row>
    <row r="8536" spans="1:14" x14ac:dyDescent="0.3">
      <c r="A8536" s="10" t="s">
        <v>9</v>
      </c>
      <c r="B8536" s="10" t="s">
        <v>118</v>
      </c>
      <c r="C8536" s="10" t="s">
        <v>11</v>
      </c>
      <c r="D8536" s="10" t="s">
        <v>115</v>
      </c>
      <c r="E8536" s="11" t="s">
        <v>509</v>
      </c>
      <c r="F8536" s="10" t="s">
        <v>17</v>
      </c>
      <c r="G8536" s="11" t="s">
        <v>4798</v>
      </c>
      <c r="H8536" s="42">
        <v>0</v>
      </c>
      <c r="I8536" s="42" t="s">
        <v>414</v>
      </c>
      <c r="J8536" s="42">
        <v>0</v>
      </c>
      <c r="K8536" s="42">
        <v>0</v>
      </c>
      <c r="N8536" s="43"/>
    </row>
    <row r="8537" spans="1:14" x14ac:dyDescent="0.3">
      <c r="A8537" s="10" t="s">
        <v>9</v>
      </c>
      <c r="B8537" s="10" t="s">
        <v>118</v>
      </c>
      <c r="C8537" s="10" t="s">
        <v>11</v>
      </c>
      <c r="D8537" s="10" t="s">
        <v>115</v>
      </c>
      <c r="E8537" s="11" t="s">
        <v>509</v>
      </c>
      <c r="F8537" s="10" t="s">
        <v>18</v>
      </c>
      <c r="G8537" s="11" t="s">
        <v>4799</v>
      </c>
      <c r="H8537" s="42">
        <v>203143.04949999999</v>
      </c>
      <c r="I8537" s="42" t="s">
        <v>414</v>
      </c>
      <c r="J8537" s="42">
        <v>0</v>
      </c>
      <c r="K8537" s="42">
        <v>0</v>
      </c>
      <c r="N8537" s="43"/>
    </row>
    <row r="8538" spans="1:14" x14ac:dyDescent="0.3">
      <c r="A8538" s="10" t="s">
        <v>9</v>
      </c>
      <c r="B8538" s="10" t="s">
        <v>118</v>
      </c>
      <c r="C8538" s="10" t="s">
        <v>11</v>
      </c>
      <c r="D8538" s="10" t="s">
        <v>117</v>
      </c>
      <c r="E8538" s="11" t="s">
        <v>3045</v>
      </c>
      <c r="F8538" s="10" t="s">
        <v>13</v>
      </c>
      <c r="G8538" s="11" t="s">
        <v>415</v>
      </c>
      <c r="H8538" s="42">
        <v>0</v>
      </c>
      <c r="I8538" s="42">
        <v>0</v>
      </c>
      <c r="J8538" s="42">
        <v>0</v>
      </c>
      <c r="K8538" s="42">
        <v>0</v>
      </c>
      <c r="N8538" s="43"/>
    </row>
    <row r="8539" spans="1:14" x14ac:dyDescent="0.3">
      <c r="A8539" s="10" t="s">
        <v>9</v>
      </c>
      <c r="B8539" s="10" t="s">
        <v>118</v>
      </c>
      <c r="C8539" s="10" t="s">
        <v>11</v>
      </c>
      <c r="D8539" s="10" t="s">
        <v>117</v>
      </c>
      <c r="E8539" s="11" t="s">
        <v>3045</v>
      </c>
      <c r="F8539" s="10" t="s">
        <v>15</v>
      </c>
      <c r="G8539" s="11" t="s">
        <v>418</v>
      </c>
      <c r="H8539" s="42">
        <v>935562.40800000005</v>
      </c>
      <c r="I8539" s="42">
        <v>813.77928826933498</v>
      </c>
      <c r="J8539" s="42">
        <v>0</v>
      </c>
      <c r="K8539" s="42">
        <v>813.77928826933498</v>
      </c>
      <c r="N8539" s="43"/>
    </row>
    <row r="8540" spans="1:14" x14ac:dyDescent="0.3">
      <c r="A8540" s="10" t="s">
        <v>9</v>
      </c>
      <c r="B8540" s="10" t="s">
        <v>118</v>
      </c>
      <c r="C8540" s="10" t="s">
        <v>11</v>
      </c>
      <c r="D8540" s="10" t="s">
        <v>117</v>
      </c>
      <c r="E8540" s="11" t="s">
        <v>3045</v>
      </c>
      <c r="F8540" s="10" t="s">
        <v>16</v>
      </c>
      <c r="G8540" s="11" t="s">
        <v>426</v>
      </c>
      <c r="H8540" s="42">
        <v>192477.3768</v>
      </c>
      <c r="I8540" s="42">
        <v>167.422398844144</v>
      </c>
      <c r="J8540" s="42">
        <v>0</v>
      </c>
      <c r="K8540" s="42">
        <v>167.422398844144</v>
      </c>
      <c r="N8540" s="43"/>
    </row>
    <row r="8541" spans="1:14" x14ac:dyDescent="0.3">
      <c r="A8541" s="10" t="s">
        <v>9</v>
      </c>
      <c r="B8541" s="10" t="s">
        <v>118</v>
      </c>
      <c r="C8541" s="10" t="s">
        <v>11</v>
      </c>
      <c r="D8541" s="10" t="s">
        <v>117</v>
      </c>
      <c r="E8541" s="11" t="s">
        <v>3045</v>
      </c>
      <c r="F8541" s="10" t="s">
        <v>17</v>
      </c>
      <c r="G8541" s="11" t="s">
        <v>4798</v>
      </c>
      <c r="H8541" s="42">
        <v>0</v>
      </c>
      <c r="I8541" s="42">
        <v>0</v>
      </c>
      <c r="J8541" s="42">
        <v>0</v>
      </c>
      <c r="K8541" s="42">
        <v>0</v>
      </c>
      <c r="N8541" s="43"/>
    </row>
    <row r="8542" spans="1:14" x14ac:dyDescent="0.3">
      <c r="A8542" s="10" t="s">
        <v>9</v>
      </c>
      <c r="B8542" s="10" t="s">
        <v>118</v>
      </c>
      <c r="C8542" s="10" t="s">
        <v>11</v>
      </c>
      <c r="D8542" s="10" t="s">
        <v>117</v>
      </c>
      <c r="E8542" s="11" t="s">
        <v>3045</v>
      </c>
      <c r="F8542" s="10" t="s">
        <v>18</v>
      </c>
      <c r="G8542" s="11" t="s">
        <v>4799</v>
      </c>
      <c r="H8542" s="42">
        <v>2322434.8508000001</v>
      </c>
      <c r="I8542" s="42">
        <v>2020.12112052775</v>
      </c>
      <c r="J8542" s="42">
        <v>0</v>
      </c>
      <c r="K8542" s="42">
        <v>2020.12112052775</v>
      </c>
      <c r="N8542" s="43"/>
    </row>
    <row r="8543" spans="1:14" x14ac:dyDescent="0.3">
      <c r="A8543" s="10" t="s">
        <v>9</v>
      </c>
      <c r="B8543" s="10" t="s">
        <v>118</v>
      </c>
      <c r="C8543" s="10" t="s">
        <v>11</v>
      </c>
      <c r="D8543" s="10" t="s">
        <v>164</v>
      </c>
      <c r="E8543" s="11" t="s">
        <v>560</v>
      </c>
      <c r="F8543" s="10" t="s">
        <v>13</v>
      </c>
      <c r="G8543" s="11" t="s">
        <v>415</v>
      </c>
      <c r="H8543" s="42">
        <v>0</v>
      </c>
      <c r="I8543" s="42">
        <v>0</v>
      </c>
      <c r="J8543" s="42">
        <v>0</v>
      </c>
      <c r="K8543" s="42">
        <v>0</v>
      </c>
      <c r="N8543" s="43"/>
    </row>
    <row r="8544" spans="1:14" x14ac:dyDescent="0.3">
      <c r="A8544" s="10" t="s">
        <v>9</v>
      </c>
      <c r="B8544" s="10" t="s">
        <v>118</v>
      </c>
      <c r="C8544" s="10" t="s">
        <v>11</v>
      </c>
      <c r="D8544" s="10" t="s">
        <v>164</v>
      </c>
      <c r="E8544" s="11" t="s">
        <v>560</v>
      </c>
      <c r="F8544" s="10" t="s">
        <v>15</v>
      </c>
      <c r="G8544" s="11" t="s">
        <v>418</v>
      </c>
      <c r="H8544" s="42">
        <v>446894.0269</v>
      </c>
      <c r="I8544" s="42">
        <v>152.55472407948099</v>
      </c>
      <c r="J8544" s="42">
        <v>0</v>
      </c>
      <c r="K8544" s="42">
        <v>152.55472407948099</v>
      </c>
      <c r="N8544" s="43"/>
    </row>
    <row r="8545" spans="1:14" x14ac:dyDescent="0.3">
      <c r="A8545" s="10" t="s">
        <v>9</v>
      </c>
      <c r="B8545" s="10" t="s">
        <v>118</v>
      </c>
      <c r="C8545" s="10" t="s">
        <v>11</v>
      </c>
      <c r="D8545" s="10" t="s">
        <v>164</v>
      </c>
      <c r="E8545" s="11" t="s">
        <v>560</v>
      </c>
      <c r="F8545" s="10" t="s">
        <v>17</v>
      </c>
      <c r="G8545" s="11" t="s">
        <v>4798</v>
      </c>
      <c r="H8545" s="42">
        <v>0</v>
      </c>
      <c r="I8545" s="42">
        <v>0</v>
      </c>
      <c r="J8545" s="42">
        <v>0</v>
      </c>
      <c r="K8545" s="42">
        <v>0</v>
      </c>
      <c r="N8545" s="43"/>
    </row>
    <row r="8546" spans="1:14" x14ac:dyDescent="0.3">
      <c r="A8546" s="10" t="s">
        <v>9</v>
      </c>
      <c r="B8546" s="10" t="s">
        <v>118</v>
      </c>
      <c r="C8546" s="10" t="s">
        <v>11</v>
      </c>
      <c r="D8546" s="10" t="s">
        <v>164</v>
      </c>
      <c r="E8546" s="11" t="s">
        <v>560</v>
      </c>
      <c r="F8546" s="10" t="s">
        <v>18</v>
      </c>
      <c r="G8546" s="11" t="s">
        <v>4799</v>
      </c>
      <c r="H8546" s="42">
        <v>1528350.5697000001</v>
      </c>
      <c r="I8546" s="42">
        <v>521.72793854372401</v>
      </c>
      <c r="J8546" s="42">
        <v>0</v>
      </c>
      <c r="K8546" s="42">
        <v>521.72793854372401</v>
      </c>
      <c r="N8546" s="43"/>
    </row>
    <row r="8547" spans="1:14" x14ac:dyDescent="0.3">
      <c r="A8547" s="10" t="s">
        <v>9</v>
      </c>
      <c r="B8547" s="10" t="s">
        <v>118</v>
      </c>
      <c r="C8547" s="10" t="s">
        <v>11</v>
      </c>
      <c r="D8547" s="10" t="s">
        <v>264</v>
      </c>
      <c r="E8547" s="11" t="s">
        <v>6870</v>
      </c>
      <c r="F8547" s="10" t="s">
        <v>13</v>
      </c>
      <c r="G8547" s="11" t="s">
        <v>415</v>
      </c>
      <c r="H8547" s="42">
        <v>0</v>
      </c>
      <c r="I8547" s="42">
        <v>0</v>
      </c>
      <c r="J8547" s="42">
        <v>0</v>
      </c>
      <c r="K8547" s="42">
        <v>0</v>
      </c>
      <c r="N8547" s="43"/>
    </row>
    <row r="8548" spans="1:14" x14ac:dyDescent="0.3">
      <c r="A8548" s="10" t="s">
        <v>9</v>
      </c>
      <c r="B8548" s="10" t="s">
        <v>118</v>
      </c>
      <c r="C8548" s="10" t="s">
        <v>11</v>
      </c>
      <c r="D8548" s="10" t="s">
        <v>264</v>
      </c>
      <c r="E8548" s="11" t="s">
        <v>6870</v>
      </c>
      <c r="F8548" s="10" t="s">
        <v>15</v>
      </c>
      <c r="G8548" s="11" t="s">
        <v>418</v>
      </c>
      <c r="H8548" s="42">
        <v>291767.18800000002</v>
      </c>
      <c r="I8548" s="42">
        <v>199.20751457465801</v>
      </c>
      <c r="J8548" s="42">
        <v>0</v>
      </c>
      <c r="K8548" s="42">
        <v>199.20751457465801</v>
      </c>
      <c r="N8548" s="43"/>
    </row>
    <row r="8549" spans="1:14" x14ac:dyDescent="0.3">
      <c r="A8549" s="10" t="s">
        <v>9</v>
      </c>
      <c r="B8549" s="10" t="s">
        <v>118</v>
      </c>
      <c r="C8549" s="10" t="s">
        <v>11</v>
      </c>
      <c r="D8549" s="10" t="s">
        <v>264</v>
      </c>
      <c r="E8549" s="11" t="s">
        <v>6870</v>
      </c>
      <c r="F8549" s="10" t="s">
        <v>16</v>
      </c>
      <c r="G8549" s="11" t="s">
        <v>426</v>
      </c>
      <c r="H8549" s="42">
        <v>18529.0432</v>
      </c>
      <c r="I8549" s="42">
        <v>12.650924449732299</v>
      </c>
      <c r="J8549" s="42">
        <v>0</v>
      </c>
      <c r="K8549" s="42">
        <v>12.650924449732299</v>
      </c>
      <c r="N8549" s="43"/>
    </row>
    <row r="8550" spans="1:14" x14ac:dyDescent="0.3">
      <c r="A8550" s="10" t="s">
        <v>9</v>
      </c>
      <c r="B8550" s="10" t="s">
        <v>118</v>
      </c>
      <c r="C8550" s="10" t="s">
        <v>11</v>
      </c>
      <c r="D8550" s="10" t="s">
        <v>264</v>
      </c>
      <c r="E8550" s="11" t="s">
        <v>6870</v>
      </c>
      <c r="F8550" s="10" t="s">
        <v>17</v>
      </c>
      <c r="G8550" s="11" t="s">
        <v>4798</v>
      </c>
      <c r="H8550" s="42">
        <v>0</v>
      </c>
      <c r="I8550" s="42">
        <v>0</v>
      </c>
      <c r="J8550" s="42">
        <v>0</v>
      </c>
      <c r="K8550" s="42">
        <v>0</v>
      </c>
      <c r="N8550" s="43"/>
    </row>
    <row r="8551" spans="1:14" x14ac:dyDescent="0.3">
      <c r="A8551" s="10" t="s">
        <v>9</v>
      </c>
      <c r="B8551" s="10" t="s">
        <v>118</v>
      </c>
      <c r="C8551" s="10" t="s">
        <v>11</v>
      </c>
      <c r="D8551" s="10" t="s">
        <v>264</v>
      </c>
      <c r="E8551" s="11" t="s">
        <v>6870</v>
      </c>
      <c r="F8551" s="10" t="s">
        <v>18</v>
      </c>
      <c r="G8551" s="11" t="s">
        <v>4799</v>
      </c>
      <c r="H8551" s="42">
        <v>429038.69130000001</v>
      </c>
      <c r="I8551" s="42">
        <v>292.931264723379</v>
      </c>
      <c r="J8551" s="42">
        <v>0</v>
      </c>
      <c r="K8551" s="42">
        <v>292.931264723379</v>
      </c>
      <c r="N8551" s="43"/>
    </row>
    <row r="8552" spans="1:14" x14ac:dyDescent="0.3">
      <c r="A8552" s="10" t="s">
        <v>9</v>
      </c>
      <c r="B8552" s="10" t="s">
        <v>118</v>
      </c>
      <c r="C8552" s="10" t="s">
        <v>4800</v>
      </c>
      <c r="D8552" s="10" t="s">
        <v>582</v>
      </c>
      <c r="E8552" s="11" t="s">
        <v>6871</v>
      </c>
      <c r="F8552" s="10" t="s">
        <v>13</v>
      </c>
      <c r="G8552" s="11" t="s">
        <v>415</v>
      </c>
      <c r="H8552" s="42">
        <v>0</v>
      </c>
      <c r="I8552" s="42">
        <v>0</v>
      </c>
      <c r="J8552" s="42">
        <v>0</v>
      </c>
      <c r="K8552" s="42">
        <v>0</v>
      </c>
      <c r="N8552" s="43"/>
    </row>
    <row r="8553" spans="1:14" x14ac:dyDescent="0.3">
      <c r="A8553" s="10" t="s">
        <v>9</v>
      </c>
      <c r="B8553" s="10" t="s">
        <v>118</v>
      </c>
      <c r="C8553" s="10" t="s">
        <v>4800</v>
      </c>
      <c r="D8553" s="10" t="s">
        <v>582</v>
      </c>
      <c r="E8553" s="11" t="s">
        <v>6871</v>
      </c>
      <c r="F8553" s="10" t="s">
        <v>416</v>
      </c>
      <c r="G8553" s="11" t="s">
        <v>417</v>
      </c>
      <c r="H8553" s="42">
        <v>77007.463099999994</v>
      </c>
      <c r="I8553" s="42">
        <v>4.1244375528615702</v>
      </c>
      <c r="J8553" s="42">
        <v>0</v>
      </c>
      <c r="K8553" s="42">
        <v>4.1244375528615702</v>
      </c>
      <c r="N8553" s="43"/>
    </row>
    <row r="8554" spans="1:14" x14ac:dyDescent="0.3">
      <c r="A8554" s="10" t="s">
        <v>9</v>
      </c>
      <c r="B8554" s="10" t="s">
        <v>118</v>
      </c>
      <c r="C8554" s="10" t="s">
        <v>4800</v>
      </c>
      <c r="D8554" s="10" t="s">
        <v>582</v>
      </c>
      <c r="E8554" s="11" t="s">
        <v>6871</v>
      </c>
      <c r="F8554" s="10" t="s">
        <v>4867</v>
      </c>
      <c r="G8554" s="11" t="s">
        <v>4868</v>
      </c>
      <c r="H8554" s="42">
        <v>0</v>
      </c>
      <c r="I8554" s="42">
        <v>0</v>
      </c>
      <c r="J8554" s="42">
        <v>0</v>
      </c>
      <c r="K8554" s="42">
        <v>0</v>
      </c>
      <c r="N8554" s="43"/>
    </row>
    <row r="8555" spans="1:14" x14ac:dyDescent="0.3">
      <c r="A8555" s="10" t="s">
        <v>9</v>
      </c>
      <c r="B8555" s="10" t="s">
        <v>118</v>
      </c>
      <c r="C8555" s="10" t="s">
        <v>4800</v>
      </c>
      <c r="D8555" s="10" t="s">
        <v>582</v>
      </c>
      <c r="E8555" s="11" t="s">
        <v>6871</v>
      </c>
      <c r="F8555" s="10" t="s">
        <v>4802</v>
      </c>
      <c r="G8555" s="11" t="s">
        <v>4803</v>
      </c>
      <c r="H8555" s="42">
        <v>0</v>
      </c>
      <c r="I8555" s="42">
        <v>0</v>
      </c>
      <c r="J8555" s="42">
        <v>0</v>
      </c>
      <c r="K8555" s="42">
        <v>0</v>
      </c>
      <c r="N8555" s="43"/>
    </row>
    <row r="8556" spans="1:14" x14ac:dyDescent="0.3">
      <c r="A8556" s="10" t="s">
        <v>9</v>
      </c>
      <c r="B8556" s="10" t="s">
        <v>118</v>
      </c>
      <c r="C8556" s="10" t="s">
        <v>4800</v>
      </c>
      <c r="D8556" s="10" t="s">
        <v>6872</v>
      </c>
      <c r="E8556" s="11" t="s">
        <v>6873</v>
      </c>
      <c r="F8556" s="10" t="s">
        <v>13</v>
      </c>
      <c r="G8556" s="11" t="s">
        <v>415</v>
      </c>
      <c r="H8556" s="42">
        <v>0</v>
      </c>
      <c r="I8556" s="42" t="s">
        <v>414</v>
      </c>
      <c r="J8556" s="42">
        <v>0</v>
      </c>
      <c r="K8556" s="42">
        <v>0</v>
      </c>
      <c r="N8556" s="43"/>
    </row>
    <row r="8557" spans="1:14" x14ac:dyDescent="0.3">
      <c r="A8557" s="10" t="s">
        <v>9</v>
      </c>
      <c r="B8557" s="10" t="s">
        <v>118</v>
      </c>
      <c r="C8557" s="10" t="s">
        <v>4800</v>
      </c>
      <c r="D8557" s="10" t="s">
        <v>6872</v>
      </c>
      <c r="E8557" s="11" t="s">
        <v>6873</v>
      </c>
      <c r="F8557" s="10" t="s">
        <v>416</v>
      </c>
      <c r="G8557" s="11" t="s">
        <v>417</v>
      </c>
      <c r="H8557" s="42">
        <v>56428.624799999998</v>
      </c>
      <c r="I8557" s="42" t="s">
        <v>414</v>
      </c>
      <c r="J8557" s="42">
        <v>0</v>
      </c>
      <c r="K8557" s="42">
        <v>0</v>
      </c>
      <c r="N8557" s="43"/>
    </row>
    <row r="8558" spans="1:14" x14ac:dyDescent="0.3">
      <c r="A8558" s="10" t="s">
        <v>9</v>
      </c>
      <c r="B8558" s="10" t="s">
        <v>118</v>
      </c>
      <c r="C8558" s="10" t="s">
        <v>4800</v>
      </c>
      <c r="D8558" s="10" t="s">
        <v>6872</v>
      </c>
      <c r="E8558" s="11" t="s">
        <v>6873</v>
      </c>
      <c r="F8558" s="10" t="s">
        <v>15</v>
      </c>
      <c r="G8558" s="11" t="s">
        <v>418</v>
      </c>
      <c r="H8558" s="42">
        <v>0</v>
      </c>
      <c r="I8558" s="42" t="s">
        <v>414</v>
      </c>
      <c r="J8558" s="42">
        <v>0</v>
      </c>
      <c r="K8558" s="42">
        <v>0</v>
      </c>
      <c r="N8558" s="43"/>
    </row>
    <row r="8559" spans="1:14" x14ac:dyDescent="0.3">
      <c r="A8559" s="10" t="s">
        <v>9</v>
      </c>
      <c r="B8559" s="10" t="s">
        <v>118</v>
      </c>
      <c r="C8559" s="10" t="s">
        <v>4800</v>
      </c>
      <c r="D8559" s="10" t="s">
        <v>6872</v>
      </c>
      <c r="E8559" s="11" t="s">
        <v>6873</v>
      </c>
      <c r="F8559" s="10" t="s">
        <v>4802</v>
      </c>
      <c r="G8559" s="11" t="s">
        <v>4803</v>
      </c>
      <c r="H8559" s="42">
        <v>0</v>
      </c>
      <c r="I8559" s="42" t="s">
        <v>414</v>
      </c>
      <c r="J8559" s="42">
        <v>0</v>
      </c>
      <c r="K8559" s="42">
        <v>0</v>
      </c>
      <c r="N8559" s="43"/>
    </row>
    <row r="8560" spans="1:14" x14ac:dyDescent="0.3">
      <c r="A8560" s="10" t="s">
        <v>9</v>
      </c>
      <c r="B8560" s="10" t="s">
        <v>118</v>
      </c>
      <c r="C8560" s="10" t="s">
        <v>4800</v>
      </c>
      <c r="D8560" s="10" t="s">
        <v>5506</v>
      </c>
      <c r="E8560" s="11" t="s">
        <v>6874</v>
      </c>
      <c r="F8560" s="10" t="s">
        <v>416</v>
      </c>
      <c r="G8560" s="11" t="s">
        <v>417</v>
      </c>
      <c r="H8560" s="42">
        <v>390754.97200000001</v>
      </c>
      <c r="I8560" s="42">
        <v>315.12409203212002</v>
      </c>
      <c r="J8560" s="42">
        <v>0</v>
      </c>
      <c r="K8560" s="42">
        <v>315.12409203212002</v>
      </c>
      <c r="N8560" s="43"/>
    </row>
    <row r="8561" spans="1:14" x14ac:dyDescent="0.3">
      <c r="A8561" s="10" t="s">
        <v>9</v>
      </c>
      <c r="B8561" s="10" t="s">
        <v>118</v>
      </c>
      <c r="C8561" s="10" t="s">
        <v>4800</v>
      </c>
      <c r="D8561" s="10" t="s">
        <v>5506</v>
      </c>
      <c r="E8561" s="11" t="s">
        <v>6874</v>
      </c>
      <c r="F8561" s="10" t="s">
        <v>15</v>
      </c>
      <c r="G8561" s="11" t="s">
        <v>418</v>
      </c>
      <c r="H8561" s="42">
        <v>159297.32320000001</v>
      </c>
      <c r="I8561" s="42">
        <v>128.46522218730999</v>
      </c>
      <c r="J8561" s="42">
        <v>0</v>
      </c>
      <c r="K8561" s="42">
        <v>128.46522218730999</v>
      </c>
      <c r="N8561" s="43"/>
    </row>
    <row r="8562" spans="1:14" x14ac:dyDescent="0.3">
      <c r="A8562" s="10" t="s">
        <v>9</v>
      </c>
      <c r="B8562" s="10" t="s">
        <v>118</v>
      </c>
      <c r="C8562" s="10" t="s">
        <v>4806</v>
      </c>
      <c r="D8562" s="10" t="s">
        <v>4974</v>
      </c>
      <c r="E8562" s="11" t="s">
        <v>4975</v>
      </c>
      <c r="F8562" s="10" t="s">
        <v>4809</v>
      </c>
      <c r="G8562" s="11" t="s">
        <v>4810</v>
      </c>
      <c r="H8562" s="42">
        <v>0</v>
      </c>
      <c r="I8562" s="42">
        <v>0</v>
      </c>
      <c r="J8562" s="42">
        <v>0</v>
      </c>
      <c r="K8562" s="42">
        <v>0</v>
      </c>
      <c r="N8562" s="43"/>
    </row>
    <row r="8563" spans="1:14" x14ac:dyDescent="0.3">
      <c r="A8563" s="10" t="s">
        <v>9</v>
      </c>
      <c r="B8563" s="10" t="s">
        <v>240</v>
      </c>
      <c r="C8563" s="10" t="s">
        <v>4722</v>
      </c>
      <c r="D8563" s="10" t="s">
        <v>4723</v>
      </c>
      <c r="E8563" s="11" t="s">
        <v>6875</v>
      </c>
      <c r="F8563" s="10" t="s">
        <v>416</v>
      </c>
      <c r="G8563" s="11" t="s">
        <v>417</v>
      </c>
      <c r="H8563" s="42">
        <v>4026115.2552999998</v>
      </c>
      <c r="I8563" s="42">
        <v>5707.8013756802302</v>
      </c>
      <c r="J8563" s="42">
        <v>117179.155332261</v>
      </c>
      <c r="K8563" s="42">
        <v>122886.956707941</v>
      </c>
      <c r="N8563" s="43"/>
    </row>
    <row r="8564" spans="1:14" x14ac:dyDescent="0.3">
      <c r="A8564" s="10" t="s">
        <v>9</v>
      </c>
      <c r="B8564" s="10" t="s">
        <v>240</v>
      </c>
      <c r="C8564" s="10" t="s">
        <v>4722</v>
      </c>
      <c r="D8564" s="10" t="s">
        <v>4723</v>
      </c>
      <c r="E8564" s="11" t="s">
        <v>6875</v>
      </c>
      <c r="F8564" s="10" t="s">
        <v>4725</v>
      </c>
      <c r="G8564" s="11" t="s">
        <v>4726</v>
      </c>
      <c r="H8564" s="42">
        <v>254585.85690000001</v>
      </c>
      <c r="I8564" s="42">
        <v>360.92496392979899</v>
      </c>
      <c r="J8564" s="42">
        <v>7409.6626052584597</v>
      </c>
      <c r="K8564" s="42">
        <v>7770.5875691882602</v>
      </c>
      <c r="N8564" s="43"/>
    </row>
    <row r="8565" spans="1:14" x14ac:dyDescent="0.3">
      <c r="A8565" s="10" t="s">
        <v>9</v>
      </c>
      <c r="B8565" s="10" t="s">
        <v>240</v>
      </c>
      <c r="C8565" s="10" t="s">
        <v>4722</v>
      </c>
      <c r="D8565" s="10" t="s">
        <v>4723</v>
      </c>
      <c r="E8565" s="11" t="s">
        <v>6875</v>
      </c>
      <c r="F8565" s="10" t="s">
        <v>4727</v>
      </c>
      <c r="G8565" s="11" t="s">
        <v>4728</v>
      </c>
      <c r="H8565" s="42">
        <v>77747.776500000007</v>
      </c>
      <c r="I8565" s="42">
        <v>110.222593774968</v>
      </c>
      <c r="J8565" s="42">
        <v>2262.8310950190498</v>
      </c>
      <c r="K8565" s="42">
        <v>2373.0536887940202</v>
      </c>
      <c r="N8565" s="43"/>
    </row>
    <row r="8566" spans="1:14" x14ac:dyDescent="0.3">
      <c r="A8566" s="10" t="s">
        <v>9</v>
      </c>
      <c r="B8566" s="10" t="s">
        <v>240</v>
      </c>
      <c r="C8566" s="10" t="s">
        <v>4722</v>
      </c>
      <c r="D8566" s="10" t="s">
        <v>4723</v>
      </c>
      <c r="E8566" s="11" t="s">
        <v>6875</v>
      </c>
      <c r="F8566" s="10" t="s">
        <v>4729</v>
      </c>
      <c r="G8566" s="11" t="s">
        <v>4730</v>
      </c>
      <c r="H8566" s="42">
        <v>0</v>
      </c>
      <c r="I8566" s="42">
        <v>0</v>
      </c>
      <c r="J8566" s="42">
        <v>0</v>
      </c>
      <c r="K8566" s="42">
        <v>0</v>
      </c>
      <c r="N8566" s="43"/>
    </row>
    <row r="8567" spans="1:14" x14ac:dyDescent="0.3">
      <c r="A8567" s="10" t="s">
        <v>9</v>
      </c>
      <c r="B8567" s="10" t="s">
        <v>240</v>
      </c>
      <c r="C8567" s="10" t="s">
        <v>4722</v>
      </c>
      <c r="D8567" s="10" t="s">
        <v>4723</v>
      </c>
      <c r="E8567" s="11" t="s">
        <v>6875</v>
      </c>
      <c r="F8567" s="10" t="s">
        <v>4731</v>
      </c>
      <c r="G8567" s="11" t="s">
        <v>4732</v>
      </c>
      <c r="H8567" s="42">
        <v>0</v>
      </c>
      <c r="I8567" s="42">
        <v>0</v>
      </c>
      <c r="J8567" s="42">
        <v>0</v>
      </c>
      <c r="K8567" s="42">
        <v>0</v>
      </c>
      <c r="N8567" s="43"/>
    </row>
    <row r="8568" spans="1:14" x14ac:dyDescent="0.3">
      <c r="A8568" s="10" t="s">
        <v>9</v>
      </c>
      <c r="B8568" s="10" t="s">
        <v>240</v>
      </c>
      <c r="C8568" s="10" t="s">
        <v>4722</v>
      </c>
      <c r="D8568" s="10" t="s">
        <v>4723</v>
      </c>
      <c r="E8568" s="11" t="s">
        <v>6875</v>
      </c>
      <c r="F8568" s="10" t="s">
        <v>4733</v>
      </c>
      <c r="G8568" s="11" t="s">
        <v>4734</v>
      </c>
      <c r="H8568" s="42">
        <v>806442.62410000002</v>
      </c>
      <c r="I8568" s="42">
        <v>1143.28925699918</v>
      </c>
      <c r="J8568" s="42">
        <v>23471.326456178002</v>
      </c>
      <c r="K8568" s="42">
        <v>24614.615713177202</v>
      </c>
      <c r="N8568" s="43"/>
    </row>
    <row r="8569" spans="1:14" x14ac:dyDescent="0.3">
      <c r="A8569" s="10" t="s">
        <v>9</v>
      </c>
      <c r="B8569" s="10" t="s">
        <v>240</v>
      </c>
      <c r="C8569" s="10" t="s">
        <v>4722</v>
      </c>
      <c r="D8569" s="10" t="s">
        <v>4723</v>
      </c>
      <c r="E8569" s="11" t="s">
        <v>6875</v>
      </c>
      <c r="F8569" s="10" t="s">
        <v>4735</v>
      </c>
      <c r="G8569" s="11" t="s">
        <v>4736</v>
      </c>
      <c r="H8569" s="42">
        <v>230194.39730000001</v>
      </c>
      <c r="I8569" s="42">
        <v>326.345326667064</v>
      </c>
      <c r="J8569" s="42">
        <v>6699.7548107426801</v>
      </c>
      <c r="K8569" s="42">
        <v>7026.1001374097395</v>
      </c>
      <c r="N8569" s="43"/>
    </row>
    <row r="8570" spans="1:14" x14ac:dyDescent="0.3">
      <c r="A8570" s="10" t="s">
        <v>9</v>
      </c>
      <c r="B8570" s="10" t="s">
        <v>240</v>
      </c>
      <c r="C8570" s="10" t="s">
        <v>4722</v>
      </c>
      <c r="D8570" s="10" t="s">
        <v>4723</v>
      </c>
      <c r="E8570" s="11" t="s">
        <v>6875</v>
      </c>
      <c r="F8570" s="10" t="s">
        <v>4737</v>
      </c>
      <c r="G8570" s="11" t="s">
        <v>4738</v>
      </c>
      <c r="H8570" s="42">
        <v>36587.188900000001</v>
      </c>
      <c r="I8570" s="42">
        <v>51.869455894102799</v>
      </c>
      <c r="J8570" s="42">
        <v>1064.8616917736699</v>
      </c>
      <c r="K8570" s="42">
        <v>1116.7311476677701</v>
      </c>
      <c r="N8570" s="43"/>
    </row>
    <row r="8571" spans="1:14" x14ac:dyDescent="0.3">
      <c r="A8571" s="10" t="s">
        <v>9</v>
      </c>
      <c r="B8571" s="10" t="s">
        <v>240</v>
      </c>
      <c r="C8571" s="10" t="s">
        <v>4743</v>
      </c>
      <c r="D8571" s="10" t="s">
        <v>4744</v>
      </c>
      <c r="E8571" s="11" t="s">
        <v>4994</v>
      </c>
      <c r="F8571" s="10" t="s">
        <v>416</v>
      </c>
      <c r="G8571" s="11" t="s">
        <v>417</v>
      </c>
      <c r="H8571" s="42">
        <v>8459.7302999999993</v>
      </c>
      <c r="I8571" s="42">
        <v>15.536185525789699</v>
      </c>
      <c r="J8571" s="42">
        <v>0</v>
      </c>
      <c r="K8571" s="42">
        <v>15.536185525789699</v>
      </c>
      <c r="N8571" s="43"/>
    </row>
    <row r="8572" spans="1:14" x14ac:dyDescent="0.3">
      <c r="A8572" s="10" t="s">
        <v>9</v>
      </c>
      <c r="B8572" s="10" t="s">
        <v>240</v>
      </c>
      <c r="C8572" s="10" t="s">
        <v>4743</v>
      </c>
      <c r="D8572" s="10" t="s">
        <v>4744</v>
      </c>
      <c r="E8572" s="11" t="s">
        <v>4994</v>
      </c>
      <c r="F8572" s="10" t="s">
        <v>4746</v>
      </c>
      <c r="G8572" s="11" t="s">
        <v>4747</v>
      </c>
      <c r="H8572" s="42">
        <v>0</v>
      </c>
      <c r="I8572" s="42">
        <v>0</v>
      </c>
      <c r="J8572" s="42">
        <v>0</v>
      </c>
      <c r="K8572" s="42">
        <v>0</v>
      </c>
      <c r="N8572" s="43"/>
    </row>
    <row r="8573" spans="1:14" x14ac:dyDescent="0.3">
      <c r="A8573" s="10" t="s">
        <v>9</v>
      </c>
      <c r="B8573" s="10" t="s">
        <v>240</v>
      </c>
      <c r="C8573" s="10" t="s">
        <v>4743</v>
      </c>
      <c r="D8573" s="10" t="s">
        <v>4750</v>
      </c>
      <c r="E8573" s="11" t="s">
        <v>6876</v>
      </c>
      <c r="F8573" s="10" t="s">
        <v>13</v>
      </c>
      <c r="G8573" s="11" t="s">
        <v>415</v>
      </c>
      <c r="H8573" s="42">
        <v>0</v>
      </c>
      <c r="I8573" s="42">
        <v>0</v>
      </c>
      <c r="J8573" s="42">
        <v>0</v>
      </c>
      <c r="K8573" s="42">
        <v>0</v>
      </c>
      <c r="N8573" s="43"/>
    </row>
    <row r="8574" spans="1:14" x14ac:dyDescent="0.3">
      <c r="A8574" s="10" t="s">
        <v>9</v>
      </c>
      <c r="B8574" s="10" t="s">
        <v>240</v>
      </c>
      <c r="C8574" s="10" t="s">
        <v>4743</v>
      </c>
      <c r="D8574" s="10" t="s">
        <v>4750</v>
      </c>
      <c r="E8574" s="11" t="s">
        <v>6876</v>
      </c>
      <c r="F8574" s="10" t="s">
        <v>416</v>
      </c>
      <c r="G8574" s="11" t="s">
        <v>417</v>
      </c>
      <c r="H8574" s="42">
        <v>0</v>
      </c>
      <c r="I8574" s="42">
        <v>0</v>
      </c>
      <c r="J8574" s="42">
        <v>0</v>
      </c>
      <c r="K8574" s="42">
        <v>0</v>
      </c>
      <c r="N8574" s="43"/>
    </row>
    <row r="8575" spans="1:14" x14ac:dyDescent="0.3">
      <c r="A8575" s="10" t="s">
        <v>9</v>
      </c>
      <c r="B8575" s="10" t="s">
        <v>240</v>
      </c>
      <c r="C8575" s="10" t="s">
        <v>4743</v>
      </c>
      <c r="D8575" s="10" t="s">
        <v>4750</v>
      </c>
      <c r="E8575" s="11" t="s">
        <v>6876</v>
      </c>
      <c r="F8575" s="10" t="s">
        <v>4746</v>
      </c>
      <c r="G8575" s="11" t="s">
        <v>4747</v>
      </c>
      <c r="H8575" s="42">
        <v>22831.663100000002</v>
      </c>
      <c r="I8575" s="42">
        <v>35.991263691512998</v>
      </c>
      <c r="J8575" s="42">
        <v>432.09968242394802</v>
      </c>
      <c r="K8575" s="42">
        <v>468.09094611546101</v>
      </c>
      <c r="N8575" s="43"/>
    </row>
    <row r="8576" spans="1:14" x14ac:dyDescent="0.3">
      <c r="A8576" s="10" t="s">
        <v>9</v>
      </c>
      <c r="B8576" s="10" t="s">
        <v>240</v>
      </c>
      <c r="C8576" s="10" t="s">
        <v>4743</v>
      </c>
      <c r="D8576" s="10" t="s">
        <v>4750</v>
      </c>
      <c r="E8576" s="11" t="s">
        <v>6876</v>
      </c>
      <c r="F8576" s="10" t="s">
        <v>4748</v>
      </c>
      <c r="G8576" s="11" t="s">
        <v>4749</v>
      </c>
      <c r="H8576" s="42">
        <v>13394.670099999999</v>
      </c>
      <c r="I8576" s="42">
        <v>26.946201058201101</v>
      </c>
      <c r="J8576" s="42">
        <v>0</v>
      </c>
      <c r="K8576" s="42">
        <v>26.946201058201101</v>
      </c>
      <c r="N8576" s="43"/>
    </row>
    <row r="8577" spans="1:14" x14ac:dyDescent="0.3">
      <c r="A8577" s="10" t="s">
        <v>9</v>
      </c>
      <c r="B8577" s="10" t="s">
        <v>240</v>
      </c>
      <c r="C8577" s="10" t="s">
        <v>4743</v>
      </c>
      <c r="D8577" s="10" t="s">
        <v>4750</v>
      </c>
      <c r="E8577" s="11" t="s">
        <v>6876</v>
      </c>
      <c r="F8577" s="10" t="s">
        <v>4833</v>
      </c>
      <c r="G8577" s="11" t="s">
        <v>4834</v>
      </c>
      <c r="H8577" s="42">
        <v>2260.3506000000002</v>
      </c>
      <c r="I8577" s="42">
        <v>4.5471714285714304</v>
      </c>
      <c r="J8577" s="42">
        <v>0</v>
      </c>
      <c r="K8577" s="42">
        <v>4.5471714285714304</v>
      </c>
      <c r="N8577" s="43"/>
    </row>
    <row r="8578" spans="1:14" x14ac:dyDescent="0.3">
      <c r="A8578" s="10" t="s">
        <v>9</v>
      </c>
      <c r="B8578" s="10" t="s">
        <v>240</v>
      </c>
      <c r="C8578" s="10" t="s">
        <v>4743</v>
      </c>
      <c r="D8578" s="10" t="s">
        <v>4750</v>
      </c>
      <c r="E8578" s="11" t="s">
        <v>6876</v>
      </c>
      <c r="F8578" s="10" t="s">
        <v>4760</v>
      </c>
      <c r="G8578" s="11" t="s">
        <v>4761</v>
      </c>
      <c r="H8578" s="42">
        <v>27877.6571</v>
      </c>
      <c r="I8578" s="42">
        <v>56.081780952381003</v>
      </c>
      <c r="J8578" s="42">
        <v>0</v>
      </c>
      <c r="K8578" s="42">
        <v>56.081780952381003</v>
      </c>
      <c r="N8578" s="43"/>
    </row>
    <row r="8579" spans="1:14" x14ac:dyDescent="0.3">
      <c r="A8579" s="10" t="s">
        <v>9</v>
      </c>
      <c r="B8579" s="10" t="s">
        <v>240</v>
      </c>
      <c r="C8579" s="10" t="s">
        <v>4743</v>
      </c>
      <c r="D8579" s="10" t="s">
        <v>4752</v>
      </c>
      <c r="E8579" s="11" t="s">
        <v>6877</v>
      </c>
      <c r="F8579" s="10" t="s">
        <v>416</v>
      </c>
      <c r="G8579" s="11" t="s">
        <v>417</v>
      </c>
      <c r="H8579" s="42">
        <v>26737.704099999999</v>
      </c>
      <c r="I8579" s="42">
        <v>15.6579226762821</v>
      </c>
      <c r="J8579" s="42">
        <v>3.2364623397435901</v>
      </c>
      <c r="K8579" s="42">
        <v>18.894385016025598</v>
      </c>
      <c r="N8579" s="43"/>
    </row>
    <row r="8580" spans="1:14" x14ac:dyDescent="0.3">
      <c r="A8580" s="10" t="s">
        <v>9</v>
      </c>
      <c r="B8580" s="10" t="s">
        <v>240</v>
      </c>
      <c r="C8580" s="10" t="s">
        <v>4743</v>
      </c>
      <c r="D8580" s="10" t="s">
        <v>4752</v>
      </c>
      <c r="E8580" s="11" t="s">
        <v>6877</v>
      </c>
      <c r="F8580" s="10" t="s">
        <v>4746</v>
      </c>
      <c r="G8580" s="11" t="s">
        <v>4747</v>
      </c>
      <c r="H8580" s="42">
        <v>7949.0472</v>
      </c>
      <c r="I8580" s="42">
        <v>4.6550580929487202</v>
      </c>
      <c r="J8580" s="42">
        <v>0.96219150641025597</v>
      </c>
      <c r="K8580" s="42">
        <v>5.6172495993589804</v>
      </c>
      <c r="N8580" s="43"/>
    </row>
    <row r="8581" spans="1:14" x14ac:dyDescent="0.3">
      <c r="A8581" s="10" t="s">
        <v>9</v>
      </c>
      <c r="B8581" s="10" t="s">
        <v>240</v>
      </c>
      <c r="C8581" s="10" t="s">
        <v>4743</v>
      </c>
      <c r="D8581" s="10" t="s">
        <v>4756</v>
      </c>
      <c r="E8581" s="11" t="s">
        <v>5323</v>
      </c>
      <c r="F8581" s="10" t="s">
        <v>416</v>
      </c>
      <c r="G8581" s="11" t="s">
        <v>417</v>
      </c>
      <c r="H8581" s="42">
        <v>5837.0113000000001</v>
      </c>
      <c r="I8581" s="42">
        <v>10.7624578567083</v>
      </c>
      <c r="J8581" s="42">
        <v>109.625765696784</v>
      </c>
      <c r="K8581" s="42">
        <v>120.388223553492</v>
      </c>
      <c r="N8581" s="43"/>
    </row>
    <row r="8582" spans="1:14" x14ac:dyDescent="0.3">
      <c r="A8582" s="10" t="s">
        <v>9</v>
      </c>
      <c r="B8582" s="10" t="s">
        <v>240</v>
      </c>
      <c r="C8582" s="10" t="s">
        <v>4743</v>
      </c>
      <c r="D8582" s="10" t="s">
        <v>4756</v>
      </c>
      <c r="E8582" s="11" t="s">
        <v>5323</v>
      </c>
      <c r="F8582" s="10" t="s">
        <v>4746</v>
      </c>
      <c r="G8582" s="11" t="s">
        <v>4747</v>
      </c>
      <c r="H8582" s="42">
        <v>12296.6371</v>
      </c>
      <c r="I8582" s="42">
        <v>22.672911218132199</v>
      </c>
      <c r="J8582" s="42">
        <v>230.944946401225</v>
      </c>
      <c r="K8582" s="42">
        <v>253.61785761935701</v>
      </c>
      <c r="N8582" s="43"/>
    </row>
    <row r="8583" spans="1:14" x14ac:dyDescent="0.3">
      <c r="A8583" s="10" t="s">
        <v>9</v>
      </c>
      <c r="B8583" s="10" t="s">
        <v>240</v>
      </c>
      <c r="C8583" s="10" t="s">
        <v>4743</v>
      </c>
      <c r="D8583" s="10" t="s">
        <v>4758</v>
      </c>
      <c r="E8583" s="11" t="s">
        <v>6878</v>
      </c>
      <c r="F8583" s="10" t="s">
        <v>416</v>
      </c>
      <c r="G8583" s="11" t="s">
        <v>417</v>
      </c>
      <c r="H8583" s="42">
        <v>43719.608899999999</v>
      </c>
      <c r="I8583" s="42">
        <v>74.974779045092205</v>
      </c>
      <c r="J8583" s="42">
        <v>4166.83796330111</v>
      </c>
      <c r="K8583" s="42">
        <v>4241.8127423462001</v>
      </c>
      <c r="N8583" s="43"/>
    </row>
    <row r="8584" spans="1:14" x14ac:dyDescent="0.3">
      <c r="A8584" s="10" t="s">
        <v>9</v>
      </c>
      <c r="B8584" s="10" t="s">
        <v>240</v>
      </c>
      <c r="C8584" s="10" t="s">
        <v>4743</v>
      </c>
      <c r="D8584" s="10" t="s">
        <v>4758</v>
      </c>
      <c r="E8584" s="11" t="s">
        <v>6878</v>
      </c>
      <c r="F8584" s="10" t="s">
        <v>4746</v>
      </c>
      <c r="G8584" s="11" t="s">
        <v>4747</v>
      </c>
      <c r="H8584" s="42">
        <v>22472.696100000001</v>
      </c>
      <c r="I8584" s="42">
        <v>38.538437826916599</v>
      </c>
      <c r="J8584" s="42">
        <v>2141.8325979585102</v>
      </c>
      <c r="K8584" s="42">
        <v>2180.3710357854302</v>
      </c>
      <c r="N8584" s="43"/>
    </row>
    <row r="8585" spans="1:14" x14ac:dyDescent="0.3">
      <c r="A8585" s="10" t="s">
        <v>9</v>
      </c>
      <c r="B8585" s="10" t="s">
        <v>240</v>
      </c>
      <c r="C8585" s="10" t="s">
        <v>4743</v>
      </c>
      <c r="D8585" s="10" t="s">
        <v>4758</v>
      </c>
      <c r="E8585" s="11" t="s">
        <v>6878</v>
      </c>
      <c r="F8585" s="10" t="s">
        <v>4748</v>
      </c>
      <c r="G8585" s="11" t="s">
        <v>4749</v>
      </c>
      <c r="H8585" s="42">
        <v>32162.266599999999</v>
      </c>
      <c r="I8585" s="42">
        <v>38.687663066954599</v>
      </c>
      <c r="J8585" s="42">
        <v>0</v>
      </c>
      <c r="K8585" s="42">
        <v>38.687663066954599</v>
      </c>
      <c r="N8585" s="43"/>
    </row>
    <row r="8586" spans="1:14" x14ac:dyDescent="0.3">
      <c r="A8586" s="10" t="s">
        <v>9</v>
      </c>
      <c r="B8586" s="10" t="s">
        <v>240</v>
      </c>
      <c r="C8586" s="10" t="s">
        <v>4743</v>
      </c>
      <c r="D8586" s="10" t="s">
        <v>4758</v>
      </c>
      <c r="E8586" s="11" t="s">
        <v>6878</v>
      </c>
      <c r="F8586" s="10" t="s">
        <v>4760</v>
      </c>
      <c r="G8586" s="11" t="s">
        <v>4761</v>
      </c>
      <c r="H8586" s="42">
        <v>29253.1168</v>
      </c>
      <c r="I8586" s="42">
        <v>35.188276457883397</v>
      </c>
      <c r="J8586" s="42">
        <v>0</v>
      </c>
      <c r="K8586" s="42">
        <v>35.188276457883397</v>
      </c>
      <c r="N8586" s="43"/>
    </row>
    <row r="8587" spans="1:14" x14ac:dyDescent="0.3">
      <c r="A8587" s="10" t="s">
        <v>9</v>
      </c>
      <c r="B8587" s="10" t="s">
        <v>240</v>
      </c>
      <c r="C8587" s="10" t="s">
        <v>4743</v>
      </c>
      <c r="D8587" s="10" t="s">
        <v>4762</v>
      </c>
      <c r="E8587" s="11" t="s">
        <v>4826</v>
      </c>
      <c r="F8587" s="10" t="s">
        <v>416</v>
      </c>
      <c r="G8587" s="11" t="s">
        <v>417</v>
      </c>
      <c r="H8587" s="42">
        <v>12092.109899999999</v>
      </c>
      <c r="I8587" s="42">
        <v>10.1615140798078</v>
      </c>
      <c r="J8587" s="42">
        <v>0</v>
      </c>
      <c r="K8587" s="42">
        <v>10.1615140798078</v>
      </c>
      <c r="N8587" s="43"/>
    </row>
    <row r="8588" spans="1:14" x14ac:dyDescent="0.3">
      <c r="A8588" s="10" t="s">
        <v>9</v>
      </c>
      <c r="B8588" s="10" t="s">
        <v>240</v>
      </c>
      <c r="C8588" s="10" t="s">
        <v>4743</v>
      </c>
      <c r="D8588" s="10" t="s">
        <v>4762</v>
      </c>
      <c r="E8588" s="11" t="s">
        <v>4826</v>
      </c>
      <c r="F8588" s="10" t="s">
        <v>4746</v>
      </c>
      <c r="G8588" s="11" t="s">
        <v>4747</v>
      </c>
      <c r="H8588" s="42">
        <v>0</v>
      </c>
      <c r="I8588" s="42">
        <v>0</v>
      </c>
      <c r="J8588" s="42">
        <v>0</v>
      </c>
      <c r="K8588" s="42">
        <v>0</v>
      </c>
      <c r="N8588" s="43"/>
    </row>
    <row r="8589" spans="1:14" x14ac:dyDescent="0.3">
      <c r="A8589" s="10" t="s">
        <v>9</v>
      </c>
      <c r="B8589" s="10" t="s">
        <v>240</v>
      </c>
      <c r="C8589" s="10" t="s">
        <v>4743</v>
      </c>
      <c r="D8589" s="10" t="s">
        <v>4766</v>
      </c>
      <c r="E8589" s="11" t="s">
        <v>4757</v>
      </c>
      <c r="F8589" s="10" t="s">
        <v>416</v>
      </c>
      <c r="G8589" s="11" t="s">
        <v>417</v>
      </c>
      <c r="H8589" s="42">
        <v>16235.084699999999</v>
      </c>
      <c r="I8589" s="42">
        <v>27.369837076177902</v>
      </c>
      <c r="J8589" s="42">
        <v>0</v>
      </c>
      <c r="K8589" s="42">
        <v>27.369837076177902</v>
      </c>
      <c r="N8589" s="43"/>
    </row>
    <row r="8590" spans="1:14" x14ac:dyDescent="0.3">
      <c r="A8590" s="10" t="s">
        <v>9</v>
      </c>
      <c r="B8590" s="10" t="s">
        <v>240</v>
      </c>
      <c r="C8590" s="10" t="s">
        <v>4743</v>
      </c>
      <c r="D8590" s="10" t="s">
        <v>4766</v>
      </c>
      <c r="E8590" s="11" t="s">
        <v>4757</v>
      </c>
      <c r="F8590" s="10" t="s">
        <v>4746</v>
      </c>
      <c r="G8590" s="11" t="s">
        <v>4747</v>
      </c>
      <c r="H8590" s="42">
        <v>0</v>
      </c>
      <c r="I8590" s="42">
        <v>0</v>
      </c>
      <c r="J8590" s="42">
        <v>0</v>
      </c>
      <c r="K8590" s="42">
        <v>0</v>
      </c>
      <c r="N8590" s="43"/>
    </row>
    <row r="8591" spans="1:14" x14ac:dyDescent="0.3">
      <c r="A8591" s="10" t="s">
        <v>9</v>
      </c>
      <c r="B8591" s="10" t="s">
        <v>240</v>
      </c>
      <c r="C8591" s="10" t="s">
        <v>4743</v>
      </c>
      <c r="D8591" s="10" t="s">
        <v>4766</v>
      </c>
      <c r="E8591" s="11" t="s">
        <v>4757</v>
      </c>
      <c r="F8591" s="10" t="s">
        <v>4748</v>
      </c>
      <c r="G8591" s="11" t="s">
        <v>4749</v>
      </c>
      <c r="H8591" s="42">
        <v>17327.8308</v>
      </c>
      <c r="I8591" s="42">
        <v>29.212037648612998</v>
      </c>
      <c r="J8591" s="42">
        <v>0</v>
      </c>
      <c r="K8591" s="42">
        <v>29.212037648612998</v>
      </c>
      <c r="N8591" s="43"/>
    </row>
    <row r="8592" spans="1:14" x14ac:dyDescent="0.3">
      <c r="A8592" s="10" t="s">
        <v>9</v>
      </c>
      <c r="B8592" s="10" t="s">
        <v>240</v>
      </c>
      <c r="C8592" s="10" t="s">
        <v>4743</v>
      </c>
      <c r="D8592" s="10" t="s">
        <v>4766</v>
      </c>
      <c r="E8592" s="11" t="s">
        <v>4757</v>
      </c>
      <c r="F8592" s="10" t="s">
        <v>4760</v>
      </c>
      <c r="G8592" s="11" t="s">
        <v>4761</v>
      </c>
      <c r="H8592" s="42">
        <v>9600.5548999999992</v>
      </c>
      <c r="I8592" s="42">
        <v>16.185047886393701</v>
      </c>
      <c r="J8592" s="42">
        <v>0</v>
      </c>
      <c r="K8592" s="42">
        <v>16.185047886393701</v>
      </c>
      <c r="N8592" s="43"/>
    </row>
    <row r="8593" spans="1:14" x14ac:dyDescent="0.3">
      <c r="A8593" s="10" t="s">
        <v>9</v>
      </c>
      <c r="B8593" s="10" t="s">
        <v>240</v>
      </c>
      <c r="C8593" s="10" t="s">
        <v>4743</v>
      </c>
      <c r="D8593" s="10" t="s">
        <v>4768</v>
      </c>
      <c r="E8593" s="11" t="s">
        <v>4829</v>
      </c>
      <c r="F8593" s="10" t="s">
        <v>416</v>
      </c>
      <c r="G8593" s="11" t="s">
        <v>417</v>
      </c>
      <c r="H8593" s="42">
        <v>16762.6404</v>
      </c>
      <c r="I8593" s="42">
        <v>16.2919730060046</v>
      </c>
      <c r="J8593" s="42">
        <v>0</v>
      </c>
      <c r="K8593" s="42">
        <v>16.2919730060046</v>
      </c>
      <c r="N8593" s="43"/>
    </row>
    <row r="8594" spans="1:14" x14ac:dyDescent="0.3">
      <c r="A8594" s="10" t="s">
        <v>9</v>
      </c>
      <c r="B8594" s="10" t="s">
        <v>240</v>
      </c>
      <c r="C8594" s="10" t="s">
        <v>4743</v>
      </c>
      <c r="D8594" s="10" t="s">
        <v>4768</v>
      </c>
      <c r="E8594" s="11" t="s">
        <v>4829</v>
      </c>
      <c r="F8594" s="10" t="s">
        <v>4746</v>
      </c>
      <c r="G8594" s="11" t="s">
        <v>4747</v>
      </c>
      <c r="H8594" s="42">
        <v>3563.3157999999999</v>
      </c>
      <c r="I8594" s="42">
        <v>3.4632637228333101</v>
      </c>
      <c r="J8594" s="42">
        <v>0</v>
      </c>
      <c r="K8594" s="42">
        <v>3.4632637228333101</v>
      </c>
      <c r="N8594" s="43"/>
    </row>
    <row r="8595" spans="1:14" x14ac:dyDescent="0.3">
      <c r="A8595" s="10" t="s">
        <v>9</v>
      </c>
      <c r="B8595" s="10" t="s">
        <v>240</v>
      </c>
      <c r="C8595" s="10" t="s">
        <v>4743</v>
      </c>
      <c r="D8595" s="10" t="s">
        <v>4768</v>
      </c>
      <c r="E8595" s="11" t="s">
        <v>4829</v>
      </c>
      <c r="F8595" s="10" t="s">
        <v>4748</v>
      </c>
      <c r="G8595" s="11" t="s">
        <v>4749</v>
      </c>
      <c r="H8595" s="42">
        <v>16009.8272</v>
      </c>
      <c r="I8595" s="42">
        <v>15.560297571603201</v>
      </c>
      <c r="J8595" s="42">
        <v>0</v>
      </c>
      <c r="K8595" s="42">
        <v>15.560297571603201</v>
      </c>
      <c r="N8595" s="43"/>
    </row>
    <row r="8596" spans="1:14" x14ac:dyDescent="0.3">
      <c r="A8596" s="10" t="s">
        <v>9</v>
      </c>
      <c r="B8596" s="10" t="s">
        <v>240</v>
      </c>
      <c r="C8596" s="10" t="s">
        <v>4743</v>
      </c>
      <c r="D8596" s="10" t="s">
        <v>4768</v>
      </c>
      <c r="E8596" s="11" t="s">
        <v>4829</v>
      </c>
      <c r="F8596" s="10" t="s">
        <v>4760</v>
      </c>
      <c r="G8596" s="11" t="s">
        <v>4761</v>
      </c>
      <c r="H8596" s="42">
        <v>5871.9429</v>
      </c>
      <c r="I8596" s="42">
        <v>5.7070683883309403</v>
      </c>
      <c r="J8596" s="42">
        <v>0</v>
      </c>
      <c r="K8596" s="42">
        <v>5.7070683883309403</v>
      </c>
      <c r="N8596" s="43"/>
    </row>
    <row r="8597" spans="1:14" x14ac:dyDescent="0.3">
      <c r="A8597" s="10" t="s">
        <v>9</v>
      </c>
      <c r="B8597" s="10" t="s">
        <v>240</v>
      </c>
      <c r="C8597" s="10" t="s">
        <v>4743</v>
      </c>
      <c r="D8597" s="10" t="s">
        <v>4770</v>
      </c>
      <c r="E8597" s="11" t="s">
        <v>4830</v>
      </c>
      <c r="F8597" s="10" t="s">
        <v>416</v>
      </c>
      <c r="G8597" s="11" t="s">
        <v>417</v>
      </c>
      <c r="H8597" s="42">
        <v>0</v>
      </c>
      <c r="I8597" s="42">
        <v>0</v>
      </c>
      <c r="J8597" s="42">
        <v>0</v>
      </c>
      <c r="K8597" s="42">
        <v>0</v>
      </c>
      <c r="N8597" s="43"/>
    </row>
    <row r="8598" spans="1:14" x14ac:dyDescent="0.3">
      <c r="A8598" s="10" t="s">
        <v>9</v>
      </c>
      <c r="B8598" s="10" t="s">
        <v>240</v>
      </c>
      <c r="C8598" s="10" t="s">
        <v>4743</v>
      </c>
      <c r="D8598" s="10" t="s">
        <v>4770</v>
      </c>
      <c r="E8598" s="11" t="s">
        <v>4830</v>
      </c>
      <c r="F8598" s="10" t="s">
        <v>4746</v>
      </c>
      <c r="G8598" s="11" t="s">
        <v>4747</v>
      </c>
      <c r="H8598" s="42">
        <v>2242.3964999999998</v>
      </c>
      <c r="I8598" s="42">
        <v>2.9378258619091802</v>
      </c>
      <c r="J8598" s="42">
        <v>6.92598595403138</v>
      </c>
      <c r="K8598" s="42">
        <v>9.8638118159405597</v>
      </c>
      <c r="N8598" s="43"/>
    </row>
    <row r="8599" spans="1:14" x14ac:dyDescent="0.3">
      <c r="A8599" s="10" t="s">
        <v>9</v>
      </c>
      <c r="B8599" s="10" t="s">
        <v>240</v>
      </c>
      <c r="C8599" s="10" t="s">
        <v>4743</v>
      </c>
      <c r="D8599" s="10" t="s">
        <v>4770</v>
      </c>
      <c r="E8599" s="11" t="s">
        <v>4830</v>
      </c>
      <c r="F8599" s="10" t="s">
        <v>4748</v>
      </c>
      <c r="G8599" s="11" t="s">
        <v>4749</v>
      </c>
      <c r="H8599" s="42">
        <v>28250.3861</v>
      </c>
      <c r="I8599" s="42">
        <v>34.074152147375401</v>
      </c>
      <c r="J8599" s="42">
        <v>0</v>
      </c>
      <c r="K8599" s="42">
        <v>34.074152147375401</v>
      </c>
      <c r="N8599" s="43"/>
    </row>
    <row r="8600" spans="1:14" x14ac:dyDescent="0.3">
      <c r="A8600" s="10" t="s">
        <v>9</v>
      </c>
      <c r="B8600" s="10" t="s">
        <v>240</v>
      </c>
      <c r="C8600" s="10" t="s">
        <v>4743</v>
      </c>
      <c r="D8600" s="10" t="s">
        <v>4772</v>
      </c>
      <c r="E8600" s="11" t="s">
        <v>4763</v>
      </c>
      <c r="F8600" s="10" t="s">
        <v>13</v>
      </c>
      <c r="G8600" s="11" t="s">
        <v>415</v>
      </c>
      <c r="H8600" s="42">
        <v>0</v>
      </c>
      <c r="I8600" s="42">
        <v>0</v>
      </c>
      <c r="J8600" s="42">
        <v>0</v>
      </c>
      <c r="K8600" s="42">
        <v>0</v>
      </c>
      <c r="N8600" s="43"/>
    </row>
    <row r="8601" spans="1:14" x14ac:dyDescent="0.3">
      <c r="A8601" s="10" t="s">
        <v>9</v>
      </c>
      <c r="B8601" s="10" t="s">
        <v>240</v>
      </c>
      <c r="C8601" s="10" t="s">
        <v>4743</v>
      </c>
      <c r="D8601" s="10" t="s">
        <v>4772</v>
      </c>
      <c r="E8601" s="11" t="s">
        <v>4763</v>
      </c>
      <c r="F8601" s="10" t="s">
        <v>416</v>
      </c>
      <c r="G8601" s="11" t="s">
        <v>417</v>
      </c>
      <c r="H8601" s="42">
        <v>9166.8259999999991</v>
      </c>
      <c r="I8601" s="42">
        <v>11.5799303155417</v>
      </c>
      <c r="J8601" s="42">
        <v>79.524823092750196</v>
      </c>
      <c r="K8601" s="42">
        <v>91.104753408291998</v>
      </c>
      <c r="N8601" s="43"/>
    </row>
    <row r="8602" spans="1:14" x14ac:dyDescent="0.3">
      <c r="A8602" s="10" t="s">
        <v>9</v>
      </c>
      <c r="B8602" s="10" t="s">
        <v>240</v>
      </c>
      <c r="C8602" s="10" t="s">
        <v>4743</v>
      </c>
      <c r="D8602" s="10" t="s">
        <v>4772</v>
      </c>
      <c r="E8602" s="11" t="s">
        <v>4763</v>
      </c>
      <c r="F8602" s="10" t="s">
        <v>4746</v>
      </c>
      <c r="G8602" s="11" t="s">
        <v>4747</v>
      </c>
      <c r="H8602" s="42">
        <v>5046.9041999999999</v>
      </c>
      <c r="I8602" s="42">
        <v>6.3754672523769198</v>
      </c>
      <c r="J8602" s="42">
        <v>43.783329567918699</v>
      </c>
      <c r="K8602" s="42">
        <v>50.158796820295599</v>
      </c>
      <c r="N8602" s="43"/>
    </row>
    <row r="8603" spans="1:14" x14ac:dyDescent="0.3">
      <c r="A8603" s="10" t="s">
        <v>9</v>
      </c>
      <c r="B8603" s="10" t="s">
        <v>240</v>
      </c>
      <c r="C8603" s="10" t="s">
        <v>4743</v>
      </c>
      <c r="D8603" s="10" t="s">
        <v>4774</v>
      </c>
      <c r="E8603" s="11" t="s">
        <v>6879</v>
      </c>
      <c r="F8603" s="10" t="s">
        <v>13</v>
      </c>
      <c r="G8603" s="11" t="s">
        <v>415</v>
      </c>
      <c r="H8603" s="42">
        <v>0</v>
      </c>
      <c r="I8603" s="42">
        <v>0</v>
      </c>
      <c r="J8603" s="42">
        <v>0</v>
      </c>
      <c r="K8603" s="42">
        <v>0</v>
      </c>
      <c r="N8603" s="43"/>
    </row>
    <row r="8604" spans="1:14" x14ac:dyDescent="0.3">
      <c r="A8604" s="10" t="s">
        <v>9</v>
      </c>
      <c r="B8604" s="10" t="s">
        <v>240</v>
      </c>
      <c r="C8604" s="10" t="s">
        <v>4743</v>
      </c>
      <c r="D8604" s="10" t="s">
        <v>4774</v>
      </c>
      <c r="E8604" s="11" t="s">
        <v>6879</v>
      </c>
      <c r="F8604" s="10" t="s">
        <v>416</v>
      </c>
      <c r="G8604" s="11" t="s">
        <v>417</v>
      </c>
      <c r="H8604" s="42">
        <v>0</v>
      </c>
      <c r="I8604" s="42">
        <v>0</v>
      </c>
      <c r="J8604" s="42">
        <v>0</v>
      </c>
      <c r="K8604" s="42">
        <v>0</v>
      </c>
      <c r="N8604" s="43"/>
    </row>
    <row r="8605" spans="1:14" x14ac:dyDescent="0.3">
      <c r="A8605" s="10" t="s">
        <v>9</v>
      </c>
      <c r="B8605" s="10" t="s">
        <v>240</v>
      </c>
      <c r="C8605" s="10" t="s">
        <v>4743</v>
      </c>
      <c r="D8605" s="10" t="s">
        <v>4774</v>
      </c>
      <c r="E8605" s="11" t="s">
        <v>6879</v>
      </c>
      <c r="F8605" s="10" t="s">
        <v>4746</v>
      </c>
      <c r="G8605" s="11" t="s">
        <v>4747</v>
      </c>
      <c r="H8605" s="42">
        <v>6339.1832999999997</v>
      </c>
      <c r="I8605" s="42">
        <v>7.9738088749994596</v>
      </c>
      <c r="J8605" s="42">
        <v>11.8934193548387</v>
      </c>
      <c r="K8605" s="42">
        <v>19.867228229838201</v>
      </c>
      <c r="N8605" s="43"/>
    </row>
    <row r="8606" spans="1:14" x14ac:dyDescent="0.3">
      <c r="A8606" s="10" t="s">
        <v>9</v>
      </c>
      <c r="B8606" s="10" t="s">
        <v>240</v>
      </c>
      <c r="C8606" s="10" t="s">
        <v>4743</v>
      </c>
      <c r="D8606" s="10" t="s">
        <v>4774</v>
      </c>
      <c r="E8606" s="11" t="s">
        <v>6879</v>
      </c>
      <c r="F8606" s="10" t="s">
        <v>4748</v>
      </c>
      <c r="G8606" s="11" t="s">
        <v>4749</v>
      </c>
      <c r="H8606" s="42">
        <v>12432.378000000001</v>
      </c>
      <c r="I8606" s="42">
        <v>10.656509931090399</v>
      </c>
      <c r="J8606" s="42">
        <v>0</v>
      </c>
      <c r="K8606" s="42">
        <v>10.656509931090399</v>
      </c>
      <c r="N8606" s="43"/>
    </row>
    <row r="8607" spans="1:14" x14ac:dyDescent="0.3">
      <c r="A8607" s="10" t="s">
        <v>9</v>
      </c>
      <c r="B8607" s="10" t="s">
        <v>240</v>
      </c>
      <c r="C8607" s="10" t="s">
        <v>4743</v>
      </c>
      <c r="D8607" s="10" t="s">
        <v>4774</v>
      </c>
      <c r="E8607" s="11" t="s">
        <v>6879</v>
      </c>
      <c r="F8607" s="10" t="s">
        <v>4760</v>
      </c>
      <c r="G8607" s="11" t="s">
        <v>4761</v>
      </c>
      <c r="H8607" s="42">
        <v>6266.7271000000001</v>
      </c>
      <c r="I8607" s="42">
        <v>5.3715741116065399</v>
      </c>
      <c r="J8607" s="42">
        <v>0</v>
      </c>
      <c r="K8607" s="42">
        <v>5.3715741116065399</v>
      </c>
      <c r="N8607" s="43"/>
    </row>
    <row r="8608" spans="1:14" x14ac:dyDescent="0.3">
      <c r="A8608" s="10" t="s">
        <v>9</v>
      </c>
      <c r="B8608" s="10" t="s">
        <v>240</v>
      </c>
      <c r="C8608" s="10" t="s">
        <v>4743</v>
      </c>
      <c r="D8608" s="10" t="s">
        <v>4776</v>
      </c>
      <c r="E8608" s="11" t="s">
        <v>5182</v>
      </c>
      <c r="F8608" s="10" t="s">
        <v>416</v>
      </c>
      <c r="G8608" s="11" t="s">
        <v>417</v>
      </c>
      <c r="H8608" s="42">
        <v>7152.8654999999999</v>
      </c>
      <c r="I8608" s="42">
        <v>4.4301302476382096</v>
      </c>
      <c r="J8608" s="42">
        <v>1.6116965884950201</v>
      </c>
      <c r="K8608" s="42">
        <v>6.0418268361332403</v>
      </c>
      <c r="N8608" s="43"/>
    </row>
    <row r="8609" spans="1:14" x14ac:dyDescent="0.3">
      <c r="A8609" s="10" t="s">
        <v>9</v>
      </c>
      <c r="B8609" s="10" t="s">
        <v>240</v>
      </c>
      <c r="C8609" s="10" t="s">
        <v>4743</v>
      </c>
      <c r="D8609" s="10" t="s">
        <v>4776</v>
      </c>
      <c r="E8609" s="11" t="s">
        <v>5182</v>
      </c>
      <c r="F8609" s="10" t="s">
        <v>4746</v>
      </c>
      <c r="G8609" s="11" t="s">
        <v>4747</v>
      </c>
      <c r="H8609" s="42">
        <v>0</v>
      </c>
      <c r="I8609" s="42">
        <v>0</v>
      </c>
      <c r="J8609" s="42">
        <v>0</v>
      </c>
      <c r="K8609" s="42">
        <v>0</v>
      </c>
      <c r="N8609" s="43"/>
    </row>
    <row r="8610" spans="1:14" x14ac:dyDescent="0.3">
      <c r="A8610" s="10" t="s">
        <v>9</v>
      </c>
      <c r="B8610" s="10" t="s">
        <v>240</v>
      </c>
      <c r="C8610" s="10" t="s">
        <v>4743</v>
      </c>
      <c r="D8610" s="10" t="s">
        <v>4776</v>
      </c>
      <c r="E8610" s="11" t="s">
        <v>5182</v>
      </c>
      <c r="F8610" s="10" t="s">
        <v>4748</v>
      </c>
      <c r="G8610" s="11" t="s">
        <v>4749</v>
      </c>
      <c r="H8610" s="42">
        <v>15024.639300000001</v>
      </c>
      <c r="I8610" s="42">
        <v>9.8505249035720297</v>
      </c>
      <c r="J8610" s="42">
        <v>0</v>
      </c>
      <c r="K8610" s="42">
        <v>9.8505249035720297</v>
      </c>
      <c r="N8610" s="43"/>
    </row>
    <row r="8611" spans="1:14" x14ac:dyDescent="0.3">
      <c r="A8611" s="10" t="s">
        <v>9</v>
      </c>
      <c r="B8611" s="10" t="s">
        <v>240</v>
      </c>
      <c r="C8611" s="10" t="s">
        <v>4743</v>
      </c>
      <c r="D8611" s="10" t="s">
        <v>4835</v>
      </c>
      <c r="E8611" s="11" t="s">
        <v>4777</v>
      </c>
      <c r="F8611" s="10" t="s">
        <v>13</v>
      </c>
      <c r="G8611" s="11" t="s">
        <v>415</v>
      </c>
      <c r="H8611" s="42">
        <v>0</v>
      </c>
      <c r="I8611" s="42">
        <v>0</v>
      </c>
      <c r="J8611" s="42">
        <v>0</v>
      </c>
      <c r="K8611" s="42">
        <v>0</v>
      </c>
      <c r="N8611" s="43"/>
    </row>
    <row r="8612" spans="1:14" x14ac:dyDescent="0.3">
      <c r="A8612" s="10" t="s">
        <v>9</v>
      </c>
      <c r="B8612" s="10" t="s">
        <v>240</v>
      </c>
      <c r="C8612" s="10" t="s">
        <v>4743</v>
      </c>
      <c r="D8612" s="10" t="s">
        <v>4835</v>
      </c>
      <c r="E8612" s="11" t="s">
        <v>4777</v>
      </c>
      <c r="F8612" s="10" t="s">
        <v>416</v>
      </c>
      <c r="G8612" s="11" t="s">
        <v>417</v>
      </c>
      <c r="H8612" s="42">
        <v>27625.859400000001</v>
      </c>
      <c r="I8612" s="42">
        <v>85.898025525931502</v>
      </c>
      <c r="J8612" s="42">
        <v>0</v>
      </c>
      <c r="K8612" s="42">
        <v>85.898025525931502</v>
      </c>
      <c r="N8612" s="43"/>
    </row>
    <row r="8613" spans="1:14" x14ac:dyDescent="0.3">
      <c r="A8613" s="10" t="s">
        <v>9</v>
      </c>
      <c r="B8613" s="10" t="s">
        <v>240</v>
      </c>
      <c r="C8613" s="10" t="s">
        <v>4743</v>
      </c>
      <c r="D8613" s="10" t="s">
        <v>4835</v>
      </c>
      <c r="E8613" s="11" t="s">
        <v>4777</v>
      </c>
      <c r="F8613" s="10" t="s">
        <v>4746</v>
      </c>
      <c r="G8613" s="11" t="s">
        <v>4747</v>
      </c>
      <c r="H8613" s="42">
        <v>0</v>
      </c>
      <c r="I8613" s="42">
        <v>0</v>
      </c>
      <c r="J8613" s="42">
        <v>0</v>
      </c>
      <c r="K8613" s="42">
        <v>0</v>
      </c>
      <c r="N8613" s="43"/>
    </row>
    <row r="8614" spans="1:14" x14ac:dyDescent="0.3">
      <c r="A8614" s="10" t="s">
        <v>9</v>
      </c>
      <c r="B8614" s="10" t="s">
        <v>240</v>
      </c>
      <c r="C8614" s="10" t="s">
        <v>4743</v>
      </c>
      <c r="D8614" s="10" t="s">
        <v>4835</v>
      </c>
      <c r="E8614" s="11" t="s">
        <v>4777</v>
      </c>
      <c r="F8614" s="10" t="s">
        <v>4748</v>
      </c>
      <c r="G8614" s="11" t="s">
        <v>4749</v>
      </c>
      <c r="H8614" s="42">
        <v>16108.372799999999</v>
      </c>
      <c r="I8614" s="42">
        <v>50.086312260018403</v>
      </c>
      <c r="J8614" s="42">
        <v>0</v>
      </c>
      <c r="K8614" s="42">
        <v>50.086312260018403</v>
      </c>
      <c r="N8614" s="43"/>
    </row>
    <row r="8615" spans="1:14" x14ac:dyDescent="0.3">
      <c r="A8615" s="10" t="s">
        <v>9</v>
      </c>
      <c r="B8615" s="10" t="s">
        <v>240</v>
      </c>
      <c r="C8615" s="10" t="s">
        <v>4743</v>
      </c>
      <c r="D8615" s="10" t="s">
        <v>4835</v>
      </c>
      <c r="E8615" s="11" t="s">
        <v>4777</v>
      </c>
      <c r="F8615" s="10" t="s">
        <v>4760</v>
      </c>
      <c r="G8615" s="11" t="s">
        <v>4761</v>
      </c>
      <c r="H8615" s="42">
        <v>26820.440699999999</v>
      </c>
      <c r="I8615" s="42">
        <v>83.393709912930603</v>
      </c>
      <c r="J8615" s="42">
        <v>0</v>
      </c>
      <c r="K8615" s="42">
        <v>83.393709912930603</v>
      </c>
      <c r="N8615" s="43"/>
    </row>
    <row r="8616" spans="1:14" x14ac:dyDescent="0.3">
      <c r="A8616" s="10" t="s">
        <v>9</v>
      </c>
      <c r="B8616" s="10" t="s">
        <v>240</v>
      </c>
      <c r="C8616" s="10" t="s">
        <v>4779</v>
      </c>
      <c r="D8616" s="10" t="s">
        <v>6880</v>
      </c>
      <c r="E8616" s="11" t="s">
        <v>6881</v>
      </c>
      <c r="F8616" s="10" t="s">
        <v>13</v>
      </c>
      <c r="G8616" s="11" t="s">
        <v>415</v>
      </c>
      <c r="H8616" s="42">
        <v>0</v>
      </c>
      <c r="I8616" s="42">
        <v>0</v>
      </c>
      <c r="J8616" s="42">
        <v>0</v>
      </c>
      <c r="K8616" s="42">
        <v>0</v>
      </c>
      <c r="N8616" s="43"/>
    </row>
    <row r="8617" spans="1:14" x14ac:dyDescent="0.3">
      <c r="A8617" s="10" t="s">
        <v>9</v>
      </c>
      <c r="B8617" s="10" t="s">
        <v>240</v>
      </c>
      <c r="C8617" s="10" t="s">
        <v>4779</v>
      </c>
      <c r="D8617" s="10" t="s">
        <v>6880</v>
      </c>
      <c r="E8617" s="11" t="s">
        <v>6881</v>
      </c>
      <c r="F8617" s="10" t="s">
        <v>416</v>
      </c>
      <c r="G8617" s="11" t="s">
        <v>417</v>
      </c>
      <c r="H8617" s="42">
        <v>2334902.0849000001</v>
      </c>
      <c r="I8617" s="42">
        <v>4786.45150178106</v>
      </c>
      <c r="J8617" s="42">
        <v>382258.05360724399</v>
      </c>
      <c r="K8617" s="42">
        <v>387044.50510902499</v>
      </c>
      <c r="N8617" s="43"/>
    </row>
    <row r="8618" spans="1:14" x14ac:dyDescent="0.3">
      <c r="A8618" s="10" t="s">
        <v>9</v>
      </c>
      <c r="B8618" s="10" t="s">
        <v>240</v>
      </c>
      <c r="C8618" s="10" t="s">
        <v>4779</v>
      </c>
      <c r="D8618" s="10" t="s">
        <v>6880</v>
      </c>
      <c r="E8618" s="11" t="s">
        <v>6881</v>
      </c>
      <c r="F8618" s="10" t="s">
        <v>244</v>
      </c>
      <c r="G8618" s="11" t="s">
        <v>656</v>
      </c>
      <c r="H8618" s="42">
        <v>139046.9509</v>
      </c>
      <c r="I8618" s="42">
        <v>285.040426856647</v>
      </c>
      <c r="J8618" s="42">
        <v>0</v>
      </c>
      <c r="K8618" s="42">
        <v>285.040426856647</v>
      </c>
      <c r="N8618" s="43"/>
    </row>
    <row r="8619" spans="1:14" x14ac:dyDescent="0.3">
      <c r="A8619" s="10" t="s">
        <v>9</v>
      </c>
      <c r="B8619" s="10" t="s">
        <v>240</v>
      </c>
      <c r="C8619" s="10" t="s">
        <v>4779</v>
      </c>
      <c r="D8619" s="10" t="s">
        <v>6880</v>
      </c>
      <c r="E8619" s="11" t="s">
        <v>6881</v>
      </c>
      <c r="F8619" s="10" t="s">
        <v>4782</v>
      </c>
      <c r="G8619" s="11" t="s">
        <v>4783</v>
      </c>
      <c r="H8619" s="42">
        <v>0</v>
      </c>
      <c r="I8619" s="42">
        <v>0</v>
      </c>
      <c r="J8619" s="42">
        <v>0</v>
      </c>
      <c r="K8619" s="42">
        <v>0</v>
      </c>
      <c r="N8619" s="43"/>
    </row>
    <row r="8620" spans="1:14" x14ac:dyDescent="0.3">
      <c r="A8620" s="10" t="s">
        <v>9</v>
      </c>
      <c r="B8620" s="10" t="s">
        <v>240</v>
      </c>
      <c r="C8620" s="10" t="s">
        <v>4779</v>
      </c>
      <c r="D8620" s="10" t="s">
        <v>6880</v>
      </c>
      <c r="E8620" s="11" t="s">
        <v>6881</v>
      </c>
      <c r="F8620" s="10" t="s">
        <v>4784</v>
      </c>
      <c r="G8620" s="11" t="s">
        <v>4785</v>
      </c>
      <c r="H8620" s="42">
        <v>0</v>
      </c>
      <c r="I8620" s="42">
        <v>0</v>
      </c>
      <c r="J8620" s="42">
        <v>0</v>
      </c>
      <c r="K8620" s="42">
        <v>0</v>
      </c>
      <c r="N8620" s="43"/>
    </row>
    <row r="8621" spans="1:14" x14ac:dyDescent="0.3">
      <c r="A8621" s="10" t="s">
        <v>9</v>
      </c>
      <c r="B8621" s="10" t="s">
        <v>240</v>
      </c>
      <c r="C8621" s="10" t="s">
        <v>4779</v>
      </c>
      <c r="D8621" s="10" t="s">
        <v>6880</v>
      </c>
      <c r="E8621" s="11" t="s">
        <v>6881</v>
      </c>
      <c r="F8621" s="10" t="s">
        <v>4731</v>
      </c>
      <c r="G8621" s="11" t="s">
        <v>4732</v>
      </c>
      <c r="H8621" s="42">
        <v>0</v>
      </c>
      <c r="I8621" s="42">
        <v>0</v>
      </c>
      <c r="J8621" s="42">
        <v>0</v>
      </c>
      <c r="K8621" s="42">
        <v>0</v>
      </c>
      <c r="N8621" s="43"/>
    </row>
    <row r="8622" spans="1:14" x14ac:dyDescent="0.3">
      <c r="A8622" s="10" t="s">
        <v>9</v>
      </c>
      <c r="B8622" s="10" t="s">
        <v>240</v>
      </c>
      <c r="C8622" s="10" t="s">
        <v>4779</v>
      </c>
      <c r="D8622" s="10" t="s">
        <v>6880</v>
      </c>
      <c r="E8622" s="11" t="s">
        <v>6881</v>
      </c>
      <c r="F8622" s="10" t="s">
        <v>4786</v>
      </c>
      <c r="G8622" s="11" t="s">
        <v>4787</v>
      </c>
      <c r="H8622" s="42">
        <v>513214.14559999999</v>
      </c>
      <c r="I8622" s="42">
        <v>1052.0675080072999</v>
      </c>
      <c r="J8622" s="42">
        <v>84020.756864380397</v>
      </c>
      <c r="K8622" s="42">
        <v>85072.824372387695</v>
      </c>
      <c r="N8622" s="43"/>
    </row>
    <row r="8623" spans="1:14" x14ac:dyDescent="0.3">
      <c r="A8623" s="10" t="s">
        <v>9</v>
      </c>
      <c r="B8623" s="10" t="s">
        <v>240</v>
      </c>
      <c r="C8623" s="10" t="s">
        <v>4779</v>
      </c>
      <c r="D8623" s="10" t="s">
        <v>6880</v>
      </c>
      <c r="E8623" s="11" t="s">
        <v>6881</v>
      </c>
      <c r="F8623" s="10" t="s">
        <v>4739</v>
      </c>
      <c r="G8623" s="11" t="s">
        <v>4740</v>
      </c>
      <c r="H8623" s="42">
        <v>468264.68719999999</v>
      </c>
      <c r="I8623" s="42">
        <v>959.92300056874296</v>
      </c>
      <c r="J8623" s="42">
        <v>76661.864780974603</v>
      </c>
      <c r="K8623" s="42">
        <v>77621.787781543404</v>
      </c>
      <c r="N8623" s="43"/>
    </row>
    <row r="8624" spans="1:14" x14ac:dyDescent="0.3">
      <c r="A8624" s="10" t="s">
        <v>9</v>
      </c>
      <c r="B8624" s="10" t="s">
        <v>240</v>
      </c>
      <c r="C8624" s="10" t="s">
        <v>4779</v>
      </c>
      <c r="D8624" s="10" t="s">
        <v>6880</v>
      </c>
      <c r="E8624" s="11" t="s">
        <v>6881</v>
      </c>
      <c r="F8624" s="10" t="s">
        <v>71</v>
      </c>
      <c r="G8624" s="11" t="s">
        <v>4778</v>
      </c>
      <c r="H8624" s="42">
        <v>200049.7873</v>
      </c>
      <c r="I8624" s="42">
        <v>410.09368695183701</v>
      </c>
      <c r="J8624" s="42">
        <v>32751.113118454399</v>
      </c>
      <c r="K8624" s="42">
        <v>33161.206805406197</v>
      </c>
      <c r="N8624" s="43"/>
    </row>
    <row r="8625" spans="1:14" x14ac:dyDescent="0.3">
      <c r="A8625" s="10" t="s">
        <v>9</v>
      </c>
      <c r="B8625" s="10" t="s">
        <v>240</v>
      </c>
      <c r="C8625" s="10" t="s">
        <v>4779</v>
      </c>
      <c r="D8625" s="10" t="s">
        <v>6880</v>
      </c>
      <c r="E8625" s="11" t="s">
        <v>6881</v>
      </c>
      <c r="F8625" s="10" t="s">
        <v>4788</v>
      </c>
      <c r="G8625" s="11" t="s">
        <v>4789</v>
      </c>
      <c r="H8625" s="42">
        <v>0</v>
      </c>
      <c r="I8625" s="42">
        <v>0</v>
      </c>
      <c r="J8625" s="42">
        <v>0</v>
      </c>
      <c r="K8625" s="42">
        <v>0</v>
      </c>
      <c r="N8625" s="43"/>
    </row>
    <row r="8626" spans="1:14" x14ac:dyDescent="0.3">
      <c r="A8626" s="10" t="s">
        <v>9</v>
      </c>
      <c r="B8626" s="10" t="s">
        <v>240</v>
      </c>
      <c r="C8626" s="10" t="s">
        <v>4779</v>
      </c>
      <c r="D8626" s="10" t="s">
        <v>6880</v>
      </c>
      <c r="E8626" s="11" t="s">
        <v>6881</v>
      </c>
      <c r="F8626" s="10" t="s">
        <v>4741</v>
      </c>
      <c r="G8626" s="11" t="s">
        <v>4742</v>
      </c>
      <c r="H8626" s="42">
        <v>115090.3714</v>
      </c>
      <c r="I8626" s="42">
        <v>235.930442122908</v>
      </c>
      <c r="J8626" s="42">
        <v>18841.998411357701</v>
      </c>
      <c r="K8626" s="42">
        <v>19077.9288534806</v>
      </c>
      <c r="N8626" s="43"/>
    </row>
    <row r="8627" spans="1:14" x14ac:dyDescent="0.3">
      <c r="A8627" s="10" t="s">
        <v>9</v>
      </c>
      <c r="B8627" s="10" t="s">
        <v>240</v>
      </c>
      <c r="C8627" s="10" t="s">
        <v>4779</v>
      </c>
      <c r="D8627" s="10" t="s">
        <v>6880</v>
      </c>
      <c r="E8627" s="11" t="s">
        <v>6881</v>
      </c>
      <c r="F8627" s="10" t="s">
        <v>6826</v>
      </c>
      <c r="G8627" s="11" t="s">
        <v>6827</v>
      </c>
      <c r="H8627" s="42">
        <v>0</v>
      </c>
      <c r="I8627" s="42">
        <v>0</v>
      </c>
      <c r="J8627" s="42">
        <v>0</v>
      </c>
      <c r="K8627" s="42">
        <v>0</v>
      </c>
      <c r="N8627" s="43"/>
    </row>
    <row r="8628" spans="1:14" x14ac:dyDescent="0.3">
      <c r="A8628" s="10" t="s">
        <v>9</v>
      </c>
      <c r="B8628" s="10" t="s">
        <v>240</v>
      </c>
      <c r="C8628" s="10" t="s">
        <v>4779</v>
      </c>
      <c r="D8628" s="10" t="s">
        <v>6882</v>
      </c>
      <c r="E8628" s="11" t="s">
        <v>6883</v>
      </c>
      <c r="F8628" s="10" t="s">
        <v>416</v>
      </c>
      <c r="G8628" s="11" t="s">
        <v>417</v>
      </c>
      <c r="H8628" s="42">
        <v>110729.6885</v>
      </c>
      <c r="I8628" s="42">
        <v>41.138345100254199</v>
      </c>
      <c r="J8628" s="42">
        <v>6733.6973800782698</v>
      </c>
      <c r="K8628" s="42">
        <v>6774.8357251785201</v>
      </c>
      <c r="N8628" s="43"/>
    </row>
    <row r="8629" spans="1:14" x14ac:dyDescent="0.3">
      <c r="A8629" s="10" t="s">
        <v>9</v>
      </c>
      <c r="B8629" s="10" t="s">
        <v>240</v>
      </c>
      <c r="C8629" s="10" t="s">
        <v>4779</v>
      </c>
      <c r="D8629" s="10" t="s">
        <v>6882</v>
      </c>
      <c r="E8629" s="11" t="s">
        <v>6883</v>
      </c>
      <c r="F8629" s="10" t="s">
        <v>4731</v>
      </c>
      <c r="G8629" s="11" t="s">
        <v>4732</v>
      </c>
      <c r="H8629" s="42">
        <v>0</v>
      </c>
      <c r="I8629" s="42">
        <v>0</v>
      </c>
      <c r="J8629" s="42">
        <v>0</v>
      </c>
      <c r="K8629" s="42">
        <v>0</v>
      </c>
      <c r="N8629" s="43"/>
    </row>
    <row r="8630" spans="1:14" x14ac:dyDescent="0.3">
      <c r="A8630" s="10" t="s">
        <v>9</v>
      </c>
      <c r="B8630" s="10" t="s">
        <v>240</v>
      </c>
      <c r="C8630" s="10" t="s">
        <v>4779</v>
      </c>
      <c r="D8630" s="10" t="s">
        <v>6882</v>
      </c>
      <c r="E8630" s="11" t="s">
        <v>6883</v>
      </c>
      <c r="F8630" s="10" t="s">
        <v>4786</v>
      </c>
      <c r="G8630" s="11" t="s">
        <v>4787</v>
      </c>
      <c r="H8630" s="42">
        <v>33074.910900000003</v>
      </c>
      <c r="I8630" s="42">
        <v>12.288006212934199</v>
      </c>
      <c r="J8630" s="42">
        <v>2011.3525481099</v>
      </c>
      <c r="K8630" s="42">
        <v>2023.64055432283</v>
      </c>
      <c r="N8630" s="43"/>
    </row>
    <row r="8631" spans="1:14" x14ac:dyDescent="0.3">
      <c r="A8631" s="10" t="s">
        <v>9</v>
      </c>
      <c r="B8631" s="10" t="s">
        <v>240</v>
      </c>
      <c r="C8631" s="10" t="s">
        <v>4779</v>
      </c>
      <c r="D8631" s="10" t="s">
        <v>6882</v>
      </c>
      <c r="E8631" s="11" t="s">
        <v>6883</v>
      </c>
      <c r="F8631" s="10" t="s">
        <v>4788</v>
      </c>
      <c r="G8631" s="11" t="s">
        <v>4789</v>
      </c>
      <c r="H8631" s="42">
        <v>0</v>
      </c>
      <c r="I8631" s="42">
        <v>0</v>
      </c>
      <c r="J8631" s="42">
        <v>0</v>
      </c>
      <c r="K8631" s="42">
        <v>0</v>
      </c>
      <c r="N8631" s="43"/>
    </row>
    <row r="8632" spans="1:14" x14ac:dyDescent="0.3">
      <c r="A8632" s="10" t="s">
        <v>9</v>
      </c>
      <c r="B8632" s="10" t="s">
        <v>240</v>
      </c>
      <c r="C8632" s="10" t="s">
        <v>4779</v>
      </c>
      <c r="D8632" s="10" t="s">
        <v>6882</v>
      </c>
      <c r="E8632" s="11" t="s">
        <v>6883</v>
      </c>
      <c r="F8632" s="10" t="s">
        <v>4741</v>
      </c>
      <c r="G8632" s="11" t="s">
        <v>4742</v>
      </c>
      <c r="H8632" s="42">
        <v>0</v>
      </c>
      <c r="I8632" s="42">
        <v>0</v>
      </c>
      <c r="J8632" s="42">
        <v>0</v>
      </c>
      <c r="K8632" s="42">
        <v>0</v>
      </c>
      <c r="N8632" s="43"/>
    </row>
    <row r="8633" spans="1:14" x14ac:dyDescent="0.3">
      <c r="A8633" s="10" t="s">
        <v>9</v>
      </c>
      <c r="B8633" s="10" t="s">
        <v>240</v>
      </c>
      <c r="C8633" s="10" t="s">
        <v>4779</v>
      </c>
      <c r="D8633" s="10" t="s">
        <v>6217</v>
      </c>
      <c r="E8633" s="11" t="s">
        <v>6884</v>
      </c>
      <c r="F8633" s="10" t="s">
        <v>13</v>
      </c>
      <c r="G8633" s="11" t="s">
        <v>415</v>
      </c>
      <c r="H8633" s="42">
        <v>0</v>
      </c>
      <c r="I8633" s="42">
        <v>0</v>
      </c>
      <c r="J8633" s="42">
        <v>0</v>
      </c>
      <c r="K8633" s="42">
        <v>0</v>
      </c>
      <c r="N8633" s="43"/>
    </row>
    <row r="8634" spans="1:14" x14ac:dyDescent="0.3">
      <c r="A8634" s="10" t="s">
        <v>9</v>
      </c>
      <c r="B8634" s="10" t="s">
        <v>240</v>
      </c>
      <c r="C8634" s="10" t="s">
        <v>4779</v>
      </c>
      <c r="D8634" s="10" t="s">
        <v>6217</v>
      </c>
      <c r="E8634" s="11" t="s">
        <v>6884</v>
      </c>
      <c r="F8634" s="10" t="s">
        <v>416</v>
      </c>
      <c r="G8634" s="11" t="s">
        <v>417</v>
      </c>
      <c r="H8634" s="42">
        <v>321831.85399999999</v>
      </c>
      <c r="I8634" s="42">
        <v>276.36538461538498</v>
      </c>
      <c r="J8634" s="42">
        <v>14083.6140112624</v>
      </c>
      <c r="K8634" s="42">
        <v>14359.979395877799</v>
      </c>
      <c r="N8634" s="43"/>
    </row>
    <row r="8635" spans="1:14" x14ac:dyDescent="0.3">
      <c r="A8635" s="10" t="s">
        <v>9</v>
      </c>
      <c r="B8635" s="10" t="s">
        <v>240</v>
      </c>
      <c r="C8635" s="10" t="s">
        <v>4779</v>
      </c>
      <c r="D8635" s="10" t="s">
        <v>6217</v>
      </c>
      <c r="E8635" s="11" t="s">
        <v>6884</v>
      </c>
      <c r="F8635" s="10" t="s">
        <v>4731</v>
      </c>
      <c r="G8635" s="11" t="s">
        <v>4732</v>
      </c>
      <c r="H8635" s="42">
        <v>0</v>
      </c>
      <c r="I8635" s="42">
        <v>0</v>
      </c>
      <c r="J8635" s="42">
        <v>0</v>
      </c>
      <c r="K8635" s="42">
        <v>0</v>
      </c>
      <c r="N8635" s="43"/>
    </row>
    <row r="8636" spans="1:14" x14ac:dyDescent="0.3">
      <c r="A8636" s="10" t="s">
        <v>9</v>
      </c>
      <c r="B8636" s="10" t="s">
        <v>240</v>
      </c>
      <c r="C8636" s="10" t="s">
        <v>4779</v>
      </c>
      <c r="D8636" s="10" t="s">
        <v>6217</v>
      </c>
      <c r="E8636" s="11" t="s">
        <v>6884</v>
      </c>
      <c r="F8636" s="10" t="s">
        <v>4786</v>
      </c>
      <c r="G8636" s="11" t="s">
        <v>4787</v>
      </c>
      <c r="H8636" s="42">
        <v>35752.315900000001</v>
      </c>
      <c r="I8636" s="42">
        <v>30.701443674808601</v>
      </c>
      <c r="J8636" s="42">
        <v>1564.549347981</v>
      </c>
      <c r="K8636" s="42">
        <v>1595.25079165581</v>
      </c>
      <c r="N8636" s="43"/>
    </row>
    <row r="8637" spans="1:14" x14ac:dyDescent="0.3">
      <c r="A8637" s="10" t="s">
        <v>9</v>
      </c>
      <c r="B8637" s="10" t="s">
        <v>240</v>
      </c>
      <c r="C8637" s="10" t="s">
        <v>4779</v>
      </c>
      <c r="D8637" s="10" t="s">
        <v>6217</v>
      </c>
      <c r="E8637" s="11" t="s">
        <v>6884</v>
      </c>
      <c r="F8637" s="10" t="s">
        <v>4788</v>
      </c>
      <c r="G8637" s="11" t="s">
        <v>4789</v>
      </c>
      <c r="H8637" s="42">
        <v>0</v>
      </c>
      <c r="I8637" s="42">
        <v>0</v>
      </c>
      <c r="J8637" s="42">
        <v>0</v>
      </c>
      <c r="K8637" s="42">
        <v>0</v>
      </c>
      <c r="N8637" s="43"/>
    </row>
    <row r="8638" spans="1:14" x14ac:dyDescent="0.3">
      <c r="A8638" s="10" t="s">
        <v>9</v>
      </c>
      <c r="B8638" s="10" t="s">
        <v>240</v>
      </c>
      <c r="C8638" s="10" t="s">
        <v>4779</v>
      </c>
      <c r="D8638" s="10" t="s">
        <v>6217</v>
      </c>
      <c r="E8638" s="11" t="s">
        <v>6884</v>
      </c>
      <c r="F8638" s="10" t="s">
        <v>4741</v>
      </c>
      <c r="G8638" s="11" t="s">
        <v>4742</v>
      </c>
      <c r="H8638" s="42">
        <v>27210.807000000001</v>
      </c>
      <c r="I8638" s="42">
        <v>23.3666277798031</v>
      </c>
      <c r="J8638" s="42">
        <v>1190.76622730294</v>
      </c>
      <c r="K8638" s="42">
        <v>1214.13285508275</v>
      </c>
      <c r="N8638" s="43"/>
    </row>
    <row r="8639" spans="1:14" x14ac:dyDescent="0.3">
      <c r="A8639" s="10" t="s">
        <v>9</v>
      </c>
      <c r="B8639" s="10" t="s">
        <v>240</v>
      </c>
      <c r="C8639" s="10" t="s">
        <v>4779</v>
      </c>
      <c r="D8639" s="10" t="s">
        <v>6219</v>
      </c>
      <c r="E8639" s="11" t="s">
        <v>6885</v>
      </c>
      <c r="F8639" s="10" t="s">
        <v>416</v>
      </c>
      <c r="G8639" s="11" t="s">
        <v>417</v>
      </c>
      <c r="H8639" s="42">
        <v>162009.78760000001</v>
      </c>
      <c r="I8639" s="42">
        <v>582.48814591993005</v>
      </c>
      <c r="J8639" s="42">
        <v>14176.804019908101</v>
      </c>
      <c r="K8639" s="42">
        <v>14759.292165827999</v>
      </c>
      <c r="N8639" s="43"/>
    </row>
    <row r="8640" spans="1:14" x14ac:dyDescent="0.3">
      <c r="A8640" s="10" t="s">
        <v>9</v>
      </c>
      <c r="B8640" s="10" t="s">
        <v>240</v>
      </c>
      <c r="C8640" s="10" t="s">
        <v>4779</v>
      </c>
      <c r="D8640" s="10" t="s">
        <v>6219</v>
      </c>
      <c r="E8640" s="11" t="s">
        <v>6885</v>
      </c>
      <c r="F8640" s="10" t="s">
        <v>4731</v>
      </c>
      <c r="G8640" s="11" t="s">
        <v>4732</v>
      </c>
      <c r="H8640" s="42">
        <v>0</v>
      </c>
      <c r="I8640" s="42">
        <v>0</v>
      </c>
      <c r="J8640" s="42">
        <v>0</v>
      </c>
      <c r="K8640" s="42">
        <v>0</v>
      </c>
      <c r="N8640" s="43"/>
    </row>
    <row r="8641" spans="1:14" x14ac:dyDescent="0.3">
      <c r="A8641" s="10" t="s">
        <v>9</v>
      </c>
      <c r="B8641" s="10" t="s">
        <v>240</v>
      </c>
      <c r="C8641" s="10" t="s">
        <v>4779</v>
      </c>
      <c r="D8641" s="10" t="s">
        <v>6219</v>
      </c>
      <c r="E8641" s="11" t="s">
        <v>6885</v>
      </c>
      <c r="F8641" s="10" t="s">
        <v>4786</v>
      </c>
      <c r="G8641" s="11" t="s">
        <v>4787</v>
      </c>
      <c r="H8641" s="42">
        <v>31687.036499999998</v>
      </c>
      <c r="I8641" s="42">
        <v>113.92721031138301</v>
      </c>
      <c r="J8641" s="42">
        <v>2772.80103369066</v>
      </c>
      <c r="K8641" s="42">
        <v>2886.7282440020399</v>
      </c>
      <c r="N8641" s="43"/>
    </row>
    <row r="8642" spans="1:14" x14ac:dyDescent="0.3">
      <c r="A8642" s="10" t="s">
        <v>9</v>
      </c>
      <c r="B8642" s="10" t="s">
        <v>240</v>
      </c>
      <c r="C8642" s="10" t="s">
        <v>4779</v>
      </c>
      <c r="D8642" s="10" t="s">
        <v>6219</v>
      </c>
      <c r="E8642" s="11" t="s">
        <v>6885</v>
      </c>
      <c r="F8642" s="10" t="s">
        <v>4788</v>
      </c>
      <c r="G8642" s="11" t="s">
        <v>4789</v>
      </c>
      <c r="H8642" s="42">
        <v>0</v>
      </c>
      <c r="I8642" s="42">
        <v>0</v>
      </c>
      <c r="J8642" s="42">
        <v>0</v>
      </c>
      <c r="K8642" s="42">
        <v>0</v>
      </c>
      <c r="N8642" s="43"/>
    </row>
    <row r="8643" spans="1:14" x14ac:dyDescent="0.3">
      <c r="A8643" s="10" t="s">
        <v>9</v>
      </c>
      <c r="B8643" s="10" t="s">
        <v>240</v>
      </c>
      <c r="C8643" s="10" t="s">
        <v>4779</v>
      </c>
      <c r="D8643" s="10" t="s">
        <v>6219</v>
      </c>
      <c r="E8643" s="11" t="s">
        <v>6885</v>
      </c>
      <c r="F8643" s="10" t="s">
        <v>4741</v>
      </c>
      <c r="G8643" s="11" t="s">
        <v>4742</v>
      </c>
      <c r="H8643" s="42">
        <v>8351.8809999999994</v>
      </c>
      <c r="I8643" s="42">
        <v>30.028257857507501</v>
      </c>
      <c r="J8643" s="42">
        <v>730.83843797856002</v>
      </c>
      <c r="K8643" s="42">
        <v>760.86669583606795</v>
      </c>
      <c r="N8643" s="43"/>
    </row>
    <row r="8644" spans="1:14" x14ac:dyDescent="0.3">
      <c r="A8644" s="10" t="s">
        <v>9</v>
      </c>
      <c r="B8644" s="10" t="s">
        <v>240</v>
      </c>
      <c r="C8644" s="10" t="s">
        <v>4779</v>
      </c>
      <c r="D8644" s="10" t="s">
        <v>6886</v>
      </c>
      <c r="E8644" s="11" t="s">
        <v>6887</v>
      </c>
      <c r="F8644" s="10" t="s">
        <v>416</v>
      </c>
      <c r="G8644" s="11" t="s">
        <v>417</v>
      </c>
      <c r="H8644" s="42">
        <v>44056.646399999998</v>
      </c>
      <c r="I8644" s="42">
        <v>202.59968663594501</v>
      </c>
      <c r="J8644" s="42">
        <v>771.79796313364102</v>
      </c>
      <c r="K8644" s="42">
        <v>974.39764976958497</v>
      </c>
      <c r="N8644" s="43"/>
    </row>
    <row r="8645" spans="1:14" x14ac:dyDescent="0.3">
      <c r="A8645" s="10" t="s">
        <v>9</v>
      </c>
      <c r="B8645" s="10" t="s">
        <v>240</v>
      </c>
      <c r="C8645" s="10" t="s">
        <v>4779</v>
      </c>
      <c r="D8645" s="10" t="s">
        <v>6886</v>
      </c>
      <c r="E8645" s="11" t="s">
        <v>6887</v>
      </c>
      <c r="F8645" s="10" t="s">
        <v>4731</v>
      </c>
      <c r="G8645" s="11" t="s">
        <v>4732</v>
      </c>
      <c r="H8645" s="42">
        <v>0</v>
      </c>
      <c r="I8645" s="42">
        <v>0</v>
      </c>
      <c r="J8645" s="42">
        <v>0</v>
      </c>
      <c r="K8645" s="42">
        <v>0</v>
      </c>
      <c r="N8645" s="43"/>
    </row>
    <row r="8646" spans="1:14" x14ac:dyDescent="0.3">
      <c r="A8646" s="10" t="s">
        <v>9</v>
      </c>
      <c r="B8646" s="10" t="s">
        <v>240</v>
      </c>
      <c r="C8646" s="10" t="s">
        <v>4779</v>
      </c>
      <c r="D8646" s="10" t="s">
        <v>6886</v>
      </c>
      <c r="E8646" s="11" t="s">
        <v>6887</v>
      </c>
      <c r="F8646" s="10" t="s">
        <v>4786</v>
      </c>
      <c r="G8646" s="11" t="s">
        <v>4787</v>
      </c>
      <c r="H8646" s="42">
        <v>0</v>
      </c>
      <c r="I8646" s="42">
        <v>0</v>
      </c>
      <c r="J8646" s="42">
        <v>0</v>
      </c>
      <c r="K8646" s="42">
        <v>0</v>
      </c>
      <c r="N8646" s="43"/>
    </row>
    <row r="8647" spans="1:14" x14ac:dyDescent="0.3">
      <c r="A8647" s="10" t="s">
        <v>9</v>
      </c>
      <c r="B8647" s="10" t="s">
        <v>240</v>
      </c>
      <c r="C8647" s="10" t="s">
        <v>4779</v>
      </c>
      <c r="D8647" s="10" t="s">
        <v>6886</v>
      </c>
      <c r="E8647" s="11" t="s">
        <v>6887</v>
      </c>
      <c r="F8647" s="10" t="s">
        <v>4788</v>
      </c>
      <c r="G8647" s="11" t="s">
        <v>4789</v>
      </c>
      <c r="H8647" s="42">
        <v>0</v>
      </c>
      <c r="I8647" s="42">
        <v>0</v>
      </c>
      <c r="J8647" s="42">
        <v>0</v>
      </c>
      <c r="K8647" s="42">
        <v>0</v>
      </c>
      <c r="N8647" s="43"/>
    </row>
    <row r="8648" spans="1:14" x14ac:dyDescent="0.3">
      <c r="A8648" s="10" t="s">
        <v>9</v>
      </c>
      <c r="B8648" s="10" t="s">
        <v>240</v>
      </c>
      <c r="C8648" s="10" t="s">
        <v>4779</v>
      </c>
      <c r="D8648" s="10" t="s">
        <v>5228</v>
      </c>
      <c r="E8648" s="11" t="s">
        <v>6888</v>
      </c>
      <c r="F8648" s="10" t="s">
        <v>416</v>
      </c>
      <c r="G8648" s="11" t="s">
        <v>417</v>
      </c>
      <c r="H8648" s="42">
        <v>51864.220300000001</v>
      </c>
      <c r="I8648" s="42">
        <v>101.00100054724599</v>
      </c>
      <c r="J8648" s="42">
        <v>1141.98853018971</v>
      </c>
      <c r="K8648" s="42">
        <v>1242.98953073696</v>
      </c>
      <c r="N8648" s="43"/>
    </row>
    <row r="8649" spans="1:14" x14ac:dyDescent="0.3">
      <c r="A8649" s="10" t="s">
        <v>9</v>
      </c>
      <c r="B8649" s="10" t="s">
        <v>240</v>
      </c>
      <c r="C8649" s="10" t="s">
        <v>4779</v>
      </c>
      <c r="D8649" s="10" t="s">
        <v>5228</v>
      </c>
      <c r="E8649" s="11" t="s">
        <v>6888</v>
      </c>
      <c r="F8649" s="10" t="s">
        <v>4731</v>
      </c>
      <c r="G8649" s="11" t="s">
        <v>4732</v>
      </c>
      <c r="H8649" s="42">
        <v>0</v>
      </c>
      <c r="I8649" s="42">
        <v>0</v>
      </c>
      <c r="J8649" s="42">
        <v>0</v>
      </c>
      <c r="K8649" s="42">
        <v>0</v>
      </c>
      <c r="N8649" s="43"/>
    </row>
    <row r="8650" spans="1:14" x14ac:dyDescent="0.3">
      <c r="A8650" s="10" t="s">
        <v>9</v>
      </c>
      <c r="B8650" s="10" t="s">
        <v>240</v>
      </c>
      <c r="C8650" s="10" t="s">
        <v>4779</v>
      </c>
      <c r="D8650" s="10" t="s">
        <v>5228</v>
      </c>
      <c r="E8650" s="11" t="s">
        <v>6888</v>
      </c>
      <c r="F8650" s="10" t="s">
        <v>4786</v>
      </c>
      <c r="G8650" s="11" t="s">
        <v>4787</v>
      </c>
      <c r="H8650" s="42">
        <v>0</v>
      </c>
      <c r="I8650" s="42">
        <v>0</v>
      </c>
      <c r="J8650" s="42">
        <v>0</v>
      </c>
      <c r="K8650" s="42">
        <v>0</v>
      </c>
      <c r="N8650" s="43"/>
    </row>
    <row r="8651" spans="1:14" x14ac:dyDescent="0.3">
      <c r="A8651" s="10" t="s">
        <v>9</v>
      </c>
      <c r="B8651" s="10" t="s">
        <v>240</v>
      </c>
      <c r="C8651" s="10" t="s">
        <v>11</v>
      </c>
      <c r="D8651" s="10" t="s">
        <v>266</v>
      </c>
      <c r="E8651" s="11" t="s">
        <v>3046</v>
      </c>
      <c r="F8651" s="10" t="s">
        <v>15</v>
      </c>
      <c r="G8651" s="11" t="s">
        <v>418</v>
      </c>
      <c r="H8651" s="42">
        <v>2113777.0181999998</v>
      </c>
      <c r="I8651" s="42">
        <v>3515.3089536863799</v>
      </c>
      <c r="J8651" s="42">
        <v>0</v>
      </c>
      <c r="K8651" s="42">
        <v>3515.3089536863799</v>
      </c>
      <c r="N8651" s="43"/>
    </row>
    <row r="8652" spans="1:14" x14ac:dyDescent="0.3">
      <c r="A8652" s="10" t="s">
        <v>9</v>
      </c>
      <c r="B8652" s="10" t="s">
        <v>240</v>
      </c>
      <c r="C8652" s="10" t="s">
        <v>11</v>
      </c>
      <c r="D8652" s="10" t="s">
        <v>266</v>
      </c>
      <c r="E8652" s="11" t="s">
        <v>3046</v>
      </c>
      <c r="F8652" s="10" t="s">
        <v>16</v>
      </c>
      <c r="G8652" s="11" t="s">
        <v>426</v>
      </c>
      <c r="H8652" s="42">
        <v>181274.88510000001</v>
      </c>
      <c r="I8652" s="42">
        <v>301.46851882975801</v>
      </c>
      <c r="J8652" s="42">
        <v>0</v>
      </c>
      <c r="K8652" s="42">
        <v>301.46851882975801</v>
      </c>
      <c r="N8652" s="43"/>
    </row>
    <row r="8653" spans="1:14" x14ac:dyDescent="0.3">
      <c r="A8653" s="10" t="s">
        <v>9</v>
      </c>
      <c r="B8653" s="10" t="s">
        <v>240</v>
      </c>
      <c r="C8653" s="10" t="s">
        <v>11</v>
      </c>
      <c r="D8653" s="10" t="s">
        <v>266</v>
      </c>
      <c r="E8653" s="11" t="s">
        <v>3046</v>
      </c>
      <c r="F8653" s="10" t="s">
        <v>17</v>
      </c>
      <c r="G8653" s="11" t="s">
        <v>4798</v>
      </c>
      <c r="H8653" s="42">
        <v>0</v>
      </c>
      <c r="I8653" s="42">
        <v>0</v>
      </c>
      <c r="J8653" s="42">
        <v>0</v>
      </c>
      <c r="K8653" s="42">
        <v>0</v>
      </c>
      <c r="N8653" s="43"/>
    </row>
    <row r="8654" spans="1:14" x14ac:dyDescent="0.3">
      <c r="A8654" s="10" t="s">
        <v>9</v>
      </c>
      <c r="B8654" s="10" t="s">
        <v>240</v>
      </c>
      <c r="C8654" s="10" t="s">
        <v>11</v>
      </c>
      <c r="D8654" s="10" t="s">
        <v>266</v>
      </c>
      <c r="E8654" s="11" t="s">
        <v>3046</v>
      </c>
      <c r="F8654" s="10" t="s">
        <v>18</v>
      </c>
      <c r="G8654" s="11" t="s">
        <v>4799</v>
      </c>
      <c r="H8654" s="42">
        <v>2076271.8692999999</v>
      </c>
      <c r="I8654" s="42">
        <v>3452.9361566871198</v>
      </c>
      <c r="J8654" s="42">
        <v>3791.3818250714598</v>
      </c>
      <c r="K8654" s="42">
        <v>7244.3179817585797</v>
      </c>
      <c r="N8654" s="43"/>
    </row>
    <row r="8655" spans="1:14" x14ac:dyDescent="0.3">
      <c r="A8655" s="10" t="s">
        <v>9</v>
      </c>
      <c r="B8655" s="10" t="s">
        <v>240</v>
      </c>
      <c r="C8655" s="10" t="s">
        <v>11</v>
      </c>
      <c r="D8655" s="10" t="s">
        <v>267</v>
      </c>
      <c r="E8655" s="11" t="s">
        <v>3047</v>
      </c>
      <c r="F8655" s="10" t="s">
        <v>13</v>
      </c>
      <c r="G8655" s="11" t="s">
        <v>415</v>
      </c>
      <c r="H8655" s="42">
        <v>0</v>
      </c>
      <c r="I8655" s="42">
        <v>0</v>
      </c>
      <c r="J8655" s="42">
        <v>0</v>
      </c>
      <c r="K8655" s="42">
        <v>0</v>
      </c>
      <c r="N8655" s="43"/>
    </row>
    <row r="8656" spans="1:14" x14ac:dyDescent="0.3">
      <c r="A8656" s="10" t="s">
        <v>9</v>
      </c>
      <c r="B8656" s="10" t="s">
        <v>240</v>
      </c>
      <c r="C8656" s="10" t="s">
        <v>11</v>
      </c>
      <c r="D8656" s="10" t="s">
        <v>267</v>
      </c>
      <c r="E8656" s="11" t="s">
        <v>3047</v>
      </c>
      <c r="F8656" s="10" t="s">
        <v>15</v>
      </c>
      <c r="G8656" s="11" t="s">
        <v>418</v>
      </c>
      <c r="H8656" s="42">
        <v>2936564.1372000002</v>
      </c>
      <c r="I8656" s="42">
        <v>3168.857430429</v>
      </c>
      <c r="J8656" s="42">
        <v>0</v>
      </c>
      <c r="K8656" s="42">
        <v>3168.857430429</v>
      </c>
      <c r="N8656" s="43"/>
    </row>
    <row r="8657" spans="1:14" x14ac:dyDescent="0.3">
      <c r="A8657" s="10" t="s">
        <v>9</v>
      </c>
      <c r="B8657" s="10" t="s">
        <v>240</v>
      </c>
      <c r="C8657" s="10" t="s">
        <v>11</v>
      </c>
      <c r="D8657" s="10" t="s">
        <v>267</v>
      </c>
      <c r="E8657" s="11" t="s">
        <v>3047</v>
      </c>
      <c r="F8657" s="10" t="s">
        <v>16</v>
      </c>
      <c r="G8657" s="11" t="s">
        <v>426</v>
      </c>
      <c r="H8657" s="42">
        <v>45939.747799999997</v>
      </c>
      <c r="I8657" s="42">
        <v>49.573755006711202</v>
      </c>
      <c r="J8657" s="42">
        <v>0</v>
      </c>
      <c r="K8657" s="42">
        <v>49.573755006711202</v>
      </c>
      <c r="N8657" s="43"/>
    </row>
    <row r="8658" spans="1:14" x14ac:dyDescent="0.3">
      <c r="A8658" s="10" t="s">
        <v>9</v>
      </c>
      <c r="B8658" s="10" t="s">
        <v>240</v>
      </c>
      <c r="C8658" s="10" t="s">
        <v>11</v>
      </c>
      <c r="D8658" s="10" t="s">
        <v>267</v>
      </c>
      <c r="E8658" s="11" t="s">
        <v>3047</v>
      </c>
      <c r="F8658" s="10" t="s">
        <v>17</v>
      </c>
      <c r="G8658" s="11" t="s">
        <v>4798</v>
      </c>
      <c r="H8658" s="42">
        <v>0</v>
      </c>
      <c r="I8658" s="42">
        <v>0</v>
      </c>
      <c r="J8658" s="42">
        <v>0</v>
      </c>
      <c r="K8658" s="42">
        <v>0</v>
      </c>
      <c r="N8658" s="43"/>
    </row>
    <row r="8659" spans="1:14" x14ac:dyDescent="0.3">
      <c r="A8659" s="10" t="s">
        <v>9</v>
      </c>
      <c r="B8659" s="10" t="s">
        <v>240</v>
      </c>
      <c r="C8659" s="10" t="s">
        <v>11</v>
      </c>
      <c r="D8659" s="10" t="s">
        <v>267</v>
      </c>
      <c r="E8659" s="11" t="s">
        <v>3047</v>
      </c>
      <c r="F8659" s="10" t="s">
        <v>18</v>
      </c>
      <c r="G8659" s="11" t="s">
        <v>4799</v>
      </c>
      <c r="H8659" s="42">
        <v>2978924.1642999998</v>
      </c>
      <c r="I8659" s="42">
        <v>3214.5682954351801</v>
      </c>
      <c r="J8659" s="42">
        <v>24885.703264722601</v>
      </c>
      <c r="K8659" s="42">
        <v>28100.2715601577</v>
      </c>
      <c r="N8659" s="43"/>
    </row>
    <row r="8660" spans="1:14" x14ac:dyDescent="0.3">
      <c r="A8660" s="10" t="s">
        <v>9</v>
      </c>
      <c r="B8660" s="10" t="s">
        <v>240</v>
      </c>
      <c r="C8660" s="10" t="s">
        <v>11</v>
      </c>
      <c r="D8660" s="10" t="s">
        <v>239</v>
      </c>
      <c r="E8660" s="11" t="s">
        <v>652</v>
      </c>
      <c r="F8660" s="10" t="s">
        <v>13</v>
      </c>
      <c r="G8660" s="11" t="s">
        <v>415</v>
      </c>
      <c r="H8660" s="42">
        <v>0</v>
      </c>
      <c r="I8660" s="42">
        <v>0</v>
      </c>
      <c r="J8660" s="42">
        <v>0</v>
      </c>
      <c r="K8660" s="42">
        <v>0</v>
      </c>
      <c r="N8660" s="43"/>
    </row>
    <row r="8661" spans="1:14" x14ac:dyDescent="0.3">
      <c r="A8661" s="10" t="s">
        <v>9</v>
      </c>
      <c r="B8661" s="10" t="s">
        <v>240</v>
      </c>
      <c r="C8661" s="10" t="s">
        <v>11</v>
      </c>
      <c r="D8661" s="10" t="s">
        <v>239</v>
      </c>
      <c r="E8661" s="11" t="s">
        <v>652</v>
      </c>
      <c r="F8661" s="10" t="s">
        <v>15</v>
      </c>
      <c r="G8661" s="11" t="s">
        <v>418</v>
      </c>
      <c r="H8661" s="42">
        <v>778377.62</v>
      </c>
      <c r="I8661" s="42">
        <v>1227.0150449922601</v>
      </c>
      <c r="J8661" s="42">
        <v>0</v>
      </c>
      <c r="K8661" s="42">
        <v>1227.0150449922601</v>
      </c>
      <c r="N8661" s="43"/>
    </row>
    <row r="8662" spans="1:14" x14ac:dyDescent="0.3">
      <c r="A8662" s="10" t="s">
        <v>9</v>
      </c>
      <c r="B8662" s="10" t="s">
        <v>240</v>
      </c>
      <c r="C8662" s="10" t="s">
        <v>11</v>
      </c>
      <c r="D8662" s="10" t="s">
        <v>239</v>
      </c>
      <c r="E8662" s="11" t="s">
        <v>652</v>
      </c>
      <c r="F8662" s="10" t="s">
        <v>16</v>
      </c>
      <c r="G8662" s="11" t="s">
        <v>426</v>
      </c>
      <c r="H8662" s="42">
        <v>0</v>
      </c>
      <c r="I8662" s="42">
        <v>0</v>
      </c>
      <c r="J8662" s="42">
        <v>0</v>
      </c>
      <c r="K8662" s="42">
        <v>0</v>
      </c>
      <c r="N8662" s="43"/>
    </row>
    <row r="8663" spans="1:14" x14ac:dyDescent="0.3">
      <c r="A8663" s="10" t="s">
        <v>9</v>
      </c>
      <c r="B8663" s="10" t="s">
        <v>240</v>
      </c>
      <c r="C8663" s="10" t="s">
        <v>11</v>
      </c>
      <c r="D8663" s="10" t="s">
        <v>239</v>
      </c>
      <c r="E8663" s="11" t="s">
        <v>652</v>
      </c>
      <c r="F8663" s="10" t="s">
        <v>17</v>
      </c>
      <c r="G8663" s="11" t="s">
        <v>4798</v>
      </c>
      <c r="H8663" s="42">
        <v>0</v>
      </c>
      <c r="I8663" s="42">
        <v>0</v>
      </c>
      <c r="J8663" s="42">
        <v>0</v>
      </c>
      <c r="K8663" s="42">
        <v>0</v>
      </c>
      <c r="N8663" s="43"/>
    </row>
    <row r="8664" spans="1:14" x14ac:dyDescent="0.3">
      <c r="A8664" s="10" t="s">
        <v>9</v>
      </c>
      <c r="B8664" s="10" t="s">
        <v>240</v>
      </c>
      <c r="C8664" s="10" t="s">
        <v>11</v>
      </c>
      <c r="D8664" s="10" t="s">
        <v>239</v>
      </c>
      <c r="E8664" s="11" t="s">
        <v>652</v>
      </c>
      <c r="F8664" s="10" t="s">
        <v>18</v>
      </c>
      <c r="G8664" s="11" t="s">
        <v>4799</v>
      </c>
      <c r="H8664" s="42">
        <v>1167076.1795999999</v>
      </c>
      <c r="I8664" s="42">
        <v>1839.7497489428599</v>
      </c>
      <c r="J8664" s="42">
        <v>36818.604228136297</v>
      </c>
      <c r="K8664" s="42">
        <v>38658.353977079103</v>
      </c>
      <c r="N8664" s="43"/>
    </row>
    <row r="8665" spans="1:14" x14ac:dyDescent="0.3">
      <c r="A8665" s="10" t="s">
        <v>9</v>
      </c>
      <c r="B8665" s="10" t="s">
        <v>240</v>
      </c>
      <c r="C8665" s="10" t="s">
        <v>11</v>
      </c>
      <c r="D8665" s="10" t="s">
        <v>268</v>
      </c>
      <c r="E8665" s="11" t="s">
        <v>673</v>
      </c>
      <c r="F8665" s="10" t="s">
        <v>13</v>
      </c>
      <c r="G8665" s="11" t="s">
        <v>415</v>
      </c>
      <c r="H8665" s="42">
        <v>0</v>
      </c>
      <c r="I8665" s="42">
        <v>0</v>
      </c>
      <c r="J8665" s="42">
        <v>0</v>
      </c>
      <c r="K8665" s="42">
        <v>0</v>
      </c>
      <c r="N8665" s="43"/>
    </row>
    <row r="8666" spans="1:14" x14ac:dyDescent="0.3">
      <c r="A8666" s="10" t="s">
        <v>9</v>
      </c>
      <c r="B8666" s="10" t="s">
        <v>240</v>
      </c>
      <c r="C8666" s="10" t="s">
        <v>11</v>
      </c>
      <c r="D8666" s="10" t="s">
        <v>268</v>
      </c>
      <c r="E8666" s="11" t="s">
        <v>673</v>
      </c>
      <c r="F8666" s="10" t="s">
        <v>15</v>
      </c>
      <c r="G8666" s="11" t="s">
        <v>418</v>
      </c>
      <c r="H8666" s="42">
        <v>2888950.3925999999</v>
      </c>
      <c r="I8666" s="42">
        <v>4719.4581291088698</v>
      </c>
      <c r="J8666" s="42">
        <v>0</v>
      </c>
      <c r="K8666" s="42">
        <v>4719.4581291088698</v>
      </c>
      <c r="N8666" s="43"/>
    </row>
    <row r="8667" spans="1:14" x14ac:dyDescent="0.3">
      <c r="A8667" s="10" t="s">
        <v>9</v>
      </c>
      <c r="B8667" s="10" t="s">
        <v>240</v>
      </c>
      <c r="C8667" s="10" t="s">
        <v>11</v>
      </c>
      <c r="D8667" s="10" t="s">
        <v>268</v>
      </c>
      <c r="E8667" s="11" t="s">
        <v>673</v>
      </c>
      <c r="F8667" s="10" t="s">
        <v>16</v>
      </c>
      <c r="G8667" s="11" t="s">
        <v>426</v>
      </c>
      <c r="H8667" s="42">
        <v>0</v>
      </c>
      <c r="I8667" s="42">
        <v>0</v>
      </c>
      <c r="J8667" s="42">
        <v>0</v>
      </c>
      <c r="K8667" s="42">
        <v>0</v>
      </c>
      <c r="N8667" s="43"/>
    </row>
    <row r="8668" spans="1:14" x14ac:dyDescent="0.3">
      <c r="A8668" s="10" t="s">
        <v>9</v>
      </c>
      <c r="B8668" s="10" t="s">
        <v>240</v>
      </c>
      <c r="C8668" s="10" t="s">
        <v>11</v>
      </c>
      <c r="D8668" s="10" t="s">
        <v>268</v>
      </c>
      <c r="E8668" s="11" t="s">
        <v>673</v>
      </c>
      <c r="F8668" s="10" t="s">
        <v>17</v>
      </c>
      <c r="G8668" s="11" t="s">
        <v>4798</v>
      </c>
      <c r="H8668" s="42">
        <v>0</v>
      </c>
      <c r="I8668" s="42">
        <v>0</v>
      </c>
      <c r="J8668" s="42">
        <v>0</v>
      </c>
      <c r="K8668" s="42">
        <v>0</v>
      </c>
      <c r="N8668" s="43"/>
    </row>
    <row r="8669" spans="1:14" x14ac:dyDescent="0.3">
      <c r="A8669" s="10" t="s">
        <v>9</v>
      </c>
      <c r="B8669" s="10" t="s">
        <v>240</v>
      </c>
      <c r="C8669" s="10" t="s">
        <v>11</v>
      </c>
      <c r="D8669" s="10" t="s">
        <v>268</v>
      </c>
      <c r="E8669" s="11" t="s">
        <v>673</v>
      </c>
      <c r="F8669" s="10" t="s">
        <v>18</v>
      </c>
      <c r="G8669" s="11" t="s">
        <v>4799</v>
      </c>
      <c r="H8669" s="42">
        <v>3373424.2077000001</v>
      </c>
      <c r="I8669" s="42">
        <v>5510.9060859675201</v>
      </c>
      <c r="J8669" s="42">
        <v>531563.90840243106</v>
      </c>
      <c r="K8669" s="42">
        <v>537074.81448839803</v>
      </c>
      <c r="N8669" s="43"/>
    </row>
    <row r="8670" spans="1:14" x14ac:dyDescent="0.3">
      <c r="A8670" s="10" t="s">
        <v>9</v>
      </c>
      <c r="B8670" s="10" t="s">
        <v>240</v>
      </c>
      <c r="C8670" s="10" t="s">
        <v>4800</v>
      </c>
      <c r="D8670" s="10" t="s">
        <v>6889</v>
      </c>
      <c r="E8670" s="11" t="s">
        <v>6890</v>
      </c>
      <c r="F8670" s="10" t="s">
        <v>416</v>
      </c>
      <c r="G8670" s="11" t="s">
        <v>417</v>
      </c>
      <c r="H8670" s="42">
        <v>58370.112800000003</v>
      </c>
      <c r="I8670" s="42">
        <v>107.62457856708301</v>
      </c>
      <c r="J8670" s="42">
        <v>1096.2576569678399</v>
      </c>
      <c r="K8670" s="42">
        <v>1203.88223553492</v>
      </c>
      <c r="N8670" s="43"/>
    </row>
    <row r="8671" spans="1:14" x14ac:dyDescent="0.3">
      <c r="A8671" s="10" t="s">
        <v>9</v>
      </c>
      <c r="B8671" s="10" t="s">
        <v>240</v>
      </c>
      <c r="C8671" s="10" t="s">
        <v>4800</v>
      </c>
      <c r="D8671" s="10" t="s">
        <v>6891</v>
      </c>
      <c r="E8671" s="11" t="s">
        <v>6892</v>
      </c>
      <c r="F8671" s="10" t="s">
        <v>13</v>
      </c>
      <c r="G8671" s="11" t="s">
        <v>415</v>
      </c>
      <c r="H8671" s="42">
        <v>0</v>
      </c>
      <c r="I8671" s="42">
        <v>0</v>
      </c>
      <c r="J8671" s="42">
        <v>0</v>
      </c>
      <c r="K8671" s="42">
        <v>0</v>
      </c>
      <c r="N8671" s="43"/>
    </row>
    <row r="8672" spans="1:14" x14ac:dyDescent="0.3">
      <c r="A8672" s="10" t="s">
        <v>9</v>
      </c>
      <c r="B8672" s="10" t="s">
        <v>240</v>
      </c>
      <c r="C8672" s="10" t="s">
        <v>4800</v>
      </c>
      <c r="D8672" s="10" t="s">
        <v>6891</v>
      </c>
      <c r="E8672" s="11" t="s">
        <v>6892</v>
      </c>
      <c r="F8672" s="10" t="s">
        <v>416</v>
      </c>
      <c r="G8672" s="11" t="s">
        <v>417</v>
      </c>
      <c r="H8672" s="42">
        <v>630734.7746</v>
      </c>
      <c r="I8672" s="42">
        <v>879.72936040253705</v>
      </c>
      <c r="J8672" s="42">
        <v>18707.696282637698</v>
      </c>
      <c r="K8672" s="42">
        <v>19587.425643040198</v>
      </c>
      <c r="N8672" s="43"/>
    </row>
    <row r="8673" spans="1:14" x14ac:dyDescent="0.3">
      <c r="A8673" s="10" t="s">
        <v>9</v>
      </c>
      <c r="B8673" s="10" t="s">
        <v>240</v>
      </c>
      <c r="C8673" s="10" t="s">
        <v>4806</v>
      </c>
      <c r="D8673" s="10" t="s">
        <v>6893</v>
      </c>
      <c r="E8673" s="11" t="s">
        <v>6894</v>
      </c>
      <c r="F8673" s="10" t="s">
        <v>4899</v>
      </c>
      <c r="G8673" s="11" t="s">
        <v>4900</v>
      </c>
      <c r="H8673" s="42">
        <v>452766.46370000002</v>
      </c>
      <c r="I8673" s="42">
        <v>641.884516689522</v>
      </c>
      <c r="J8673" s="42">
        <v>13177.6634356992</v>
      </c>
      <c r="K8673" s="42">
        <v>13819.547952388701</v>
      </c>
      <c r="N8673" s="43"/>
    </row>
    <row r="8674" spans="1:14" x14ac:dyDescent="0.3">
      <c r="A8674" s="10" t="s">
        <v>9</v>
      </c>
      <c r="B8674" s="10" t="s">
        <v>240</v>
      </c>
      <c r="C8674" s="10" t="s">
        <v>4806</v>
      </c>
      <c r="D8674" s="10" t="s">
        <v>6893</v>
      </c>
      <c r="E8674" s="11" t="s">
        <v>6894</v>
      </c>
      <c r="F8674" s="10" t="s">
        <v>4903</v>
      </c>
      <c r="G8674" s="11" t="s">
        <v>4904</v>
      </c>
      <c r="H8674" s="42">
        <v>48782.918700000002</v>
      </c>
      <c r="I8674" s="42">
        <v>69.159274525470394</v>
      </c>
      <c r="J8674" s="42">
        <v>1419.81558903156</v>
      </c>
      <c r="K8674" s="42">
        <v>1488.9748635570299</v>
      </c>
      <c r="N8674" s="43"/>
    </row>
    <row r="8675" spans="1:14" x14ac:dyDescent="0.3">
      <c r="A8675" s="10" t="s">
        <v>9</v>
      </c>
      <c r="B8675" s="10" t="s">
        <v>240</v>
      </c>
      <c r="C8675" s="10" t="s">
        <v>4806</v>
      </c>
      <c r="D8675" s="10" t="s">
        <v>6895</v>
      </c>
      <c r="E8675" s="11" t="s">
        <v>6896</v>
      </c>
      <c r="F8675" s="10" t="s">
        <v>6826</v>
      </c>
      <c r="G8675" s="11" t="s">
        <v>6827</v>
      </c>
      <c r="H8675" s="42">
        <v>63613.3577</v>
      </c>
      <c r="I8675" s="42">
        <v>89.616501012511307</v>
      </c>
      <c r="J8675" s="42">
        <v>676.75639356814702</v>
      </c>
      <c r="K8675" s="42">
        <v>766.372894580658</v>
      </c>
      <c r="N8675" s="43"/>
    </row>
    <row r="8676" spans="1:14" x14ac:dyDescent="0.3">
      <c r="A8676" s="10" t="s">
        <v>9</v>
      </c>
      <c r="B8676" s="10" t="s">
        <v>240</v>
      </c>
      <c r="C8676" s="10" t="s">
        <v>4806</v>
      </c>
      <c r="D8676" s="10" t="s">
        <v>6897</v>
      </c>
      <c r="E8676" s="11" t="s">
        <v>6898</v>
      </c>
      <c r="F8676" s="10" t="s">
        <v>6826</v>
      </c>
      <c r="G8676" s="11" t="s">
        <v>6827</v>
      </c>
      <c r="H8676" s="42">
        <v>35745.904000000002</v>
      </c>
      <c r="I8676" s="42">
        <v>52.598387598982399</v>
      </c>
      <c r="J8676" s="42">
        <v>197.471751724694</v>
      </c>
      <c r="K8676" s="42">
        <v>250.07013932367701</v>
      </c>
      <c r="N8676" s="43"/>
    </row>
    <row r="8677" spans="1:14" x14ac:dyDescent="0.3">
      <c r="A8677" s="10" t="s">
        <v>9</v>
      </c>
      <c r="B8677" s="10" t="s">
        <v>240</v>
      </c>
      <c r="C8677" s="10" t="s">
        <v>4806</v>
      </c>
      <c r="D8677" s="10" t="s">
        <v>6897</v>
      </c>
      <c r="E8677" s="11" t="s">
        <v>6898</v>
      </c>
      <c r="F8677" s="10" t="s">
        <v>4909</v>
      </c>
      <c r="G8677" s="11" t="s">
        <v>4910</v>
      </c>
      <c r="H8677" s="42">
        <v>51920.521200000003</v>
      </c>
      <c r="I8677" s="42">
        <v>76.398562983137296</v>
      </c>
      <c r="J8677" s="42">
        <v>286.82548553677299</v>
      </c>
      <c r="K8677" s="42">
        <v>363.22404851991098</v>
      </c>
      <c r="N8677" s="43"/>
    </row>
    <row r="8678" spans="1:14" x14ac:dyDescent="0.3">
      <c r="A8678" s="10" t="s">
        <v>9</v>
      </c>
      <c r="B8678" s="10" t="s">
        <v>240</v>
      </c>
      <c r="C8678" s="10" t="s">
        <v>4806</v>
      </c>
      <c r="D8678" s="10" t="s">
        <v>6379</v>
      </c>
      <c r="E8678" s="11" t="s">
        <v>6899</v>
      </c>
      <c r="F8678" s="10" t="s">
        <v>6826</v>
      </c>
      <c r="G8678" s="11" t="s">
        <v>6827</v>
      </c>
      <c r="H8678" s="42">
        <v>54438.928999999996</v>
      </c>
      <c r="I8678" s="42">
        <v>31.880094818376101</v>
      </c>
      <c r="J8678" s="42">
        <v>14.928547008547</v>
      </c>
      <c r="K8678" s="42">
        <v>46.8086418269231</v>
      </c>
      <c r="N8678" s="43"/>
    </row>
    <row r="8679" spans="1:14" x14ac:dyDescent="0.3">
      <c r="A8679" s="10" t="s">
        <v>9</v>
      </c>
      <c r="B8679" s="10" t="s">
        <v>240</v>
      </c>
      <c r="C8679" s="10" t="s">
        <v>4806</v>
      </c>
      <c r="D8679" s="10" t="s">
        <v>6379</v>
      </c>
      <c r="E8679" s="11" t="s">
        <v>6899</v>
      </c>
      <c r="F8679" s="10" t="s">
        <v>5033</v>
      </c>
      <c r="G8679" s="11" t="s">
        <v>5034</v>
      </c>
      <c r="H8679" s="42">
        <v>68891.742100000003</v>
      </c>
      <c r="I8679" s="42">
        <v>40.343836805555597</v>
      </c>
      <c r="J8679" s="42">
        <v>0</v>
      </c>
      <c r="K8679" s="42">
        <v>40.343836805555597</v>
      </c>
      <c r="N8679" s="43"/>
    </row>
    <row r="8680" spans="1:14" x14ac:dyDescent="0.3">
      <c r="A8680" s="10" t="s">
        <v>9</v>
      </c>
      <c r="B8680" s="10" t="s">
        <v>240</v>
      </c>
      <c r="C8680" s="10" t="s">
        <v>4806</v>
      </c>
      <c r="D8680" s="10" t="s">
        <v>6641</v>
      </c>
      <c r="E8680" s="11" t="s">
        <v>6757</v>
      </c>
      <c r="F8680" s="10" t="s">
        <v>416</v>
      </c>
      <c r="G8680" s="11" t="s">
        <v>417</v>
      </c>
      <c r="H8680" s="42">
        <v>0</v>
      </c>
      <c r="I8680" s="42">
        <v>0</v>
      </c>
      <c r="J8680" s="42">
        <v>0</v>
      </c>
      <c r="K8680" s="42">
        <v>0</v>
      </c>
      <c r="N8680" s="43"/>
    </row>
    <row r="8681" spans="1:14" x14ac:dyDescent="0.3">
      <c r="A8681" s="10" t="s">
        <v>9</v>
      </c>
      <c r="B8681" s="10" t="s">
        <v>150</v>
      </c>
      <c r="C8681" s="10" t="s">
        <v>4722</v>
      </c>
      <c r="D8681" s="10" t="s">
        <v>4723</v>
      </c>
      <c r="E8681" s="11" t="s">
        <v>6900</v>
      </c>
      <c r="F8681" s="10" t="s">
        <v>416</v>
      </c>
      <c r="G8681" s="11" t="s">
        <v>417</v>
      </c>
      <c r="H8681" s="42">
        <v>5620771.3048</v>
      </c>
      <c r="I8681" s="42">
        <v>18261.636757136999</v>
      </c>
      <c r="J8681" s="42">
        <v>433068.21555827401</v>
      </c>
      <c r="K8681" s="42">
        <v>451329.85231541097</v>
      </c>
      <c r="N8681" s="43"/>
    </row>
    <row r="8682" spans="1:14" x14ac:dyDescent="0.3">
      <c r="A8682" s="10" t="s">
        <v>9</v>
      </c>
      <c r="B8682" s="10" t="s">
        <v>150</v>
      </c>
      <c r="C8682" s="10" t="s">
        <v>4722</v>
      </c>
      <c r="D8682" s="10" t="s">
        <v>4723</v>
      </c>
      <c r="E8682" s="11" t="s">
        <v>6900</v>
      </c>
      <c r="F8682" s="10" t="s">
        <v>4725</v>
      </c>
      <c r="G8682" s="11" t="s">
        <v>4726</v>
      </c>
      <c r="H8682" s="42">
        <v>126258.80190000001</v>
      </c>
      <c r="I8682" s="42">
        <v>410.20924925779099</v>
      </c>
      <c r="J8682" s="42">
        <v>9727.9663342412096</v>
      </c>
      <c r="K8682" s="42">
        <v>10138.175583499</v>
      </c>
      <c r="N8682" s="43"/>
    </row>
    <row r="8683" spans="1:14" x14ac:dyDescent="0.3">
      <c r="A8683" s="10" t="s">
        <v>9</v>
      </c>
      <c r="B8683" s="10" t="s">
        <v>150</v>
      </c>
      <c r="C8683" s="10" t="s">
        <v>4722</v>
      </c>
      <c r="D8683" s="10" t="s">
        <v>4723</v>
      </c>
      <c r="E8683" s="11" t="s">
        <v>6900</v>
      </c>
      <c r="F8683" s="10" t="s">
        <v>4867</v>
      </c>
      <c r="G8683" s="11" t="s">
        <v>4868</v>
      </c>
      <c r="H8683" s="42">
        <v>0</v>
      </c>
      <c r="I8683" s="42">
        <v>0</v>
      </c>
      <c r="J8683" s="42">
        <v>0</v>
      </c>
      <c r="K8683" s="42">
        <v>0</v>
      </c>
      <c r="N8683" s="43"/>
    </row>
    <row r="8684" spans="1:14" x14ac:dyDescent="0.3">
      <c r="A8684" s="10" t="s">
        <v>9</v>
      </c>
      <c r="B8684" s="10" t="s">
        <v>150</v>
      </c>
      <c r="C8684" s="10" t="s">
        <v>4722</v>
      </c>
      <c r="D8684" s="10" t="s">
        <v>4723</v>
      </c>
      <c r="E8684" s="11" t="s">
        <v>6900</v>
      </c>
      <c r="F8684" s="10" t="s">
        <v>5098</v>
      </c>
      <c r="G8684" s="11" t="s">
        <v>5099</v>
      </c>
      <c r="H8684" s="42">
        <v>148805.0165</v>
      </c>
      <c r="I8684" s="42">
        <v>483.46090091096801</v>
      </c>
      <c r="J8684" s="42">
        <v>0</v>
      </c>
      <c r="K8684" s="42">
        <v>483.46090091096801</v>
      </c>
      <c r="N8684" s="43"/>
    </row>
    <row r="8685" spans="1:14" x14ac:dyDescent="0.3">
      <c r="A8685" s="10" t="s">
        <v>9</v>
      </c>
      <c r="B8685" s="10" t="s">
        <v>150</v>
      </c>
      <c r="C8685" s="10" t="s">
        <v>4722</v>
      </c>
      <c r="D8685" s="10" t="s">
        <v>4723</v>
      </c>
      <c r="E8685" s="11" t="s">
        <v>6900</v>
      </c>
      <c r="F8685" s="10" t="s">
        <v>4729</v>
      </c>
      <c r="G8685" s="11" t="s">
        <v>4730</v>
      </c>
      <c r="H8685" s="42">
        <v>0</v>
      </c>
      <c r="I8685" s="42">
        <v>0</v>
      </c>
      <c r="J8685" s="42">
        <v>0</v>
      </c>
      <c r="K8685" s="42">
        <v>0</v>
      </c>
      <c r="N8685" s="43"/>
    </row>
    <row r="8686" spans="1:14" x14ac:dyDescent="0.3">
      <c r="A8686" s="10" t="s">
        <v>9</v>
      </c>
      <c r="B8686" s="10" t="s">
        <v>150</v>
      </c>
      <c r="C8686" s="10" t="s">
        <v>4722</v>
      </c>
      <c r="D8686" s="10" t="s">
        <v>4723</v>
      </c>
      <c r="E8686" s="11" t="s">
        <v>6900</v>
      </c>
      <c r="F8686" s="10" t="s">
        <v>4731</v>
      </c>
      <c r="G8686" s="11" t="s">
        <v>4732</v>
      </c>
      <c r="H8686" s="42">
        <v>0</v>
      </c>
      <c r="I8686" s="42">
        <v>0</v>
      </c>
      <c r="J8686" s="42">
        <v>0</v>
      </c>
      <c r="K8686" s="42">
        <v>0</v>
      </c>
      <c r="N8686" s="43"/>
    </row>
    <row r="8687" spans="1:14" x14ac:dyDescent="0.3">
      <c r="A8687" s="10" t="s">
        <v>9</v>
      </c>
      <c r="B8687" s="10" t="s">
        <v>150</v>
      </c>
      <c r="C8687" s="10" t="s">
        <v>4722</v>
      </c>
      <c r="D8687" s="10" t="s">
        <v>4723</v>
      </c>
      <c r="E8687" s="11" t="s">
        <v>6900</v>
      </c>
      <c r="F8687" s="10" t="s">
        <v>4733</v>
      </c>
      <c r="G8687" s="11" t="s">
        <v>4734</v>
      </c>
      <c r="H8687" s="42">
        <v>394558.7562</v>
      </c>
      <c r="I8687" s="42">
        <v>1281.9039039306001</v>
      </c>
      <c r="J8687" s="42">
        <v>30399.894794503802</v>
      </c>
      <c r="K8687" s="42">
        <v>31681.798698434399</v>
      </c>
      <c r="N8687" s="43"/>
    </row>
    <row r="8688" spans="1:14" x14ac:dyDescent="0.3">
      <c r="A8688" s="10" t="s">
        <v>9</v>
      </c>
      <c r="B8688" s="10" t="s">
        <v>150</v>
      </c>
      <c r="C8688" s="10" t="s">
        <v>4722</v>
      </c>
      <c r="D8688" s="10" t="s">
        <v>4723</v>
      </c>
      <c r="E8688" s="11" t="s">
        <v>6900</v>
      </c>
      <c r="F8688" s="10" t="s">
        <v>4735</v>
      </c>
      <c r="G8688" s="11" t="s">
        <v>4736</v>
      </c>
      <c r="H8688" s="42">
        <v>171351.2311</v>
      </c>
      <c r="I8688" s="42">
        <v>556.71255256414497</v>
      </c>
      <c r="J8688" s="42">
        <v>13202.240025041599</v>
      </c>
      <c r="K8688" s="42">
        <v>13758.9525776058</v>
      </c>
      <c r="N8688" s="43"/>
    </row>
    <row r="8689" spans="1:14" x14ac:dyDescent="0.3">
      <c r="A8689" s="10" t="s">
        <v>9</v>
      </c>
      <c r="B8689" s="10" t="s">
        <v>150</v>
      </c>
      <c r="C8689" s="10" t="s">
        <v>4722</v>
      </c>
      <c r="D8689" s="10" t="s">
        <v>4723</v>
      </c>
      <c r="E8689" s="11" t="s">
        <v>6900</v>
      </c>
      <c r="F8689" s="10" t="s">
        <v>4741</v>
      </c>
      <c r="G8689" s="11" t="s">
        <v>4742</v>
      </c>
      <c r="H8689" s="42">
        <v>375394.47350000002</v>
      </c>
      <c r="I8689" s="42">
        <v>1219.6400000254</v>
      </c>
      <c r="J8689" s="42">
        <v>28923.3284759136</v>
      </c>
      <c r="K8689" s="42">
        <v>30142.968475939</v>
      </c>
      <c r="N8689" s="43"/>
    </row>
    <row r="8690" spans="1:14" x14ac:dyDescent="0.3">
      <c r="A8690" s="10" t="s">
        <v>9</v>
      </c>
      <c r="B8690" s="10" t="s">
        <v>150</v>
      </c>
      <c r="C8690" s="10" t="s">
        <v>4743</v>
      </c>
      <c r="D8690" s="10" t="s">
        <v>4744</v>
      </c>
      <c r="E8690" s="11" t="s">
        <v>5323</v>
      </c>
      <c r="F8690" s="10" t="s">
        <v>416</v>
      </c>
      <c r="G8690" s="11" t="s">
        <v>417</v>
      </c>
      <c r="H8690" s="42">
        <v>18138.906800000001</v>
      </c>
      <c r="I8690" s="42">
        <v>32.510436867686501</v>
      </c>
      <c r="J8690" s="42">
        <v>835.87718976876397</v>
      </c>
      <c r="K8690" s="42">
        <v>868.38762663645002</v>
      </c>
      <c r="N8690" s="43"/>
    </row>
    <row r="8691" spans="1:14" x14ac:dyDescent="0.3">
      <c r="A8691" s="10" t="s">
        <v>9</v>
      </c>
      <c r="B8691" s="10" t="s">
        <v>150</v>
      </c>
      <c r="C8691" s="10" t="s">
        <v>4743</v>
      </c>
      <c r="D8691" s="10" t="s">
        <v>4744</v>
      </c>
      <c r="E8691" s="11" t="s">
        <v>5323</v>
      </c>
      <c r="F8691" s="10" t="s">
        <v>4746</v>
      </c>
      <c r="G8691" s="11" t="s">
        <v>4747</v>
      </c>
      <c r="H8691" s="42">
        <v>13213.459500000001</v>
      </c>
      <c r="I8691" s="42">
        <v>23.6825375615784</v>
      </c>
      <c r="J8691" s="42">
        <v>608.90270481849905</v>
      </c>
      <c r="K8691" s="42">
        <v>632.58524238007703</v>
      </c>
      <c r="N8691" s="43"/>
    </row>
    <row r="8692" spans="1:14" x14ac:dyDescent="0.3">
      <c r="A8692" s="10" t="s">
        <v>9</v>
      </c>
      <c r="B8692" s="10" t="s">
        <v>150</v>
      </c>
      <c r="C8692" s="10" t="s">
        <v>4743</v>
      </c>
      <c r="D8692" s="10" t="s">
        <v>4744</v>
      </c>
      <c r="E8692" s="11" t="s">
        <v>5323</v>
      </c>
      <c r="F8692" s="10" t="s">
        <v>4748</v>
      </c>
      <c r="G8692" s="11" t="s">
        <v>4749</v>
      </c>
      <c r="H8692" s="42">
        <v>7578.3190999999997</v>
      </c>
      <c r="I8692" s="42">
        <v>12.1468034727703</v>
      </c>
      <c r="J8692" s="42">
        <v>0</v>
      </c>
      <c r="K8692" s="42">
        <v>12.1468034727703</v>
      </c>
      <c r="N8692" s="43"/>
    </row>
    <row r="8693" spans="1:14" x14ac:dyDescent="0.3">
      <c r="A8693" s="10" t="s">
        <v>9</v>
      </c>
      <c r="B8693" s="10" t="s">
        <v>150</v>
      </c>
      <c r="C8693" s="10" t="s">
        <v>4743</v>
      </c>
      <c r="D8693" s="10" t="s">
        <v>4744</v>
      </c>
      <c r="E8693" s="11" t="s">
        <v>5323</v>
      </c>
      <c r="F8693" s="10" t="s">
        <v>4859</v>
      </c>
      <c r="G8693" s="11" t="s">
        <v>4860</v>
      </c>
      <c r="H8693" s="42">
        <v>1010.4426</v>
      </c>
      <c r="I8693" s="42">
        <v>1.6195737963693799</v>
      </c>
      <c r="J8693" s="42">
        <v>0</v>
      </c>
      <c r="K8693" s="42">
        <v>1.6195737963693799</v>
      </c>
      <c r="N8693" s="43"/>
    </row>
    <row r="8694" spans="1:14" x14ac:dyDescent="0.3">
      <c r="A8694" s="10" t="s">
        <v>9</v>
      </c>
      <c r="B8694" s="10" t="s">
        <v>150</v>
      </c>
      <c r="C8694" s="10" t="s">
        <v>4743</v>
      </c>
      <c r="D8694" s="10" t="s">
        <v>4744</v>
      </c>
      <c r="E8694" s="11" t="s">
        <v>5323</v>
      </c>
      <c r="F8694" s="10" t="s">
        <v>4764</v>
      </c>
      <c r="G8694" s="11" t="s">
        <v>4765</v>
      </c>
      <c r="H8694" s="42">
        <v>72.174499999999995</v>
      </c>
      <c r="I8694" s="42">
        <v>0.115683842597813</v>
      </c>
      <c r="J8694" s="42">
        <v>0</v>
      </c>
      <c r="K8694" s="42">
        <v>0.115683842597813</v>
      </c>
      <c r="N8694" s="43"/>
    </row>
    <row r="8695" spans="1:14" x14ac:dyDescent="0.3">
      <c r="A8695" s="10" t="s">
        <v>9</v>
      </c>
      <c r="B8695" s="10" t="s">
        <v>150</v>
      </c>
      <c r="C8695" s="10" t="s">
        <v>4743</v>
      </c>
      <c r="D8695" s="10" t="s">
        <v>4750</v>
      </c>
      <c r="E8695" s="11" t="s">
        <v>5630</v>
      </c>
      <c r="F8695" s="10" t="s">
        <v>416</v>
      </c>
      <c r="G8695" s="11" t="s">
        <v>417</v>
      </c>
      <c r="H8695" s="42">
        <v>10756.7536</v>
      </c>
      <c r="I8695" s="42">
        <v>42.053387179754097</v>
      </c>
      <c r="J8695" s="42">
        <v>67.591037655477905</v>
      </c>
      <c r="K8695" s="42">
        <v>109.644424835232</v>
      </c>
      <c r="N8695" s="43"/>
    </row>
    <row r="8696" spans="1:14" x14ac:dyDescent="0.3">
      <c r="A8696" s="10" t="s">
        <v>9</v>
      </c>
      <c r="B8696" s="10" t="s">
        <v>150</v>
      </c>
      <c r="C8696" s="10" t="s">
        <v>4743</v>
      </c>
      <c r="D8696" s="10" t="s">
        <v>4750</v>
      </c>
      <c r="E8696" s="11" t="s">
        <v>5630</v>
      </c>
      <c r="F8696" s="10" t="s">
        <v>4746</v>
      </c>
      <c r="G8696" s="11" t="s">
        <v>4747</v>
      </c>
      <c r="H8696" s="42">
        <v>484.53840000000002</v>
      </c>
      <c r="I8696" s="42">
        <v>1.8942967198087399</v>
      </c>
      <c r="J8696" s="42">
        <v>3.0446413358323401</v>
      </c>
      <c r="K8696" s="42">
        <v>4.9389380556410796</v>
      </c>
      <c r="N8696" s="43"/>
    </row>
    <row r="8697" spans="1:14" x14ac:dyDescent="0.3">
      <c r="A8697" s="10" t="s">
        <v>9</v>
      </c>
      <c r="B8697" s="10" t="s">
        <v>150</v>
      </c>
      <c r="C8697" s="10" t="s">
        <v>4743</v>
      </c>
      <c r="D8697" s="10" t="s">
        <v>4750</v>
      </c>
      <c r="E8697" s="11" t="s">
        <v>5630</v>
      </c>
      <c r="F8697" s="10" t="s">
        <v>4748</v>
      </c>
      <c r="G8697" s="11" t="s">
        <v>4749</v>
      </c>
      <c r="H8697" s="42">
        <v>13435.781800000001</v>
      </c>
      <c r="I8697" s="42">
        <v>52.821938321378099</v>
      </c>
      <c r="J8697" s="42">
        <v>0</v>
      </c>
      <c r="K8697" s="42">
        <v>52.821938321378099</v>
      </c>
      <c r="N8697" s="43"/>
    </row>
    <row r="8698" spans="1:14" x14ac:dyDescent="0.3">
      <c r="A8698" s="10" t="s">
        <v>9</v>
      </c>
      <c r="B8698" s="10" t="s">
        <v>150</v>
      </c>
      <c r="C8698" s="10" t="s">
        <v>4743</v>
      </c>
      <c r="D8698" s="10" t="s">
        <v>4752</v>
      </c>
      <c r="E8698" s="11" t="s">
        <v>6901</v>
      </c>
      <c r="F8698" s="10" t="s">
        <v>416</v>
      </c>
      <c r="G8698" s="11" t="s">
        <v>417</v>
      </c>
      <c r="H8698" s="42">
        <v>8192.0311000000002</v>
      </c>
      <c r="I8698" s="42">
        <v>12.991348543348501</v>
      </c>
      <c r="J8698" s="42">
        <v>0</v>
      </c>
      <c r="K8698" s="42">
        <v>12.991348543348501</v>
      </c>
      <c r="N8698" s="43"/>
    </row>
    <row r="8699" spans="1:14" x14ac:dyDescent="0.3">
      <c r="A8699" s="10" t="s">
        <v>9</v>
      </c>
      <c r="B8699" s="10" t="s">
        <v>150</v>
      </c>
      <c r="C8699" s="10" t="s">
        <v>4743</v>
      </c>
      <c r="D8699" s="10" t="s">
        <v>4752</v>
      </c>
      <c r="E8699" s="11" t="s">
        <v>6901</v>
      </c>
      <c r="F8699" s="10" t="s">
        <v>4746</v>
      </c>
      <c r="G8699" s="11" t="s">
        <v>4747</v>
      </c>
      <c r="H8699" s="42">
        <v>5671.4062000000004</v>
      </c>
      <c r="I8699" s="42">
        <v>8.9940105300105309</v>
      </c>
      <c r="J8699" s="42">
        <v>0</v>
      </c>
      <c r="K8699" s="42">
        <v>8.9940105300105309</v>
      </c>
      <c r="N8699" s="43"/>
    </row>
    <row r="8700" spans="1:14" x14ac:dyDescent="0.3">
      <c r="A8700" s="10" t="s">
        <v>9</v>
      </c>
      <c r="B8700" s="10" t="s">
        <v>150</v>
      </c>
      <c r="C8700" s="10" t="s">
        <v>4743</v>
      </c>
      <c r="D8700" s="10" t="s">
        <v>4752</v>
      </c>
      <c r="E8700" s="11" t="s">
        <v>6901</v>
      </c>
      <c r="F8700" s="10" t="s">
        <v>4748</v>
      </c>
      <c r="G8700" s="11" t="s">
        <v>4749</v>
      </c>
      <c r="H8700" s="42">
        <v>9924.9608000000007</v>
      </c>
      <c r="I8700" s="42">
        <v>15.7395184275184</v>
      </c>
      <c r="J8700" s="42">
        <v>0</v>
      </c>
      <c r="K8700" s="42">
        <v>15.7395184275184</v>
      </c>
      <c r="N8700" s="43"/>
    </row>
    <row r="8701" spans="1:14" x14ac:dyDescent="0.3">
      <c r="A8701" s="10" t="s">
        <v>9</v>
      </c>
      <c r="B8701" s="10" t="s">
        <v>150</v>
      </c>
      <c r="C8701" s="10" t="s">
        <v>4743</v>
      </c>
      <c r="D8701" s="10" t="s">
        <v>4752</v>
      </c>
      <c r="E8701" s="11" t="s">
        <v>6901</v>
      </c>
      <c r="F8701" s="10" t="s">
        <v>4859</v>
      </c>
      <c r="G8701" s="11" t="s">
        <v>4860</v>
      </c>
      <c r="H8701" s="42">
        <v>7483.1054000000004</v>
      </c>
      <c r="I8701" s="42">
        <v>11.867097227097201</v>
      </c>
      <c r="J8701" s="42">
        <v>0</v>
      </c>
      <c r="K8701" s="42">
        <v>11.867097227097201</v>
      </c>
      <c r="N8701" s="43"/>
    </row>
    <row r="8702" spans="1:14" x14ac:dyDescent="0.3">
      <c r="A8702" s="10" t="s">
        <v>9</v>
      </c>
      <c r="B8702" s="10" t="s">
        <v>150</v>
      </c>
      <c r="C8702" s="10" t="s">
        <v>4743</v>
      </c>
      <c r="D8702" s="10" t="s">
        <v>4756</v>
      </c>
      <c r="E8702" s="11" t="s">
        <v>4826</v>
      </c>
      <c r="F8702" s="10" t="s">
        <v>416</v>
      </c>
      <c r="G8702" s="11" t="s">
        <v>417</v>
      </c>
      <c r="H8702" s="42">
        <v>862.80319999999995</v>
      </c>
      <c r="I8702" s="42">
        <v>2.6303228854937801</v>
      </c>
      <c r="J8702" s="42">
        <v>0</v>
      </c>
      <c r="K8702" s="42">
        <v>2.6303228854937801</v>
      </c>
      <c r="N8702" s="43"/>
    </row>
    <row r="8703" spans="1:14" x14ac:dyDescent="0.3">
      <c r="A8703" s="10" t="s">
        <v>9</v>
      </c>
      <c r="B8703" s="10" t="s">
        <v>150</v>
      </c>
      <c r="C8703" s="10" t="s">
        <v>4743</v>
      </c>
      <c r="D8703" s="10" t="s">
        <v>4756</v>
      </c>
      <c r="E8703" s="11" t="s">
        <v>4826</v>
      </c>
      <c r="F8703" s="10" t="s">
        <v>4746</v>
      </c>
      <c r="G8703" s="11" t="s">
        <v>4747</v>
      </c>
      <c r="H8703" s="42">
        <v>1006.6038</v>
      </c>
      <c r="I8703" s="42">
        <v>3.0687100330760702</v>
      </c>
      <c r="J8703" s="42">
        <v>0</v>
      </c>
      <c r="K8703" s="42">
        <v>3.0687100330760702</v>
      </c>
      <c r="N8703" s="43"/>
    </row>
    <row r="8704" spans="1:14" x14ac:dyDescent="0.3">
      <c r="A8704" s="10" t="s">
        <v>9</v>
      </c>
      <c r="B8704" s="10" t="s">
        <v>150</v>
      </c>
      <c r="C8704" s="10" t="s">
        <v>4743</v>
      </c>
      <c r="D8704" s="10" t="s">
        <v>4756</v>
      </c>
      <c r="E8704" s="11" t="s">
        <v>4826</v>
      </c>
      <c r="F8704" s="10" t="s">
        <v>4748</v>
      </c>
      <c r="G8704" s="11" t="s">
        <v>4749</v>
      </c>
      <c r="H8704" s="42">
        <v>7046.2263000000003</v>
      </c>
      <c r="I8704" s="42">
        <v>21.480970231532499</v>
      </c>
      <c r="J8704" s="42">
        <v>0</v>
      </c>
      <c r="K8704" s="42">
        <v>21.480970231532499</v>
      </c>
      <c r="N8704" s="43"/>
    </row>
    <row r="8705" spans="1:14" x14ac:dyDescent="0.3">
      <c r="A8705" s="10" t="s">
        <v>9</v>
      </c>
      <c r="B8705" s="10" t="s">
        <v>150</v>
      </c>
      <c r="C8705" s="10" t="s">
        <v>4743</v>
      </c>
      <c r="D8705" s="10" t="s">
        <v>4756</v>
      </c>
      <c r="E8705" s="11" t="s">
        <v>4826</v>
      </c>
      <c r="F8705" s="10" t="s">
        <v>4754</v>
      </c>
      <c r="G8705" s="11" t="s">
        <v>4755</v>
      </c>
      <c r="H8705" s="42">
        <v>0</v>
      </c>
      <c r="I8705" s="42">
        <v>0</v>
      </c>
      <c r="J8705" s="42">
        <v>0</v>
      </c>
      <c r="K8705" s="42">
        <v>0</v>
      </c>
      <c r="N8705" s="43"/>
    </row>
    <row r="8706" spans="1:14" x14ac:dyDescent="0.3">
      <c r="A8706" s="10" t="s">
        <v>9</v>
      </c>
      <c r="B8706" s="10" t="s">
        <v>150</v>
      </c>
      <c r="C8706" s="10" t="s">
        <v>4743</v>
      </c>
      <c r="D8706" s="10" t="s">
        <v>4758</v>
      </c>
      <c r="E8706" s="11" t="s">
        <v>4763</v>
      </c>
      <c r="F8706" s="10" t="s">
        <v>13</v>
      </c>
      <c r="G8706" s="11" t="s">
        <v>415</v>
      </c>
      <c r="H8706" s="42">
        <v>0</v>
      </c>
      <c r="I8706" s="42">
        <v>0</v>
      </c>
      <c r="J8706" s="42">
        <v>0</v>
      </c>
      <c r="K8706" s="42">
        <v>0</v>
      </c>
      <c r="N8706" s="43"/>
    </row>
    <row r="8707" spans="1:14" x14ac:dyDescent="0.3">
      <c r="A8707" s="10" t="s">
        <v>9</v>
      </c>
      <c r="B8707" s="10" t="s">
        <v>150</v>
      </c>
      <c r="C8707" s="10" t="s">
        <v>4743</v>
      </c>
      <c r="D8707" s="10" t="s">
        <v>4758</v>
      </c>
      <c r="E8707" s="11" t="s">
        <v>4763</v>
      </c>
      <c r="F8707" s="10" t="s">
        <v>416</v>
      </c>
      <c r="G8707" s="11" t="s">
        <v>417</v>
      </c>
      <c r="H8707" s="42">
        <v>45814.397400000002</v>
      </c>
      <c r="I8707" s="42">
        <v>183.945542160477</v>
      </c>
      <c r="J8707" s="42">
        <v>3267.1027469824298</v>
      </c>
      <c r="K8707" s="42">
        <v>3451.0482891429101</v>
      </c>
      <c r="N8707" s="43"/>
    </row>
    <row r="8708" spans="1:14" x14ac:dyDescent="0.3">
      <c r="A8708" s="10" t="s">
        <v>9</v>
      </c>
      <c r="B8708" s="10" t="s">
        <v>150</v>
      </c>
      <c r="C8708" s="10" t="s">
        <v>4743</v>
      </c>
      <c r="D8708" s="10" t="s">
        <v>4758</v>
      </c>
      <c r="E8708" s="11" t="s">
        <v>4763</v>
      </c>
      <c r="F8708" s="10" t="s">
        <v>4746</v>
      </c>
      <c r="G8708" s="11" t="s">
        <v>4747</v>
      </c>
      <c r="H8708" s="42">
        <v>0</v>
      </c>
      <c r="I8708" s="42">
        <v>0</v>
      </c>
      <c r="J8708" s="42">
        <v>0</v>
      </c>
      <c r="K8708" s="42">
        <v>0</v>
      </c>
      <c r="N8708" s="43"/>
    </row>
    <row r="8709" spans="1:14" x14ac:dyDescent="0.3">
      <c r="A8709" s="10" t="s">
        <v>9</v>
      </c>
      <c r="B8709" s="10" t="s">
        <v>150</v>
      </c>
      <c r="C8709" s="10" t="s">
        <v>4743</v>
      </c>
      <c r="D8709" s="10" t="s">
        <v>4758</v>
      </c>
      <c r="E8709" s="11" t="s">
        <v>4763</v>
      </c>
      <c r="F8709" s="10" t="s">
        <v>4748</v>
      </c>
      <c r="G8709" s="11" t="s">
        <v>4749</v>
      </c>
      <c r="H8709" s="42">
        <v>36271.744700000003</v>
      </c>
      <c r="I8709" s="42">
        <v>58.371685898090497</v>
      </c>
      <c r="J8709" s="42">
        <v>58.103004186663902</v>
      </c>
      <c r="K8709" s="42">
        <v>116.474690084754</v>
      </c>
      <c r="N8709" s="43"/>
    </row>
    <row r="8710" spans="1:14" x14ac:dyDescent="0.3">
      <c r="A8710" s="10" t="s">
        <v>9</v>
      </c>
      <c r="B8710" s="10" t="s">
        <v>150</v>
      </c>
      <c r="C8710" s="10" t="s">
        <v>4743</v>
      </c>
      <c r="D8710" s="10" t="s">
        <v>4762</v>
      </c>
      <c r="E8710" s="11" t="s">
        <v>5866</v>
      </c>
      <c r="F8710" s="10" t="s">
        <v>13</v>
      </c>
      <c r="G8710" s="11" t="s">
        <v>415</v>
      </c>
      <c r="H8710" s="42">
        <v>0</v>
      </c>
      <c r="I8710" s="42">
        <v>0</v>
      </c>
      <c r="J8710" s="42">
        <v>0</v>
      </c>
      <c r="K8710" s="42">
        <v>0</v>
      </c>
      <c r="N8710" s="43"/>
    </row>
    <row r="8711" spans="1:14" x14ac:dyDescent="0.3">
      <c r="A8711" s="10" t="s">
        <v>9</v>
      </c>
      <c r="B8711" s="10" t="s">
        <v>150</v>
      </c>
      <c r="C8711" s="10" t="s">
        <v>4743</v>
      </c>
      <c r="D8711" s="10" t="s">
        <v>4762</v>
      </c>
      <c r="E8711" s="11" t="s">
        <v>5866</v>
      </c>
      <c r="F8711" s="10" t="s">
        <v>416</v>
      </c>
      <c r="G8711" s="11" t="s">
        <v>417</v>
      </c>
      <c r="H8711" s="42">
        <v>19828.024600000001</v>
      </c>
      <c r="I8711" s="42">
        <v>72.451047240802694</v>
      </c>
      <c r="J8711" s="42">
        <v>0</v>
      </c>
      <c r="K8711" s="42">
        <v>72.451047240802694</v>
      </c>
      <c r="N8711" s="43"/>
    </row>
    <row r="8712" spans="1:14" x14ac:dyDescent="0.3">
      <c r="A8712" s="10" t="s">
        <v>9</v>
      </c>
      <c r="B8712" s="10" t="s">
        <v>150</v>
      </c>
      <c r="C8712" s="10" t="s">
        <v>4743</v>
      </c>
      <c r="D8712" s="10" t="s">
        <v>4762</v>
      </c>
      <c r="E8712" s="11" t="s">
        <v>5866</v>
      </c>
      <c r="F8712" s="10" t="s">
        <v>4746</v>
      </c>
      <c r="G8712" s="11" t="s">
        <v>4747</v>
      </c>
      <c r="H8712" s="42">
        <v>6051.0592999999999</v>
      </c>
      <c r="I8712" s="42">
        <v>22.110401337792599</v>
      </c>
      <c r="J8712" s="42">
        <v>0</v>
      </c>
      <c r="K8712" s="42">
        <v>22.110401337792599</v>
      </c>
      <c r="N8712" s="43"/>
    </row>
    <row r="8713" spans="1:14" x14ac:dyDescent="0.3">
      <c r="A8713" s="10" t="s">
        <v>9</v>
      </c>
      <c r="B8713" s="10" t="s">
        <v>150</v>
      </c>
      <c r="C8713" s="10" t="s">
        <v>4743</v>
      </c>
      <c r="D8713" s="10" t="s">
        <v>4762</v>
      </c>
      <c r="E8713" s="11" t="s">
        <v>5866</v>
      </c>
      <c r="F8713" s="10" t="s">
        <v>4748</v>
      </c>
      <c r="G8713" s="11" t="s">
        <v>4749</v>
      </c>
      <c r="H8713" s="42">
        <v>4322.1851999999999</v>
      </c>
      <c r="I8713" s="42">
        <v>15.793143812708999</v>
      </c>
      <c r="J8713" s="42">
        <v>0</v>
      </c>
      <c r="K8713" s="42">
        <v>15.793143812708999</v>
      </c>
      <c r="N8713" s="43"/>
    </row>
    <row r="8714" spans="1:14" x14ac:dyDescent="0.3">
      <c r="A8714" s="10" t="s">
        <v>9</v>
      </c>
      <c r="B8714" s="10" t="s">
        <v>150</v>
      </c>
      <c r="C8714" s="10" t="s">
        <v>4743</v>
      </c>
      <c r="D8714" s="10" t="s">
        <v>4766</v>
      </c>
      <c r="E8714" s="11" t="s">
        <v>4773</v>
      </c>
      <c r="F8714" s="10" t="s">
        <v>416</v>
      </c>
      <c r="G8714" s="11" t="s">
        <v>417</v>
      </c>
      <c r="H8714" s="42">
        <v>22067.4303</v>
      </c>
      <c r="I8714" s="42">
        <v>58.8462679980506</v>
      </c>
      <c r="J8714" s="42">
        <v>84.412904182821507</v>
      </c>
      <c r="K8714" s="42">
        <v>143.25917218087201</v>
      </c>
      <c r="N8714" s="43"/>
    </row>
    <row r="8715" spans="1:14" x14ac:dyDescent="0.3">
      <c r="A8715" s="10" t="s">
        <v>9</v>
      </c>
      <c r="B8715" s="10" t="s">
        <v>150</v>
      </c>
      <c r="C8715" s="10" t="s">
        <v>4743</v>
      </c>
      <c r="D8715" s="10" t="s">
        <v>4766</v>
      </c>
      <c r="E8715" s="11" t="s">
        <v>4773</v>
      </c>
      <c r="F8715" s="10" t="s">
        <v>4746</v>
      </c>
      <c r="G8715" s="11" t="s">
        <v>4747</v>
      </c>
      <c r="H8715" s="42">
        <v>3929.8164000000002</v>
      </c>
      <c r="I8715" s="42">
        <v>10.4794723832145</v>
      </c>
      <c r="J8715" s="42">
        <v>15.0324349914614</v>
      </c>
      <c r="K8715" s="42">
        <v>25.5119073746759</v>
      </c>
      <c r="N8715" s="43"/>
    </row>
    <row r="8716" spans="1:14" x14ac:dyDescent="0.3">
      <c r="A8716" s="10" t="s">
        <v>9</v>
      </c>
      <c r="B8716" s="10" t="s">
        <v>150</v>
      </c>
      <c r="C8716" s="10" t="s">
        <v>4743</v>
      </c>
      <c r="D8716" s="10" t="s">
        <v>4766</v>
      </c>
      <c r="E8716" s="11" t="s">
        <v>4773</v>
      </c>
      <c r="F8716" s="10" t="s">
        <v>4748</v>
      </c>
      <c r="G8716" s="11" t="s">
        <v>4749</v>
      </c>
      <c r="H8716" s="42">
        <v>86498.717000000004</v>
      </c>
      <c r="I8716" s="42">
        <v>220.96497504720799</v>
      </c>
      <c r="J8716" s="42">
        <v>0</v>
      </c>
      <c r="K8716" s="42">
        <v>220.96497504720799</v>
      </c>
      <c r="N8716" s="43"/>
    </row>
    <row r="8717" spans="1:14" x14ac:dyDescent="0.3">
      <c r="A8717" s="10" t="s">
        <v>9</v>
      </c>
      <c r="B8717" s="10" t="s">
        <v>150</v>
      </c>
      <c r="C8717" s="10" t="s">
        <v>4743</v>
      </c>
      <c r="D8717" s="10" t="s">
        <v>4768</v>
      </c>
      <c r="E8717" s="11" t="s">
        <v>6902</v>
      </c>
      <c r="F8717" s="10" t="s">
        <v>416</v>
      </c>
      <c r="G8717" s="11" t="s">
        <v>417</v>
      </c>
      <c r="H8717" s="42">
        <v>8956.9922999999999</v>
      </c>
      <c r="I8717" s="42">
        <v>31.649003413859099</v>
      </c>
      <c r="J8717" s="42">
        <v>143.39298093330399</v>
      </c>
      <c r="K8717" s="42">
        <v>175.04198434716301</v>
      </c>
      <c r="N8717" s="43"/>
    </row>
    <row r="8718" spans="1:14" x14ac:dyDescent="0.3">
      <c r="A8718" s="10" t="s">
        <v>9</v>
      </c>
      <c r="B8718" s="10" t="s">
        <v>150</v>
      </c>
      <c r="C8718" s="10" t="s">
        <v>4743</v>
      </c>
      <c r="D8718" s="10" t="s">
        <v>4768</v>
      </c>
      <c r="E8718" s="11" t="s">
        <v>6902</v>
      </c>
      <c r="F8718" s="10" t="s">
        <v>4746</v>
      </c>
      <c r="G8718" s="11" t="s">
        <v>4747</v>
      </c>
      <c r="H8718" s="42">
        <v>6073.5769</v>
      </c>
      <c r="I8718" s="42">
        <v>21.460625602548301</v>
      </c>
      <c r="J8718" s="42">
        <v>97.232226797240102</v>
      </c>
      <c r="K8718" s="42">
        <v>118.69285239978799</v>
      </c>
      <c r="N8718" s="43"/>
    </row>
    <row r="8719" spans="1:14" x14ac:dyDescent="0.3">
      <c r="A8719" s="10" t="s">
        <v>9</v>
      </c>
      <c r="B8719" s="10" t="s">
        <v>150</v>
      </c>
      <c r="C8719" s="10" t="s">
        <v>4743</v>
      </c>
      <c r="D8719" s="10" t="s">
        <v>4768</v>
      </c>
      <c r="E8719" s="11" t="s">
        <v>6902</v>
      </c>
      <c r="F8719" s="10" t="s">
        <v>4859</v>
      </c>
      <c r="G8719" s="11" t="s">
        <v>4860</v>
      </c>
      <c r="H8719" s="42">
        <v>2331.2719999999999</v>
      </c>
      <c r="I8719" s="42">
        <v>8.2374118474427807</v>
      </c>
      <c r="J8719" s="42">
        <v>37.321460790859803</v>
      </c>
      <c r="K8719" s="42">
        <v>45.558872638302603</v>
      </c>
      <c r="N8719" s="43"/>
    </row>
    <row r="8720" spans="1:14" x14ac:dyDescent="0.3">
      <c r="A8720" s="10" t="s">
        <v>9</v>
      </c>
      <c r="B8720" s="10" t="s">
        <v>150</v>
      </c>
      <c r="C8720" s="10" t="s">
        <v>4743</v>
      </c>
      <c r="D8720" s="10" t="s">
        <v>4770</v>
      </c>
      <c r="E8720" s="11" t="s">
        <v>4777</v>
      </c>
      <c r="F8720" s="10" t="s">
        <v>13</v>
      </c>
      <c r="G8720" s="11" t="s">
        <v>415</v>
      </c>
      <c r="H8720" s="42">
        <v>0</v>
      </c>
      <c r="I8720" s="42">
        <v>0</v>
      </c>
      <c r="J8720" s="42">
        <v>0</v>
      </c>
      <c r="K8720" s="42">
        <v>0</v>
      </c>
      <c r="N8720" s="43"/>
    </row>
    <row r="8721" spans="1:14" x14ac:dyDescent="0.3">
      <c r="A8721" s="10" t="s">
        <v>9</v>
      </c>
      <c r="B8721" s="10" t="s">
        <v>150</v>
      </c>
      <c r="C8721" s="10" t="s">
        <v>4743</v>
      </c>
      <c r="D8721" s="10" t="s">
        <v>4770</v>
      </c>
      <c r="E8721" s="11" t="s">
        <v>4777</v>
      </c>
      <c r="F8721" s="10" t="s">
        <v>416</v>
      </c>
      <c r="G8721" s="11" t="s">
        <v>417</v>
      </c>
      <c r="H8721" s="42">
        <v>26779.679599999999</v>
      </c>
      <c r="I8721" s="42">
        <v>59.492566241197899</v>
      </c>
      <c r="J8721" s="42">
        <v>630.803823124872</v>
      </c>
      <c r="K8721" s="42">
        <v>690.29638936607</v>
      </c>
      <c r="N8721" s="43"/>
    </row>
    <row r="8722" spans="1:14" x14ac:dyDescent="0.3">
      <c r="A8722" s="10" t="s">
        <v>9</v>
      </c>
      <c r="B8722" s="10" t="s">
        <v>150</v>
      </c>
      <c r="C8722" s="10" t="s">
        <v>4743</v>
      </c>
      <c r="D8722" s="10" t="s">
        <v>4770</v>
      </c>
      <c r="E8722" s="11" t="s">
        <v>4777</v>
      </c>
      <c r="F8722" s="10" t="s">
        <v>4746</v>
      </c>
      <c r="G8722" s="11" t="s">
        <v>4747</v>
      </c>
      <c r="H8722" s="42">
        <v>13628.944100000001</v>
      </c>
      <c r="I8722" s="42">
        <v>30.277466747752499</v>
      </c>
      <c r="J8722" s="42">
        <v>321.03408855462197</v>
      </c>
      <c r="K8722" s="42">
        <v>351.31155530237498</v>
      </c>
      <c r="N8722" s="43"/>
    </row>
    <row r="8723" spans="1:14" x14ac:dyDescent="0.3">
      <c r="A8723" s="10" t="s">
        <v>9</v>
      </c>
      <c r="B8723" s="10" t="s">
        <v>150</v>
      </c>
      <c r="C8723" s="10" t="s">
        <v>4743</v>
      </c>
      <c r="D8723" s="10" t="s">
        <v>4770</v>
      </c>
      <c r="E8723" s="11" t="s">
        <v>4777</v>
      </c>
      <c r="F8723" s="10" t="s">
        <v>4748</v>
      </c>
      <c r="G8723" s="11" t="s">
        <v>4749</v>
      </c>
      <c r="H8723" s="42">
        <v>13734.3832</v>
      </c>
      <c r="I8723" s="42">
        <v>21.417314951144402</v>
      </c>
      <c r="J8723" s="42">
        <v>0</v>
      </c>
      <c r="K8723" s="42">
        <v>21.417314951144402</v>
      </c>
      <c r="N8723" s="43"/>
    </row>
    <row r="8724" spans="1:14" x14ac:dyDescent="0.3">
      <c r="A8724" s="10" t="s">
        <v>9</v>
      </c>
      <c r="B8724" s="10" t="s">
        <v>150</v>
      </c>
      <c r="C8724" s="10" t="s">
        <v>4743</v>
      </c>
      <c r="D8724" s="10" t="s">
        <v>4772</v>
      </c>
      <c r="E8724" s="11" t="s">
        <v>4854</v>
      </c>
      <c r="F8724" s="10" t="s">
        <v>13</v>
      </c>
      <c r="G8724" s="11" t="s">
        <v>415</v>
      </c>
      <c r="H8724" s="42">
        <v>0</v>
      </c>
      <c r="I8724" s="42">
        <v>0</v>
      </c>
      <c r="J8724" s="42">
        <v>0</v>
      </c>
      <c r="K8724" s="42">
        <v>0</v>
      </c>
      <c r="N8724" s="43"/>
    </row>
    <row r="8725" spans="1:14" x14ac:dyDescent="0.3">
      <c r="A8725" s="10" t="s">
        <v>9</v>
      </c>
      <c r="B8725" s="10" t="s">
        <v>150</v>
      </c>
      <c r="C8725" s="10" t="s">
        <v>4743</v>
      </c>
      <c r="D8725" s="10" t="s">
        <v>4772</v>
      </c>
      <c r="E8725" s="11" t="s">
        <v>4854</v>
      </c>
      <c r="F8725" s="10" t="s">
        <v>416</v>
      </c>
      <c r="G8725" s="11" t="s">
        <v>417</v>
      </c>
      <c r="H8725" s="42">
        <v>16788.037199999999</v>
      </c>
      <c r="I8725" s="42">
        <v>48.504353009497002</v>
      </c>
      <c r="J8725" s="42">
        <v>4062.6004930495201</v>
      </c>
      <c r="K8725" s="42">
        <v>4111.10484605902</v>
      </c>
      <c r="N8725" s="43"/>
    </row>
    <row r="8726" spans="1:14" x14ac:dyDescent="0.3">
      <c r="A8726" s="10" t="s">
        <v>9</v>
      </c>
      <c r="B8726" s="10" t="s">
        <v>150</v>
      </c>
      <c r="C8726" s="10" t="s">
        <v>4743</v>
      </c>
      <c r="D8726" s="10" t="s">
        <v>4772</v>
      </c>
      <c r="E8726" s="11" t="s">
        <v>4854</v>
      </c>
      <c r="F8726" s="10" t="s">
        <v>4746</v>
      </c>
      <c r="G8726" s="11" t="s">
        <v>4747</v>
      </c>
      <c r="H8726" s="42">
        <v>27471.333600000002</v>
      </c>
      <c r="I8726" s="42">
        <v>79.370759470086</v>
      </c>
      <c r="J8726" s="42">
        <v>6647.8917158992199</v>
      </c>
      <c r="K8726" s="42">
        <v>6727.2624753693099</v>
      </c>
      <c r="N8726" s="43"/>
    </row>
    <row r="8727" spans="1:14" x14ac:dyDescent="0.3">
      <c r="A8727" s="10" t="s">
        <v>9</v>
      </c>
      <c r="B8727" s="10" t="s">
        <v>150</v>
      </c>
      <c r="C8727" s="10" t="s">
        <v>4743</v>
      </c>
      <c r="D8727" s="10" t="s">
        <v>4772</v>
      </c>
      <c r="E8727" s="11" t="s">
        <v>4854</v>
      </c>
      <c r="F8727" s="10" t="s">
        <v>4748</v>
      </c>
      <c r="G8727" s="11" t="s">
        <v>4749</v>
      </c>
      <c r="H8727" s="42">
        <v>12552.759099999999</v>
      </c>
      <c r="I8727" s="42">
        <v>48.426554483043397</v>
      </c>
      <c r="J8727" s="42">
        <v>0</v>
      </c>
      <c r="K8727" s="42">
        <v>48.426554483043397</v>
      </c>
      <c r="N8727" s="43"/>
    </row>
    <row r="8728" spans="1:14" x14ac:dyDescent="0.3">
      <c r="A8728" s="10" t="s">
        <v>9</v>
      </c>
      <c r="B8728" s="10" t="s">
        <v>150</v>
      </c>
      <c r="C8728" s="10" t="s">
        <v>4743</v>
      </c>
      <c r="D8728" s="10" t="s">
        <v>4772</v>
      </c>
      <c r="E8728" s="11" t="s">
        <v>4854</v>
      </c>
      <c r="F8728" s="10" t="s">
        <v>71</v>
      </c>
      <c r="G8728" s="11" t="s">
        <v>4778</v>
      </c>
      <c r="H8728" s="42">
        <v>1942.4175</v>
      </c>
      <c r="I8728" s="42">
        <v>5.6120739019252701</v>
      </c>
      <c r="J8728" s="42">
        <v>470.05294960903598</v>
      </c>
      <c r="K8728" s="42">
        <v>475.66502351096102</v>
      </c>
      <c r="N8728" s="43"/>
    </row>
    <row r="8729" spans="1:14" x14ac:dyDescent="0.3">
      <c r="A8729" s="10" t="s">
        <v>9</v>
      </c>
      <c r="B8729" s="10" t="s">
        <v>150</v>
      </c>
      <c r="C8729" s="10" t="s">
        <v>4743</v>
      </c>
      <c r="D8729" s="10" t="s">
        <v>4774</v>
      </c>
      <c r="E8729" s="11" t="s">
        <v>5593</v>
      </c>
      <c r="F8729" s="10" t="s">
        <v>13</v>
      </c>
      <c r="G8729" s="11" t="s">
        <v>415</v>
      </c>
      <c r="H8729" s="42">
        <v>0</v>
      </c>
      <c r="I8729" s="42">
        <v>0</v>
      </c>
      <c r="J8729" s="42">
        <v>0</v>
      </c>
      <c r="K8729" s="42">
        <v>0</v>
      </c>
      <c r="N8729" s="43"/>
    </row>
    <row r="8730" spans="1:14" x14ac:dyDescent="0.3">
      <c r="A8730" s="10" t="s">
        <v>9</v>
      </c>
      <c r="B8730" s="10" t="s">
        <v>150</v>
      </c>
      <c r="C8730" s="10" t="s">
        <v>4743</v>
      </c>
      <c r="D8730" s="10" t="s">
        <v>4774</v>
      </c>
      <c r="E8730" s="11" t="s">
        <v>5593</v>
      </c>
      <c r="F8730" s="10" t="s">
        <v>416</v>
      </c>
      <c r="G8730" s="11" t="s">
        <v>417</v>
      </c>
      <c r="H8730" s="42">
        <v>52826.059399999998</v>
      </c>
      <c r="I8730" s="42">
        <v>232.81847584992801</v>
      </c>
      <c r="J8730" s="42">
        <v>12491.394434710901</v>
      </c>
      <c r="K8730" s="42">
        <v>12724.2129105608</v>
      </c>
      <c r="N8730" s="43"/>
    </row>
    <row r="8731" spans="1:14" x14ac:dyDescent="0.3">
      <c r="A8731" s="10" t="s">
        <v>9</v>
      </c>
      <c r="B8731" s="10" t="s">
        <v>150</v>
      </c>
      <c r="C8731" s="10" t="s">
        <v>4743</v>
      </c>
      <c r="D8731" s="10" t="s">
        <v>4774</v>
      </c>
      <c r="E8731" s="11" t="s">
        <v>5593</v>
      </c>
      <c r="F8731" s="10" t="s">
        <v>15</v>
      </c>
      <c r="G8731" s="11" t="s">
        <v>418</v>
      </c>
      <c r="H8731" s="42">
        <v>101525.08289999999</v>
      </c>
      <c r="I8731" s="42">
        <v>447.44800827408</v>
      </c>
      <c r="J8731" s="42">
        <v>0</v>
      </c>
      <c r="K8731" s="42">
        <v>447.44800827408</v>
      </c>
      <c r="N8731" s="43"/>
    </row>
    <row r="8732" spans="1:14" x14ac:dyDescent="0.3">
      <c r="A8732" s="10" t="s">
        <v>9</v>
      </c>
      <c r="B8732" s="10" t="s">
        <v>150</v>
      </c>
      <c r="C8732" s="10" t="s">
        <v>4743</v>
      </c>
      <c r="D8732" s="10" t="s">
        <v>4774</v>
      </c>
      <c r="E8732" s="11" t="s">
        <v>5593</v>
      </c>
      <c r="F8732" s="10" t="s">
        <v>4746</v>
      </c>
      <c r="G8732" s="11" t="s">
        <v>4747</v>
      </c>
      <c r="H8732" s="42">
        <v>81440.174899999998</v>
      </c>
      <c r="I8732" s="42">
        <v>358.928483601972</v>
      </c>
      <c r="J8732" s="42">
        <v>19257.566420179301</v>
      </c>
      <c r="K8732" s="42">
        <v>19616.494903781298</v>
      </c>
      <c r="N8732" s="43"/>
    </row>
    <row r="8733" spans="1:14" x14ac:dyDescent="0.3">
      <c r="A8733" s="10" t="s">
        <v>9</v>
      </c>
      <c r="B8733" s="10" t="s">
        <v>150</v>
      </c>
      <c r="C8733" s="10" t="s">
        <v>4743</v>
      </c>
      <c r="D8733" s="10" t="s">
        <v>4774</v>
      </c>
      <c r="E8733" s="11" t="s">
        <v>5593</v>
      </c>
      <c r="F8733" s="10" t="s">
        <v>4748</v>
      </c>
      <c r="G8733" s="11" t="s">
        <v>4749</v>
      </c>
      <c r="H8733" s="42">
        <v>121046.9618</v>
      </c>
      <c r="I8733" s="42">
        <v>659.37722068653602</v>
      </c>
      <c r="J8733" s="42">
        <v>17.1226130285255</v>
      </c>
      <c r="K8733" s="42">
        <v>676.49983371506096</v>
      </c>
      <c r="N8733" s="43"/>
    </row>
    <row r="8734" spans="1:14" x14ac:dyDescent="0.3">
      <c r="A8734" s="10" t="s">
        <v>9</v>
      </c>
      <c r="B8734" s="10" t="s">
        <v>150</v>
      </c>
      <c r="C8734" s="10" t="s">
        <v>4743</v>
      </c>
      <c r="D8734" s="10" t="s">
        <v>4774</v>
      </c>
      <c r="E8734" s="11" t="s">
        <v>5593</v>
      </c>
      <c r="F8734" s="10" t="s">
        <v>4760</v>
      </c>
      <c r="G8734" s="11" t="s">
        <v>4761</v>
      </c>
      <c r="H8734" s="42">
        <v>48506.183299999997</v>
      </c>
      <c r="I8734" s="42">
        <v>264.226972910489</v>
      </c>
      <c r="J8734" s="42">
        <v>6.86140810890371</v>
      </c>
      <c r="K8734" s="42">
        <v>271.08838101939301</v>
      </c>
      <c r="N8734" s="43"/>
    </row>
    <row r="8735" spans="1:14" x14ac:dyDescent="0.3">
      <c r="A8735" s="10" t="s">
        <v>9</v>
      </c>
      <c r="B8735" s="10" t="s">
        <v>150</v>
      </c>
      <c r="C8735" s="10" t="s">
        <v>4779</v>
      </c>
      <c r="D8735" s="10" t="s">
        <v>6903</v>
      </c>
      <c r="E8735" s="11" t="s">
        <v>6904</v>
      </c>
      <c r="F8735" s="10" t="s">
        <v>13</v>
      </c>
      <c r="G8735" s="11" t="s">
        <v>415</v>
      </c>
      <c r="H8735" s="42">
        <v>0</v>
      </c>
      <c r="I8735" s="42">
        <v>0</v>
      </c>
      <c r="J8735" s="42">
        <v>0</v>
      </c>
      <c r="K8735" s="42">
        <v>0</v>
      </c>
      <c r="N8735" s="43"/>
    </row>
    <row r="8736" spans="1:14" x14ac:dyDescent="0.3">
      <c r="A8736" s="10" t="s">
        <v>9</v>
      </c>
      <c r="B8736" s="10" t="s">
        <v>150</v>
      </c>
      <c r="C8736" s="10" t="s">
        <v>4779</v>
      </c>
      <c r="D8736" s="10" t="s">
        <v>6903</v>
      </c>
      <c r="E8736" s="11" t="s">
        <v>6904</v>
      </c>
      <c r="F8736" s="10" t="s">
        <v>416</v>
      </c>
      <c r="G8736" s="11" t="s">
        <v>417</v>
      </c>
      <c r="H8736" s="42">
        <v>2317269.8755000001</v>
      </c>
      <c r="I8736" s="42">
        <v>7505.2147040088603</v>
      </c>
      <c r="J8736" s="42">
        <v>663183.87904174998</v>
      </c>
      <c r="K8736" s="42">
        <v>670689.09374575899</v>
      </c>
      <c r="N8736" s="43"/>
    </row>
    <row r="8737" spans="1:14" x14ac:dyDescent="0.3">
      <c r="A8737" s="10" t="s">
        <v>9</v>
      </c>
      <c r="B8737" s="10" t="s">
        <v>150</v>
      </c>
      <c r="C8737" s="10" t="s">
        <v>4779</v>
      </c>
      <c r="D8737" s="10" t="s">
        <v>6903</v>
      </c>
      <c r="E8737" s="11" t="s">
        <v>6904</v>
      </c>
      <c r="F8737" s="10" t="s">
        <v>4782</v>
      </c>
      <c r="G8737" s="11" t="s">
        <v>4783</v>
      </c>
      <c r="H8737" s="42">
        <v>0</v>
      </c>
      <c r="I8737" s="42">
        <v>0</v>
      </c>
      <c r="J8737" s="42">
        <v>0</v>
      </c>
      <c r="K8737" s="42">
        <v>0</v>
      </c>
      <c r="N8737" s="43"/>
    </row>
    <row r="8738" spans="1:14" x14ac:dyDescent="0.3">
      <c r="A8738" s="10" t="s">
        <v>9</v>
      </c>
      <c r="B8738" s="10" t="s">
        <v>150</v>
      </c>
      <c r="C8738" s="10" t="s">
        <v>4779</v>
      </c>
      <c r="D8738" s="10" t="s">
        <v>6903</v>
      </c>
      <c r="E8738" s="11" t="s">
        <v>6904</v>
      </c>
      <c r="F8738" s="10" t="s">
        <v>4731</v>
      </c>
      <c r="G8738" s="11" t="s">
        <v>4732</v>
      </c>
      <c r="H8738" s="42">
        <v>0</v>
      </c>
      <c r="I8738" s="42">
        <v>0</v>
      </c>
      <c r="J8738" s="42">
        <v>0</v>
      </c>
      <c r="K8738" s="42">
        <v>0</v>
      </c>
      <c r="N8738" s="43"/>
    </row>
    <row r="8739" spans="1:14" x14ac:dyDescent="0.3">
      <c r="A8739" s="10" t="s">
        <v>9</v>
      </c>
      <c r="B8739" s="10" t="s">
        <v>150</v>
      </c>
      <c r="C8739" s="10" t="s">
        <v>4779</v>
      </c>
      <c r="D8739" s="10" t="s">
        <v>6903</v>
      </c>
      <c r="E8739" s="11" t="s">
        <v>6904</v>
      </c>
      <c r="F8739" s="10" t="s">
        <v>4786</v>
      </c>
      <c r="G8739" s="11" t="s">
        <v>4787</v>
      </c>
      <c r="H8739" s="42">
        <v>593455.05379999999</v>
      </c>
      <c r="I8739" s="42">
        <v>1922.0927365044199</v>
      </c>
      <c r="J8739" s="42">
        <v>169842.03212629</v>
      </c>
      <c r="K8739" s="42">
        <v>171764.12486279401</v>
      </c>
      <c r="N8739" s="43"/>
    </row>
    <row r="8740" spans="1:14" x14ac:dyDescent="0.3">
      <c r="A8740" s="10" t="s">
        <v>9</v>
      </c>
      <c r="B8740" s="10" t="s">
        <v>150</v>
      </c>
      <c r="C8740" s="10" t="s">
        <v>4779</v>
      </c>
      <c r="D8740" s="10" t="s">
        <v>6903</v>
      </c>
      <c r="E8740" s="11" t="s">
        <v>6904</v>
      </c>
      <c r="F8740" s="10" t="s">
        <v>4859</v>
      </c>
      <c r="G8740" s="11" t="s">
        <v>4860</v>
      </c>
      <c r="H8740" s="42">
        <v>148040.24890000001</v>
      </c>
      <c r="I8740" s="42">
        <v>479.47537953795398</v>
      </c>
      <c r="J8740" s="42">
        <v>42367.920792079203</v>
      </c>
      <c r="K8740" s="42">
        <v>42847.396171617198</v>
      </c>
      <c r="N8740" s="43"/>
    </row>
    <row r="8741" spans="1:14" x14ac:dyDescent="0.3">
      <c r="A8741" s="10" t="s">
        <v>9</v>
      </c>
      <c r="B8741" s="10" t="s">
        <v>150</v>
      </c>
      <c r="C8741" s="10" t="s">
        <v>4779</v>
      </c>
      <c r="D8741" s="10" t="s">
        <v>6903</v>
      </c>
      <c r="E8741" s="11" t="s">
        <v>6904</v>
      </c>
      <c r="F8741" s="10" t="s">
        <v>4788</v>
      </c>
      <c r="G8741" s="11" t="s">
        <v>4789</v>
      </c>
      <c r="H8741" s="42">
        <v>0</v>
      </c>
      <c r="I8741" s="42">
        <v>0</v>
      </c>
      <c r="J8741" s="42">
        <v>0</v>
      </c>
      <c r="K8741" s="42">
        <v>0</v>
      </c>
      <c r="N8741" s="43"/>
    </row>
    <row r="8742" spans="1:14" x14ac:dyDescent="0.3">
      <c r="A8742" s="10" t="s">
        <v>9</v>
      </c>
      <c r="B8742" s="10" t="s">
        <v>150</v>
      </c>
      <c r="C8742" s="10" t="s">
        <v>4779</v>
      </c>
      <c r="D8742" s="10" t="s">
        <v>6903</v>
      </c>
      <c r="E8742" s="11" t="s">
        <v>6904</v>
      </c>
      <c r="F8742" s="10" t="s">
        <v>4741</v>
      </c>
      <c r="G8742" s="11" t="s">
        <v>4742</v>
      </c>
      <c r="H8742" s="42">
        <v>62244.195599999999</v>
      </c>
      <c r="I8742" s="42">
        <v>201.597602760276</v>
      </c>
      <c r="J8742" s="42">
        <v>17813.784878487801</v>
      </c>
      <c r="K8742" s="42">
        <v>18015.3824812481</v>
      </c>
      <c r="N8742" s="43"/>
    </row>
    <row r="8743" spans="1:14" x14ac:dyDescent="0.3">
      <c r="A8743" s="10" t="s">
        <v>9</v>
      </c>
      <c r="B8743" s="10" t="s">
        <v>150</v>
      </c>
      <c r="C8743" s="10" t="s">
        <v>4779</v>
      </c>
      <c r="D8743" s="10" t="s">
        <v>6903</v>
      </c>
      <c r="E8743" s="11" t="s">
        <v>6904</v>
      </c>
      <c r="F8743" s="10" t="s">
        <v>6905</v>
      </c>
      <c r="G8743" s="11" t="s">
        <v>6906</v>
      </c>
      <c r="H8743" s="42">
        <v>61855.9781</v>
      </c>
      <c r="I8743" s="42">
        <v>200.34023725449501</v>
      </c>
      <c r="J8743" s="42">
        <v>17702.680191095998</v>
      </c>
      <c r="K8743" s="42">
        <v>17903.020428350501</v>
      </c>
      <c r="N8743" s="43"/>
    </row>
    <row r="8744" spans="1:14" x14ac:dyDescent="0.3">
      <c r="A8744" s="10" t="s">
        <v>9</v>
      </c>
      <c r="B8744" s="10" t="s">
        <v>150</v>
      </c>
      <c r="C8744" s="10" t="s">
        <v>4779</v>
      </c>
      <c r="D8744" s="10" t="s">
        <v>6907</v>
      </c>
      <c r="E8744" s="11" t="s">
        <v>6908</v>
      </c>
      <c r="F8744" s="10" t="s">
        <v>13</v>
      </c>
      <c r="G8744" s="11" t="s">
        <v>415</v>
      </c>
      <c r="H8744" s="42">
        <v>0</v>
      </c>
      <c r="I8744" s="42">
        <v>0</v>
      </c>
      <c r="J8744" s="42">
        <v>0</v>
      </c>
      <c r="K8744" s="42">
        <v>0</v>
      </c>
      <c r="N8744" s="43"/>
    </row>
    <row r="8745" spans="1:14" x14ac:dyDescent="0.3">
      <c r="A8745" s="10" t="s">
        <v>9</v>
      </c>
      <c r="B8745" s="10" t="s">
        <v>150</v>
      </c>
      <c r="C8745" s="10" t="s">
        <v>4779</v>
      </c>
      <c r="D8745" s="10" t="s">
        <v>6907</v>
      </c>
      <c r="E8745" s="11" t="s">
        <v>6908</v>
      </c>
      <c r="F8745" s="10" t="s">
        <v>416</v>
      </c>
      <c r="G8745" s="11" t="s">
        <v>417</v>
      </c>
      <c r="H8745" s="42">
        <v>1974658.9612</v>
      </c>
      <c r="I8745" s="42">
        <v>3750.4356118902801</v>
      </c>
      <c r="J8745" s="42">
        <v>966227.41313205904</v>
      </c>
      <c r="K8745" s="42">
        <v>969977.84874394897</v>
      </c>
      <c r="N8745" s="43"/>
    </row>
    <row r="8746" spans="1:14" x14ac:dyDescent="0.3">
      <c r="A8746" s="10" t="s">
        <v>9</v>
      </c>
      <c r="B8746" s="10" t="s">
        <v>150</v>
      </c>
      <c r="C8746" s="10" t="s">
        <v>4779</v>
      </c>
      <c r="D8746" s="10" t="s">
        <v>6907</v>
      </c>
      <c r="E8746" s="11" t="s">
        <v>6908</v>
      </c>
      <c r="F8746" s="10" t="s">
        <v>4782</v>
      </c>
      <c r="G8746" s="11" t="s">
        <v>4783</v>
      </c>
      <c r="H8746" s="42">
        <v>0</v>
      </c>
      <c r="I8746" s="42">
        <v>0</v>
      </c>
      <c r="J8746" s="42">
        <v>0</v>
      </c>
      <c r="K8746" s="42">
        <v>0</v>
      </c>
      <c r="N8746" s="43"/>
    </row>
    <row r="8747" spans="1:14" x14ac:dyDescent="0.3">
      <c r="A8747" s="10" t="s">
        <v>9</v>
      </c>
      <c r="B8747" s="10" t="s">
        <v>150</v>
      </c>
      <c r="C8747" s="10" t="s">
        <v>4779</v>
      </c>
      <c r="D8747" s="10" t="s">
        <v>6907</v>
      </c>
      <c r="E8747" s="11" t="s">
        <v>6908</v>
      </c>
      <c r="F8747" s="10" t="s">
        <v>4784</v>
      </c>
      <c r="G8747" s="11" t="s">
        <v>4785</v>
      </c>
      <c r="H8747" s="42">
        <v>0</v>
      </c>
      <c r="I8747" s="42">
        <v>0</v>
      </c>
      <c r="J8747" s="42">
        <v>0</v>
      </c>
      <c r="K8747" s="42">
        <v>0</v>
      </c>
      <c r="N8747" s="43"/>
    </row>
    <row r="8748" spans="1:14" x14ac:dyDescent="0.3">
      <c r="A8748" s="10" t="s">
        <v>9</v>
      </c>
      <c r="B8748" s="10" t="s">
        <v>150</v>
      </c>
      <c r="C8748" s="10" t="s">
        <v>4779</v>
      </c>
      <c r="D8748" s="10" t="s">
        <v>6907</v>
      </c>
      <c r="E8748" s="11" t="s">
        <v>6908</v>
      </c>
      <c r="F8748" s="10" t="s">
        <v>4731</v>
      </c>
      <c r="G8748" s="11" t="s">
        <v>4732</v>
      </c>
      <c r="H8748" s="42">
        <v>0</v>
      </c>
      <c r="I8748" s="42">
        <v>0</v>
      </c>
      <c r="J8748" s="42">
        <v>0</v>
      </c>
      <c r="K8748" s="42">
        <v>0</v>
      </c>
      <c r="N8748" s="43"/>
    </row>
    <row r="8749" spans="1:14" x14ac:dyDescent="0.3">
      <c r="A8749" s="10" t="s">
        <v>9</v>
      </c>
      <c r="B8749" s="10" t="s">
        <v>150</v>
      </c>
      <c r="C8749" s="10" t="s">
        <v>4779</v>
      </c>
      <c r="D8749" s="10" t="s">
        <v>6907</v>
      </c>
      <c r="E8749" s="11" t="s">
        <v>6908</v>
      </c>
      <c r="F8749" s="10" t="s">
        <v>4786</v>
      </c>
      <c r="G8749" s="11" t="s">
        <v>4787</v>
      </c>
      <c r="H8749" s="42">
        <v>455067.6986</v>
      </c>
      <c r="I8749" s="42">
        <v>864.30220925902995</v>
      </c>
      <c r="J8749" s="42">
        <v>222670.79727193699</v>
      </c>
      <c r="K8749" s="42">
        <v>223535.099481196</v>
      </c>
      <c r="N8749" s="43"/>
    </row>
    <row r="8750" spans="1:14" x14ac:dyDescent="0.3">
      <c r="A8750" s="10" t="s">
        <v>9</v>
      </c>
      <c r="B8750" s="10" t="s">
        <v>150</v>
      </c>
      <c r="C8750" s="10" t="s">
        <v>4779</v>
      </c>
      <c r="D8750" s="10" t="s">
        <v>6907</v>
      </c>
      <c r="E8750" s="11" t="s">
        <v>6908</v>
      </c>
      <c r="F8750" s="10" t="s">
        <v>4739</v>
      </c>
      <c r="G8750" s="11" t="s">
        <v>4740</v>
      </c>
      <c r="H8750" s="42">
        <v>252784.89170000001</v>
      </c>
      <c r="I8750" s="42">
        <v>480.109972694551</v>
      </c>
      <c r="J8750" s="42">
        <v>123691.076168549</v>
      </c>
      <c r="K8750" s="42">
        <v>124171.186141244</v>
      </c>
      <c r="N8750" s="43"/>
    </row>
    <row r="8751" spans="1:14" x14ac:dyDescent="0.3">
      <c r="A8751" s="10" t="s">
        <v>9</v>
      </c>
      <c r="B8751" s="10" t="s">
        <v>150</v>
      </c>
      <c r="C8751" s="10" t="s">
        <v>4779</v>
      </c>
      <c r="D8751" s="10" t="s">
        <v>6907</v>
      </c>
      <c r="E8751" s="11" t="s">
        <v>6908</v>
      </c>
      <c r="F8751" s="10" t="s">
        <v>24</v>
      </c>
      <c r="G8751" s="11" t="s">
        <v>6909</v>
      </c>
      <c r="H8751" s="42">
        <v>141556.7947</v>
      </c>
      <c r="I8751" s="42">
        <v>268.85637178850698</v>
      </c>
      <c r="J8751" s="42">
        <v>69265.659645959997</v>
      </c>
      <c r="K8751" s="42">
        <v>69534.516017748596</v>
      </c>
      <c r="N8751" s="43"/>
    </row>
    <row r="8752" spans="1:14" x14ac:dyDescent="0.3">
      <c r="A8752" s="10" t="s">
        <v>9</v>
      </c>
      <c r="B8752" s="10" t="s">
        <v>150</v>
      </c>
      <c r="C8752" s="10" t="s">
        <v>4779</v>
      </c>
      <c r="D8752" s="10" t="s">
        <v>6907</v>
      </c>
      <c r="E8752" s="11" t="s">
        <v>6908</v>
      </c>
      <c r="F8752" s="10" t="s">
        <v>71</v>
      </c>
      <c r="G8752" s="11" t="s">
        <v>4778</v>
      </c>
      <c r="H8752" s="42">
        <v>60657.395299999996</v>
      </c>
      <c r="I8752" s="42">
        <v>115.205541764925</v>
      </c>
      <c r="J8752" s="42">
        <v>29680.486246741999</v>
      </c>
      <c r="K8752" s="42">
        <v>29795.691788506902</v>
      </c>
      <c r="N8752" s="43"/>
    </row>
    <row r="8753" spans="1:14" x14ac:dyDescent="0.3">
      <c r="A8753" s="10" t="s">
        <v>9</v>
      </c>
      <c r="B8753" s="10" t="s">
        <v>150</v>
      </c>
      <c r="C8753" s="10" t="s">
        <v>4779</v>
      </c>
      <c r="D8753" s="10" t="s">
        <v>6907</v>
      </c>
      <c r="E8753" s="11" t="s">
        <v>6908</v>
      </c>
      <c r="F8753" s="10" t="s">
        <v>4788</v>
      </c>
      <c r="G8753" s="11" t="s">
        <v>4789</v>
      </c>
      <c r="H8753" s="42">
        <v>0</v>
      </c>
      <c r="I8753" s="42">
        <v>0</v>
      </c>
      <c r="J8753" s="42">
        <v>0</v>
      </c>
      <c r="K8753" s="42">
        <v>0</v>
      </c>
      <c r="N8753" s="43"/>
    </row>
    <row r="8754" spans="1:14" x14ac:dyDescent="0.3">
      <c r="A8754" s="10" t="s">
        <v>9</v>
      </c>
      <c r="B8754" s="10" t="s">
        <v>150</v>
      </c>
      <c r="C8754" s="10" t="s">
        <v>4779</v>
      </c>
      <c r="D8754" s="10" t="s">
        <v>6907</v>
      </c>
      <c r="E8754" s="11" t="s">
        <v>6908</v>
      </c>
      <c r="F8754" s="10" t="s">
        <v>4741</v>
      </c>
      <c r="G8754" s="11" t="s">
        <v>4742</v>
      </c>
      <c r="H8754" s="42">
        <v>30809.0164</v>
      </c>
      <c r="I8754" s="42">
        <v>58.515031959786498</v>
      </c>
      <c r="J8754" s="42">
        <v>15075.269598175501</v>
      </c>
      <c r="K8754" s="42">
        <v>15133.7846301353</v>
      </c>
      <c r="N8754" s="43"/>
    </row>
    <row r="8755" spans="1:14" x14ac:dyDescent="0.3">
      <c r="A8755" s="10" t="s">
        <v>9</v>
      </c>
      <c r="B8755" s="10" t="s">
        <v>150</v>
      </c>
      <c r="C8755" s="10" t="s">
        <v>4779</v>
      </c>
      <c r="D8755" s="10" t="s">
        <v>5369</v>
      </c>
      <c r="E8755" s="11" t="s">
        <v>5370</v>
      </c>
      <c r="F8755" s="10" t="s">
        <v>13</v>
      </c>
      <c r="G8755" s="11" t="s">
        <v>415</v>
      </c>
      <c r="H8755" s="42">
        <v>0</v>
      </c>
      <c r="I8755" s="42">
        <v>0</v>
      </c>
      <c r="J8755" s="42">
        <v>0</v>
      </c>
      <c r="K8755" s="42">
        <v>0</v>
      </c>
      <c r="N8755" s="43"/>
    </row>
    <row r="8756" spans="1:14" x14ac:dyDescent="0.3">
      <c r="A8756" s="10" t="s">
        <v>9</v>
      </c>
      <c r="B8756" s="10" t="s">
        <v>150</v>
      </c>
      <c r="C8756" s="10" t="s">
        <v>4779</v>
      </c>
      <c r="D8756" s="10" t="s">
        <v>5369</v>
      </c>
      <c r="E8756" s="11" t="s">
        <v>5370</v>
      </c>
      <c r="F8756" s="10" t="s">
        <v>416</v>
      </c>
      <c r="G8756" s="11" t="s">
        <v>417</v>
      </c>
      <c r="H8756" s="42">
        <v>18133.104500000001</v>
      </c>
      <c r="I8756" s="42">
        <v>62.2071024024536</v>
      </c>
      <c r="J8756" s="42">
        <v>2599.8192366672301</v>
      </c>
      <c r="K8756" s="42">
        <v>2662.02633906969</v>
      </c>
      <c r="N8756" s="43"/>
    </row>
    <row r="8757" spans="1:14" x14ac:dyDescent="0.3">
      <c r="A8757" s="10" t="s">
        <v>9</v>
      </c>
      <c r="B8757" s="10" t="s">
        <v>150</v>
      </c>
      <c r="C8757" s="10" t="s">
        <v>4779</v>
      </c>
      <c r="D8757" s="10" t="s">
        <v>5369</v>
      </c>
      <c r="E8757" s="11" t="s">
        <v>5370</v>
      </c>
      <c r="F8757" s="10" t="s">
        <v>4731</v>
      </c>
      <c r="G8757" s="11" t="s">
        <v>4732</v>
      </c>
      <c r="H8757" s="42">
        <v>0</v>
      </c>
      <c r="I8757" s="42">
        <v>0</v>
      </c>
      <c r="J8757" s="42">
        <v>0</v>
      </c>
      <c r="K8757" s="42">
        <v>0</v>
      </c>
      <c r="N8757" s="43"/>
    </row>
    <row r="8758" spans="1:14" x14ac:dyDescent="0.3">
      <c r="A8758" s="10" t="s">
        <v>9</v>
      </c>
      <c r="B8758" s="10" t="s">
        <v>150</v>
      </c>
      <c r="C8758" s="10" t="s">
        <v>4779</v>
      </c>
      <c r="D8758" s="10" t="s">
        <v>5369</v>
      </c>
      <c r="E8758" s="11" t="s">
        <v>5370</v>
      </c>
      <c r="F8758" s="10" t="s">
        <v>4786</v>
      </c>
      <c r="G8758" s="11" t="s">
        <v>4787</v>
      </c>
      <c r="H8758" s="42">
        <v>0</v>
      </c>
      <c r="I8758" s="42">
        <v>0</v>
      </c>
      <c r="J8758" s="42">
        <v>0</v>
      </c>
      <c r="K8758" s="42">
        <v>0</v>
      </c>
      <c r="N8758" s="43"/>
    </row>
    <row r="8759" spans="1:14" x14ac:dyDescent="0.3">
      <c r="A8759" s="10" t="s">
        <v>9</v>
      </c>
      <c r="B8759" s="10" t="s">
        <v>150</v>
      </c>
      <c r="C8759" s="10" t="s">
        <v>4779</v>
      </c>
      <c r="D8759" s="10" t="s">
        <v>5369</v>
      </c>
      <c r="E8759" s="11" t="s">
        <v>5370</v>
      </c>
      <c r="F8759" s="10" t="s">
        <v>4859</v>
      </c>
      <c r="G8759" s="11" t="s">
        <v>4860</v>
      </c>
      <c r="H8759" s="42">
        <v>3242.6806999999999</v>
      </c>
      <c r="I8759" s="42">
        <v>11.124282160504301</v>
      </c>
      <c r="J8759" s="42">
        <v>464.91673198159799</v>
      </c>
      <c r="K8759" s="42">
        <v>476.04101414210197</v>
      </c>
      <c r="N8759" s="43"/>
    </row>
    <row r="8760" spans="1:14" x14ac:dyDescent="0.3">
      <c r="A8760" s="10" t="s">
        <v>9</v>
      </c>
      <c r="B8760" s="10" t="s">
        <v>150</v>
      </c>
      <c r="C8760" s="10" t="s">
        <v>4779</v>
      </c>
      <c r="D8760" s="10" t="s">
        <v>5369</v>
      </c>
      <c r="E8760" s="11" t="s">
        <v>5370</v>
      </c>
      <c r="F8760" s="10" t="s">
        <v>4788</v>
      </c>
      <c r="G8760" s="11" t="s">
        <v>4789</v>
      </c>
      <c r="H8760" s="42">
        <v>0</v>
      </c>
      <c r="I8760" s="42">
        <v>0</v>
      </c>
      <c r="J8760" s="42">
        <v>0</v>
      </c>
      <c r="K8760" s="42">
        <v>0</v>
      </c>
      <c r="N8760" s="43"/>
    </row>
    <row r="8761" spans="1:14" x14ac:dyDescent="0.3">
      <c r="A8761" s="10" t="s">
        <v>9</v>
      </c>
      <c r="B8761" s="10" t="s">
        <v>150</v>
      </c>
      <c r="C8761" s="10" t="s">
        <v>4779</v>
      </c>
      <c r="D8761" s="10" t="s">
        <v>5369</v>
      </c>
      <c r="E8761" s="11" t="s">
        <v>5370</v>
      </c>
      <c r="F8761" s="10" t="s">
        <v>4741</v>
      </c>
      <c r="G8761" s="11" t="s">
        <v>4742</v>
      </c>
      <c r="H8761" s="42">
        <v>998.07460000000003</v>
      </c>
      <c r="I8761" s="42">
        <v>3.4239768273981901</v>
      </c>
      <c r="J8761" s="42">
        <v>143.09814278412</v>
      </c>
      <c r="K8761" s="42">
        <v>146.52211961151801</v>
      </c>
      <c r="N8761" s="43"/>
    </row>
    <row r="8762" spans="1:14" x14ac:dyDescent="0.3">
      <c r="A8762" s="10" t="s">
        <v>9</v>
      </c>
      <c r="B8762" s="10" t="s">
        <v>150</v>
      </c>
      <c r="C8762" s="10" t="s">
        <v>4779</v>
      </c>
      <c r="D8762" s="10" t="s">
        <v>6910</v>
      </c>
      <c r="E8762" s="11" t="s">
        <v>6911</v>
      </c>
      <c r="F8762" s="10" t="s">
        <v>416</v>
      </c>
      <c r="G8762" s="11" t="s">
        <v>417</v>
      </c>
      <c r="H8762" s="42">
        <v>359200.27340000001</v>
      </c>
      <c r="I8762" s="42">
        <v>3261.1189860211198</v>
      </c>
      <c r="J8762" s="42">
        <v>85181.419360491796</v>
      </c>
      <c r="K8762" s="42">
        <v>88442.538346512898</v>
      </c>
      <c r="N8762" s="43"/>
    </row>
    <row r="8763" spans="1:14" x14ac:dyDescent="0.3">
      <c r="A8763" s="10" t="s">
        <v>9</v>
      </c>
      <c r="B8763" s="10" t="s">
        <v>150</v>
      </c>
      <c r="C8763" s="10" t="s">
        <v>4779</v>
      </c>
      <c r="D8763" s="10" t="s">
        <v>6910</v>
      </c>
      <c r="E8763" s="11" t="s">
        <v>6911</v>
      </c>
      <c r="F8763" s="10" t="s">
        <v>4731</v>
      </c>
      <c r="G8763" s="11" t="s">
        <v>4732</v>
      </c>
      <c r="H8763" s="42">
        <v>0</v>
      </c>
      <c r="I8763" s="42">
        <v>0</v>
      </c>
      <c r="J8763" s="42">
        <v>0</v>
      </c>
      <c r="K8763" s="42">
        <v>0</v>
      </c>
      <c r="N8763" s="43"/>
    </row>
    <row r="8764" spans="1:14" x14ac:dyDescent="0.3">
      <c r="A8764" s="10" t="s">
        <v>9</v>
      </c>
      <c r="B8764" s="10" t="s">
        <v>150</v>
      </c>
      <c r="C8764" s="10" t="s">
        <v>4779</v>
      </c>
      <c r="D8764" s="10" t="s">
        <v>6910</v>
      </c>
      <c r="E8764" s="11" t="s">
        <v>6911</v>
      </c>
      <c r="F8764" s="10" t="s">
        <v>4786</v>
      </c>
      <c r="G8764" s="11" t="s">
        <v>4787</v>
      </c>
      <c r="H8764" s="42">
        <v>0</v>
      </c>
      <c r="I8764" s="42">
        <v>0</v>
      </c>
      <c r="J8764" s="42">
        <v>0</v>
      </c>
      <c r="K8764" s="42">
        <v>0</v>
      </c>
      <c r="N8764" s="43"/>
    </row>
    <row r="8765" spans="1:14" x14ac:dyDescent="0.3">
      <c r="A8765" s="10" t="s">
        <v>9</v>
      </c>
      <c r="B8765" s="10" t="s">
        <v>150</v>
      </c>
      <c r="C8765" s="10" t="s">
        <v>4779</v>
      </c>
      <c r="D8765" s="10" t="s">
        <v>6910</v>
      </c>
      <c r="E8765" s="11" t="s">
        <v>6911</v>
      </c>
      <c r="F8765" s="10" t="s">
        <v>4794</v>
      </c>
      <c r="G8765" s="11" t="s">
        <v>4795</v>
      </c>
      <c r="H8765" s="42">
        <v>2870.9958999999999</v>
      </c>
      <c r="I8765" s="42">
        <v>26.0652897811336</v>
      </c>
      <c r="J8765" s="42">
        <v>680.83329345441598</v>
      </c>
      <c r="K8765" s="42">
        <v>706.89858323554904</v>
      </c>
      <c r="N8765" s="43"/>
    </row>
    <row r="8766" spans="1:14" x14ac:dyDescent="0.3">
      <c r="A8766" s="10" t="s">
        <v>9</v>
      </c>
      <c r="B8766" s="10" t="s">
        <v>150</v>
      </c>
      <c r="C8766" s="10" t="s">
        <v>4779</v>
      </c>
      <c r="D8766" s="10" t="s">
        <v>6910</v>
      </c>
      <c r="E8766" s="11" t="s">
        <v>6911</v>
      </c>
      <c r="F8766" s="10" t="s">
        <v>4788</v>
      </c>
      <c r="G8766" s="11" t="s">
        <v>4789</v>
      </c>
      <c r="H8766" s="42">
        <v>0</v>
      </c>
      <c r="I8766" s="42">
        <v>0</v>
      </c>
      <c r="J8766" s="42">
        <v>0</v>
      </c>
      <c r="K8766" s="42">
        <v>0</v>
      </c>
      <c r="N8766" s="43"/>
    </row>
    <row r="8767" spans="1:14" x14ac:dyDescent="0.3">
      <c r="A8767" s="10" t="s">
        <v>9</v>
      </c>
      <c r="B8767" s="10" t="s">
        <v>150</v>
      </c>
      <c r="C8767" s="10" t="s">
        <v>4779</v>
      </c>
      <c r="D8767" s="10" t="s">
        <v>6910</v>
      </c>
      <c r="E8767" s="11" t="s">
        <v>6911</v>
      </c>
      <c r="F8767" s="10" t="s">
        <v>4741</v>
      </c>
      <c r="G8767" s="11" t="s">
        <v>4742</v>
      </c>
      <c r="H8767" s="42">
        <v>10038.3048</v>
      </c>
      <c r="I8767" s="42">
        <v>91.136084128360807</v>
      </c>
      <c r="J8767" s="42">
        <v>2380.5022246314002</v>
      </c>
      <c r="K8767" s="42">
        <v>2471.6383087597601</v>
      </c>
      <c r="N8767" s="43"/>
    </row>
    <row r="8768" spans="1:14" x14ac:dyDescent="0.3">
      <c r="A8768" s="10" t="s">
        <v>9</v>
      </c>
      <c r="B8768" s="10" t="s">
        <v>150</v>
      </c>
      <c r="C8768" s="10" t="s">
        <v>4779</v>
      </c>
      <c r="D8768" s="10" t="s">
        <v>6912</v>
      </c>
      <c r="E8768" s="11" t="s">
        <v>6913</v>
      </c>
      <c r="F8768" s="10" t="s">
        <v>13</v>
      </c>
      <c r="G8768" s="11" t="s">
        <v>415</v>
      </c>
      <c r="H8768" s="42">
        <v>0</v>
      </c>
      <c r="I8768" s="42">
        <v>0</v>
      </c>
      <c r="J8768" s="42">
        <v>0</v>
      </c>
      <c r="K8768" s="42">
        <v>0</v>
      </c>
      <c r="N8768" s="43"/>
    </row>
    <row r="8769" spans="1:14" x14ac:dyDescent="0.3">
      <c r="A8769" s="10" t="s">
        <v>9</v>
      </c>
      <c r="B8769" s="10" t="s">
        <v>150</v>
      </c>
      <c r="C8769" s="10" t="s">
        <v>4779</v>
      </c>
      <c r="D8769" s="10" t="s">
        <v>6912</v>
      </c>
      <c r="E8769" s="11" t="s">
        <v>6913</v>
      </c>
      <c r="F8769" s="10" t="s">
        <v>416</v>
      </c>
      <c r="G8769" s="11" t="s">
        <v>417</v>
      </c>
      <c r="H8769" s="42">
        <v>55557.532800000001</v>
      </c>
      <c r="I8769" s="42">
        <v>604.84000840310898</v>
      </c>
      <c r="J8769" s="42">
        <v>8220.29953002611</v>
      </c>
      <c r="K8769" s="42">
        <v>8825.1395384292191</v>
      </c>
      <c r="N8769" s="43"/>
    </row>
    <row r="8770" spans="1:14" x14ac:dyDescent="0.3">
      <c r="A8770" s="10" t="s">
        <v>9</v>
      </c>
      <c r="B8770" s="10" t="s">
        <v>150</v>
      </c>
      <c r="C8770" s="10" t="s">
        <v>4779</v>
      </c>
      <c r="D8770" s="10" t="s">
        <v>6912</v>
      </c>
      <c r="E8770" s="11" t="s">
        <v>6913</v>
      </c>
      <c r="F8770" s="10" t="s">
        <v>4731</v>
      </c>
      <c r="G8770" s="11" t="s">
        <v>4732</v>
      </c>
      <c r="H8770" s="42">
        <v>0</v>
      </c>
      <c r="I8770" s="42">
        <v>0</v>
      </c>
      <c r="J8770" s="42">
        <v>0</v>
      </c>
      <c r="K8770" s="42">
        <v>0</v>
      </c>
      <c r="N8770" s="43"/>
    </row>
    <row r="8771" spans="1:14" x14ac:dyDescent="0.3">
      <c r="A8771" s="10" t="s">
        <v>9</v>
      </c>
      <c r="B8771" s="10" t="s">
        <v>150</v>
      </c>
      <c r="C8771" s="10" t="s">
        <v>4779</v>
      </c>
      <c r="D8771" s="10" t="s">
        <v>6912</v>
      </c>
      <c r="E8771" s="11" t="s">
        <v>6913</v>
      </c>
      <c r="F8771" s="10" t="s">
        <v>4786</v>
      </c>
      <c r="G8771" s="11" t="s">
        <v>4787</v>
      </c>
      <c r="H8771" s="42">
        <v>0</v>
      </c>
      <c r="I8771" s="42">
        <v>0</v>
      </c>
      <c r="J8771" s="42">
        <v>0</v>
      </c>
      <c r="K8771" s="42">
        <v>0</v>
      </c>
      <c r="N8771" s="43"/>
    </row>
    <row r="8772" spans="1:14" x14ac:dyDescent="0.3">
      <c r="A8772" s="10" t="s">
        <v>9</v>
      </c>
      <c r="B8772" s="10" t="s">
        <v>150</v>
      </c>
      <c r="C8772" s="10" t="s">
        <v>4779</v>
      </c>
      <c r="D8772" s="10" t="s">
        <v>6914</v>
      </c>
      <c r="E8772" s="11" t="s">
        <v>6915</v>
      </c>
      <c r="F8772" s="10" t="s">
        <v>13</v>
      </c>
      <c r="G8772" s="11" t="s">
        <v>415</v>
      </c>
      <c r="H8772" s="42">
        <v>0</v>
      </c>
      <c r="I8772" s="42">
        <v>0</v>
      </c>
      <c r="J8772" s="42">
        <v>0</v>
      </c>
      <c r="K8772" s="42">
        <v>0</v>
      </c>
      <c r="N8772" s="43"/>
    </row>
    <row r="8773" spans="1:14" x14ac:dyDescent="0.3">
      <c r="A8773" s="10" t="s">
        <v>9</v>
      </c>
      <c r="B8773" s="10" t="s">
        <v>150</v>
      </c>
      <c r="C8773" s="10" t="s">
        <v>4779</v>
      </c>
      <c r="D8773" s="10" t="s">
        <v>6914</v>
      </c>
      <c r="E8773" s="11" t="s">
        <v>6915</v>
      </c>
      <c r="F8773" s="10" t="s">
        <v>416</v>
      </c>
      <c r="G8773" s="11" t="s">
        <v>417</v>
      </c>
      <c r="H8773" s="42">
        <v>303187.72159999999</v>
      </c>
      <c r="I8773" s="42">
        <v>1765.67794211466</v>
      </c>
      <c r="J8773" s="42">
        <v>51201.034749457998</v>
      </c>
      <c r="K8773" s="42">
        <v>52966.712691572699</v>
      </c>
      <c r="N8773" s="43"/>
    </row>
    <row r="8774" spans="1:14" x14ac:dyDescent="0.3">
      <c r="A8774" s="10" t="s">
        <v>9</v>
      </c>
      <c r="B8774" s="10" t="s">
        <v>150</v>
      </c>
      <c r="C8774" s="10" t="s">
        <v>4779</v>
      </c>
      <c r="D8774" s="10" t="s">
        <v>6914</v>
      </c>
      <c r="E8774" s="11" t="s">
        <v>6915</v>
      </c>
      <c r="F8774" s="10" t="s">
        <v>4731</v>
      </c>
      <c r="G8774" s="11" t="s">
        <v>4732</v>
      </c>
      <c r="H8774" s="42">
        <v>0</v>
      </c>
      <c r="I8774" s="42">
        <v>0</v>
      </c>
      <c r="J8774" s="42">
        <v>0</v>
      </c>
      <c r="K8774" s="42">
        <v>0</v>
      </c>
      <c r="N8774" s="43"/>
    </row>
    <row r="8775" spans="1:14" x14ac:dyDescent="0.3">
      <c r="A8775" s="10" t="s">
        <v>9</v>
      </c>
      <c r="B8775" s="10" t="s">
        <v>150</v>
      </c>
      <c r="C8775" s="10" t="s">
        <v>4779</v>
      </c>
      <c r="D8775" s="10" t="s">
        <v>6914</v>
      </c>
      <c r="E8775" s="11" t="s">
        <v>6915</v>
      </c>
      <c r="F8775" s="10" t="s">
        <v>4786</v>
      </c>
      <c r="G8775" s="11" t="s">
        <v>4787</v>
      </c>
      <c r="H8775" s="42">
        <v>15111.1196</v>
      </c>
      <c r="I8775" s="42">
        <v>88.002807058616995</v>
      </c>
      <c r="J8775" s="42">
        <v>2551.9007032855002</v>
      </c>
      <c r="K8775" s="42">
        <v>2639.9035103441201</v>
      </c>
      <c r="N8775" s="43"/>
    </row>
    <row r="8776" spans="1:14" x14ac:dyDescent="0.3">
      <c r="A8776" s="10" t="s">
        <v>9</v>
      </c>
      <c r="B8776" s="10" t="s">
        <v>150</v>
      </c>
      <c r="C8776" s="10" t="s">
        <v>4779</v>
      </c>
      <c r="D8776" s="10" t="s">
        <v>6914</v>
      </c>
      <c r="E8776" s="11" t="s">
        <v>6915</v>
      </c>
      <c r="F8776" s="10" t="s">
        <v>4817</v>
      </c>
      <c r="G8776" s="11" t="s">
        <v>4818</v>
      </c>
      <c r="H8776" s="42">
        <v>14052.97</v>
      </c>
      <c r="I8776" s="42">
        <v>81.840448333382099</v>
      </c>
      <c r="J8776" s="42">
        <v>0</v>
      </c>
      <c r="K8776" s="42">
        <v>81.840448333382099</v>
      </c>
      <c r="N8776" s="43"/>
    </row>
    <row r="8777" spans="1:14" x14ac:dyDescent="0.3">
      <c r="A8777" s="10" t="s">
        <v>9</v>
      </c>
      <c r="B8777" s="10" t="s">
        <v>150</v>
      </c>
      <c r="C8777" s="10" t="s">
        <v>4779</v>
      </c>
      <c r="D8777" s="10" t="s">
        <v>6914</v>
      </c>
      <c r="E8777" s="11" t="s">
        <v>6915</v>
      </c>
      <c r="F8777" s="10" t="s">
        <v>6115</v>
      </c>
      <c r="G8777" s="11" t="s">
        <v>6116</v>
      </c>
      <c r="H8777" s="42">
        <v>22518.1672</v>
      </c>
      <c r="I8777" s="42">
        <v>131.13931813526099</v>
      </c>
      <c r="J8777" s="42">
        <v>0</v>
      </c>
      <c r="K8777" s="42">
        <v>131.13931813526099</v>
      </c>
      <c r="N8777" s="43"/>
    </row>
    <row r="8778" spans="1:14" x14ac:dyDescent="0.3">
      <c r="A8778" s="10" t="s">
        <v>9</v>
      </c>
      <c r="B8778" s="10" t="s">
        <v>150</v>
      </c>
      <c r="C8778" s="10" t="s">
        <v>4779</v>
      </c>
      <c r="D8778" s="10" t="s">
        <v>6914</v>
      </c>
      <c r="E8778" s="11" t="s">
        <v>6915</v>
      </c>
      <c r="F8778" s="10" t="s">
        <v>4788</v>
      </c>
      <c r="G8778" s="11" t="s">
        <v>4789</v>
      </c>
      <c r="H8778" s="42">
        <v>0</v>
      </c>
      <c r="I8778" s="42">
        <v>0</v>
      </c>
      <c r="J8778" s="42">
        <v>0</v>
      </c>
      <c r="K8778" s="42">
        <v>0</v>
      </c>
      <c r="N8778" s="43"/>
    </row>
    <row r="8779" spans="1:14" x14ac:dyDescent="0.3">
      <c r="A8779" s="10" t="s">
        <v>9</v>
      </c>
      <c r="B8779" s="10" t="s">
        <v>150</v>
      </c>
      <c r="C8779" s="10" t="s">
        <v>4779</v>
      </c>
      <c r="D8779" s="10" t="s">
        <v>6914</v>
      </c>
      <c r="E8779" s="11" t="s">
        <v>6915</v>
      </c>
      <c r="F8779" s="10" t="s">
        <v>4741</v>
      </c>
      <c r="G8779" s="11" t="s">
        <v>4742</v>
      </c>
      <c r="H8779" s="42">
        <v>4622.4431999999997</v>
      </c>
      <c r="I8779" s="42">
        <v>26.919777589183798</v>
      </c>
      <c r="J8779" s="42">
        <v>780.618274100848</v>
      </c>
      <c r="K8779" s="42">
        <v>807.53805169003203</v>
      </c>
      <c r="N8779" s="43"/>
    </row>
    <row r="8780" spans="1:14" x14ac:dyDescent="0.3">
      <c r="A8780" s="10" t="s">
        <v>9</v>
      </c>
      <c r="B8780" s="10" t="s">
        <v>150</v>
      </c>
      <c r="C8780" s="10" t="s">
        <v>4779</v>
      </c>
      <c r="D8780" s="10" t="s">
        <v>6916</v>
      </c>
      <c r="E8780" s="11" t="s">
        <v>6917</v>
      </c>
      <c r="F8780" s="10" t="s">
        <v>416</v>
      </c>
      <c r="G8780" s="11" t="s">
        <v>417</v>
      </c>
      <c r="H8780" s="42">
        <v>31055.921300000002</v>
      </c>
      <c r="I8780" s="42" t="s">
        <v>414</v>
      </c>
      <c r="J8780" s="42">
        <v>1601.7486533019801</v>
      </c>
      <c r="K8780" s="42">
        <v>1601.7486533019801</v>
      </c>
      <c r="N8780" s="43"/>
    </row>
    <row r="8781" spans="1:14" x14ac:dyDescent="0.3">
      <c r="A8781" s="10" t="s">
        <v>9</v>
      </c>
      <c r="B8781" s="10" t="s">
        <v>150</v>
      </c>
      <c r="C8781" s="10" t="s">
        <v>4779</v>
      </c>
      <c r="D8781" s="10" t="s">
        <v>6916</v>
      </c>
      <c r="E8781" s="11" t="s">
        <v>6917</v>
      </c>
      <c r="F8781" s="10" t="s">
        <v>4731</v>
      </c>
      <c r="G8781" s="11" t="s">
        <v>4732</v>
      </c>
      <c r="H8781" s="42">
        <v>0</v>
      </c>
      <c r="I8781" s="42" t="s">
        <v>414</v>
      </c>
      <c r="J8781" s="42">
        <v>0</v>
      </c>
      <c r="K8781" s="42">
        <v>0</v>
      </c>
      <c r="N8781" s="43"/>
    </row>
    <row r="8782" spans="1:14" x14ac:dyDescent="0.3">
      <c r="A8782" s="10" t="s">
        <v>9</v>
      </c>
      <c r="B8782" s="10" t="s">
        <v>150</v>
      </c>
      <c r="C8782" s="10" t="s">
        <v>4779</v>
      </c>
      <c r="D8782" s="10" t="s">
        <v>6916</v>
      </c>
      <c r="E8782" s="11" t="s">
        <v>6917</v>
      </c>
      <c r="F8782" s="10" t="s">
        <v>4786</v>
      </c>
      <c r="G8782" s="11" t="s">
        <v>4787</v>
      </c>
      <c r="H8782" s="42">
        <v>0</v>
      </c>
      <c r="I8782" s="42" t="s">
        <v>414</v>
      </c>
      <c r="J8782" s="42">
        <v>0</v>
      </c>
      <c r="K8782" s="42">
        <v>0</v>
      </c>
      <c r="N8782" s="43"/>
    </row>
    <row r="8783" spans="1:14" x14ac:dyDescent="0.3">
      <c r="A8783" s="10" t="s">
        <v>9</v>
      </c>
      <c r="B8783" s="10" t="s">
        <v>150</v>
      </c>
      <c r="C8783" s="10" t="s">
        <v>4779</v>
      </c>
      <c r="D8783" s="10" t="s">
        <v>6918</v>
      </c>
      <c r="E8783" s="11" t="s">
        <v>6919</v>
      </c>
      <c r="F8783" s="10" t="s">
        <v>13</v>
      </c>
      <c r="G8783" s="11" t="s">
        <v>415</v>
      </c>
      <c r="H8783" s="42">
        <v>0</v>
      </c>
      <c r="I8783" s="42">
        <v>0</v>
      </c>
      <c r="J8783" s="42">
        <v>0</v>
      </c>
      <c r="K8783" s="42">
        <v>0</v>
      </c>
      <c r="N8783" s="43"/>
    </row>
    <row r="8784" spans="1:14" x14ac:dyDescent="0.3">
      <c r="A8784" s="10" t="s">
        <v>9</v>
      </c>
      <c r="B8784" s="10" t="s">
        <v>150</v>
      </c>
      <c r="C8784" s="10" t="s">
        <v>4779</v>
      </c>
      <c r="D8784" s="10" t="s">
        <v>6918</v>
      </c>
      <c r="E8784" s="11" t="s">
        <v>6919</v>
      </c>
      <c r="F8784" s="10" t="s">
        <v>416</v>
      </c>
      <c r="G8784" s="11" t="s">
        <v>417</v>
      </c>
      <c r="H8784" s="42">
        <v>262212.43959999998</v>
      </c>
      <c r="I8784" s="42">
        <v>1668.27350319675</v>
      </c>
      <c r="J8784" s="42">
        <v>31692.907526692099</v>
      </c>
      <c r="K8784" s="42">
        <v>33361.181029888801</v>
      </c>
      <c r="N8784" s="43"/>
    </row>
    <row r="8785" spans="1:14" x14ac:dyDescent="0.3">
      <c r="A8785" s="10" t="s">
        <v>9</v>
      </c>
      <c r="B8785" s="10" t="s">
        <v>150</v>
      </c>
      <c r="C8785" s="10" t="s">
        <v>4779</v>
      </c>
      <c r="D8785" s="10" t="s">
        <v>6918</v>
      </c>
      <c r="E8785" s="11" t="s">
        <v>6919</v>
      </c>
      <c r="F8785" s="10" t="s">
        <v>4731</v>
      </c>
      <c r="G8785" s="11" t="s">
        <v>4732</v>
      </c>
      <c r="H8785" s="42">
        <v>0</v>
      </c>
      <c r="I8785" s="42">
        <v>0</v>
      </c>
      <c r="J8785" s="42">
        <v>0</v>
      </c>
      <c r="K8785" s="42">
        <v>0</v>
      </c>
      <c r="N8785" s="43"/>
    </row>
    <row r="8786" spans="1:14" x14ac:dyDescent="0.3">
      <c r="A8786" s="10" t="s">
        <v>9</v>
      </c>
      <c r="B8786" s="10" t="s">
        <v>150</v>
      </c>
      <c r="C8786" s="10" t="s">
        <v>4779</v>
      </c>
      <c r="D8786" s="10" t="s">
        <v>6918</v>
      </c>
      <c r="E8786" s="11" t="s">
        <v>6919</v>
      </c>
      <c r="F8786" s="10" t="s">
        <v>4786</v>
      </c>
      <c r="G8786" s="11" t="s">
        <v>4787</v>
      </c>
      <c r="H8786" s="42">
        <v>0</v>
      </c>
      <c r="I8786" s="42">
        <v>0</v>
      </c>
      <c r="J8786" s="42">
        <v>0</v>
      </c>
      <c r="K8786" s="42">
        <v>0</v>
      </c>
      <c r="N8786" s="43"/>
    </row>
    <row r="8787" spans="1:14" x14ac:dyDescent="0.3">
      <c r="A8787" s="10" t="s">
        <v>9</v>
      </c>
      <c r="B8787" s="10" t="s">
        <v>150</v>
      </c>
      <c r="C8787" s="10" t="s">
        <v>4779</v>
      </c>
      <c r="D8787" s="10" t="s">
        <v>6918</v>
      </c>
      <c r="E8787" s="11" t="s">
        <v>6919</v>
      </c>
      <c r="F8787" s="10" t="s">
        <v>4788</v>
      </c>
      <c r="G8787" s="11" t="s">
        <v>4789</v>
      </c>
      <c r="H8787" s="42">
        <v>0</v>
      </c>
      <c r="I8787" s="42">
        <v>0</v>
      </c>
      <c r="J8787" s="42">
        <v>0</v>
      </c>
      <c r="K8787" s="42">
        <v>0</v>
      </c>
      <c r="N8787" s="43"/>
    </row>
    <row r="8788" spans="1:14" x14ac:dyDescent="0.3">
      <c r="A8788" s="10" t="s">
        <v>9</v>
      </c>
      <c r="B8788" s="10" t="s">
        <v>150</v>
      </c>
      <c r="C8788" s="10" t="s">
        <v>4779</v>
      </c>
      <c r="D8788" s="10" t="s">
        <v>6918</v>
      </c>
      <c r="E8788" s="11" t="s">
        <v>6919</v>
      </c>
      <c r="F8788" s="10" t="s">
        <v>4741</v>
      </c>
      <c r="G8788" s="11" t="s">
        <v>4742</v>
      </c>
      <c r="H8788" s="42">
        <v>6087.6763000000001</v>
      </c>
      <c r="I8788" s="42">
        <v>38.7316068785235</v>
      </c>
      <c r="J8788" s="42">
        <v>735.80095398570097</v>
      </c>
      <c r="K8788" s="42">
        <v>774.53256086422505</v>
      </c>
      <c r="N8788" s="43"/>
    </row>
    <row r="8789" spans="1:14" x14ac:dyDescent="0.3">
      <c r="A8789" s="10" t="s">
        <v>9</v>
      </c>
      <c r="B8789" s="10" t="s">
        <v>150</v>
      </c>
      <c r="C8789" s="10" t="s">
        <v>4779</v>
      </c>
      <c r="D8789" s="10" t="s">
        <v>6920</v>
      </c>
      <c r="E8789" s="11" t="s">
        <v>6921</v>
      </c>
      <c r="F8789" s="10" t="s">
        <v>416</v>
      </c>
      <c r="G8789" s="11" t="s">
        <v>417</v>
      </c>
      <c r="H8789" s="42">
        <v>214274.0667</v>
      </c>
      <c r="I8789" s="42">
        <v>514.00912543598997</v>
      </c>
      <c r="J8789" s="42">
        <v>41483.952018602198</v>
      </c>
      <c r="K8789" s="42">
        <v>41997.9611440382</v>
      </c>
      <c r="N8789" s="43"/>
    </row>
    <row r="8790" spans="1:14" x14ac:dyDescent="0.3">
      <c r="A8790" s="10" t="s">
        <v>9</v>
      </c>
      <c r="B8790" s="10" t="s">
        <v>150</v>
      </c>
      <c r="C8790" s="10" t="s">
        <v>4779</v>
      </c>
      <c r="D8790" s="10" t="s">
        <v>6920</v>
      </c>
      <c r="E8790" s="11" t="s">
        <v>6921</v>
      </c>
      <c r="F8790" s="10" t="s">
        <v>4731</v>
      </c>
      <c r="G8790" s="11" t="s">
        <v>4732</v>
      </c>
      <c r="H8790" s="42">
        <v>0</v>
      </c>
      <c r="I8790" s="42">
        <v>0</v>
      </c>
      <c r="J8790" s="42">
        <v>0</v>
      </c>
      <c r="K8790" s="42">
        <v>0</v>
      </c>
      <c r="N8790" s="43"/>
    </row>
    <row r="8791" spans="1:14" x14ac:dyDescent="0.3">
      <c r="A8791" s="10" t="s">
        <v>9</v>
      </c>
      <c r="B8791" s="10" t="s">
        <v>150</v>
      </c>
      <c r="C8791" s="10" t="s">
        <v>4779</v>
      </c>
      <c r="D8791" s="10" t="s">
        <v>6920</v>
      </c>
      <c r="E8791" s="11" t="s">
        <v>6921</v>
      </c>
      <c r="F8791" s="10" t="s">
        <v>4786</v>
      </c>
      <c r="G8791" s="11" t="s">
        <v>4787</v>
      </c>
      <c r="H8791" s="42">
        <v>0</v>
      </c>
      <c r="I8791" s="42">
        <v>0</v>
      </c>
      <c r="J8791" s="42">
        <v>0</v>
      </c>
      <c r="K8791" s="42">
        <v>0</v>
      </c>
      <c r="N8791" s="43"/>
    </row>
    <row r="8792" spans="1:14" x14ac:dyDescent="0.3">
      <c r="A8792" s="10" t="s">
        <v>9</v>
      </c>
      <c r="B8792" s="10" t="s">
        <v>150</v>
      </c>
      <c r="C8792" s="10" t="s">
        <v>4779</v>
      </c>
      <c r="D8792" s="10" t="s">
        <v>6920</v>
      </c>
      <c r="E8792" s="11" t="s">
        <v>6921</v>
      </c>
      <c r="F8792" s="10" t="s">
        <v>4788</v>
      </c>
      <c r="G8792" s="11" t="s">
        <v>4789</v>
      </c>
      <c r="H8792" s="42">
        <v>0</v>
      </c>
      <c r="I8792" s="42">
        <v>0</v>
      </c>
      <c r="J8792" s="42">
        <v>0</v>
      </c>
      <c r="K8792" s="42">
        <v>0</v>
      </c>
      <c r="N8792" s="43"/>
    </row>
    <row r="8793" spans="1:14" x14ac:dyDescent="0.3">
      <c r="A8793" s="10" t="s">
        <v>9</v>
      </c>
      <c r="B8793" s="10" t="s">
        <v>150</v>
      </c>
      <c r="C8793" s="10" t="s">
        <v>4779</v>
      </c>
      <c r="D8793" s="10" t="s">
        <v>6920</v>
      </c>
      <c r="E8793" s="11" t="s">
        <v>6921</v>
      </c>
      <c r="F8793" s="10" t="s">
        <v>4741</v>
      </c>
      <c r="G8793" s="11" t="s">
        <v>4742</v>
      </c>
      <c r="H8793" s="42">
        <v>1837.4722999999999</v>
      </c>
      <c r="I8793" s="42">
        <v>4.4078013176592199</v>
      </c>
      <c r="J8793" s="42">
        <v>355.73885622012699</v>
      </c>
      <c r="K8793" s="42">
        <v>360.14665753778598</v>
      </c>
      <c r="N8793" s="43"/>
    </row>
    <row r="8794" spans="1:14" x14ac:dyDescent="0.3">
      <c r="A8794" s="10" t="s">
        <v>9</v>
      </c>
      <c r="B8794" s="10" t="s">
        <v>150</v>
      </c>
      <c r="C8794" s="10" t="s">
        <v>4779</v>
      </c>
      <c r="D8794" s="10" t="s">
        <v>6922</v>
      </c>
      <c r="E8794" s="11" t="s">
        <v>6923</v>
      </c>
      <c r="F8794" s="10" t="s">
        <v>13</v>
      </c>
      <c r="G8794" s="11" t="s">
        <v>415</v>
      </c>
      <c r="H8794" s="42">
        <v>0</v>
      </c>
      <c r="I8794" s="42">
        <v>0</v>
      </c>
      <c r="J8794" s="42">
        <v>0</v>
      </c>
      <c r="K8794" s="42">
        <v>0</v>
      </c>
      <c r="N8794" s="43"/>
    </row>
    <row r="8795" spans="1:14" x14ac:dyDescent="0.3">
      <c r="A8795" s="10" t="s">
        <v>9</v>
      </c>
      <c r="B8795" s="10" t="s">
        <v>150</v>
      </c>
      <c r="C8795" s="10" t="s">
        <v>4779</v>
      </c>
      <c r="D8795" s="10" t="s">
        <v>6922</v>
      </c>
      <c r="E8795" s="11" t="s">
        <v>6923</v>
      </c>
      <c r="F8795" s="10" t="s">
        <v>416</v>
      </c>
      <c r="G8795" s="11" t="s">
        <v>417</v>
      </c>
      <c r="H8795" s="42">
        <v>57432.807200000003</v>
      </c>
      <c r="I8795" s="42">
        <v>271.01707322501699</v>
      </c>
      <c r="J8795" s="42">
        <v>23889.663480970401</v>
      </c>
      <c r="K8795" s="42">
        <v>24160.680554195402</v>
      </c>
      <c r="N8795" s="43"/>
    </row>
    <row r="8796" spans="1:14" x14ac:dyDescent="0.3">
      <c r="A8796" s="10" t="s">
        <v>9</v>
      </c>
      <c r="B8796" s="10" t="s">
        <v>150</v>
      </c>
      <c r="C8796" s="10" t="s">
        <v>4779</v>
      </c>
      <c r="D8796" s="10" t="s">
        <v>6922</v>
      </c>
      <c r="E8796" s="11" t="s">
        <v>6923</v>
      </c>
      <c r="F8796" s="10" t="s">
        <v>4731</v>
      </c>
      <c r="G8796" s="11" t="s">
        <v>4732</v>
      </c>
      <c r="H8796" s="42">
        <v>0</v>
      </c>
      <c r="I8796" s="42">
        <v>0</v>
      </c>
      <c r="J8796" s="42">
        <v>0</v>
      </c>
      <c r="K8796" s="42">
        <v>0</v>
      </c>
      <c r="N8796" s="43"/>
    </row>
    <row r="8797" spans="1:14" x14ac:dyDescent="0.3">
      <c r="A8797" s="10" t="s">
        <v>9</v>
      </c>
      <c r="B8797" s="10" t="s">
        <v>150</v>
      </c>
      <c r="C8797" s="10" t="s">
        <v>4779</v>
      </c>
      <c r="D8797" s="10" t="s">
        <v>6922</v>
      </c>
      <c r="E8797" s="11" t="s">
        <v>6923</v>
      </c>
      <c r="F8797" s="10" t="s">
        <v>4786</v>
      </c>
      <c r="G8797" s="11" t="s">
        <v>4787</v>
      </c>
      <c r="H8797" s="42">
        <v>21965.852900000002</v>
      </c>
      <c r="I8797" s="42">
        <v>103.65366848430899</v>
      </c>
      <c r="J8797" s="42">
        <v>9136.8828878255099</v>
      </c>
      <c r="K8797" s="42">
        <v>9240.5365563098094</v>
      </c>
      <c r="N8797" s="43"/>
    </row>
    <row r="8798" spans="1:14" x14ac:dyDescent="0.3">
      <c r="A8798" s="10" t="s">
        <v>9</v>
      </c>
      <c r="B8798" s="10" t="s">
        <v>150</v>
      </c>
      <c r="C8798" s="10" t="s">
        <v>4779</v>
      </c>
      <c r="D8798" s="10" t="s">
        <v>6922</v>
      </c>
      <c r="E8798" s="11" t="s">
        <v>6923</v>
      </c>
      <c r="F8798" s="10" t="s">
        <v>4788</v>
      </c>
      <c r="G8798" s="11" t="s">
        <v>4789</v>
      </c>
      <c r="H8798" s="42">
        <v>0</v>
      </c>
      <c r="I8798" s="42">
        <v>0</v>
      </c>
      <c r="J8798" s="42">
        <v>0</v>
      </c>
      <c r="K8798" s="42">
        <v>0</v>
      </c>
      <c r="N8798" s="43"/>
    </row>
    <row r="8799" spans="1:14" x14ac:dyDescent="0.3">
      <c r="A8799" s="10" t="s">
        <v>9</v>
      </c>
      <c r="B8799" s="10" t="s">
        <v>150</v>
      </c>
      <c r="C8799" s="10" t="s">
        <v>4779</v>
      </c>
      <c r="D8799" s="10" t="s">
        <v>6922</v>
      </c>
      <c r="E8799" s="11" t="s">
        <v>6923</v>
      </c>
      <c r="F8799" s="10" t="s">
        <v>4741</v>
      </c>
      <c r="G8799" s="11" t="s">
        <v>4742</v>
      </c>
      <c r="H8799" s="42">
        <v>703.62509999999997</v>
      </c>
      <c r="I8799" s="42">
        <v>3.3203045478151201</v>
      </c>
      <c r="J8799" s="42">
        <v>292.67882409674303</v>
      </c>
      <c r="K8799" s="42">
        <v>295.99912864455803</v>
      </c>
      <c r="N8799" s="43"/>
    </row>
    <row r="8800" spans="1:14" x14ac:dyDescent="0.3">
      <c r="A8800" s="10" t="s">
        <v>9</v>
      </c>
      <c r="B8800" s="10" t="s">
        <v>150</v>
      </c>
      <c r="C8800" s="10" t="s">
        <v>4779</v>
      </c>
      <c r="D8800" s="10" t="s">
        <v>6922</v>
      </c>
      <c r="E8800" s="11" t="s">
        <v>6923</v>
      </c>
      <c r="F8800" s="10" t="s">
        <v>4838</v>
      </c>
      <c r="G8800" s="11" t="s">
        <v>4839</v>
      </c>
      <c r="H8800" s="42">
        <v>97422.628100000002</v>
      </c>
      <c r="I8800" s="42">
        <v>344.23710562471399</v>
      </c>
      <c r="J8800" s="42">
        <v>1559.6442035759301</v>
      </c>
      <c r="K8800" s="42">
        <v>1903.8813092006501</v>
      </c>
      <c r="N8800" s="43"/>
    </row>
    <row r="8801" spans="1:14" x14ac:dyDescent="0.3">
      <c r="A8801" s="10" t="s">
        <v>9</v>
      </c>
      <c r="B8801" s="10" t="s">
        <v>150</v>
      </c>
      <c r="C8801" s="10" t="s">
        <v>4779</v>
      </c>
      <c r="D8801" s="10" t="s">
        <v>6922</v>
      </c>
      <c r="E8801" s="11" t="s">
        <v>6923</v>
      </c>
      <c r="F8801" s="10" t="s">
        <v>4840</v>
      </c>
      <c r="G8801" s="11" t="s">
        <v>4841</v>
      </c>
      <c r="H8801" s="42">
        <v>14969.22</v>
      </c>
      <c r="I8801" s="42">
        <v>52.892855020422097</v>
      </c>
      <c r="J8801" s="42">
        <v>239.643064025521</v>
      </c>
      <c r="K8801" s="42">
        <v>292.53591904594299</v>
      </c>
      <c r="N8801" s="43"/>
    </row>
    <row r="8802" spans="1:14" x14ac:dyDescent="0.3">
      <c r="A8802" s="10" t="s">
        <v>9</v>
      </c>
      <c r="B8802" s="10" t="s">
        <v>150</v>
      </c>
      <c r="C8802" s="10" t="s">
        <v>11</v>
      </c>
      <c r="D8802" s="10" t="s">
        <v>149</v>
      </c>
      <c r="E8802" s="11" t="s">
        <v>546</v>
      </c>
      <c r="F8802" s="10" t="s">
        <v>13</v>
      </c>
      <c r="G8802" s="11" t="s">
        <v>415</v>
      </c>
      <c r="H8802" s="42">
        <v>0</v>
      </c>
      <c r="I8802" s="42">
        <v>0</v>
      </c>
      <c r="J8802" s="42">
        <v>0</v>
      </c>
      <c r="K8802" s="42">
        <v>0</v>
      </c>
      <c r="N8802" s="43"/>
    </row>
    <row r="8803" spans="1:14" x14ac:dyDescent="0.3">
      <c r="A8803" s="10" t="s">
        <v>9</v>
      </c>
      <c r="B8803" s="10" t="s">
        <v>150</v>
      </c>
      <c r="C8803" s="10" t="s">
        <v>11</v>
      </c>
      <c r="D8803" s="10" t="s">
        <v>149</v>
      </c>
      <c r="E8803" s="11" t="s">
        <v>546</v>
      </c>
      <c r="F8803" s="10" t="s">
        <v>15</v>
      </c>
      <c r="G8803" s="11" t="s">
        <v>418</v>
      </c>
      <c r="H8803" s="42">
        <v>303653.88709999999</v>
      </c>
      <c r="I8803" s="42">
        <v>809.74076991838103</v>
      </c>
      <c r="J8803" s="42">
        <v>0</v>
      </c>
      <c r="K8803" s="42">
        <v>809.74076991838103</v>
      </c>
      <c r="N8803" s="43"/>
    </row>
    <row r="8804" spans="1:14" x14ac:dyDescent="0.3">
      <c r="A8804" s="10" t="s">
        <v>9</v>
      </c>
      <c r="B8804" s="10" t="s">
        <v>150</v>
      </c>
      <c r="C8804" s="10" t="s">
        <v>11</v>
      </c>
      <c r="D8804" s="10" t="s">
        <v>149</v>
      </c>
      <c r="E8804" s="11" t="s">
        <v>546</v>
      </c>
      <c r="F8804" s="10" t="s">
        <v>16</v>
      </c>
      <c r="G8804" s="11" t="s">
        <v>426</v>
      </c>
      <c r="H8804" s="42">
        <v>0</v>
      </c>
      <c r="I8804" s="42">
        <v>0</v>
      </c>
      <c r="J8804" s="42">
        <v>0</v>
      </c>
      <c r="K8804" s="42">
        <v>0</v>
      </c>
      <c r="N8804" s="43"/>
    </row>
    <row r="8805" spans="1:14" x14ac:dyDescent="0.3">
      <c r="A8805" s="10" t="s">
        <v>9</v>
      </c>
      <c r="B8805" s="10" t="s">
        <v>150</v>
      </c>
      <c r="C8805" s="10" t="s">
        <v>11</v>
      </c>
      <c r="D8805" s="10" t="s">
        <v>149</v>
      </c>
      <c r="E8805" s="11" t="s">
        <v>546</v>
      </c>
      <c r="F8805" s="10" t="s">
        <v>17</v>
      </c>
      <c r="G8805" s="11" t="s">
        <v>4798</v>
      </c>
      <c r="H8805" s="42">
        <v>0</v>
      </c>
      <c r="I8805" s="42">
        <v>0</v>
      </c>
      <c r="J8805" s="42">
        <v>0</v>
      </c>
      <c r="K8805" s="42">
        <v>0</v>
      </c>
      <c r="N8805" s="43"/>
    </row>
    <row r="8806" spans="1:14" x14ac:dyDescent="0.3">
      <c r="A8806" s="10" t="s">
        <v>9</v>
      </c>
      <c r="B8806" s="10" t="s">
        <v>150</v>
      </c>
      <c r="C8806" s="10" t="s">
        <v>11</v>
      </c>
      <c r="D8806" s="10" t="s">
        <v>149</v>
      </c>
      <c r="E8806" s="11" t="s">
        <v>546</v>
      </c>
      <c r="F8806" s="10" t="s">
        <v>18</v>
      </c>
      <c r="G8806" s="11" t="s">
        <v>4799</v>
      </c>
      <c r="H8806" s="42">
        <v>904915.78989999997</v>
      </c>
      <c r="I8806" s="42">
        <v>2413.1000445502</v>
      </c>
      <c r="J8806" s="42">
        <v>4623.0519304509698</v>
      </c>
      <c r="K8806" s="42">
        <v>7036.1519750011603</v>
      </c>
      <c r="N8806" s="43"/>
    </row>
    <row r="8807" spans="1:14" x14ac:dyDescent="0.3">
      <c r="A8807" s="10" t="s">
        <v>9</v>
      </c>
      <c r="B8807" s="10" t="s">
        <v>150</v>
      </c>
      <c r="C8807" s="10" t="s">
        <v>11</v>
      </c>
      <c r="D8807" s="10" t="s">
        <v>271</v>
      </c>
      <c r="E8807" s="11" t="s">
        <v>674</v>
      </c>
      <c r="F8807" s="10" t="s">
        <v>13</v>
      </c>
      <c r="G8807" s="11" t="s">
        <v>415</v>
      </c>
      <c r="H8807" s="42">
        <v>0</v>
      </c>
      <c r="I8807" s="42">
        <v>0</v>
      </c>
      <c r="J8807" s="42">
        <v>0</v>
      </c>
      <c r="K8807" s="42">
        <v>0</v>
      </c>
      <c r="N8807" s="43"/>
    </row>
    <row r="8808" spans="1:14" x14ac:dyDescent="0.3">
      <c r="A8808" s="10" t="s">
        <v>9</v>
      </c>
      <c r="B8808" s="10" t="s">
        <v>150</v>
      </c>
      <c r="C8808" s="10" t="s">
        <v>11</v>
      </c>
      <c r="D8808" s="10" t="s">
        <v>271</v>
      </c>
      <c r="E8808" s="11" t="s">
        <v>674</v>
      </c>
      <c r="F8808" s="10" t="s">
        <v>15</v>
      </c>
      <c r="G8808" s="11" t="s">
        <v>418</v>
      </c>
      <c r="H8808" s="42">
        <v>427779.8444</v>
      </c>
      <c r="I8808" s="42">
        <v>842.32710734667205</v>
      </c>
      <c r="J8808" s="42">
        <v>0</v>
      </c>
      <c r="K8808" s="42">
        <v>842.32710734667205</v>
      </c>
      <c r="N8808" s="43"/>
    </row>
    <row r="8809" spans="1:14" x14ac:dyDescent="0.3">
      <c r="A8809" s="10" t="s">
        <v>9</v>
      </c>
      <c r="B8809" s="10" t="s">
        <v>150</v>
      </c>
      <c r="C8809" s="10" t="s">
        <v>11</v>
      </c>
      <c r="D8809" s="10" t="s">
        <v>271</v>
      </c>
      <c r="E8809" s="11" t="s">
        <v>674</v>
      </c>
      <c r="F8809" s="10" t="s">
        <v>17</v>
      </c>
      <c r="G8809" s="11" t="s">
        <v>4798</v>
      </c>
      <c r="H8809" s="42">
        <v>0</v>
      </c>
      <c r="I8809" s="42">
        <v>0</v>
      </c>
      <c r="J8809" s="42">
        <v>0</v>
      </c>
      <c r="K8809" s="42">
        <v>0</v>
      </c>
      <c r="N8809" s="43"/>
    </row>
    <row r="8810" spans="1:14" x14ac:dyDescent="0.3">
      <c r="A8810" s="10" t="s">
        <v>9</v>
      </c>
      <c r="B8810" s="10" t="s">
        <v>150</v>
      </c>
      <c r="C8810" s="10" t="s">
        <v>11</v>
      </c>
      <c r="D8810" s="10" t="s">
        <v>271</v>
      </c>
      <c r="E8810" s="11" t="s">
        <v>674</v>
      </c>
      <c r="F8810" s="10" t="s">
        <v>18</v>
      </c>
      <c r="G8810" s="11" t="s">
        <v>4799</v>
      </c>
      <c r="H8810" s="42">
        <v>1115757.7211</v>
      </c>
      <c r="I8810" s="42">
        <v>2197.0015326529301</v>
      </c>
      <c r="J8810" s="42">
        <v>21917.6167650932</v>
      </c>
      <c r="K8810" s="42">
        <v>24114.618297746099</v>
      </c>
      <c r="N8810" s="43"/>
    </row>
    <row r="8811" spans="1:14" x14ac:dyDescent="0.3">
      <c r="A8811" s="10" t="s">
        <v>9</v>
      </c>
      <c r="B8811" s="10" t="s">
        <v>150</v>
      </c>
      <c r="C8811" s="10" t="s">
        <v>11</v>
      </c>
      <c r="D8811" s="10" t="s">
        <v>269</v>
      </c>
      <c r="E8811" s="11" t="s">
        <v>675</v>
      </c>
      <c r="F8811" s="10" t="s">
        <v>15</v>
      </c>
      <c r="G8811" s="11" t="s">
        <v>418</v>
      </c>
      <c r="H8811" s="42">
        <v>767082.51260000002</v>
      </c>
      <c r="I8811" s="42">
        <v>2988.7563398266698</v>
      </c>
      <c r="J8811" s="42">
        <v>0</v>
      </c>
      <c r="K8811" s="42">
        <v>2988.7563398266698</v>
      </c>
      <c r="N8811" s="43"/>
    </row>
    <row r="8812" spans="1:14" x14ac:dyDescent="0.3">
      <c r="A8812" s="10" t="s">
        <v>9</v>
      </c>
      <c r="B8812" s="10" t="s">
        <v>150</v>
      </c>
      <c r="C8812" s="10" t="s">
        <v>11</v>
      </c>
      <c r="D8812" s="10" t="s">
        <v>269</v>
      </c>
      <c r="E8812" s="11" t="s">
        <v>675</v>
      </c>
      <c r="F8812" s="10" t="s">
        <v>16</v>
      </c>
      <c r="G8812" s="11" t="s">
        <v>426</v>
      </c>
      <c r="H8812" s="42">
        <v>126464.9546</v>
      </c>
      <c r="I8812" s="42">
        <v>492.74091007953302</v>
      </c>
      <c r="J8812" s="42">
        <v>0</v>
      </c>
      <c r="K8812" s="42">
        <v>492.74091007953302</v>
      </c>
      <c r="N8812" s="43"/>
    </row>
    <row r="8813" spans="1:14" x14ac:dyDescent="0.3">
      <c r="A8813" s="10" t="s">
        <v>9</v>
      </c>
      <c r="B8813" s="10" t="s">
        <v>150</v>
      </c>
      <c r="C8813" s="10" t="s">
        <v>11</v>
      </c>
      <c r="D8813" s="10" t="s">
        <v>269</v>
      </c>
      <c r="E8813" s="11" t="s">
        <v>675</v>
      </c>
      <c r="F8813" s="10" t="s">
        <v>17</v>
      </c>
      <c r="G8813" s="11" t="s">
        <v>4798</v>
      </c>
      <c r="H8813" s="42">
        <v>0</v>
      </c>
      <c r="I8813" s="42">
        <v>0</v>
      </c>
      <c r="J8813" s="42">
        <v>0</v>
      </c>
      <c r="K8813" s="42">
        <v>0</v>
      </c>
      <c r="N8813" s="43"/>
    </row>
    <row r="8814" spans="1:14" x14ac:dyDescent="0.3">
      <c r="A8814" s="10" t="s">
        <v>9</v>
      </c>
      <c r="B8814" s="10" t="s">
        <v>150</v>
      </c>
      <c r="C8814" s="10" t="s">
        <v>11</v>
      </c>
      <c r="D8814" s="10" t="s">
        <v>269</v>
      </c>
      <c r="E8814" s="11" t="s">
        <v>675</v>
      </c>
      <c r="F8814" s="10" t="s">
        <v>18</v>
      </c>
      <c r="G8814" s="11" t="s">
        <v>4799</v>
      </c>
      <c r="H8814" s="42">
        <v>1700435.3426999999</v>
      </c>
      <c r="I8814" s="42">
        <v>6625.3458106103699</v>
      </c>
      <c r="J8814" s="42">
        <v>97351.765468785103</v>
      </c>
      <c r="K8814" s="42">
        <v>103977.111279395</v>
      </c>
      <c r="N8814" s="43"/>
    </row>
    <row r="8815" spans="1:14" x14ac:dyDescent="0.3">
      <c r="A8815" s="10" t="s">
        <v>9</v>
      </c>
      <c r="B8815" s="10" t="s">
        <v>150</v>
      </c>
      <c r="C8815" s="10" t="s">
        <v>11</v>
      </c>
      <c r="D8815" s="10" t="s">
        <v>270</v>
      </c>
      <c r="E8815" s="11" t="s">
        <v>676</v>
      </c>
      <c r="F8815" s="10" t="s">
        <v>13</v>
      </c>
      <c r="G8815" s="11" t="s">
        <v>415</v>
      </c>
      <c r="H8815" s="42">
        <v>0</v>
      </c>
      <c r="I8815" s="42">
        <v>0</v>
      </c>
      <c r="J8815" s="42">
        <v>0</v>
      </c>
      <c r="K8815" s="42">
        <v>0</v>
      </c>
      <c r="N8815" s="43"/>
    </row>
    <row r="8816" spans="1:14" x14ac:dyDescent="0.3">
      <c r="A8816" s="10" t="s">
        <v>9</v>
      </c>
      <c r="B8816" s="10" t="s">
        <v>150</v>
      </c>
      <c r="C8816" s="10" t="s">
        <v>11</v>
      </c>
      <c r="D8816" s="10" t="s">
        <v>270</v>
      </c>
      <c r="E8816" s="11" t="s">
        <v>676</v>
      </c>
      <c r="F8816" s="10" t="s">
        <v>15</v>
      </c>
      <c r="G8816" s="11" t="s">
        <v>418</v>
      </c>
      <c r="H8816" s="42">
        <v>1278587.8881999999</v>
      </c>
      <c r="I8816" s="42">
        <v>5043.9796461147098</v>
      </c>
      <c r="J8816" s="42">
        <v>0</v>
      </c>
      <c r="K8816" s="42">
        <v>5043.9796461147098</v>
      </c>
      <c r="N8816" s="43"/>
    </row>
    <row r="8817" spans="1:14" x14ac:dyDescent="0.3">
      <c r="A8817" s="10" t="s">
        <v>9</v>
      </c>
      <c r="B8817" s="10" t="s">
        <v>150</v>
      </c>
      <c r="C8817" s="10" t="s">
        <v>11</v>
      </c>
      <c r="D8817" s="10" t="s">
        <v>270</v>
      </c>
      <c r="E8817" s="11" t="s">
        <v>676</v>
      </c>
      <c r="F8817" s="10" t="s">
        <v>16</v>
      </c>
      <c r="G8817" s="11" t="s">
        <v>426</v>
      </c>
      <c r="H8817" s="42">
        <v>37616.815699999999</v>
      </c>
      <c r="I8817" s="42">
        <v>148.39687941136</v>
      </c>
      <c r="J8817" s="42">
        <v>0</v>
      </c>
      <c r="K8817" s="42">
        <v>148.39687941136</v>
      </c>
      <c r="N8817" s="43"/>
    </row>
    <row r="8818" spans="1:14" x14ac:dyDescent="0.3">
      <c r="A8818" s="10" t="s">
        <v>9</v>
      </c>
      <c r="B8818" s="10" t="s">
        <v>150</v>
      </c>
      <c r="C8818" s="10" t="s">
        <v>11</v>
      </c>
      <c r="D8818" s="10" t="s">
        <v>270</v>
      </c>
      <c r="E8818" s="11" t="s">
        <v>676</v>
      </c>
      <c r="F8818" s="10" t="s">
        <v>17</v>
      </c>
      <c r="G8818" s="11" t="s">
        <v>4798</v>
      </c>
      <c r="H8818" s="42">
        <v>0</v>
      </c>
      <c r="I8818" s="42">
        <v>0</v>
      </c>
      <c r="J8818" s="42">
        <v>0</v>
      </c>
      <c r="K8818" s="42">
        <v>0</v>
      </c>
      <c r="N8818" s="43"/>
    </row>
    <row r="8819" spans="1:14" x14ac:dyDescent="0.3">
      <c r="A8819" s="10" t="s">
        <v>9</v>
      </c>
      <c r="B8819" s="10" t="s">
        <v>150</v>
      </c>
      <c r="C8819" s="10" t="s">
        <v>11</v>
      </c>
      <c r="D8819" s="10" t="s">
        <v>270</v>
      </c>
      <c r="E8819" s="11" t="s">
        <v>676</v>
      </c>
      <c r="F8819" s="10" t="s">
        <v>18</v>
      </c>
      <c r="G8819" s="11" t="s">
        <v>4799</v>
      </c>
      <c r="H8819" s="42">
        <v>2818190.4158000001</v>
      </c>
      <c r="I8819" s="42">
        <v>11117.651924879699</v>
      </c>
      <c r="J8819" s="42">
        <v>433170.081954105</v>
      </c>
      <c r="K8819" s="42">
        <v>444287.733878984</v>
      </c>
      <c r="N8819" s="43"/>
    </row>
    <row r="8820" spans="1:14" x14ac:dyDescent="0.3">
      <c r="A8820" s="10" t="s">
        <v>9</v>
      </c>
      <c r="B8820" s="10" t="s">
        <v>150</v>
      </c>
      <c r="C8820" s="10" t="s">
        <v>11</v>
      </c>
      <c r="D8820" s="10" t="s">
        <v>272</v>
      </c>
      <c r="E8820" s="11" t="s">
        <v>677</v>
      </c>
      <c r="F8820" s="10" t="s">
        <v>13</v>
      </c>
      <c r="G8820" s="11" t="s">
        <v>415</v>
      </c>
      <c r="H8820" s="42">
        <v>0</v>
      </c>
      <c r="I8820" s="42">
        <v>0</v>
      </c>
      <c r="J8820" s="42">
        <v>0</v>
      </c>
      <c r="K8820" s="42">
        <v>0</v>
      </c>
      <c r="N8820" s="43"/>
    </row>
    <row r="8821" spans="1:14" x14ac:dyDescent="0.3">
      <c r="A8821" s="10" t="s">
        <v>9</v>
      </c>
      <c r="B8821" s="10" t="s">
        <v>150</v>
      </c>
      <c r="C8821" s="10" t="s">
        <v>11</v>
      </c>
      <c r="D8821" s="10" t="s">
        <v>272</v>
      </c>
      <c r="E8821" s="11" t="s">
        <v>677</v>
      </c>
      <c r="F8821" s="10" t="s">
        <v>15</v>
      </c>
      <c r="G8821" s="11" t="s">
        <v>418</v>
      </c>
      <c r="H8821" s="42">
        <v>916960.47439999995</v>
      </c>
      <c r="I8821" s="42">
        <v>2686.82210437405</v>
      </c>
      <c r="J8821" s="42">
        <v>0</v>
      </c>
      <c r="K8821" s="42">
        <v>2686.82210437405</v>
      </c>
      <c r="N8821" s="43"/>
    </row>
    <row r="8822" spans="1:14" x14ac:dyDescent="0.3">
      <c r="A8822" s="10" t="s">
        <v>9</v>
      </c>
      <c r="B8822" s="10" t="s">
        <v>150</v>
      </c>
      <c r="C8822" s="10" t="s">
        <v>11</v>
      </c>
      <c r="D8822" s="10" t="s">
        <v>272</v>
      </c>
      <c r="E8822" s="11" t="s">
        <v>677</v>
      </c>
      <c r="F8822" s="10" t="s">
        <v>17</v>
      </c>
      <c r="G8822" s="11" t="s">
        <v>4798</v>
      </c>
      <c r="H8822" s="42">
        <v>0</v>
      </c>
      <c r="I8822" s="42">
        <v>0</v>
      </c>
      <c r="J8822" s="42">
        <v>0</v>
      </c>
      <c r="K8822" s="42">
        <v>0</v>
      </c>
      <c r="N8822" s="43"/>
    </row>
    <row r="8823" spans="1:14" x14ac:dyDescent="0.3">
      <c r="A8823" s="10" t="s">
        <v>9</v>
      </c>
      <c r="B8823" s="10" t="s">
        <v>150</v>
      </c>
      <c r="C8823" s="10" t="s">
        <v>11</v>
      </c>
      <c r="D8823" s="10" t="s">
        <v>272</v>
      </c>
      <c r="E8823" s="11" t="s">
        <v>677</v>
      </c>
      <c r="F8823" s="10" t="s">
        <v>18</v>
      </c>
      <c r="G8823" s="11" t="s">
        <v>4799</v>
      </c>
      <c r="H8823" s="42">
        <v>1471766.3640000001</v>
      </c>
      <c r="I8823" s="42">
        <v>4312.4807554733397</v>
      </c>
      <c r="J8823" s="42">
        <v>429628.395942659</v>
      </c>
      <c r="K8823" s="42">
        <v>433940.87669813202</v>
      </c>
      <c r="N8823" s="43"/>
    </row>
    <row r="8824" spans="1:14" x14ac:dyDescent="0.3">
      <c r="A8824" s="10" t="s">
        <v>9</v>
      </c>
      <c r="B8824" s="10" t="s">
        <v>150</v>
      </c>
      <c r="C8824" s="10" t="s">
        <v>4800</v>
      </c>
      <c r="D8824" s="10" t="s">
        <v>6924</v>
      </c>
      <c r="E8824" s="11" t="s">
        <v>6925</v>
      </c>
      <c r="F8824" s="10" t="s">
        <v>416</v>
      </c>
      <c r="G8824" s="11" t="s">
        <v>417</v>
      </c>
      <c r="H8824" s="42">
        <v>38951.880400000002</v>
      </c>
      <c r="I8824" s="42">
        <v>353.63758405183398</v>
      </c>
      <c r="J8824" s="42">
        <v>9237.1212083567207</v>
      </c>
      <c r="K8824" s="42">
        <v>9590.7587924085492</v>
      </c>
      <c r="N8824" s="43"/>
    </row>
    <row r="8825" spans="1:14" x14ac:dyDescent="0.3">
      <c r="A8825" s="10" t="s">
        <v>9</v>
      </c>
      <c r="B8825" s="10" t="s">
        <v>150</v>
      </c>
      <c r="C8825" s="10" t="s">
        <v>4800</v>
      </c>
      <c r="D8825" s="10" t="s">
        <v>6926</v>
      </c>
      <c r="E8825" s="11" t="s">
        <v>6927</v>
      </c>
      <c r="F8825" s="10" t="s">
        <v>13</v>
      </c>
      <c r="G8825" s="11" t="s">
        <v>415</v>
      </c>
      <c r="H8825" s="42">
        <v>0</v>
      </c>
      <c r="I8825" s="42">
        <v>0</v>
      </c>
      <c r="J8825" s="42">
        <v>0</v>
      </c>
      <c r="K8825" s="42">
        <v>0</v>
      </c>
      <c r="N8825" s="43"/>
    </row>
    <row r="8826" spans="1:14" x14ac:dyDescent="0.3">
      <c r="A8826" s="10" t="s">
        <v>9</v>
      </c>
      <c r="B8826" s="10" t="s">
        <v>150</v>
      </c>
      <c r="C8826" s="10" t="s">
        <v>4800</v>
      </c>
      <c r="D8826" s="10" t="s">
        <v>6926</v>
      </c>
      <c r="E8826" s="11" t="s">
        <v>6927</v>
      </c>
      <c r="F8826" s="10" t="s">
        <v>416</v>
      </c>
      <c r="G8826" s="11" t="s">
        <v>417</v>
      </c>
      <c r="H8826" s="42">
        <v>22951.4941</v>
      </c>
      <c r="I8826" s="42">
        <v>55.056953881927399</v>
      </c>
      <c r="J8826" s="42">
        <v>4443.4620322955698</v>
      </c>
      <c r="K8826" s="42">
        <v>4498.5189861774998</v>
      </c>
      <c r="N8826" s="43"/>
    </row>
    <row r="8827" spans="1:14" x14ac:dyDescent="0.3">
      <c r="A8827" s="10" t="s">
        <v>9</v>
      </c>
      <c r="B8827" s="10" t="s">
        <v>150</v>
      </c>
      <c r="C8827" s="10" t="s">
        <v>4800</v>
      </c>
      <c r="D8827" s="10" t="s">
        <v>6928</v>
      </c>
      <c r="E8827" s="11" t="s">
        <v>6929</v>
      </c>
      <c r="F8827" s="10" t="s">
        <v>416</v>
      </c>
      <c r="G8827" s="11" t="s">
        <v>417</v>
      </c>
      <c r="H8827" s="42">
        <v>190206.22140000001</v>
      </c>
      <c r="I8827" s="42">
        <v>361.25538662033</v>
      </c>
      <c r="J8827" s="42">
        <v>93070.484022589095</v>
      </c>
      <c r="K8827" s="42">
        <v>93431.739409209404</v>
      </c>
      <c r="N8827" s="43"/>
    </row>
    <row r="8828" spans="1:14" x14ac:dyDescent="0.3">
      <c r="A8828" s="10" t="s">
        <v>9</v>
      </c>
      <c r="B8828" s="10" t="s">
        <v>150</v>
      </c>
      <c r="C8828" s="10" t="s">
        <v>4800</v>
      </c>
      <c r="D8828" s="10" t="s">
        <v>6930</v>
      </c>
      <c r="E8828" s="11" t="s">
        <v>6931</v>
      </c>
      <c r="F8828" s="10" t="s">
        <v>13</v>
      </c>
      <c r="G8828" s="11" t="s">
        <v>415</v>
      </c>
      <c r="H8828" s="42">
        <v>0</v>
      </c>
      <c r="I8828" s="42">
        <v>0</v>
      </c>
      <c r="J8828" s="42">
        <v>0</v>
      </c>
      <c r="K8828" s="42">
        <v>0</v>
      </c>
      <c r="N8828" s="43"/>
    </row>
    <row r="8829" spans="1:14" x14ac:dyDescent="0.3">
      <c r="A8829" s="10" t="s">
        <v>9</v>
      </c>
      <c r="B8829" s="10" t="s">
        <v>150</v>
      </c>
      <c r="C8829" s="10" t="s">
        <v>4800</v>
      </c>
      <c r="D8829" s="10" t="s">
        <v>6930</v>
      </c>
      <c r="E8829" s="11" t="s">
        <v>6931</v>
      </c>
      <c r="F8829" s="10" t="s">
        <v>416</v>
      </c>
      <c r="G8829" s="11" t="s">
        <v>417</v>
      </c>
      <c r="H8829" s="42">
        <v>349944.38760000002</v>
      </c>
      <c r="I8829" s="42">
        <v>1486.5450333451899</v>
      </c>
      <c r="J8829" s="42">
        <v>39555.237532102503</v>
      </c>
      <c r="K8829" s="42">
        <v>41041.782565447698</v>
      </c>
      <c r="N8829" s="43"/>
    </row>
    <row r="8830" spans="1:14" x14ac:dyDescent="0.3">
      <c r="A8830" s="10" t="s">
        <v>9</v>
      </c>
      <c r="B8830" s="10" t="s">
        <v>150</v>
      </c>
      <c r="C8830" s="10" t="s">
        <v>4800</v>
      </c>
      <c r="D8830" s="10" t="s">
        <v>6930</v>
      </c>
      <c r="E8830" s="11" t="s">
        <v>6931</v>
      </c>
      <c r="F8830" s="10" t="s">
        <v>4802</v>
      </c>
      <c r="G8830" s="11" t="s">
        <v>4803</v>
      </c>
      <c r="H8830" s="42">
        <v>0</v>
      </c>
      <c r="I8830" s="42">
        <v>0</v>
      </c>
      <c r="J8830" s="42">
        <v>0</v>
      </c>
      <c r="K8830" s="42">
        <v>0</v>
      </c>
      <c r="N8830" s="43"/>
    </row>
    <row r="8831" spans="1:14" x14ac:dyDescent="0.3">
      <c r="A8831" s="10" t="s">
        <v>9</v>
      </c>
      <c r="B8831" s="10" t="s">
        <v>150</v>
      </c>
      <c r="C8831" s="10" t="s">
        <v>4800</v>
      </c>
      <c r="D8831" s="10" t="s">
        <v>6932</v>
      </c>
      <c r="E8831" s="11" t="s">
        <v>6933</v>
      </c>
      <c r="F8831" s="10" t="s">
        <v>13</v>
      </c>
      <c r="G8831" s="11" t="s">
        <v>415</v>
      </c>
      <c r="H8831" s="42">
        <v>0</v>
      </c>
      <c r="I8831" s="42">
        <v>0</v>
      </c>
      <c r="J8831" s="42">
        <v>0</v>
      </c>
      <c r="K8831" s="42">
        <v>0</v>
      </c>
      <c r="N8831" s="43"/>
    </row>
    <row r="8832" spans="1:14" x14ac:dyDescent="0.3">
      <c r="A8832" s="10" t="s">
        <v>9</v>
      </c>
      <c r="B8832" s="10" t="s">
        <v>150</v>
      </c>
      <c r="C8832" s="10" t="s">
        <v>4800</v>
      </c>
      <c r="D8832" s="10" t="s">
        <v>6932</v>
      </c>
      <c r="E8832" s="11" t="s">
        <v>6933</v>
      </c>
      <c r="F8832" s="10" t="s">
        <v>416</v>
      </c>
      <c r="G8832" s="11" t="s">
        <v>417</v>
      </c>
      <c r="H8832" s="42">
        <v>74122.327399999995</v>
      </c>
      <c r="I8832" s="42">
        <v>164.666924417601</v>
      </c>
      <c r="J8832" s="42">
        <v>1745.9748675777701</v>
      </c>
      <c r="K8832" s="42">
        <v>1910.6417919953701</v>
      </c>
      <c r="N8832" s="43"/>
    </row>
    <row r="8833" spans="1:14" x14ac:dyDescent="0.3">
      <c r="A8833" s="10" t="s">
        <v>9</v>
      </c>
      <c r="B8833" s="10" t="s">
        <v>150</v>
      </c>
      <c r="C8833" s="10" t="s">
        <v>4806</v>
      </c>
      <c r="D8833" s="10" t="s">
        <v>6934</v>
      </c>
      <c r="E8833" s="11" t="s">
        <v>6935</v>
      </c>
      <c r="F8833" s="10" t="s">
        <v>4809</v>
      </c>
      <c r="G8833" s="11" t="s">
        <v>4810</v>
      </c>
      <c r="H8833" s="42">
        <v>0</v>
      </c>
      <c r="I8833" s="42">
        <v>0</v>
      </c>
      <c r="J8833" s="42">
        <v>0</v>
      </c>
      <c r="K8833" s="42">
        <v>0</v>
      </c>
      <c r="N8833" s="43"/>
    </row>
    <row r="8834" spans="1:14" x14ac:dyDescent="0.3">
      <c r="A8834" s="10" t="s">
        <v>9</v>
      </c>
      <c r="B8834" s="10" t="s">
        <v>107</v>
      </c>
      <c r="C8834" s="10" t="s">
        <v>4722</v>
      </c>
      <c r="D8834" s="10" t="s">
        <v>4723</v>
      </c>
      <c r="E8834" s="11" t="s">
        <v>6936</v>
      </c>
      <c r="F8834" s="10" t="s">
        <v>416</v>
      </c>
      <c r="G8834" s="11" t="s">
        <v>417</v>
      </c>
      <c r="H8834" s="42">
        <v>3026486.2754000002</v>
      </c>
      <c r="I8834" s="42">
        <v>6534.18414078346</v>
      </c>
      <c r="J8834" s="42">
        <v>9890.4285610435509</v>
      </c>
      <c r="K8834" s="42">
        <v>16424.612701827002</v>
      </c>
      <c r="N8834" s="43"/>
    </row>
    <row r="8835" spans="1:14" x14ac:dyDescent="0.3">
      <c r="A8835" s="10" t="s">
        <v>9</v>
      </c>
      <c r="B8835" s="10" t="s">
        <v>107</v>
      </c>
      <c r="C8835" s="10" t="s">
        <v>4722</v>
      </c>
      <c r="D8835" s="10" t="s">
        <v>4723</v>
      </c>
      <c r="E8835" s="11" t="s">
        <v>6936</v>
      </c>
      <c r="F8835" s="10" t="s">
        <v>4725</v>
      </c>
      <c r="G8835" s="11" t="s">
        <v>4726</v>
      </c>
      <c r="H8835" s="42">
        <v>216649.3884</v>
      </c>
      <c r="I8835" s="42">
        <v>467.74604936206299</v>
      </c>
      <c r="J8835" s="42">
        <v>708.00099694942901</v>
      </c>
      <c r="K8835" s="42">
        <v>1175.7470463114901</v>
      </c>
      <c r="N8835" s="43"/>
    </row>
    <row r="8836" spans="1:14" x14ac:dyDescent="0.3">
      <c r="A8836" s="10" t="s">
        <v>9</v>
      </c>
      <c r="B8836" s="10" t="s">
        <v>107</v>
      </c>
      <c r="C8836" s="10" t="s">
        <v>4722</v>
      </c>
      <c r="D8836" s="10" t="s">
        <v>4723</v>
      </c>
      <c r="E8836" s="11" t="s">
        <v>6936</v>
      </c>
      <c r="F8836" s="10" t="s">
        <v>4729</v>
      </c>
      <c r="G8836" s="11" t="s">
        <v>4730</v>
      </c>
      <c r="H8836" s="42">
        <v>0</v>
      </c>
      <c r="I8836" s="42">
        <v>0</v>
      </c>
      <c r="J8836" s="42">
        <v>0</v>
      </c>
      <c r="K8836" s="42">
        <v>0</v>
      </c>
      <c r="N8836" s="43"/>
    </row>
    <row r="8837" spans="1:14" x14ac:dyDescent="0.3">
      <c r="A8837" s="10" t="s">
        <v>9</v>
      </c>
      <c r="B8837" s="10" t="s">
        <v>107</v>
      </c>
      <c r="C8837" s="10" t="s">
        <v>4722</v>
      </c>
      <c r="D8837" s="10" t="s">
        <v>4723</v>
      </c>
      <c r="E8837" s="11" t="s">
        <v>6936</v>
      </c>
      <c r="F8837" s="10" t="s">
        <v>4731</v>
      </c>
      <c r="G8837" s="11" t="s">
        <v>4732</v>
      </c>
      <c r="H8837" s="42">
        <v>0</v>
      </c>
      <c r="I8837" s="42">
        <v>0</v>
      </c>
      <c r="J8837" s="42">
        <v>0</v>
      </c>
      <c r="K8837" s="42">
        <v>0</v>
      </c>
      <c r="N8837" s="43"/>
    </row>
    <row r="8838" spans="1:14" x14ac:dyDescent="0.3">
      <c r="A8838" s="10" t="s">
        <v>9</v>
      </c>
      <c r="B8838" s="10" t="s">
        <v>107</v>
      </c>
      <c r="C8838" s="10" t="s">
        <v>4722</v>
      </c>
      <c r="D8838" s="10" t="s">
        <v>4723</v>
      </c>
      <c r="E8838" s="11" t="s">
        <v>6936</v>
      </c>
      <c r="F8838" s="10" t="s">
        <v>4733</v>
      </c>
      <c r="G8838" s="11" t="s">
        <v>4734</v>
      </c>
      <c r="H8838" s="42">
        <v>528413.14280000003</v>
      </c>
      <c r="I8838" s="42">
        <v>1140.8440228342999</v>
      </c>
      <c r="J8838" s="42">
        <v>1726.83169987666</v>
      </c>
      <c r="K8838" s="42">
        <v>2867.6757227109601</v>
      </c>
      <c r="N8838" s="43"/>
    </row>
    <row r="8839" spans="1:14" x14ac:dyDescent="0.3">
      <c r="A8839" s="10" t="s">
        <v>9</v>
      </c>
      <c r="B8839" s="10" t="s">
        <v>107</v>
      </c>
      <c r="C8839" s="10" t="s">
        <v>4722</v>
      </c>
      <c r="D8839" s="10" t="s">
        <v>4723</v>
      </c>
      <c r="E8839" s="11" t="s">
        <v>6936</v>
      </c>
      <c r="F8839" s="10" t="s">
        <v>4735</v>
      </c>
      <c r="G8839" s="11" t="s">
        <v>4736</v>
      </c>
      <c r="H8839" s="42">
        <v>228538.6845</v>
      </c>
      <c r="I8839" s="42">
        <v>493.41503987583502</v>
      </c>
      <c r="J8839" s="42">
        <v>746.85471019665397</v>
      </c>
      <c r="K8839" s="42">
        <v>1240.2697500724901</v>
      </c>
      <c r="N8839" s="43"/>
    </row>
    <row r="8840" spans="1:14" x14ac:dyDescent="0.3">
      <c r="A8840" s="10" t="s">
        <v>9</v>
      </c>
      <c r="B8840" s="10" t="s">
        <v>107</v>
      </c>
      <c r="C8840" s="10" t="s">
        <v>4722</v>
      </c>
      <c r="D8840" s="10" t="s">
        <v>4723</v>
      </c>
      <c r="E8840" s="11" t="s">
        <v>6936</v>
      </c>
      <c r="F8840" s="10" t="s">
        <v>5270</v>
      </c>
      <c r="G8840" s="11" t="s">
        <v>5271</v>
      </c>
      <c r="H8840" s="42">
        <v>54906.357000000004</v>
      </c>
      <c r="I8840" s="42">
        <v>121.849617548208</v>
      </c>
      <c r="J8840" s="42">
        <v>0</v>
      </c>
      <c r="K8840" s="42">
        <v>121.849617548208</v>
      </c>
      <c r="N8840" s="43"/>
    </row>
    <row r="8841" spans="1:14" x14ac:dyDescent="0.3">
      <c r="A8841" s="10" t="s">
        <v>9</v>
      </c>
      <c r="B8841" s="10" t="s">
        <v>107</v>
      </c>
      <c r="C8841" s="10" t="s">
        <v>4722</v>
      </c>
      <c r="D8841" s="10" t="s">
        <v>4723</v>
      </c>
      <c r="E8841" s="11" t="s">
        <v>6936</v>
      </c>
      <c r="F8841" s="10" t="s">
        <v>4859</v>
      </c>
      <c r="G8841" s="11" t="s">
        <v>4860</v>
      </c>
      <c r="H8841" s="42">
        <v>50199.248399999997</v>
      </c>
      <c r="I8841" s="42">
        <v>108.380182169259</v>
      </c>
      <c r="J8841" s="42">
        <v>164.04901148828199</v>
      </c>
      <c r="K8841" s="42">
        <v>272.42919365754102</v>
      </c>
      <c r="N8841" s="43"/>
    </row>
    <row r="8842" spans="1:14" x14ac:dyDescent="0.3">
      <c r="A8842" s="10" t="s">
        <v>9</v>
      </c>
      <c r="B8842" s="10" t="s">
        <v>107</v>
      </c>
      <c r="C8842" s="10" t="s">
        <v>4722</v>
      </c>
      <c r="D8842" s="10" t="s">
        <v>4723</v>
      </c>
      <c r="E8842" s="11" t="s">
        <v>6936</v>
      </c>
      <c r="F8842" s="10" t="s">
        <v>4741</v>
      </c>
      <c r="G8842" s="11" t="s">
        <v>4742</v>
      </c>
      <c r="H8842" s="42">
        <v>236464.88159999999</v>
      </c>
      <c r="I8842" s="42">
        <v>510.52770021834903</v>
      </c>
      <c r="J8842" s="42">
        <v>772.75718569480398</v>
      </c>
      <c r="K8842" s="42">
        <v>1283.28488591315</v>
      </c>
      <c r="N8842" s="43"/>
    </row>
    <row r="8843" spans="1:14" x14ac:dyDescent="0.3">
      <c r="A8843" s="10" t="s">
        <v>9</v>
      </c>
      <c r="B8843" s="10" t="s">
        <v>107</v>
      </c>
      <c r="C8843" s="10" t="s">
        <v>4743</v>
      </c>
      <c r="D8843" s="10" t="s">
        <v>4744</v>
      </c>
      <c r="E8843" s="11" t="s">
        <v>4819</v>
      </c>
      <c r="F8843" s="10" t="s">
        <v>416</v>
      </c>
      <c r="G8843" s="11" t="s">
        <v>417</v>
      </c>
      <c r="H8843" s="42">
        <v>26030.731899999999</v>
      </c>
      <c r="I8843" s="42">
        <v>36.770568571021002</v>
      </c>
      <c r="J8843" s="42">
        <v>40.465661974603798</v>
      </c>
      <c r="K8843" s="42">
        <v>77.236230545624807</v>
      </c>
      <c r="N8843" s="43"/>
    </row>
    <row r="8844" spans="1:14" x14ac:dyDescent="0.3">
      <c r="A8844" s="10" t="s">
        <v>9</v>
      </c>
      <c r="B8844" s="10" t="s">
        <v>107</v>
      </c>
      <c r="C8844" s="10" t="s">
        <v>4743</v>
      </c>
      <c r="D8844" s="10" t="s">
        <v>4744</v>
      </c>
      <c r="E8844" s="11" t="s">
        <v>4819</v>
      </c>
      <c r="F8844" s="10" t="s">
        <v>4746</v>
      </c>
      <c r="G8844" s="11" t="s">
        <v>4747</v>
      </c>
      <c r="H8844" s="42">
        <v>0</v>
      </c>
      <c r="I8844" s="42">
        <v>0</v>
      </c>
      <c r="J8844" s="42">
        <v>0</v>
      </c>
      <c r="K8844" s="42">
        <v>0</v>
      </c>
      <c r="N8844" s="43"/>
    </row>
    <row r="8845" spans="1:14" x14ac:dyDescent="0.3">
      <c r="A8845" s="10" t="s">
        <v>9</v>
      </c>
      <c r="B8845" s="10" t="s">
        <v>107</v>
      </c>
      <c r="C8845" s="10" t="s">
        <v>4743</v>
      </c>
      <c r="D8845" s="10" t="s">
        <v>4744</v>
      </c>
      <c r="E8845" s="11" t="s">
        <v>4819</v>
      </c>
      <c r="F8845" s="10" t="s">
        <v>4748</v>
      </c>
      <c r="G8845" s="11" t="s">
        <v>4749</v>
      </c>
      <c r="H8845" s="42">
        <v>38559.962299999999</v>
      </c>
      <c r="I8845" s="42">
        <v>82.765341012216595</v>
      </c>
      <c r="J8845" s="42">
        <v>0</v>
      </c>
      <c r="K8845" s="42">
        <v>82.765341012216595</v>
      </c>
      <c r="N8845" s="43"/>
    </row>
    <row r="8846" spans="1:14" x14ac:dyDescent="0.3">
      <c r="A8846" s="10" t="s">
        <v>9</v>
      </c>
      <c r="B8846" s="10" t="s">
        <v>107</v>
      </c>
      <c r="C8846" s="10" t="s">
        <v>4743</v>
      </c>
      <c r="D8846" s="10" t="s">
        <v>4744</v>
      </c>
      <c r="E8846" s="11" t="s">
        <v>4819</v>
      </c>
      <c r="F8846" s="10" t="s">
        <v>4754</v>
      </c>
      <c r="G8846" s="11" t="s">
        <v>4755</v>
      </c>
      <c r="H8846" s="42">
        <v>0</v>
      </c>
      <c r="I8846" s="42">
        <v>0</v>
      </c>
      <c r="J8846" s="42">
        <v>0</v>
      </c>
      <c r="K8846" s="42">
        <v>0</v>
      </c>
      <c r="N8846" s="43"/>
    </row>
    <row r="8847" spans="1:14" x14ac:dyDescent="0.3">
      <c r="A8847" s="10" t="s">
        <v>9</v>
      </c>
      <c r="B8847" s="10" t="s">
        <v>107</v>
      </c>
      <c r="C8847" s="10" t="s">
        <v>4743</v>
      </c>
      <c r="D8847" s="10" t="s">
        <v>4750</v>
      </c>
      <c r="E8847" s="11" t="s">
        <v>5754</v>
      </c>
      <c r="F8847" s="10" t="s">
        <v>416</v>
      </c>
      <c r="G8847" s="11" t="s">
        <v>417</v>
      </c>
      <c r="H8847" s="42">
        <v>13634.014300000001</v>
      </c>
      <c r="I8847" s="42">
        <v>26.7640402769037</v>
      </c>
      <c r="J8847" s="42">
        <v>0</v>
      </c>
      <c r="K8847" s="42">
        <v>26.7640402769037</v>
      </c>
      <c r="N8847" s="43"/>
    </row>
    <row r="8848" spans="1:14" x14ac:dyDescent="0.3">
      <c r="A8848" s="10" t="s">
        <v>9</v>
      </c>
      <c r="B8848" s="10" t="s">
        <v>107</v>
      </c>
      <c r="C8848" s="10" t="s">
        <v>4743</v>
      </c>
      <c r="D8848" s="10" t="s">
        <v>4750</v>
      </c>
      <c r="E8848" s="11" t="s">
        <v>5754</v>
      </c>
      <c r="F8848" s="10" t="s">
        <v>4746</v>
      </c>
      <c r="G8848" s="11" t="s">
        <v>4747</v>
      </c>
      <c r="H8848" s="42">
        <v>3029.7809999999999</v>
      </c>
      <c r="I8848" s="42">
        <v>5.9475645059786002</v>
      </c>
      <c r="J8848" s="42">
        <v>0</v>
      </c>
      <c r="K8848" s="42">
        <v>5.9475645059786002</v>
      </c>
      <c r="N8848" s="43"/>
    </row>
    <row r="8849" spans="1:14" x14ac:dyDescent="0.3">
      <c r="A8849" s="10" t="s">
        <v>9</v>
      </c>
      <c r="B8849" s="10" t="s">
        <v>107</v>
      </c>
      <c r="C8849" s="10" t="s">
        <v>4743</v>
      </c>
      <c r="D8849" s="10" t="s">
        <v>4750</v>
      </c>
      <c r="E8849" s="11" t="s">
        <v>5754</v>
      </c>
      <c r="F8849" s="10" t="s">
        <v>4748</v>
      </c>
      <c r="G8849" s="11" t="s">
        <v>4749</v>
      </c>
      <c r="H8849" s="42">
        <v>12497.8465</v>
      </c>
      <c r="I8849" s="42">
        <v>24.5337035871617</v>
      </c>
      <c r="J8849" s="42">
        <v>0</v>
      </c>
      <c r="K8849" s="42">
        <v>24.5337035871617</v>
      </c>
      <c r="N8849" s="43"/>
    </row>
    <row r="8850" spans="1:14" x14ac:dyDescent="0.3">
      <c r="A8850" s="10" t="s">
        <v>9</v>
      </c>
      <c r="B8850" s="10" t="s">
        <v>107</v>
      </c>
      <c r="C8850" s="10" t="s">
        <v>4743</v>
      </c>
      <c r="D8850" s="10" t="s">
        <v>4752</v>
      </c>
      <c r="E8850" s="11" t="s">
        <v>4947</v>
      </c>
      <c r="F8850" s="10" t="s">
        <v>416</v>
      </c>
      <c r="G8850" s="11" t="s">
        <v>417</v>
      </c>
      <c r="H8850" s="42">
        <v>16185.6993</v>
      </c>
      <c r="I8850" s="42">
        <v>36.802966210414802</v>
      </c>
      <c r="J8850" s="42">
        <v>0</v>
      </c>
      <c r="K8850" s="42">
        <v>36.802966210414802</v>
      </c>
      <c r="N8850" s="43"/>
    </row>
    <row r="8851" spans="1:14" x14ac:dyDescent="0.3">
      <c r="A8851" s="10" t="s">
        <v>9</v>
      </c>
      <c r="B8851" s="10" t="s">
        <v>107</v>
      </c>
      <c r="C8851" s="10" t="s">
        <v>4743</v>
      </c>
      <c r="D8851" s="10" t="s">
        <v>4752</v>
      </c>
      <c r="E8851" s="11" t="s">
        <v>4947</v>
      </c>
      <c r="F8851" s="10" t="s">
        <v>4746</v>
      </c>
      <c r="G8851" s="11" t="s">
        <v>4747</v>
      </c>
      <c r="H8851" s="42">
        <v>14058.4359</v>
      </c>
      <c r="I8851" s="42">
        <v>31.966004937046002</v>
      </c>
      <c r="J8851" s="42">
        <v>0</v>
      </c>
      <c r="K8851" s="42">
        <v>31.966004937046002</v>
      </c>
      <c r="N8851" s="43"/>
    </row>
    <row r="8852" spans="1:14" x14ac:dyDescent="0.3">
      <c r="A8852" s="10" t="s">
        <v>9</v>
      </c>
      <c r="B8852" s="10" t="s">
        <v>107</v>
      </c>
      <c r="C8852" s="10" t="s">
        <v>4743</v>
      </c>
      <c r="D8852" s="10" t="s">
        <v>4752</v>
      </c>
      <c r="E8852" s="11" t="s">
        <v>4947</v>
      </c>
      <c r="F8852" s="10" t="s">
        <v>4838</v>
      </c>
      <c r="G8852" s="11" t="s">
        <v>4839</v>
      </c>
      <c r="H8852" s="42">
        <v>86417.710099999997</v>
      </c>
      <c r="I8852" s="42">
        <v>204.16306562435801</v>
      </c>
      <c r="J8852" s="42">
        <v>0</v>
      </c>
      <c r="K8852" s="42">
        <v>204.16306562435801</v>
      </c>
      <c r="N8852" s="43"/>
    </row>
    <row r="8853" spans="1:14" x14ac:dyDescent="0.3">
      <c r="A8853" s="10" t="s">
        <v>9</v>
      </c>
      <c r="B8853" s="10" t="s">
        <v>107</v>
      </c>
      <c r="C8853" s="10" t="s">
        <v>4743</v>
      </c>
      <c r="D8853" s="10" t="s">
        <v>4756</v>
      </c>
      <c r="E8853" s="11" t="s">
        <v>5363</v>
      </c>
      <c r="F8853" s="10" t="s">
        <v>416</v>
      </c>
      <c r="G8853" s="11" t="s">
        <v>417</v>
      </c>
      <c r="H8853" s="42">
        <v>18084.066500000001</v>
      </c>
      <c r="I8853" s="42">
        <v>45.4538736998514</v>
      </c>
      <c r="J8853" s="42">
        <v>0</v>
      </c>
      <c r="K8853" s="42">
        <v>45.4538736998514</v>
      </c>
      <c r="N8853" s="43"/>
    </row>
    <row r="8854" spans="1:14" x14ac:dyDescent="0.3">
      <c r="A8854" s="10" t="s">
        <v>9</v>
      </c>
      <c r="B8854" s="10" t="s">
        <v>107</v>
      </c>
      <c r="C8854" s="10" t="s">
        <v>4743</v>
      </c>
      <c r="D8854" s="10" t="s">
        <v>4756</v>
      </c>
      <c r="E8854" s="11" t="s">
        <v>5363</v>
      </c>
      <c r="F8854" s="10" t="s">
        <v>4746</v>
      </c>
      <c r="G8854" s="11" t="s">
        <v>4747</v>
      </c>
      <c r="H8854" s="42">
        <v>6298.9444999999996</v>
      </c>
      <c r="I8854" s="42">
        <v>15.8322481426449</v>
      </c>
      <c r="J8854" s="42">
        <v>0</v>
      </c>
      <c r="K8854" s="42">
        <v>15.8322481426449</v>
      </c>
      <c r="N8854" s="43"/>
    </row>
    <row r="8855" spans="1:14" x14ac:dyDescent="0.3">
      <c r="A8855" s="10" t="s">
        <v>9</v>
      </c>
      <c r="B8855" s="10" t="s">
        <v>107</v>
      </c>
      <c r="C8855" s="10" t="s">
        <v>4743</v>
      </c>
      <c r="D8855" s="10" t="s">
        <v>4758</v>
      </c>
      <c r="E8855" s="11" t="s">
        <v>5323</v>
      </c>
      <c r="F8855" s="10" t="s">
        <v>416</v>
      </c>
      <c r="G8855" s="11" t="s">
        <v>417</v>
      </c>
      <c r="H8855" s="42">
        <v>14706.904</v>
      </c>
      <c r="I8855" s="42">
        <v>41.916667976230499</v>
      </c>
      <c r="J8855" s="42">
        <v>105.668664288362</v>
      </c>
      <c r="K8855" s="42">
        <v>147.58533226459201</v>
      </c>
      <c r="N8855" s="43"/>
    </row>
    <row r="8856" spans="1:14" x14ac:dyDescent="0.3">
      <c r="A8856" s="10" t="s">
        <v>9</v>
      </c>
      <c r="B8856" s="10" t="s">
        <v>107</v>
      </c>
      <c r="C8856" s="10" t="s">
        <v>4743</v>
      </c>
      <c r="D8856" s="10" t="s">
        <v>4758</v>
      </c>
      <c r="E8856" s="11" t="s">
        <v>5323</v>
      </c>
      <c r="F8856" s="10" t="s">
        <v>4746</v>
      </c>
      <c r="G8856" s="11" t="s">
        <v>4747</v>
      </c>
      <c r="H8856" s="42">
        <v>4987.5587999999998</v>
      </c>
      <c r="I8856" s="42">
        <v>14.215217835417301</v>
      </c>
      <c r="J8856" s="42">
        <v>35.835460063009599</v>
      </c>
      <c r="K8856" s="42">
        <v>50.050677898426898</v>
      </c>
      <c r="N8856" s="43"/>
    </row>
    <row r="8857" spans="1:14" x14ac:dyDescent="0.3">
      <c r="A8857" s="10" t="s">
        <v>9</v>
      </c>
      <c r="B8857" s="10" t="s">
        <v>107</v>
      </c>
      <c r="C8857" s="10" t="s">
        <v>4743</v>
      </c>
      <c r="D8857" s="10" t="s">
        <v>4758</v>
      </c>
      <c r="E8857" s="11" t="s">
        <v>5323</v>
      </c>
      <c r="F8857" s="10" t="s">
        <v>4748</v>
      </c>
      <c r="G8857" s="11" t="s">
        <v>4749</v>
      </c>
      <c r="H8857" s="42">
        <v>14353.7547</v>
      </c>
      <c r="I8857" s="42">
        <v>51.7262724906643</v>
      </c>
      <c r="J8857" s="42">
        <v>0</v>
      </c>
      <c r="K8857" s="42">
        <v>51.7262724906643</v>
      </c>
      <c r="N8857" s="43"/>
    </row>
    <row r="8858" spans="1:14" x14ac:dyDescent="0.3">
      <c r="A8858" s="10" t="s">
        <v>9</v>
      </c>
      <c r="B8858" s="10" t="s">
        <v>107</v>
      </c>
      <c r="C8858" s="10" t="s">
        <v>4743</v>
      </c>
      <c r="D8858" s="10" t="s">
        <v>4762</v>
      </c>
      <c r="E8858" s="11" t="s">
        <v>4826</v>
      </c>
      <c r="F8858" s="10" t="s">
        <v>416</v>
      </c>
      <c r="G8858" s="11" t="s">
        <v>417</v>
      </c>
      <c r="H8858" s="42">
        <v>0</v>
      </c>
      <c r="I8858" s="42">
        <v>0</v>
      </c>
      <c r="J8858" s="42">
        <v>0</v>
      </c>
      <c r="K8858" s="42">
        <v>0</v>
      </c>
      <c r="N8858" s="43"/>
    </row>
    <row r="8859" spans="1:14" x14ac:dyDescent="0.3">
      <c r="A8859" s="10" t="s">
        <v>9</v>
      </c>
      <c r="B8859" s="10" t="s">
        <v>107</v>
      </c>
      <c r="C8859" s="10" t="s">
        <v>4743</v>
      </c>
      <c r="D8859" s="10" t="s">
        <v>4762</v>
      </c>
      <c r="E8859" s="11" t="s">
        <v>4826</v>
      </c>
      <c r="F8859" s="10" t="s">
        <v>4746</v>
      </c>
      <c r="G8859" s="11" t="s">
        <v>4747</v>
      </c>
      <c r="H8859" s="42">
        <v>7930.3482000000004</v>
      </c>
      <c r="I8859" s="42">
        <v>16.311279437117999</v>
      </c>
      <c r="J8859" s="42">
        <v>0</v>
      </c>
      <c r="K8859" s="42">
        <v>16.311279437117999</v>
      </c>
      <c r="N8859" s="43"/>
    </row>
    <row r="8860" spans="1:14" x14ac:dyDescent="0.3">
      <c r="A8860" s="10" t="s">
        <v>9</v>
      </c>
      <c r="B8860" s="10" t="s">
        <v>107</v>
      </c>
      <c r="C8860" s="10" t="s">
        <v>4743</v>
      </c>
      <c r="D8860" s="10" t="s">
        <v>4766</v>
      </c>
      <c r="E8860" s="11" t="s">
        <v>5178</v>
      </c>
      <c r="F8860" s="10" t="s">
        <v>416</v>
      </c>
      <c r="G8860" s="11" t="s">
        <v>417</v>
      </c>
      <c r="H8860" s="42">
        <v>36192.501199999999</v>
      </c>
      <c r="I8860" s="42">
        <v>124.11647943308699</v>
      </c>
      <c r="J8860" s="42">
        <v>346.74152058891201</v>
      </c>
      <c r="K8860" s="42">
        <v>470.85800002199898</v>
      </c>
      <c r="N8860" s="43"/>
    </row>
    <row r="8861" spans="1:14" x14ac:dyDescent="0.3">
      <c r="A8861" s="10" t="s">
        <v>9</v>
      </c>
      <c r="B8861" s="10" t="s">
        <v>107</v>
      </c>
      <c r="C8861" s="10" t="s">
        <v>4743</v>
      </c>
      <c r="D8861" s="10" t="s">
        <v>4766</v>
      </c>
      <c r="E8861" s="11" t="s">
        <v>5178</v>
      </c>
      <c r="F8861" s="10" t="s">
        <v>4746</v>
      </c>
      <c r="G8861" s="11" t="s">
        <v>4747</v>
      </c>
      <c r="H8861" s="42">
        <v>8791.7006999999994</v>
      </c>
      <c r="I8861" s="42">
        <v>30.149752089008899</v>
      </c>
      <c r="J8861" s="42">
        <v>84.228709454796402</v>
      </c>
      <c r="K8861" s="42">
        <v>114.378461543805</v>
      </c>
      <c r="N8861" s="43"/>
    </row>
    <row r="8862" spans="1:14" x14ac:dyDescent="0.3">
      <c r="A8862" s="10" t="s">
        <v>9</v>
      </c>
      <c r="B8862" s="10" t="s">
        <v>107</v>
      </c>
      <c r="C8862" s="10" t="s">
        <v>4743</v>
      </c>
      <c r="D8862" s="10" t="s">
        <v>4766</v>
      </c>
      <c r="E8862" s="11" t="s">
        <v>5178</v>
      </c>
      <c r="F8862" s="10" t="s">
        <v>4748</v>
      </c>
      <c r="G8862" s="11" t="s">
        <v>4749</v>
      </c>
      <c r="H8862" s="42">
        <v>6904.2714999999998</v>
      </c>
      <c r="I8862" s="42">
        <v>22.604249764076801</v>
      </c>
      <c r="J8862" s="42">
        <v>0</v>
      </c>
      <c r="K8862" s="42">
        <v>22.604249764076801</v>
      </c>
      <c r="N8862" s="43"/>
    </row>
    <row r="8863" spans="1:14" x14ac:dyDescent="0.3">
      <c r="A8863" s="10" t="s">
        <v>9</v>
      </c>
      <c r="B8863" s="10" t="s">
        <v>107</v>
      </c>
      <c r="C8863" s="10" t="s">
        <v>4743</v>
      </c>
      <c r="D8863" s="10" t="s">
        <v>4768</v>
      </c>
      <c r="E8863" s="11" t="s">
        <v>6937</v>
      </c>
      <c r="F8863" s="10" t="s">
        <v>13</v>
      </c>
      <c r="G8863" s="11" t="s">
        <v>415</v>
      </c>
      <c r="H8863" s="42">
        <v>0</v>
      </c>
      <c r="I8863" s="42">
        <v>0</v>
      </c>
      <c r="J8863" s="42">
        <v>0</v>
      </c>
      <c r="K8863" s="42">
        <v>0</v>
      </c>
      <c r="N8863" s="43"/>
    </row>
    <row r="8864" spans="1:14" x14ac:dyDescent="0.3">
      <c r="A8864" s="10" t="s">
        <v>9</v>
      </c>
      <c r="B8864" s="10" t="s">
        <v>107</v>
      </c>
      <c r="C8864" s="10" t="s">
        <v>4743</v>
      </c>
      <c r="D8864" s="10" t="s">
        <v>4768</v>
      </c>
      <c r="E8864" s="11" t="s">
        <v>6937</v>
      </c>
      <c r="F8864" s="10" t="s">
        <v>416</v>
      </c>
      <c r="G8864" s="11" t="s">
        <v>417</v>
      </c>
      <c r="H8864" s="42">
        <v>798.48519999999996</v>
      </c>
      <c r="I8864" s="42">
        <v>1.05382806215118</v>
      </c>
      <c r="J8864" s="42">
        <v>1.7972217841301099</v>
      </c>
      <c r="K8864" s="42">
        <v>2.8510498462812901</v>
      </c>
      <c r="N8864" s="43"/>
    </row>
    <row r="8865" spans="1:14" x14ac:dyDescent="0.3">
      <c r="A8865" s="10" t="s">
        <v>9</v>
      </c>
      <c r="B8865" s="10" t="s">
        <v>107</v>
      </c>
      <c r="C8865" s="10" t="s">
        <v>4743</v>
      </c>
      <c r="D8865" s="10" t="s">
        <v>4768</v>
      </c>
      <c r="E8865" s="11" t="s">
        <v>6937</v>
      </c>
      <c r="F8865" s="10" t="s">
        <v>4746</v>
      </c>
      <c r="G8865" s="11" t="s">
        <v>4747</v>
      </c>
      <c r="H8865" s="42">
        <v>14905.0581</v>
      </c>
      <c r="I8865" s="42">
        <v>19.671457160155398</v>
      </c>
      <c r="J8865" s="42">
        <v>33.548139970428799</v>
      </c>
      <c r="K8865" s="42">
        <v>53.219597130584198</v>
      </c>
      <c r="N8865" s="43"/>
    </row>
    <row r="8866" spans="1:14" x14ac:dyDescent="0.3">
      <c r="A8866" s="10" t="s">
        <v>9</v>
      </c>
      <c r="B8866" s="10" t="s">
        <v>107</v>
      </c>
      <c r="C8866" s="10" t="s">
        <v>4743</v>
      </c>
      <c r="D8866" s="10" t="s">
        <v>4768</v>
      </c>
      <c r="E8866" s="11" t="s">
        <v>6937</v>
      </c>
      <c r="F8866" s="10" t="s">
        <v>4748</v>
      </c>
      <c r="G8866" s="11" t="s">
        <v>4749</v>
      </c>
      <c r="H8866" s="42">
        <v>16736.690999999999</v>
      </c>
      <c r="I8866" s="42">
        <v>26.9570050721155</v>
      </c>
      <c r="J8866" s="42">
        <v>0</v>
      </c>
      <c r="K8866" s="42">
        <v>26.9570050721155</v>
      </c>
      <c r="N8866" s="43"/>
    </row>
    <row r="8867" spans="1:14" x14ac:dyDescent="0.3">
      <c r="A8867" s="10" t="s">
        <v>9</v>
      </c>
      <c r="B8867" s="10" t="s">
        <v>107</v>
      </c>
      <c r="C8867" s="10" t="s">
        <v>4743</v>
      </c>
      <c r="D8867" s="10" t="s">
        <v>4768</v>
      </c>
      <c r="E8867" s="11" t="s">
        <v>6937</v>
      </c>
      <c r="F8867" s="10" t="s">
        <v>4754</v>
      </c>
      <c r="G8867" s="11" t="s">
        <v>4755</v>
      </c>
      <c r="H8867" s="42">
        <v>0</v>
      </c>
      <c r="I8867" s="42">
        <v>0</v>
      </c>
      <c r="J8867" s="42">
        <v>0</v>
      </c>
      <c r="K8867" s="42">
        <v>0</v>
      </c>
      <c r="N8867" s="43"/>
    </row>
    <row r="8868" spans="1:14" x14ac:dyDescent="0.3">
      <c r="A8868" s="10" t="s">
        <v>9</v>
      </c>
      <c r="B8868" s="10" t="s">
        <v>107</v>
      </c>
      <c r="C8868" s="10" t="s">
        <v>4743</v>
      </c>
      <c r="D8868" s="10" t="s">
        <v>4770</v>
      </c>
      <c r="E8868" s="11" t="s">
        <v>6938</v>
      </c>
      <c r="F8868" s="10" t="s">
        <v>416</v>
      </c>
      <c r="G8868" s="11" t="s">
        <v>417</v>
      </c>
      <c r="H8868" s="42">
        <v>13696.538500000001</v>
      </c>
      <c r="I8868" s="42">
        <v>16.3177809201324</v>
      </c>
      <c r="J8868" s="42">
        <v>183.158047567008</v>
      </c>
      <c r="K8868" s="42">
        <v>199.475828487141</v>
      </c>
      <c r="N8868" s="43"/>
    </row>
    <row r="8869" spans="1:14" x14ac:dyDescent="0.3">
      <c r="A8869" s="10" t="s">
        <v>9</v>
      </c>
      <c r="B8869" s="10" t="s">
        <v>107</v>
      </c>
      <c r="C8869" s="10" t="s">
        <v>4743</v>
      </c>
      <c r="D8869" s="10" t="s">
        <v>4770</v>
      </c>
      <c r="E8869" s="11" t="s">
        <v>6938</v>
      </c>
      <c r="F8869" s="10" t="s">
        <v>4746</v>
      </c>
      <c r="G8869" s="11" t="s">
        <v>4747</v>
      </c>
      <c r="H8869" s="42">
        <v>7602.7395999999999</v>
      </c>
      <c r="I8869" s="42">
        <v>9.0577512734632997</v>
      </c>
      <c r="J8869" s="42">
        <v>101.668238268127</v>
      </c>
      <c r="K8869" s="42">
        <v>110.72598954159101</v>
      </c>
      <c r="N8869" s="43"/>
    </row>
    <row r="8870" spans="1:14" x14ac:dyDescent="0.3">
      <c r="A8870" s="10" t="s">
        <v>9</v>
      </c>
      <c r="B8870" s="10" t="s">
        <v>107</v>
      </c>
      <c r="C8870" s="10" t="s">
        <v>4743</v>
      </c>
      <c r="D8870" s="10" t="s">
        <v>4770</v>
      </c>
      <c r="E8870" s="11" t="s">
        <v>6938</v>
      </c>
      <c r="F8870" s="10" t="s">
        <v>4748</v>
      </c>
      <c r="G8870" s="11" t="s">
        <v>4749</v>
      </c>
      <c r="H8870" s="42">
        <v>15198.828299999999</v>
      </c>
      <c r="I8870" s="42">
        <v>18.737294423148299</v>
      </c>
      <c r="J8870" s="42">
        <v>10.5179052800791</v>
      </c>
      <c r="K8870" s="42">
        <v>29.255199703227401</v>
      </c>
      <c r="N8870" s="43"/>
    </row>
    <row r="8871" spans="1:14" x14ac:dyDescent="0.3">
      <c r="A8871" s="10" t="s">
        <v>9</v>
      </c>
      <c r="B8871" s="10" t="s">
        <v>107</v>
      </c>
      <c r="C8871" s="10" t="s">
        <v>4743</v>
      </c>
      <c r="D8871" s="10" t="s">
        <v>4772</v>
      </c>
      <c r="E8871" s="11" t="s">
        <v>6046</v>
      </c>
      <c r="F8871" s="10" t="s">
        <v>416</v>
      </c>
      <c r="G8871" s="11" t="s">
        <v>417</v>
      </c>
      <c r="H8871" s="42">
        <v>10372.155699999999</v>
      </c>
      <c r="I8871" s="42">
        <v>50.041310779601801</v>
      </c>
      <c r="J8871" s="42">
        <v>0</v>
      </c>
      <c r="K8871" s="42">
        <v>50.041310779601801</v>
      </c>
      <c r="N8871" s="43"/>
    </row>
    <row r="8872" spans="1:14" x14ac:dyDescent="0.3">
      <c r="A8872" s="10" t="s">
        <v>9</v>
      </c>
      <c r="B8872" s="10" t="s">
        <v>107</v>
      </c>
      <c r="C8872" s="10" t="s">
        <v>4743</v>
      </c>
      <c r="D8872" s="10" t="s">
        <v>4772</v>
      </c>
      <c r="E8872" s="11" t="s">
        <v>6046</v>
      </c>
      <c r="F8872" s="10" t="s">
        <v>4746</v>
      </c>
      <c r="G8872" s="11" t="s">
        <v>4747</v>
      </c>
      <c r="H8872" s="42">
        <v>500.411</v>
      </c>
      <c r="I8872" s="42">
        <v>2.4142737656825402</v>
      </c>
      <c r="J8872" s="42">
        <v>0</v>
      </c>
      <c r="K8872" s="42">
        <v>2.4142737656825402</v>
      </c>
      <c r="N8872" s="43"/>
    </row>
    <row r="8873" spans="1:14" x14ac:dyDescent="0.3">
      <c r="A8873" s="10" t="s">
        <v>9</v>
      </c>
      <c r="B8873" s="10" t="s">
        <v>107</v>
      </c>
      <c r="C8873" s="10" t="s">
        <v>4743</v>
      </c>
      <c r="D8873" s="10" t="s">
        <v>4772</v>
      </c>
      <c r="E8873" s="11" t="s">
        <v>6046</v>
      </c>
      <c r="F8873" s="10" t="s">
        <v>4748</v>
      </c>
      <c r="G8873" s="11" t="s">
        <v>4749</v>
      </c>
      <c r="H8873" s="42">
        <v>12601.2593</v>
      </c>
      <c r="I8873" s="42">
        <v>60.795803008551303</v>
      </c>
      <c r="J8873" s="42">
        <v>0</v>
      </c>
      <c r="K8873" s="42">
        <v>60.795803008551303</v>
      </c>
      <c r="N8873" s="43"/>
    </row>
    <row r="8874" spans="1:14" x14ac:dyDescent="0.3">
      <c r="A8874" s="10" t="s">
        <v>9</v>
      </c>
      <c r="B8874" s="10" t="s">
        <v>107</v>
      </c>
      <c r="C8874" s="10" t="s">
        <v>4743</v>
      </c>
      <c r="D8874" s="10" t="s">
        <v>4774</v>
      </c>
      <c r="E8874" s="11" t="s">
        <v>4777</v>
      </c>
      <c r="F8874" s="10" t="s">
        <v>416</v>
      </c>
      <c r="G8874" s="11" t="s">
        <v>417</v>
      </c>
      <c r="H8874" s="42">
        <v>14044.782999999999</v>
      </c>
      <c r="I8874" s="42">
        <v>46.289770826029702</v>
      </c>
      <c r="J8874" s="42">
        <v>26.354447109839899</v>
      </c>
      <c r="K8874" s="42">
        <v>72.644217935869605</v>
      </c>
      <c r="N8874" s="43"/>
    </row>
    <row r="8875" spans="1:14" x14ac:dyDescent="0.3">
      <c r="A8875" s="10" t="s">
        <v>9</v>
      </c>
      <c r="B8875" s="10" t="s">
        <v>107</v>
      </c>
      <c r="C8875" s="10" t="s">
        <v>4743</v>
      </c>
      <c r="D8875" s="10" t="s">
        <v>4774</v>
      </c>
      <c r="E8875" s="11" t="s">
        <v>4777</v>
      </c>
      <c r="F8875" s="10" t="s">
        <v>4746</v>
      </c>
      <c r="G8875" s="11" t="s">
        <v>4747</v>
      </c>
      <c r="H8875" s="42">
        <v>6242.1256999999996</v>
      </c>
      <c r="I8875" s="42">
        <v>20.5732314782354</v>
      </c>
      <c r="J8875" s="42">
        <v>11.7130876043733</v>
      </c>
      <c r="K8875" s="42">
        <v>32.286319082608699</v>
      </c>
      <c r="N8875" s="43"/>
    </row>
    <row r="8876" spans="1:14" x14ac:dyDescent="0.3">
      <c r="A8876" s="10" t="s">
        <v>9</v>
      </c>
      <c r="B8876" s="10" t="s">
        <v>107</v>
      </c>
      <c r="C8876" s="10" t="s">
        <v>4743</v>
      </c>
      <c r="D8876" s="10" t="s">
        <v>4774</v>
      </c>
      <c r="E8876" s="11" t="s">
        <v>4777</v>
      </c>
      <c r="F8876" s="10" t="s">
        <v>4748</v>
      </c>
      <c r="G8876" s="11" t="s">
        <v>4749</v>
      </c>
      <c r="H8876" s="42">
        <v>19078.52</v>
      </c>
      <c r="I8876" s="42">
        <v>68.744168859526297</v>
      </c>
      <c r="J8876" s="42">
        <v>0</v>
      </c>
      <c r="K8876" s="42">
        <v>68.744168859526297</v>
      </c>
      <c r="N8876" s="43"/>
    </row>
    <row r="8877" spans="1:14" x14ac:dyDescent="0.3">
      <c r="A8877" s="10" t="s">
        <v>9</v>
      </c>
      <c r="B8877" s="10" t="s">
        <v>107</v>
      </c>
      <c r="C8877" s="10" t="s">
        <v>4779</v>
      </c>
      <c r="D8877" s="10" t="s">
        <v>5549</v>
      </c>
      <c r="E8877" s="11" t="s">
        <v>5550</v>
      </c>
      <c r="F8877" s="10" t="s">
        <v>13</v>
      </c>
      <c r="G8877" s="11" t="s">
        <v>415</v>
      </c>
      <c r="H8877" s="42">
        <v>0</v>
      </c>
      <c r="I8877" s="42">
        <v>0</v>
      </c>
      <c r="J8877" s="42">
        <v>0</v>
      </c>
      <c r="K8877" s="42">
        <v>0</v>
      </c>
      <c r="N8877" s="43"/>
    </row>
    <row r="8878" spans="1:14" x14ac:dyDescent="0.3">
      <c r="A8878" s="10" t="s">
        <v>9</v>
      </c>
      <c r="B8878" s="10" t="s">
        <v>107</v>
      </c>
      <c r="C8878" s="10" t="s">
        <v>4779</v>
      </c>
      <c r="D8878" s="10" t="s">
        <v>5549</v>
      </c>
      <c r="E8878" s="11" t="s">
        <v>5550</v>
      </c>
      <c r="F8878" s="10" t="s">
        <v>416</v>
      </c>
      <c r="G8878" s="11" t="s">
        <v>417</v>
      </c>
      <c r="H8878" s="42">
        <v>1194864.2411</v>
      </c>
      <c r="I8878" s="42">
        <v>1121.3661194910701</v>
      </c>
      <c r="J8878" s="42">
        <v>4162.0724312290704</v>
      </c>
      <c r="K8878" s="42">
        <v>5283.4385507201396</v>
      </c>
      <c r="N8878" s="43"/>
    </row>
    <row r="8879" spans="1:14" x14ac:dyDescent="0.3">
      <c r="A8879" s="10" t="s">
        <v>9</v>
      </c>
      <c r="B8879" s="10" t="s">
        <v>107</v>
      </c>
      <c r="C8879" s="10" t="s">
        <v>4779</v>
      </c>
      <c r="D8879" s="10" t="s">
        <v>5549</v>
      </c>
      <c r="E8879" s="11" t="s">
        <v>5550</v>
      </c>
      <c r="F8879" s="10" t="s">
        <v>4784</v>
      </c>
      <c r="G8879" s="11" t="s">
        <v>4785</v>
      </c>
      <c r="H8879" s="42">
        <v>0</v>
      </c>
      <c r="I8879" s="42">
        <v>0</v>
      </c>
      <c r="J8879" s="42">
        <v>0</v>
      </c>
      <c r="K8879" s="42">
        <v>0</v>
      </c>
      <c r="N8879" s="43"/>
    </row>
    <row r="8880" spans="1:14" x14ac:dyDescent="0.3">
      <c r="A8880" s="10" t="s">
        <v>9</v>
      </c>
      <c r="B8880" s="10" t="s">
        <v>107</v>
      </c>
      <c r="C8880" s="10" t="s">
        <v>4779</v>
      </c>
      <c r="D8880" s="10" t="s">
        <v>5549</v>
      </c>
      <c r="E8880" s="11" t="s">
        <v>5550</v>
      </c>
      <c r="F8880" s="10" t="s">
        <v>4731</v>
      </c>
      <c r="G8880" s="11" t="s">
        <v>4732</v>
      </c>
      <c r="H8880" s="42">
        <v>0</v>
      </c>
      <c r="I8880" s="42">
        <v>0</v>
      </c>
      <c r="J8880" s="42">
        <v>0</v>
      </c>
      <c r="K8880" s="42">
        <v>0</v>
      </c>
      <c r="N8880" s="43"/>
    </row>
    <row r="8881" spans="1:14" x14ac:dyDescent="0.3">
      <c r="A8881" s="10" t="s">
        <v>9</v>
      </c>
      <c r="B8881" s="10" t="s">
        <v>107</v>
      </c>
      <c r="C8881" s="10" t="s">
        <v>4779</v>
      </c>
      <c r="D8881" s="10" t="s">
        <v>5549</v>
      </c>
      <c r="E8881" s="11" t="s">
        <v>5550</v>
      </c>
      <c r="F8881" s="10" t="s">
        <v>4786</v>
      </c>
      <c r="G8881" s="11" t="s">
        <v>4787</v>
      </c>
      <c r="H8881" s="42">
        <v>513568.59860000003</v>
      </c>
      <c r="I8881" s="42">
        <v>481.97812499731401</v>
      </c>
      <c r="J8881" s="42">
        <v>1788.91428199848</v>
      </c>
      <c r="K8881" s="42">
        <v>2270.8924069957902</v>
      </c>
      <c r="N8881" s="43"/>
    </row>
    <row r="8882" spans="1:14" x14ac:dyDescent="0.3">
      <c r="A8882" s="10" t="s">
        <v>9</v>
      </c>
      <c r="B8882" s="10" t="s">
        <v>107</v>
      </c>
      <c r="C8882" s="10" t="s">
        <v>4779</v>
      </c>
      <c r="D8882" s="10" t="s">
        <v>5549</v>
      </c>
      <c r="E8882" s="11" t="s">
        <v>5550</v>
      </c>
      <c r="F8882" s="10" t="s">
        <v>4794</v>
      </c>
      <c r="G8882" s="11" t="s">
        <v>4795</v>
      </c>
      <c r="H8882" s="42">
        <v>45827.061199999996</v>
      </c>
      <c r="I8882" s="42">
        <v>43.008161064602596</v>
      </c>
      <c r="J8882" s="42">
        <v>159.62947192134001</v>
      </c>
      <c r="K8882" s="42">
        <v>202.63763298594199</v>
      </c>
      <c r="N8882" s="43"/>
    </row>
    <row r="8883" spans="1:14" x14ac:dyDescent="0.3">
      <c r="A8883" s="10" t="s">
        <v>9</v>
      </c>
      <c r="B8883" s="10" t="s">
        <v>107</v>
      </c>
      <c r="C8883" s="10" t="s">
        <v>4779</v>
      </c>
      <c r="D8883" s="10" t="s">
        <v>5549</v>
      </c>
      <c r="E8883" s="11" t="s">
        <v>5550</v>
      </c>
      <c r="F8883" s="10" t="s">
        <v>4859</v>
      </c>
      <c r="G8883" s="11" t="s">
        <v>4860</v>
      </c>
      <c r="H8883" s="42">
        <v>264880.41350000002</v>
      </c>
      <c r="I8883" s="42">
        <v>248.58717095340299</v>
      </c>
      <c r="J8883" s="42">
        <v>922.658347705344</v>
      </c>
      <c r="K8883" s="42">
        <v>1171.2455186587499</v>
      </c>
      <c r="N8883" s="43"/>
    </row>
    <row r="8884" spans="1:14" x14ac:dyDescent="0.3">
      <c r="A8884" s="10" t="s">
        <v>9</v>
      </c>
      <c r="B8884" s="10" t="s">
        <v>107</v>
      </c>
      <c r="C8884" s="10" t="s">
        <v>4779</v>
      </c>
      <c r="D8884" s="10" t="s">
        <v>5549</v>
      </c>
      <c r="E8884" s="11" t="s">
        <v>5550</v>
      </c>
      <c r="F8884" s="10" t="s">
        <v>4788</v>
      </c>
      <c r="G8884" s="11" t="s">
        <v>4789</v>
      </c>
      <c r="H8884" s="42">
        <v>0</v>
      </c>
      <c r="I8884" s="42">
        <v>0</v>
      </c>
      <c r="J8884" s="42">
        <v>0</v>
      </c>
      <c r="K8884" s="42">
        <v>0</v>
      </c>
      <c r="N8884" s="43"/>
    </row>
    <row r="8885" spans="1:14" x14ac:dyDescent="0.3">
      <c r="A8885" s="10" t="s">
        <v>9</v>
      </c>
      <c r="B8885" s="10" t="s">
        <v>107</v>
      </c>
      <c r="C8885" s="10" t="s">
        <v>4779</v>
      </c>
      <c r="D8885" s="10" t="s">
        <v>5549</v>
      </c>
      <c r="E8885" s="11" t="s">
        <v>5550</v>
      </c>
      <c r="F8885" s="10" t="s">
        <v>4741</v>
      </c>
      <c r="G8885" s="11" t="s">
        <v>4742</v>
      </c>
      <c r="H8885" s="42">
        <v>101430.56200000001</v>
      </c>
      <c r="I8885" s="42">
        <v>95.191396489653798</v>
      </c>
      <c r="J8885" s="42">
        <v>353.31323118589899</v>
      </c>
      <c r="K8885" s="42">
        <v>448.50462767555302</v>
      </c>
      <c r="N8885" s="43"/>
    </row>
    <row r="8886" spans="1:14" x14ac:dyDescent="0.3">
      <c r="A8886" s="10" t="s">
        <v>9</v>
      </c>
      <c r="B8886" s="10" t="s">
        <v>107</v>
      </c>
      <c r="C8886" s="10" t="s">
        <v>4779</v>
      </c>
      <c r="D8886" s="10" t="s">
        <v>6939</v>
      </c>
      <c r="E8886" s="11" t="s">
        <v>6940</v>
      </c>
      <c r="F8886" s="10" t="s">
        <v>416</v>
      </c>
      <c r="G8886" s="11" t="s">
        <v>417</v>
      </c>
      <c r="H8886" s="42">
        <v>146803.3627</v>
      </c>
      <c r="I8886" s="42">
        <v>173.185488353496</v>
      </c>
      <c r="J8886" s="42">
        <v>3139.5322354444302</v>
      </c>
      <c r="K8886" s="42">
        <v>3312.7177237979299</v>
      </c>
      <c r="N8886" s="43"/>
    </row>
    <row r="8887" spans="1:14" x14ac:dyDescent="0.3">
      <c r="A8887" s="10" t="s">
        <v>9</v>
      </c>
      <c r="B8887" s="10" t="s">
        <v>107</v>
      </c>
      <c r="C8887" s="10" t="s">
        <v>4779</v>
      </c>
      <c r="D8887" s="10" t="s">
        <v>6939</v>
      </c>
      <c r="E8887" s="11" t="s">
        <v>6940</v>
      </c>
      <c r="F8887" s="10" t="s">
        <v>4731</v>
      </c>
      <c r="G8887" s="11" t="s">
        <v>4732</v>
      </c>
      <c r="H8887" s="42">
        <v>0</v>
      </c>
      <c r="I8887" s="42">
        <v>0</v>
      </c>
      <c r="J8887" s="42">
        <v>0</v>
      </c>
      <c r="K8887" s="42">
        <v>0</v>
      </c>
      <c r="N8887" s="43"/>
    </row>
    <row r="8888" spans="1:14" x14ac:dyDescent="0.3">
      <c r="A8888" s="10" t="s">
        <v>9</v>
      </c>
      <c r="B8888" s="10" t="s">
        <v>107</v>
      </c>
      <c r="C8888" s="10" t="s">
        <v>4779</v>
      </c>
      <c r="D8888" s="10" t="s">
        <v>6939</v>
      </c>
      <c r="E8888" s="11" t="s">
        <v>6940</v>
      </c>
      <c r="F8888" s="10" t="s">
        <v>4786</v>
      </c>
      <c r="G8888" s="11" t="s">
        <v>4787</v>
      </c>
      <c r="H8888" s="42">
        <v>50623.579299999998</v>
      </c>
      <c r="I8888" s="42">
        <v>59.721174897018997</v>
      </c>
      <c r="J8888" s="42">
        <v>1082.63432179201</v>
      </c>
      <c r="K8888" s="42">
        <v>1142.3554966890299</v>
      </c>
      <c r="N8888" s="43"/>
    </row>
    <row r="8889" spans="1:14" x14ac:dyDescent="0.3">
      <c r="A8889" s="10" t="s">
        <v>9</v>
      </c>
      <c r="B8889" s="10" t="s">
        <v>107</v>
      </c>
      <c r="C8889" s="10" t="s">
        <v>4779</v>
      </c>
      <c r="D8889" s="10" t="s">
        <v>6939</v>
      </c>
      <c r="E8889" s="11" t="s">
        <v>6940</v>
      </c>
      <c r="F8889" s="10" t="s">
        <v>4739</v>
      </c>
      <c r="G8889" s="11" t="s">
        <v>4740</v>
      </c>
      <c r="H8889" s="42">
        <v>7074.2564000000002</v>
      </c>
      <c r="I8889" s="42">
        <v>8.3455754811493303</v>
      </c>
      <c r="J8889" s="42">
        <v>151.28983089462201</v>
      </c>
      <c r="K8889" s="42">
        <v>159.63540637577199</v>
      </c>
      <c r="N8889" s="43"/>
    </row>
    <row r="8890" spans="1:14" x14ac:dyDescent="0.3">
      <c r="A8890" s="10" t="s">
        <v>9</v>
      </c>
      <c r="B8890" s="10" t="s">
        <v>107</v>
      </c>
      <c r="C8890" s="10" t="s">
        <v>4779</v>
      </c>
      <c r="D8890" s="10" t="s">
        <v>6939</v>
      </c>
      <c r="E8890" s="11" t="s">
        <v>6940</v>
      </c>
      <c r="F8890" s="10" t="s">
        <v>4788</v>
      </c>
      <c r="G8890" s="11" t="s">
        <v>4789</v>
      </c>
      <c r="H8890" s="42">
        <v>0</v>
      </c>
      <c r="I8890" s="42">
        <v>0</v>
      </c>
      <c r="J8890" s="42">
        <v>0</v>
      </c>
      <c r="K8890" s="42">
        <v>0</v>
      </c>
      <c r="N8890" s="43"/>
    </row>
    <row r="8891" spans="1:14" x14ac:dyDescent="0.3">
      <c r="A8891" s="10" t="s">
        <v>9</v>
      </c>
      <c r="B8891" s="10" t="s">
        <v>107</v>
      </c>
      <c r="C8891" s="10" t="s">
        <v>4779</v>
      </c>
      <c r="D8891" s="10" t="s">
        <v>6941</v>
      </c>
      <c r="E8891" s="11" t="s">
        <v>6942</v>
      </c>
      <c r="F8891" s="10" t="s">
        <v>416</v>
      </c>
      <c r="G8891" s="11" t="s">
        <v>417</v>
      </c>
      <c r="H8891" s="42">
        <v>13323.7263</v>
      </c>
      <c r="I8891" s="42">
        <v>44.197846324344297</v>
      </c>
      <c r="J8891" s="42">
        <v>0</v>
      </c>
      <c r="K8891" s="42">
        <v>44.197846324344297</v>
      </c>
      <c r="N8891" s="43"/>
    </row>
    <row r="8892" spans="1:14" x14ac:dyDescent="0.3">
      <c r="A8892" s="10" t="s">
        <v>9</v>
      </c>
      <c r="B8892" s="10" t="s">
        <v>107</v>
      </c>
      <c r="C8892" s="10" t="s">
        <v>4779</v>
      </c>
      <c r="D8892" s="10" t="s">
        <v>6941</v>
      </c>
      <c r="E8892" s="11" t="s">
        <v>6942</v>
      </c>
      <c r="F8892" s="10" t="s">
        <v>4731</v>
      </c>
      <c r="G8892" s="11" t="s">
        <v>4732</v>
      </c>
      <c r="H8892" s="42">
        <v>0</v>
      </c>
      <c r="I8892" s="42">
        <v>0</v>
      </c>
      <c r="J8892" s="42">
        <v>0</v>
      </c>
      <c r="K8892" s="42">
        <v>0</v>
      </c>
      <c r="N8892" s="43"/>
    </row>
    <row r="8893" spans="1:14" x14ac:dyDescent="0.3">
      <c r="A8893" s="10" t="s">
        <v>9</v>
      </c>
      <c r="B8893" s="10" t="s">
        <v>107</v>
      </c>
      <c r="C8893" s="10" t="s">
        <v>4779</v>
      </c>
      <c r="D8893" s="10" t="s">
        <v>6941</v>
      </c>
      <c r="E8893" s="11" t="s">
        <v>6942</v>
      </c>
      <c r="F8893" s="10" t="s">
        <v>4786</v>
      </c>
      <c r="G8893" s="11" t="s">
        <v>4787</v>
      </c>
      <c r="H8893" s="42">
        <v>0</v>
      </c>
      <c r="I8893" s="42">
        <v>0</v>
      </c>
      <c r="J8893" s="42">
        <v>0</v>
      </c>
      <c r="K8893" s="42">
        <v>0</v>
      </c>
      <c r="N8893" s="43"/>
    </row>
    <row r="8894" spans="1:14" x14ac:dyDescent="0.3">
      <c r="A8894" s="10" t="s">
        <v>9</v>
      </c>
      <c r="B8894" s="10" t="s">
        <v>107</v>
      </c>
      <c r="C8894" s="10" t="s">
        <v>4779</v>
      </c>
      <c r="D8894" s="10" t="s">
        <v>6943</v>
      </c>
      <c r="E8894" s="11" t="s">
        <v>6944</v>
      </c>
      <c r="F8894" s="10" t="s">
        <v>416</v>
      </c>
      <c r="G8894" s="11" t="s">
        <v>417</v>
      </c>
      <c r="H8894" s="42">
        <v>266327.00300000003</v>
      </c>
      <c r="I8894" s="42">
        <v>481.69923965152799</v>
      </c>
      <c r="J8894" s="42">
        <v>0</v>
      </c>
      <c r="K8894" s="42">
        <v>481.69923965152799</v>
      </c>
      <c r="N8894" s="43"/>
    </row>
    <row r="8895" spans="1:14" x14ac:dyDescent="0.3">
      <c r="A8895" s="10" t="s">
        <v>9</v>
      </c>
      <c r="B8895" s="10" t="s">
        <v>107</v>
      </c>
      <c r="C8895" s="10" t="s">
        <v>4779</v>
      </c>
      <c r="D8895" s="10" t="s">
        <v>6943</v>
      </c>
      <c r="E8895" s="11" t="s">
        <v>6944</v>
      </c>
      <c r="F8895" s="10" t="s">
        <v>4731</v>
      </c>
      <c r="G8895" s="11" t="s">
        <v>4732</v>
      </c>
      <c r="H8895" s="42">
        <v>0</v>
      </c>
      <c r="I8895" s="42">
        <v>0</v>
      </c>
      <c r="J8895" s="42">
        <v>0</v>
      </c>
      <c r="K8895" s="42">
        <v>0</v>
      </c>
      <c r="N8895" s="43"/>
    </row>
    <row r="8896" spans="1:14" x14ac:dyDescent="0.3">
      <c r="A8896" s="10" t="s">
        <v>9</v>
      </c>
      <c r="B8896" s="10" t="s">
        <v>107</v>
      </c>
      <c r="C8896" s="10" t="s">
        <v>4779</v>
      </c>
      <c r="D8896" s="10" t="s">
        <v>6943</v>
      </c>
      <c r="E8896" s="11" t="s">
        <v>6944</v>
      </c>
      <c r="F8896" s="10" t="s">
        <v>4786</v>
      </c>
      <c r="G8896" s="11" t="s">
        <v>4787</v>
      </c>
      <c r="H8896" s="42">
        <v>0</v>
      </c>
      <c r="I8896" s="42">
        <v>0</v>
      </c>
      <c r="J8896" s="42">
        <v>0</v>
      </c>
      <c r="K8896" s="42">
        <v>0</v>
      </c>
      <c r="N8896" s="43"/>
    </row>
    <row r="8897" spans="1:14" x14ac:dyDescent="0.3">
      <c r="A8897" s="10" t="s">
        <v>9</v>
      </c>
      <c r="B8897" s="10" t="s">
        <v>107</v>
      </c>
      <c r="C8897" s="10" t="s">
        <v>4779</v>
      </c>
      <c r="D8897" s="10" t="s">
        <v>6943</v>
      </c>
      <c r="E8897" s="11" t="s">
        <v>6944</v>
      </c>
      <c r="F8897" s="10" t="s">
        <v>4741</v>
      </c>
      <c r="G8897" s="11" t="s">
        <v>4742</v>
      </c>
      <c r="H8897" s="42">
        <v>12874.983700000001</v>
      </c>
      <c r="I8897" s="42">
        <v>23.286673024382701</v>
      </c>
      <c r="J8897" s="42">
        <v>0</v>
      </c>
      <c r="K8897" s="42">
        <v>23.286673024382701</v>
      </c>
      <c r="N8897" s="43"/>
    </row>
    <row r="8898" spans="1:14" x14ac:dyDescent="0.3">
      <c r="A8898" s="10" t="s">
        <v>9</v>
      </c>
      <c r="B8898" s="10" t="s">
        <v>107</v>
      </c>
      <c r="C8898" s="10" t="s">
        <v>4779</v>
      </c>
      <c r="D8898" s="10" t="s">
        <v>6945</v>
      </c>
      <c r="E8898" s="11" t="s">
        <v>6946</v>
      </c>
      <c r="F8898" s="10" t="s">
        <v>416</v>
      </c>
      <c r="G8898" s="11" t="s">
        <v>417</v>
      </c>
      <c r="H8898" s="42">
        <v>155917.4957</v>
      </c>
      <c r="I8898" s="42">
        <v>213.87981299768799</v>
      </c>
      <c r="J8898" s="42">
        <v>0</v>
      </c>
      <c r="K8898" s="42">
        <v>213.87981299768799</v>
      </c>
      <c r="N8898" s="43"/>
    </row>
    <row r="8899" spans="1:14" x14ac:dyDescent="0.3">
      <c r="A8899" s="10" t="s">
        <v>9</v>
      </c>
      <c r="B8899" s="10" t="s">
        <v>107</v>
      </c>
      <c r="C8899" s="10" t="s">
        <v>4779</v>
      </c>
      <c r="D8899" s="10" t="s">
        <v>6945</v>
      </c>
      <c r="E8899" s="11" t="s">
        <v>6946</v>
      </c>
      <c r="F8899" s="10" t="s">
        <v>4731</v>
      </c>
      <c r="G8899" s="11" t="s">
        <v>4732</v>
      </c>
      <c r="H8899" s="42">
        <v>0</v>
      </c>
      <c r="I8899" s="42">
        <v>0</v>
      </c>
      <c r="J8899" s="42">
        <v>0</v>
      </c>
      <c r="K8899" s="42">
        <v>0</v>
      </c>
      <c r="N8899" s="43"/>
    </row>
    <row r="8900" spans="1:14" x14ac:dyDescent="0.3">
      <c r="A8900" s="10" t="s">
        <v>9</v>
      </c>
      <c r="B8900" s="10" t="s">
        <v>107</v>
      </c>
      <c r="C8900" s="10" t="s">
        <v>4779</v>
      </c>
      <c r="D8900" s="10" t="s">
        <v>6945</v>
      </c>
      <c r="E8900" s="11" t="s">
        <v>6946</v>
      </c>
      <c r="F8900" s="10" t="s">
        <v>4786</v>
      </c>
      <c r="G8900" s="11" t="s">
        <v>4787</v>
      </c>
      <c r="H8900" s="42">
        <v>0</v>
      </c>
      <c r="I8900" s="42">
        <v>0</v>
      </c>
      <c r="J8900" s="42">
        <v>0</v>
      </c>
      <c r="K8900" s="42">
        <v>0</v>
      </c>
      <c r="N8900" s="43"/>
    </row>
    <row r="8901" spans="1:14" x14ac:dyDescent="0.3">
      <c r="A8901" s="10" t="s">
        <v>9</v>
      </c>
      <c r="B8901" s="10" t="s">
        <v>107</v>
      </c>
      <c r="C8901" s="10" t="s">
        <v>4779</v>
      </c>
      <c r="D8901" s="10" t="s">
        <v>6945</v>
      </c>
      <c r="E8901" s="11" t="s">
        <v>6946</v>
      </c>
      <c r="F8901" s="10" t="s">
        <v>4739</v>
      </c>
      <c r="G8901" s="11" t="s">
        <v>4740</v>
      </c>
      <c r="H8901" s="42">
        <v>12118.434499999999</v>
      </c>
      <c r="I8901" s="42">
        <v>16.623461597739499</v>
      </c>
      <c r="J8901" s="42">
        <v>0</v>
      </c>
      <c r="K8901" s="42">
        <v>16.623461597739499</v>
      </c>
      <c r="N8901" s="43"/>
    </row>
    <row r="8902" spans="1:14" x14ac:dyDescent="0.3">
      <c r="A8902" s="10" t="s">
        <v>9</v>
      </c>
      <c r="B8902" s="10" t="s">
        <v>107</v>
      </c>
      <c r="C8902" s="10" t="s">
        <v>4779</v>
      </c>
      <c r="D8902" s="10" t="s">
        <v>6945</v>
      </c>
      <c r="E8902" s="11" t="s">
        <v>6946</v>
      </c>
      <c r="F8902" s="10" t="s">
        <v>4741</v>
      </c>
      <c r="G8902" s="11" t="s">
        <v>4742</v>
      </c>
      <c r="H8902" s="42">
        <v>17557.4169</v>
      </c>
      <c r="I8902" s="42">
        <v>24.084385306961199</v>
      </c>
      <c r="J8902" s="42">
        <v>0</v>
      </c>
      <c r="K8902" s="42">
        <v>24.084385306961199</v>
      </c>
      <c r="N8902" s="43"/>
    </row>
    <row r="8903" spans="1:14" x14ac:dyDescent="0.3">
      <c r="A8903" s="10" t="s">
        <v>9</v>
      </c>
      <c r="B8903" s="10" t="s">
        <v>107</v>
      </c>
      <c r="C8903" s="10" t="s">
        <v>4779</v>
      </c>
      <c r="D8903" s="10" t="s">
        <v>6947</v>
      </c>
      <c r="E8903" s="11" t="s">
        <v>6948</v>
      </c>
      <c r="F8903" s="10" t="s">
        <v>416</v>
      </c>
      <c r="G8903" s="11" t="s">
        <v>417</v>
      </c>
      <c r="H8903" s="42">
        <v>281312.26280000003</v>
      </c>
      <c r="I8903" s="42">
        <v>1022.1206178974001</v>
      </c>
      <c r="J8903" s="42">
        <v>6234.3283114791802</v>
      </c>
      <c r="K8903" s="42">
        <v>7256.4489293765801</v>
      </c>
      <c r="N8903" s="43"/>
    </row>
    <row r="8904" spans="1:14" x14ac:dyDescent="0.3">
      <c r="A8904" s="10" t="s">
        <v>9</v>
      </c>
      <c r="B8904" s="10" t="s">
        <v>107</v>
      </c>
      <c r="C8904" s="10" t="s">
        <v>4779</v>
      </c>
      <c r="D8904" s="10" t="s">
        <v>6947</v>
      </c>
      <c r="E8904" s="11" t="s">
        <v>6948</v>
      </c>
      <c r="F8904" s="10" t="s">
        <v>4731</v>
      </c>
      <c r="G8904" s="11" t="s">
        <v>4732</v>
      </c>
      <c r="H8904" s="42">
        <v>0</v>
      </c>
      <c r="I8904" s="42">
        <v>0</v>
      </c>
      <c r="J8904" s="42">
        <v>0</v>
      </c>
      <c r="K8904" s="42">
        <v>0</v>
      </c>
      <c r="N8904" s="43"/>
    </row>
    <row r="8905" spans="1:14" x14ac:dyDescent="0.3">
      <c r="A8905" s="10" t="s">
        <v>9</v>
      </c>
      <c r="B8905" s="10" t="s">
        <v>107</v>
      </c>
      <c r="C8905" s="10" t="s">
        <v>4779</v>
      </c>
      <c r="D8905" s="10" t="s">
        <v>6947</v>
      </c>
      <c r="E8905" s="11" t="s">
        <v>6948</v>
      </c>
      <c r="F8905" s="10" t="s">
        <v>4786</v>
      </c>
      <c r="G8905" s="11" t="s">
        <v>4787</v>
      </c>
      <c r="H8905" s="42">
        <v>0</v>
      </c>
      <c r="I8905" s="42">
        <v>0</v>
      </c>
      <c r="J8905" s="42">
        <v>0</v>
      </c>
      <c r="K8905" s="42">
        <v>0</v>
      </c>
      <c r="N8905" s="43"/>
    </row>
    <row r="8906" spans="1:14" x14ac:dyDescent="0.3">
      <c r="A8906" s="10" t="s">
        <v>9</v>
      </c>
      <c r="B8906" s="10" t="s">
        <v>107</v>
      </c>
      <c r="C8906" s="10" t="s">
        <v>4779</v>
      </c>
      <c r="D8906" s="10" t="s">
        <v>6947</v>
      </c>
      <c r="E8906" s="11" t="s">
        <v>6948</v>
      </c>
      <c r="F8906" s="10" t="s">
        <v>4859</v>
      </c>
      <c r="G8906" s="11" t="s">
        <v>4860</v>
      </c>
      <c r="H8906" s="42">
        <v>93876.328200000004</v>
      </c>
      <c r="I8906" s="42">
        <v>341.09046514837797</v>
      </c>
      <c r="J8906" s="42">
        <v>2080.4491235334699</v>
      </c>
      <c r="K8906" s="42">
        <v>2421.5395886818501</v>
      </c>
      <c r="N8906" s="43"/>
    </row>
    <row r="8907" spans="1:14" x14ac:dyDescent="0.3">
      <c r="A8907" s="10" t="s">
        <v>9</v>
      </c>
      <c r="B8907" s="10" t="s">
        <v>107</v>
      </c>
      <c r="C8907" s="10" t="s">
        <v>4779</v>
      </c>
      <c r="D8907" s="10" t="s">
        <v>6448</v>
      </c>
      <c r="E8907" s="11" t="s">
        <v>6949</v>
      </c>
      <c r="F8907" s="10" t="s">
        <v>416</v>
      </c>
      <c r="G8907" s="11" t="s">
        <v>417</v>
      </c>
      <c r="H8907" s="42">
        <v>66481.846799999999</v>
      </c>
      <c r="I8907" s="42">
        <v>61.2227955584585</v>
      </c>
      <c r="J8907" s="42">
        <v>6392.6773024167196</v>
      </c>
      <c r="K8907" s="42">
        <v>6453.90009797518</v>
      </c>
      <c r="N8907" s="43"/>
    </row>
    <row r="8908" spans="1:14" x14ac:dyDescent="0.3">
      <c r="A8908" s="10" t="s">
        <v>9</v>
      </c>
      <c r="B8908" s="10" t="s">
        <v>107</v>
      </c>
      <c r="C8908" s="10" t="s">
        <v>4779</v>
      </c>
      <c r="D8908" s="10" t="s">
        <v>6448</v>
      </c>
      <c r="E8908" s="11" t="s">
        <v>6949</v>
      </c>
      <c r="F8908" s="10" t="s">
        <v>4731</v>
      </c>
      <c r="G8908" s="11" t="s">
        <v>4732</v>
      </c>
      <c r="H8908" s="42">
        <v>0</v>
      </c>
      <c r="I8908" s="42">
        <v>0</v>
      </c>
      <c r="J8908" s="42">
        <v>0</v>
      </c>
      <c r="K8908" s="42">
        <v>0</v>
      </c>
      <c r="N8908" s="43"/>
    </row>
    <row r="8909" spans="1:14" x14ac:dyDescent="0.3">
      <c r="A8909" s="10" t="s">
        <v>9</v>
      </c>
      <c r="B8909" s="10" t="s">
        <v>107</v>
      </c>
      <c r="C8909" s="10" t="s">
        <v>4779</v>
      </c>
      <c r="D8909" s="10" t="s">
        <v>6448</v>
      </c>
      <c r="E8909" s="11" t="s">
        <v>6949</v>
      </c>
      <c r="F8909" s="10" t="s">
        <v>4786</v>
      </c>
      <c r="G8909" s="11" t="s">
        <v>4787</v>
      </c>
      <c r="H8909" s="42">
        <v>0</v>
      </c>
      <c r="I8909" s="42">
        <v>0</v>
      </c>
      <c r="J8909" s="42">
        <v>0</v>
      </c>
      <c r="K8909" s="42">
        <v>0</v>
      </c>
      <c r="N8909" s="43"/>
    </row>
    <row r="8910" spans="1:14" x14ac:dyDescent="0.3">
      <c r="A8910" s="10" t="s">
        <v>9</v>
      </c>
      <c r="B8910" s="10" t="s">
        <v>107</v>
      </c>
      <c r="C8910" s="10" t="s">
        <v>11</v>
      </c>
      <c r="D8910" s="10" t="s">
        <v>43</v>
      </c>
      <c r="E8910" s="11" t="s">
        <v>6950</v>
      </c>
      <c r="F8910" s="10" t="s">
        <v>15</v>
      </c>
      <c r="G8910" s="11" t="s">
        <v>418</v>
      </c>
      <c r="H8910" s="42">
        <v>768275.79040000006</v>
      </c>
      <c r="I8910" s="42">
        <v>1588.75975162944</v>
      </c>
      <c r="J8910" s="42">
        <v>0</v>
      </c>
      <c r="K8910" s="42">
        <v>1588.75975162944</v>
      </c>
      <c r="N8910" s="43"/>
    </row>
    <row r="8911" spans="1:14" x14ac:dyDescent="0.3">
      <c r="A8911" s="10" t="s">
        <v>9</v>
      </c>
      <c r="B8911" s="10" t="s">
        <v>107</v>
      </c>
      <c r="C8911" s="10" t="s">
        <v>11</v>
      </c>
      <c r="D8911" s="10" t="s">
        <v>43</v>
      </c>
      <c r="E8911" s="11" t="s">
        <v>6950</v>
      </c>
      <c r="F8911" s="10" t="s">
        <v>16</v>
      </c>
      <c r="G8911" s="11" t="s">
        <v>426</v>
      </c>
      <c r="H8911" s="42">
        <v>120784.85249999999</v>
      </c>
      <c r="I8911" s="42">
        <v>249.77763791749501</v>
      </c>
      <c r="J8911" s="42">
        <v>0</v>
      </c>
      <c r="K8911" s="42">
        <v>249.77763791749501</v>
      </c>
      <c r="N8911" s="43"/>
    </row>
    <row r="8912" spans="1:14" x14ac:dyDescent="0.3">
      <c r="A8912" s="10" t="s">
        <v>9</v>
      </c>
      <c r="B8912" s="10" t="s">
        <v>107</v>
      </c>
      <c r="C8912" s="10" t="s">
        <v>11</v>
      </c>
      <c r="D8912" s="10" t="s">
        <v>43</v>
      </c>
      <c r="E8912" s="11" t="s">
        <v>6950</v>
      </c>
      <c r="F8912" s="10" t="s">
        <v>17</v>
      </c>
      <c r="G8912" s="11" t="s">
        <v>4798</v>
      </c>
      <c r="H8912" s="42">
        <v>0</v>
      </c>
      <c r="I8912" s="42">
        <v>0</v>
      </c>
      <c r="J8912" s="42">
        <v>0</v>
      </c>
      <c r="K8912" s="42">
        <v>0</v>
      </c>
      <c r="N8912" s="43"/>
    </row>
    <row r="8913" spans="1:14" x14ac:dyDescent="0.3">
      <c r="A8913" s="10" t="s">
        <v>9</v>
      </c>
      <c r="B8913" s="10" t="s">
        <v>107</v>
      </c>
      <c r="C8913" s="10" t="s">
        <v>11</v>
      </c>
      <c r="D8913" s="10" t="s">
        <v>43</v>
      </c>
      <c r="E8913" s="11" t="s">
        <v>6950</v>
      </c>
      <c r="F8913" s="10" t="s">
        <v>18</v>
      </c>
      <c r="G8913" s="11" t="s">
        <v>4799</v>
      </c>
      <c r="H8913" s="42">
        <v>886656.96420000005</v>
      </c>
      <c r="I8913" s="42">
        <v>1833.5666902849</v>
      </c>
      <c r="J8913" s="42">
        <v>0</v>
      </c>
      <c r="K8913" s="42">
        <v>1833.5666902849</v>
      </c>
      <c r="N8913" s="43"/>
    </row>
    <row r="8914" spans="1:14" x14ac:dyDescent="0.3">
      <c r="A8914" s="10" t="s">
        <v>9</v>
      </c>
      <c r="B8914" s="10" t="s">
        <v>107</v>
      </c>
      <c r="C8914" s="10" t="s">
        <v>11</v>
      </c>
      <c r="D8914" s="10" t="s">
        <v>274</v>
      </c>
      <c r="E8914" s="11" t="s">
        <v>3048</v>
      </c>
      <c r="F8914" s="10" t="s">
        <v>13</v>
      </c>
      <c r="G8914" s="11" t="s">
        <v>415</v>
      </c>
      <c r="H8914" s="42">
        <v>0</v>
      </c>
      <c r="I8914" s="42">
        <v>0</v>
      </c>
      <c r="J8914" s="42">
        <v>0</v>
      </c>
      <c r="K8914" s="42">
        <v>0</v>
      </c>
      <c r="N8914" s="43"/>
    </row>
    <row r="8915" spans="1:14" x14ac:dyDescent="0.3">
      <c r="A8915" s="10" t="s">
        <v>9</v>
      </c>
      <c r="B8915" s="10" t="s">
        <v>107</v>
      </c>
      <c r="C8915" s="10" t="s">
        <v>11</v>
      </c>
      <c r="D8915" s="10" t="s">
        <v>274</v>
      </c>
      <c r="E8915" s="11" t="s">
        <v>3048</v>
      </c>
      <c r="F8915" s="10" t="s">
        <v>15</v>
      </c>
      <c r="G8915" s="11" t="s">
        <v>418</v>
      </c>
      <c r="H8915" s="42">
        <v>1404527.9386</v>
      </c>
      <c r="I8915" s="42">
        <v>4051.5103632918299</v>
      </c>
      <c r="J8915" s="42">
        <v>0</v>
      </c>
      <c r="K8915" s="42">
        <v>4051.5103632918299</v>
      </c>
      <c r="N8915" s="43"/>
    </row>
    <row r="8916" spans="1:14" x14ac:dyDescent="0.3">
      <c r="A8916" s="10" t="s">
        <v>9</v>
      </c>
      <c r="B8916" s="10" t="s">
        <v>107</v>
      </c>
      <c r="C8916" s="10" t="s">
        <v>11</v>
      </c>
      <c r="D8916" s="10" t="s">
        <v>274</v>
      </c>
      <c r="E8916" s="11" t="s">
        <v>3048</v>
      </c>
      <c r="F8916" s="10" t="s">
        <v>17</v>
      </c>
      <c r="G8916" s="11" t="s">
        <v>4798</v>
      </c>
      <c r="H8916" s="42">
        <v>0</v>
      </c>
      <c r="I8916" s="42">
        <v>0</v>
      </c>
      <c r="J8916" s="42">
        <v>0</v>
      </c>
      <c r="K8916" s="42">
        <v>0</v>
      </c>
      <c r="N8916" s="43"/>
    </row>
    <row r="8917" spans="1:14" x14ac:dyDescent="0.3">
      <c r="A8917" s="10" t="s">
        <v>9</v>
      </c>
      <c r="B8917" s="10" t="s">
        <v>107</v>
      </c>
      <c r="C8917" s="10" t="s">
        <v>11</v>
      </c>
      <c r="D8917" s="10" t="s">
        <v>274</v>
      </c>
      <c r="E8917" s="11" t="s">
        <v>3048</v>
      </c>
      <c r="F8917" s="10" t="s">
        <v>18</v>
      </c>
      <c r="G8917" s="11" t="s">
        <v>4799</v>
      </c>
      <c r="H8917" s="42">
        <v>2541573.2889</v>
      </c>
      <c r="I8917" s="42">
        <v>7331.4387251309599</v>
      </c>
      <c r="J8917" s="42">
        <v>26403.012341256301</v>
      </c>
      <c r="K8917" s="42">
        <v>33734.451066387199</v>
      </c>
      <c r="N8917" s="43"/>
    </row>
    <row r="8918" spans="1:14" x14ac:dyDescent="0.3">
      <c r="A8918" s="10" t="s">
        <v>9</v>
      </c>
      <c r="B8918" s="10" t="s">
        <v>107</v>
      </c>
      <c r="C8918" s="10" t="s">
        <v>11</v>
      </c>
      <c r="D8918" s="10" t="s">
        <v>106</v>
      </c>
      <c r="E8918" s="11" t="s">
        <v>505</v>
      </c>
      <c r="F8918" s="10" t="s">
        <v>13</v>
      </c>
      <c r="G8918" s="11" t="s">
        <v>415</v>
      </c>
      <c r="H8918" s="42">
        <v>0</v>
      </c>
      <c r="I8918" s="42">
        <v>0</v>
      </c>
      <c r="J8918" s="42">
        <v>0</v>
      </c>
      <c r="K8918" s="42">
        <v>0</v>
      </c>
      <c r="N8918" s="43"/>
    </row>
    <row r="8919" spans="1:14" x14ac:dyDescent="0.3">
      <c r="A8919" s="10" t="s">
        <v>9</v>
      </c>
      <c r="B8919" s="10" t="s">
        <v>107</v>
      </c>
      <c r="C8919" s="10" t="s">
        <v>11</v>
      </c>
      <c r="D8919" s="10" t="s">
        <v>106</v>
      </c>
      <c r="E8919" s="11" t="s">
        <v>505</v>
      </c>
      <c r="F8919" s="10" t="s">
        <v>15</v>
      </c>
      <c r="G8919" s="11" t="s">
        <v>418</v>
      </c>
      <c r="H8919" s="42">
        <v>1391851.2993000001</v>
      </c>
      <c r="I8919" s="42">
        <v>1500.94244667308</v>
      </c>
      <c r="J8919" s="42">
        <v>0</v>
      </c>
      <c r="K8919" s="42">
        <v>1500.94244667308</v>
      </c>
      <c r="N8919" s="43"/>
    </row>
    <row r="8920" spans="1:14" x14ac:dyDescent="0.3">
      <c r="A8920" s="10" t="s">
        <v>9</v>
      </c>
      <c r="B8920" s="10" t="s">
        <v>107</v>
      </c>
      <c r="C8920" s="10" t="s">
        <v>11</v>
      </c>
      <c r="D8920" s="10" t="s">
        <v>106</v>
      </c>
      <c r="E8920" s="11" t="s">
        <v>505</v>
      </c>
      <c r="F8920" s="10" t="s">
        <v>17</v>
      </c>
      <c r="G8920" s="11" t="s">
        <v>4798</v>
      </c>
      <c r="H8920" s="42">
        <v>0</v>
      </c>
      <c r="I8920" s="42">
        <v>0</v>
      </c>
      <c r="J8920" s="42">
        <v>0</v>
      </c>
      <c r="K8920" s="42">
        <v>0</v>
      </c>
      <c r="N8920" s="43"/>
    </row>
    <row r="8921" spans="1:14" x14ac:dyDescent="0.3">
      <c r="A8921" s="10" t="s">
        <v>9</v>
      </c>
      <c r="B8921" s="10" t="s">
        <v>107</v>
      </c>
      <c r="C8921" s="10" t="s">
        <v>11</v>
      </c>
      <c r="D8921" s="10" t="s">
        <v>106</v>
      </c>
      <c r="E8921" s="11" t="s">
        <v>505</v>
      </c>
      <c r="F8921" s="10" t="s">
        <v>18</v>
      </c>
      <c r="G8921" s="11" t="s">
        <v>4799</v>
      </c>
      <c r="H8921" s="42">
        <v>2326609.2516000001</v>
      </c>
      <c r="I8921" s="42">
        <v>2508.9652781366499</v>
      </c>
      <c r="J8921" s="42">
        <v>9618.2077815004595</v>
      </c>
      <c r="K8921" s="42">
        <v>12127.1730596371</v>
      </c>
      <c r="N8921" s="43"/>
    </row>
    <row r="8922" spans="1:14" x14ac:dyDescent="0.3">
      <c r="A8922" s="10" t="s">
        <v>9</v>
      </c>
      <c r="B8922" s="10" t="s">
        <v>107</v>
      </c>
      <c r="C8922" s="10" t="s">
        <v>11</v>
      </c>
      <c r="D8922" s="10" t="s">
        <v>273</v>
      </c>
      <c r="E8922" s="11" t="s">
        <v>679</v>
      </c>
      <c r="F8922" s="10" t="s">
        <v>13</v>
      </c>
      <c r="G8922" s="11" t="s">
        <v>415</v>
      </c>
      <c r="H8922" s="42">
        <v>0</v>
      </c>
      <c r="I8922" s="42">
        <v>0</v>
      </c>
      <c r="J8922" s="42">
        <v>0</v>
      </c>
      <c r="K8922" s="42">
        <v>0</v>
      </c>
      <c r="N8922" s="43"/>
    </row>
    <row r="8923" spans="1:14" x14ac:dyDescent="0.3">
      <c r="A8923" s="10" t="s">
        <v>9</v>
      </c>
      <c r="B8923" s="10" t="s">
        <v>107</v>
      </c>
      <c r="C8923" s="10" t="s">
        <v>11</v>
      </c>
      <c r="D8923" s="10" t="s">
        <v>273</v>
      </c>
      <c r="E8923" s="11" t="s">
        <v>679</v>
      </c>
      <c r="F8923" s="10" t="s">
        <v>15</v>
      </c>
      <c r="G8923" s="11" t="s">
        <v>418</v>
      </c>
      <c r="H8923" s="42">
        <v>490485.08919999999</v>
      </c>
      <c r="I8923" s="42">
        <v>1146.95430748738</v>
      </c>
      <c r="J8923" s="42">
        <v>0</v>
      </c>
      <c r="K8923" s="42">
        <v>1146.95430748738</v>
      </c>
      <c r="N8923" s="43"/>
    </row>
    <row r="8924" spans="1:14" x14ac:dyDescent="0.3">
      <c r="A8924" s="10" t="s">
        <v>9</v>
      </c>
      <c r="B8924" s="10" t="s">
        <v>107</v>
      </c>
      <c r="C8924" s="10" t="s">
        <v>11</v>
      </c>
      <c r="D8924" s="10" t="s">
        <v>273</v>
      </c>
      <c r="E8924" s="11" t="s">
        <v>679</v>
      </c>
      <c r="F8924" s="10" t="s">
        <v>17</v>
      </c>
      <c r="G8924" s="11" t="s">
        <v>4798</v>
      </c>
      <c r="H8924" s="42">
        <v>0</v>
      </c>
      <c r="I8924" s="42">
        <v>0</v>
      </c>
      <c r="J8924" s="42">
        <v>0</v>
      </c>
      <c r="K8924" s="42">
        <v>0</v>
      </c>
      <c r="N8924" s="43"/>
    </row>
    <row r="8925" spans="1:14" x14ac:dyDescent="0.3">
      <c r="A8925" s="10" t="s">
        <v>9</v>
      </c>
      <c r="B8925" s="10" t="s">
        <v>107</v>
      </c>
      <c r="C8925" s="10" t="s">
        <v>11</v>
      </c>
      <c r="D8925" s="10" t="s">
        <v>273</v>
      </c>
      <c r="E8925" s="11" t="s">
        <v>679</v>
      </c>
      <c r="F8925" s="10" t="s">
        <v>18</v>
      </c>
      <c r="G8925" s="11" t="s">
        <v>4799</v>
      </c>
      <c r="H8925" s="42">
        <v>1374878.4405</v>
      </c>
      <c r="I8925" s="42">
        <v>3215.0268874418498</v>
      </c>
      <c r="J8925" s="42">
        <v>0</v>
      </c>
      <c r="K8925" s="42">
        <v>3215.0268874418498</v>
      </c>
      <c r="N8925" s="43"/>
    </row>
    <row r="8926" spans="1:14" x14ac:dyDescent="0.3">
      <c r="A8926" s="10" t="s">
        <v>9</v>
      </c>
      <c r="B8926" s="10" t="s">
        <v>107</v>
      </c>
      <c r="C8926" s="10" t="s">
        <v>11</v>
      </c>
      <c r="D8926" s="10" t="s">
        <v>275</v>
      </c>
      <c r="E8926" s="11" t="s">
        <v>3049</v>
      </c>
      <c r="F8926" s="10" t="s">
        <v>13</v>
      </c>
      <c r="G8926" s="11" t="s">
        <v>415</v>
      </c>
      <c r="H8926" s="42">
        <v>0</v>
      </c>
      <c r="I8926" s="42">
        <v>0</v>
      </c>
      <c r="J8926" s="42">
        <v>0</v>
      </c>
      <c r="K8926" s="42">
        <v>0</v>
      </c>
      <c r="N8926" s="43"/>
    </row>
    <row r="8927" spans="1:14" x14ac:dyDescent="0.3">
      <c r="A8927" s="10" t="s">
        <v>9</v>
      </c>
      <c r="B8927" s="10" t="s">
        <v>107</v>
      </c>
      <c r="C8927" s="10" t="s">
        <v>11</v>
      </c>
      <c r="D8927" s="10" t="s">
        <v>275</v>
      </c>
      <c r="E8927" s="11" t="s">
        <v>3049</v>
      </c>
      <c r="F8927" s="10" t="s">
        <v>15</v>
      </c>
      <c r="G8927" s="11" t="s">
        <v>418</v>
      </c>
      <c r="H8927" s="42">
        <v>900142.95979999995</v>
      </c>
      <c r="I8927" s="42">
        <v>2722.4379660426598</v>
      </c>
      <c r="J8927" s="42">
        <v>0</v>
      </c>
      <c r="K8927" s="42">
        <v>2722.4379660426598</v>
      </c>
      <c r="N8927" s="43"/>
    </row>
    <row r="8928" spans="1:14" x14ac:dyDescent="0.3">
      <c r="A8928" s="10" t="s">
        <v>9</v>
      </c>
      <c r="B8928" s="10" t="s">
        <v>107</v>
      </c>
      <c r="C8928" s="10" t="s">
        <v>11</v>
      </c>
      <c r="D8928" s="10" t="s">
        <v>275</v>
      </c>
      <c r="E8928" s="11" t="s">
        <v>3049</v>
      </c>
      <c r="F8928" s="10" t="s">
        <v>17</v>
      </c>
      <c r="G8928" s="11" t="s">
        <v>4798</v>
      </c>
      <c r="H8928" s="42">
        <v>0</v>
      </c>
      <c r="I8928" s="42">
        <v>0</v>
      </c>
      <c r="J8928" s="42">
        <v>0</v>
      </c>
      <c r="K8928" s="42">
        <v>0</v>
      </c>
      <c r="N8928" s="43"/>
    </row>
    <row r="8929" spans="1:14" x14ac:dyDescent="0.3">
      <c r="A8929" s="10" t="s">
        <v>9</v>
      </c>
      <c r="B8929" s="10" t="s">
        <v>107</v>
      </c>
      <c r="C8929" s="10" t="s">
        <v>11</v>
      </c>
      <c r="D8929" s="10" t="s">
        <v>275</v>
      </c>
      <c r="E8929" s="11" t="s">
        <v>3049</v>
      </c>
      <c r="F8929" s="10" t="s">
        <v>18</v>
      </c>
      <c r="G8929" s="11" t="s">
        <v>4799</v>
      </c>
      <c r="H8929" s="42">
        <v>1853210.7974</v>
      </c>
      <c r="I8929" s="42">
        <v>5604.9446132432204</v>
      </c>
      <c r="J8929" s="42">
        <v>14066.7353406276</v>
      </c>
      <c r="K8929" s="42">
        <v>19671.679953870898</v>
      </c>
      <c r="N8929" s="43"/>
    </row>
    <row r="8930" spans="1:14" x14ac:dyDescent="0.3">
      <c r="A8930" s="10" t="s">
        <v>9</v>
      </c>
      <c r="B8930" s="10" t="s">
        <v>107</v>
      </c>
      <c r="C8930" s="10" t="s">
        <v>4800</v>
      </c>
      <c r="D8930" s="10" t="s">
        <v>5563</v>
      </c>
      <c r="E8930" s="11" t="s">
        <v>5564</v>
      </c>
      <c r="F8930" s="10" t="s">
        <v>13</v>
      </c>
      <c r="G8930" s="11" t="s">
        <v>415</v>
      </c>
      <c r="H8930" s="42">
        <v>0</v>
      </c>
      <c r="I8930" s="42">
        <v>0</v>
      </c>
      <c r="J8930" s="42">
        <v>0</v>
      </c>
      <c r="K8930" s="42">
        <v>0</v>
      </c>
      <c r="N8930" s="43"/>
    </row>
    <row r="8931" spans="1:14" x14ac:dyDescent="0.3">
      <c r="A8931" s="10" t="s">
        <v>9</v>
      </c>
      <c r="B8931" s="10" t="s">
        <v>107</v>
      </c>
      <c r="C8931" s="10" t="s">
        <v>4800</v>
      </c>
      <c r="D8931" s="10" t="s">
        <v>5563</v>
      </c>
      <c r="E8931" s="11" t="s">
        <v>5564</v>
      </c>
      <c r="F8931" s="10" t="s">
        <v>416</v>
      </c>
      <c r="G8931" s="11" t="s">
        <v>417</v>
      </c>
      <c r="H8931" s="42">
        <v>353414.20819999999</v>
      </c>
      <c r="I8931" s="42">
        <v>381.114265945071</v>
      </c>
      <c r="J8931" s="42">
        <v>914.14477586953899</v>
      </c>
      <c r="K8931" s="42">
        <v>1295.2590418146101</v>
      </c>
      <c r="N8931" s="43"/>
    </row>
    <row r="8932" spans="1:14" x14ac:dyDescent="0.3">
      <c r="A8932" s="10" t="s">
        <v>9</v>
      </c>
      <c r="B8932" s="10" t="s">
        <v>107</v>
      </c>
      <c r="C8932" s="10" t="s">
        <v>4800</v>
      </c>
      <c r="D8932" s="10" t="s">
        <v>5563</v>
      </c>
      <c r="E8932" s="11" t="s">
        <v>5564</v>
      </c>
      <c r="F8932" s="10" t="s">
        <v>4802</v>
      </c>
      <c r="G8932" s="11" t="s">
        <v>4803</v>
      </c>
      <c r="H8932" s="42">
        <v>0</v>
      </c>
      <c r="I8932" s="42">
        <v>0</v>
      </c>
      <c r="J8932" s="42">
        <v>0</v>
      </c>
      <c r="K8932" s="42">
        <v>0</v>
      </c>
      <c r="N8932" s="43"/>
    </row>
    <row r="8933" spans="1:14" x14ac:dyDescent="0.3">
      <c r="A8933" s="10" t="s">
        <v>9</v>
      </c>
      <c r="B8933" s="10" t="s">
        <v>107</v>
      </c>
      <c r="C8933" s="10" t="s">
        <v>4800</v>
      </c>
      <c r="D8933" s="10" t="s">
        <v>4924</v>
      </c>
      <c r="E8933" s="11" t="s">
        <v>6951</v>
      </c>
      <c r="F8933" s="10" t="s">
        <v>13</v>
      </c>
      <c r="G8933" s="11" t="s">
        <v>415</v>
      </c>
      <c r="H8933" s="42">
        <v>0</v>
      </c>
      <c r="I8933" s="42">
        <v>0</v>
      </c>
      <c r="J8933" s="42">
        <v>0</v>
      </c>
      <c r="K8933" s="42">
        <v>0</v>
      </c>
      <c r="N8933" s="43"/>
    </row>
    <row r="8934" spans="1:14" x14ac:dyDescent="0.3">
      <c r="A8934" s="10" t="s">
        <v>9</v>
      </c>
      <c r="B8934" s="10" t="s">
        <v>107</v>
      </c>
      <c r="C8934" s="10" t="s">
        <v>4800</v>
      </c>
      <c r="D8934" s="10" t="s">
        <v>4924</v>
      </c>
      <c r="E8934" s="11" t="s">
        <v>6951</v>
      </c>
      <c r="F8934" s="10" t="s">
        <v>416</v>
      </c>
      <c r="G8934" s="11" t="s">
        <v>417</v>
      </c>
      <c r="H8934" s="42">
        <v>295451.24239999999</v>
      </c>
      <c r="I8934" s="42">
        <v>810.55658633703501</v>
      </c>
      <c r="J8934" s="42">
        <v>913.10387298810997</v>
      </c>
      <c r="K8934" s="42">
        <v>1723.66045932514</v>
      </c>
      <c r="N8934" s="43"/>
    </row>
    <row r="8935" spans="1:14" x14ac:dyDescent="0.3">
      <c r="A8935" s="10" t="s">
        <v>9</v>
      </c>
      <c r="B8935" s="10" t="s">
        <v>107</v>
      </c>
      <c r="C8935" s="10" t="s">
        <v>4800</v>
      </c>
      <c r="D8935" s="10" t="s">
        <v>4924</v>
      </c>
      <c r="E8935" s="11" t="s">
        <v>6951</v>
      </c>
      <c r="F8935" s="10" t="s">
        <v>243</v>
      </c>
      <c r="G8935" s="11" t="s">
        <v>655</v>
      </c>
      <c r="H8935" s="42">
        <v>19622.7016</v>
      </c>
      <c r="I8935" s="42">
        <v>53.8339587416828</v>
      </c>
      <c r="J8935" s="42">
        <v>0</v>
      </c>
      <c r="K8935" s="42">
        <v>53.8339587416828</v>
      </c>
      <c r="N8935" s="43"/>
    </row>
    <row r="8936" spans="1:14" x14ac:dyDescent="0.3">
      <c r="A8936" s="10" t="s">
        <v>9</v>
      </c>
      <c r="B8936" s="10" t="s">
        <v>107</v>
      </c>
      <c r="C8936" s="10" t="s">
        <v>4800</v>
      </c>
      <c r="D8936" s="10" t="s">
        <v>4924</v>
      </c>
      <c r="E8936" s="11" t="s">
        <v>6951</v>
      </c>
      <c r="F8936" s="10" t="s">
        <v>4802</v>
      </c>
      <c r="G8936" s="11" t="s">
        <v>4803</v>
      </c>
      <c r="H8936" s="42">
        <v>0</v>
      </c>
      <c r="I8936" s="42">
        <v>0</v>
      </c>
      <c r="J8936" s="42">
        <v>0</v>
      </c>
      <c r="K8936" s="42">
        <v>0</v>
      </c>
      <c r="N8936" s="43"/>
    </row>
    <row r="8937" spans="1:14" x14ac:dyDescent="0.3">
      <c r="A8937" s="10" t="s">
        <v>9</v>
      </c>
      <c r="B8937" s="10" t="s">
        <v>107</v>
      </c>
      <c r="C8937" s="10" t="s">
        <v>4806</v>
      </c>
      <c r="D8937" s="10" t="s">
        <v>5565</v>
      </c>
      <c r="E8937" s="11" t="s">
        <v>6058</v>
      </c>
      <c r="F8937" s="10" t="s">
        <v>4809</v>
      </c>
      <c r="G8937" s="11" t="s">
        <v>4810</v>
      </c>
      <c r="H8937" s="42">
        <v>195512.8628</v>
      </c>
      <c r="I8937" s="42">
        <v>422.112288448691</v>
      </c>
      <c r="J8937" s="42">
        <v>638.92772895436303</v>
      </c>
      <c r="K8937" s="42">
        <v>1061.0400174030499</v>
      </c>
      <c r="N8937" s="43"/>
    </row>
    <row r="8938" spans="1:14" x14ac:dyDescent="0.3">
      <c r="A8938" s="10" t="s">
        <v>9</v>
      </c>
      <c r="B8938" s="10" t="s">
        <v>276</v>
      </c>
      <c r="C8938" s="10" t="s">
        <v>4722</v>
      </c>
      <c r="D8938" s="10" t="s">
        <v>4723</v>
      </c>
      <c r="E8938" s="11" t="s">
        <v>6952</v>
      </c>
      <c r="F8938" s="10" t="s">
        <v>416</v>
      </c>
      <c r="G8938" s="11" t="s">
        <v>417</v>
      </c>
      <c r="H8938" s="42">
        <v>4833609.5705000004</v>
      </c>
      <c r="I8938" s="42">
        <v>20251.652417727899</v>
      </c>
      <c r="J8938" s="42">
        <v>330238.50515180099</v>
      </c>
      <c r="K8938" s="42">
        <v>350490.15756952902</v>
      </c>
      <c r="N8938" s="43"/>
    </row>
    <row r="8939" spans="1:14" x14ac:dyDescent="0.3">
      <c r="A8939" s="10" t="s">
        <v>9</v>
      </c>
      <c r="B8939" s="10" t="s">
        <v>276</v>
      </c>
      <c r="C8939" s="10" t="s">
        <v>4722</v>
      </c>
      <c r="D8939" s="10" t="s">
        <v>4723</v>
      </c>
      <c r="E8939" s="11" t="s">
        <v>6952</v>
      </c>
      <c r="F8939" s="10" t="s">
        <v>4725</v>
      </c>
      <c r="G8939" s="11" t="s">
        <v>4726</v>
      </c>
      <c r="H8939" s="42">
        <v>150400.9529</v>
      </c>
      <c r="I8939" s="42">
        <v>630.14353479931401</v>
      </c>
      <c r="J8939" s="42">
        <v>10275.589106054</v>
      </c>
      <c r="K8939" s="42">
        <v>10905.732640853301</v>
      </c>
      <c r="N8939" s="43"/>
    </row>
    <row r="8940" spans="1:14" x14ac:dyDescent="0.3">
      <c r="A8940" s="10" t="s">
        <v>9</v>
      </c>
      <c r="B8940" s="10" t="s">
        <v>276</v>
      </c>
      <c r="C8940" s="10" t="s">
        <v>4722</v>
      </c>
      <c r="D8940" s="10" t="s">
        <v>4723</v>
      </c>
      <c r="E8940" s="11" t="s">
        <v>6952</v>
      </c>
      <c r="F8940" s="10" t="s">
        <v>4729</v>
      </c>
      <c r="G8940" s="11" t="s">
        <v>4730</v>
      </c>
      <c r="H8940" s="42">
        <v>0</v>
      </c>
      <c r="I8940" s="42">
        <v>0</v>
      </c>
      <c r="J8940" s="42">
        <v>0</v>
      </c>
      <c r="K8940" s="42">
        <v>0</v>
      </c>
      <c r="N8940" s="43"/>
    </row>
    <row r="8941" spans="1:14" x14ac:dyDescent="0.3">
      <c r="A8941" s="10" t="s">
        <v>9</v>
      </c>
      <c r="B8941" s="10" t="s">
        <v>276</v>
      </c>
      <c r="C8941" s="10" t="s">
        <v>4722</v>
      </c>
      <c r="D8941" s="10" t="s">
        <v>4723</v>
      </c>
      <c r="E8941" s="11" t="s">
        <v>6952</v>
      </c>
      <c r="F8941" s="10" t="s">
        <v>4731</v>
      </c>
      <c r="G8941" s="11" t="s">
        <v>4732</v>
      </c>
      <c r="H8941" s="42">
        <v>0</v>
      </c>
      <c r="I8941" s="42">
        <v>0</v>
      </c>
      <c r="J8941" s="42">
        <v>0</v>
      </c>
      <c r="K8941" s="42">
        <v>0</v>
      </c>
      <c r="N8941" s="43"/>
    </row>
    <row r="8942" spans="1:14" x14ac:dyDescent="0.3">
      <c r="A8942" s="10" t="s">
        <v>9</v>
      </c>
      <c r="B8942" s="10" t="s">
        <v>276</v>
      </c>
      <c r="C8942" s="10" t="s">
        <v>4722</v>
      </c>
      <c r="D8942" s="10" t="s">
        <v>4723</v>
      </c>
      <c r="E8942" s="11" t="s">
        <v>6952</v>
      </c>
      <c r="F8942" s="10" t="s">
        <v>4733</v>
      </c>
      <c r="G8942" s="11" t="s">
        <v>4734</v>
      </c>
      <c r="H8942" s="42">
        <v>204822.35</v>
      </c>
      <c r="I8942" s="42">
        <v>858.15599804906503</v>
      </c>
      <c r="J8942" s="42">
        <v>13993.7299010077</v>
      </c>
      <c r="K8942" s="42">
        <v>14851.885899056801</v>
      </c>
      <c r="N8942" s="43"/>
    </row>
    <row r="8943" spans="1:14" x14ac:dyDescent="0.3">
      <c r="A8943" s="10" t="s">
        <v>9</v>
      </c>
      <c r="B8943" s="10" t="s">
        <v>276</v>
      </c>
      <c r="C8943" s="10" t="s">
        <v>4722</v>
      </c>
      <c r="D8943" s="10" t="s">
        <v>4723</v>
      </c>
      <c r="E8943" s="11" t="s">
        <v>6952</v>
      </c>
      <c r="F8943" s="10" t="s">
        <v>4735</v>
      </c>
      <c r="G8943" s="11" t="s">
        <v>4736</v>
      </c>
      <c r="H8943" s="42">
        <v>226590.90919999999</v>
      </c>
      <c r="I8943" s="42">
        <v>949.36098334896599</v>
      </c>
      <c r="J8943" s="42">
        <v>15480.986218989199</v>
      </c>
      <c r="K8943" s="42">
        <v>16430.347202338198</v>
      </c>
      <c r="N8943" s="43"/>
    </row>
    <row r="8944" spans="1:14" x14ac:dyDescent="0.3">
      <c r="A8944" s="10" t="s">
        <v>9</v>
      </c>
      <c r="B8944" s="10" t="s">
        <v>276</v>
      </c>
      <c r="C8944" s="10" t="s">
        <v>4722</v>
      </c>
      <c r="D8944" s="10" t="s">
        <v>4723</v>
      </c>
      <c r="E8944" s="11" t="s">
        <v>6952</v>
      </c>
      <c r="F8944" s="10" t="s">
        <v>4741</v>
      </c>
      <c r="G8944" s="11" t="s">
        <v>4742</v>
      </c>
      <c r="H8944" s="42">
        <v>327517.86450000003</v>
      </c>
      <c r="I8944" s="42">
        <v>1372.2204606485</v>
      </c>
      <c r="J8944" s="42">
        <v>22376.447329630701</v>
      </c>
      <c r="K8944" s="42">
        <v>23748.6677902792</v>
      </c>
      <c r="N8944" s="43"/>
    </row>
    <row r="8945" spans="1:14" x14ac:dyDescent="0.3">
      <c r="A8945" s="10" t="s">
        <v>9</v>
      </c>
      <c r="B8945" s="10" t="s">
        <v>276</v>
      </c>
      <c r="C8945" s="10" t="s">
        <v>4743</v>
      </c>
      <c r="D8945" s="10" t="s">
        <v>4744</v>
      </c>
      <c r="E8945" s="11" t="s">
        <v>6409</v>
      </c>
      <c r="F8945" s="10" t="s">
        <v>416</v>
      </c>
      <c r="G8945" s="11" t="s">
        <v>417</v>
      </c>
      <c r="H8945" s="42">
        <v>6043.9804999999997</v>
      </c>
      <c r="I8945" s="42">
        <v>13.618188694007999</v>
      </c>
      <c r="J8945" s="42">
        <v>0</v>
      </c>
      <c r="K8945" s="42">
        <v>13.618188694007999</v>
      </c>
      <c r="N8945" s="43"/>
    </row>
    <row r="8946" spans="1:14" x14ac:dyDescent="0.3">
      <c r="A8946" s="10" t="s">
        <v>9</v>
      </c>
      <c r="B8946" s="10" t="s">
        <v>276</v>
      </c>
      <c r="C8946" s="10" t="s">
        <v>4743</v>
      </c>
      <c r="D8946" s="10" t="s">
        <v>4744</v>
      </c>
      <c r="E8946" s="11" t="s">
        <v>6409</v>
      </c>
      <c r="F8946" s="10" t="s">
        <v>4746</v>
      </c>
      <c r="G8946" s="11" t="s">
        <v>4747</v>
      </c>
      <c r="H8946" s="42">
        <v>3331.9380000000001</v>
      </c>
      <c r="I8946" s="42">
        <v>7.5074629979787399</v>
      </c>
      <c r="J8946" s="42">
        <v>0</v>
      </c>
      <c r="K8946" s="42">
        <v>7.5074629979787399</v>
      </c>
      <c r="N8946" s="43"/>
    </row>
    <row r="8947" spans="1:14" x14ac:dyDescent="0.3">
      <c r="A8947" s="10" t="s">
        <v>9</v>
      </c>
      <c r="B8947" s="10" t="s">
        <v>276</v>
      </c>
      <c r="C8947" s="10" t="s">
        <v>4743</v>
      </c>
      <c r="D8947" s="10" t="s">
        <v>4744</v>
      </c>
      <c r="E8947" s="11" t="s">
        <v>6409</v>
      </c>
      <c r="F8947" s="10" t="s">
        <v>4815</v>
      </c>
      <c r="G8947" s="11" t="s">
        <v>4816</v>
      </c>
      <c r="H8947" s="42">
        <v>0</v>
      </c>
      <c r="I8947" s="42">
        <v>0</v>
      </c>
      <c r="J8947" s="42">
        <v>0</v>
      </c>
      <c r="K8947" s="42">
        <v>0</v>
      </c>
      <c r="N8947" s="43"/>
    </row>
    <row r="8948" spans="1:14" x14ac:dyDescent="0.3">
      <c r="A8948" s="10" t="s">
        <v>9</v>
      </c>
      <c r="B8948" s="10" t="s">
        <v>276</v>
      </c>
      <c r="C8948" s="10" t="s">
        <v>4743</v>
      </c>
      <c r="D8948" s="10" t="s">
        <v>4744</v>
      </c>
      <c r="E8948" s="11" t="s">
        <v>6409</v>
      </c>
      <c r="F8948" s="10" t="s">
        <v>4748</v>
      </c>
      <c r="G8948" s="11" t="s">
        <v>4749</v>
      </c>
      <c r="H8948" s="42">
        <v>44322.523999999998</v>
      </c>
      <c r="I8948" s="42">
        <v>99.866717089391699</v>
      </c>
      <c r="J8948" s="42">
        <v>0</v>
      </c>
      <c r="K8948" s="42">
        <v>99.866717089391699</v>
      </c>
      <c r="N8948" s="43"/>
    </row>
    <row r="8949" spans="1:14" x14ac:dyDescent="0.3">
      <c r="A8949" s="10" t="s">
        <v>9</v>
      </c>
      <c r="B8949" s="10" t="s">
        <v>276</v>
      </c>
      <c r="C8949" s="10" t="s">
        <v>4743</v>
      </c>
      <c r="D8949" s="10" t="s">
        <v>4744</v>
      </c>
      <c r="E8949" s="11" t="s">
        <v>6409</v>
      </c>
      <c r="F8949" s="10" t="s">
        <v>4760</v>
      </c>
      <c r="G8949" s="11" t="s">
        <v>4761</v>
      </c>
      <c r="H8949" s="42">
        <v>4184.2942000000003</v>
      </c>
      <c r="I8949" s="42">
        <v>9.4279767881593504</v>
      </c>
      <c r="J8949" s="42">
        <v>0</v>
      </c>
      <c r="K8949" s="42">
        <v>9.4279767881593504</v>
      </c>
      <c r="N8949" s="43"/>
    </row>
    <row r="8950" spans="1:14" x14ac:dyDescent="0.3">
      <c r="A8950" s="10" t="s">
        <v>9</v>
      </c>
      <c r="B8950" s="10" t="s">
        <v>276</v>
      </c>
      <c r="C8950" s="10" t="s">
        <v>4743</v>
      </c>
      <c r="D8950" s="10" t="s">
        <v>4750</v>
      </c>
      <c r="E8950" s="11" t="s">
        <v>4947</v>
      </c>
      <c r="F8950" s="10" t="s">
        <v>416</v>
      </c>
      <c r="G8950" s="11" t="s">
        <v>417</v>
      </c>
      <c r="H8950" s="42">
        <v>13268.6461</v>
      </c>
      <c r="I8950" s="42">
        <v>32.9283683762363</v>
      </c>
      <c r="J8950" s="42">
        <v>0</v>
      </c>
      <c r="K8950" s="42">
        <v>32.9283683762363</v>
      </c>
      <c r="N8950" s="43"/>
    </row>
    <row r="8951" spans="1:14" x14ac:dyDescent="0.3">
      <c r="A8951" s="10" t="s">
        <v>9</v>
      </c>
      <c r="B8951" s="10" t="s">
        <v>276</v>
      </c>
      <c r="C8951" s="10" t="s">
        <v>4743</v>
      </c>
      <c r="D8951" s="10" t="s">
        <v>4750</v>
      </c>
      <c r="E8951" s="11" t="s">
        <v>4947</v>
      </c>
      <c r="F8951" s="10" t="s">
        <v>4746</v>
      </c>
      <c r="G8951" s="11" t="s">
        <v>4747</v>
      </c>
      <c r="H8951" s="42">
        <v>2006.4782</v>
      </c>
      <c r="I8951" s="42">
        <v>4.97941180323574</v>
      </c>
      <c r="J8951" s="42">
        <v>0</v>
      </c>
      <c r="K8951" s="42">
        <v>4.97941180323574</v>
      </c>
      <c r="N8951" s="43"/>
    </row>
    <row r="8952" spans="1:14" x14ac:dyDescent="0.3">
      <c r="A8952" s="10" t="s">
        <v>9</v>
      </c>
      <c r="B8952" s="10" t="s">
        <v>276</v>
      </c>
      <c r="C8952" s="10" t="s">
        <v>4743</v>
      </c>
      <c r="D8952" s="10" t="s">
        <v>4750</v>
      </c>
      <c r="E8952" s="11" t="s">
        <v>4947</v>
      </c>
      <c r="F8952" s="10" t="s">
        <v>4748</v>
      </c>
      <c r="G8952" s="11" t="s">
        <v>4749</v>
      </c>
      <c r="H8952" s="42">
        <v>28543.770400000001</v>
      </c>
      <c r="I8952" s="42">
        <v>70.836148555708405</v>
      </c>
      <c r="J8952" s="42">
        <v>0</v>
      </c>
      <c r="K8952" s="42">
        <v>70.836148555708405</v>
      </c>
      <c r="N8952" s="43"/>
    </row>
    <row r="8953" spans="1:14" x14ac:dyDescent="0.3">
      <c r="A8953" s="10" t="s">
        <v>9</v>
      </c>
      <c r="B8953" s="10" t="s">
        <v>276</v>
      </c>
      <c r="C8953" s="10" t="s">
        <v>4743</v>
      </c>
      <c r="D8953" s="10" t="s">
        <v>4752</v>
      </c>
      <c r="E8953" s="11" t="s">
        <v>4826</v>
      </c>
      <c r="F8953" s="10" t="s">
        <v>416</v>
      </c>
      <c r="G8953" s="11" t="s">
        <v>417</v>
      </c>
      <c r="H8953" s="42">
        <v>16064.1268</v>
      </c>
      <c r="I8953" s="42">
        <v>27.512653113576601</v>
      </c>
      <c r="J8953" s="42">
        <v>606.85457085650705</v>
      </c>
      <c r="K8953" s="42">
        <v>634.36722397008396</v>
      </c>
      <c r="N8953" s="43"/>
    </row>
    <row r="8954" spans="1:14" x14ac:dyDescent="0.3">
      <c r="A8954" s="10" t="s">
        <v>9</v>
      </c>
      <c r="B8954" s="10" t="s">
        <v>276</v>
      </c>
      <c r="C8954" s="10" t="s">
        <v>4743</v>
      </c>
      <c r="D8954" s="10" t="s">
        <v>4752</v>
      </c>
      <c r="E8954" s="11" t="s">
        <v>4826</v>
      </c>
      <c r="F8954" s="10" t="s">
        <v>4746</v>
      </c>
      <c r="G8954" s="11" t="s">
        <v>4747</v>
      </c>
      <c r="H8954" s="42">
        <v>0</v>
      </c>
      <c r="I8954" s="42">
        <v>0</v>
      </c>
      <c r="J8954" s="42">
        <v>0</v>
      </c>
      <c r="K8954" s="42">
        <v>0</v>
      </c>
      <c r="N8954" s="43"/>
    </row>
    <row r="8955" spans="1:14" x14ac:dyDescent="0.3">
      <c r="A8955" s="10" t="s">
        <v>9</v>
      </c>
      <c r="B8955" s="10" t="s">
        <v>276</v>
      </c>
      <c r="C8955" s="10" t="s">
        <v>4743</v>
      </c>
      <c r="D8955" s="10" t="s">
        <v>4752</v>
      </c>
      <c r="E8955" s="11" t="s">
        <v>4826</v>
      </c>
      <c r="F8955" s="10" t="s">
        <v>4748</v>
      </c>
      <c r="G8955" s="11" t="s">
        <v>4749</v>
      </c>
      <c r="H8955" s="42">
        <v>28991.689900000001</v>
      </c>
      <c r="I8955" s="42">
        <v>68.303982556275301</v>
      </c>
      <c r="J8955" s="42">
        <v>0</v>
      </c>
      <c r="K8955" s="42">
        <v>68.303982556275301</v>
      </c>
      <c r="N8955" s="43"/>
    </row>
    <row r="8956" spans="1:14" x14ac:dyDescent="0.3">
      <c r="A8956" s="10" t="s">
        <v>9</v>
      </c>
      <c r="B8956" s="10" t="s">
        <v>276</v>
      </c>
      <c r="C8956" s="10" t="s">
        <v>4743</v>
      </c>
      <c r="D8956" s="10" t="s">
        <v>4756</v>
      </c>
      <c r="E8956" s="11" t="s">
        <v>5070</v>
      </c>
      <c r="F8956" s="10" t="s">
        <v>416</v>
      </c>
      <c r="G8956" s="11" t="s">
        <v>417</v>
      </c>
      <c r="H8956" s="42">
        <v>13860.205599999999</v>
      </c>
      <c r="I8956" s="42">
        <v>35.250429291232798</v>
      </c>
      <c r="J8956" s="42">
        <v>0</v>
      </c>
      <c r="K8956" s="42">
        <v>35.250429291232798</v>
      </c>
      <c r="N8956" s="43"/>
    </row>
    <row r="8957" spans="1:14" x14ac:dyDescent="0.3">
      <c r="A8957" s="10" t="s">
        <v>9</v>
      </c>
      <c r="B8957" s="10" t="s">
        <v>276</v>
      </c>
      <c r="C8957" s="10" t="s">
        <v>4743</v>
      </c>
      <c r="D8957" s="10" t="s">
        <v>4756</v>
      </c>
      <c r="E8957" s="11" t="s">
        <v>5070</v>
      </c>
      <c r="F8957" s="10" t="s">
        <v>4746</v>
      </c>
      <c r="G8957" s="11" t="s">
        <v>4747</v>
      </c>
      <c r="H8957" s="42">
        <v>2520.0374000000002</v>
      </c>
      <c r="I8957" s="42">
        <v>6.4091689620423198</v>
      </c>
      <c r="J8957" s="42">
        <v>0</v>
      </c>
      <c r="K8957" s="42">
        <v>6.4091689620423198</v>
      </c>
      <c r="N8957" s="43"/>
    </row>
    <row r="8958" spans="1:14" x14ac:dyDescent="0.3">
      <c r="A8958" s="10" t="s">
        <v>9</v>
      </c>
      <c r="B8958" s="10" t="s">
        <v>276</v>
      </c>
      <c r="C8958" s="10" t="s">
        <v>4743</v>
      </c>
      <c r="D8958" s="10" t="s">
        <v>4756</v>
      </c>
      <c r="E8958" s="11" t="s">
        <v>5070</v>
      </c>
      <c r="F8958" s="10" t="s">
        <v>4748</v>
      </c>
      <c r="G8958" s="11" t="s">
        <v>4749</v>
      </c>
      <c r="H8958" s="42">
        <v>1320.0196000000001</v>
      </c>
      <c r="I8958" s="42">
        <v>3.35718374202217</v>
      </c>
      <c r="J8958" s="42">
        <v>0</v>
      </c>
      <c r="K8958" s="42">
        <v>3.35718374202217</v>
      </c>
      <c r="N8958" s="43"/>
    </row>
    <row r="8959" spans="1:14" x14ac:dyDescent="0.3">
      <c r="A8959" s="10" t="s">
        <v>9</v>
      </c>
      <c r="B8959" s="10" t="s">
        <v>276</v>
      </c>
      <c r="C8959" s="10" t="s">
        <v>4743</v>
      </c>
      <c r="D8959" s="10" t="s">
        <v>4758</v>
      </c>
      <c r="E8959" s="11" t="s">
        <v>5477</v>
      </c>
      <c r="F8959" s="10" t="s">
        <v>416</v>
      </c>
      <c r="G8959" s="11" t="s">
        <v>417</v>
      </c>
      <c r="H8959" s="42">
        <v>4339.0609999999997</v>
      </c>
      <c r="I8959" s="42">
        <v>32.165674740484398</v>
      </c>
      <c r="J8959" s="42">
        <v>0</v>
      </c>
      <c r="K8959" s="42">
        <v>32.165674740484398</v>
      </c>
      <c r="N8959" s="43"/>
    </row>
    <row r="8960" spans="1:14" x14ac:dyDescent="0.3">
      <c r="A8960" s="10" t="s">
        <v>9</v>
      </c>
      <c r="B8960" s="10" t="s">
        <v>276</v>
      </c>
      <c r="C8960" s="10" t="s">
        <v>4743</v>
      </c>
      <c r="D8960" s="10" t="s">
        <v>4758</v>
      </c>
      <c r="E8960" s="11" t="s">
        <v>5477</v>
      </c>
      <c r="F8960" s="10" t="s">
        <v>4746</v>
      </c>
      <c r="G8960" s="11" t="s">
        <v>4747</v>
      </c>
      <c r="H8960" s="42">
        <v>460.20339999999999</v>
      </c>
      <c r="I8960" s="42">
        <v>3.41151095732411</v>
      </c>
      <c r="J8960" s="42">
        <v>0</v>
      </c>
      <c r="K8960" s="42">
        <v>3.41151095732411</v>
      </c>
      <c r="N8960" s="43"/>
    </row>
    <row r="8961" spans="1:14" x14ac:dyDescent="0.3">
      <c r="A8961" s="10" t="s">
        <v>9</v>
      </c>
      <c r="B8961" s="10" t="s">
        <v>276</v>
      </c>
      <c r="C8961" s="10" t="s">
        <v>4743</v>
      </c>
      <c r="D8961" s="10" t="s">
        <v>4758</v>
      </c>
      <c r="E8961" s="11" t="s">
        <v>5477</v>
      </c>
      <c r="F8961" s="10" t="s">
        <v>4748</v>
      </c>
      <c r="G8961" s="11" t="s">
        <v>4749</v>
      </c>
      <c r="H8961" s="42">
        <v>4996.4943999999996</v>
      </c>
      <c r="I8961" s="42">
        <v>37.039261822375998</v>
      </c>
      <c r="J8961" s="42">
        <v>0</v>
      </c>
      <c r="K8961" s="42">
        <v>37.039261822375998</v>
      </c>
      <c r="N8961" s="43"/>
    </row>
    <row r="8962" spans="1:14" x14ac:dyDescent="0.3">
      <c r="A8962" s="10" t="s">
        <v>9</v>
      </c>
      <c r="B8962" s="10" t="s">
        <v>276</v>
      </c>
      <c r="C8962" s="10" t="s">
        <v>4743</v>
      </c>
      <c r="D8962" s="10" t="s">
        <v>4762</v>
      </c>
      <c r="E8962" s="11" t="s">
        <v>5150</v>
      </c>
      <c r="F8962" s="10" t="s">
        <v>13</v>
      </c>
      <c r="G8962" s="11" t="s">
        <v>415</v>
      </c>
      <c r="H8962" s="42">
        <v>0</v>
      </c>
      <c r="I8962" s="42">
        <v>0</v>
      </c>
      <c r="J8962" s="42">
        <v>0</v>
      </c>
      <c r="K8962" s="42">
        <v>0</v>
      </c>
      <c r="N8962" s="43"/>
    </row>
    <row r="8963" spans="1:14" x14ac:dyDescent="0.3">
      <c r="A8963" s="10" t="s">
        <v>9</v>
      </c>
      <c r="B8963" s="10" t="s">
        <v>276</v>
      </c>
      <c r="C8963" s="10" t="s">
        <v>4743</v>
      </c>
      <c r="D8963" s="10" t="s">
        <v>4762</v>
      </c>
      <c r="E8963" s="11" t="s">
        <v>5150</v>
      </c>
      <c r="F8963" s="10" t="s">
        <v>416</v>
      </c>
      <c r="G8963" s="11" t="s">
        <v>417</v>
      </c>
      <c r="H8963" s="42">
        <v>5004.3347000000003</v>
      </c>
      <c r="I8963" s="42">
        <v>16.979436475409798</v>
      </c>
      <c r="J8963" s="42">
        <v>0</v>
      </c>
      <c r="K8963" s="42">
        <v>16.979436475409798</v>
      </c>
      <c r="N8963" s="43"/>
    </row>
    <row r="8964" spans="1:14" x14ac:dyDescent="0.3">
      <c r="A8964" s="10" t="s">
        <v>9</v>
      </c>
      <c r="B8964" s="10" t="s">
        <v>276</v>
      </c>
      <c r="C8964" s="10" t="s">
        <v>4743</v>
      </c>
      <c r="D8964" s="10" t="s">
        <v>4762</v>
      </c>
      <c r="E8964" s="11" t="s">
        <v>5150</v>
      </c>
      <c r="F8964" s="10" t="s">
        <v>4746</v>
      </c>
      <c r="G8964" s="11" t="s">
        <v>4747</v>
      </c>
      <c r="H8964" s="42">
        <v>1961.1582000000001</v>
      </c>
      <c r="I8964" s="42">
        <v>6.6541034836065602</v>
      </c>
      <c r="J8964" s="42">
        <v>0</v>
      </c>
      <c r="K8964" s="42">
        <v>6.6541034836065602</v>
      </c>
      <c r="N8964" s="43"/>
    </row>
    <row r="8965" spans="1:14" x14ac:dyDescent="0.3">
      <c r="A8965" s="10" t="s">
        <v>9</v>
      </c>
      <c r="B8965" s="10" t="s">
        <v>276</v>
      </c>
      <c r="C8965" s="10" t="s">
        <v>4743</v>
      </c>
      <c r="D8965" s="10" t="s">
        <v>4762</v>
      </c>
      <c r="E8965" s="11" t="s">
        <v>5150</v>
      </c>
      <c r="F8965" s="10" t="s">
        <v>4748</v>
      </c>
      <c r="G8965" s="11" t="s">
        <v>4749</v>
      </c>
      <c r="H8965" s="42">
        <v>52275.009299999998</v>
      </c>
      <c r="I8965" s="42">
        <v>177.36627561475399</v>
      </c>
      <c r="J8965" s="42">
        <v>0</v>
      </c>
      <c r="K8965" s="42">
        <v>177.36627561475399</v>
      </c>
      <c r="N8965" s="43"/>
    </row>
    <row r="8966" spans="1:14" x14ac:dyDescent="0.3">
      <c r="A8966" s="10" t="s">
        <v>9</v>
      </c>
      <c r="B8966" s="10" t="s">
        <v>276</v>
      </c>
      <c r="C8966" s="10" t="s">
        <v>4743</v>
      </c>
      <c r="D8966" s="10" t="s">
        <v>4762</v>
      </c>
      <c r="E8966" s="11" t="s">
        <v>5150</v>
      </c>
      <c r="F8966" s="10" t="s">
        <v>4760</v>
      </c>
      <c r="G8966" s="11" t="s">
        <v>4761</v>
      </c>
      <c r="H8966" s="42">
        <v>10143.9216</v>
      </c>
      <c r="I8966" s="42">
        <v>34.417776639344297</v>
      </c>
      <c r="J8966" s="42">
        <v>0</v>
      </c>
      <c r="K8966" s="42">
        <v>34.417776639344297</v>
      </c>
      <c r="N8966" s="43"/>
    </row>
    <row r="8967" spans="1:14" x14ac:dyDescent="0.3">
      <c r="A8967" s="10" t="s">
        <v>9</v>
      </c>
      <c r="B8967" s="10" t="s">
        <v>276</v>
      </c>
      <c r="C8967" s="10" t="s">
        <v>4743</v>
      </c>
      <c r="D8967" s="10" t="s">
        <v>4766</v>
      </c>
      <c r="E8967" s="11" t="s">
        <v>4954</v>
      </c>
      <c r="F8967" s="10" t="s">
        <v>416</v>
      </c>
      <c r="G8967" s="11" t="s">
        <v>417</v>
      </c>
      <c r="H8967" s="42">
        <v>14415.486500000001</v>
      </c>
      <c r="I8967" s="42">
        <v>24.6490726182545</v>
      </c>
      <c r="J8967" s="42">
        <v>0</v>
      </c>
      <c r="K8967" s="42">
        <v>24.6490726182545</v>
      </c>
      <c r="N8967" s="43"/>
    </row>
    <row r="8968" spans="1:14" x14ac:dyDescent="0.3">
      <c r="A8968" s="10" t="s">
        <v>9</v>
      </c>
      <c r="B8968" s="10" t="s">
        <v>276</v>
      </c>
      <c r="C8968" s="10" t="s">
        <v>4743</v>
      </c>
      <c r="D8968" s="10" t="s">
        <v>4766</v>
      </c>
      <c r="E8968" s="11" t="s">
        <v>4954</v>
      </c>
      <c r="F8968" s="10" t="s">
        <v>4746</v>
      </c>
      <c r="G8968" s="11" t="s">
        <v>4747</v>
      </c>
      <c r="H8968" s="42">
        <v>0</v>
      </c>
      <c r="I8968" s="42">
        <v>0</v>
      </c>
      <c r="J8968" s="42">
        <v>0</v>
      </c>
      <c r="K8968" s="42">
        <v>0</v>
      </c>
      <c r="N8968" s="43"/>
    </row>
    <row r="8969" spans="1:14" x14ac:dyDescent="0.3">
      <c r="A8969" s="10" t="s">
        <v>9</v>
      </c>
      <c r="B8969" s="10" t="s">
        <v>276</v>
      </c>
      <c r="C8969" s="10" t="s">
        <v>4743</v>
      </c>
      <c r="D8969" s="10" t="s">
        <v>4766</v>
      </c>
      <c r="E8969" s="11" t="s">
        <v>4954</v>
      </c>
      <c r="F8969" s="10" t="s">
        <v>4748</v>
      </c>
      <c r="G8969" s="11" t="s">
        <v>4749</v>
      </c>
      <c r="H8969" s="42">
        <v>4564.1508999999996</v>
      </c>
      <c r="I8969" s="42">
        <v>7.8042518321119196</v>
      </c>
      <c r="J8969" s="42">
        <v>0</v>
      </c>
      <c r="K8969" s="42">
        <v>7.8042518321119196</v>
      </c>
      <c r="N8969" s="43"/>
    </row>
    <row r="8970" spans="1:14" x14ac:dyDescent="0.3">
      <c r="A8970" s="10" t="s">
        <v>9</v>
      </c>
      <c r="B8970" s="10" t="s">
        <v>276</v>
      </c>
      <c r="C8970" s="10" t="s">
        <v>4743</v>
      </c>
      <c r="D8970" s="10" t="s">
        <v>4768</v>
      </c>
      <c r="E8970" s="11" t="s">
        <v>6613</v>
      </c>
      <c r="F8970" s="10" t="s">
        <v>416</v>
      </c>
      <c r="G8970" s="11" t="s">
        <v>417</v>
      </c>
      <c r="H8970" s="42">
        <v>34138.2673</v>
      </c>
      <c r="I8970" s="42">
        <v>217.23097325777201</v>
      </c>
      <c r="J8970" s="42">
        <v>2043.12102432649</v>
      </c>
      <c r="K8970" s="42">
        <v>2260.3519975842601</v>
      </c>
      <c r="N8970" s="43"/>
    </row>
    <row r="8971" spans="1:14" x14ac:dyDescent="0.3">
      <c r="A8971" s="10" t="s">
        <v>9</v>
      </c>
      <c r="B8971" s="10" t="s">
        <v>276</v>
      </c>
      <c r="C8971" s="10" t="s">
        <v>4743</v>
      </c>
      <c r="D8971" s="10" t="s">
        <v>4768</v>
      </c>
      <c r="E8971" s="11" t="s">
        <v>6613</v>
      </c>
      <c r="F8971" s="10" t="s">
        <v>4746</v>
      </c>
      <c r="G8971" s="11" t="s">
        <v>4747</v>
      </c>
      <c r="H8971" s="42">
        <v>25123.761399999999</v>
      </c>
      <c r="I8971" s="42">
        <v>159.86924926794501</v>
      </c>
      <c r="J8971" s="42">
        <v>1503.6171841620401</v>
      </c>
      <c r="K8971" s="42">
        <v>1663.48643342998</v>
      </c>
      <c r="N8971" s="43"/>
    </row>
    <row r="8972" spans="1:14" x14ac:dyDescent="0.3">
      <c r="A8972" s="10" t="s">
        <v>9</v>
      </c>
      <c r="B8972" s="10" t="s">
        <v>276</v>
      </c>
      <c r="C8972" s="10" t="s">
        <v>4743</v>
      </c>
      <c r="D8972" s="10" t="s">
        <v>4768</v>
      </c>
      <c r="E8972" s="11" t="s">
        <v>6613</v>
      </c>
      <c r="F8972" s="10" t="s">
        <v>4748</v>
      </c>
      <c r="G8972" s="11" t="s">
        <v>4749</v>
      </c>
      <c r="H8972" s="42">
        <v>30577.546999999999</v>
      </c>
      <c r="I8972" s="42">
        <v>182.03968585384499</v>
      </c>
      <c r="J8972" s="42">
        <v>648.48020496121103</v>
      </c>
      <c r="K8972" s="42">
        <v>830.51989081505599</v>
      </c>
      <c r="N8972" s="43"/>
    </row>
    <row r="8973" spans="1:14" x14ac:dyDescent="0.3">
      <c r="A8973" s="10" t="s">
        <v>9</v>
      </c>
      <c r="B8973" s="10" t="s">
        <v>276</v>
      </c>
      <c r="C8973" s="10" t="s">
        <v>4743</v>
      </c>
      <c r="D8973" s="10" t="s">
        <v>4768</v>
      </c>
      <c r="E8973" s="11" t="s">
        <v>6613</v>
      </c>
      <c r="F8973" s="10" t="s">
        <v>4764</v>
      </c>
      <c r="G8973" s="11" t="s">
        <v>4765</v>
      </c>
      <c r="H8973" s="42">
        <v>21628.021000000001</v>
      </c>
      <c r="I8973" s="42">
        <v>128.759777799061</v>
      </c>
      <c r="J8973" s="42">
        <v>458.68112058231998</v>
      </c>
      <c r="K8973" s="42">
        <v>587.44089838138098</v>
      </c>
      <c r="N8973" s="43"/>
    </row>
    <row r="8974" spans="1:14" x14ac:dyDescent="0.3">
      <c r="A8974" s="10" t="s">
        <v>9</v>
      </c>
      <c r="B8974" s="10" t="s">
        <v>276</v>
      </c>
      <c r="C8974" s="10" t="s">
        <v>4743</v>
      </c>
      <c r="D8974" s="10" t="s">
        <v>4770</v>
      </c>
      <c r="E8974" s="11" t="s">
        <v>6953</v>
      </c>
      <c r="F8974" s="10" t="s">
        <v>416</v>
      </c>
      <c r="G8974" s="11" t="s">
        <v>417</v>
      </c>
      <c r="H8974" s="42">
        <v>12076.641799999999</v>
      </c>
      <c r="I8974" s="42">
        <v>75.407567999821893</v>
      </c>
      <c r="J8974" s="42">
        <v>2523.5284369627798</v>
      </c>
      <c r="K8974" s="42">
        <v>2598.9360049625998</v>
      </c>
      <c r="N8974" s="43"/>
    </row>
    <row r="8975" spans="1:14" x14ac:dyDescent="0.3">
      <c r="A8975" s="10" t="s">
        <v>9</v>
      </c>
      <c r="B8975" s="10" t="s">
        <v>276</v>
      </c>
      <c r="C8975" s="10" t="s">
        <v>4743</v>
      </c>
      <c r="D8975" s="10" t="s">
        <v>4770</v>
      </c>
      <c r="E8975" s="11" t="s">
        <v>6953</v>
      </c>
      <c r="F8975" s="10" t="s">
        <v>4746</v>
      </c>
      <c r="G8975" s="11" t="s">
        <v>4747</v>
      </c>
      <c r="H8975" s="42">
        <v>25015.900900000001</v>
      </c>
      <c r="I8975" s="42">
        <v>156.201390856774</v>
      </c>
      <c r="J8975" s="42">
        <v>5227.3089051371899</v>
      </c>
      <c r="K8975" s="42">
        <v>5383.5102959939704</v>
      </c>
      <c r="N8975" s="43"/>
    </row>
    <row r="8976" spans="1:14" x14ac:dyDescent="0.3">
      <c r="A8976" s="10" t="s">
        <v>9</v>
      </c>
      <c r="B8976" s="10" t="s">
        <v>276</v>
      </c>
      <c r="C8976" s="10" t="s">
        <v>4743</v>
      </c>
      <c r="D8976" s="10" t="s">
        <v>4770</v>
      </c>
      <c r="E8976" s="11" t="s">
        <v>6953</v>
      </c>
      <c r="F8976" s="10" t="s">
        <v>4748</v>
      </c>
      <c r="G8976" s="11" t="s">
        <v>4749</v>
      </c>
      <c r="H8976" s="42">
        <v>44553.265899999999</v>
      </c>
      <c r="I8976" s="42">
        <v>193.93480335605699</v>
      </c>
      <c r="J8976" s="42">
        <v>0</v>
      </c>
      <c r="K8976" s="42">
        <v>193.93480335605699</v>
      </c>
      <c r="N8976" s="43"/>
    </row>
    <row r="8977" spans="1:14" x14ac:dyDescent="0.3">
      <c r="A8977" s="10" t="s">
        <v>9</v>
      </c>
      <c r="B8977" s="10" t="s">
        <v>276</v>
      </c>
      <c r="C8977" s="10" t="s">
        <v>4743</v>
      </c>
      <c r="D8977" s="10" t="s">
        <v>4770</v>
      </c>
      <c r="E8977" s="11" t="s">
        <v>6953</v>
      </c>
      <c r="F8977" s="10" t="s">
        <v>4760</v>
      </c>
      <c r="G8977" s="11" t="s">
        <v>4761</v>
      </c>
      <c r="H8977" s="42">
        <v>21721.2598</v>
      </c>
      <c r="I8977" s="42">
        <v>94.549931830099595</v>
      </c>
      <c r="J8977" s="42">
        <v>0</v>
      </c>
      <c r="K8977" s="42">
        <v>94.549931830099595</v>
      </c>
      <c r="N8977" s="43"/>
    </row>
    <row r="8978" spans="1:14" x14ac:dyDescent="0.3">
      <c r="A8978" s="10" t="s">
        <v>9</v>
      </c>
      <c r="B8978" s="10" t="s">
        <v>276</v>
      </c>
      <c r="C8978" s="10" t="s">
        <v>4743</v>
      </c>
      <c r="D8978" s="10" t="s">
        <v>4772</v>
      </c>
      <c r="E8978" s="11" t="s">
        <v>4773</v>
      </c>
      <c r="F8978" s="10" t="s">
        <v>13</v>
      </c>
      <c r="G8978" s="11" t="s">
        <v>415</v>
      </c>
      <c r="H8978" s="42">
        <v>0</v>
      </c>
      <c r="I8978" s="42">
        <v>0</v>
      </c>
      <c r="J8978" s="42">
        <v>0</v>
      </c>
      <c r="K8978" s="42">
        <v>0</v>
      </c>
      <c r="N8978" s="43"/>
    </row>
    <row r="8979" spans="1:14" x14ac:dyDescent="0.3">
      <c r="A8979" s="10" t="s">
        <v>9</v>
      </c>
      <c r="B8979" s="10" t="s">
        <v>276</v>
      </c>
      <c r="C8979" s="10" t="s">
        <v>4743</v>
      </c>
      <c r="D8979" s="10" t="s">
        <v>4772</v>
      </c>
      <c r="E8979" s="11" t="s">
        <v>4773</v>
      </c>
      <c r="F8979" s="10" t="s">
        <v>416</v>
      </c>
      <c r="G8979" s="11" t="s">
        <v>417</v>
      </c>
      <c r="H8979" s="42">
        <v>8907.5892999999996</v>
      </c>
      <c r="I8979" s="42">
        <v>22.1327140520646</v>
      </c>
      <c r="J8979" s="42">
        <v>57.8253413973164</v>
      </c>
      <c r="K8979" s="42">
        <v>79.958055449381007</v>
      </c>
      <c r="N8979" s="43"/>
    </row>
    <row r="8980" spans="1:14" x14ac:dyDescent="0.3">
      <c r="A8980" s="10" t="s">
        <v>9</v>
      </c>
      <c r="B8980" s="10" t="s">
        <v>276</v>
      </c>
      <c r="C8980" s="10" t="s">
        <v>4743</v>
      </c>
      <c r="D8980" s="10" t="s">
        <v>4772</v>
      </c>
      <c r="E8980" s="11" t="s">
        <v>4773</v>
      </c>
      <c r="F8980" s="10" t="s">
        <v>4746</v>
      </c>
      <c r="G8980" s="11" t="s">
        <v>4747</v>
      </c>
      <c r="H8980" s="42">
        <v>3973.1693</v>
      </c>
      <c r="I8980" s="42">
        <v>9.8721458361727095</v>
      </c>
      <c r="J8980" s="42">
        <v>25.792598321105199</v>
      </c>
      <c r="K8980" s="42">
        <v>35.664744157277902</v>
      </c>
      <c r="N8980" s="43"/>
    </row>
    <row r="8981" spans="1:14" x14ac:dyDescent="0.3">
      <c r="A8981" s="10" t="s">
        <v>9</v>
      </c>
      <c r="B8981" s="10" t="s">
        <v>276</v>
      </c>
      <c r="C8981" s="10" t="s">
        <v>4743</v>
      </c>
      <c r="D8981" s="10" t="s">
        <v>4772</v>
      </c>
      <c r="E8981" s="11" t="s">
        <v>4773</v>
      </c>
      <c r="F8981" s="10" t="s">
        <v>4748</v>
      </c>
      <c r="G8981" s="11" t="s">
        <v>4749</v>
      </c>
      <c r="H8981" s="42">
        <v>4881.1221999999998</v>
      </c>
      <c r="I8981" s="42">
        <v>10.4628874991594</v>
      </c>
      <c r="J8981" s="42">
        <v>0</v>
      </c>
      <c r="K8981" s="42">
        <v>10.4628874991594</v>
      </c>
      <c r="N8981" s="43"/>
    </row>
    <row r="8982" spans="1:14" x14ac:dyDescent="0.3">
      <c r="A8982" s="10" t="s">
        <v>9</v>
      </c>
      <c r="B8982" s="10" t="s">
        <v>276</v>
      </c>
      <c r="C8982" s="10" t="s">
        <v>4743</v>
      </c>
      <c r="D8982" s="10" t="s">
        <v>4774</v>
      </c>
      <c r="E8982" s="11" t="s">
        <v>6001</v>
      </c>
      <c r="F8982" s="10" t="s">
        <v>13</v>
      </c>
      <c r="G8982" s="11" t="s">
        <v>415</v>
      </c>
      <c r="H8982" s="42">
        <v>0</v>
      </c>
      <c r="I8982" s="42">
        <v>0</v>
      </c>
      <c r="J8982" s="42">
        <v>0</v>
      </c>
      <c r="K8982" s="42">
        <v>0</v>
      </c>
      <c r="N8982" s="43"/>
    </row>
    <row r="8983" spans="1:14" x14ac:dyDescent="0.3">
      <c r="A8983" s="10" t="s">
        <v>9</v>
      </c>
      <c r="B8983" s="10" t="s">
        <v>276</v>
      </c>
      <c r="C8983" s="10" t="s">
        <v>4743</v>
      </c>
      <c r="D8983" s="10" t="s">
        <v>4774</v>
      </c>
      <c r="E8983" s="11" t="s">
        <v>6001</v>
      </c>
      <c r="F8983" s="10" t="s">
        <v>416</v>
      </c>
      <c r="G8983" s="11" t="s">
        <v>417</v>
      </c>
      <c r="H8983" s="42">
        <v>7163.7124999999996</v>
      </c>
      <c r="I8983" s="42">
        <v>18.765146120255299</v>
      </c>
      <c r="J8983" s="42">
        <v>0</v>
      </c>
      <c r="K8983" s="42">
        <v>18.765146120255299</v>
      </c>
      <c r="N8983" s="43"/>
    </row>
    <row r="8984" spans="1:14" x14ac:dyDescent="0.3">
      <c r="A8984" s="10" t="s">
        <v>9</v>
      </c>
      <c r="B8984" s="10" t="s">
        <v>276</v>
      </c>
      <c r="C8984" s="10" t="s">
        <v>4743</v>
      </c>
      <c r="D8984" s="10" t="s">
        <v>4774</v>
      </c>
      <c r="E8984" s="11" t="s">
        <v>6001</v>
      </c>
      <c r="F8984" s="10" t="s">
        <v>4746</v>
      </c>
      <c r="G8984" s="11" t="s">
        <v>4747</v>
      </c>
      <c r="H8984" s="42">
        <v>0</v>
      </c>
      <c r="I8984" s="42">
        <v>0</v>
      </c>
      <c r="J8984" s="42">
        <v>0</v>
      </c>
      <c r="K8984" s="42">
        <v>0</v>
      </c>
      <c r="N8984" s="43"/>
    </row>
    <row r="8985" spans="1:14" x14ac:dyDescent="0.3">
      <c r="A8985" s="10" t="s">
        <v>9</v>
      </c>
      <c r="B8985" s="10" t="s">
        <v>276</v>
      </c>
      <c r="C8985" s="10" t="s">
        <v>4743</v>
      </c>
      <c r="D8985" s="10" t="s">
        <v>4774</v>
      </c>
      <c r="E8985" s="11" t="s">
        <v>6001</v>
      </c>
      <c r="F8985" s="10" t="s">
        <v>4748</v>
      </c>
      <c r="G8985" s="11" t="s">
        <v>4749</v>
      </c>
      <c r="H8985" s="42">
        <v>10447.0807</v>
      </c>
      <c r="I8985" s="42">
        <v>27.365838092038999</v>
      </c>
      <c r="J8985" s="42">
        <v>0</v>
      </c>
      <c r="K8985" s="42">
        <v>27.365838092038999</v>
      </c>
      <c r="N8985" s="43"/>
    </row>
    <row r="8986" spans="1:14" x14ac:dyDescent="0.3">
      <c r="A8986" s="10" t="s">
        <v>9</v>
      </c>
      <c r="B8986" s="10" t="s">
        <v>276</v>
      </c>
      <c r="C8986" s="10" t="s">
        <v>4743</v>
      </c>
      <c r="D8986" s="10" t="s">
        <v>4776</v>
      </c>
      <c r="E8986" s="11" t="s">
        <v>4777</v>
      </c>
      <c r="F8986" s="10" t="s">
        <v>13</v>
      </c>
      <c r="G8986" s="11" t="s">
        <v>415</v>
      </c>
      <c r="H8986" s="42">
        <v>0</v>
      </c>
      <c r="I8986" s="42">
        <v>0</v>
      </c>
      <c r="J8986" s="42">
        <v>0</v>
      </c>
      <c r="K8986" s="42">
        <v>0</v>
      </c>
      <c r="N8986" s="43"/>
    </row>
    <row r="8987" spans="1:14" x14ac:dyDescent="0.3">
      <c r="A8987" s="10" t="s">
        <v>9</v>
      </c>
      <c r="B8987" s="10" t="s">
        <v>276</v>
      </c>
      <c r="C8987" s="10" t="s">
        <v>4743</v>
      </c>
      <c r="D8987" s="10" t="s">
        <v>4776</v>
      </c>
      <c r="E8987" s="11" t="s">
        <v>4777</v>
      </c>
      <c r="F8987" s="10" t="s">
        <v>416</v>
      </c>
      <c r="G8987" s="11" t="s">
        <v>417</v>
      </c>
      <c r="H8987" s="42">
        <v>15930.905500000001</v>
      </c>
      <c r="I8987" s="42">
        <v>34.552327473104199</v>
      </c>
      <c r="J8987" s="42">
        <v>0</v>
      </c>
      <c r="K8987" s="42">
        <v>34.552327473104199</v>
      </c>
      <c r="N8987" s="43"/>
    </row>
    <row r="8988" spans="1:14" x14ac:dyDescent="0.3">
      <c r="A8988" s="10" t="s">
        <v>9</v>
      </c>
      <c r="B8988" s="10" t="s">
        <v>276</v>
      </c>
      <c r="C8988" s="10" t="s">
        <v>4743</v>
      </c>
      <c r="D8988" s="10" t="s">
        <v>4776</v>
      </c>
      <c r="E8988" s="11" t="s">
        <v>4777</v>
      </c>
      <c r="F8988" s="10" t="s">
        <v>4746</v>
      </c>
      <c r="G8988" s="11" t="s">
        <v>4747</v>
      </c>
      <c r="H8988" s="42">
        <v>1976.8277</v>
      </c>
      <c r="I8988" s="42">
        <v>4.28751508790344</v>
      </c>
      <c r="J8988" s="42">
        <v>0</v>
      </c>
      <c r="K8988" s="42">
        <v>4.28751508790344</v>
      </c>
      <c r="N8988" s="43"/>
    </row>
    <row r="8989" spans="1:14" x14ac:dyDescent="0.3">
      <c r="A8989" s="10" t="s">
        <v>9</v>
      </c>
      <c r="B8989" s="10" t="s">
        <v>276</v>
      </c>
      <c r="C8989" s="10" t="s">
        <v>4743</v>
      </c>
      <c r="D8989" s="10" t="s">
        <v>4776</v>
      </c>
      <c r="E8989" s="11" t="s">
        <v>4777</v>
      </c>
      <c r="F8989" s="10" t="s">
        <v>4748</v>
      </c>
      <c r="G8989" s="11" t="s">
        <v>4749</v>
      </c>
      <c r="H8989" s="42">
        <v>20117.1289</v>
      </c>
      <c r="I8989" s="42">
        <v>43.631771188664402</v>
      </c>
      <c r="J8989" s="42">
        <v>0</v>
      </c>
      <c r="K8989" s="42">
        <v>43.631771188664402</v>
      </c>
      <c r="N8989" s="43"/>
    </row>
    <row r="8990" spans="1:14" x14ac:dyDescent="0.3">
      <c r="A8990" s="10" t="s">
        <v>9</v>
      </c>
      <c r="B8990" s="10" t="s">
        <v>276</v>
      </c>
      <c r="C8990" s="10" t="s">
        <v>4779</v>
      </c>
      <c r="D8990" s="10" t="s">
        <v>6954</v>
      </c>
      <c r="E8990" s="11" t="s">
        <v>6955</v>
      </c>
      <c r="F8990" s="10" t="s">
        <v>13</v>
      </c>
      <c r="G8990" s="11" t="s">
        <v>415</v>
      </c>
      <c r="H8990" s="42">
        <v>0</v>
      </c>
      <c r="I8990" s="42">
        <v>0</v>
      </c>
      <c r="J8990" s="42">
        <v>0</v>
      </c>
      <c r="K8990" s="42">
        <v>0</v>
      </c>
      <c r="N8990" s="43"/>
    </row>
    <row r="8991" spans="1:14" x14ac:dyDescent="0.3">
      <c r="A8991" s="10" t="s">
        <v>9</v>
      </c>
      <c r="B8991" s="10" t="s">
        <v>276</v>
      </c>
      <c r="C8991" s="10" t="s">
        <v>4779</v>
      </c>
      <c r="D8991" s="10" t="s">
        <v>6954</v>
      </c>
      <c r="E8991" s="11" t="s">
        <v>6955</v>
      </c>
      <c r="F8991" s="10" t="s">
        <v>416</v>
      </c>
      <c r="G8991" s="11" t="s">
        <v>417</v>
      </c>
      <c r="H8991" s="42">
        <v>4358463.1095000003</v>
      </c>
      <c r="I8991" s="42">
        <v>30575.585366703101</v>
      </c>
      <c r="J8991" s="42">
        <v>1531983.0717122001</v>
      </c>
      <c r="K8991" s="42">
        <v>1562558.6570788999</v>
      </c>
      <c r="N8991" s="43"/>
    </row>
    <row r="8992" spans="1:14" x14ac:dyDescent="0.3">
      <c r="A8992" s="10" t="s">
        <v>9</v>
      </c>
      <c r="B8992" s="10" t="s">
        <v>276</v>
      </c>
      <c r="C8992" s="10" t="s">
        <v>4779</v>
      </c>
      <c r="D8992" s="10" t="s">
        <v>6954</v>
      </c>
      <c r="E8992" s="11" t="s">
        <v>6955</v>
      </c>
      <c r="F8992" s="10" t="s">
        <v>243</v>
      </c>
      <c r="G8992" s="11" t="s">
        <v>655</v>
      </c>
      <c r="H8992" s="42">
        <v>68333.584799999997</v>
      </c>
      <c r="I8992" s="42">
        <v>479.37525306423203</v>
      </c>
      <c r="J8992" s="42">
        <v>0</v>
      </c>
      <c r="K8992" s="42">
        <v>479.37525306423203</v>
      </c>
      <c r="N8992" s="43"/>
    </row>
    <row r="8993" spans="1:14" x14ac:dyDescent="0.3">
      <c r="A8993" s="10" t="s">
        <v>9</v>
      </c>
      <c r="B8993" s="10" t="s">
        <v>276</v>
      </c>
      <c r="C8993" s="10" t="s">
        <v>4779</v>
      </c>
      <c r="D8993" s="10" t="s">
        <v>6954</v>
      </c>
      <c r="E8993" s="11" t="s">
        <v>6955</v>
      </c>
      <c r="F8993" s="10" t="s">
        <v>4782</v>
      </c>
      <c r="G8993" s="11" t="s">
        <v>4783</v>
      </c>
      <c r="H8993" s="42">
        <v>0</v>
      </c>
      <c r="I8993" s="42">
        <v>0</v>
      </c>
      <c r="J8993" s="42">
        <v>0</v>
      </c>
      <c r="K8993" s="42">
        <v>0</v>
      </c>
      <c r="N8993" s="43"/>
    </row>
    <row r="8994" spans="1:14" x14ac:dyDescent="0.3">
      <c r="A8994" s="10" t="s">
        <v>9</v>
      </c>
      <c r="B8994" s="10" t="s">
        <v>276</v>
      </c>
      <c r="C8994" s="10" t="s">
        <v>4779</v>
      </c>
      <c r="D8994" s="10" t="s">
        <v>6954</v>
      </c>
      <c r="E8994" s="11" t="s">
        <v>6955</v>
      </c>
      <c r="F8994" s="10" t="s">
        <v>4784</v>
      </c>
      <c r="G8994" s="11" t="s">
        <v>4785</v>
      </c>
      <c r="H8994" s="42">
        <v>0</v>
      </c>
      <c r="I8994" s="42">
        <v>0</v>
      </c>
      <c r="J8994" s="42">
        <v>0</v>
      </c>
      <c r="K8994" s="42">
        <v>0</v>
      </c>
      <c r="N8994" s="43"/>
    </row>
    <row r="8995" spans="1:14" x14ac:dyDescent="0.3">
      <c r="A8995" s="10" t="s">
        <v>9</v>
      </c>
      <c r="B8995" s="10" t="s">
        <v>276</v>
      </c>
      <c r="C8995" s="10" t="s">
        <v>4779</v>
      </c>
      <c r="D8995" s="10" t="s">
        <v>6954</v>
      </c>
      <c r="E8995" s="11" t="s">
        <v>6955</v>
      </c>
      <c r="F8995" s="10" t="s">
        <v>4731</v>
      </c>
      <c r="G8995" s="11" t="s">
        <v>4732</v>
      </c>
      <c r="H8995" s="42">
        <v>0</v>
      </c>
      <c r="I8995" s="42">
        <v>0</v>
      </c>
      <c r="J8995" s="42">
        <v>0</v>
      </c>
      <c r="K8995" s="42">
        <v>0</v>
      </c>
      <c r="N8995" s="43"/>
    </row>
    <row r="8996" spans="1:14" x14ac:dyDescent="0.3">
      <c r="A8996" s="10" t="s">
        <v>9</v>
      </c>
      <c r="B8996" s="10" t="s">
        <v>276</v>
      </c>
      <c r="C8996" s="10" t="s">
        <v>4779</v>
      </c>
      <c r="D8996" s="10" t="s">
        <v>6954</v>
      </c>
      <c r="E8996" s="11" t="s">
        <v>6955</v>
      </c>
      <c r="F8996" s="10" t="s">
        <v>4786</v>
      </c>
      <c r="G8996" s="11" t="s">
        <v>4787</v>
      </c>
      <c r="H8996" s="42">
        <v>555636.3406</v>
      </c>
      <c r="I8996" s="42">
        <v>3897.91216271126</v>
      </c>
      <c r="J8996" s="42">
        <v>195304.043297164</v>
      </c>
      <c r="K8996" s="42">
        <v>199201.955459875</v>
      </c>
      <c r="N8996" s="43"/>
    </row>
    <row r="8997" spans="1:14" x14ac:dyDescent="0.3">
      <c r="A8997" s="10" t="s">
        <v>9</v>
      </c>
      <c r="B8997" s="10" t="s">
        <v>276</v>
      </c>
      <c r="C8997" s="10" t="s">
        <v>4779</v>
      </c>
      <c r="D8997" s="10" t="s">
        <v>6954</v>
      </c>
      <c r="E8997" s="11" t="s">
        <v>6955</v>
      </c>
      <c r="F8997" s="10" t="s">
        <v>4741</v>
      </c>
      <c r="G8997" s="11" t="s">
        <v>4742</v>
      </c>
      <c r="H8997" s="42">
        <v>80708.958499999993</v>
      </c>
      <c r="I8997" s="42">
        <v>566.19124377665196</v>
      </c>
      <c r="J8997" s="42">
        <v>28368.889439549301</v>
      </c>
      <c r="K8997" s="42">
        <v>28935.080683325999</v>
      </c>
      <c r="N8997" s="43"/>
    </row>
    <row r="8998" spans="1:14" x14ac:dyDescent="0.3">
      <c r="A8998" s="10" t="s">
        <v>9</v>
      </c>
      <c r="B8998" s="10" t="s">
        <v>276</v>
      </c>
      <c r="C8998" s="10" t="s">
        <v>4779</v>
      </c>
      <c r="D8998" s="10" t="s">
        <v>6956</v>
      </c>
      <c r="E8998" s="11" t="s">
        <v>6957</v>
      </c>
      <c r="F8998" s="10" t="s">
        <v>416</v>
      </c>
      <c r="G8998" s="11" t="s">
        <v>417</v>
      </c>
      <c r="H8998" s="42">
        <v>141656.25949999999</v>
      </c>
      <c r="I8998" s="42">
        <v>1152.6498097665001</v>
      </c>
      <c r="J8998" s="42">
        <v>32163.665581960398</v>
      </c>
      <c r="K8998" s="42">
        <v>33316.315391726901</v>
      </c>
      <c r="N8998" s="43"/>
    </row>
    <row r="8999" spans="1:14" x14ac:dyDescent="0.3">
      <c r="A8999" s="10" t="s">
        <v>9</v>
      </c>
      <c r="B8999" s="10" t="s">
        <v>276</v>
      </c>
      <c r="C8999" s="10" t="s">
        <v>4779</v>
      </c>
      <c r="D8999" s="10" t="s">
        <v>6956</v>
      </c>
      <c r="E8999" s="11" t="s">
        <v>6957</v>
      </c>
      <c r="F8999" s="10" t="s">
        <v>4731</v>
      </c>
      <c r="G8999" s="11" t="s">
        <v>4732</v>
      </c>
      <c r="H8999" s="42">
        <v>0</v>
      </c>
      <c r="I8999" s="42">
        <v>0</v>
      </c>
      <c r="J8999" s="42">
        <v>0</v>
      </c>
      <c r="K8999" s="42">
        <v>0</v>
      </c>
      <c r="N8999" s="43"/>
    </row>
    <row r="9000" spans="1:14" x14ac:dyDescent="0.3">
      <c r="A9000" s="10" t="s">
        <v>9</v>
      </c>
      <c r="B9000" s="10" t="s">
        <v>276</v>
      </c>
      <c r="C9000" s="10" t="s">
        <v>4779</v>
      </c>
      <c r="D9000" s="10" t="s">
        <v>6956</v>
      </c>
      <c r="E9000" s="11" t="s">
        <v>6957</v>
      </c>
      <c r="F9000" s="10" t="s">
        <v>4786</v>
      </c>
      <c r="G9000" s="11" t="s">
        <v>4787</v>
      </c>
      <c r="H9000" s="42">
        <v>69363.152400000006</v>
      </c>
      <c r="I9000" s="42">
        <v>564.40445833827198</v>
      </c>
      <c r="J9000" s="42">
        <v>15749.2033548655</v>
      </c>
      <c r="K9000" s="42">
        <v>16313.6078132037</v>
      </c>
      <c r="N9000" s="43"/>
    </row>
    <row r="9001" spans="1:14" x14ac:dyDescent="0.3">
      <c r="A9001" s="10" t="s">
        <v>9</v>
      </c>
      <c r="B9001" s="10" t="s">
        <v>276</v>
      </c>
      <c r="C9001" s="10" t="s">
        <v>4779</v>
      </c>
      <c r="D9001" s="10" t="s">
        <v>6956</v>
      </c>
      <c r="E9001" s="11" t="s">
        <v>6957</v>
      </c>
      <c r="F9001" s="10" t="s">
        <v>4788</v>
      </c>
      <c r="G9001" s="11" t="s">
        <v>4789</v>
      </c>
      <c r="H9001" s="42">
        <v>0</v>
      </c>
      <c r="I9001" s="42">
        <v>0</v>
      </c>
      <c r="J9001" s="42">
        <v>0</v>
      </c>
      <c r="K9001" s="42">
        <v>0</v>
      </c>
      <c r="N9001" s="43"/>
    </row>
    <row r="9002" spans="1:14" x14ac:dyDescent="0.3">
      <c r="A9002" s="10" t="s">
        <v>9</v>
      </c>
      <c r="B9002" s="10" t="s">
        <v>276</v>
      </c>
      <c r="C9002" s="10" t="s">
        <v>4779</v>
      </c>
      <c r="D9002" s="10" t="s">
        <v>5480</v>
      </c>
      <c r="E9002" s="11" t="s">
        <v>5481</v>
      </c>
      <c r="F9002" s="10" t="s">
        <v>13</v>
      </c>
      <c r="G9002" s="11" t="s">
        <v>415</v>
      </c>
      <c r="H9002" s="42">
        <v>0</v>
      </c>
      <c r="I9002" s="42">
        <v>0</v>
      </c>
      <c r="J9002" s="42">
        <v>0</v>
      </c>
      <c r="K9002" s="42">
        <v>0</v>
      </c>
      <c r="N9002" s="43"/>
    </row>
    <row r="9003" spans="1:14" x14ac:dyDescent="0.3">
      <c r="A9003" s="10" t="s">
        <v>9</v>
      </c>
      <c r="B9003" s="10" t="s">
        <v>276</v>
      </c>
      <c r="C9003" s="10" t="s">
        <v>4779</v>
      </c>
      <c r="D9003" s="10" t="s">
        <v>5480</v>
      </c>
      <c r="E9003" s="11" t="s">
        <v>5481</v>
      </c>
      <c r="F9003" s="10" t="s">
        <v>416</v>
      </c>
      <c r="G9003" s="11" t="s">
        <v>417</v>
      </c>
      <c r="H9003" s="42">
        <v>47473.605499999998</v>
      </c>
      <c r="I9003" s="42">
        <v>439.91341793905701</v>
      </c>
      <c r="J9003" s="42">
        <v>6434.4212618150596</v>
      </c>
      <c r="K9003" s="42">
        <v>6874.3346797541199</v>
      </c>
      <c r="N9003" s="43"/>
    </row>
    <row r="9004" spans="1:14" x14ac:dyDescent="0.3">
      <c r="A9004" s="10" t="s">
        <v>9</v>
      </c>
      <c r="B9004" s="10" t="s">
        <v>276</v>
      </c>
      <c r="C9004" s="10" t="s">
        <v>4779</v>
      </c>
      <c r="D9004" s="10" t="s">
        <v>5480</v>
      </c>
      <c r="E9004" s="11" t="s">
        <v>5481</v>
      </c>
      <c r="F9004" s="10" t="s">
        <v>4731</v>
      </c>
      <c r="G9004" s="11" t="s">
        <v>4732</v>
      </c>
      <c r="H9004" s="42">
        <v>0</v>
      </c>
      <c r="I9004" s="42">
        <v>0</v>
      </c>
      <c r="J9004" s="42">
        <v>0</v>
      </c>
      <c r="K9004" s="42">
        <v>0</v>
      </c>
      <c r="N9004" s="43"/>
    </row>
    <row r="9005" spans="1:14" x14ac:dyDescent="0.3">
      <c r="A9005" s="10" t="s">
        <v>9</v>
      </c>
      <c r="B9005" s="10" t="s">
        <v>276</v>
      </c>
      <c r="C9005" s="10" t="s">
        <v>4779</v>
      </c>
      <c r="D9005" s="10" t="s">
        <v>5480</v>
      </c>
      <c r="E9005" s="11" t="s">
        <v>5481</v>
      </c>
      <c r="F9005" s="10" t="s">
        <v>4786</v>
      </c>
      <c r="G9005" s="11" t="s">
        <v>4787</v>
      </c>
      <c r="H9005" s="42">
        <v>0</v>
      </c>
      <c r="I9005" s="42">
        <v>0</v>
      </c>
      <c r="J9005" s="42">
        <v>0</v>
      </c>
      <c r="K9005" s="42">
        <v>0</v>
      </c>
      <c r="N9005" s="43"/>
    </row>
    <row r="9006" spans="1:14" x14ac:dyDescent="0.3">
      <c r="A9006" s="10" t="s">
        <v>9</v>
      </c>
      <c r="B9006" s="10" t="s">
        <v>276</v>
      </c>
      <c r="C9006" s="10" t="s">
        <v>4779</v>
      </c>
      <c r="D9006" s="10" t="s">
        <v>5480</v>
      </c>
      <c r="E9006" s="11" t="s">
        <v>5481</v>
      </c>
      <c r="F9006" s="10" t="s">
        <v>4859</v>
      </c>
      <c r="G9006" s="11" t="s">
        <v>4860</v>
      </c>
      <c r="H9006" s="42">
        <v>0</v>
      </c>
      <c r="I9006" s="42">
        <v>0</v>
      </c>
      <c r="J9006" s="42">
        <v>0</v>
      </c>
      <c r="K9006" s="42">
        <v>0</v>
      </c>
      <c r="N9006" s="43"/>
    </row>
    <row r="9007" spans="1:14" x14ac:dyDescent="0.3">
      <c r="A9007" s="10" t="s">
        <v>9</v>
      </c>
      <c r="B9007" s="10" t="s">
        <v>276</v>
      </c>
      <c r="C9007" s="10" t="s">
        <v>11</v>
      </c>
      <c r="D9007" s="10" t="s">
        <v>148</v>
      </c>
      <c r="E9007" s="11" t="s">
        <v>6958</v>
      </c>
      <c r="F9007" s="10" t="s">
        <v>15</v>
      </c>
      <c r="G9007" s="11" t="s">
        <v>418</v>
      </c>
      <c r="H9007" s="42">
        <v>526680.84629999998</v>
      </c>
      <c r="I9007" s="42">
        <v>3351.4118368130698</v>
      </c>
      <c r="J9007" s="42">
        <v>0</v>
      </c>
      <c r="K9007" s="42">
        <v>3351.4118368130698</v>
      </c>
      <c r="N9007" s="43"/>
    </row>
    <row r="9008" spans="1:14" x14ac:dyDescent="0.3">
      <c r="A9008" s="10" t="s">
        <v>9</v>
      </c>
      <c r="B9008" s="10" t="s">
        <v>276</v>
      </c>
      <c r="C9008" s="10" t="s">
        <v>11</v>
      </c>
      <c r="D9008" s="10" t="s">
        <v>148</v>
      </c>
      <c r="E9008" s="11" t="s">
        <v>6958</v>
      </c>
      <c r="F9008" s="10" t="s">
        <v>17</v>
      </c>
      <c r="G9008" s="11" t="s">
        <v>4798</v>
      </c>
      <c r="H9008" s="42">
        <v>0</v>
      </c>
      <c r="I9008" s="42">
        <v>0</v>
      </c>
      <c r="J9008" s="42">
        <v>0</v>
      </c>
      <c r="K9008" s="42">
        <v>0</v>
      </c>
      <c r="N9008" s="43"/>
    </row>
    <row r="9009" spans="1:14" x14ac:dyDescent="0.3">
      <c r="A9009" s="10" t="s">
        <v>9</v>
      </c>
      <c r="B9009" s="10" t="s">
        <v>276</v>
      </c>
      <c r="C9009" s="10" t="s">
        <v>11</v>
      </c>
      <c r="D9009" s="10" t="s">
        <v>148</v>
      </c>
      <c r="E9009" s="11" t="s">
        <v>6958</v>
      </c>
      <c r="F9009" s="10" t="s">
        <v>18</v>
      </c>
      <c r="G9009" s="11" t="s">
        <v>4799</v>
      </c>
      <c r="H9009" s="42">
        <v>596793.66899999999</v>
      </c>
      <c r="I9009" s="42">
        <v>3797.5585789561701</v>
      </c>
      <c r="J9009" s="42">
        <v>67238.1637834586</v>
      </c>
      <c r="K9009" s="42">
        <v>71035.722362414803</v>
      </c>
      <c r="N9009" s="43"/>
    </row>
    <row r="9010" spans="1:14" x14ac:dyDescent="0.3">
      <c r="A9010" s="10" t="s">
        <v>9</v>
      </c>
      <c r="B9010" s="10" t="s">
        <v>276</v>
      </c>
      <c r="C9010" s="10" t="s">
        <v>11</v>
      </c>
      <c r="D9010" s="10" t="s">
        <v>277</v>
      </c>
      <c r="E9010" s="11" t="s">
        <v>681</v>
      </c>
      <c r="F9010" s="10" t="s">
        <v>15</v>
      </c>
      <c r="G9010" s="11" t="s">
        <v>418</v>
      </c>
      <c r="H9010" s="42">
        <v>2695386.6132999999</v>
      </c>
      <c r="I9010" s="42">
        <v>10753.2983761464</v>
      </c>
      <c r="J9010" s="42">
        <v>0</v>
      </c>
      <c r="K9010" s="42">
        <v>10753.2983761464</v>
      </c>
      <c r="N9010" s="43"/>
    </row>
    <row r="9011" spans="1:14" x14ac:dyDescent="0.3">
      <c r="A9011" s="10" t="s">
        <v>9</v>
      </c>
      <c r="B9011" s="10" t="s">
        <v>276</v>
      </c>
      <c r="C9011" s="10" t="s">
        <v>11</v>
      </c>
      <c r="D9011" s="10" t="s">
        <v>277</v>
      </c>
      <c r="E9011" s="11" t="s">
        <v>681</v>
      </c>
      <c r="F9011" s="10" t="s">
        <v>17</v>
      </c>
      <c r="G9011" s="11" t="s">
        <v>4798</v>
      </c>
      <c r="H9011" s="42">
        <v>0</v>
      </c>
      <c r="I9011" s="42">
        <v>0</v>
      </c>
      <c r="J9011" s="42">
        <v>0</v>
      </c>
      <c r="K9011" s="42">
        <v>0</v>
      </c>
      <c r="N9011" s="43"/>
    </row>
    <row r="9012" spans="1:14" x14ac:dyDescent="0.3">
      <c r="A9012" s="10" t="s">
        <v>9</v>
      </c>
      <c r="B9012" s="10" t="s">
        <v>276</v>
      </c>
      <c r="C9012" s="10" t="s">
        <v>11</v>
      </c>
      <c r="D9012" s="10" t="s">
        <v>277</v>
      </c>
      <c r="E9012" s="11" t="s">
        <v>681</v>
      </c>
      <c r="F9012" s="10" t="s">
        <v>18</v>
      </c>
      <c r="G9012" s="11" t="s">
        <v>4799</v>
      </c>
      <c r="H9012" s="42">
        <v>5139807.8174999999</v>
      </c>
      <c r="I9012" s="42">
        <v>20505.365273236501</v>
      </c>
      <c r="J9012" s="42">
        <v>541426.66762596997</v>
      </c>
      <c r="K9012" s="42">
        <v>561932.03289920604</v>
      </c>
      <c r="N9012" s="43"/>
    </row>
    <row r="9013" spans="1:14" x14ac:dyDescent="0.3">
      <c r="A9013" s="10" t="s">
        <v>9</v>
      </c>
      <c r="B9013" s="10" t="s">
        <v>276</v>
      </c>
      <c r="C9013" s="10" t="s">
        <v>4800</v>
      </c>
      <c r="D9013" s="10" t="s">
        <v>6347</v>
      </c>
      <c r="E9013" s="11" t="s">
        <v>6959</v>
      </c>
      <c r="F9013" s="10" t="s">
        <v>416</v>
      </c>
      <c r="G9013" s="11" t="s">
        <v>417</v>
      </c>
      <c r="H9013" s="42">
        <v>2632.2588000000001</v>
      </c>
      <c r="I9013" s="42">
        <v>21.418556358895302</v>
      </c>
      <c r="J9013" s="42">
        <v>597.66572478369096</v>
      </c>
      <c r="K9013" s="42">
        <v>619.08428114258595</v>
      </c>
      <c r="N9013" s="43"/>
    </row>
    <row r="9014" spans="1:14" x14ac:dyDescent="0.3">
      <c r="A9014" s="10" t="s">
        <v>9</v>
      </c>
      <c r="B9014" s="10" t="s">
        <v>276</v>
      </c>
      <c r="C9014" s="10" t="s">
        <v>4800</v>
      </c>
      <c r="D9014" s="10" t="s">
        <v>6234</v>
      </c>
      <c r="E9014" s="11" t="s">
        <v>6960</v>
      </c>
      <c r="F9014" s="10" t="s">
        <v>13</v>
      </c>
      <c r="G9014" s="11" t="s">
        <v>415</v>
      </c>
      <c r="H9014" s="42">
        <v>0</v>
      </c>
      <c r="I9014" s="42">
        <v>0</v>
      </c>
      <c r="J9014" s="42">
        <v>0</v>
      </c>
      <c r="K9014" s="42">
        <v>0</v>
      </c>
      <c r="N9014" s="43"/>
    </row>
    <row r="9015" spans="1:14" x14ac:dyDescent="0.3">
      <c r="A9015" s="10" t="s">
        <v>9</v>
      </c>
      <c r="B9015" s="10" t="s">
        <v>276</v>
      </c>
      <c r="C9015" s="10" t="s">
        <v>4800</v>
      </c>
      <c r="D9015" s="10" t="s">
        <v>6234</v>
      </c>
      <c r="E9015" s="11" t="s">
        <v>6960</v>
      </c>
      <c r="F9015" s="10" t="s">
        <v>416</v>
      </c>
      <c r="G9015" s="11" t="s">
        <v>417</v>
      </c>
      <c r="H9015" s="42">
        <v>330368.66989999998</v>
      </c>
      <c r="I9015" s="42">
        <v>2317.6094911924301</v>
      </c>
      <c r="J9015" s="42">
        <v>114556.087856709</v>
      </c>
      <c r="K9015" s="42">
        <v>116873.697347901</v>
      </c>
      <c r="N9015" s="43"/>
    </row>
    <row r="9016" spans="1:14" x14ac:dyDescent="0.3">
      <c r="A9016" s="10" t="s">
        <v>9</v>
      </c>
      <c r="B9016" s="10" t="s">
        <v>276</v>
      </c>
      <c r="C9016" s="10" t="s">
        <v>4800</v>
      </c>
      <c r="D9016" s="10" t="s">
        <v>6234</v>
      </c>
      <c r="E9016" s="11" t="s">
        <v>6960</v>
      </c>
      <c r="F9016" s="10" t="s">
        <v>4802</v>
      </c>
      <c r="G9016" s="11" t="s">
        <v>4803</v>
      </c>
      <c r="H9016" s="42">
        <v>0</v>
      </c>
      <c r="I9016" s="42">
        <v>0</v>
      </c>
      <c r="J9016" s="42">
        <v>0</v>
      </c>
      <c r="K9016" s="42">
        <v>0</v>
      </c>
      <c r="N9016" s="43"/>
    </row>
    <row r="9017" spans="1:14" x14ac:dyDescent="0.3">
      <c r="A9017" s="10" t="s">
        <v>9</v>
      </c>
      <c r="B9017" s="10" t="s">
        <v>276</v>
      </c>
      <c r="C9017" s="10" t="s">
        <v>4806</v>
      </c>
      <c r="D9017" s="10" t="s">
        <v>6115</v>
      </c>
      <c r="E9017" s="11" t="s">
        <v>6961</v>
      </c>
      <c r="F9017" s="10" t="s">
        <v>416</v>
      </c>
      <c r="G9017" s="11" t="s">
        <v>417</v>
      </c>
      <c r="H9017" s="42">
        <v>136548.23370000001</v>
      </c>
      <c r="I9017" s="42">
        <v>572.10399869937703</v>
      </c>
      <c r="J9017" s="42">
        <v>9329.15326733849</v>
      </c>
      <c r="K9017" s="42">
        <v>9901.2572660378592</v>
      </c>
      <c r="N9017" s="43"/>
    </row>
    <row r="9018" spans="1:14" x14ac:dyDescent="0.3">
      <c r="A9018" s="10" t="s">
        <v>9</v>
      </c>
      <c r="B9018" s="10" t="s">
        <v>195</v>
      </c>
      <c r="C9018" s="10" t="s">
        <v>4722</v>
      </c>
      <c r="D9018" s="10" t="s">
        <v>4723</v>
      </c>
      <c r="E9018" s="11" t="s">
        <v>6962</v>
      </c>
      <c r="F9018" s="10" t="s">
        <v>416</v>
      </c>
      <c r="G9018" s="11" t="s">
        <v>417</v>
      </c>
      <c r="H9018" s="42">
        <v>51045506.830799997</v>
      </c>
      <c r="I9018" s="42">
        <v>56711.134171040299</v>
      </c>
      <c r="J9018" s="42">
        <v>9686036.8476651497</v>
      </c>
      <c r="K9018" s="42">
        <v>9742747.9818361904</v>
      </c>
      <c r="N9018" s="43"/>
    </row>
    <row r="9019" spans="1:14" x14ac:dyDescent="0.3">
      <c r="A9019" s="10" t="s">
        <v>9</v>
      </c>
      <c r="B9019" s="10" t="s">
        <v>195</v>
      </c>
      <c r="C9019" s="10" t="s">
        <v>4722</v>
      </c>
      <c r="D9019" s="10" t="s">
        <v>4723</v>
      </c>
      <c r="E9019" s="11" t="s">
        <v>6962</v>
      </c>
      <c r="F9019" s="10" t="s">
        <v>4725</v>
      </c>
      <c r="G9019" s="11" t="s">
        <v>4726</v>
      </c>
      <c r="H9019" s="42">
        <v>1312272.7163</v>
      </c>
      <c r="I9019" s="42">
        <v>1457.92409009008</v>
      </c>
      <c r="J9019" s="42">
        <v>249007.65368438701</v>
      </c>
      <c r="K9019" s="42">
        <v>250465.57777447699</v>
      </c>
      <c r="N9019" s="43"/>
    </row>
    <row r="9020" spans="1:14" x14ac:dyDescent="0.3">
      <c r="A9020" s="10" t="s">
        <v>9</v>
      </c>
      <c r="B9020" s="10" t="s">
        <v>195</v>
      </c>
      <c r="C9020" s="10" t="s">
        <v>4722</v>
      </c>
      <c r="D9020" s="10" t="s">
        <v>4723</v>
      </c>
      <c r="E9020" s="11" t="s">
        <v>6962</v>
      </c>
      <c r="F9020" s="10" t="s">
        <v>15</v>
      </c>
      <c r="G9020" s="11" t="s">
        <v>418</v>
      </c>
      <c r="H9020" s="42">
        <v>808283.92</v>
      </c>
      <c r="I9020" s="42">
        <v>897.99672215693499</v>
      </c>
      <c r="J9020" s="42">
        <v>0</v>
      </c>
      <c r="K9020" s="42">
        <v>897.99672215693499</v>
      </c>
      <c r="N9020" s="43"/>
    </row>
    <row r="9021" spans="1:14" x14ac:dyDescent="0.3">
      <c r="A9021" s="10" t="s">
        <v>9</v>
      </c>
      <c r="B9021" s="10" t="s">
        <v>195</v>
      </c>
      <c r="C9021" s="10" t="s">
        <v>4722</v>
      </c>
      <c r="D9021" s="10" t="s">
        <v>4723</v>
      </c>
      <c r="E9021" s="11" t="s">
        <v>6962</v>
      </c>
      <c r="F9021" s="10" t="s">
        <v>4729</v>
      </c>
      <c r="G9021" s="11" t="s">
        <v>4730</v>
      </c>
      <c r="H9021" s="42">
        <v>0</v>
      </c>
      <c r="I9021" s="42">
        <v>0</v>
      </c>
      <c r="J9021" s="42">
        <v>0</v>
      </c>
      <c r="K9021" s="42">
        <v>0</v>
      </c>
      <c r="N9021" s="43"/>
    </row>
    <row r="9022" spans="1:14" x14ac:dyDescent="0.3">
      <c r="A9022" s="10" t="s">
        <v>9</v>
      </c>
      <c r="B9022" s="10" t="s">
        <v>195</v>
      </c>
      <c r="C9022" s="10" t="s">
        <v>4722</v>
      </c>
      <c r="D9022" s="10" t="s">
        <v>4723</v>
      </c>
      <c r="E9022" s="11" t="s">
        <v>6962</v>
      </c>
      <c r="F9022" s="10" t="s">
        <v>4731</v>
      </c>
      <c r="G9022" s="11" t="s">
        <v>4732</v>
      </c>
      <c r="H9022" s="42">
        <v>0</v>
      </c>
      <c r="I9022" s="42">
        <v>0</v>
      </c>
      <c r="J9022" s="42">
        <v>0</v>
      </c>
      <c r="K9022" s="42">
        <v>0</v>
      </c>
      <c r="N9022" s="43"/>
    </row>
    <row r="9023" spans="1:14" x14ac:dyDescent="0.3">
      <c r="A9023" s="10" t="s">
        <v>9</v>
      </c>
      <c r="B9023" s="10" t="s">
        <v>195</v>
      </c>
      <c r="C9023" s="10" t="s">
        <v>4722</v>
      </c>
      <c r="D9023" s="10" t="s">
        <v>4723</v>
      </c>
      <c r="E9023" s="11" t="s">
        <v>6962</v>
      </c>
      <c r="F9023" s="10" t="s">
        <v>6161</v>
      </c>
      <c r="G9023" s="11" t="s">
        <v>6190</v>
      </c>
      <c r="H9023" s="42">
        <v>0</v>
      </c>
      <c r="I9023" s="42">
        <v>0</v>
      </c>
      <c r="J9023" s="42">
        <v>0</v>
      </c>
      <c r="K9023" s="42">
        <v>0</v>
      </c>
      <c r="N9023" s="43"/>
    </row>
    <row r="9024" spans="1:14" x14ac:dyDescent="0.3">
      <c r="A9024" s="10" t="s">
        <v>9</v>
      </c>
      <c r="B9024" s="10" t="s">
        <v>195</v>
      </c>
      <c r="C9024" s="10" t="s">
        <v>4722</v>
      </c>
      <c r="D9024" s="10" t="s">
        <v>4723</v>
      </c>
      <c r="E9024" s="11" t="s">
        <v>6962</v>
      </c>
      <c r="F9024" s="10" t="s">
        <v>4733</v>
      </c>
      <c r="G9024" s="11" t="s">
        <v>4734</v>
      </c>
      <c r="H9024" s="42">
        <v>931903.81310000003</v>
      </c>
      <c r="I9024" s="42">
        <v>1035.3373973103501</v>
      </c>
      <c r="J9024" s="42">
        <v>176831.52218166599</v>
      </c>
      <c r="K9024" s="42">
        <v>177866.85957897699</v>
      </c>
      <c r="N9024" s="43"/>
    </row>
    <row r="9025" spans="1:14" x14ac:dyDescent="0.3">
      <c r="A9025" s="10" t="s">
        <v>9</v>
      </c>
      <c r="B9025" s="10" t="s">
        <v>195</v>
      </c>
      <c r="C9025" s="10" t="s">
        <v>4722</v>
      </c>
      <c r="D9025" s="10" t="s">
        <v>4723</v>
      </c>
      <c r="E9025" s="11" t="s">
        <v>6962</v>
      </c>
      <c r="F9025" s="10" t="s">
        <v>4812</v>
      </c>
      <c r="G9025" s="11" t="s">
        <v>4813</v>
      </c>
      <c r="H9025" s="42">
        <v>3166571.1203999999</v>
      </c>
      <c r="I9025" s="42">
        <v>3518.03421739129</v>
      </c>
      <c r="J9025" s="42">
        <v>600866.294760152</v>
      </c>
      <c r="K9025" s="42">
        <v>604384.32897754305</v>
      </c>
      <c r="N9025" s="43"/>
    </row>
    <row r="9026" spans="1:14" x14ac:dyDescent="0.3">
      <c r="A9026" s="10" t="s">
        <v>9</v>
      </c>
      <c r="B9026" s="10" t="s">
        <v>195</v>
      </c>
      <c r="C9026" s="10" t="s">
        <v>4722</v>
      </c>
      <c r="D9026" s="10" t="s">
        <v>4723</v>
      </c>
      <c r="E9026" s="11" t="s">
        <v>6962</v>
      </c>
      <c r="F9026" s="10" t="s">
        <v>4735</v>
      </c>
      <c r="G9026" s="11" t="s">
        <v>4736</v>
      </c>
      <c r="H9026" s="42">
        <v>1816261.5134999999</v>
      </c>
      <c r="I9026" s="42">
        <v>2017.85145802323</v>
      </c>
      <c r="J9026" s="42">
        <v>344641.02792549302</v>
      </c>
      <c r="K9026" s="42">
        <v>346658.87938351597</v>
      </c>
      <c r="N9026" s="43"/>
    </row>
    <row r="9027" spans="1:14" x14ac:dyDescent="0.3">
      <c r="A9027" s="10" t="s">
        <v>9</v>
      </c>
      <c r="B9027" s="10" t="s">
        <v>195</v>
      </c>
      <c r="C9027" s="10" t="s">
        <v>4722</v>
      </c>
      <c r="D9027" s="10" t="s">
        <v>4723</v>
      </c>
      <c r="E9027" s="11" t="s">
        <v>6962</v>
      </c>
      <c r="F9027" s="10" t="s">
        <v>6490</v>
      </c>
      <c r="G9027" s="11" t="s">
        <v>6963</v>
      </c>
      <c r="H9027" s="42">
        <v>0</v>
      </c>
      <c r="I9027" s="42">
        <v>0</v>
      </c>
      <c r="J9027" s="42">
        <v>0</v>
      </c>
      <c r="K9027" s="42">
        <v>0</v>
      </c>
      <c r="N9027" s="43"/>
    </row>
    <row r="9028" spans="1:14" x14ac:dyDescent="0.3">
      <c r="A9028" s="10" t="s">
        <v>9</v>
      </c>
      <c r="B9028" s="10" t="s">
        <v>195</v>
      </c>
      <c r="C9028" s="10" t="s">
        <v>4722</v>
      </c>
      <c r="D9028" s="10" t="s">
        <v>4723</v>
      </c>
      <c r="E9028" s="11" t="s">
        <v>6962</v>
      </c>
      <c r="F9028" s="10" t="s">
        <v>4739</v>
      </c>
      <c r="G9028" s="11" t="s">
        <v>4740</v>
      </c>
      <c r="H9028" s="42">
        <v>2253685.7524000001</v>
      </c>
      <c r="I9028" s="42">
        <v>2503.8261547199199</v>
      </c>
      <c r="J9028" s="42">
        <v>427643.57915362198</v>
      </c>
      <c r="K9028" s="42">
        <v>430147.40530834201</v>
      </c>
      <c r="N9028" s="43"/>
    </row>
    <row r="9029" spans="1:14" x14ac:dyDescent="0.3">
      <c r="A9029" s="10" t="s">
        <v>9</v>
      </c>
      <c r="B9029" s="10" t="s">
        <v>195</v>
      </c>
      <c r="C9029" s="10" t="s">
        <v>4722</v>
      </c>
      <c r="D9029" s="10" t="s">
        <v>4723</v>
      </c>
      <c r="E9029" s="11" t="s">
        <v>6962</v>
      </c>
      <c r="F9029" s="10" t="s">
        <v>4741</v>
      </c>
      <c r="G9029" s="11" t="s">
        <v>4742</v>
      </c>
      <c r="H9029" s="42">
        <v>3166571.1203999999</v>
      </c>
      <c r="I9029" s="42">
        <v>3518.03421739129</v>
      </c>
      <c r="J9029" s="42">
        <v>600866.294760152</v>
      </c>
      <c r="K9029" s="42">
        <v>604384.32897754305</v>
      </c>
      <c r="N9029" s="43"/>
    </row>
    <row r="9030" spans="1:14" x14ac:dyDescent="0.3">
      <c r="A9030" s="10" t="s">
        <v>9</v>
      </c>
      <c r="B9030" s="10" t="s">
        <v>195</v>
      </c>
      <c r="C9030" s="10" t="s">
        <v>4743</v>
      </c>
      <c r="D9030" s="10" t="s">
        <v>4744</v>
      </c>
      <c r="E9030" s="11" t="s">
        <v>6964</v>
      </c>
      <c r="F9030" s="10" t="s">
        <v>13</v>
      </c>
      <c r="G9030" s="11" t="s">
        <v>415</v>
      </c>
      <c r="H9030" s="42">
        <v>0</v>
      </c>
      <c r="I9030" s="42">
        <v>0</v>
      </c>
      <c r="J9030" s="42">
        <v>0</v>
      </c>
      <c r="K9030" s="42">
        <v>0</v>
      </c>
      <c r="N9030" s="43"/>
    </row>
    <row r="9031" spans="1:14" x14ac:dyDescent="0.3">
      <c r="A9031" s="10" t="s">
        <v>9</v>
      </c>
      <c r="B9031" s="10" t="s">
        <v>195</v>
      </c>
      <c r="C9031" s="10" t="s">
        <v>4743</v>
      </c>
      <c r="D9031" s="10" t="s">
        <v>4744</v>
      </c>
      <c r="E9031" s="11" t="s">
        <v>6964</v>
      </c>
      <c r="F9031" s="10" t="s">
        <v>416</v>
      </c>
      <c r="G9031" s="11" t="s">
        <v>417</v>
      </c>
      <c r="H9031" s="42">
        <v>0</v>
      </c>
      <c r="I9031" s="42">
        <v>0</v>
      </c>
      <c r="J9031" s="42">
        <v>0</v>
      </c>
      <c r="K9031" s="42">
        <v>0</v>
      </c>
      <c r="N9031" s="43"/>
    </row>
    <row r="9032" spans="1:14" x14ac:dyDescent="0.3">
      <c r="A9032" s="10" t="s">
        <v>9</v>
      </c>
      <c r="B9032" s="10" t="s">
        <v>195</v>
      </c>
      <c r="C9032" s="10" t="s">
        <v>4743</v>
      </c>
      <c r="D9032" s="10" t="s">
        <v>4744</v>
      </c>
      <c r="E9032" s="11" t="s">
        <v>6964</v>
      </c>
      <c r="F9032" s="10" t="s">
        <v>4746</v>
      </c>
      <c r="G9032" s="11" t="s">
        <v>4747</v>
      </c>
      <c r="H9032" s="42">
        <v>0</v>
      </c>
      <c r="I9032" s="42">
        <v>0</v>
      </c>
      <c r="J9032" s="42">
        <v>0</v>
      </c>
      <c r="K9032" s="42">
        <v>0</v>
      </c>
      <c r="N9032" s="43"/>
    </row>
    <row r="9033" spans="1:14" x14ac:dyDescent="0.3">
      <c r="A9033" s="10" t="s">
        <v>9</v>
      </c>
      <c r="B9033" s="10" t="s">
        <v>195</v>
      </c>
      <c r="C9033" s="10" t="s">
        <v>4743</v>
      </c>
      <c r="D9033" s="10" t="s">
        <v>4744</v>
      </c>
      <c r="E9033" s="11" t="s">
        <v>6964</v>
      </c>
      <c r="F9033" s="10" t="s">
        <v>4838</v>
      </c>
      <c r="G9033" s="11" t="s">
        <v>4839</v>
      </c>
      <c r="H9033" s="42">
        <v>1446411.879</v>
      </c>
      <c r="I9033" s="42">
        <v>3823.03706607705</v>
      </c>
      <c r="J9033" s="42">
        <v>67215.555227171106</v>
      </c>
      <c r="K9033" s="42">
        <v>71038.592293248206</v>
      </c>
      <c r="N9033" s="43"/>
    </row>
    <row r="9034" spans="1:14" x14ac:dyDescent="0.3">
      <c r="A9034" s="10" t="s">
        <v>9</v>
      </c>
      <c r="B9034" s="10" t="s">
        <v>195</v>
      </c>
      <c r="C9034" s="10" t="s">
        <v>4743</v>
      </c>
      <c r="D9034" s="10" t="s">
        <v>4744</v>
      </c>
      <c r="E9034" s="11" t="s">
        <v>6964</v>
      </c>
      <c r="F9034" s="10" t="s">
        <v>4840</v>
      </c>
      <c r="G9034" s="11" t="s">
        <v>4841</v>
      </c>
      <c r="H9034" s="42">
        <v>85746.725999999995</v>
      </c>
      <c r="I9034" s="42">
        <v>226.63870282516001</v>
      </c>
      <c r="J9034" s="42">
        <v>3984.6975017667801</v>
      </c>
      <c r="K9034" s="42">
        <v>4211.3362045919403</v>
      </c>
      <c r="N9034" s="43"/>
    </row>
    <row r="9035" spans="1:14" x14ac:dyDescent="0.3">
      <c r="A9035" s="10" t="s">
        <v>9</v>
      </c>
      <c r="B9035" s="10" t="s">
        <v>195</v>
      </c>
      <c r="C9035" s="10" t="s">
        <v>4743</v>
      </c>
      <c r="D9035" s="10" t="s">
        <v>4750</v>
      </c>
      <c r="E9035" s="11" t="s">
        <v>4914</v>
      </c>
      <c r="F9035" s="10" t="s">
        <v>416</v>
      </c>
      <c r="G9035" s="11" t="s">
        <v>417</v>
      </c>
      <c r="H9035" s="42">
        <v>379569.30239999999</v>
      </c>
      <c r="I9035" s="42">
        <v>377.43737808904001</v>
      </c>
      <c r="J9035" s="42">
        <v>40536.758498072901</v>
      </c>
      <c r="K9035" s="42">
        <v>40914.195876161997</v>
      </c>
      <c r="N9035" s="43"/>
    </row>
    <row r="9036" spans="1:14" x14ac:dyDescent="0.3">
      <c r="A9036" s="10" t="s">
        <v>9</v>
      </c>
      <c r="B9036" s="10" t="s">
        <v>195</v>
      </c>
      <c r="C9036" s="10" t="s">
        <v>4743</v>
      </c>
      <c r="D9036" s="10" t="s">
        <v>4750</v>
      </c>
      <c r="E9036" s="11" t="s">
        <v>4914</v>
      </c>
      <c r="F9036" s="10" t="s">
        <v>4746</v>
      </c>
      <c r="G9036" s="11" t="s">
        <v>4747</v>
      </c>
      <c r="H9036" s="42">
        <v>81014.792000000001</v>
      </c>
      <c r="I9036" s="42">
        <v>80.559756588174594</v>
      </c>
      <c r="J9036" s="42">
        <v>8652.1144620392806</v>
      </c>
      <c r="K9036" s="42">
        <v>8732.6742186274605</v>
      </c>
      <c r="N9036" s="43"/>
    </row>
    <row r="9037" spans="1:14" x14ac:dyDescent="0.3">
      <c r="A9037" s="10" t="s">
        <v>9</v>
      </c>
      <c r="B9037" s="10" t="s">
        <v>195</v>
      </c>
      <c r="C9037" s="10" t="s">
        <v>4743</v>
      </c>
      <c r="D9037" s="10" t="s">
        <v>4750</v>
      </c>
      <c r="E9037" s="11" t="s">
        <v>4914</v>
      </c>
      <c r="F9037" s="10" t="s">
        <v>4838</v>
      </c>
      <c r="G9037" s="11" t="s">
        <v>4839</v>
      </c>
      <c r="H9037" s="42">
        <v>7452793.8731000004</v>
      </c>
      <c r="I9037" s="42">
        <v>6007.3244006588502</v>
      </c>
      <c r="J9037" s="42">
        <v>271773.03972763801</v>
      </c>
      <c r="K9037" s="42">
        <v>277780.36412829597</v>
      </c>
      <c r="N9037" s="43"/>
    </row>
    <row r="9038" spans="1:14" x14ac:dyDescent="0.3">
      <c r="A9038" s="10" t="s">
        <v>9</v>
      </c>
      <c r="B9038" s="10" t="s">
        <v>195</v>
      </c>
      <c r="C9038" s="10" t="s">
        <v>4743</v>
      </c>
      <c r="D9038" s="10" t="s">
        <v>4750</v>
      </c>
      <c r="E9038" s="11" t="s">
        <v>4914</v>
      </c>
      <c r="F9038" s="10" t="s">
        <v>4840</v>
      </c>
      <c r="G9038" s="11" t="s">
        <v>4841</v>
      </c>
      <c r="H9038" s="42">
        <v>721981.4057</v>
      </c>
      <c r="I9038" s="42">
        <v>581.95310236544003</v>
      </c>
      <c r="J9038" s="42">
        <v>26327.721471382301</v>
      </c>
      <c r="K9038" s="42">
        <v>26909.674573747699</v>
      </c>
      <c r="N9038" s="43"/>
    </row>
    <row r="9039" spans="1:14" x14ac:dyDescent="0.3">
      <c r="A9039" s="10" t="s">
        <v>9</v>
      </c>
      <c r="B9039" s="10" t="s">
        <v>195</v>
      </c>
      <c r="C9039" s="10" t="s">
        <v>4743</v>
      </c>
      <c r="D9039" s="10" t="s">
        <v>4752</v>
      </c>
      <c r="E9039" s="11" t="s">
        <v>4918</v>
      </c>
      <c r="F9039" s="10" t="s">
        <v>13</v>
      </c>
      <c r="G9039" s="11" t="s">
        <v>415</v>
      </c>
      <c r="H9039" s="42">
        <v>0</v>
      </c>
      <c r="I9039" s="42">
        <v>0</v>
      </c>
      <c r="J9039" s="42">
        <v>0</v>
      </c>
      <c r="K9039" s="42">
        <v>0</v>
      </c>
      <c r="N9039" s="43"/>
    </row>
    <row r="9040" spans="1:14" x14ac:dyDescent="0.3">
      <c r="A9040" s="10" t="s">
        <v>9</v>
      </c>
      <c r="B9040" s="10" t="s">
        <v>195</v>
      </c>
      <c r="C9040" s="10" t="s">
        <v>4743</v>
      </c>
      <c r="D9040" s="10" t="s">
        <v>4752</v>
      </c>
      <c r="E9040" s="11" t="s">
        <v>4918</v>
      </c>
      <c r="F9040" s="10" t="s">
        <v>416</v>
      </c>
      <c r="G9040" s="11" t="s">
        <v>417</v>
      </c>
      <c r="H9040" s="42">
        <v>0</v>
      </c>
      <c r="I9040" s="42">
        <v>0</v>
      </c>
      <c r="J9040" s="42">
        <v>0</v>
      </c>
      <c r="K9040" s="42">
        <v>0</v>
      </c>
      <c r="N9040" s="43"/>
    </row>
    <row r="9041" spans="1:14" x14ac:dyDescent="0.3">
      <c r="A9041" s="10" t="s">
        <v>9</v>
      </c>
      <c r="B9041" s="10" t="s">
        <v>195</v>
      </c>
      <c r="C9041" s="10" t="s">
        <v>4743</v>
      </c>
      <c r="D9041" s="10" t="s">
        <v>4752</v>
      </c>
      <c r="E9041" s="11" t="s">
        <v>4918</v>
      </c>
      <c r="F9041" s="10" t="s">
        <v>4746</v>
      </c>
      <c r="G9041" s="11" t="s">
        <v>4747</v>
      </c>
      <c r="H9041" s="42">
        <v>45756.774400000002</v>
      </c>
      <c r="I9041" s="42">
        <v>27.7880669637733</v>
      </c>
      <c r="J9041" s="42">
        <v>12424.6664352677</v>
      </c>
      <c r="K9041" s="42">
        <v>12452.4545022315</v>
      </c>
      <c r="N9041" s="43"/>
    </row>
    <row r="9042" spans="1:14" x14ac:dyDescent="0.3">
      <c r="A9042" s="10" t="s">
        <v>9</v>
      </c>
      <c r="B9042" s="10" t="s">
        <v>195</v>
      </c>
      <c r="C9042" s="10" t="s">
        <v>4743</v>
      </c>
      <c r="D9042" s="10" t="s">
        <v>4752</v>
      </c>
      <c r="E9042" s="11" t="s">
        <v>4918</v>
      </c>
      <c r="F9042" s="10" t="s">
        <v>4754</v>
      </c>
      <c r="G9042" s="11" t="s">
        <v>4755</v>
      </c>
      <c r="H9042" s="42">
        <v>26296.996800000001</v>
      </c>
      <c r="I9042" s="42">
        <v>15.9701534274559</v>
      </c>
      <c r="J9042" s="42">
        <v>7140.6128938320298</v>
      </c>
      <c r="K9042" s="42">
        <v>7156.5830472594898</v>
      </c>
      <c r="N9042" s="43"/>
    </row>
    <row r="9043" spans="1:14" x14ac:dyDescent="0.3">
      <c r="A9043" s="10" t="s">
        <v>9</v>
      </c>
      <c r="B9043" s="10" t="s">
        <v>195</v>
      </c>
      <c r="C9043" s="10" t="s">
        <v>4743</v>
      </c>
      <c r="D9043" s="10" t="s">
        <v>4756</v>
      </c>
      <c r="E9043" s="11" t="s">
        <v>6019</v>
      </c>
      <c r="F9043" s="10" t="s">
        <v>13</v>
      </c>
      <c r="G9043" s="11" t="s">
        <v>415</v>
      </c>
      <c r="H9043" s="42">
        <v>0</v>
      </c>
      <c r="I9043" s="42">
        <v>0</v>
      </c>
      <c r="J9043" s="42">
        <v>0</v>
      </c>
      <c r="K9043" s="42">
        <v>0</v>
      </c>
      <c r="N9043" s="43"/>
    </row>
    <row r="9044" spans="1:14" x14ac:dyDescent="0.3">
      <c r="A9044" s="10" t="s">
        <v>9</v>
      </c>
      <c r="B9044" s="10" t="s">
        <v>195</v>
      </c>
      <c r="C9044" s="10" t="s">
        <v>4743</v>
      </c>
      <c r="D9044" s="10" t="s">
        <v>4756</v>
      </c>
      <c r="E9044" s="11" t="s">
        <v>6019</v>
      </c>
      <c r="F9044" s="10" t="s">
        <v>416</v>
      </c>
      <c r="G9044" s="11" t="s">
        <v>417</v>
      </c>
      <c r="H9044" s="42">
        <v>30188.800500000001</v>
      </c>
      <c r="I9044" s="42">
        <v>65.716458602011897</v>
      </c>
      <c r="J9044" s="42">
        <v>470.347320952627</v>
      </c>
      <c r="K9044" s="42">
        <v>536.06377955463802</v>
      </c>
      <c r="N9044" s="43"/>
    </row>
    <row r="9045" spans="1:14" x14ac:dyDescent="0.3">
      <c r="A9045" s="10" t="s">
        <v>9</v>
      </c>
      <c r="B9045" s="10" t="s">
        <v>195</v>
      </c>
      <c r="C9045" s="10" t="s">
        <v>4743</v>
      </c>
      <c r="D9045" s="10" t="s">
        <v>4756</v>
      </c>
      <c r="E9045" s="11" t="s">
        <v>6019</v>
      </c>
      <c r="F9045" s="10" t="s">
        <v>5453</v>
      </c>
      <c r="G9045" s="11" t="s">
        <v>5571</v>
      </c>
      <c r="H9045" s="42">
        <v>20402.321199999998</v>
      </c>
      <c r="I9045" s="42">
        <v>44.412771472788201</v>
      </c>
      <c r="J9045" s="42">
        <v>317.87209053391803</v>
      </c>
      <c r="K9045" s="42">
        <v>362.28486200670602</v>
      </c>
      <c r="N9045" s="43"/>
    </row>
    <row r="9046" spans="1:14" x14ac:dyDescent="0.3">
      <c r="A9046" s="10" t="s">
        <v>9</v>
      </c>
      <c r="B9046" s="10" t="s">
        <v>195</v>
      </c>
      <c r="C9046" s="10" t="s">
        <v>4743</v>
      </c>
      <c r="D9046" s="10" t="s">
        <v>4756</v>
      </c>
      <c r="E9046" s="11" t="s">
        <v>6019</v>
      </c>
      <c r="F9046" s="10" t="s">
        <v>4746</v>
      </c>
      <c r="G9046" s="11" t="s">
        <v>4747</v>
      </c>
      <c r="H9046" s="42">
        <v>0</v>
      </c>
      <c r="I9046" s="42">
        <v>0</v>
      </c>
      <c r="J9046" s="42">
        <v>0</v>
      </c>
      <c r="K9046" s="42">
        <v>0</v>
      </c>
      <c r="N9046" s="43"/>
    </row>
    <row r="9047" spans="1:14" x14ac:dyDescent="0.3">
      <c r="A9047" s="10" t="s">
        <v>9</v>
      </c>
      <c r="B9047" s="10" t="s">
        <v>195</v>
      </c>
      <c r="C9047" s="10" t="s">
        <v>4743</v>
      </c>
      <c r="D9047" s="10" t="s">
        <v>4756</v>
      </c>
      <c r="E9047" s="11" t="s">
        <v>6019</v>
      </c>
      <c r="F9047" s="10" t="s">
        <v>4748</v>
      </c>
      <c r="G9047" s="11" t="s">
        <v>4749</v>
      </c>
      <c r="H9047" s="42">
        <v>352810.8713</v>
      </c>
      <c r="I9047" s="42">
        <v>768.01597498065496</v>
      </c>
      <c r="J9047" s="42">
        <v>5496.8612728914104</v>
      </c>
      <c r="K9047" s="42">
        <v>6264.8772478720703</v>
      </c>
      <c r="N9047" s="43"/>
    </row>
    <row r="9048" spans="1:14" x14ac:dyDescent="0.3">
      <c r="A9048" s="10" t="s">
        <v>9</v>
      </c>
      <c r="B9048" s="10" t="s">
        <v>195</v>
      </c>
      <c r="C9048" s="10" t="s">
        <v>4743</v>
      </c>
      <c r="D9048" s="10" t="s">
        <v>4758</v>
      </c>
      <c r="E9048" s="11" t="s">
        <v>6965</v>
      </c>
      <c r="F9048" s="10" t="s">
        <v>416</v>
      </c>
      <c r="G9048" s="11" t="s">
        <v>417</v>
      </c>
      <c r="H9048" s="42">
        <v>119338.2497</v>
      </c>
      <c r="I9048" s="42">
        <v>41.341153623793502</v>
      </c>
      <c r="J9048" s="42">
        <v>4192.4377043003797</v>
      </c>
      <c r="K9048" s="42">
        <v>4233.7788579241696</v>
      </c>
      <c r="N9048" s="43"/>
    </row>
    <row r="9049" spans="1:14" x14ac:dyDescent="0.3">
      <c r="A9049" s="10" t="s">
        <v>9</v>
      </c>
      <c r="B9049" s="10" t="s">
        <v>195</v>
      </c>
      <c r="C9049" s="10" t="s">
        <v>4743</v>
      </c>
      <c r="D9049" s="10" t="s">
        <v>4758</v>
      </c>
      <c r="E9049" s="11" t="s">
        <v>6965</v>
      </c>
      <c r="F9049" s="10" t="s">
        <v>4746</v>
      </c>
      <c r="G9049" s="11" t="s">
        <v>4747</v>
      </c>
      <c r="H9049" s="42">
        <v>0</v>
      </c>
      <c r="I9049" s="42">
        <v>0</v>
      </c>
      <c r="J9049" s="42">
        <v>0</v>
      </c>
      <c r="K9049" s="42">
        <v>0</v>
      </c>
      <c r="N9049" s="43"/>
    </row>
    <row r="9050" spans="1:14" x14ac:dyDescent="0.3">
      <c r="A9050" s="10" t="s">
        <v>9</v>
      </c>
      <c r="B9050" s="10" t="s">
        <v>195</v>
      </c>
      <c r="C9050" s="10" t="s">
        <v>4743</v>
      </c>
      <c r="D9050" s="10" t="s">
        <v>4762</v>
      </c>
      <c r="E9050" s="11" t="s">
        <v>5045</v>
      </c>
      <c r="F9050" s="10" t="s">
        <v>416</v>
      </c>
      <c r="G9050" s="11" t="s">
        <v>417</v>
      </c>
      <c r="H9050" s="42">
        <v>137948.4106</v>
      </c>
      <c r="I9050" s="42">
        <v>177.84307760921899</v>
      </c>
      <c r="J9050" s="42">
        <v>8975.0405720929393</v>
      </c>
      <c r="K9050" s="42">
        <v>9152.8836497021603</v>
      </c>
      <c r="N9050" s="43"/>
    </row>
    <row r="9051" spans="1:14" x14ac:dyDescent="0.3">
      <c r="A9051" s="10" t="s">
        <v>9</v>
      </c>
      <c r="B9051" s="10" t="s">
        <v>195</v>
      </c>
      <c r="C9051" s="10" t="s">
        <v>4743</v>
      </c>
      <c r="D9051" s="10" t="s">
        <v>4762</v>
      </c>
      <c r="E9051" s="11" t="s">
        <v>5045</v>
      </c>
      <c r="F9051" s="10" t="s">
        <v>4746</v>
      </c>
      <c r="G9051" s="11" t="s">
        <v>4747</v>
      </c>
      <c r="H9051" s="42">
        <v>0</v>
      </c>
      <c r="I9051" s="42">
        <v>0</v>
      </c>
      <c r="J9051" s="42">
        <v>0</v>
      </c>
      <c r="K9051" s="42">
        <v>0</v>
      </c>
      <c r="N9051" s="43"/>
    </row>
    <row r="9052" spans="1:14" x14ac:dyDescent="0.3">
      <c r="A9052" s="10" t="s">
        <v>9</v>
      </c>
      <c r="B9052" s="10" t="s">
        <v>195</v>
      </c>
      <c r="C9052" s="10" t="s">
        <v>4743</v>
      </c>
      <c r="D9052" s="10" t="s">
        <v>4762</v>
      </c>
      <c r="E9052" s="11" t="s">
        <v>5045</v>
      </c>
      <c r="F9052" s="10" t="s">
        <v>4748</v>
      </c>
      <c r="G9052" s="11" t="s">
        <v>4749</v>
      </c>
      <c r="H9052" s="42">
        <v>131319.72070000001</v>
      </c>
      <c r="I9052" s="42">
        <v>169.297371282542</v>
      </c>
      <c r="J9052" s="42">
        <v>8543.7723887585998</v>
      </c>
      <c r="K9052" s="42">
        <v>8713.0697600411495</v>
      </c>
      <c r="N9052" s="43"/>
    </row>
    <row r="9053" spans="1:14" x14ac:dyDescent="0.3">
      <c r="A9053" s="10" t="s">
        <v>9</v>
      </c>
      <c r="B9053" s="10" t="s">
        <v>195</v>
      </c>
      <c r="C9053" s="10" t="s">
        <v>4743</v>
      </c>
      <c r="D9053" s="10" t="s">
        <v>4762</v>
      </c>
      <c r="E9053" s="11" t="s">
        <v>5045</v>
      </c>
      <c r="F9053" s="10" t="s">
        <v>4833</v>
      </c>
      <c r="G9053" s="11" t="s">
        <v>4834</v>
      </c>
      <c r="H9053" s="42">
        <v>81156.662299999996</v>
      </c>
      <c r="I9053" s="42">
        <v>104.62716124282601</v>
      </c>
      <c r="J9053" s="42">
        <v>0</v>
      </c>
      <c r="K9053" s="42">
        <v>104.62716124282601</v>
      </c>
      <c r="N9053" s="43"/>
    </row>
    <row r="9054" spans="1:14" x14ac:dyDescent="0.3">
      <c r="A9054" s="10" t="s">
        <v>9</v>
      </c>
      <c r="B9054" s="10" t="s">
        <v>195</v>
      </c>
      <c r="C9054" s="10" t="s">
        <v>4743</v>
      </c>
      <c r="D9054" s="10" t="s">
        <v>4762</v>
      </c>
      <c r="E9054" s="11" t="s">
        <v>5045</v>
      </c>
      <c r="F9054" s="10" t="s">
        <v>4760</v>
      </c>
      <c r="G9054" s="11" t="s">
        <v>4761</v>
      </c>
      <c r="H9054" s="42">
        <v>41026.215600000003</v>
      </c>
      <c r="I9054" s="42">
        <v>52.890993211053498</v>
      </c>
      <c r="J9054" s="42">
        <v>2669.2003779341298</v>
      </c>
      <c r="K9054" s="42">
        <v>2722.0913711451899</v>
      </c>
      <c r="N9054" s="43"/>
    </row>
    <row r="9055" spans="1:14" x14ac:dyDescent="0.3">
      <c r="A9055" s="10" t="s">
        <v>9</v>
      </c>
      <c r="B9055" s="10" t="s">
        <v>195</v>
      </c>
      <c r="C9055" s="10" t="s">
        <v>4743</v>
      </c>
      <c r="D9055" s="10" t="s">
        <v>4766</v>
      </c>
      <c r="E9055" s="11" t="s">
        <v>5821</v>
      </c>
      <c r="F9055" s="10" t="s">
        <v>13</v>
      </c>
      <c r="G9055" s="11" t="s">
        <v>415</v>
      </c>
      <c r="H9055" s="42">
        <v>0</v>
      </c>
      <c r="I9055" s="42">
        <v>0</v>
      </c>
      <c r="J9055" s="42">
        <v>0</v>
      </c>
      <c r="K9055" s="42">
        <v>0</v>
      </c>
      <c r="N9055" s="43"/>
    </row>
    <row r="9056" spans="1:14" x14ac:dyDescent="0.3">
      <c r="A9056" s="10" t="s">
        <v>9</v>
      </c>
      <c r="B9056" s="10" t="s">
        <v>195</v>
      </c>
      <c r="C9056" s="10" t="s">
        <v>4743</v>
      </c>
      <c r="D9056" s="10" t="s">
        <v>4766</v>
      </c>
      <c r="E9056" s="11" t="s">
        <v>5821</v>
      </c>
      <c r="F9056" s="10" t="s">
        <v>416</v>
      </c>
      <c r="G9056" s="11" t="s">
        <v>417</v>
      </c>
      <c r="H9056" s="42">
        <v>83336.582299999995</v>
      </c>
      <c r="I9056" s="42">
        <v>69.523965813426102</v>
      </c>
      <c r="J9056" s="42">
        <v>8767.4450863443108</v>
      </c>
      <c r="K9056" s="42">
        <v>8836.9690521577395</v>
      </c>
      <c r="N9056" s="43"/>
    </row>
    <row r="9057" spans="1:14" x14ac:dyDescent="0.3">
      <c r="A9057" s="10" t="s">
        <v>9</v>
      </c>
      <c r="B9057" s="10" t="s">
        <v>195</v>
      </c>
      <c r="C9057" s="10" t="s">
        <v>4743</v>
      </c>
      <c r="D9057" s="10" t="s">
        <v>4766</v>
      </c>
      <c r="E9057" s="11" t="s">
        <v>5821</v>
      </c>
      <c r="F9057" s="10" t="s">
        <v>4746</v>
      </c>
      <c r="G9057" s="11" t="s">
        <v>4747</v>
      </c>
      <c r="H9057" s="42">
        <v>0</v>
      </c>
      <c r="I9057" s="42">
        <v>0</v>
      </c>
      <c r="J9057" s="42">
        <v>0</v>
      </c>
      <c r="K9057" s="42">
        <v>0</v>
      </c>
      <c r="N9057" s="43"/>
    </row>
    <row r="9058" spans="1:14" x14ac:dyDescent="0.3">
      <c r="A9058" s="10" t="s">
        <v>9</v>
      </c>
      <c r="B9058" s="10" t="s">
        <v>195</v>
      </c>
      <c r="C9058" s="10" t="s">
        <v>4743</v>
      </c>
      <c r="D9058" s="10" t="s">
        <v>4766</v>
      </c>
      <c r="E9058" s="11" t="s">
        <v>5821</v>
      </c>
      <c r="F9058" s="10" t="s">
        <v>4754</v>
      </c>
      <c r="G9058" s="11" t="s">
        <v>4755</v>
      </c>
      <c r="H9058" s="42">
        <v>0</v>
      </c>
      <c r="I9058" s="42">
        <v>0</v>
      </c>
      <c r="J9058" s="42">
        <v>0</v>
      </c>
      <c r="K9058" s="42">
        <v>0</v>
      </c>
      <c r="N9058" s="43"/>
    </row>
    <row r="9059" spans="1:14" x14ac:dyDescent="0.3">
      <c r="A9059" s="10" t="s">
        <v>9</v>
      </c>
      <c r="B9059" s="10" t="s">
        <v>195</v>
      </c>
      <c r="C9059" s="10" t="s">
        <v>4743</v>
      </c>
      <c r="D9059" s="10" t="s">
        <v>4768</v>
      </c>
      <c r="E9059" s="11" t="s">
        <v>4829</v>
      </c>
      <c r="F9059" s="10" t="s">
        <v>416</v>
      </c>
      <c r="G9059" s="11" t="s">
        <v>417</v>
      </c>
      <c r="H9059" s="42">
        <v>13060.2448</v>
      </c>
      <c r="I9059" s="42">
        <v>3.7368953521528399</v>
      </c>
      <c r="J9059" s="42">
        <v>0</v>
      </c>
      <c r="K9059" s="42">
        <v>3.7368953521528399</v>
      </c>
      <c r="N9059" s="43"/>
    </row>
    <row r="9060" spans="1:14" x14ac:dyDescent="0.3">
      <c r="A9060" s="10" t="s">
        <v>9</v>
      </c>
      <c r="B9060" s="10" t="s">
        <v>195</v>
      </c>
      <c r="C9060" s="10" t="s">
        <v>4743</v>
      </c>
      <c r="D9060" s="10" t="s">
        <v>4768</v>
      </c>
      <c r="E9060" s="11" t="s">
        <v>4829</v>
      </c>
      <c r="F9060" s="10" t="s">
        <v>4746</v>
      </c>
      <c r="G9060" s="11" t="s">
        <v>4747</v>
      </c>
      <c r="H9060" s="42">
        <v>5279.6733999999997</v>
      </c>
      <c r="I9060" s="42">
        <v>1.51065982321072</v>
      </c>
      <c r="J9060" s="42">
        <v>0</v>
      </c>
      <c r="K9060" s="42">
        <v>1.51065982321072</v>
      </c>
      <c r="N9060" s="43"/>
    </row>
    <row r="9061" spans="1:14" x14ac:dyDescent="0.3">
      <c r="A9061" s="10" t="s">
        <v>9</v>
      </c>
      <c r="B9061" s="10" t="s">
        <v>195</v>
      </c>
      <c r="C9061" s="10" t="s">
        <v>4743</v>
      </c>
      <c r="D9061" s="10" t="s">
        <v>4768</v>
      </c>
      <c r="E9061" s="11" t="s">
        <v>4829</v>
      </c>
      <c r="F9061" s="10" t="s">
        <v>4748</v>
      </c>
      <c r="G9061" s="11" t="s">
        <v>4749</v>
      </c>
      <c r="H9061" s="42">
        <v>114485.54979999999</v>
      </c>
      <c r="I9061" s="42">
        <v>32.757465640148297</v>
      </c>
      <c r="J9061" s="42">
        <v>0</v>
      </c>
      <c r="K9061" s="42">
        <v>32.757465640148297</v>
      </c>
      <c r="N9061" s="43"/>
    </row>
    <row r="9062" spans="1:14" x14ac:dyDescent="0.3">
      <c r="A9062" s="10" t="s">
        <v>9</v>
      </c>
      <c r="B9062" s="10" t="s">
        <v>195</v>
      </c>
      <c r="C9062" s="10" t="s">
        <v>4743</v>
      </c>
      <c r="D9062" s="10" t="s">
        <v>4768</v>
      </c>
      <c r="E9062" s="11" t="s">
        <v>4829</v>
      </c>
      <c r="F9062" s="10" t="s">
        <v>4760</v>
      </c>
      <c r="G9062" s="11" t="s">
        <v>4761</v>
      </c>
      <c r="H9062" s="42">
        <v>41681.6322</v>
      </c>
      <c r="I9062" s="42">
        <v>11.926261762189901</v>
      </c>
      <c r="J9062" s="42">
        <v>0</v>
      </c>
      <c r="K9062" s="42">
        <v>11.926261762189901</v>
      </c>
      <c r="N9062" s="43"/>
    </row>
    <row r="9063" spans="1:14" x14ac:dyDescent="0.3">
      <c r="A9063" s="10" t="s">
        <v>9</v>
      </c>
      <c r="B9063" s="10" t="s">
        <v>195</v>
      </c>
      <c r="C9063" s="10" t="s">
        <v>4743</v>
      </c>
      <c r="D9063" s="10" t="s">
        <v>4770</v>
      </c>
      <c r="E9063" s="11" t="s">
        <v>5440</v>
      </c>
      <c r="F9063" s="10" t="s">
        <v>416</v>
      </c>
      <c r="G9063" s="11" t="s">
        <v>417</v>
      </c>
      <c r="H9063" s="42">
        <v>171956.8492</v>
      </c>
      <c r="I9063" s="42">
        <v>124.107728774235</v>
      </c>
      <c r="J9063" s="42">
        <v>25719.235137913001</v>
      </c>
      <c r="K9063" s="42">
        <v>25843.342866687199</v>
      </c>
      <c r="N9063" s="43"/>
    </row>
    <row r="9064" spans="1:14" x14ac:dyDescent="0.3">
      <c r="A9064" s="10" t="s">
        <v>9</v>
      </c>
      <c r="B9064" s="10" t="s">
        <v>195</v>
      </c>
      <c r="C9064" s="10" t="s">
        <v>4743</v>
      </c>
      <c r="D9064" s="10" t="s">
        <v>4770</v>
      </c>
      <c r="E9064" s="11" t="s">
        <v>5440</v>
      </c>
      <c r="F9064" s="10" t="s">
        <v>4746</v>
      </c>
      <c r="G9064" s="11" t="s">
        <v>4747</v>
      </c>
      <c r="H9064" s="42">
        <v>20597.372100000001</v>
      </c>
      <c r="I9064" s="42">
        <v>14.8658985464601</v>
      </c>
      <c r="J9064" s="42">
        <v>3080.7069312200701</v>
      </c>
      <c r="K9064" s="42">
        <v>3095.57282976653</v>
      </c>
      <c r="N9064" s="43"/>
    </row>
    <row r="9065" spans="1:14" x14ac:dyDescent="0.3">
      <c r="A9065" s="10" t="s">
        <v>9</v>
      </c>
      <c r="B9065" s="10" t="s">
        <v>195</v>
      </c>
      <c r="C9065" s="10" t="s">
        <v>4743</v>
      </c>
      <c r="D9065" s="10" t="s">
        <v>4770</v>
      </c>
      <c r="E9065" s="11" t="s">
        <v>5440</v>
      </c>
      <c r="F9065" s="10" t="s">
        <v>4815</v>
      </c>
      <c r="G9065" s="11" t="s">
        <v>4816</v>
      </c>
      <c r="H9065" s="42">
        <v>0</v>
      </c>
      <c r="I9065" s="42">
        <v>0</v>
      </c>
      <c r="J9065" s="42">
        <v>0</v>
      </c>
      <c r="K9065" s="42">
        <v>0</v>
      </c>
      <c r="N9065" s="43"/>
    </row>
    <row r="9066" spans="1:14" x14ac:dyDescent="0.3">
      <c r="A9066" s="10" t="s">
        <v>9</v>
      </c>
      <c r="B9066" s="10" t="s">
        <v>195</v>
      </c>
      <c r="C9066" s="10" t="s">
        <v>4743</v>
      </c>
      <c r="D9066" s="10" t="s">
        <v>4770</v>
      </c>
      <c r="E9066" s="11" t="s">
        <v>5440</v>
      </c>
      <c r="F9066" s="10" t="s">
        <v>4748</v>
      </c>
      <c r="G9066" s="11" t="s">
        <v>4749</v>
      </c>
      <c r="H9066" s="42">
        <v>0</v>
      </c>
      <c r="I9066" s="42">
        <v>0</v>
      </c>
      <c r="J9066" s="42">
        <v>0</v>
      </c>
      <c r="K9066" s="42">
        <v>0</v>
      </c>
      <c r="N9066" s="43"/>
    </row>
    <row r="9067" spans="1:14" x14ac:dyDescent="0.3">
      <c r="A9067" s="10" t="s">
        <v>9</v>
      </c>
      <c r="B9067" s="10" t="s">
        <v>195</v>
      </c>
      <c r="C9067" s="10" t="s">
        <v>4743</v>
      </c>
      <c r="D9067" s="10" t="s">
        <v>4770</v>
      </c>
      <c r="E9067" s="11" t="s">
        <v>5440</v>
      </c>
      <c r="F9067" s="10" t="s">
        <v>5093</v>
      </c>
      <c r="G9067" s="11" t="s">
        <v>5094</v>
      </c>
      <c r="H9067" s="42">
        <v>0</v>
      </c>
      <c r="I9067" s="42">
        <v>0</v>
      </c>
      <c r="J9067" s="42">
        <v>0</v>
      </c>
      <c r="K9067" s="42">
        <v>0</v>
      </c>
      <c r="N9067" s="43"/>
    </row>
    <row r="9068" spans="1:14" x14ac:dyDescent="0.3">
      <c r="A9068" s="10" t="s">
        <v>9</v>
      </c>
      <c r="B9068" s="10" t="s">
        <v>195</v>
      </c>
      <c r="C9068" s="10" t="s">
        <v>4743</v>
      </c>
      <c r="D9068" s="10" t="s">
        <v>4770</v>
      </c>
      <c r="E9068" s="11" t="s">
        <v>5440</v>
      </c>
      <c r="F9068" s="10" t="s">
        <v>4760</v>
      </c>
      <c r="G9068" s="11" t="s">
        <v>4761</v>
      </c>
      <c r="H9068" s="42">
        <v>0</v>
      </c>
      <c r="I9068" s="42">
        <v>0</v>
      </c>
      <c r="J9068" s="42">
        <v>0</v>
      </c>
      <c r="K9068" s="42">
        <v>0</v>
      </c>
      <c r="N9068" s="43"/>
    </row>
    <row r="9069" spans="1:14" x14ac:dyDescent="0.3">
      <c r="A9069" s="10" t="s">
        <v>9</v>
      </c>
      <c r="B9069" s="10" t="s">
        <v>195</v>
      </c>
      <c r="C9069" s="10" t="s">
        <v>4743</v>
      </c>
      <c r="D9069" s="10" t="s">
        <v>4770</v>
      </c>
      <c r="E9069" s="11" t="s">
        <v>5440</v>
      </c>
      <c r="F9069" s="10" t="s">
        <v>4754</v>
      </c>
      <c r="G9069" s="11" t="s">
        <v>4755</v>
      </c>
      <c r="H9069" s="42">
        <v>3432.8953000000001</v>
      </c>
      <c r="I9069" s="42">
        <v>2.47764975774336</v>
      </c>
      <c r="J9069" s="42">
        <v>513.45115520334502</v>
      </c>
      <c r="K9069" s="42">
        <v>515.92880496108796</v>
      </c>
      <c r="N9069" s="43"/>
    </row>
    <row r="9070" spans="1:14" x14ac:dyDescent="0.3">
      <c r="A9070" s="10" t="s">
        <v>9</v>
      </c>
      <c r="B9070" s="10" t="s">
        <v>195</v>
      </c>
      <c r="C9070" s="10" t="s">
        <v>4743</v>
      </c>
      <c r="D9070" s="10" t="s">
        <v>4770</v>
      </c>
      <c r="E9070" s="11" t="s">
        <v>5440</v>
      </c>
      <c r="F9070" s="10" t="s">
        <v>4838</v>
      </c>
      <c r="G9070" s="11" t="s">
        <v>4839</v>
      </c>
      <c r="H9070" s="42">
        <v>1747343.7361999999</v>
      </c>
      <c r="I9070" s="42">
        <v>1261.1237266913699</v>
      </c>
      <c r="J9070" s="42">
        <v>261346.637998502</v>
      </c>
      <c r="K9070" s="42">
        <v>262607.761725194</v>
      </c>
      <c r="N9070" s="43"/>
    </row>
    <row r="9071" spans="1:14" x14ac:dyDescent="0.3">
      <c r="A9071" s="10" t="s">
        <v>9</v>
      </c>
      <c r="B9071" s="10" t="s">
        <v>195</v>
      </c>
      <c r="C9071" s="10" t="s">
        <v>4743</v>
      </c>
      <c r="D9071" s="10" t="s">
        <v>4770</v>
      </c>
      <c r="E9071" s="11" t="s">
        <v>5440</v>
      </c>
      <c r="F9071" s="10" t="s">
        <v>4840</v>
      </c>
      <c r="G9071" s="11" t="s">
        <v>4841</v>
      </c>
      <c r="H9071" s="42">
        <v>103923.1048</v>
      </c>
      <c r="I9071" s="42">
        <v>75.005215393503505</v>
      </c>
      <c r="J9071" s="42">
        <v>15543.566789337599</v>
      </c>
      <c r="K9071" s="42">
        <v>15618.572004731101</v>
      </c>
      <c r="N9071" s="43"/>
    </row>
    <row r="9072" spans="1:14" x14ac:dyDescent="0.3">
      <c r="A9072" s="10" t="s">
        <v>9</v>
      </c>
      <c r="B9072" s="10" t="s">
        <v>195</v>
      </c>
      <c r="C9072" s="10" t="s">
        <v>4743</v>
      </c>
      <c r="D9072" s="10" t="s">
        <v>4772</v>
      </c>
      <c r="E9072" s="11" t="s">
        <v>6021</v>
      </c>
      <c r="F9072" s="10" t="s">
        <v>13</v>
      </c>
      <c r="G9072" s="11" t="s">
        <v>415</v>
      </c>
      <c r="H9072" s="42">
        <v>0</v>
      </c>
      <c r="I9072" s="42">
        <v>0</v>
      </c>
      <c r="J9072" s="42">
        <v>0</v>
      </c>
      <c r="K9072" s="42">
        <v>0</v>
      </c>
      <c r="N9072" s="43"/>
    </row>
    <row r="9073" spans="1:14" x14ac:dyDescent="0.3">
      <c r="A9073" s="10" t="s">
        <v>9</v>
      </c>
      <c r="B9073" s="10" t="s">
        <v>195</v>
      </c>
      <c r="C9073" s="10" t="s">
        <v>4743</v>
      </c>
      <c r="D9073" s="10" t="s">
        <v>4772</v>
      </c>
      <c r="E9073" s="11" t="s">
        <v>6021</v>
      </c>
      <c r="F9073" s="10" t="s">
        <v>416</v>
      </c>
      <c r="G9073" s="11" t="s">
        <v>417</v>
      </c>
      <c r="H9073" s="42">
        <v>312136.76079999999</v>
      </c>
      <c r="I9073" s="42">
        <v>449.33675686018597</v>
      </c>
      <c r="J9073" s="42">
        <v>51025.886272277101</v>
      </c>
      <c r="K9073" s="42">
        <v>51475.223029137298</v>
      </c>
      <c r="N9073" s="43"/>
    </row>
    <row r="9074" spans="1:14" x14ac:dyDescent="0.3">
      <c r="A9074" s="10" t="s">
        <v>9</v>
      </c>
      <c r="B9074" s="10" t="s">
        <v>195</v>
      </c>
      <c r="C9074" s="10" t="s">
        <v>4743</v>
      </c>
      <c r="D9074" s="10" t="s">
        <v>4772</v>
      </c>
      <c r="E9074" s="11" t="s">
        <v>6021</v>
      </c>
      <c r="F9074" s="10" t="s">
        <v>15</v>
      </c>
      <c r="G9074" s="11" t="s">
        <v>418</v>
      </c>
      <c r="H9074" s="42">
        <v>682973.09790000005</v>
      </c>
      <c r="I9074" s="42">
        <v>932.59791192950797</v>
      </c>
      <c r="J9074" s="42">
        <v>0</v>
      </c>
      <c r="K9074" s="42">
        <v>932.59791192950797</v>
      </c>
      <c r="N9074" s="43"/>
    </row>
    <row r="9075" spans="1:14" x14ac:dyDescent="0.3">
      <c r="A9075" s="10" t="s">
        <v>9</v>
      </c>
      <c r="B9075" s="10" t="s">
        <v>195</v>
      </c>
      <c r="C9075" s="10" t="s">
        <v>4743</v>
      </c>
      <c r="D9075" s="10" t="s">
        <v>4772</v>
      </c>
      <c r="E9075" s="11" t="s">
        <v>6021</v>
      </c>
      <c r="F9075" s="10" t="s">
        <v>4746</v>
      </c>
      <c r="G9075" s="11" t="s">
        <v>4747</v>
      </c>
      <c r="H9075" s="42">
        <v>477385.63410000002</v>
      </c>
      <c r="I9075" s="42">
        <v>687.22092225675397</v>
      </c>
      <c r="J9075" s="42">
        <v>78039.590769364993</v>
      </c>
      <c r="K9075" s="42">
        <v>78726.811691621799</v>
      </c>
      <c r="N9075" s="43"/>
    </row>
    <row r="9076" spans="1:14" x14ac:dyDescent="0.3">
      <c r="A9076" s="10" t="s">
        <v>9</v>
      </c>
      <c r="B9076" s="10" t="s">
        <v>195</v>
      </c>
      <c r="C9076" s="10" t="s">
        <v>4743</v>
      </c>
      <c r="D9076" s="10" t="s">
        <v>4772</v>
      </c>
      <c r="E9076" s="11" t="s">
        <v>6021</v>
      </c>
      <c r="F9076" s="10" t="s">
        <v>4838</v>
      </c>
      <c r="G9076" s="11" t="s">
        <v>4839</v>
      </c>
      <c r="H9076" s="42">
        <v>2194291.0776</v>
      </c>
      <c r="I9076" s="42">
        <v>2996.2985122233199</v>
      </c>
      <c r="J9076" s="42">
        <v>17253.166922659198</v>
      </c>
      <c r="K9076" s="42">
        <v>20249.465434882499</v>
      </c>
      <c r="N9076" s="43"/>
    </row>
    <row r="9077" spans="1:14" x14ac:dyDescent="0.3">
      <c r="A9077" s="10" t="s">
        <v>9</v>
      </c>
      <c r="B9077" s="10" t="s">
        <v>195</v>
      </c>
      <c r="C9077" s="10" t="s">
        <v>4743</v>
      </c>
      <c r="D9077" s="10" t="s">
        <v>4772</v>
      </c>
      <c r="E9077" s="11" t="s">
        <v>6021</v>
      </c>
      <c r="F9077" s="10" t="s">
        <v>4840</v>
      </c>
      <c r="G9077" s="11" t="s">
        <v>4841</v>
      </c>
      <c r="H9077" s="42">
        <v>304457.88699999999</v>
      </c>
      <c r="I9077" s="42">
        <v>415.73641857098499</v>
      </c>
      <c r="J9077" s="42">
        <v>2393.8769105189599</v>
      </c>
      <c r="K9077" s="42">
        <v>2809.6133290899502</v>
      </c>
      <c r="N9077" s="43"/>
    </row>
    <row r="9078" spans="1:14" x14ac:dyDescent="0.3">
      <c r="A9078" s="10" t="s">
        <v>9</v>
      </c>
      <c r="B9078" s="10" t="s">
        <v>195</v>
      </c>
      <c r="C9078" s="10" t="s">
        <v>4743</v>
      </c>
      <c r="D9078" s="10" t="s">
        <v>4774</v>
      </c>
      <c r="E9078" s="11" t="s">
        <v>6794</v>
      </c>
      <c r="F9078" s="10" t="s">
        <v>416</v>
      </c>
      <c r="G9078" s="11" t="s">
        <v>417</v>
      </c>
      <c r="H9078" s="42">
        <v>319709.08850000001</v>
      </c>
      <c r="I9078" s="42">
        <v>397.68060282333198</v>
      </c>
      <c r="J9078" s="42">
        <v>130885.26571974601</v>
      </c>
      <c r="K9078" s="42">
        <v>131282.94632256901</v>
      </c>
      <c r="N9078" s="43"/>
    </row>
    <row r="9079" spans="1:14" x14ac:dyDescent="0.3">
      <c r="A9079" s="10" t="s">
        <v>9</v>
      </c>
      <c r="B9079" s="10" t="s">
        <v>195</v>
      </c>
      <c r="C9079" s="10" t="s">
        <v>4743</v>
      </c>
      <c r="D9079" s="10" t="s">
        <v>4774</v>
      </c>
      <c r="E9079" s="11" t="s">
        <v>6794</v>
      </c>
      <c r="F9079" s="10" t="s">
        <v>4746</v>
      </c>
      <c r="G9079" s="11" t="s">
        <v>4747</v>
      </c>
      <c r="H9079" s="42">
        <v>664916.44790000003</v>
      </c>
      <c r="I9079" s="42">
        <v>827.07806354054901</v>
      </c>
      <c r="J9079" s="42">
        <v>272209.23361345998</v>
      </c>
      <c r="K9079" s="42">
        <v>273036.31167700002</v>
      </c>
      <c r="N9079" s="43"/>
    </row>
    <row r="9080" spans="1:14" x14ac:dyDescent="0.3">
      <c r="A9080" s="10" t="s">
        <v>9</v>
      </c>
      <c r="B9080" s="10" t="s">
        <v>195</v>
      </c>
      <c r="C9080" s="10" t="s">
        <v>4743</v>
      </c>
      <c r="D9080" s="10" t="s">
        <v>4776</v>
      </c>
      <c r="E9080" s="11" t="s">
        <v>4773</v>
      </c>
      <c r="F9080" s="10" t="s">
        <v>13</v>
      </c>
      <c r="G9080" s="11" t="s">
        <v>415</v>
      </c>
      <c r="H9080" s="42">
        <v>0</v>
      </c>
      <c r="I9080" s="42">
        <v>0</v>
      </c>
      <c r="J9080" s="42">
        <v>0</v>
      </c>
      <c r="K9080" s="42">
        <v>0</v>
      </c>
      <c r="N9080" s="43"/>
    </row>
    <row r="9081" spans="1:14" x14ac:dyDescent="0.3">
      <c r="A9081" s="10" t="s">
        <v>9</v>
      </c>
      <c r="B9081" s="10" t="s">
        <v>195</v>
      </c>
      <c r="C9081" s="10" t="s">
        <v>4743</v>
      </c>
      <c r="D9081" s="10" t="s">
        <v>4776</v>
      </c>
      <c r="E9081" s="11" t="s">
        <v>4773</v>
      </c>
      <c r="F9081" s="10" t="s">
        <v>416</v>
      </c>
      <c r="G9081" s="11" t="s">
        <v>417</v>
      </c>
      <c r="H9081" s="42">
        <v>138687.21100000001</v>
      </c>
      <c r="I9081" s="42">
        <v>248.71518006563099</v>
      </c>
      <c r="J9081" s="42">
        <v>10694.6777186405</v>
      </c>
      <c r="K9081" s="42">
        <v>10943.392898706101</v>
      </c>
      <c r="N9081" s="43"/>
    </row>
    <row r="9082" spans="1:14" x14ac:dyDescent="0.3">
      <c r="A9082" s="10" t="s">
        <v>9</v>
      </c>
      <c r="B9082" s="10" t="s">
        <v>195</v>
      </c>
      <c r="C9082" s="10" t="s">
        <v>4743</v>
      </c>
      <c r="D9082" s="10" t="s">
        <v>4776</v>
      </c>
      <c r="E9082" s="11" t="s">
        <v>4773</v>
      </c>
      <c r="F9082" s="10" t="s">
        <v>4746</v>
      </c>
      <c r="G9082" s="11" t="s">
        <v>4747</v>
      </c>
      <c r="H9082" s="42">
        <v>0</v>
      </c>
      <c r="I9082" s="42">
        <v>0</v>
      </c>
      <c r="J9082" s="42">
        <v>0</v>
      </c>
      <c r="K9082" s="42">
        <v>0</v>
      </c>
      <c r="N9082" s="43"/>
    </row>
    <row r="9083" spans="1:14" x14ac:dyDescent="0.3">
      <c r="A9083" s="10" t="s">
        <v>9</v>
      </c>
      <c r="B9083" s="10" t="s">
        <v>195</v>
      </c>
      <c r="C9083" s="10" t="s">
        <v>4743</v>
      </c>
      <c r="D9083" s="10" t="s">
        <v>4776</v>
      </c>
      <c r="E9083" s="11" t="s">
        <v>4773</v>
      </c>
      <c r="F9083" s="10" t="s">
        <v>4833</v>
      </c>
      <c r="G9083" s="11" t="s">
        <v>4834</v>
      </c>
      <c r="H9083" s="42">
        <v>154994.04060000001</v>
      </c>
      <c r="I9083" s="42">
        <v>277.959088224033</v>
      </c>
      <c r="J9083" s="42">
        <v>0</v>
      </c>
      <c r="K9083" s="42">
        <v>277.959088224033</v>
      </c>
      <c r="N9083" s="43"/>
    </row>
    <row r="9084" spans="1:14" x14ac:dyDescent="0.3">
      <c r="A9084" s="10" t="s">
        <v>9</v>
      </c>
      <c r="B9084" s="10" t="s">
        <v>195</v>
      </c>
      <c r="C9084" s="10" t="s">
        <v>4743</v>
      </c>
      <c r="D9084" s="10" t="s">
        <v>4776</v>
      </c>
      <c r="E9084" s="11" t="s">
        <v>4773</v>
      </c>
      <c r="F9084" s="10" t="s">
        <v>4838</v>
      </c>
      <c r="G9084" s="11" t="s">
        <v>4839</v>
      </c>
      <c r="H9084" s="42">
        <v>162118.3836</v>
      </c>
      <c r="I9084" s="42">
        <v>290.73555295343198</v>
      </c>
      <c r="J9084" s="42">
        <v>12501.541077497601</v>
      </c>
      <c r="K9084" s="42">
        <v>12792.276630451001</v>
      </c>
      <c r="N9084" s="43"/>
    </row>
    <row r="9085" spans="1:14" x14ac:dyDescent="0.3">
      <c r="A9085" s="10" t="s">
        <v>9</v>
      </c>
      <c r="B9085" s="10" t="s">
        <v>195</v>
      </c>
      <c r="C9085" s="10" t="s">
        <v>4743</v>
      </c>
      <c r="D9085" s="10" t="s">
        <v>4776</v>
      </c>
      <c r="E9085" s="11" t="s">
        <v>4773</v>
      </c>
      <c r="F9085" s="10" t="s">
        <v>4840</v>
      </c>
      <c r="G9085" s="11" t="s">
        <v>4841</v>
      </c>
      <c r="H9085" s="42">
        <v>44170.926800000001</v>
      </c>
      <c r="I9085" s="42">
        <v>79.214081322272904</v>
      </c>
      <c r="J9085" s="42">
        <v>3406.18160216975</v>
      </c>
      <c r="K9085" s="42">
        <v>3485.39568349202</v>
      </c>
      <c r="N9085" s="43"/>
    </row>
    <row r="9086" spans="1:14" x14ac:dyDescent="0.3">
      <c r="A9086" s="10" t="s">
        <v>9</v>
      </c>
      <c r="B9086" s="10" t="s">
        <v>195</v>
      </c>
      <c r="C9086" s="10" t="s">
        <v>4743</v>
      </c>
      <c r="D9086" s="10" t="s">
        <v>4835</v>
      </c>
      <c r="E9086" s="11" t="s">
        <v>5182</v>
      </c>
      <c r="F9086" s="10" t="s">
        <v>416</v>
      </c>
      <c r="G9086" s="11" t="s">
        <v>417</v>
      </c>
      <c r="H9086" s="42">
        <v>125980.7537</v>
      </c>
      <c r="I9086" s="42">
        <v>154.19244689509199</v>
      </c>
      <c r="J9086" s="42">
        <v>5731.4382736966199</v>
      </c>
      <c r="K9086" s="42">
        <v>5885.6307205917101</v>
      </c>
      <c r="N9086" s="43"/>
    </row>
    <row r="9087" spans="1:14" x14ac:dyDescent="0.3">
      <c r="A9087" s="10" t="s">
        <v>9</v>
      </c>
      <c r="B9087" s="10" t="s">
        <v>195</v>
      </c>
      <c r="C9087" s="10" t="s">
        <v>4743</v>
      </c>
      <c r="D9087" s="10" t="s">
        <v>4835</v>
      </c>
      <c r="E9087" s="11" t="s">
        <v>5182</v>
      </c>
      <c r="F9087" s="10" t="s">
        <v>4746</v>
      </c>
      <c r="G9087" s="11" t="s">
        <v>4747</v>
      </c>
      <c r="H9087" s="42">
        <v>0</v>
      </c>
      <c r="I9087" s="42">
        <v>0</v>
      </c>
      <c r="J9087" s="42">
        <v>0</v>
      </c>
      <c r="K9087" s="42">
        <v>0</v>
      </c>
      <c r="N9087" s="43"/>
    </row>
    <row r="9088" spans="1:14" x14ac:dyDescent="0.3">
      <c r="A9088" s="10" t="s">
        <v>9</v>
      </c>
      <c r="B9088" s="10" t="s">
        <v>195</v>
      </c>
      <c r="C9088" s="10" t="s">
        <v>4743</v>
      </c>
      <c r="D9088" s="10" t="s">
        <v>4835</v>
      </c>
      <c r="E9088" s="11" t="s">
        <v>5182</v>
      </c>
      <c r="F9088" s="10" t="s">
        <v>4748</v>
      </c>
      <c r="G9088" s="11" t="s">
        <v>4749</v>
      </c>
      <c r="H9088" s="42">
        <v>919496.26890000002</v>
      </c>
      <c r="I9088" s="42">
        <v>1157.40465125743</v>
      </c>
      <c r="J9088" s="42">
        <v>33309.363811345298</v>
      </c>
      <c r="K9088" s="42">
        <v>34466.768462602799</v>
      </c>
      <c r="N9088" s="43"/>
    </row>
    <row r="9089" spans="1:14" x14ac:dyDescent="0.3">
      <c r="A9089" s="10" t="s">
        <v>9</v>
      </c>
      <c r="B9089" s="10" t="s">
        <v>195</v>
      </c>
      <c r="C9089" s="10" t="s">
        <v>4743</v>
      </c>
      <c r="D9089" s="10" t="s">
        <v>4835</v>
      </c>
      <c r="E9089" s="11" t="s">
        <v>5182</v>
      </c>
      <c r="F9089" s="10" t="s">
        <v>4760</v>
      </c>
      <c r="G9089" s="11" t="s">
        <v>4761</v>
      </c>
      <c r="H9089" s="42">
        <v>101725.0025</v>
      </c>
      <c r="I9089" s="42">
        <v>128.045099291935</v>
      </c>
      <c r="J9089" s="42">
        <v>3685.0558635142802</v>
      </c>
      <c r="K9089" s="42">
        <v>3813.1009628062202</v>
      </c>
      <c r="N9089" s="43"/>
    </row>
    <row r="9090" spans="1:14" x14ac:dyDescent="0.3">
      <c r="A9090" s="10" t="s">
        <v>9</v>
      </c>
      <c r="B9090" s="10" t="s">
        <v>195</v>
      </c>
      <c r="C9090" s="10" t="s">
        <v>4779</v>
      </c>
      <c r="D9090" s="10" t="s">
        <v>6011</v>
      </c>
      <c r="E9090" s="11" t="s">
        <v>6966</v>
      </c>
      <c r="F9090" s="10" t="s">
        <v>416</v>
      </c>
      <c r="G9090" s="11" t="s">
        <v>417</v>
      </c>
      <c r="H9090" s="42">
        <v>73947987.205899999</v>
      </c>
      <c r="I9090" s="42">
        <v>72311.414306641105</v>
      </c>
      <c r="J9090" s="42">
        <v>31956888.659822199</v>
      </c>
      <c r="K9090" s="42">
        <v>32029200.074128799</v>
      </c>
      <c r="N9090" s="43"/>
    </row>
    <row r="9091" spans="1:14" x14ac:dyDescent="0.3">
      <c r="A9091" s="10" t="s">
        <v>9</v>
      </c>
      <c r="B9091" s="10" t="s">
        <v>195</v>
      </c>
      <c r="C9091" s="10" t="s">
        <v>4779</v>
      </c>
      <c r="D9091" s="10" t="s">
        <v>6011</v>
      </c>
      <c r="E9091" s="11" t="s">
        <v>6966</v>
      </c>
      <c r="F9091" s="10" t="s">
        <v>4782</v>
      </c>
      <c r="G9091" s="11" t="s">
        <v>4783</v>
      </c>
      <c r="H9091" s="42">
        <v>0</v>
      </c>
      <c r="I9091" s="42">
        <v>0</v>
      </c>
      <c r="J9091" s="42">
        <v>0</v>
      </c>
      <c r="K9091" s="42">
        <v>0</v>
      </c>
      <c r="N9091" s="43"/>
    </row>
    <row r="9092" spans="1:14" x14ac:dyDescent="0.3">
      <c r="A9092" s="10" t="s">
        <v>9</v>
      </c>
      <c r="B9092" s="10" t="s">
        <v>195</v>
      </c>
      <c r="C9092" s="10" t="s">
        <v>4779</v>
      </c>
      <c r="D9092" s="10" t="s">
        <v>6011</v>
      </c>
      <c r="E9092" s="11" t="s">
        <v>6966</v>
      </c>
      <c r="F9092" s="10" t="s">
        <v>4784</v>
      </c>
      <c r="G9092" s="11" t="s">
        <v>4785</v>
      </c>
      <c r="H9092" s="42">
        <v>0</v>
      </c>
      <c r="I9092" s="42">
        <v>0</v>
      </c>
      <c r="J9092" s="42">
        <v>0</v>
      </c>
      <c r="K9092" s="42">
        <v>0</v>
      </c>
      <c r="N9092" s="43"/>
    </row>
    <row r="9093" spans="1:14" x14ac:dyDescent="0.3">
      <c r="A9093" s="10" t="s">
        <v>9</v>
      </c>
      <c r="B9093" s="10" t="s">
        <v>195</v>
      </c>
      <c r="C9093" s="10" t="s">
        <v>4779</v>
      </c>
      <c r="D9093" s="10" t="s">
        <v>6011</v>
      </c>
      <c r="E9093" s="11" t="s">
        <v>6966</v>
      </c>
      <c r="F9093" s="10" t="s">
        <v>4731</v>
      </c>
      <c r="G9093" s="11" t="s">
        <v>4732</v>
      </c>
      <c r="H9093" s="42">
        <v>0</v>
      </c>
      <c r="I9093" s="42">
        <v>0</v>
      </c>
      <c r="J9093" s="42">
        <v>0</v>
      </c>
      <c r="K9093" s="42">
        <v>0</v>
      </c>
      <c r="N9093" s="43"/>
    </row>
    <row r="9094" spans="1:14" x14ac:dyDescent="0.3">
      <c r="A9094" s="10" t="s">
        <v>9</v>
      </c>
      <c r="B9094" s="10" t="s">
        <v>195</v>
      </c>
      <c r="C9094" s="10" t="s">
        <v>4779</v>
      </c>
      <c r="D9094" s="10" t="s">
        <v>6011</v>
      </c>
      <c r="E9094" s="11" t="s">
        <v>6966</v>
      </c>
      <c r="F9094" s="10" t="s">
        <v>4786</v>
      </c>
      <c r="G9094" s="11" t="s">
        <v>4787</v>
      </c>
      <c r="H9094" s="42">
        <v>0</v>
      </c>
      <c r="I9094" s="42">
        <v>0</v>
      </c>
      <c r="J9094" s="42">
        <v>0</v>
      </c>
      <c r="K9094" s="42">
        <v>0</v>
      </c>
      <c r="N9094" s="43"/>
    </row>
    <row r="9095" spans="1:14" x14ac:dyDescent="0.3">
      <c r="A9095" s="10" t="s">
        <v>9</v>
      </c>
      <c r="B9095" s="10" t="s">
        <v>195</v>
      </c>
      <c r="C9095" s="10" t="s">
        <v>4779</v>
      </c>
      <c r="D9095" s="10" t="s">
        <v>6011</v>
      </c>
      <c r="E9095" s="11" t="s">
        <v>6966</v>
      </c>
      <c r="F9095" s="10" t="s">
        <v>6161</v>
      </c>
      <c r="G9095" s="11" t="s">
        <v>6190</v>
      </c>
      <c r="H9095" s="42">
        <v>0</v>
      </c>
      <c r="I9095" s="42">
        <v>0</v>
      </c>
      <c r="J9095" s="42">
        <v>0</v>
      </c>
      <c r="K9095" s="42">
        <v>0</v>
      </c>
      <c r="N9095" s="43"/>
    </row>
    <row r="9096" spans="1:14" x14ac:dyDescent="0.3">
      <c r="A9096" s="10" t="s">
        <v>9</v>
      </c>
      <c r="B9096" s="10" t="s">
        <v>195</v>
      </c>
      <c r="C9096" s="10" t="s">
        <v>4779</v>
      </c>
      <c r="D9096" s="10" t="s">
        <v>6011</v>
      </c>
      <c r="E9096" s="11" t="s">
        <v>6966</v>
      </c>
      <c r="F9096" s="10" t="s">
        <v>4739</v>
      </c>
      <c r="G9096" s="11" t="s">
        <v>4740</v>
      </c>
      <c r="H9096" s="42">
        <v>17398711.420000002</v>
      </c>
      <c r="I9096" s="42">
        <v>17013.653480398702</v>
      </c>
      <c r="J9096" s="42">
        <v>7518915.72282473</v>
      </c>
      <c r="K9096" s="42">
        <v>7535929.3763051201</v>
      </c>
      <c r="N9096" s="43"/>
    </row>
    <row r="9097" spans="1:14" x14ac:dyDescent="0.3">
      <c r="A9097" s="10" t="s">
        <v>9</v>
      </c>
      <c r="B9097" s="10" t="s">
        <v>195</v>
      </c>
      <c r="C9097" s="10" t="s">
        <v>4779</v>
      </c>
      <c r="D9097" s="10" t="s">
        <v>6011</v>
      </c>
      <c r="E9097" s="11" t="s">
        <v>6966</v>
      </c>
      <c r="F9097" s="10" t="s">
        <v>4869</v>
      </c>
      <c r="G9097" s="11" t="s">
        <v>4870</v>
      </c>
      <c r="H9097" s="42">
        <v>1122229.3557</v>
      </c>
      <c r="I9097" s="42">
        <v>1097.3928427395199</v>
      </c>
      <c r="J9097" s="42">
        <v>0</v>
      </c>
      <c r="K9097" s="42">
        <v>1097.3928427395199</v>
      </c>
      <c r="N9097" s="43"/>
    </row>
    <row r="9098" spans="1:14" x14ac:dyDescent="0.3">
      <c r="A9098" s="10" t="s">
        <v>9</v>
      </c>
      <c r="B9098" s="10" t="s">
        <v>195</v>
      </c>
      <c r="C9098" s="10" t="s">
        <v>4779</v>
      </c>
      <c r="D9098" s="10" t="s">
        <v>6011</v>
      </c>
      <c r="E9098" s="11" t="s">
        <v>6966</v>
      </c>
      <c r="F9098" s="10" t="s">
        <v>4788</v>
      </c>
      <c r="G9098" s="11" t="s">
        <v>4789</v>
      </c>
      <c r="H9098" s="42">
        <v>0</v>
      </c>
      <c r="I9098" s="42">
        <v>0</v>
      </c>
      <c r="J9098" s="42">
        <v>0</v>
      </c>
      <c r="K9098" s="42">
        <v>0</v>
      </c>
      <c r="N9098" s="43"/>
    </row>
    <row r="9099" spans="1:14" x14ac:dyDescent="0.3">
      <c r="A9099" s="10" t="s">
        <v>9</v>
      </c>
      <c r="B9099" s="10" t="s">
        <v>195</v>
      </c>
      <c r="C9099" s="10" t="s">
        <v>4779</v>
      </c>
      <c r="D9099" s="10" t="s">
        <v>6011</v>
      </c>
      <c r="E9099" s="11" t="s">
        <v>6966</v>
      </c>
      <c r="F9099" s="10" t="s">
        <v>4741</v>
      </c>
      <c r="G9099" s="11" t="s">
        <v>4742</v>
      </c>
      <c r="H9099" s="42">
        <v>789716.95420000004</v>
      </c>
      <c r="I9099" s="42">
        <v>772.23940785373804</v>
      </c>
      <c r="J9099" s="42">
        <v>341279.02229734801</v>
      </c>
      <c r="K9099" s="42">
        <v>342051.26170520199</v>
      </c>
      <c r="N9099" s="43"/>
    </row>
    <row r="9100" spans="1:14" x14ac:dyDescent="0.3">
      <c r="A9100" s="10" t="s">
        <v>9</v>
      </c>
      <c r="B9100" s="10" t="s">
        <v>195</v>
      </c>
      <c r="C9100" s="10" t="s">
        <v>4779</v>
      </c>
      <c r="D9100" s="10" t="s">
        <v>6967</v>
      </c>
      <c r="E9100" s="11" t="s">
        <v>6968</v>
      </c>
      <c r="F9100" s="10" t="s">
        <v>416</v>
      </c>
      <c r="G9100" s="11" t="s">
        <v>417</v>
      </c>
      <c r="H9100" s="42">
        <v>26398408.632599998</v>
      </c>
      <c r="I9100" s="42">
        <v>34978.948955745</v>
      </c>
      <c r="J9100" s="42">
        <v>6679921.3488751799</v>
      </c>
      <c r="K9100" s="42">
        <v>6714900.2978309197</v>
      </c>
      <c r="N9100" s="43"/>
    </row>
    <row r="9101" spans="1:14" x14ac:dyDescent="0.3">
      <c r="A9101" s="10" t="s">
        <v>9</v>
      </c>
      <c r="B9101" s="10" t="s">
        <v>195</v>
      </c>
      <c r="C9101" s="10" t="s">
        <v>4779</v>
      </c>
      <c r="D9101" s="10" t="s">
        <v>6967</v>
      </c>
      <c r="E9101" s="11" t="s">
        <v>6968</v>
      </c>
      <c r="F9101" s="10" t="s">
        <v>4782</v>
      </c>
      <c r="G9101" s="11" t="s">
        <v>4783</v>
      </c>
      <c r="H9101" s="42">
        <v>0</v>
      </c>
      <c r="I9101" s="42">
        <v>0</v>
      </c>
      <c r="J9101" s="42">
        <v>0</v>
      </c>
      <c r="K9101" s="42">
        <v>0</v>
      </c>
      <c r="N9101" s="43"/>
    </row>
    <row r="9102" spans="1:14" x14ac:dyDescent="0.3">
      <c r="A9102" s="10" t="s">
        <v>9</v>
      </c>
      <c r="B9102" s="10" t="s">
        <v>195</v>
      </c>
      <c r="C9102" s="10" t="s">
        <v>4779</v>
      </c>
      <c r="D9102" s="10" t="s">
        <v>6967</v>
      </c>
      <c r="E9102" s="11" t="s">
        <v>6968</v>
      </c>
      <c r="F9102" s="10" t="s">
        <v>4784</v>
      </c>
      <c r="G9102" s="11" t="s">
        <v>4785</v>
      </c>
      <c r="H9102" s="42">
        <v>0</v>
      </c>
      <c r="I9102" s="42">
        <v>0</v>
      </c>
      <c r="J9102" s="42">
        <v>0</v>
      </c>
      <c r="K9102" s="42">
        <v>0</v>
      </c>
      <c r="N9102" s="43"/>
    </row>
    <row r="9103" spans="1:14" x14ac:dyDescent="0.3">
      <c r="A9103" s="10" t="s">
        <v>9</v>
      </c>
      <c r="B9103" s="10" t="s">
        <v>195</v>
      </c>
      <c r="C9103" s="10" t="s">
        <v>4779</v>
      </c>
      <c r="D9103" s="10" t="s">
        <v>6967</v>
      </c>
      <c r="E9103" s="11" t="s">
        <v>6968</v>
      </c>
      <c r="F9103" s="10" t="s">
        <v>4731</v>
      </c>
      <c r="G9103" s="11" t="s">
        <v>4732</v>
      </c>
      <c r="H9103" s="42">
        <v>0</v>
      </c>
      <c r="I9103" s="42">
        <v>0</v>
      </c>
      <c r="J9103" s="42">
        <v>0</v>
      </c>
      <c r="K9103" s="42">
        <v>0</v>
      </c>
      <c r="N9103" s="43"/>
    </row>
    <row r="9104" spans="1:14" x14ac:dyDescent="0.3">
      <c r="A9104" s="10" t="s">
        <v>9</v>
      </c>
      <c r="B9104" s="10" t="s">
        <v>195</v>
      </c>
      <c r="C9104" s="10" t="s">
        <v>4779</v>
      </c>
      <c r="D9104" s="10" t="s">
        <v>6967</v>
      </c>
      <c r="E9104" s="11" t="s">
        <v>6968</v>
      </c>
      <c r="F9104" s="10" t="s">
        <v>4786</v>
      </c>
      <c r="G9104" s="11" t="s">
        <v>4787</v>
      </c>
      <c r="H9104" s="42">
        <v>727160.40260000003</v>
      </c>
      <c r="I9104" s="42">
        <v>963.51666340721897</v>
      </c>
      <c r="J9104" s="42">
        <v>184002.542158539</v>
      </c>
      <c r="K9104" s="42">
        <v>184966.05882194699</v>
      </c>
      <c r="N9104" s="43"/>
    </row>
    <row r="9105" spans="1:14" x14ac:dyDescent="0.3">
      <c r="A9105" s="10" t="s">
        <v>9</v>
      </c>
      <c r="B9105" s="10" t="s">
        <v>195</v>
      </c>
      <c r="C9105" s="10" t="s">
        <v>4779</v>
      </c>
      <c r="D9105" s="10" t="s">
        <v>6967</v>
      </c>
      <c r="E9105" s="11" t="s">
        <v>6968</v>
      </c>
      <c r="F9105" s="10" t="s">
        <v>4739</v>
      </c>
      <c r="G9105" s="11" t="s">
        <v>4740</v>
      </c>
      <c r="H9105" s="42">
        <v>3584527.8821</v>
      </c>
      <c r="I9105" s="42">
        <v>4749.64303948815</v>
      </c>
      <c r="J9105" s="42">
        <v>907038.17256356904</v>
      </c>
      <c r="K9105" s="42">
        <v>911787.81560305704</v>
      </c>
      <c r="N9105" s="43"/>
    </row>
    <row r="9106" spans="1:14" x14ac:dyDescent="0.3">
      <c r="A9106" s="10" t="s">
        <v>9</v>
      </c>
      <c r="B9106" s="10" t="s">
        <v>195</v>
      </c>
      <c r="C9106" s="10" t="s">
        <v>4779</v>
      </c>
      <c r="D9106" s="10" t="s">
        <v>6967</v>
      </c>
      <c r="E9106" s="11" t="s">
        <v>6968</v>
      </c>
      <c r="F9106" s="10" t="s">
        <v>4788</v>
      </c>
      <c r="G9106" s="11" t="s">
        <v>4789</v>
      </c>
      <c r="H9106" s="42">
        <v>0</v>
      </c>
      <c r="I9106" s="42">
        <v>0</v>
      </c>
      <c r="J9106" s="42">
        <v>0</v>
      </c>
      <c r="K9106" s="42">
        <v>0</v>
      </c>
      <c r="N9106" s="43"/>
    </row>
    <row r="9107" spans="1:14" x14ac:dyDescent="0.3">
      <c r="A9107" s="10" t="s">
        <v>9</v>
      </c>
      <c r="B9107" s="10" t="s">
        <v>195</v>
      </c>
      <c r="C9107" s="10" t="s">
        <v>4779</v>
      </c>
      <c r="D9107" s="10" t="s">
        <v>6967</v>
      </c>
      <c r="E9107" s="11" t="s">
        <v>6968</v>
      </c>
      <c r="F9107" s="10" t="s">
        <v>4741</v>
      </c>
      <c r="G9107" s="11" t="s">
        <v>4742</v>
      </c>
      <c r="H9107" s="42">
        <v>716284.07180000003</v>
      </c>
      <c r="I9107" s="42">
        <v>949.10508938189798</v>
      </c>
      <c r="J9107" s="42">
        <v>181250.367382664</v>
      </c>
      <c r="K9107" s="42">
        <v>182199.47247204601</v>
      </c>
      <c r="N9107" s="43"/>
    </row>
    <row r="9108" spans="1:14" x14ac:dyDescent="0.3">
      <c r="A9108" s="10" t="s">
        <v>9</v>
      </c>
      <c r="B9108" s="10" t="s">
        <v>195</v>
      </c>
      <c r="C9108" s="10" t="s">
        <v>4779</v>
      </c>
      <c r="D9108" s="10" t="s">
        <v>6967</v>
      </c>
      <c r="E9108" s="11" t="s">
        <v>6968</v>
      </c>
      <c r="F9108" s="10" t="s">
        <v>5054</v>
      </c>
      <c r="G9108" s="11" t="s">
        <v>5055</v>
      </c>
      <c r="H9108" s="42">
        <v>0</v>
      </c>
      <c r="I9108" s="42">
        <v>0</v>
      </c>
      <c r="J9108" s="42">
        <v>0</v>
      </c>
      <c r="K9108" s="42">
        <v>0</v>
      </c>
      <c r="N9108" s="43"/>
    </row>
    <row r="9109" spans="1:14" x14ac:dyDescent="0.3">
      <c r="A9109" s="10" t="s">
        <v>9</v>
      </c>
      <c r="B9109" s="10" t="s">
        <v>195</v>
      </c>
      <c r="C9109" s="10" t="s">
        <v>4779</v>
      </c>
      <c r="D9109" s="10" t="s">
        <v>6969</v>
      </c>
      <c r="E9109" s="11" t="s">
        <v>6970</v>
      </c>
      <c r="F9109" s="10" t="s">
        <v>416</v>
      </c>
      <c r="G9109" s="11" t="s">
        <v>417</v>
      </c>
      <c r="H9109" s="42">
        <v>0</v>
      </c>
      <c r="I9109" s="42">
        <v>0</v>
      </c>
      <c r="J9109" s="42">
        <v>0</v>
      </c>
      <c r="K9109" s="42">
        <v>0</v>
      </c>
      <c r="N9109" s="43"/>
    </row>
    <row r="9110" spans="1:14" x14ac:dyDescent="0.3">
      <c r="A9110" s="10" t="s">
        <v>9</v>
      </c>
      <c r="B9110" s="10" t="s">
        <v>195</v>
      </c>
      <c r="C9110" s="10" t="s">
        <v>4779</v>
      </c>
      <c r="D9110" s="10" t="s">
        <v>6969</v>
      </c>
      <c r="E9110" s="11" t="s">
        <v>6970</v>
      </c>
      <c r="F9110" s="10" t="s">
        <v>4731</v>
      </c>
      <c r="G9110" s="11" t="s">
        <v>4732</v>
      </c>
      <c r="H9110" s="42">
        <v>0</v>
      </c>
      <c r="I9110" s="42">
        <v>0</v>
      </c>
      <c r="J9110" s="42">
        <v>0</v>
      </c>
      <c r="K9110" s="42">
        <v>0</v>
      </c>
      <c r="N9110" s="43"/>
    </row>
    <row r="9111" spans="1:14" x14ac:dyDescent="0.3">
      <c r="A9111" s="10" t="s">
        <v>9</v>
      </c>
      <c r="B9111" s="10" t="s">
        <v>195</v>
      </c>
      <c r="C9111" s="10" t="s">
        <v>4779</v>
      </c>
      <c r="D9111" s="10" t="s">
        <v>6969</v>
      </c>
      <c r="E9111" s="11" t="s">
        <v>6970</v>
      </c>
      <c r="F9111" s="10" t="s">
        <v>4786</v>
      </c>
      <c r="G9111" s="11" t="s">
        <v>4787</v>
      </c>
      <c r="H9111" s="42">
        <v>0</v>
      </c>
      <c r="I9111" s="42">
        <v>0</v>
      </c>
      <c r="J9111" s="42">
        <v>0</v>
      </c>
      <c r="K9111" s="42">
        <v>0</v>
      </c>
      <c r="N9111" s="43"/>
    </row>
    <row r="9112" spans="1:14" x14ac:dyDescent="0.3">
      <c r="A9112" s="10" t="s">
        <v>9</v>
      </c>
      <c r="B9112" s="10" t="s">
        <v>195</v>
      </c>
      <c r="C9112" s="10" t="s">
        <v>4779</v>
      </c>
      <c r="D9112" s="10" t="s">
        <v>6969</v>
      </c>
      <c r="E9112" s="11" t="s">
        <v>6970</v>
      </c>
      <c r="F9112" s="10" t="s">
        <v>4788</v>
      </c>
      <c r="G9112" s="11" t="s">
        <v>4789</v>
      </c>
      <c r="H9112" s="42">
        <v>0</v>
      </c>
      <c r="I9112" s="42">
        <v>0</v>
      </c>
      <c r="J9112" s="42">
        <v>0</v>
      </c>
      <c r="K9112" s="42">
        <v>0</v>
      </c>
      <c r="N9112" s="43"/>
    </row>
    <row r="9113" spans="1:14" x14ac:dyDescent="0.3">
      <c r="A9113" s="10" t="s">
        <v>9</v>
      </c>
      <c r="B9113" s="10" t="s">
        <v>195</v>
      </c>
      <c r="C9113" s="10" t="s">
        <v>4779</v>
      </c>
      <c r="D9113" s="10" t="s">
        <v>6971</v>
      </c>
      <c r="E9113" s="11" t="s">
        <v>6972</v>
      </c>
      <c r="F9113" s="10" t="s">
        <v>416</v>
      </c>
      <c r="G9113" s="11" t="s">
        <v>417</v>
      </c>
      <c r="H9113" s="42">
        <v>154361.1924</v>
      </c>
      <c r="I9113" s="42">
        <v>294.04403148770598</v>
      </c>
      <c r="J9113" s="42">
        <v>24700.217136034</v>
      </c>
      <c r="K9113" s="42">
        <v>24994.261167521701</v>
      </c>
      <c r="N9113" s="43"/>
    </row>
    <row r="9114" spans="1:14" x14ac:dyDescent="0.3">
      <c r="A9114" s="10" t="s">
        <v>9</v>
      </c>
      <c r="B9114" s="10" t="s">
        <v>195</v>
      </c>
      <c r="C9114" s="10" t="s">
        <v>4779</v>
      </c>
      <c r="D9114" s="10" t="s">
        <v>6971</v>
      </c>
      <c r="E9114" s="11" t="s">
        <v>6972</v>
      </c>
      <c r="F9114" s="10" t="s">
        <v>4731</v>
      </c>
      <c r="G9114" s="11" t="s">
        <v>4732</v>
      </c>
      <c r="H9114" s="42">
        <v>0</v>
      </c>
      <c r="I9114" s="42">
        <v>0</v>
      </c>
      <c r="J9114" s="42">
        <v>0</v>
      </c>
      <c r="K9114" s="42">
        <v>0</v>
      </c>
      <c r="N9114" s="43"/>
    </row>
    <row r="9115" spans="1:14" x14ac:dyDescent="0.3">
      <c r="A9115" s="10" t="s">
        <v>9</v>
      </c>
      <c r="B9115" s="10" t="s">
        <v>195</v>
      </c>
      <c r="C9115" s="10" t="s">
        <v>4779</v>
      </c>
      <c r="D9115" s="10" t="s">
        <v>6971</v>
      </c>
      <c r="E9115" s="11" t="s">
        <v>6972</v>
      </c>
      <c r="F9115" s="10" t="s">
        <v>4786</v>
      </c>
      <c r="G9115" s="11" t="s">
        <v>4787</v>
      </c>
      <c r="H9115" s="42">
        <v>62610.439100000003</v>
      </c>
      <c r="I9115" s="42">
        <v>119.267191756589</v>
      </c>
      <c r="J9115" s="42">
        <v>10018.6544127012</v>
      </c>
      <c r="K9115" s="42">
        <v>10137.921604457801</v>
      </c>
      <c r="N9115" s="43"/>
    </row>
    <row r="9116" spans="1:14" x14ac:dyDescent="0.3">
      <c r="A9116" s="10" t="s">
        <v>9</v>
      </c>
      <c r="B9116" s="10" t="s">
        <v>195</v>
      </c>
      <c r="C9116" s="10" t="s">
        <v>4779</v>
      </c>
      <c r="D9116" s="10" t="s">
        <v>6971</v>
      </c>
      <c r="E9116" s="11" t="s">
        <v>6972</v>
      </c>
      <c r="F9116" s="10" t="s">
        <v>4788</v>
      </c>
      <c r="G9116" s="11" t="s">
        <v>4789</v>
      </c>
      <c r="H9116" s="42">
        <v>0</v>
      </c>
      <c r="I9116" s="42">
        <v>0</v>
      </c>
      <c r="J9116" s="42">
        <v>0</v>
      </c>
      <c r="K9116" s="42">
        <v>0</v>
      </c>
      <c r="N9116" s="43"/>
    </row>
    <row r="9117" spans="1:14" x14ac:dyDescent="0.3">
      <c r="A9117" s="10" t="s">
        <v>9</v>
      </c>
      <c r="B9117" s="10" t="s">
        <v>195</v>
      </c>
      <c r="C9117" s="10" t="s">
        <v>4779</v>
      </c>
      <c r="D9117" s="10" t="s">
        <v>6971</v>
      </c>
      <c r="E9117" s="11" t="s">
        <v>6972</v>
      </c>
      <c r="F9117" s="10" t="s">
        <v>4741</v>
      </c>
      <c r="G9117" s="11" t="s">
        <v>4742</v>
      </c>
      <c r="H9117" s="42">
        <v>9644.7109</v>
      </c>
      <c r="I9117" s="42">
        <v>18.372297010436899</v>
      </c>
      <c r="J9117" s="42">
        <v>1543.3053449495801</v>
      </c>
      <c r="K9117" s="42">
        <v>1561.6776419600201</v>
      </c>
      <c r="N9117" s="43"/>
    </row>
    <row r="9118" spans="1:14" x14ac:dyDescent="0.3">
      <c r="A9118" s="10" t="s">
        <v>9</v>
      </c>
      <c r="B9118" s="10" t="s">
        <v>195</v>
      </c>
      <c r="C9118" s="10" t="s">
        <v>4779</v>
      </c>
      <c r="D9118" s="10" t="s">
        <v>6973</v>
      </c>
      <c r="E9118" s="11" t="s">
        <v>6974</v>
      </c>
      <c r="F9118" s="10" t="s">
        <v>416</v>
      </c>
      <c r="G9118" s="11" t="s">
        <v>417</v>
      </c>
      <c r="H9118" s="42">
        <v>956610.58149999997</v>
      </c>
      <c r="I9118" s="42">
        <v>619.69306282782998</v>
      </c>
      <c r="J9118" s="42">
        <v>245643.31241178201</v>
      </c>
      <c r="K9118" s="42">
        <v>246263.00547460999</v>
      </c>
      <c r="N9118" s="43"/>
    </row>
    <row r="9119" spans="1:14" x14ac:dyDescent="0.3">
      <c r="A9119" s="10" t="s">
        <v>9</v>
      </c>
      <c r="B9119" s="10" t="s">
        <v>195</v>
      </c>
      <c r="C9119" s="10" t="s">
        <v>4779</v>
      </c>
      <c r="D9119" s="10" t="s">
        <v>6973</v>
      </c>
      <c r="E9119" s="11" t="s">
        <v>6974</v>
      </c>
      <c r="F9119" s="10" t="s">
        <v>15</v>
      </c>
      <c r="G9119" s="11" t="s">
        <v>418</v>
      </c>
      <c r="H9119" s="42">
        <v>125056.06329999999</v>
      </c>
      <c r="I9119" s="42">
        <v>81.011412990734101</v>
      </c>
      <c r="J9119" s="42">
        <v>0</v>
      </c>
      <c r="K9119" s="42">
        <v>81.011412990734101</v>
      </c>
      <c r="N9119" s="43"/>
    </row>
    <row r="9120" spans="1:14" x14ac:dyDescent="0.3">
      <c r="A9120" s="10" t="s">
        <v>9</v>
      </c>
      <c r="B9120" s="10" t="s">
        <v>195</v>
      </c>
      <c r="C9120" s="10" t="s">
        <v>4779</v>
      </c>
      <c r="D9120" s="10" t="s">
        <v>6973</v>
      </c>
      <c r="E9120" s="11" t="s">
        <v>6974</v>
      </c>
      <c r="F9120" s="10" t="s">
        <v>4731</v>
      </c>
      <c r="G9120" s="11" t="s">
        <v>4732</v>
      </c>
      <c r="H9120" s="42">
        <v>0</v>
      </c>
      <c r="I9120" s="42">
        <v>0</v>
      </c>
      <c r="J9120" s="42">
        <v>0</v>
      </c>
      <c r="K9120" s="42">
        <v>0</v>
      </c>
      <c r="N9120" s="43"/>
    </row>
    <row r="9121" spans="1:14" x14ac:dyDescent="0.3">
      <c r="A9121" s="10" t="s">
        <v>9</v>
      </c>
      <c r="B9121" s="10" t="s">
        <v>195</v>
      </c>
      <c r="C9121" s="10" t="s">
        <v>4779</v>
      </c>
      <c r="D9121" s="10" t="s">
        <v>6973</v>
      </c>
      <c r="E9121" s="11" t="s">
        <v>6974</v>
      </c>
      <c r="F9121" s="10" t="s">
        <v>4786</v>
      </c>
      <c r="G9121" s="11" t="s">
        <v>4787</v>
      </c>
      <c r="H9121" s="42">
        <v>294570.9852</v>
      </c>
      <c r="I9121" s="42">
        <v>190.82330845483699</v>
      </c>
      <c r="J9121" s="42">
        <v>75641.430227281206</v>
      </c>
      <c r="K9121" s="42">
        <v>75832.253535736003</v>
      </c>
      <c r="N9121" s="43"/>
    </row>
    <row r="9122" spans="1:14" x14ac:dyDescent="0.3">
      <c r="A9122" s="10" t="s">
        <v>9</v>
      </c>
      <c r="B9122" s="10" t="s">
        <v>195</v>
      </c>
      <c r="C9122" s="10" t="s">
        <v>4779</v>
      </c>
      <c r="D9122" s="10" t="s">
        <v>6973</v>
      </c>
      <c r="E9122" s="11" t="s">
        <v>6974</v>
      </c>
      <c r="F9122" s="10" t="s">
        <v>71</v>
      </c>
      <c r="G9122" s="11" t="s">
        <v>4778</v>
      </c>
      <c r="H9122" s="42">
        <v>54393.799099999997</v>
      </c>
      <c r="I9122" s="42">
        <v>35.236344478591398</v>
      </c>
      <c r="J9122" s="42">
        <v>13967.5153623732</v>
      </c>
      <c r="K9122" s="42">
        <v>14002.751706851799</v>
      </c>
      <c r="N9122" s="43"/>
    </row>
    <row r="9123" spans="1:14" x14ac:dyDescent="0.3">
      <c r="A9123" s="10" t="s">
        <v>9</v>
      </c>
      <c r="B9123" s="10" t="s">
        <v>195</v>
      </c>
      <c r="C9123" s="10" t="s">
        <v>4779</v>
      </c>
      <c r="D9123" s="10" t="s">
        <v>6973</v>
      </c>
      <c r="E9123" s="11" t="s">
        <v>6974</v>
      </c>
      <c r="F9123" s="10" t="s">
        <v>4788</v>
      </c>
      <c r="G9123" s="11" t="s">
        <v>4789</v>
      </c>
      <c r="H9123" s="42">
        <v>0</v>
      </c>
      <c r="I9123" s="42">
        <v>0</v>
      </c>
      <c r="J9123" s="42">
        <v>0</v>
      </c>
      <c r="K9123" s="42">
        <v>0</v>
      </c>
      <c r="N9123" s="43"/>
    </row>
    <row r="9124" spans="1:14" x14ac:dyDescent="0.3">
      <c r="A9124" s="10" t="s">
        <v>9</v>
      </c>
      <c r="B9124" s="10" t="s">
        <v>195</v>
      </c>
      <c r="C9124" s="10" t="s">
        <v>4779</v>
      </c>
      <c r="D9124" s="10" t="s">
        <v>6973</v>
      </c>
      <c r="E9124" s="11" t="s">
        <v>6974</v>
      </c>
      <c r="F9124" s="10" t="s">
        <v>4741</v>
      </c>
      <c r="G9124" s="11" t="s">
        <v>4742</v>
      </c>
      <c r="H9124" s="42">
        <v>57498.468000000001</v>
      </c>
      <c r="I9124" s="42">
        <v>37.247551355223301</v>
      </c>
      <c r="J9124" s="42">
        <v>14764.7479743808</v>
      </c>
      <c r="K9124" s="42">
        <v>14801.995525736</v>
      </c>
      <c r="N9124" s="43"/>
    </row>
    <row r="9125" spans="1:14" x14ac:dyDescent="0.3">
      <c r="A9125" s="10" t="s">
        <v>9</v>
      </c>
      <c r="B9125" s="10" t="s">
        <v>195</v>
      </c>
      <c r="C9125" s="10" t="s">
        <v>4779</v>
      </c>
      <c r="D9125" s="10" t="s">
        <v>6975</v>
      </c>
      <c r="E9125" s="11" t="s">
        <v>6976</v>
      </c>
      <c r="F9125" s="10" t="s">
        <v>416</v>
      </c>
      <c r="G9125" s="11" t="s">
        <v>417</v>
      </c>
      <c r="H9125" s="42">
        <v>472347.71590000001</v>
      </c>
      <c r="I9125" s="42">
        <v>853.12775107574896</v>
      </c>
      <c r="J9125" s="42">
        <v>85418.296040702495</v>
      </c>
      <c r="K9125" s="42">
        <v>86271.423791778303</v>
      </c>
      <c r="N9125" s="43"/>
    </row>
    <row r="9126" spans="1:14" x14ac:dyDescent="0.3">
      <c r="A9126" s="10" t="s">
        <v>9</v>
      </c>
      <c r="B9126" s="10" t="s">
        <v>195</v>
      </c>
      <c r="C9126" s="10" t="s">
        <v>4779</v>
      </c>
      <c r="D9126" s="10" t="s">
        <v>6975</v>
      </c>
      <c r="E9126" s="11" t="s">
        <v>6976</v>
      </c>
      <c r="F9126" s="10" t="s">
        <v>4731</v>
      </c>
      <c r="G9126" s="11" t="s">
        <v>4732</v>
      </c>
      <c r="H9126" s="42">
        <v>0</v>
      </c>
      <c r="I9126" s="42">
        <v>0</v>
      </c>
      <c r="J9126" s="42">
        <v>0</v>
      </c>
      <c r="K9126" s="42">
        <v>0</v>
      </c>
      <c r="N9126" s="43"/>
    </row>
    <row r="9127" spans="1:14" x14ac:dyDescent="0.3">
      <c r="A9127" s="10" t="s">
        <v>9</v>
      </c>
      <c r="B9127" s="10" t="s">
        <v>195</v>
      </c>
      <c r="C9127" s="10" t="s">
        <v>4779</v>
      </c>
      <c r="D9127" s="10" t="s">
        <v>6975</v>
      </c>
      <c r="E9127" s="11" t="s">
        <v>6976</v>
      </c>
      <c r="F9127" s="10" t="s">
        <v>4786</v>
      </c>
      <c r="G9127" s="11" t="s">
        <v>4787</v>
      </c>
      <c r="H9127" s="42">
        <v>33175.636299999998</v>
      </c>
      <c r="I9127" s="42">
        <v>59.919959405699402</v>
      </c>
      <c r="J9127" s="42">
        <v>5999.4072690860903</v>
      </c>
      <c r="K9127" s="42">
        <v>6059.3272284917903</v>
      </c>
      <c r="N9127" s="43"/>
    </row>
    <row r="9128" spans="1:14" x14ac:dyDescent="0.3">
      <c r="A9128" s="10" t="s">
        <v>9</v>
      </c>
      <c r="B9128" s="10" t="s">
        <v>195</v>
      </c>
      <c r="C9128" s="10" t="s">
        <v>4779</v>
      </c>
      <c r="D9128" s="10" t="s">
        <v>6975</v>
      </c>
      <c r="E9128" s="11" t="s">
        <v>6976</v>
      </c>
      <c r="F9128" s="10" t="s">
        <v>4859</v>
      </c>
      <c r="G9128" s="11" t="s">
        <v>4860</v>
      </c>
      <c r="H9128" s="42">
        <v>70359.639899999995</v>
      </c>
      <c r="I9128" s="42">
        <v>127.079605423399</v>
      </c>
      <c r="J9128" s="42">
        <v>12723.6786555168</v>
      </c>
      <c r="K9128" s="42">
        <v>12850.7582609402</v>
      </c>
      <c r="N9128" s="43"/>
    </row>
    <row r="9129" spans="1:14" x14ac:dyDescent="0.3">
      <c r="A9129" s="10" t="s">
        <v>9</v>
      </c>
      <c r="B9129" s="10" t="s">
        <v>195</v>
      </c>
      <c r="C9129" s="10" t="s">
        <v>4779</v>
      </c>
      <c r="D9129" s="10" t="s">
        <v>6975</v>
      </c>
      <c r="E9129" s="11" t="s">
        <v>6976</v>
      </c>
      <c r="F9129" s="10" t="s">
        <v>4788</v>
      </c>
      <c r="G9129" s="11" t="s">
        <v>4789</v>
      </c>
      <c r="H9129" s="42">
        <v>0</v>
      </c>
      <c r="I9129" s="42">
        <v>0</v>
      </c>
      <c r="J9129" s="42">
        <v>0</v>
      </c>
      <c r="K9129" s="42">
        <v>0</v>
      </c>
      <c r="N9129" s="43"/>
    </row>
    <row r="9130" spans="1:14" x14ac:dyDescent="0.3">
      <c r="A9130" s="10" t="s">
        <v>9</v>
      </c>
      <c r="B9130" s="10" t="s">
        <v>195</v>
      </c>
      <c r="C9130" s="10" t="s">
        <v>4779</v>
      </c>
      <c r="D9130" s="10" t="s">
        <v>6975</v>
      </c>
      <c r="E9130" s="11" t="s">
        <v>6976</v>
      </c>
      <c r="F9130" s="10" t="s">
        <v>4741</v>
      </c>
      <c r="G9130" s="11" t="s">
        <v>4742</v>
      </c>
      <c r="H9130" s="42">
        <v>21321.102999999999</v>
      </c>
      <c r="I9130" s="42">
        <v>38.508971340423798</v>
      </c>
      <c r="J9130" s="42">
        <v>3855.6601986414398</v>
      </c>
      <c r="K9130" s="42">
        <v>3894.1691699818698</v>
      </c>
      <c r="N9130" s="43"/>
    </row>
    <row r="9131" spans="1:14" x14ac:dyDescent="0.3">
      <c r="A9131" s="10" t="s">
        <v>9</v>
      </c>
      <c r="B9131" s="10" t="s">
        <v>195</v>
      </c>
      <c r="C9131" s="10" t="s">
        <v>4779</v>
      </c>
      <c r="D9131" s="10" t="s">
        <v>6977</v>
      </c>
      <c r="E9131" s="11" t="s">
        <v>6978</v>
      </c>
      <c r="F9131" s="10" t="s">
        <v>13</v>
      </c>
      <c r="G9131" s="11" t="s">
        <v>415</v>
      </c>
      <c r="H9131" s="42">
        <v>0</v>
      </c>
      <c r="I9131" s="42">
        <v>0</v>
      </c>
      <c r="J9131" s="42">
        <v>0</v>
      </c>
      <c r="K9131" s="42">
        <v>0</v>
      </c>
      <c r="N9131" s="43"/>
    </row>
    <row r="9132" spans="1:14" x14ac:dyDescent="0.3">
      <c r="A9132" s="10" t="s">
        <v>9</v>
      </c>
      <c r="B9132" s="10" t="s">
        <v>195</v>
      </c>
      <c r="C9132" s="10" t="s">
        <v>4779</v>
      </c>
      <c r="D9132" s="10" t="s">
        <v>6977</v>
      </c>
      <c r="E9132" s="11" t="s">
        <v>6978</v>
      </c>
      <c r="F9132" s="10" t="s">
        <v>416</v>
      </c>
      <c r="G9132" s="11" t="s">
        <v>417</v>
      </c>
      <c r="H9132" s="42">
        <v>230767.2819</v>
      </c>
      <c r="I9132" s="42">
        <v>373.29805037803698</v>
      </c>
      <c r="J9132" s="42">
        <v>10580.307673957899</v>
      </c>
      <c r="K9132" s="42">
        <v>10953.605724335899</v>
      </c>
      <c r="N9132" s="43"/>
    </row>
    <row r="9133" spans="1:14" x14ac:dyDescent="0.3">
      <c r="A9133" s="10" t="s">
        <v>9</v>
      </c>
      <c r="B9133" s="10" t="s">
        <v>195</v>
      </c>
      <c r="C9133" s="10" t="s">
        <v>4779</v>
      </c>
      <c r="D9133" s="10" t="s">
        <v>6977</v>
      </c>
      <c r="E9133" s="11" t="s">
        <v>6978</v>
      </c>
      <c r="F9133" s="10" t="s">
        <v>4731</v>
      </c>
      <c r="G9133" s="11" t="s">
        <v>4732</v>
      </c>
      <c r="H9133" s="42">
        <v>0</v>
      </c>
      <c r="I9133" s="42">
        <v>0</v>
      </c>
      <c r="J9133" s="42">
        <v>0</v>
      </c>
      <c r="K9133" s="42">
        <v>0</v>
      </c>
      <c r="N9133" s="43"/>
    </row>
    <row r="9134" spans="1:14" x14ac:dyDescent="0.3">
      <c r="A9134" s="10" t="s">
        <v>9</v>
      </c>
      <c r="B9134" s="10" t="s">
        <v>195</v>
      </c>
      <c r="C9134" s="10" t="s">
        <v>4779</v>
      </c>
      <c r="D9134" s="10" t="s">
        <v>6977</v>
      </c>
      <c r="E9134" s="11" t="s">
        <v>6978</v>
      </c>
      <c r="F9134" s="10" t="s">
        <v>4786</v>
      </c>
      <c r="G9134" s="11" t="s">
        <v>4787</v>
      </c>
      <c r="H9134" s="42">
        <v>8514.0887999999995</v>
      </c>
      <c r="I9134" s="42">
        <v>13.7727182307039</v>
      </c>
      <c r="J9134" s="42">
        <v>390.35723931589399</v>
      </c>
      <c r="K9134" s="42">
        <v>404.12995754659801</v>
      </c>
      <c r="N9134" s="43"/>
    </row>
    <row r="9135" spans="1:14" x14ac:dyDescent="0.3">
      <c r="A9135" s="10" t="s">
        <v>9</v>
      </c>
      <c r="B9135" s="10" t="s">
        <v>195</v>
      </c>
      <c r="C9135" s="10" t="s">
        <v>4779</v>
      </c>
      <c r="D9135" s="10" t="s">
        <v>6977</v>
      </c>
      <c r="E9135" s="11" t="s">
        <v>6978</v>
      </c>
      <c r="F9135" s="10" t="s">
        <v>4788</v>
      </c>
      <c r="G9135" s="11" t="s">
        <v>4789</v>
      </c>
      <c r="H9135" s="42">
        <v>0</v>
      </c>
      <c r="I9135" s="42">
        <v>0</v>
      </c>
      <c r="J9135" s="42">
        <v>0</v>
      </c>
      <c r="K9135" s="42">
        <v>0</v>
      </c>
      <c r="N9135" s="43"/>
    </row>
    <row r="9136" spans="1:14" x14ac:dyDescent="0.3">
      <c r="A9136" s="10" t="s">
        <v>9</v>
      </c>
      <c r="B9136" s="10" t="s">
        <v>195</v>
      </c>
      <c r="C9136" s="10" t="s">
        <v>4779</v>
      </c>
      <c r="D9136" s="10" t="s">
        <v>6977</v>
      </c>
      <c r="E9136" s="11" t="s">
        <v>6978</v>
      </c>
      <c r="F9136" s="10" t="s">
        <v>4741</v>
      </c>
      <c r="G9136" s="11" t="s">
        <v>4742</v>
      </c>
      <c r="H9136" s="42">
        <v>38490.7765</v>
      </c>
      <c r="I9136" s="42">
        <v>62.264163667974003</v>
      </c>
      <c r="J9136" s="42">
        <v>1764.74001940727</v>
      </c>
      <c r="K9136" s="42">
        <v>1827.00418307524</v>
      </c>
      <c r="N9136" s="43"/>
    </row>
    <row r="9137" spans="1:14" x14ac:dyDescent="0.3">
      <c r="A9137" s="10" t="s">
        <v>9</v>
      </c>
      <c r="B9137" s="10" t="s">
        <v>195</v>
      </c>
      <c r="C9137" s="10" t="s">
        <v>4779</v>
      </c>
      <c r="D9137" s="10" t="s">
        <v>6979</v>
      </c>
      <c r="E9137" s="11" t="s">
        <v>6980</v>
      </c>
      <c r="F9137" s="10" t="s">
        <v>416</v>
      </c>
      <c r="G9137" s="11" t="s">
        <v>417</v>
      </c>
      <c r="H9137" s="42">
        <v>336251.71309999999</v>
      </c>
      <c r="I9137" s="42">
        <v>314.98272116903598</v>
      </c>
      <c r="J9137" s="42">
        <v>28877.193093733498</v>
      </c>
      <c r="K9137" s="42">
        <v>29192.175814902599</v>
      </c>
      <c r="N9137" s="43"/>
    </row>
    <row r="9138" spans="1:14" x14ac:dyDescent="0.3">
      <c r="A9138" s="10" t="s">
        <v>9</v>
      </c>
      <c r="B9138" s="10" t="s">
        <v>195</v>
      </c>
      <c r="C9138" s="10" t="s">
        <v>4779</v>
      </c>
      <c r="D9138" s="10" t="s">
        <v>6979</v>
      </c>
      <c r="E9138" s="11" t="s">
        <v>6980</v>
      </c>
      <c r="F9138" s="10" t="s">
        <v>4731</v>
      </c>
      <c r="G9138" s="11" t="s">
        <v>4732</v>
      </c>
      <c r="H9138" s="42">
        <v>0</v>
      </c>
      <c r="I9138" s="42">
        <v>0</v>
      </c>
      <c r="J9138" s="42">
        <v>0</v>
      </c>
      <c r="K9138" s="42">
        <v>0</v>
      </c>
      <c r="N9138" s="43"/>
    </row>
    <row r="9139" spans="1:14" x14ac:dyDescent="0.3">
      <c r="A9139" s="10" t="s">
        <v>9</v>
      </c>
      <c r="B9139" s="10" t="s">
        <v>195</v>
      </c>
      <c r="C9139" s="10" t="s">
        <v>4779</v>
      </c>
      <c r="D9139" s="10" t="s">
        <v>6979</v>
      </c>
      <c r="E9139" s="11" t="s">
        <v>6980</v>
      </c>
      <c r="F9139" s="10" t="s">
        <v>4786</v>
      </c>
      <c r="G9139" s="11" t="s">
        <v>4787</v>
      </c>
      <c r="H9139" s="42">
        <v>0</v>
      </c>
      <c r="I9139" s="42">
        <v>0</v>
      </c>
      <c r="J9139" s="42">
        <v>0</v>
      </c>
      <c r="K9139" s="42">
        <v>0</v>
      </c>
      <c r="N9139" s="43"/>
    </row>
    <row r="9140" spans="1:14" x14ac:dyDescent="0.3">
      <c r="A9140" s="10" t="s">
        <v>9</v>
      </c>
      <c r="B9140" s="10" t="s">
        <v>195</v>
      </c>
      <c r="C9140" s="10" t="s">
        <v>4779</v>
      </c>
      <c r="D9140" s="10" t="s">
        <v>6979</v>
      </c>
      <c r="E9140" s="11" t="s">
        <v>6980</v>
      </c>
      <c r="F9140" s="10" t="s">
        <v>4859</v>
      </c>
      <c r="G9140" s="11" t="s">
        <v>4860</v>
      </c>
      <c r="H9140" s="42">
        <v>0</v>
      </c>
      <c r="I9140" s="42">
        <v>0</v>
      </c>
      <c r="J9140" s="42">
        <v>0</v>
      </c>
      <c r="K9140" s="42">
        <v>0</v>
      </c>
      <c r="N9140" s="43"/>
    </row>
    <row r="9141" spans="1:14" x14ac:dyDescent="0.3">
      <c r="A9141" s="10" t="s">
        <v>9</v>
      </c>
      <c r="B9141" s="10" t="s">
        <v>195</v>
      </c>
      <c r="C9141" s="10" t="s">
        <v>4779</v>
      </c>
      <c r="D9141" s="10" t="s">
        <v>6979</v>
      </c>
      <c r="E9141" s="11" t="s">
        <v>6980</v>
      </c>
      <c r="F9141" s="10" t="s">
        <v>4788</v>
      </c>
      <c r="G9141" s="11" t="s">
        <v>4789</v>
      </c>
      <c r="H9141" s="42">
        <v>0</v>
      </c>
      <c r="I9141" s="42">
        <v>0</v>
      </c>
      <c r="J9141" s="42">
        <v>0</v>
      </c>
      <c r="K9141" s="42">
        <v>0</v>
      </c>
      <c r="N9141" s="43"/>
    </row>
    <row r="9142" spans="1:14" x14ac:dyDescent="0.3">
      <c r="A9142" s="10" t="s">
        <v>9</v>
      </c>
      <c r="B9142" s="10" t="s">
        <v>195</v>
      </c>
      <c r="C9142" s="10" t="s">
        <v>4779</v>
      </c>
      <c r="D9142" s="10" t="s">
        <v>6979</v>
      </c>
      <c r="E9142" s="11" t="s">
        <v>6980</v>
      </c>
      <c r="F9142" s="10" t="s">
        <v>4741</v>
      </c>
      <c r="G9142" s="11" t="s">
        <v>4742</v>
      </c>
      <c r="H9142" s="42">
        <v>21888.306499999999</v>
      </c>
      <c r="I9142" s="42">
        <v>20.503801342812</v>
      </c>
      <c r="J9142" s="42">
        <v>1879.7609860452901</v>
      </c>
      <c r="K9142" s="42">
        <v>1900.2647873881001</v>
      </c>
      <c r="N9142" s="43"/>
    </row>
    <row r="9143" spans="1:14" x14ac:dyDescent="0.3">
      <c r="A9143" s="10" t="s">
        <v>9</v>
      </c>
      <c r="B9143" s="10" t="s">
        <v>195</v>
      </c>
      <c r="C9143" s="10" t="s">
        <v>4779</v>
      </c>
      <c r="D9143" s="10" t="s">
        <v>6981</v>
      </c>
      <c r="E9143" s="11" t="s">
        <v>6982</v>
      </c>
      <c r="F9143" s="10" t="s">
        <v>13</v>
      </c>
      <c r="G9143" s="11" t="s">
        <v>415</v>
      </c>
      <c r="H9143" s="42">
        <v>0</v>
      </c>
      <c r="I9143" s="42">
        <v>0</v>
      </c>
      <c r="J9143" s="42">
        <v>0</v>
      </c>
      <c r="K9143" s="42">
        <v>0</v>
      </c>
      <c r="N9143" s="43"/>
    </row>
    <row r="9144" spans="1:14" x14ac:dyDescent="0.3">
      <c r="A9144" s="10" t="s">
        <v>9</v>
      </c>
      <c r="B9144" s="10" t="s">
        <v>195</v>
      </c>
      <c r="C9144" s="10" t="s">
        <v>4779</v>
      </c>
      <c r="D9144" s="10" t="s">
        <v>6981</v>
      </c>
      <c r="E9144" s="11" t="s">
        <v>6982</v>
      </c>
      <c r="F9144" s="10" t="s">
        <v>416</v>
      </c>
      <c r="G9144" s="11" t="s">
        <v>417</v>
      </c>
      <c r="H9144" s="42">
        <v>804423.71120000002</v>
      </c>
      <c r="I9144" s="42">
        <v>618.60842699346904</v>
      </c>
      <c r="J9144" s="42">
        <v>135048.764718213</v>
      </c>
      <c r="K9144" s="42">
        <v>135667.37314520701</v>
      </c>
      <c r="N9144" s="43"/>
    </row>
    <row r="9145" spans="1:14" x14ac:dyDescent="0.3">
      <c r="A9145" s="10" t="s">
        <v>9</v>
      </c>
      <c r="B9145" s="10" t="s">
        <v>195</v>
      </c>
      <c r="C9145" s="10" t="s">
        <v>4779</v>
      </c>
      <c r="D9145" s="10" t="s">
        <v>6981</v>
      </c>
      <c r="E9145" s="11" t="s">
        <v>6982</v>
      </c>
      <c r="F9145" s="10" t="s">
        <v>243</v>
      </c>
      <c r="G9145" s="11" t="s">
        <v>655</v>
      </c>
      <c r="H9145" s="42">
        <v>0</v>
      </c>
      <c r="I9145" s="42">
        <v>0</v>
      </c>
      <c r="J9145" s="42">
        <v>0</v>
      </c>
      <c r="K9145" s="42">
        <v>0</v>
      </c>
      <c r="N9145" s="43"/>
    </row>
    <row r="9146" spans="1:14" x14ac:dyDescent="0.3">
      <c r="A9146" s="10" t="s">
        <v>9</v>
      </c>
      <c r="B9146" s="10" t="s">
        <v>195</v>
      </c>
      <c r="C9146" s="10" t="s">
        <v>4779</v>
      </c>
      <c r="D9146" s="10" t="s">
        <v>6981</v>
      </c>
      <c r="E9146" s="11" t="s">
        <v>6982</v>
      </c>
      <c r="F9146" s="10" t="s">
        <v>4731</v>
      </c>
      <c r="G9146" s="11" t="s">
        <v>4732</v>
      </c>
      <c r="H9146" s="42">
        <v>0</v>
      </c>
      <c r="I9146" s="42">
        <v>0</v>
      </c>
      <c r="J9146" s="42">
        <v>0</v>
      </c>
      <c r="K9146" s="42">
        <v>0</v>
      </c>
      <c r="N9146" s="43"/>
    </row>
    <row r="9147" spans="1:14" x14ac:dyDescent="0.3">
      <c r="A9147" s="10" t="s">
        <v>9</v>
      </c>
      <c r="B9147" s="10" t="s">
        <v>195</v>
      </c>
      <c r="C9147" s="10" t="s">
        <v>4779</v>
      </c>
      <c r="D9147" s="10" t="s">
        <v>6981</v>
      </c>
      <c r="E9147" s="11" t="s">
        <v>6982</v>
      </c>
      <c r="F9147" s="10" t="s">
        <v>4786</v>
      </c>
      <c r="G9147" s="11" t="s">
        <v>4787</v>
      </c>
      <c r="H9147" s="42">
        <v>20096.082999999999</v>
      </c>
      <c r="I9147" s="42">
        <v>15.4540525141767</v>
      </c>
      <c r="J9147" s="42">
        <v>3373.7831734257802</v>
      </c>
      <c r="K9147" s="42">
        <v>3389.2372259399599</v>
      </c>
      <c r="N9147" s="43"/>
    </row>
    <row r="9148" spans="1:14" x14ac:dyDescent="0.3">
      <c r="A9148" s="10" t="s">
        <v>9</v>
      </c>
      <c r="B9148" s="10" t="s">
        <v>195</v>
      </c>
      <c r="C9148" s="10" t="s">
        <v>4779</v>
      </c>
      <c r="D9148" s="10" t="s">
        <v>6981</v>
      </c>
      <c r="E9148" s="11" t="s">
        <v>6982</v>
      </c>
      <c r="F9148" s="10" t="s">
        <v>4739</v>
      </c>
      <c r="G9148" s="11" t="s">
        <v>4740</v>
      </c>
      <c r="H9148" s="42">
        <v>134651.01079999999</v>
      </c>
      <c r="I9148" s="42">
        <v>103.547730925314</v>
      </c>
      <c r="J9148" s="42">
        <v>22605.565234217502</v>
      </c>
      <c r="K9148" s="42">
        <v>22709.112965142798</v>
      </c>
      <c r="N9148" s="43"/>
    </row>
    <row r="9149" spans="1:14" x14ac:dyDescent="0.3">
      <c r="A9149" s="10" t="s">
        <v>9</v>
      </c>
      <c r="B9149" s="10" t="s">
        <v>195</v>
      </c>
      <c r="C9149" s="10" t="s">
        <v>4779</v>
      </c>
      <c r="D9149" s="10" t="s">
        <v>6981</v>
      </c>
      <c r="E9149" s="11" t="s">
        <v>6982</v>
      </c>
      <c r="F9149" s="10" t="s">
        <v>4788</v>
      </c>
      <c r="G9149" s="11" t="s">
        <v>4789</v>
      </c>
      <c r="H9149" s="42">
        <v>0</v>
      </c>
      <c r="I9149" s="42">
        <v>0</v>
      </c>
      <c r="J9149" s="42">
        <v>0</v>
      </c>
      <c r="K9149" s="42">
        <v>0</v>
      </c>
      <c r="N9149" s="43"/>
    </row>
    <row r="9150" spans="1:14" x14ac:dyDescent="0.3">
      <c r="A9150" s="10" t="s">
        <v>9</v>
      </c>
      <c r="B9150" s="10" t="s">
        <v>195</v>
      </c>
      <c r="C9150" s="10" t="s">
        <v>4779</v>
      </c>
      <c r="D9150" s="10" t="s">
        <v>6981</v>
      </c>
      <c r="E9150" s="11" t="s">
        <v>6982</v>
      </c>
      <c r="F9150" s="10" t="s">
        <v>4741</v>
      </c>
      <c r="G9150" s="11" t="s">
        <v>4742</v>
      </c>
      <c r="H9150" s="42">
        <v>31486.281599999998</v>
      </c>
      <c r="I9150" s="42">
        <v>24.2132086323201</v>
      </c>
      <c r="J9150" s="42">
        <v>5285.9996291219904</v>
      </c>
      <c r="K9150" s="42">
        <v>5310.2128377543104</v>
      </c>
      <c r="N9150" s="43"/>
    </row>
    <row r="9151" spans="1:14" x14ac:dyDescent="0.3">
      <c r="A9151" s="10" t="s">
        <v>9</v>
      </c>
      <c r="B9151" s="10" t="s">
        <v>195</v>
      </c>
      <c r="C9151" s="10" t="s">
        <v>4779</v>
      </c>
      <c r="D9151" s="10" t="s">
        <v>6981</v>
      </c>
      <c r="E9151" s="11" t="s">
        <v>6982</v>
      </c>
      <c r="F9151" s="10" t="s">
        <v>4838</v>
      </c>
      <c r="G9151" s="11" t="s">
        <v>4839</v>
      </c>
      <c r="H9151" s="42">
        <v>448509.30560000002</v>
      </c>
      <c r="I9151" s="42">
        <v>374.17115956949698</v>
      </c>
      <c r="J9151" s="42">
        <v>47185.5288465985</v>
      </c>
      <c r="K9151" s="42">
        <v>47559.700006168001</v>
      </c>
      <c r="N9151" s="43"/>
    </row>
    <row r="9152" spans="1:14" x14ac:dyDescent="0.3">
      <c r="A9152" s="10" t="s">
        <v>9</v>
      </c>
      <c r="B9152" s="10" t="s">
        <v>195</v>
      </c>
      <c r="C9152" s="10" t="s">
        <v>4779</v>
      </c>
      <c r="D9152" s="10" t="s">
        <v>6981</v>
      </c>
      <c r="E9152" s="11" t="s">
        <v>6982</v>
      </c>
      <c r="F9152" s="10" t="s">
        <v>4840</v>
      </c>
      <c r="G9152" s="11" t="s">
        <v>4841</v>
      </c>
      <c r="H9152" s="42">
        <v>38856.320500000002</v>
      </c>
      <c r="I9152" s="42">
        <v>32.416082219756902</v>
      </c>
      <c r="J9152" s="42">
        <v>4087.8885065163699</v>
      </c>
      <c r="K9152" s="42">
        <v>4120.3045887361204</v>
      </c>
      <c r="N9152" s="43"/>
    </row>
    <row r="9153" spans="1:14" x14ac:dyDescent="0.3">
      <c r="A9153" s="10" t="s">
        <v>9</v>
      </c>
      <c r="B9153" s="10" t="s">
        <v>195</v>
      </c>
      <c r="C9153" s="10" t="s">
        <v>11</v>
      </c>
      <c r="D9153" s="10" t="s">
        <v>188</v>
      </c>
      <c r="E9153" s="11" t="s">
        <v>599</v>
      </c>
      <c r="F9153" s="10" t="s">
        <v>13</v>
      </c>
      <c r="G9153" s="11" t="s">
        <v>415</v>
      </c>
      <c r="H9153" s="42">
        <v>0</v>
      </c>
      <c r="I9153" s="42">
        <v>0</v>
      </c>
      <c r="J9153" s="42">
        <v>0</v>
      </c>
      <c r="K9153" s="42">
        <v>0</v>
      </c>
      <c r="N9153" s="43"/>
    </row>
    <row r="9154" spans="1:14" x14ac:dyDescent="0.3">
      <c r="A9154" s="10" t="s">
        <v>9</v>
      </c>
      <c r="B9154" s="10" t="s">
        <v>195</v>
      </c>
      <c r="C9154" s="10" t="s">
        <v>11</v>
      </c>
      <c r="D9154" s="10" t="s">
        <v>188</v>
      </c>
      <c r="E9154" s="11" t="s">
        <v>599</v>
      </c>
      <c r="F9154" s="10" t="s">
        <v>15</v>
      </c>
      <c r="G9154" s="11" t="s">
        <v>418</v>
      </c>
      <c r="H9154" s="42">
        <v>1704588.585</v>
      </c>
      <c r="I9154" s="42">
        <v>1230.2657251631099</v>
      </c>
      <c r="J9154" s="42">
        <v>0</v>
      </c>
      <c r="K9154" s="42">
        <v>1230.2657251631099</v>
      </c>
      <c r="N9154" s="43"/>
    </row>
    <row r="9155" spans="1:14" x14ac:dyDescent="0.3">
      <c r="A9155" s="10" t="s">
        <v>9</v>
      </c>
      <c r="B9155" s="10" t="s">
        <v>195</v>
      </c>
      <c r="C9155" s="10" t="s">
        <v>11</v>
      </c>
      <c r="D9155" s="10" t="s">
        <v>188</v>
      </c>
      <c r="E9155" s="11" t="s">
        <v>599</v>
      </c>
      <c r="F9155" s="10" t="s">
        <v>16</v>
      </c>
      <c r="G9155" s="11" t="s">
        <v>426</v>
      </c>
      <c r="H9155" s="42">
        <v>0</v>
      </c>
      <c r="I9155" s="42">
        <v>0</v>
      </c>
      <c r="J9155" s="42">
        <v>0</v>
      </c>
      <c r="K9155" s="42">
        <v>0</v>
      </c>
      <c r="N9155" s="43"/>
    </row>
    <row r="9156" spans="1:14" x14ac:dyDescent="0.3">
      <c r="A9156" s="10" t="s">
        <v>9</v>
      </c>
      <c r="B9156" s="10" t="s">
        <v>195</v>
      </c>
      <c r="C9156" s="10" t="s">
        <v>11</v>
      </c>
      <c r="D9156" s="10" t="s">
        <v>188</v>
      </c>
      <c r="E9156" s="11" t="s">
        <v>599</v>
      </c>
      <c r="F9156" s="10" t="s">
        <v>30</v>
      </c>
      <c r="G9156" s="11" t="s">
        <v>4888</v>
      </c>
      <c r="H9156" s="42">
        <v>636477.28449999995</v>
      </c>
      <c r="I9156" s="42">
        <v>340.56422124617802</v>
      </c>
      <c r="J9156" s="42">
        <v>0</v>
      </c>
      <c r="K9156" s="42">
        <v>340.56422124617802</v>
      </c>
      <c r="N9156" s="43"/>
    </row>
    <row r="9157" spans="1:14" x14ac:dyDescent="0.3">
      <c r="A9157" s="10" t="s">
        <v>9</v>
      </c>
      <c r="B9157" s="10" t="s">
        <v>195</v>
      </c>
      <c r="C9157" s="10" t="s">
        <v>11</v>
      </c>
      <c r="D9157" s="10" t="s">
        <v>188</v>
      </c>
      <c r="E9157" s="11" t="s">
        <v>599</v>
      </c>
      <c r="F9157" s="10" t="s">
        <v>17</v>
      </c>
      <c r="G9157" s="11" t="s">
        <v>4798</v>
      </c>
      <c r="H9157" s="42">
        <v>0</v>
      </c>
      <c r="I9157" s="42">
        <v>0</v>
      </c>
      <c r="J9157" s="42">
        <v>0</v>
      </c>
      <c r="K9157" s="42">
        <v>0</v>
      </c>
      <c r="N9157" s="43"/>
    </row>
    <row r="9158" spans="1:14" x14ac:dyDescent="0.3">
      <c r="A9158" s="10" t="s">
        <v>9</v>
      </c>
      <c r="B9158" s="10" t="s">
        <v>195</v>
      </c>
      <c r="C9158" s="10" t="s">
        <v>11</v>
      </c>
      <c r="D9158" s="10" t="s">
        <v>188</v>
      </c>
      <c r="E9158" s="11" t="s">
        <v>599</v>
      </c>
      <c r="F9158" s="10" t="s">
        <v>18</v>
      </c>
      <c r="G9158" s="11" t="s">
        <v>4799</v>
      </c>
      <c r="H9158" s="42">
        <v>2018854.5508000001</v>
      </c>
      <c r="I9158" s="42">
        <v>1457.08329844016</v>
      </c>
      <c r="J9158" s="42">
        <v>556907.79388464603</v>
      </c>
      <c r="K9158" s="42">
        <v>558364.87718308601</v>
      </c>
      <c r="N9158" s="43"/>
    </row>
    <row r="9159" spans="1:14" x14ac:dyDescent="0.3">
      <c r="A9159" s="10" t="s">
        <v>9</v>
      </c>
      <c r="B9159" s="10" t="s">
        <v>195</v>
      </c>
      <c r="C9159" s="10" t="s">
        <v>11</v>
      </c>
      <c r="D9159" s="10" t="s">
        <v>194</v>
      </c>
      <c r="E9159" s="11" t="s">
        <v>605</v>
      </c>
      <c r="F9159" s="10" t="s">
        <v>13</v>
      </c>
      <c r="G9159" s="11" t="s">
        <v>415</v>
      </c>
      <c r="H9159" s="42">
        <v>0</v>
      </c>
      <c r="I9159" s="42">
        <v>0</v>
      </c>
      <c r="J9159" s="42">
        <v>0</v>
      </c>
      <c r="K9159" s="42">
        <v>0</v>
      </c>
      <c r="N9159" s="43"/>
    </row>
    <row r="9160" spans="1:14" x14ac:dyDescent="0.3">
      <c r="A9160" s="10" t="s">
        <v>9</v>
      </c>
      <c r="B9160" s="10" t="s">
        <v>195</v>
      </c>
      <c r="C9160" s="10" t="s">
        <v>11</v>
      </c>
      <c r="D9160" s="10" t="s">
        <v>194</v>
      </c>
      <c r="E9160" s="11" t="s">
        <v>605</v>
      </c>
      <c r="F9160" s="10" t="s">
        <v>15</v>
      </c>
      <c r="G9160" s="11" t="s">
        <v>418</v>
      </c>
      <c r="H9160" s="42">
        <v>1318438.8300999999</v>
      </c>
      <c r="I9160" s="42">
        <v>1449.97862220555</v>
      </c>
      <c r="J9160" s="42">
        <v>0</v>
      </c>
      <c r="K9160" s="42">
        <v>1449.97862220555</v>
      </c>
      <c r="N9160" s="43"/>
    </row>
    <row r="9161" spans="1:14" x14ac:dyDescent="0.3">
      <c r="A9161" s="10" t="s">
        <v>9</v>
      </c>
      <c r="B9161" s="10" t="s">
        <v>195</v>
      </c>
      <c r="C9161" s="10" t="s">
        <v>11</v>
      </c>
      <c r="D9161" s="10" t="s">
        <v>194</v>
      </c>
      <c r="E9161" s="11" t="s">
        <v>605</v>
      </c>
      <c r="F9161" s="10" t="s">
        <v>16</v>
      </c>
      <c r="G9161" s="11" t="s">
        <v>426</v>
      </c>
      <c r="H9161" s="42">
        <v>64156.860500000003</v>
      </c>
      <c r="I9161" s="42">
        <v>70.557749020013802</v>
      </c>
      <c r="J9161" s="42">
        <v>0</v>
      </c>
      <c r="K9161" s="42">
        <v>70.557749020013802</v>
      </c>
      <c r="N9161" s="43"/>
    </row>
    <row r="9162" spans="1:14" x14ac:dyDescent="0.3">
      <c r="A9162" s="10" t="s">
        <v>9</v>
      </c>
      <c r="B9162" s="10" t="s">
        <v>195</v>
      </c>
      <c r="C9162" s="10" t="s">
        <v>11</v>
      </c>
      <c r="D9162" s="10" t="s">
        <v>194</v>
      </c>
      <c r="E9162" s="11" t="s">
        <v>605</v>
      </c>
      <c r="F9162" s="10" t="s">
        <v>17</v>
      </c>
      <c r="G9162" s="11" t="s">
        <v>4798</v>
      </c>
      <c r="H9162" s="42">
        <v>0</v>
      </c>
      <c r="I9162" s="42">
        <v>0</v>
      </c>
      <c r="J9162" s="42">
        <v>0</v>
      </c>
      <c r="K9162" s="42">
        <v>0</v>
      </c>
      <c r="N9162" s="43"/>
    </row>
    <row r="9163" spans="1:14" x14ac:dyDescent="0.3">
      <c r="A9163" s="10" t="s">
        <v>9</v>
      </c>
      <c r="B9163" s="10" t="s">
        <v>195</v>
      </c>
      <c r="C9163" s="10" t="s">
        <v>11</v>
      </c>
      <c r="D9163" s="10" t="s">
        <v>194</v>
      </c>
      <c r="E9163" s="11" t="s">
        <v>605</v>
      </c>
      <c r="F9163" s="10" t="s">
        <v>18</v>
      </c>
      <c r="G9163" s="11" t="s">
        <v>4799</v>
      </c>
      <c r="H9163" s="42">
        <v>1793015.4147000001</v>
      </c>
      <c r="I9163" s="42">
        <v>1971.9034068224901</v>
      </c>
      <c r="J9163" s="42">
        <v>234690.467014464</v>
      </c>
      <c r="K9163" s="42">
        <v>236662.37042128699</v>
      </c>
      <c r="N9163" s="43"/>
    </row>
    <row r="9164" spans="1:14" x14ac:dyDescent="0.3">
      <c r="A9164" s="10" t="s">
        <v>9</v>
      </c>
      <c r="B9164" s="10" t="s">
        <v>195</v>
      </c>
      <c r="C9164" s="10" t="s">
        <v>11</v>
      </c>
      <c r="D9164" s="10" t="s">
        <v>278</v>
      </c>
      <c r="E9164" s="11" t="s">
        <v>682</v>
      </c>
      <c r="F9164" s="10" t="s">
        <v>15</v>
      </c>
      <c r="G9164" s="11" t="s">
        <v>418</v>
      </c>
      <c r="H9164" s="42">
        <v>10406405.873</v>
      </c>
      <c r="I9164" s="42">
        <v>7253.0762635822603</v>
      </c>
      <c r="J9164" s="42">
        <v>0</v>
      </c>
      <c r="K9164" s="42">
        <v>7253.0762635822603</v>
      </c>
      <c r="N9164" s="43"/>
    </row>
    <row r="9165" spans="1:14" x14ac:dyDescent="0.3">
      <c r="A9165" s="10" t="s">
        <v>9</v>
      </c>
      <c r="B9165" s="10" t="s">
        <v>195</v>
      </c>
      <c r="C9165" s="10" t="s">
        <v>11</v>
      </c>
      <c r="D9165" s="10" t="s">
        <v>278</v>
      </c>
      <c r="E9165" s="11" t="s">
        <v>682</v>
      </c>
      <c r="F9165" s="10" t="s">
        <v>17</v>
      </c>
      <c r="G9165" s="11" t="s">
        <v>4798</v>
      </c>
      <c r="H9165" s="42">
        <v>0</v>
      </c>
      <c r="I9165" s="42">
        <v>0</v>
      </c>
      <c r="J9165" s="42">
        <v>0</v>
      </c>
      <c r="K9165" s="42">
        <v>0</v>
      </c>
      <c r="N9165" s="43"/>
    </row>
    <row r="9166" spans="1:14" x14ac:dyDescent="0.3">
      <c r="A9166" s="10" t="s">
        <v>9</v>
      </c>
      <c r="B9166" s="10" t="s">
        <v>195</v>
      </c>
      <c r="C9166" s="10" t="s">
        <v>11</v>
      </c>
      <c r="D9166" s="10" t="s">
        <v>278</v>
      </c>
      <c r="E9166" s="11" t="s">
        <v>682</v>
      </c>
      <c r="F9166" s="10" t="s">
        <v>18</v>
      </c>
      <c r="G9166" s="11" t="s">
        <v>4799</v>
      </c>
      <c r="H9166" s="42">
        <v>16111633.734200001</v>
      </c>
      <c r="I9166" s="42">
        <v>11229.5166680047</v>
      </c>
      <c r="J9166" s="42">
        <v>2114808.81277304</v>
      </c>
      <c r="K9166" s="42">
        <v>2126038.3294410501</v>
      </c>
      <c r="N9166" s="43"/>
    </row>
    <row r="9167" spans="1:14" x14ac:dyDescent="0.3">
      <c r="A9167" s="10" t="s">
        <v>9</v>
      </c>
      <c r="B9167" s="10" t="s">
        <v>195</v>
      </c>
      <c r="C9167" s="10" t="s">
        <v>11</v>
      </c>
      <c r="D9167" s="10" t="s">
        <v>279</v>
      </c>
      <c r="E9167" s="11" t="s">
        <v>685</v>
      </c>
      <c r="F9167" s="10" t="s">
        <v>25</v>
      </c>
      <c r="G9167" s="11" t="s">
        <v>4887</v>
      </c>
      <c r="H9167" s="42">
        <v>1943738.4187</v>
      </c>
      <c r="I9167" s="42">
        <v>4231.8120281124502</v>
      </c>
      <c r="J9167" s="42">
        <v>0</v>
      </c>
      <c r="K9167" s="42">
        <v>4231.8120281124502</v>
      </c>
      <c r="N9167" s="43"/>
    </row>
    <row r="9168" spans="1:14" x14ac:dyDescent="0.3">
      <c r="A9168" s="10" t="s">
        <v>9</v>
      </c>
      <c r="B9168" s="10" t="s">
        <v>195</v>
      </c>
      <c r="C9168" s="10" t="s">
        <v>11</v>
      </c>
      <c r="D9168" s="10" t="s">
        <v>279</v>
      </c>
      <c r="E9168" s="11" t="s">
        <v>685</v>
      </c>
      <c r="F9168" s="10" t="s">
        <v>15</v>
      </c>
      <c r="G9168" s="11" t="s">
        <v>418</v>
      </c>
      <c r="H9168" s="42">
        <v>4796950.0743000004</v>
      </c>
      <c r="I9168" s="42">
        <v>10930.732218875501</v>
      </c>
      <c r="J9168" s="42">
        <v>0</v>
      </c>
      <c r="K9168" s="42">
        <v>10930.732218875501</v>
      </c>
      <c r="N9168" s="43"/>
    </row>
    <row r="9169" spans="1:14" x14ac:dyDescent="0.3">
      <c r="A9169" s="10" t="s">
        <v>9</v>
      </c>
      <c r="B9169" s="10" t="s">
        <v>195</v>
      </c>
      <c r="C9169" s="10" t="s">
        <v>11</v>
      </c>
      <c r="D9169" s="10" t="s">
        <v>279</v>
      </c>
      <c r="E9169" s="11" t="s">
        <v>685</v>
      </c>
      <c r="F9169" s="10" t="s">
        <v>30</v>
      </c>
      <c r="G9169" s="11" t="s">
        <v>4888</v>
      </c>
      <c r="H9169" s="42">
        <v>1058914.192</v>
      </c>
      <c r="I9169" s="42">
        <v>2305.4160843373502</v>
      </c>
      <c r="J9169" s="42">
        <v>0</v>
      </c>
      <c r="K9169" s="42">
        <v>2305.4160843373502</v>
      </c>
      <c r="N9169" s="43"/>
    </row>
    <row r="9170" spans="1:14" x14ac:dyDescent="0.3">
      <c r="A9170" s="10" t="s">
        <v>9</v>
      </c>
      <c r="B9170" s="10" t="s">
        <v>195</v>
      </c>
      <c r="C9170" s="10" t="s">
        <v>11</v>
      </c>
      <c r="D9170" s="10" t="s">
        <v>279</v>
      </c>
      <c r="E9170" s="11" t="s">
        <v>685</v>
      </c>
      <c r="F9170" s="10" t="s">
        <v>17</v>
      </c>
      <c r="G9170" s="11" t="s">
        <v>4798</v>
      </c>
      <c r="H9170" s="42">
        <v>0</v>
      </c>
      <c r="I9170" s="42">
        <v>0</v>
      </c>
      <c r="J9170" s="42">
        <v>0</v>
      </c>
      <c r="K9170" s="42">
        <v>0</v>
      </c>
      <c r="N9170" s="43"/>
    </row>
    <row r="9171" spans="1:14" x14ac:dyDescent="0.3">
      <c r="A9171" s="10" t="s">
        <v>9</v>
      </c>
      <c r="B9171" s="10" t="s">
        <v>195</v>
      </c>
      <c r="C9171" s="10" t="s">
        <v>11</v>
      </c>
      <c r="D9171" s="10" t="s">
        <v>279</v>
      </c>
      <c r="E9171" s="11" t="s">
        <v>685</v>
      </c>
      <c r="F9171" s="10" t="s">
        <v>18</v>
      </c>
      <c r="G9171" s="11" t="s">
        <v>4799</v>
      </c>
      <c r="H9171" s="42">
        <v>3337340.4843000001</v>
      </c>
      <c r="I9171" s="42">
        <v>7604.7435542168696</v>
      </c>
      <c r="J9171" s="42">
        <v>1966619.6266551199</v>
      </c>
      <c r="K9171" s="42">
        <v>1974224.37020934</v>
      </c>
      <c r="N9171" s="43"/>
    </row>
    <row r="9172" spans="1:14" x14ac:dyDescent="0.3">
      <c r="A9172" s="10" t="s">
        <v>9</v>
      </c>
      <c r="B9172" s="10" t="s">
        <v>195</v>
      </c>
      <c r="C9172" s="10" t="s">
        <v>11</v>
      </c>
      <c r="D9172" s="10" t="s">
        <v>280</v>
      </c>
      <c r="E9172" s="11" t="s">
        <v>686</v>
      </c>
      <c r="F9172" s="10" t="s">
        <v>15</v>
      </c>
      <c r="G9172" s="11" t="s">
        <v>418</v>
      </c>
      <c r="H9172" s="42">
        <v>14837422.069499999</v>
      </c>
      <c r="I9172" s="42">
        <v>17478.586253263598</v>
      </c>
      <c r="J9172" s="42">
        <v>0</v>
      </c>
      <c r="K9172" s="42">
        <v>17478.586253263598</v>
      </c>
      <c r="N9172" s="43"/>
    </row>
    <row r="9173" spans="1:14" x14ac:dyDescent="0.3">
      <c r="A9173" s="10" t="s">
        <v>9</v>
      </c>
      <c r="B9173" s="10" t="s">
        <v>195</v>
      </c>
      <c r="C9173" s="10" t="s">
        <v>11</v>
      </c>
      <c r="D9173" s="10" t="s">
        <v>280</v>
      </c>
      <c r="E9173" s="11" t="s">
        <v>686</v>
      </c>
      <c r="F9173" s="10" t="s">
        <v>16</v>
      </c>
      <c r="G9173" s="11" t="s">
        <v>426</v>
      </c>
      <c r="H9173" s="42">
        <v>1769600.7971999999</v>
      </c>
      <c r="I9173" s="42">
        <v>2084.60203020575</v>
      </c>
      <c r="J9173" s="42">
        <v>0</v>
      </c>
      <c r="K9173" s="42">
        <v>2084.60203020575</v>
      </c>
      <c r="N9173" s="43"/>
    </row>
    <row r="9174" spans="1:14" x14ac:dyDescent="0.3">
      <c r="A9174" s="10" t="s">
        <v>9</v>
      </c>
      <c r="B9174" s="10" t="s">
        <v>195</v>
      </c>
      <c r="C9174" s="10" t="s">
        <v>11</v>
      </c>
      <c r="D9174" s="10" t="s">
        <v>280</v>
      </c>
      <c r="E9174" s="11" t="s">
        <v>686</v>
      </c>
      <c r="F9174" s="10" t="s">
        <v>17</v>
      </c>
      <c r="G9174" s="11" t="s">
        <v>4798</v>
      </c>
      <c r="H9174" s="42">
        <v>0</v>
      </c>
      <c r="I9174" s="42">
        <v>0</v>
      </c>
      <c r="J9174" s="42">
        <v>0</v>
      </c>
      <c r="K9174" s="42">
        <v>0</v>
      </c>
      <c r="N9174" s="43"/>
    </row>
    <row r="9175" spans="1:14" x14ac:dyDescent="0.3">
      <c r="A9175" s="10" t="s">
        <v>9</v>
      </c>
      <c r="B9175" s="10" t="s">
        <v>195</v>
      </c>
      <c r="C9175" s="10" t="s">
        <v>11</v>
      </c>
      <c r="D9175" s="10" t="s">
        <v>280</v>
      </c>
      <c r="E9175" s="11" t="s">
        <v>686</v>
      </c>
      <c r="F9175" s="10" t="s">
        <v>18</v>
      </c>
      <c r="G9175" s="11" t="s">
        <v>4799</v>
      </c>
      <c r="H9175" s="42">
        <v>35896175.716499999</v>
      </c>
      <c r="I9175" s="42">
        <v>42285.944316424197</v>
      </c>
      <c r="J9175" s="42">
        <v>13393312.079623699</v>
      </c>
      <c r="K9175" s="42">
        <v>13435598.023940099</v>
      </c>
      <c r="N9175" s="43"/>
    </row>
    <row r="9176" spans="1:14" x14ac:dyDescent="0.3">
      <c r="A9176" s="10" t="s">
        <v>9</v>
      </c>
      <c r="B9176" s="10" t="s">
        <v>195</v>
      </c>
      <c r="C9176" s="10" t="s">
        <v>11</v>
      </c>
      <c r="D9176" s="10" t="s">
        <v>208</v>
      </c>
      <c r="E9176" s="11" t="s">
        <v>627</v>
      </c>
      <c r="F9176" s="10" t="s">
        <v>13</v>
      </c>
      <c r="G9176" s="11" t="s">
        <v>415</v>
      </c>
      <c r="H9176" s="42">
        <v>0</v>
      </c>
      <c r="I9176" s="42">
        <v>0</v>
      </c>
      <c r="J9176" s="42">
        <v>0</v>
      </c>
      <c r="K9176" s="42">
        <v>0</v>
      </c>
      <c r="N9176" s="43"/>
    </row>
    <row r="9177" spans="1:14" x14ac:dyDescent="0.3">
      <c r="A9177" s="10" t="s">
        <v>9</v>
      </c>
      <c r="B9177" s="10" t="s">
        <v>195</v>
      </c>
      <c r="C9177" s="10" t="s">
        <v>11</v>
      </c>
      <c r="D9177" s="10" t="s">
        <v>208</v>
      </c>
      <c r="E9177" s="11" t="s">
        <v>627</v>
      </c>
      <c r="F9177" s="10" t="s">
        <v>15</v>
      </c>
      <c r="G9177" s="11" t="s">
        <v>418</v>
      </c>
      <c r="H9177" s="42">
        <v>775445.15910000005</v>
      </c>
      <c r="I9177" s="42">
        <v>1390.6472054354599</v>
      </c>
      <c r="J9177" s="42">
        <v>0</v>
      </c>
      <c r="K9177" s="42">
        <v>1390.6472054354599</v>
      </c>
      <c r="N9177" s="43"/>
    </row>
    <row r="9178" spans="1:14" x14ac:dyDescent="0.3">
      <c r="A9178" s="10" t="s">
        <v>9</v>
      </c>
      <c r="B9178" s="10" t="s">
        <v>195</v>
      </c>
      <c r="C9178" s="10" t="s">
        <v>11</v>
      </c>
      <c r="D9178" s="10" t="s">
        <v>208</v>
      </c>
      <c r="E9178" s="11" t="s">
        <v>627</v>
      </c>
      <c r="F9178" s="10" t="s">
        <v>17</v>
      </c>
      <c r="G9178" s="11" t="s">
        <v>4798</v>
      </c>
      <c r="H9178" s="42">
        <v>0</v>
      </c>
      <c r="I9178" s="42">
        <v>0</v>
      </c>
      <c r="J9178" s="42">
        <v>0</v>
      </c>
      <c r="K9178" s="42">
        <v>0</v>
      </c>
      <c r="N9178" s="43"/>
    </row>
    <row r="9179" spans="1:14" x14ac:dyDescent="0.3">
      <c r="A9179" s="10" t="s">
        <v>9</v>
      </c>
      <c r="B9179" s="10" t="s">
        <v>195</v>
      </c>
      <c r="C9179" s="10" t="s">
        <v>11</v>
      </c>
      <c r="D9179" s="10" t="s">
        <v>208</v>
      </c>
      <c r="E9179" s="11" t="s">
        <v>627</v>
      </c>
      <c r="F9179" s="10" t="s">
        <v>18</v>
      </c>
      <c r="G9179" s="11" t="s">
        <v>4799</v>
      </c>
      <c r="H9179" s="42">
        <v>879302.24860000005</v>
      </c>
      <c r="I9179" s="42">
        <v>1576.89966904625</v>
      </c>
      <c r="J9179" s="42">
        <v>88045.689981986405</v>
      </c>
      <c r="K9179" s="42">
        <v>89622.5896510327</v>
      </c>
      <c r="N9179" s="43"/>
    </row>
    <row r="9180" spans="1:14" x14ac:dyDescent="0.3">
      <c r="A9180" s="10" t="s">
        <v>9</v>
      </c>
      <c r="B9180" s="10" t="s">
        <v>195</v>
      </c>
      <c r="C9180" s="10" t="s">
        <v>4800</v>
      </c>
      <c r="D9180" s="10" t="s">
        <v>5490</v>
      </c>
      <c r="E9180" s="11" t="s">
        <v>6983</v>
      </c>
      <c r="F9180" s="10" t="s">
        <v>416</v>
      </c>
      <c r="G9180" s="11" t="s">
        <v>417</v>
      </c>
      <c r="H9180" s="42">
        <v>4669979.6760999998</v>
      </c>
      <c r="I9180" s="42">
        <v>4916.9385653899299</v>
      </c>
      <c r="J9180" s="42">
        <v>626039.60927334498</v>
      </c>
      <c r="K9180" s="42">
        <v>630956.54783873504</v>
      </c>
      <c r="N9180" s="43"/>
    </row>
    <row r="9181" spans="1:14" x14ac:dyDescent="0.3">
      <c r="A9181" s="10" t="s">
        <v>9</v>
      </c>
      <c r="B9181" s="10" t="s">
        <v>195</v>
      </c>
      <c r="C9181" s="10" t="s">
        <v>4800</v>
      </c>
      <c r="D9181" s="10" t="s">
        <v>5490</v>
      </c>
      <c r="E9181" s="11" t="s">
        <v>6983</v>
      </c>
      <c r="F9181" s="10" t="s">
        <v>15</v>
      </c>
      <c r="G9181" s="11" t="s">
        <v>418</v>
      </c>
      <c r="H9181" s="42">
        <v>649890.70779999997</v>
      </c>
      <c r="I9181" s="42">
        <v>684.25837069684997</v>
      </c>
      <c r="J9181" s="42">
        <v>0</v>
      </c>
      <c r="K9181" s="42">
        <v>684.25837069684997</v>
      </c>
      <c r="N9181" s="43"/>
    </row>
    <row r="9182" spans="1:14" x14ac:dyDescent="0.3">
      <c r="A9182" s="10" t="s">
        <v>9</v>
      </c>
      <c r="B9182" s="10" t="s">
        <v>195</v>
      </c>
      <c r="C9182" s="10" t="s">
        <v>4800</v>
      </c>
      <c r="D9182" s="10" t="s">
        <v>6797</v>
      </c>
      <c r="E9182" s="11" t="s">
        <v>6984</v>
      </c>
      <c r="F9182" s="10" t="s">
        <v>416</v>
      </c>
      <c r="G9182" s="11" t="s">
        <v>417</v>
      </c>
      <c r="H9182" s="42">
        <v>871019.17619999999</v>
      </c>
      <c r="I9182" s="42">
        <v>628.64731580560999</v>
      </c>
      <c r="J9182" s="42">
        <v>190023.604802983</v>
      </c>
      <c r="K9182" s="42">
        <v>190652.25211878901</v>
      </c>
      <c r="N9182" s="43"/>
    </row>
    <row r="9183" spans="1:14" x14ac:dyDescent="0.3">
      <c r="A9183" s="10" t="s">
        <v>9</v>
      </c>
      <c r="B9183" s="10" t="s">
        <v>195</v>
      </c>
      <c r="C9183" s="10" t="s">
        <v>4800</v>
      </c>
      <c r="D9183" s="10" t="s">
        <v>6797</v>
      </c>
      <c r="E9183" s="11" t="s">
        <v>6984</v>
      </c>
      <c r="F9183" s="10" t="s">
        <v>15</v>
      </c>
      <c r="G9183" s="11" t="s">
        <v>418</v>
      </c>
      <c r="H9183" s="42">
        <v>185064.2678</v>
      </c>
      <c r="I9183" s="42">
        <v>133.567846031074</v>
      </c>
      <c r="J9183" s="42">
        <v>0</v>
      </c>
      <c r="K9183" s="42">
        <v>133.567846031074</v>
      </c>
      <c r="N9183" s="43"/>
    </row>
    <row r="9184" spans="1:14" x14ac:dyDescent="0.3">
      <c r="A9184" s="10" t="s">
        <v>9</v>
      </c>
      <c r="B9184" s="10" t="s">
        <v>195</v>
      </c>
      <c r="C9184" s="10" t="s">
        <v>4800</v>
      </c>
      <c r="D9184" s="10" t="s">
        <v>6797</v>
      </c>
      <c r="E9184" s="11" t="s">
        <v>6984</v>
      </c>
      <c r="F9184" s="10" t="s">
        <v>4867</v>
      </c>
      <c r="G9184" s="11" t="s">
        <v>4868</v>
      </c>
      <c r="H9184" s="42">
        <v>214399.9191</v>
      </c>
      <c r="I9184" s="42">
        <v>154.740489415426</v>
      </c>
      <c r="J9184" s="42">
        <v>0</v>
      </c>
      <c r="K9184" s="42">
        <v>154.740489415426</v>
      </c>
      <c r="N9184" s="43"/>
    </row>
    <row r="9185" spans="1:14" x14ac:dyDescent="0.3">
      <c r="A9185" s="10" t="s">
        <v>9</v>
      </c>
      <c r="B9185" s="10" t="s">
        <v>195</v>
      </c>
      <c r="C9185" s="10" t="s">
        <v>4800</v>
      </c>
      <c r="D9185" s="10" t="s">
        <v>5112</v>
      </c>
      <c r="E9185" s="11" t="s">
        <v>6985</v>
      </c>
      <c r="F9185" s="10" t="s">
        <v>13</v>
      </c>
      <c r="G9185" s="11" t="s">
        <v>415</v>
      </c>
      <c r="H9185" s="42">
        <v>0</v>
      </c>
      <c r="I9185" s="42">
        <v>0</v>
      </c>
      <c r="J9185" s="42">
        <v>0</v>
      </c>
      <c r="K9185" s="42">
        <v>0</v>
      </c>
      <c r="N9185" s="43"/>
    </row>
    <row r="9186" spans="1:14" x14ac:dyDescent="0.3">
      <c r="A9186" s="10" t="s">
        <v>9</v>
      </c>
      <c r="B9186" s="10" t="s">
        <v>195</v>
      </c>
      <c r="C9186" s="10" t="s">
        <v>4800</v>
      </c>
      <c r="D9186" s="10" t="s">
        <v>5112</v>
      </c>
      <c r="E9186" s="11" t="s">
        <v>6985</v>
      </c>
      <c r="F9186" s="10" t="s">
        <v>416</v>
      </c>
      <c r="G9186" s="11" t="s">
        <v>417</v>
      </c>
      <c r="H9186" s="42">
        <v>106343.6143</v>
      </c>
      <c r="I9186" s="42">
        <v>88.717698706703203</v>
      </c>
      <c r="J9186" s="42">
        <v>20493.230539246499</v>
      </c>
      <c r="K9186" s="42">
        <v>20581.948237953198</v>
      </c>
      <c r="N9186" s="43"/>
    </row>
    <row r="9187" spans="1:14" x14ac:dyDescent="0.3">
      <c r="A9187" s="10" t="s">
        <v>9</v>
      </c>
      <c r="B9187" s="10" t="s">
        <v>195</v>
      </c>
      <c r="C9187" s="10" t="s">
        <v>4800</v>
      </c>
      <c r="D9187" s="10" t="s">
        <v>5112</v>
      </c>
      <c r="E9187" s="11" t="s">
        <v>6985</v>
      </c>
      <c r="F9187" s="10" t="s">
        <v>15</v>
      </c>
      <c r="G9187" s="11" t="s">
        <v>418</v>
      </c>
      <c r="H9187" s="42">
        <v>88449.255999999994</v>
      </c>
      <c r="I9187" s="42">
        <v>73.789239789709896</v>
      </c>
      <c r="J9187" s="42">
        <v>0</v>
      </c>
      <c r="K9187" s="42">
        <v>73.789239789709896</v>
      </c>
      <c r="N9187" s="43"/>
    </row>
    <row r="9188" spans="1:14" x14ac:dyDescent="0.3">
      <c r="A9188" s="10" t="s">
        <v>9</v>
      </c>
      <c r="B9188" s="10" t="s">
        <v>195</v>
      </c>
      <c r="C9188" s="10" t="s">
        <v>4800</v>
      </c>
      <c r="D9188" s="10" t="s">
        <v>6986</v>
      </c>
      <c r="E9188" s="11" t="s">
        <v>6987</v>
      </c>
      <c r="F9188" s="10" t="s">
        <v>416</v>
      </c>
      <c r="G9188" s="11" t="s">
        <v>417</v>
      </c>
      <c r="H9188" s="42">
        <v>15507859.464299999</v>
      </c>
      <c r="I9188" s="42">
        <v>18606.661731248001</v>
      </c>
      <c r="J9188" s="42">
        <v>4166786.20171104</v>
      </c>
      <c r="K9188" s="42">
        <v>4185392.8634422799</v>
      </c>
      <c r="N9188" s="43"/>
    </row>
    <row r="9189" spans="1:14" x14ac:dyDescent="0.3">
      <c r="A9189" s="10" t="s">
        <v>9</v>
      </c>
      <c r="B9189" s="10" t="s">
        <v>195</v>
      </c>
      <c r="C9189" s="10" t="s">
        <v>4800</v>
      </c>
      <c r="D9189" s="10" t="s">
        <v>6986</v>
      </c>
      <c r="E9189" s="11" t="s">
        <v>6987</v>
      </c>
      <c r="F9189" s="10" t="s">
        <v>15</v>
      </c>
      <c r="G9189" s="11" t="s">
        <v>418</v>
      </c>
      <c r="H9189" s="42">
        <v>1683648.9811</v>
      </c>
      <c r="I9189" s="42">
        <v>2020.0780859801</v>
      </c>
      <c r="J9189" s="42">
        <v>0</v>
      </c>
      <c r="K9189" s="42">
        <v>2020.0780859801</v>
      </c>
      <c r="N9189" s="43"/>
    </row>
    <row r="9190" spans="1:14" x14ac:dyDescent="0.3">
      <c r="A9190" s="10" t="s">
        <v>9</v>
      </c>
      <c r="B9190" s="10" t="s">
        <v>195</v>
      </c>
      <c r="C9190" s="10" t="s">
        <v>4800</v>
      </c>
      <c r="D9190" s="10" t="s">
        <v>6986</v>
      </c>
      <c r="E9190" s="11" t="s">
        <v>6987</v>
      </c>
      <c r="F9190" s="10" t="s">
        <v>4802</v>
      </c>
      <c r="G9190" s="11" t="s">
        <v>4803</v>
      </c>
      <c r="H9190" s="42">
        <v>0</v>
      </c>
      <c r="I9190" s="42">
        <v>0</v>
      </c>
      <c r="J9190" s="42">
        <v>0</v>
      </c>
      <c r="K9190" s="42">
        <v>0</v>
      </c>
      <c r="N9190" s="43"/>
    </row>
    <row r="9191" spans="1:14" x14ac:dyDescent="0.3">
      <c r="A9191" s="10" t="s">
        <v>9</v>
      </c>
      <c r="B9191" s="10" t="s">
        <v>195</v>
      </c>
      <c r="C9191" s="10" t="s">
        <v>4806</v>
      </c>
      <c r="D9191" s="10" t="s">
        <v>6979</v>
      </c>
      <c r="E9191" s="11" t="s">
        <v>6988</v>
      </c>
      <c r="F9191" s="10" t="s">
        <v>4899</v>
      </c>
      <c r="G9191" s="11" t="s">
        <v>4900</v>
      </c>
      <c r="H9191" s="42">
        <v>2890803.6655000001</v>
      </c>
      <c r="I9191" s="42">
        <v>3211.6588651259799</v>
      </c>
      <c r="J9191" s="42">
        <v>541664.68213470594</v>
      </c>
      <c r="K9191" s="42">
        <v>544876.34099983203</v>
      </c>
      <c r="N9191" s="43"/>
    </row>
    <row r="9192" spans="1:14" x14ac:dyDescent="0.3">
      <c r="A9192" s="10" t="s">
        <v>9</v>
      </c>
      <c r="B9192" s="10" t="s">
        <v>195</v>
      </c>
      <c r="C9192" s="10" t="s">
        <v>4806</v>
      </c>
      <c r="D9192" s="10" t="s">
        <v>6979</v>
      </c>
      <c r="E9192" s="11" t="s">
        <v>6988</v>
      </c>
      <c r="F9192" s="10" t="s">
        <v>4901</v>
      </c>
      <c r="G9192" s="11" t="s">
        <v>4902</v>
      </c>
      <c r="H9192" s="42">
        <v>0</v>
      </c>
      <c r="I9192" s="42">
        <v>0</v>
      </c>
      <c r="J9192" s="42">
        <v>0</v>
      </c>
      <c r="K9192" s="42">
        <v>0</v>
      </c>
      <c r="N9192" s="43"/>
    </row>
    <row r="9193" spans="1:14" x14ac:dyDescent="0.3">
      <c r="A9193" s="10" t="s">
        <v>9</v>
      </c>
      <c r="B9193" s="10" t="s">
        <v>195</v>
      </c>
      <c r="C9193" s="10" t="s">
        <v>4806</v>
      </c>
      <c r="D9193" s="10" t="s">
        <v>6979</v>
      </c>
      <c r="E9193" s="11" t="s">
        <v>6988</v>
      </c>
      <c r="F9193" s="10" t="s">
        <v>4903</v>
      </c>
      <c r="G9193" s="11" t="s">
        <v>4904</v>
      </c>
      <c r="H9193" s="42">
        <v>1264726.6036</v>
      </c>
      <c r="I9193" s="42">
        <v>1405.10075349262</v>
      </c>
      <c r="J9193" s="42">
        <v>236978.29843393399</v>
      </c>
      <c r="K9193" s="42">
        <v>238383.399187426</v>
      </c>
      <c r="N9193" s="43"/>
    </row>
    <row r="9194" spans="1:14" x14ac:dyDescent="0.3">
      <c r="A9194" s="10" t="s">
        <v>9</v>
      </c>
      <c r="B9194" s="10" t="s">
        <v>195</v>
      </c>
      <c r="C9194" s="10" t="s">
        <v>4806</v>
      </c>
      <c r="D9194" s="10" t="s">
        <v>6981</v>
      </c>
      <c r="E9194" s="11" t="s">
        <v>6989</v>
      </c>
      <c r="F9194" s="10" t="s">
        <v>4893</v>
      </c>
      <c r="G9194" s="11" t="s">
        <v>4894</v>
      </c>
      <c r="H9194" s="42">
        <v>4804739.7281999998</v>
      </c>
      <c r="I9194" s="42">
        <v>5297.7015620983702</v>
      </c>
      <c r="J9194" s="42">
        <v>1751189.6433649401</v>
      </c>
      <c r="K9194" s="42">
        <v>1756487.3449270399</v>
      </c>
      <c r="N9194" s="43"/>
    </row>
    <row r="9195" spans="1:14" x14ac:dyDescent="0.3">
      <c r="A9195" s="10" t="s">
        <v>9</v>
      </c>
      <c r="B9195" s="10" t="s">
        <v>195</v>
      </c>
      <c r="C9195" s="10" t="s">
        <v>4806</v>
      </c>
      <c r="D9195" s="10" t="s">
        <v>6981</v>
      </c>
      <c r="E9195" s="11" t="s">
        <v>6989</v>
      </c>
      <c r="F9195" s="10" t="s">
        <v>4895</v>
      </c>
      <c r="G9195" s="11" t="s">
        <v>4896</v>
      </c>
      <c r="H9195" s="42">
        <v>0</v>
      </c>
      <c r="I9195" s="42">
        <v>0</v>
      </c>
      <c r="J9195" s="42">
        <v>0</v>
      </c>
      <c r="K9195" s="42">
        <v>0</v>
      </c>
      <c r="N9195" s="43"/>
    </row>
    <row r="9196" spans="1:14" x14ac:dyDescent="0.3">
      <c r="A9196" s="10" t="s">
        <v>9</v>
      </c>
      <c r="B9196" s="10" t="s">
        <v>195</v>
      </c>
      <c r="C9196" s="10" t="s">
        <v>4806</v>
      </c>
      <c r="D9196" s="10" t="s">
        <v>6990</v>
      </c>
      <c r="E9196" s="11" t="s">
        <v>6991</v>
      </c>
      <c r="F9196" s="10" t="s">
        <v>4809</v>
      </c>
      <c r="G9196" s="11" t="s">
        <v>4810</v>
      </c>
      <c r="H9196" s="42">
        <v>0</v>
      </c>
      <c r="I9196" s="42">
        <v>0</v>
      </c>
      <c r="J9196" s="42">
        <v>0</v>
      </c>
      <c r="K9196" s="42">
        <v>0</v>
      </c>
      <c r="N9196" s="43"/>
    </row>
    <row r="9197" spans="1:14" x14ac:dyDescent="0.3">
      <c r="A9197" s="10" t="s">
        <v>9</v>
      </c>
      <c r="B9197" s="10" t="s">
        <v>281</v>
      </c>
      <c r="C9197" s="10" t="s">
        <v>4722</v>
      </c>
      <c r="D9197" s="10" t="s">
        <v>4723</v>
      </c>
      <c r="E9197" s="11" t="s">
        <v>6992</v>
      </c>
      <c r="F9197" s="10" t="s">
        <v>13</v>
      </c>
      <c r="G9197" s="11" t="s">
        <v>415</v>
      </c>
      <c r="H9197" s="42">
        <v>0</v>
      </c>
      <c r="I9197" s="42">
        <v>0</v>
      </c>
      <c r="J9197" s="42">
        <v>0</v>
      </c>
      <c r="K9197" s="42">
        <v>0</v>
      </c>
      <c r="N9197" s="43"/>
    </row>
    <row r="9198" spans="1:14" x14ac:dyDescent="0.3">
      <c r="A9198" s="10" t="s">
        <v>9</v>
      </c>
      <c r="B9198" s="10" t="s">
        <v>281</v>
      </c>
      <c r="C9198" s="10" t="s">
        <v>4722</v>
      </c>
      <c r="D9198" s="10" t="s">
        <v>4723</v>
      </c>
      <c r="E9198" s="11" t="s">
        <v>6992</v>
      </c>
      <c r="F9198" s="10" t="s">
        <v>416</v>
      </c>
      <c r="G9198" s="11" t="s">
        <v>417</v>
      </c>
      <c r="H9198" s="42">
        <v>3952399.9355000001</v>
      </c>
      <c r="I9198" s="42">
        <v>27945.712007853599</v>
      </c>
      <c r="J9198" s="42">
        <v>207754.75486214799</v>
      </c>
      <c r="K9198" s="42">
        <v>235700.46687000201</v>
      </c>
      <c r="N9198" s="43"/>
    </row>
    <row r="9199" spans="1:14" x14ac:dyDescent="0.3">
      <c r="A9199" s="10" t="s">
        <v>9</v>
      </c>
      <c r="B9199" s="10" t="s">
        <v>281</v>
      </c>
      <c r="C9199" s="10" t="s">
        <v>4722</v>
      </c>
      <c r="D9199" s="10" t="s">
        <v>4723</v>
      </c>
      <c r="E9199" s="11" t="s">
        <v>6992</v>
      </c>
      <c r="F9199" s="10" t="s">
        <v>4725</v>
      </c>
      <c r="G9199" s="11" t="s">
        <v>4726</v>
      </c>
      <c r="H9199" s="42">
        <v>135610.4253</v>
      </c>
      <c r="I9199" s="42">
        <v>958.84271600647799</v>
      </c>
      <c r="J9199" s="42">
        <v>7128.2540004455795</v>
      </c>
      <c r="K9199" s="42">
        <v>8087.0967164520498</v>
      </c>
      <c r="N9199" s="43"/>
    </row>
    <row r="9200" spans="1:14" x14ac:dyDescent="0.3">
      <c r="A9200" s="10" t="s">
        <v>9</v>
      </c>
      <c r="B9200" s="10" t="s">
        <v>281</v>
      </c>
      <c r="C9200" s="10" t="s">
        <v>4722</v>
      </c>
      <c r="D9200" s="10" t="s">
        <v>4723</v>
      </c>
      <c r="E9200" s="11" t="s">
        <v>6992</v>
      </c>
      <c r="F9200" s="10" t="s">
        <v>4729</v>
      </c>
      <c r="G9200" s="11" t="s">
        <v>4730</v>
      </c>
      <c r="H9200" s="42">
        <v>0</v>
      </c>
      <c r="I9200" s="42">
        <v>0</v>
      </c>
      <c r="J9200" s="42">
        <v>0</v>
      </c>
      <c r="K9200" s="42">
        <v>0</v>
      </c>
      <c r="N9200" s="43"/>
    </row>
    <row r="9201" spans="1:14" x14ac:dyDescent="0.3">
      <c r="A9201" s="10" t="s">
        <v>9</v>
      </c>
      <c r="B9201" s="10" t="s">
        <v>281</v>
      </c>
      <c r="C9201" s="10" t="s">
        <v>4722</v>
      </c>
      <c r="D9201" s="10" t="s">
        <v>4723</v>
      </c>
      <c r="E9201" s="11" t="s">
        <v>6992</v>
      </c>
      <c r="F9201" s="10" t="s">
        <v>4731</v>
      </c>
      <c r="G9201" s="11" t="s">
        <v>4732</v>
      </c>
      <c r="H9201" s="42">
        <v>0</v>
      </c>
      <c r="I9201" s="42">
        <v>0</v>
      </c>
      <c r="J9201" s="42">
        <v>0</v>
      </c>
      <c r="K9201" s="42">
        <v>0</v>
      </c>
      <c r="N9201" s="43"/>
    </row>
    <row r="9202" spans="1:14" x14ac:dyDescent="0.3">
      <c r="A9202" s="10" t="s">
        <v>9</v>
      </c>
      <c r="B9202" s="10" t="s">
        <v>281</v>
      </c>
      <c r="C9202" s="10" t="s">
        <v>4722</v>
      </c>
      <c r="D9202" s="10" t="s">
        <v>4723</v>
      </c>
      <c r="E9202" s="11" t="s">
        <v>6992</v>
      </c>
      <c r="F9202" s="10" t="s">
        <v>4733</v>
      </c>
      <c r="G9202" s="11" t="s">
        <v>4734</v>
      </c>
      <c r="H9202" s="42">
        <v>378042.47029999999</v>
      </c>
      <c r="I9202" s="42">
        <v>2672.9749457387302</v>
      </c>
      <c r="J9202" s="42">
        <v>19871.501375543801</v>
      </c>
      <c r="K9202" s="42">
        <v>22544.476321282498</v>
      </c>
      <c r="N9202" s="43"/>
    </row>
    <row r="9203" spans="1:14" x14ac:dyDescent="0.3">
      <c r="A9203" s="10" t="s">
        <v>9</v>
      </c>
      <c r="B9203" s="10" t="s">
        <v>281</v>
      </c>
      <c r="C9203" s="10" t="s">
        <v>4722</v>
      </c>
      <c r="D9203" s="10" t="s">
        <v>4723</v>
      </c>
      <c r="E9203" s="11" t="s">
        <v>6992</v>
      </c>
      <c r="F9203" s="10" t="s">
        <v>4735</v>
      </c>
      <c r="G9203" s="11" t="s">
        <v>4736</v>
      </c>
      <c r="H9203" s="42">
        <v>264402.44929999998</v>
      </c>
      <c r="I9203" s="42">
        <v>1869.47546305174</v>
      </c>
      <c r="J9203" s="42">
        <v>13898.1041684665</v>
      </c>
      <c r="K9203" s="42">
        <v>15767.5796315183</v>
      </c>
      <c r="N9203" s="43"/>
    </row>
    <row r="9204" spans="1:14" x14ac:dyDescent="0.3">
      <c r="A9204" s="10" t="s">
        <v>9</v>
      </c>
      <c r="B9204" s="10" t="s">
        <v>281</v>
      </c>
      <c r="C9204" s="10" t="s">
        <v>4722</v>
      </c>
      <c r="D9204" s="10" t="s">
        <v>4723</v>
      </c>
      <c r="E9204" s="11" t="s">
        <v>6992</v>
      </c>
      <c r="F9204" s="10" t="s">
        <v>4815</v>
      </c>
      <c r="G9204" s="11" t="s">
        <v>4816</v>
      </c>
      <c r="H9204" s="42">
        <v>0</v>
      </c>
      <c r="I9204" s="42">
        <v>0</v>
      </c>
      <c r="J9204" s="42">
        <v>0</v>
      </c>
      <c r="K9204" s="42">
        <v>0</v>
      </c>
      <c r="N9204" s="43"/>
    </row>
    <row r="9205" spans="1:14" x14ac:dyDescent="0.3">
      <c r="A9205" s="10" t="s">
        <v>9</v>
      </c>
      <c r="B9205" s="10" t="s">
        <v>281</v>
      </c>
      <c r="C9205" s="10" t="s">
        <v>4722</v>
      </c>
      <c r="D9205" s="10" t="s">
        <v>4723</v>
      </c>
      <c r="E9205" s="11" t="s">
        <v>6992</v>
      </c>
      <c r="F9205" s="10" t="s">
        <v>71</v>
      </c>
      <c r="G9205" s="11" t="s">
        <v>4778</v>
      </c>
      <c r="H9205" s="42">
        <v>6060.8011999999999</v>
      </c>
      <c r="I9205" s="42">
        <v>42.853305743306301</v>
      </c>
      <c r="J9205" s="42">
        <v>318.581184377456</v>
      </c>
      <c r="K9205" s="42">
        <v>361.43449012076201</v>
      </c>
      <c r="N9205" s="43"/>
    </row>
    <row r="9206" spans="1:14" x14ac:dyDescent="0.3">
      <c r="A9206" s="10" t="s">
        <v>9</v>
      </c>
      <c r="B9206" s="10" t="s">
        <v>281</v>
      </c>
      <c r="C9206" s="10" t="s">
        <v>4722</v>
      </c>
      <c r="D9206" s="10" t="s">
        <v>4723</v>
      </c>
      <c r="E9206" s="11" t="s">
        <v>6992</v>
      </c>
      <c r="F9206" s="10" t="s">
        <v>4741</v>
      </c>
      <c r="G9206" s="11" t="s">
        <v>4742</v>
      </c>
      <c r="H9206" s="42">
        <v>137883.2255</v>
      </c>
      <c r="I9206" s="42">
        <v>974.91270566021797</v>
      </c>
      <c r="J9206" s="42">
        <v>7247.7219445871197</v>
      </c>
      <c r="K9206" s="42">
        <v>8222.6346502473407</v>
      </c>
      <c r="N9206" s="43"/>
    </row>
    <row r="9207" spans="1:14" x14ac:dyDescent="0.3">
      <c r="A9207" s="10" t="s">
        <v>9</v>
      </c>
      <c r="B9207" s="10" t="s">
        <v>281</v>
      </c>
      <c r="C9207" s="10" t="s">
        <v>4743</v>
      </c>
      <c r="D9207" s="10" t="s">
        <v>4744</v>
      </c>
      <c r="E9207" s="11" t="s">
        <v>6993</v>
      </c>
      <c r="F9207" s="10" t="s">
        <v>416</v>
      </c>
      <c r="G9207" s="11" t="s">
        <v>417</v>
      </c>
      <c r="H9207" s="42">
        <v>11554.270500000001</v>
      </c>
      <c r="I9207" s="42">
        <v>83.037880169838004</v>
      </c>
      <c r="J9207" s="42">
        <v>0</v>
      </c>
      <c r="K9207" s="42">
        <v>83.037880169838004</v>
      </c>
      <c r="N9207" s="43"/>
    </row>
    <row r="9208" spans="1:14" x14ac:dyDescent="0.3">
      <c r="A9208" s="10" t="s">
        <v>9</v>
      </c>
      <c r="B9208" s="10" t="s">
        <v>281</v>
      </c>
      <c r="C9208" s="10" t="s">
        <v>4743</v>
      </c>
      <c r="D9208" s="10" t="s">
        <v>4744</v>
      </c>
      <c r="E9208" s="11" t="s">
        <v>6993</v>
      </c>
      <c r="F9208" s="10" t="s">
        <v>4746</v>
      </c>
      <c r="G9208" s="11" t="s">
        <v>4747</v>
      </c>
      <c r="H9208" s="42">
        <v>1739.3525999999999</v>
      </c>
      <c r="I9208" s="42">
        <v>12.5003260470724</v>
      </c>
      <c r="J9208" s="42">
        <v>0</v>
      </c>
      <c r="K9208" s="42">
        <v>12.5003260470724</v>
      </c>
      <c r="N9208" s="43"/>
    </row>
    <row r="9209" spans="1:14" x14ac:dyDescent="0.3">
      <c r="A9209" s="10" t="s">
        <v>9</v>
      </c>
      <c r="B9209" s="10" t="s">
        <v>281</v>
      </c>
      <c r="C9209" s="10" t="s">
        <v>4743</v>
      </c>
      <c r="D9209" s="10" t="s">
        <v>4744</v>
      </c>
      <c r="E9209" s="11" t="s">
        <v>6993</v>
      </c>
      <c r="F9209" s="10" t="s">
        <v>4748</v>
      </c>
      <c r="G9209" s="11" t="s">
        <v>4749</v>
      </c>
      <c r="H9209" s="42">
        <v>14970.8559</v>
      </c>
      <c r="I9209" s="42">
        <v>107.592092048016</v>
      </c>
      <c r="J9209" s="42">
        <v>0</v>
      </c>
      <c r="K9209" s="42">
        <v>107.592092048016</v>
      </c>
      <c r="N9209" s="43"/>
    </row>
    <row r="9210" spans="1:14" x14ac:dyDescent="0.3">
      <c r="A9210" s="10" t="s">
        <v>9</v>
      </c>
      <c r="B9210" s="10" t="s">
        <v>281</v>
      </c>
      <c r="C9210" s="10" t="s">
        <v>4743</v>
      </c>
      <c r="D9210" s="10" t="s">
        <v>4750</v>
      </c>
      <c r="E9210" s="11" t="s">
        <v>5212</v>
      </c>
      <c r="F9210" s="10" t="s">
        <v>416</v>
      </c>
      <c r="G9210" s="11" t="s">
        <v>417</v>
      </c>
      <c r="H9210" s="42">
        <v>125276.3021</v>
      </c>
      <c r="I9210" s="42">
        <v>839.70821647747402</v>
      </c>
      <c r="J9210" s="42">
        <v>14975.2702787983</v>
      </c>
      <c r="K9210" s="42">
        <v>15814.9784952758</v>
      </c>
      <c r="N9210" s="43"/>
    </row>
    <row r="9211" spans="1:14" x14ac:dyDescent="0.3">
      <c r="A9211" s="10" t="s">
        <v>9</v>
      </c>
      <c r="B9211" s="10" t="s">
        <v>281</v>
      </c>
      <c r="C9211" s="10" t="s">
        <v>4743</v>
      </c>
      <c r="D9211" s="10" t="s">
        <v>4750</v>
      </c>
      <c r="E9211" s="11" t="s">
        <v>5212</v>
      </c>
      <c r="F9211" s="10" t="s">
        <v>4746</v>
      </c>
      <c r="G9211" s="11" t="s">
        <v>4747</v>
      </c>
      <c r="H9211" s="42">
        <v>0</v>
      </c>
      <c r="I9211" s="42">
        <v>0</v>
      </c>
      <c r="J9211" s="42">
        <v>0</v>
      </c>
      <c r="K9211" s="42">
        <v>0</v>
      </c>
      <c r="N9211" s="43"/>
    </row>
    <row r="9212" spans="1:14" x14ac:dyDescent="0.3">
      <c r="A9212" s="10" t="s">
        <v>9</v>
      </c>
      <c r="B9212" s="10" t="s">
        <v>281</v>
      </c>
      <c r="C9212" s="10" t="s">
        <v>4743</v>
      </c>
      <c r="D9212" s="10" t="s">
        <v>4750</v>
      </c>
      <c r="E9212" s="11" t="s">
        <v>5212</v>
      </c>
      <c r="F9212" s="10" t="s">
        <v>4748</v>
      </c>
      <c r="G9212" s="11" t="s">
        <v>4749</v>
      </c>
      <c r="H9212" s="42">
        <v>49794.5844</v>
      </c>
      <c r="I9212" s="42">
        <v>384.46783673804902</v>
      </c>
      <c r="J9212" s="42">
        <v>2028.30716428953</v>
      </c>
      <c r="K9212" s="42">
        <v>2412.7750010275799</v>
      </c>
      <c r="N9212" s="43"/>
    </row>
    <row r="9213" spans="1:14" x14ac:dyDescent="0.3">
      <c r="A9213" s="10" t="s">
        <v>9</v>
      </c>
      <c r="B9213" s="10" t="s">
        <v>281</v>
      </c>
      <c r="C9213" s="10" t="s">
        <v>4743</v>
      </c>
      <c r="D9213" s="10" t="s">
        <v>4752</v>
      </c>
      <c r="E9213" s="11" t="s">
        <v>5178</v>
      </c>
      <c r="F9213" s="10" t="s">
        <v>416</v>
      </c>
      <c r="G9213" s="11" t="s">
        <v>417</v>
      </c>
      <c r="H9213" s="42">
        <v>15732.5743</v>
      </c>
      <c r="I9213" s="42">
        <v>130.007668214049</v>
      </c>
      <c r="J9213" s="42">
        <v>0</v>
      </c>
      <c r="K9213" s="42">
        <v>130.007668214049</v>
      </c>
      <c r="N9213" s="43"/>
    </row>
    <row r="9214" spans="1:14" x14ac:dyDescent="0.3">
      <c r="A9214" s="10" t="s">
        <v>9</v>
      </c>
      <c r="B9214" s="10" t="s">
        <v>281</v>
      </c>
      <c r="C9214" s="10" t="s">
        <v>4743</v>
      </c>
      <c r="D9214" s="10" t="s">
        <v>4752</v>
      </c>
      <c r="E9214" s="11" t="s">
        <v>5178</v>
      </c>
      <c r="F9214" s="10" t="s">
        <v>4746</v>
      </c>
      <c r="G9214" s="11" t="s">
        <v>4747</v>
      </c>
      <c r="H9214" s="42">
        <v>4988.3771999999999</v>
      </c>
      <c r="I9214" s="42">
        <v>41.221943580064298</v>
      </c>
      <c r="J9214" s="42">
        <v>0</v>
      </c>
      <c r="K9214" s="42">
        <v>41.221943580064298</v>
      </c>
      <c r="N9214" s="43"/>
    </row>
    <row r="9215" spans="1:14" x14ac:dyDescent="0.3">
      <c r="A9215" s="10" t="s">
        <v>9</v>
      </c>
      <c r="B9215" s="10" t="s">
        <v>281</v>
      </c>
      <c r="C9215" s="10" t="s">
        <v>4743</v>
      </c>
      <c r="D9215" s="10" t="s">
        <v>4752</v>
      </c>
      <c r="E9215" s="11" t="s">
        <v>5178</v>
      </c>
      <c r="F9215" s="10" t="s">
        <v>4748</v>
      </c>
      <c r="G9215" s="11" t="s">
        <v>4749</v>
      </c>
      <c r="H9215" s="42">
        <v>42017.485000000001</v>
      </c>
      <c r="I9215" s="42">
        <v>347.215601693618</v>
      </c>
      <c r="J9215" s="42">
        <v>0</v>
      </c>
      <c r="K9215" s="42">
        <v>347.215601693618</v>
      </c>
      <c r="N9215" s="43"/>
    </row>
    <row r="9216" spans="1:14" x14ac:dyDescent="0.3">
      <c r="A9216" s="10" t="s">
        <v>9</v>
      </c>
      <c r="B9216" s="10" t="s">
        <v>281</v>
      </c>
      <c r="C9216" s="10" t="s">
        <v>4743</v>
      </c>
      <c r="D9216" s="10" t="s">
        <v>4756</v>
      </c>
      <c r="E9216" s="11" t="s">
        <v>6994</v>
      </c>
      <c r="F9216" s="10" t="s">
        <v>416</v>
      </c>
      <c r="G9216" s="11" t="s">
        <v>417</v>
      </c>
      <c r="H9216" s="42">
        <v>31965.8704</v>
      </c>
      <c r="I9216" s="42">
        <v>350.40916365918702</v>
      </c>
      <c r="J9216" s="42">
        <v>0</v>
      </c>
      <c r="K9216" s="42">
        <v>350.40916365918702</v>
      </c>
      <c r="N9216" s="43"/>
    </row>
    <row r="9217" spans="1:14" x14ac:dyDescent="0.3">
      <c r="A9217" s="10" t="s">
        <v>9</v>
      </c>
      <c r="B9217" s="10" t="s">
        <v>281</v>
      </c>
      <c r="C9217" s="10" t="s">
        <v>4743</v>
      </c>
      <c r="D9217" s="10" t="s">
        <v>4756</v>
      </c>
      <c r="E9217" s="11" t="s">
        <v>6994</v>
      </c>
      <c r="F9217" s="10" t="s">
        <v>4746</v>
      </c>
      <c r="G9217" s="11" t="s">
        <v>4747</v>
      </c>
      <c r="H9217" s="42">
        <v>0</v>
      </c>
      <c r="I9217" s="42">
        <v>0</v>
      </c>
      <c r="J9217" s="42">
        <v>0</v>
      </c>
      <c r="K9217" s="42">
        <v>0</v>
      </c>
      <c r="N9217" s="43"/>
    </row>
    <row r="9218" spans="1:14" x14ac:dyDescent="0.3">
      <c r="A9218" s="10" t="s">
        <v>9</v>
      </c>
      <c r="B9218" s="10" t="s">
        <v>281</v>
      </c>
      <c r="C9218" s="10" t="s">
        <v>4743</v>
      </c>
      <c r="D9218" s="10" t="s">
        <v>4756</v>
      </c>
      <c r="E9218" s="11" t="s">
        <v>6994</v>
      </c>
      <c r="F9218" s="10" t="s">
        <v>4748</v>
      </c>
      <c r="G9218" s="11" t="s">
        <v>4749</v>
      </c>
      <c r="H9218" s="42">
        <v>22441.792600000001</v>
      </c>
      <c r="I9218" s="42">
        <v>246.00643339086801</v>
      </c>
      <c r="J9218" s="42">
        <v>0</v>
      </c>
      <c r="K9218" s="42">
        <v>246.00643339086801</v>
      </c>
      <c r="N9218" s="43"/>
    </row>
    <row r="9219" spans="1:14" x14ac:dyDescent="0.3">
      <c r="A9219" s="10" t="s">
        <v>9</v>
      </c>
      <c r="B9219" s="10" t="s">
        <v>281</v>
      </c>
      <c r="C9219" s="10" t="s">
        <v>4743</v>
      </c>
      <c r="D9219" s="10" t="s">
        <v>4758</v>
      </c>
      <c r="E9219" s="11" t="s">
        <v>6995</v>
      </c>
      <c r="F9219" s="10" t="s">
        <v>416</v>
      </c>
      <c r="G9219" s="11" t="s">
        <v>417</v>
      </c>
      <c r="H9219" s="42">
        <v>63782.784099999997</v>
      </c>
      <c r="I9219" s="42">
        <v>370.36760013982803</v>
      </c>
      <c r="J9219" s="42">
        <v>3559.5777861317101</v>
      </c>
      <c r="K9219" s="42">
        <v>3929.94538627154</v>
      </c>
      <c r="N9219" s="43"/>
    </row>
    <row r="9220" spans="1:14" x14ac:dyDescent="0.3">
      <c r="A9220" s="10" t="s">
        <v>9</v>
      </c>
      <c r="B9220" s="10" t="s">
        <v>281</v>
      </c>
      <c r="C9220" s="10" t="s">
        <v>4743</v>
      </c>
      <c r="D9220" s="10" t="s">
        <v>4758</v>
      </c>
      <c r="E9220" s="11" t="s">
        <v>6995</v>
      </c>
      <c r="F9220" s="10" t="s">
        <v>4746</v>
      </c>
      <c r="G9220" s="11" t="s">
        <v>4747</v>
      </c>
      <c r="H9220" s="42">
        <v>22678.3233</v>
      </c>
      <c r="I9220" s="42">
        <v>131.68625782749399</v>
      </c>
      <c r="J9220" s="42">
        <v>1265.62765729128</v>
      </c>
      <c r="K9220" s="42">
        <v>1397.31391511877</v>
      </c>
      <c r="N9220" s="43"/>
    </row>
    <row r="9221" spans="1:14" x14ac:dyDescent="0.3">
      <c r="A9221" s="10" t="s">
        <v>9</v>
      </c>
      <c r="B9221" s="10" t="s">
        <v>281</v>
      </c>
      <c r="C9221" s="10" t="s">
        <v>4743</v>
      </c>
      <c r="D9221" s="10" t="s">
        <v>4758</v>
      </c>
      <c r="E9221" s="11" t="s">
        <v>6995</v>
      </c>
      <c r="F9221" s="10" t="s">
        <v>4748</v>
      </c>
      <c r="G9221" s="11" t="s">
        <v>4749</v>
      </c>
      <c r="H9221" s="42">
        <v>48511.080600000001</v>
      </c>
      <c r="I9221" s="42">
        <v>412.72910101272402</v>
      </c>
      <c r="J9221" s="42">
        <v>0</v>
      </c>
      <c r="K9221" s="42">
        <v>412.72910101272402</v>
      </c>
      <c r="N9221" s="43"/>
    </row>
    <row r="9222" spans="1:14" x14ac:dyDescent="0.3">
      <c r="A9222" s="10" t="s">
        <v>9</v>
      </c>
      <c r="B9222" s="10" t="s">
        <v>281</v>
      </c>
      <c r="C9222" s="10" t="s">
        <v>4779</v>
      </c>
      <c r="D9222" s="10" t="s">
        <v>6996</v>
      </c>
      <c r="E9222" s="11" t="s">
        <v>6997</v>
      </c>
      <c r="F9222" s="10" t="s">
        <v>13</v>
      </c>
      <c r="G9222" s="11" t="s">
        <v>415</v>
      </c>
      <c r="H9222" s="42">
        <v>0</v>
      </c>
      <c r="I9222" s="42">
        <v>0</v>
      </c>
      <c r="J9222" s="42">
        <v>0</v>
      </c>
      <c r="K9222" s="42">
        <v>0</v>
      </c>
      <c r="N9222" s="43"/>
    </row>
    <row r="9223" spans="1:14" x14ac:dyDescent="0.3">
      <c r="A9223" s="10" t="s">
        <v>9</v>
      </c>
      <c r="B9223" s="10" t="s">
        <v>281</v>
      </c>
      <c r="C9223" s="10" t="s">
        <v>4779</v>
      </c>
      <c r="D9223" s="10" t="s">
        <v>6996</v>
      </c>
      <c r="E9223" s="11" t="s">
        <v>6997</v>
      </c>
      <c r="F9223" s="10" t="s">
        <v>416</v>
      </c>
      <c r="G9223" s="11" t="s">
        <v>417</v>
      </c>
      <c r="H9223" s="42">
        <v>1742520.8629999999</v>
      </c>
      <c r="I9223" s="42">
        <v>7562.18197327501</v>
      </c>
      <c r="J9223" s="42">
        <v>150055.97911759699</v>
      </c>
      <c r="K9223" s="42">
        <v>157618.16109087199</v>
      </c>
      <c r="N9223" s="43"/>
    </row>
    <row r="9224" spans="1:14" x14ac:dyDescent="0.3">
      <c r="A9224" s="10" t="s">
        <v>9</v>
      </c>
      <c r="B9224" s="10" t="s">
        <v>281</v>
      </c>
      <c r="C9224" s="10" t="s">
        <v>4779</v>
      </c>
      <c r="D9224" s="10" t="s">
        <v>6996</v>
      </c>
      <c r="E9224" s="11" t="s">
        <v>6997</v>
      </c>
      <c r="F9224" s="10" t="s">
        <v>4784</v>
      </c>
      <c r="G9224" s="11" t="s">
        <v>4785</v>
      </c>
      <c r="H9224" s="42">
        <v>0</v>
      </c>
      <c r="I9224" s="42">
        <v>0</v>
      </c>
      <c r="J9224" s="42">
        <v>0</v>
      </c>
      <c r="K9224" s="42">
        <v>0</v>
      </c>
      <c r="N9224" s="43"/>
    </row>
    <row r="9225" spans="1:14" x14ac:dyDescent="0.3">
      <c r="A9225" s="10" t="s">
        <v>9</v>
      </c>
      <c r="B9225" s="10" t="s">
        <v>281</v>
      </c>
      <c r="C9225" s="10" t="s">
        <v>4779</v>
      </c>
      <c r="D9225" s="10" t="s">
        <v>6996</v>
      </c>
      <c r="E9225" s="11" t="s">
        <v>6997</v>
      </c>
      <c r="F9225" s="10" t="s">
        <v>4731</v>
      </c>
      <c r="G9225" s="11" t="s">
        <v>4732</v>
      </c>
      <c r="H9225" s="42">
        <v>0</v>
      </c>
      <c r="I9225" s="42">
        <v>0</v>
      </c>
      <c r="J9225" s="42">
        <v>0</v>
      </c>
      <c r="K9225" s="42">
        <v>0</v>
      </c>
      <c r="N9225" s="43"/>
    </row>
    <row r="9226" spans="1:14" x14ac:dyDescent="0.3">
      <c r="A9226" s="10" t="s">
        <v>9</v>
      </c>
      <c r="B9226" s="10" t="s">
        <v>281</v>
      </c>
      <c r="C9226" s="10" t="s">
        <v>4779</v>
      </c>
      <c r="D9226" s="10" t="s">
        <v>6996</v>
      </c>
      <c r="E9226" s="11" t="s">
        <v>6997</v>
      </c>
      <c r="F9226" s="10" t="s">
        <v>4786</v>
      </c>
      <c r="G9226" s="11" t="s">
        <v>4787</v>
      </c>
      <c r="H9226" s="42">
        <v>207825.696</v>
      </c>
      <c r="I9226" s="42">
        <v>901.92075458801799</v>
      </c>
      <c r="J9226" s="42">
        <v>17896.766091384401</v>
      </c>
      <c r="K9226" s="42">
        <v>18798.686845972501</v>
      </c>
      <c r="N9226" s="43"/>
    </row>
    <row r="9227" spans="1:14" x14ac:dyDescent="0.3">
      <c r="A9227" s="10" t="s">
        <v>9</v>
      </c>
      <c r="B9227" s="10" t="s">
        <v>281</v>
      </c>
      <c r="C9227" s="10" t="s">
        <v>4779</v>
      </c>
      <c r="D9227" s="10" t="s">
        <v>6996</v>
      </c>
      <c r="E9227" s="11" t="s">
        <v>6997</v>
      </c>
      <c r="F9227" s="10" t="s">
        <v>4794</v>
      </c>
      <c r="G9227" s="11" t="s">
        <v>4795</v>
      </c>
      <c r="H9227" s="42">
        <v>0</v>
      </c>
      <c r="I9227" s="42">
        <v>0</v>
      </c>
      <c r="J9227" s="42">
        <v>0</v>
      </c>
      <c r="K9227" s="42">
        <v>0</v>
      </c>
      <c r="N9227" s="43"/>
    </row>
    <row r="9228" spans="1:14" x14ac:dyDescent="0.3">
      <c r="A9228" s="10" t="s">
        <v>9</v>
      </c>
      <c r="B9228" s="10" t="s">
        <v>281</v>
      </c>
      <c r="C9228" s="10" t="s">
        <v>4779</v>
      </c>
      <c r="D9228" s="10" t="s">
        <v>6996</v>
      </c>
      <c r="E9228" s="11" t="s">
        <v>6997</v>
      </c>
      <c r="F9228" s="10" t="s">
        <v>4739</v>
      </c>
      <c r="G9228" s="11" t="s">
        <v>4740</v>
      </c>
      <c r="H9228" s="42">
        <v>356174.20380000002</v>
      </c>
      <c r="I9228" s="42">
        <v>1545.72275178565</v>
      </c>
      <c r="J9228" s="42">
        <v>30671.695257168201</v>
      </c>
      <c r="K9228" s="42">
        <v>32217.4180089539</v>
      </c>
      <c r="N9228" s="43"/>
    </row>
    <row r="9229" spans="1:14" x14ac:dyDescent="0.3">
      <c r="A9229" s="10" t="s">
        <v>9</v>
      </c>
      <c r="B9229" s="10" t="s">
        <v>281</v>
      </c>
      <c r="C9229" s="10" t="s">
        <v>4779</v>
      </c>
      <c r="D9229" s="10" t="s">
        <v>6996</v>
      </c>
      <c r="E9229" s="11" t="s">
        <v>6997</v>
      </c>
      <c r="F9229" s="10" t="s">
        <v>4788</v>
      </c>
      <c r="G9229" s="11" t="s">
        <v>4789</v>
      </c>
      <c r="H9229" s="42">
        <v>0</v>
      </c>
      <c r="I9229" s="42">
        <v>0</v>
      </c>
      <c r="J9229" s="42">
        <v>0</v>
      </c>
      <c r="K9229" s="42">
        <v>0</v>
      </c>
      <c r="N9229" s="43"/>
    </row>
    <row r="9230" spans="1:14" x14ac:dyDescent="0.3">
      <c r="A9230" s="10" t="s">
        <v>9</v>
      </c>
      <c r="B9230" s="10" t="s">
        <v>281</v>
      </c>
      <c r="C9230" s="10" t="s">
        <v>4779</v>
      </c>
      <c r="D9230" s="10" t="s">
        <v>6996</v>
      </c>
      <c r="E9230" s="11" t="s">
        <v>6997</v>
      </c>
      <c r="F9230" s="10" t="s">
        <v>4741</v>
      </c>
      <c r="G9230" s="11" t="s">
        <v>4742</v>
      </c>
      <c r="H9230" s="42">
        <v>80604.220199999996</v>
      </c>
      <c r="I9230" s="42">
        <v>349.80572912750802</v>
      </c>
      <c r="J9230" s="42">
        <v>6941.1766829568396</v>
      </c>
      <c r="K9230" s="42">
        <v>7290.9824120843496</v>
      </c>
      <c r="N9230" s="43"/>
    </row>
    <row r="9231" spans="1:14" x14ac:dyDescent="0.3">
      <c r="A9231" s="10" t="s">
        <v>9</v>
      </c>
      <c r="B9231" s="10" t="s">
        <v>281</v>
      </c>
      <c r="C9231" s="10" t="s">
        <v>4779</v>
      </c>
      <c r="D9231" s="10" t="s">
        <v>6998</v>
      </c>
      <c r="E9231" s="11" t="s">
        <v>6999</v>
      </c>
      <c r="F9231" s="10" t="s">
        <v>416</v>
      </c>
      <c r="G9231" s="11" t="s">
        <v>417</v>
      </c>
      <c r="H9231" s="42">
        <v>545752.36270000006</v>
      </c>
      <c r="I9231" s="42">
        <v>2580.27940732457</v>
      </c>
      <c r="J9231" s="42">
        <v>148654.36435504601</v>
      </c>
      <c r="K9231" s="42">
        <v>151234.64376237101</v>
      </c>
      <c r="N9231" s="43"/>
    </row>
    <row r="9232" spans="1:14" x14ac:dyDescent="0.3">
      <c r="A9232" s="10" t="s">
        <v>9</v>
      </c>
      <c r="B9232" s="10" t="s">
        <v>281</v>
      </c>
      <c r="C9232" s="10" t="s">
        <v>4779</v>
      </c>
      <c r="D9232" s="10" t="s">
        <v>6998</v>
      </c>
      <c r="E9232" s="11" t="s">
        <v>6999</v>
      </c>
      <c r="F9232" s="10" t="s">
        <v>4784</v>
      </c>
      <c r="G9232" s="11" t="s">
        <v>4785</v>
      </c>
      <c r="H9232" s="42">
        <v>66635.872799999997</v>
      </c>
      <c r="I9232" s="42">
        <v>315.04979591836701</v>
      </c>
      <c r="J9232" s="42">
        <v>18150.564244898</v>
      </c>
      <c r="K9232" s="42">
        <v>18465.614040816301</v>
      </c>
      <c r="N9232" s="43"/>
    </row>
    <row r="9233" spans="1:14" x14ac:dyDescent="0.3">
      <c r="A9233" s="10" t="s">
        <v>9</v>
      </c>
      <c r="B9233" s="10" t="s">
        <v>281</v>
      </c>
      <c r="C9233" s="10" t="s">
        <v>4779</v>
      </c>
      <c r="D9233" s="10" t="s">
        <v>6998</v>
      </c>
      <c r="E9233" s="11" t="s">
        <v>6999</v>
      </c>
      <c r="F9233" s="10" t="s">
        <v>4731</v>
      </c>
      <c r="G9233" s="11" t="s">
        <v>4732</v>
      </c>
      <c r="H9233" s="42">
        <v>0</v>
      </c>
      <c r="I9233" s="42">
        <v>0</v>
      </c>
      <c r="J9233" s="42">
        <v>0</v>
      </c>
      <c r="K9233" s="42">
        <v>0</v>
      </c>
      <c r="N9233" s="43"/>
    </row>
    <row r="9234" spans="1:14" x14ac:dyDescent="0.3">
      <c r="A9234" s="10" t="s">
        <v>9</v>
      </c>
      <c r="B9234" s="10" t="s">
        <v>281</v>
      </c>
      <c r="C9234" s="10" t="s">
        <v>4779</v>
      </c>
      <c r="D9234" s="10" t="s">
        <v>6998</v>
      </c>
      <c r="E9234" s="11" t="s">
        <v>6999</v>
      </c>
      <c r="F9234" s="10" t="s">
        <v>4786</v>
      </c>
      <c r="G9234" s="11" t="s">
        <v>4787</v>
      </c>
      <c r="H9234" s="42">
        <v>0</v>
      </c>
      <c r="I9234" s="42">
        <v>0</v>
      </c>
      <c r="J9234" s="42">
        <v>0</v>
      </c>
      <c r="K9234" s="42">
        <v>0</v>
      </c>
      <c r="N9234" s="43"/>
    </row>
    <row r="9235" spans="1:14" x14ac:dyDescent="0.3">
      <c r="A9235" s="10" t="s">
        <v>9</v>
      </c>
      <c r="B9235" s="10" t="s">
        <v>281</v>
      </c>
      <c r="C9235" s="10" t="s">
        <v>4779</v>
      </c>
      <c r="D9235" s="10" t="s">
        <v>6998</v>
      </c>
      <c r="E9235" s="11" t="s">
        <v>6999</v>
      </c>
      <c r="F9235" s="10" t="s">
        <v>4739</v>
      </c>
      <c r="G9235" s="11" t="s">
        <v>4740</v>
      </c>
      <c r="H9235" s="42">
        <v>0</v>
      </c>
      <c r="I9235" s="42">
        <v>0</v>
      </c>
      <c r="J9235" s="42">
        <v>0</v>
      </c>
      <c r="K9235" s="42">
        <v>0</v>
      </c>
      <c r="N9235" s="43"/>
    </row>
    <row r="9236" spans="1:14" x14ac:dyDescent="0.3">
      <c r="A9236" s="10" t="s">
        <v>9</v>
      </c>
      <c r="B9236" s="10" t="s">
        <v>281</v>
      </c>
      <c r="C9236" s="10" t="s">
        <v>4779</v>
      </c>
      <c r="D9236" s="10" t="s">
        <v>6998</v>
      </c>
      <c r="E9236" s="11" t="s">
        <v>6999</v>
      </c>
      <c r="F9236" s="10" t="s">
        <v>4788</v>
      </c>
      <c r="G9236" s="11" t="s">
        <v>4789</v>
      </c>
      <c r="H9236" s="42">
        <v>0</v>
      </c>
      <c r="I9236" s="42">
        <v>0</v>
      </c>
      <c r="J9236" s="42">
        <v>0</v>
      </c>
      <c r="K9236" s="42">
        <v>0</v>
      </c>
      <c r="N9236" s="43"/>
    </row>
    <row r="9237" spans="1:14" x14ac:dyDescent="0.3">
      <c r="A9237" s="10" t="s">
        <v>9</v>
      </c>
      <c r="B9237" s="10" t="s">
        <v>281</v>
      </c>
      <c r="C9237" s="10" t="s">
        <v>4779</v>
      </c>
      <c r="D9237" s="10" t="s">
        <v>6998</v>
      </c>
      <c r="E9237" s="11" t="s">
        <v>6999</v>
      </c>
      <c r="F9237" s="10" t="s">
        <v>4741</v>
      </c>
      <c r="G9237" s="11" t="s">
        <v>4742</v>
      </c>
      <c r="H9237" s="42">
        <v>27726.912799999998</v>
      </c>
      <c r="I9237" s="42">
        <v>131.09092535644399</v>
      </c>
      <c r="J9237" s="42">
        <v>7552.3751909421298</v>
      </c>
      <c r="K9237" s="42">
        <v>7683.4661162985703</v>
      </c>
      <c r="N9237" s="43"/>
    </row>
    <row r="9238" spans="1:14" x14ac:dyDescent="0.3">
      <c r="A9238" s="10" t="s">
        <v>9</v>
      </c>
      <c r="B9238" s="10" t="s">
        <v>281</v>
      </c>
      <c r="C9238" s="10" t="s">
        <v>4779</v>
      </c>
      <c r="D9238" s="10" t="s">
        <v>6998</v>
      </c>
      <c r="E9238" s="11" t="s">
        <v>6999</v>
      </c>
      <c r="F9238" s="10" t="s">
        <v>5001</v>
      </c>
      <c r="G9238" s="11" t="s">
        <v>5002</v>
      </c>
      <c r="H9238" s="42">
        <v>38281.396099999998</v>
      </c>
      <c r="I9238" s="42">
        <v>180.99179200447301</v>
      </c>
      <c r="J9238" s="42">
        <v>10427.2505208275</v>
      </c>
      <c r="K9238" s="42">
        <v>10608.242312832001</v>
      </c>
      <c r="N9238" s="43"/>
    </row>
    <row r="9239" spans="1:14" x14ac:dyDescent="0.3">
      <c r="A9239" s="10" t="s">
        <v>9</v>
      </c>
      <c r="B9239" s="10" t="s">
        <v>281</v>
      </c>
      <c r="C9239" s="10" t="s">
        <v>11</v>
      </c>
      <c r="D9239" s="10" t="s">
        <v>282</v>
      </c>
      <c r="E9239" s="11" t="s">
        <v>3050</v>
      </c>
      <c r="F9239" s="10" t="s">
        <v>15</v>
      </c>
      <c r="G9239" s="11" t="s">
        <v>418</v>
      </c>
      <c r="H9239" s="42">
        <v>1335442.0259</v>
      </c>
      <c r="I9239" s="42">
        <v>8951.2671055021692</v>
      </c>
      <c r="J9239" s="42">
        <v>0</v>
      </c>
      <c r="K9239" s="42">
        <v>8951.2671055021692</v>
      </c>
      <c r="N9239" s="43"/>
    </row>
    <row r="9240" spans="1:14" x14ac:dyDescent="0.3">
      <c r="A9240" s="10" t="s">
        <v>9</v>
      </c>
      <c r="B9240" s="10" t="s">
        <v>281</v>
      </c>
      <c r="C9240" s="10" t="s">
        <v>11</v>
      </c>
      <c r="D9240" s="10" t="s">
        <v>282</v>
      </c>
      <c r="E9240" s="11" t="s">
        <v>3050</v>
      </c>
      <c r="F9240" s="10" t="s">
        <v>16</v>
      </c>
      <c r="G9240" s="11" t="s">
        <v>426</v>
      </c>
      <c r="H9240" s="42">
        <v>151270.71549999999</v>
      </c>
      <c r="I9240" s="42">
        <v>1013.94486112809</v>
      </c>
      <c r="J9240" s="42">
        <v>0</v>
      </c>
      <c r="K9240" s="42">
        <v>1013.94486112809</v>
      </c>
      <c r="N9240" s="43"/>
    </row>
    <row r="9241" spans="1:14" x14ac:dyDescent="0.3">
      <c r="A9241" s="10" t="s">
        <v>9</v>
      </c>
      <c r="B9241" s="10" t="s">
        <v>281</v>
      </c>
      <c r="C9241" s="10" t="s">
        <v>11</v>
      </c>
      <c r="D9241" s="10" t="s">
        <v>282</v>
      </c>
      <c r="E9241" s="11" t="s">
        <v>3050</v>
      </c>
      <c r="F9241" s="10" t="s">
        <v>17</v>
      </c>
      <c r="G9241" s="11" t="s">
        <v>4798</v>
      </c>
      <c r="H9241" s="42">
        <v>0</v>
      </c>
      <c r="I9241" s="42">
        <v>0</v>
      </c>
      <c r="J9241" s="42">
        <v>0</v>
      </c>
      <c r="K9241" s="42">
        <v>0</v>
      </c>
      <c r="N9241" s="43"/>
    </row>
    <row r="9242" spans="1:14" x14ac:dyDescent="0.3">
      <c r="A9242" s="10" t="s">
        <v>9</v>
      </c>
      <c r="B9242" s="10" t="s">
        <v>281</v>
      </c>
      <c r="C9242" s="10" t="s">
        <v>11</v>
      </c>
      <c r="D9242" s="10" t="s">
        <v>282</v>
      </c>
      <c r="E9242" s="11" t="s">
        <v>3050</v>
      </c>
      <c r="F9242" s="10" t="s">
        <v>18</v>
      </c>
      <c r="G9242" s="11" t="s">
        <v>4799</v>
      </c>
      <c r="H9242" s="42">
        <v>1154822.7792</v>
      </c>
      <c r="I9242" s="42">
        <v>7740.6034520266203</v>
      </c>
      <c r="J9242" s="42">
        <v>315763.69767249399</v>
      </c>
      <c r="K9242" s="42">
        <v>323504.30112452002</v>
      </c>
      <c r="N9242" s="43"/>
    </row>
    <row r="9243" spans="1:14" x14ac:dyDescent="0.3">
      <c r="A9243" s="10" t="s">
        <v>9</v>
      </c>
      <c r="B9243" s="10" t="s">
        <v>281</v>
      </c>
      <c r="C9243" s="10" t="s">
        <v>11</v>
      </c>
      <c r="D9243" s="10" t="s">
        <v>283</v>
      </c>
      <c r="E9243" s="11" t="s">
        <v>3051</v>
      </c>
      <c r="F9243" s="10" t="s">
        <v>13</v>
      </c>
      <c r="G9243" s="11" t="s">
        <v>415</v>
      </c>
      <c r="H9243" s="42">
        <v>0</v>
      </c>
      <c r="I9243" s="42">
        <v>0</v>
      </c>
      <c r="J9243" s="42">
        <v>0</v>
      </c>
      <c r="K9243" s="42">
        <v>0</v>
      </c>
      <c r="N9243" s="43"/>
    </row>
    <row r="9244" spans="1:14" x14ac:dyDescent="0.3">
      <c r="A9244" s="10" t="s">
        <v>9</v>
      </c>
      <c r="B9244" s="10" t="s">
        <v>281</v>
      </c>
      <c r="C9244" s="10" t="s">
        <v>11</v>
      </c>
      <c r="D9244" s="10" t="s">
        <v>283</v>
      </c>
      <c r="E9244" s="11" t="s">
        <v>3051</v>
      </c>
      <c r="F9244" s="10" t="s">
        <v>15</v>
      </c>
      <c r="G9244" s="11" t="s">
        <v>418</v>
      </c>
      <c r="H9244" s="42">
        <v>2298817.8843999999</v>
      </c>
      <c r="I9244" s="42">
        <v>16494.270081476199</v>
      </c>
      <c r="J9244" s="42">
        <v>0</v>
      </c>
      <c r="K9244" s="42">
        <v>16494.270081476199</v>
      </c>
      <c r="N9244" s="43"/>
    </row>
    <row r="9245" spans="1:14" x14ac:dyDescent="0.3">
      <c r="A9245" s="10" t="s">
        <v>9</v>
      </c>
      <c r="B9245" s="10" t="s">
        <v>281</v>
      </c>
      <c r="C9245" s="10" t="s">
        <v>11</v>
      </c>
      <c r="D9245" s="10" t="s">
        <v>283</v>
      </c>
      <c r="E9245" s="11" t="s">
        <v>3051</v>
      </c>
      <c r="F9245" s="10" t="s">
        <v>17</v>
      </c>
      <c r="G9245" s="11" t="s">
        <v>4798</v>
      </c>
      <c r="H9245" s="42">
        <v>0</v>
      </c>
      <c r="I9245" s="42">
        <v>0</v>
      </c>
      <c r="J9245" s="42">
        <v>0</v>
      </c>
      <c r="K9245" s="42">
        <v>0</v>
      </c>
      <c r="N9245" s="43"/>
    </row>
    <row r="9246" spans="1:14" x14ac:dyDescent="0.3">
      <c r="A9246" s="10" t="s">
        <v>9</v>
      </c>
      <c r="B9246" s="10" t="s">
        <v>281</v>
      </c>
      <c r="C9246" s="10" t="s">
        <v>11</v>
      </c>
      <c r="D9246" s="10" t="s">
        <v>283</v>
      </c>
      <c r="E9246" s="11" t="s">
        <v>3051</v>
      </c>
      <c r="F9246" s="10" t="s">
        <v>18</v>
      </c>
      <c r="G9246" s="11" t="s">
        <v>4799</v>
      </c>
      <c r="H9246" s="42">
        <v>4332183.3573000003</v>
      </c>
      <c r="I9246" s="42">
        <v>31083.8900380706</v>
      </c>
      <c r="J9246" s="42">
        <v>222295.632743925</v>
      </c>
      <c r="K9246" s="42">
        <v>253379.522781996</v>
      </c>
      <c r="N9246" s="43"/>
    </row>
    <row r="9247" spans="1:14" x14ac:dyDescent="0.3">
      <c r="A9247" s="10" t="s">
        <v>9</v>
      </c>
      <c r="B9247" s="10" t="s">
        <v>281</v>
      </c>
      <c r="C9247" s="10" t="s">
        <v>4800</v>
      </c>
      <c r="D9247" s="10" t="s">
        <v>7000</v>
      </c>
      <c r="E9247" s="11" t="s">
        <v>7001</v>
      </c>
      <c r="F9247" s="10" t="s">
        <v>416</v>
      </c>
      <c r="G9247" s="11" t="s">
        <v>417</v>
      </c>
      <c r="H9247" s="42">
        <v>605322.51260000002</v>
      </c>
      <c r="I9247" s="42">
        <v>4279.9739111127201</v>
      </c>
      <c r="J9247" s="42">
        <v>31818.295789698401</v>
      </c>
      <c r="K9247" s="42">
        <v>36098.269700811099</v>
      </c>
      <c r="N9247" s="43"/>
    </row>
    <row r="9248" spans="1:14" x14ac:dyDescent="0.3">
      <c r="A9248" s="10" t="s">
        <v>9</v>
      </c>
      <c r="B9248" s="10" t="s">
        <v>281</v>
      </c>
      <c r="C9248" s="10" t="s">
        <v>4806</v>
      </c>
      <c r="D9248" s="10" t="s">
        <v>5565</v>
      </c>
      <c r="E9248" s="11" t="s">
        <v>5566</v>
      </c>
      <c r="F9248" s="10" t="s">
        <v>4809</v>
      </c>
      <c r="G9248" s="11" t="s">
        <v>4810</v>
      </c>
      <c r="H9248" s="42">
        <v>112124.8207</v>
      </c>
      <c r="I9248" s="42">
        <v>792.78615625116697</v>
      </c>
      <c r="J9248" s="42">
        <v>5893.75191098293</v>
      </c>
      <c r="K9248" s="42">
        <v>6686.5380672340998</v>
      </c>
      <c r="N9248" s="43"/>
    </row>
    <row r="9249" spans="1:14" x14ac:dyDescent="0.3">
      <c r="A9249" s="10" t="s">
        <v>9</v>
      </c>
      <c r="B9249" s="10" t="s">
        <v>284</v>
      </c>
      <c r="C9249" s="10" t="s">
        <v>4722</v>
      </c>
      <c r="D9249" s="10" t="s">
        <v>4723</v>
      </c>
      <c r="E9249" s="11" t="s">
        <v>7002</v>
      </c>
      <c r="F9249" s="10" t="s">
        <v>416</v>
      </c>
      <c r="G9249" s="11" t="s">
        <v>417</v>
      </c>
      <c r="H9249" s="42">
        <v>6760798.3585000001</v>
      </c>
      <c r="I9249" s="42">
        <v>18219.5891817097</v>
      </c>
      <c r="J9249" s="42">
        <v>281988.67481233302</v>
      </c>
      <c r="K9249" s="42">
        <v>300208.26399404299</v>
      </c>
      <c r="N9249" s="43"/>
    </row>
    <row r="9250" spans="1:14" x14ac:dyDescent="0.3">
      <c r="A9250" s="10" t="s">
        <v>9</v>
      </c>
      <c r="B9250" s="10" t="s">
        <v>284</v>
      </c>
      <c r="C9250" s="10" t="s">
        <v>4722</v>
      </c>
      <c r="D9250" s="10" t="s">
        <v>4723</v>
      </c>
      <c r="E9250" s="11" t="s">
        <v>7002</v>
      </c>
      <c r="F9250" s="10" t="s">
        <v>4725</v>
      </c>
      <c r="G9250" s="11" t="s">
        <v>4726</v>
      </c>
      <c r="H9250" s="42">
        <v>233700.78140000001</v>
      </c>
      <c r="I9250" s="42">
        <v>629.79725174206101</v>
      </c>
      <c r="J9250" s="42">
        <v>9747.5135497280098</v>
      </c>
      <c r="K9250" s="42">
        <v>10377.310801470099</v>
      </c>
      <c r="N9250" s="43"/>
    </row>
    <row r="9251" spans="1:14" x14ac:dyDescent="0.3">
      <c r="A9251" s="10" t="s">
        <v>9</v>
      </c>
      <c r="B9251" s="10" t="s">
        <v>284</v>
      </c>
      <c r="C9251" s="10" t="s">
        <v>4722</v>
      </c>
      <c r="D9251" s="10" t="s">
        <v>4723</v>
      </c>
      <c r="E9251" s="11" t="s">
        <v>7002</v>
      </c>
      <c r="F9251" s="10" t="s">
        <v>4729</v>
      </c>
      <c r="G9251" s="11" t="s">
        <v>4730</v>
      </c>
      <c r="H9251" s="42">
        <v>0</v>
      </c>
      <c r="I9251" s="42">
        <v>0</v>
      </c>
      <c r="J9251" s="42">
        <v>0</v>
      </c>
      <c r="K9251" s="42">
        <v>0</v>
      </c>
      <c r="N9251" s="43"/>
    </row>
    <row r="9252" spans="1:14" x14ac:dyDescent="0.3">
      <c r="A9252" s="10" t="s">
        <v>9</v>
      </c>
      <c r="B9252" s="10" t="s">
        <v>284</v>
      </c>
      <c r="C9252" s="10" t="s">
        <v>4722</v>
      </c>
      <c r="D9252" s="10" t="s">
        <v>4723</v>
      </c>
      <c r="E9252" s="11" t="s">
        <v>7002</v>
      </c>
      <c r="F9252" s="10" t="s">
        <v>4731</v>
      </c>
      <c r="G9252" s="11" t="s">
        <v>4732</v>
      </c>
      <c r="H9252" s="42">
        <v>0</v>
      </c>
      <c r="I9252" s="42">
        <v>0</v>
      </c>
      <c r="J9252" s="42">
        <v>0</v>
      </c>
      <c r="K9252" s="42">
        <v>0</v>
      </c>
      <c r="N9252" s="43"/>
    </row>
    <row r="9253" spans="1:14" x14ac:dyDescent="0.3">
      <c r="A9253" s="10" t="s">
        <v>9</v>
      </c>
      <c r="B9253" s="10" t="s">
        <v>284</v>
      </c>
      <c r="C9253" s="10" t="s">
        <v>4722</v>
      </c>
      <c r="D9253" s="10" t="s">
        <v>4723</v>
      </c>
      <c r="E9253" s="11" t="s">
        <v>7002</v>
      </c>
      <c r="F9253" s="10" t="s">
        <v>4733</v>
      </c>
      <c r="G9253" s="11" t="s">
        <v>4734</v>
      </c>
      <c r="H9253" s="42">
        <v>552383.66500000004</v>
      </c>
      <c r="I9253" s="42">
        <v>1488.6116859357801</v>
      </c>
      <c r="J9253" s="42">
        <v>23039.5774811753</v>
      </c>
      <c r="K9253" s="42">
        <v>24528.189167111101</v>
      </c>
      <c r="N9253" s="43"/>
    </row>
    <row r="9254" spans="1:14" x14ac:dyDescent="0.3">
      <c r="A9254" s="10" t="s">
        <v>9</v>
      </c>
      <c r="B9254" s="10" t="s">
        <v>284</v>
      </c>
      <c r="C9254" s="10" t="s">
        <v>4722</v>
      </c>
      <c r="D9254" s="10" t="s">
        <v>4723</v>
      </c>
      <c r="E9254" s="11" t="s">
        <v>7002</v>
      </c>
      <c r="F9254" s="10" t="s">
        <v>4735</v>
      </c>
      <c r="G9254" s="11" t="s">
        <v>4736</v>
      </c>
      <c r="H9254" s="42">
        <v>462680.33429999999</v>
      </c>
      <c r="I9254" s="42">
        <v>1246.8713266812499</v>
      </c>
      <c r="J9254" s="42">
        <v>19298.107633804899</v>
      </c>
      <c r="K9254" s="42">
        <v>20544.978960486202</v>
      </c>
      <c r="N9254" s="43"/>
    </row>
    <row r="9255" spans="1:14" x14ac:dyDescent="0.3">
      <c r="A9255" s="10" t="s">
        <v>9</v>
      </c>
      <c r="B9255" s="10" t="s">
        <v>284</v>
      </c>
      <c r="C9255" s="10" t="s">
        <v>4722</v>
      </c>
      <c r="D9255" s="10" t="s">
        <v>4723</v>
      </c>
      <c r="E9255" s="11" t="s">
        <v>7002</v>
      </c>
      <c r="F9255" s="10" t="s">
        <v>4741</v>
      </c>
      <c r="G9255" s="11" t="s">
        <v>4742</v>
      </c>
      <c r="H9255" s="42">
        <v>786084.44620000001</v>
      </c>
      <c r="I9255" s="42">
        <v>2118.4089376778402</v>
      </c>
      <c r="J9255" s="42">
        <v>32787.091030903299</v>
      </c>
      <c r="K9255" s="42">
        <v>34905.499968581098</v>
      </c>
      <c r="N9255" s="43"/>
    </row>
    <row r="9256" spans="1:14" x14ac:dyDescent="0.3">
      <c r="A9256" s="10" t="s">
        <v>9</v>
      </c>
      <c r="B9256" s="10" t="s">
        <v>284</v>
      </c>
      <c r="C9256" s="10" t="s">
        <v>4743</v>
      </c>
      <c r="D9256" s="10" t="s">
        <v>4744</v>
      </c>
      <c r="E9256" s="11" t="s">
        <v>7003</v>
      </c>
      <c r="F9256" s="10" t="s">
        <v>13</v>
      </c>
      <c r="G9256" s="11" t="s">
        <v>415</v>
      </c>
      <c r="H9256" s="42">
        <v>0</v>
      </c>
      <c r="I9256" s="42">
        <v>0</v>
      </c>
      <c r="J9256" s="42">
        <v>0</v>
      </c>
      <c r="K9256" s="42">
        <v>0</v>
      </c>
      <c r="N9256" s="43"/>
    </row>
    <row r="9257" spans="1:14" x14ac:dyDescent="0.3">
      <c r="A9257" s="10" t="s">
        <v>9</v>
      </c>
      <c r="B9257" s="10" t="s">
        <v>284</v>
      </c>
      <c r="C9257" s="10" t="s">
        <v>4743</v>
      </c>
      <c r="D9257" s="10" t="s">
        <v>4744</v>
      </c>
      <c r="E9257" s="11" t="s">
        <v>7003</v>
      </c>
      <c r="F9257" s="10" t="s">
        <v>416</v>
      </c>
      <c r="G9257" s="11" t="s">
        <v>417</v>
      </c>
      <c r="H9257" s="42">
        <v>27485.116600000001</v>
      </c>
      <c r="I9257" s="42">
        <v>65.794223813873998</v>
      </c>
      <c r="J9257" s="42">
        <v>2447.1255846929498</v>
      </c>
      <c r="K9257" s="42">
        <v>2512.9198085068201</v>
      </c>
      <c r="N9257" s="43"/>
    </row>
    <row r="9258" spans="1:14" x14ac:dyDescent="0.3">
      <c r="A9258" s="10" t="s">
        <v>9</v>
      </c>
      <c r="B9258" s="10" t="s">
        <v>284</v>
      </c>
      <c r="C9258" s="10" t="s">
        <v>4743</v>
      </c>
      <c r="D9258" s="10" t="s">
        <v>4744</v>
      </c>
      <c r="E9258" s="11" t="s">
        <v>7003</v>
      </c>
      <c r="F9258" s="10" t="s">
        <v>4746</v>
      </c>
      <c r="G9258" s="11" t="s">
        <v>4747</v>
      </c>
      <c r="H9258" s="42">
        <v>35067.217700000001</v>
      </c>
      <c r="I9258" s="42">
        <v>83.944354521149606</v>
      </c>
      <c r="J9258" s="42">
        <v>3122.1947115048001</v>
      </c>
      <c r="K9258" s="42">
        <v>3206.1390660259499</v>
      </c>
      <c r="N9258" s="43"/>
    </row>
    <row r="9259" spans="1:14" x14ac:dyDescent="0.3">
      <c r="A9259" s="10" t="s">
        <v>9</v>
      </c>
      <c r="B9259" s="10" t="s">
        <v>284</v>
      </c>
      <c r="C9259" s="10" t="s">
        <v>4743</v>
      </c>
      <c r="D9259" s="10" t="s">
        <v>4744</v>
      </c>
      <c r="E9259" s="11" t="s">
        <v>7003</v>
      </c>
      <c r="F9259" s="10" t="s">
        <v>4748</v>
      </c>
      <c r="G9259" s="11" t="s">
        <v>4749</v>
      </c>
      <c r="H9259" s="42">
        <v>39388.8361</v>
      </c>
      <c r="I9259" s="42">
        <v>121.36940494590399</v>
      </c>
      <c r="J9259" s="42">
        <v>0</v>
      </c>
      <c r="K9259" s="42">
        <v>121.36940494590399</v>
      </c>
      <c r="N9259" s="43"/>
    </row>
    <row r="9260" spans="1:14" x14ac:dyDescent="0.3">
      <c r="A9260" s="10" t="s">
        <v>9</v>
      </c>
      <c r="B9260" s="10" t="s">
        <v>284</v>
      </c>
      <c r="C9260" s="10" t="s">
        <v>4743</v>
      </c>
      <c r="D9260" s="10" t="s">
        <v>4750</v>
      </c>
      <c r="E9260" s="11" t="s">
        <v>5753</v>
      </c>
      <c r="F9260" s="10" t="s">
        <v>416</v>
      </c>
      <c r="G9260" s="11" t="s">
        <v>417</v>
      </c>
      <c r="H9260" s="42">
        <v>40147.374199999998</v>
      </c>
      <c r="I9260" s="42">
        <v>131.21910618668201</v>
      </c>
      <c r="J9260" s="42">
        <v>71.872072030141894</v>
      </c>
      <c r="K9260" s="42">
        <v>203.09117821682401</v>
      </c>
      <c r="N9260" s="43"/>
    </row>
    <row r="9261" spans="1:14" x14ac:dyDescent="0.3">
      <c r="A9261" s="10" t="s">
        <v>9</v>
      </c>
      <c r="B9261" s="10" t="s">
        <v>284</v>
      </c>
      <c r="C9261" s="10" t="s">
        <v>4743</v>
      </c>
      <c r="D9261" s="10" t="s">
        <v>4750</v>
      </c>
      <c r="E9261" s="11" t="s">
        <v>5753</v>
      </c>
      <c r="F9261" s="10" t="s">
        <v>4746</v>
      </c>
      <c r="G9261" s="11" t="s">
        <v>4747</v>
      </c>
      <c r="H9261" s="42">
        <v>0</v>
      </c>
      <c r="I9261" s="42">
        <v>0</v>
      </c>
      <c r="J9261" s="42">
        <v>0</v>
      </c>
      <c r="K9261" s="42">
        <v>0</v>
      </c>
      <c r="N9261" s="43"/>
    </row>
    <row r="9262" spans="1:14" x14ac:dyDescent="0.3">
      <c r="A9262" s="10" t="s">
        <v>9</v>
      </c>
      <c r="B9262" s="10" t="s">
        <v>284</v>
      </c>
      <c r="C9262" s="10" t="s">
        <v>4743</v>
      </c>
      <c r="D9262" s="10" t="s">
        <v>4750</v>
      </c>
      <c r="E9262" s="11" t="s">
        <v>5753</v>
      </c>
      <c r="F9262" s="10" t="s">
        <v>4748</v>
      </c>
      <c r="G9262" s="11" t="s">
        <v>4749</v>
      </c>
      <c r="H9262" s="42">
        <v>25682.838599999999</v>
      </c>
      <c r="I9262" s="42">
        <v>77.494964293289996</v>
      </c>
      <c r="J9262" s="42">
        <v>0</v>
      </c>
      <c r="K9262" s="42">
        <v>77.494964293289996</v>
      </c>
      <c r="N9262" s="43"/>
    </row>
    <row r="9263" spans="1:14" x14ac:dyDescent="0.3">
      <c r="A9263" s="10" t="s">
        <v>9</v>
      </c>
      <c r="B9263" s="10" t="s">
        <v>284</v>
      </c>
      <c r="C9263" s="10" t="s">
        <v>4743</v>
      </c>
      <c r="D9263" s="10" t="s">
        <v>4750</v>
      </c>
      <c r="E9263" s="11" t="s">
        <v>5753</v>
      </c>
      <c r="F9263" s="10" t="s">
        <v>4760</v>
      </c>
      <c r="G9263" s="11" t="s">
        <v>4761</v>
      </c>
      <c r="H9263" s="42">
        <v>9384.1141000000007</v>
      </c>
      <c r="I9263" s="42">
        <v>28.315467722548298</v>
      </c>
      <c r="J9263" s="42">
        <v>0</v>
      </c>
      <c r="K9263" s="42">
        <v>28.315467722548298</v>
      </c>
      <c r="N9263" s="43"/>
    </row>
    <row r="9264" spans="1:14" x14ac:dyDescent="0.3">
      <c r="A9264" s="10" t="s">
        <v>9</v>
      </c>
      <c r="B9264" s="10" t="s">
        <v>284</v>
      </c>
      <c r="C9264" s="10" t="s">
        <v>4743</v>
      </c>
      <c r="D9264" s="10" t="s">
        <v>4750</v>
      </c>
      <c r="E9264" s="11" t="s">
        <v>5753</v>
      </c>
      <c r="F9264" s="10" t="s">
        <v>71</v>
      </c>
      <c r="G9264" s="11" t="s">
        <v>4778</v>
      </c>
      <c r="H9264" s="42">
        <v>0</v>
      </c>
      <c r="I9264" s="42">
        <v>0</v>
      </c>
      <c r="J9264" s="42">
        <v>0</v>
      </c>
      <c r="K9264" s="42">
        <v>0</v>
      </c>
      <c r="N9264" s="43"/>
    </row>
    <row r="9265" spans="1:14" x14ac:dyDescent="0.3">
      <c r="A9265" s="10" t="s">
        <v>9</v>
      </c>
      <c r="B9265" s="10" t="s">
        <v>284</v>
      </c>
      <c r="C9265" s="10" t="s">
        <v>4743</v>
      </c>
      <c r="D9265" s="10" t="s">
        <v>4752</v>
      </c>
      <c r="E9265" s="11" t="s">
        <v>6042</v>
      </c>
      <c r="F9265" s="10" t="s">
        <v>13</v>
      </c>
      <c r="G9265" s="11" t="s">
        <v>415</v>
      </c>
      <c r="H9265" s="42">
        <v>0</v>
      </c>
      <c r="I9265" s="42">
        <v>0</v>
      </c>
      <c r="J9265" s="42">
        <v>0</v>
      </c>
      <c r="K9265" s="42">
        <v>0</v>
      </c>
      <c r="N9265" s="43"/>
    </row>
    <row r="9266" spans="1:14" x14ac:dyDescent="0.3">
      <c r="A9266" s="10" t="s">
        <v>9</v>
      </c>
      <c r="B9266" s="10" t="s">
        <v>284</v>
      </c>
      <c r="C9266" s="10" t="s">
        <v>4743</v>
      </c>
      <c r="D9266" s="10" t="s">
        <v>4752</v>
      </c>
      <c r="E9266" s="11" t="s">
        <v>6042</v>
      </c>
      <c r="F9266" s="10" t="s">
        <v>416</v>
      </c>
      <c r="G9266" s="11" t="s">
        <v>417</v>
      </c>
      <c r="H9266" s="42">
        <v>11989.164000000001</v>
      </c>
      <c r="I9266" s="42">
        <v>30.9315548318895</v>
      </c>
      <c r="J9266" s="42">
        <v>69.881143517181698</v>
      </c>
      <c r="K9266" s="42">
        <v>100.812698349071</v>
      </c>
      <c r="N9266" s="43"/>
    </row>
    <row r="9267" spans="1:14" x14ac:dyDescent="0.3">
      <c r="A9267" s="10" t="s">
        <v>9</v>
      </c>
      <c r="B9267" s="10" t="s">
        <v>284</v>
      </c>
      <c r="C9267" s="10" t="s">
        <v>4743</v>
      </c>
      <c r="D9267" s="10" t="s">
        <v>4752</v>
      </c>
      <c r="E9267" s="11" t="s">
        <v>6042</v>
      </c>
      <c r="F9267" s="10" t="s">
        <v>4746</v>
      </c>
      <c r="G9267" s="11" t="s">
        <v>4747</v>
      </c>
      <c r="H9267" s="42">
        <v>987.34299999999996</v>
      </c>
      <c r="I9267" s="42">
        <v>2.5473045155673701</v>
      </c>
      <c r="J9267" s="42">
        <v>5.7549177014149597</v>
      </c>
      <c r="K9267" s="42">
        <v>8.3022222169823294</v>
      </c>
      <c r="N9267" s="43"/>
    </row>
    <row r="9268" spans="1:14" x14ac:dyDescent="0.3">
      <c r="A9268" s="10" t="s">
        <v>9</v>
      </c>
      <c r="B9268" s="10" t="s">
        <v>284</v>
      </c>
      <c r="C9268" s="10" t="s">
        <v>4743</v>
      </c>
      <c r="D9268" s="10" t="s">
        <v>4752</v>
      </c>
      <c r="E9268" s="11" t="s">
        <v>6042</v>
      </c>
      <c r="F9268" s="10" t="s">
        <v>4748</v>
      </c>
      <c r="G9268" s="11" t="s">
        <v>4749</v>
      </c>
      <c r="H9268" s="42">
        <v>57730.644500000002</v>
      </c>
      <c r="I9268" s="42">
        <v>122.33878465628599</v>
      </c>
      <c r="J9268" s="42">
        <v>0</v>
      </c>
      <c r="K9268" s="42">
        <v>122.33878465628599</v>
      </c>
      <c r="N9268" s="43"/>
    </row>
    <row r="9269" spans="1:14" x14ac:dyDescent="0.3">
      <c r="A9269" s="10" t="s">
        <v>9</v>
      </c>
      <c r="B9269" s="10" t="s">
        <v>284</v>
      </c>
      <c r="C9269" s="10" t="s">
        <v>4743</v>
      </c>
      <c r="D9269" s="10" t="s">
        <v>4752</v>
      </c>
      <c r="E9269" s="11" t="s">
        <v>6042</v>
      </c>
      <c r="F9269" s="10" t="s">
        <v>4760</v>
      </c>
      <c r="G9269" s="11" t="s">
        <v>4761</v>
      </c>
      <c r="H9269" s="42">
        <v>23945.918900000001</v>
      </c>
      <c r="I9269" s="42">
        <v>50.744533485251303</v>
      </c>
      <c r="J9269" s="42">
        <v>0</v>
      </c>
      <c r="K9269" s="42">
        <v>50.744533485251303</v>
      </c>
      <c r="N9269" s="43"/>
    </row>
    <row r="9270" spans="1:14" x14ac:dyDescent="0.3">
      <c r="A9270" s="10" t="s">
        <v>9</v>
      </c>
      <c r="B9270" s="10" t="s">
        <v>284</v>
      </c>
      <c r="C9270" s="10" t="s">
        <v>4743</v>
      </c>
      <c r="D9270" s="10" t="s">
        <v>4752</v>
      </c>
      <c r="E9270" s="11" t="s">
        <v>6042</v>
      </c>
      <c r="F9270" s="10" t="s">
        <v>71</v>
      </c>
      <c r="G9270" s="11" t="s">
        <v>4778</v>
      </c>
      <c r="H9270" s="42">
        <v>0</v>
      </c>
      <c r="I9270" s="42">
        <v>0</v>
      </c>
      <c r="J9270" s="42">
        <v>0</v>
      </c>
      <c r="K9270" s="42">
        <v>0</v>
      </c>
      <c r="N9270" s="43"/>
    </row>
    <row r="9271" spans="1:14" x14ac:dyDescent="0.3">
      <c r="A9271" s="10" t="s">
        <v>9</v>
      </c>
      <c r="B9271" s="10" t="s">
        <v>284</v>
      </c>
      <c r="C9271" s="10" t="s">
        <v>4743</v>
      </c>
      <c r="D9271" s="10" t="s">
        <v>4756</v>
      </c>
      <c r="E9271" s="11" t="s">
        <v>7004</v>
      </c>
      <c r="F9271" s="10" t="s">
        <v>416</v>
      </c>
      <c r="G9271" s="11" t="s">
        <v>417</v>
      </c>
      <c r="H9271" s="42">
        <v>13771.421700000001</v>
      </c>
      <c r="I9271" s="42">
        <v>45.792900625911003</v>
      </c>
      <c r="J9271" s="42">
        <v>0</v>
      </c>
      <c r="K9271" s="42">
        <v>45.792900625911003</v>
      </c>
      <c r="N9271" s="43"/>
    </row>
    <row r="9272" spans="1:14" x14ac:dyDescent="0.3">
      <c r="A9272" s="10" t="s">
        <v>9</v>
      </c>
      <c r="B9272" s="10" t="s">
        <v>284</v>
      </c>
      <c r="C9272" s="10" t="s">
        <v>4743</v>
      </c>
      <c r="D9272" s="10" t="s">
        <v>4756</v>
      </c>
      <c r="E9272" s="11" t="s">
        <v>7004</v>
      </c>
      <c r="F9272" s="10" t="s">
        <v>4746</v>
      </c>
      <c r="G9272" s="11" t="s">
        <v>4747</v>
      </c>
      <c r="H9272" s="42">
        <v>3961.6419000000001</v>
      </c>
      <c r="I9272" s="42">
        <v>13.1733001800566</v>
      </c>
      <c r="J9272" s="42">
        <v>0</v>
      </c>
      <c r="K9272" s="42">
        <v>13.1733001800566</v>
      </c>
      <c r="N9272" s="43"/>
    </row>
    <row r="9273" spans="1:14" x14ac:dyDescent="0.3">
      <c r="A9273" s="10" t="s">
        <v>9</v>
      </c>
      <c r="B9273" s="10" t="s">
        <v>284</v>
      </c>
      <c r="C9273" s="10" t="s">
        <v>4743</v>
      </c>
      <c r="D9273" s="10" t="s">
        <v>4756</v>
      </c>
      <c r="E9273" s="11" t="s">
        <v>7004</v>
      </c>
      <c r="F9273" s="10" t="s">
        <v>4748</v>
      </c>
      <c r="G9273" s="11" t="s">
        <v>4749</v>
      </c>
      <c r="H9273" s="42">
        <v>10470.0535</v>
      </c>
      <c r="I9273" s="42">
        <v>34.815150475863803</v>
      </c>
      <c r="J9273" s="42">
        <v>0</v>
      </c>
      <c r="K9273" s="42">
        <v>34.815150475863803</v>
      </c>
      <c r="N9273" s="43"/>
    </row>
    <row r="9274" spans="1:14" x14ac:dyDescent="0.3">
      <c r="A9274" s="10" t="s">
        <v>9</v>
      </c>
      <c r="B9274" s="10" t="s">
        <v>284</v>
      </c>
      <c r="C9274" s="10" t="s">
        <v>4743</v>
      </c>
      <c r="D9274" s="10" t="s">
        <v>4758</v>
      </c>
      <c r="E9274" s="11" t="s">
        <v>4826</v>
      </c>
      <c r="F9274" s="10" t="s">
        <v>416</v>
      </c>
      <c r="G9274" s="11" t="s">
        <v>417</v>
      </c>
      <c r="H9274" s="42">
        <v>14408.618700000001</v>
      </c>
      <c r="I9274" s="42">
        <v>33.5465333221279</v>
      </c>
      <c r="J9274" s="42">
        <v>413.24022735819</v>
      </c>
      <c r="K9274" s="42">
        <v>446.78676068031803</v>
      </c>
      <c r="N9274" s="43"/>
    </row>
    <row r="9275" spans="1:14" x14ac:dyDescent="0.3">
      <c r="A9275" s="10" t="s">
        <v>9</v>
      </c>
      <c r="B9275" s="10" t="s">
        <v>284</v>
      </c>
      <c r="C9275" s="10" t="s">
        <v>4743</v>
      </c>
      <c r="D9275" s="10" t="s">
        <v>4758</v>
      </c>
      <c r="E9275" s="11" t="s">
        <v>4826</v>
      </c>
      <c r="F9275" s="10" t="s">
        <v>4746</v>
      </c>
      <c r="G9275" s="11" t="s">
        <v>4747</v>
      </c>
      <c r="H9275" s="42">
        <v>0</v>
      </c>
      <c r="I9275" s="42">
        <v>0</v>
      </c>
      <c r="J9275" s="42">
        <v>0</v>
      </c>
      <c r="K9275" s="42">
        <v>0</v>
      </c>
      <c r="N9275" s="43"/>
    </row>
    <row r="9276" spans="1:14" x14ac:dyDescent="0.3">
      <c r="A9276" s="10" t="s">
        <v>9</v>
      </c>
      <c r="B9276" s="10" t="s">
        <v>284</v>
      </c>
      <c r="C9276" s="10" t="s">
        <v>4743</v>
      </c>
      <c r="D9276" s="10" t="s">
        <v>4758</v>
      </c>
      <c r="E9276" s="11" t="s">
        <v>4826</v>
      </c>
      <c r="F9276" s="10" t="s">
        <v>4748</v>
      </c>
      <c r="G9276" s="11" t="s">
        <v>4749</v>
      </c>
      <c r="H9276" s="42">
        <v>11138.6194</v>
      </c>
      <c r="I9276" s="42">
        <v>28.057100596688802</v>
      </c>
      <c r="J9276" s="42">
        <v>0</v>
      </c>
      <c r="K9276" s="42">
        <v>28.057100596688802</v>
      </c>
      <c r="N9276" s="43"/>
    </row>
    <row r="9277" spans="1:14" x14ac:dyDescent="0.3">
      <c r="A9277" s="10" t="s">
        <v>9</v>
      </c>
      <c r="B9277" s="10" t="s">
        <v>284</v>
      </c>
      <c r="C9277" s="10" t="s">
        <v>4743</v>
      </c>
      <c r="D9277" s="10" t="s">
        <v>4758</v>
      </c>
      <c r="E9277" s="11" t="s">
        <v>4826</v>
      </c>
      <c r="F9277" s="10" t="s">
        <v>4760</v>
      </c>
      <c r="G9277" s="11" t="s">
        <v>4761</v>
      </c>
      <c r="H9277" s="42">
        <v>40316.9594</v>
      </c>
      <c r="I9277" s="42">
        <v>101.554505420624</v>
      </c>
      <c r="J9277" s="42">
        <v>0</v>
      </c>
      <c r="K9277" s="42">
        <v>101.554505420624</v>
      </c>
      <c r="N9277" s="43"/>
    </row>
    <row r="9278" spans="1:14" x14ac:dyDescent="0.3">
      <c r="A9278" s="10" t="s">
        <v>9</v>
      </c>
      <c r="B9278" s="10" t="s">
        <v>284</v>
      </c>
      <c r="C9278" s="10" t="s">
        <v>4743</v>
      </c>
      <c r="D9278" s="10" t="s">
        <v>4762</v>
      </c>
      <c r="E9278" s="11" t="s">
        <v>5045</v>
      </c>
      <c r="F9278" s="10" t="s">
        <v>13</v>
      </c>
      <c r="G9278" s="11" t="s">
        <v>415</v>
      </c>
      <c r="H9278" s="42">
        <v>0</v>
      </c>
      <c r="I9278" s="42">
        <v>0</v>
      </c>
      <c r="J9278" s="42">
        <v>0</v>
      </c>
      <c r="K9278" s="42">
        <v>0</v>
      </c>
      <c r="N9278" s="43"/>
    </row>
    <row r="9279" spans="1:14" x14ac:dyDescent="0.3">
      <c r="A9279" s="10" t="s">
        <v>9</v>
      </c>
      <c r="B9279" s="10" t="s">
        <v>284</v>
      </c>
      <c r="C9279" s="10" t="s">
        <v>4743</v>
      </c>
      <c r="D9279" s="10" t="s">
        <v>4762</v>
      </c>
      <c r="E9279" s="11" t="s">
        <v>5045</v>
      </c>
      <c r="F9279" s="10" t="s">
        <v>416</v>
      </c>
      <c r="G9279" s="11" t="s">
        <v>417</v>
      </c>
      <c r="H9279" s="42">
        <v>10750.4362</v>
      </c>
      <c r="I9279" s="42">
        <v>49.871169457468199</v>
      </c>
      <c r="J9279" s="42">
        <v>0</v>
      </c>
      <c r="K9279" s="42">
        <v>49.871169457468199</v>
      </c>
      <c r="N9279" s="43"/>
    </row>
    <row r="9280" spans="1:14" x14ac:dyDescent="0.3">
      <c r="A9280" s="10" t="s">
        <v>9</v>
      </c>
      <c r="B9280" s="10" t="s">
        <v>284</v>
      </c>
      <c r="C9280" s="10" t="s">
        <v>4743</v>
      </c>
      <c r="D9280" s="10" t="s">
        <v>4762</v>
      </c>
      <c r="E9280" s="11" t="s">
        <v>5045</v>
      </c>
      <c r="F9280" s="10" t="s">
        <v>4746</v>
      </c>
      <c r="G9280" s="11" t="s">
        <v>4747</v>
      </c>
      <c r="H9280" s="42">
        <v>8568.0167999999994</v>
      </c>
      <c r="I9280" s="42">
        <v>39.746947086403203</v>
      </c>
      <c r="J9280" s="42">
        <v>0</v>
      </c>
      <c r="K9280" s="42">
        <v>39.746947086403203</v>
      </c>
      <c r="N9280" s="43"/>
    </row>
    <row r="9281" spans="1:14" x14ac:dyDescent="0.3">
      <c r="A9281" s="10" t="s">
        <v>9</v>
      </c>
      <c r="B9281" s="10" t="s">
        <v>284</v>
      </c>
      <c r="C9281" s="10" t="s">
        <v>4743</v>
      </c>
      <c r="D9281" s="10" t="s">
        <v>4762</v>
      </c>
      <c r="E9281" s="11" t="s">
        <v>5045</v>
      </c>
      <c r="F9281" s="10" t="s">
        <v>4748</v>
      </c>
      <c r="G9281" s="11" t="s">
        <v>4749</v>
      </c>
      <c r="H9281" s="42">
        <v>9214.6596000000009</v>
      </c>
      <c r="I9281" s="42">
        <v>42.746716677829902</v>
      </c>
      <c r="J9281" s="42">
        <v>0</v>
      </c>
      <c r="K9281" s="42">
        <v>42.746716677829902</v>
      </c>
      <c r="N9281" s="43"/>
    </row>
    <row r="9282" spans="1:14" x14ac:dyDescent="0.3">
      <c r="A9282" s="10" t="s">
        <v>9</v>
      </c>
      <c r="B9282" s="10" t="s">
        <v>284</v>
      </c>
      <c r="C9282" s="10" t="s">
        <v>4743</v>
      </c>
      <c r="D9282" s="10" t="s">
        <v>4766</v>
      </c>
      <c r="E9282" s="11" t="s">
        <v>4830</v>
      </c>
      <c r="F9282" s="10" t="s">
        <v>13</v>
      </c>
      <c r="G9282" s="11" t="s">
        <v>415</v>
      </c>
      <c r="H9282" s="42">
        <v>0</v>
      </c>
      <c r="I9282" s="42">
        <v>0</v>
      </c>
      <c r="J9282" s="42">
        <v>0</v>
      </c>
      <c r="K9282" s="42">
        <v>0</v>
      </c>
      <c r="N9282" s="43"/>
    </row>
    <row r="9283" spans="1:14" x14ac:dyDescent="0.3">
      <c r="A9283" s="10" t="s">
        <v>9</v>
      </c>
      <c r="B9283" s="10" t="s">
        <v>284</v>
      </c>
      <c r="C9283" s="10" t="s">
        <v>4743</v>
      </c>
      <c r="D9283" s="10" t="s">
        <v>4766</v>
      </c>
      <c r="E9283" s="11" t="s">
        <v>4830</v>
      </c>
      <c r="F9283" s="10" t="s">
        <v>416</v>
      </c>
      <c r="G9283" s="11" t="s">
        <v>417</v>
      </c>
      <c r="H9283" s="42">
        <v>19023.4715</v>
      </c>
      <c r="I9283" s="42">
        <v>49.305776716596</v>
      </c>
      <c r="J9283" s="42">
        <v>1217.19976858467</v>
      </c>
      <c r="K9283" s="42">
        <v>1266.5055453012701</v>
      </c>
      <c r="N9283" s="43"/>
    </row>
    <row r="9284" spans="1:14" x14ac:dyDescent="0.3">
      <c r="A9284" s="10" t="s">
        <v>9</v>
      </c>
      <c r="B9284" s="10" t="s">
        <v>284</v>
      </c>
      <c r="C9284" s="10" t="s">
        <v>4743</v>
      </c>
      <c r="D9284" s="10" t="s">
        <v>4766</v>
      </c>
      <c r="E9284" s="11" t="s">
        <v>4830</v>
      </c>
      <c r="F9284" s="10" t="s">
        <v>4746</v>
      </c>
      <c r="G9284" s="11" t="s">
        <v>4747</v>
      </c>
      <c r="H9284" s="42">
        <v>2514.5969</v>
      </c>
      <c r="I9284" s="42">
        <v>6.5174302556419903</v>
      </c>
      <c r="J9284" s="42">
        <v>160.89422228418101</v>
      </c>
      <c r="K9284" s="42">
        <v>167.411652539823</v>
      </c>
      <c r="N9284" s="43"/>
    </row>
    <row r="9285" spans="1:14" x14ac:dyDescent="0.3">
      <c r="A9285" s="10" t="s">
        <v>9</v>
      </c>
      <c r="B9285" s="10" t="s">
        <v>284</v>
      </c>
      <c r="C9285" s="10" t="s">
        <v>4743</v>
      </c>
      <c r="D9285" s="10" t="s">
        <v>4766</v>
      </c>
      <c r="E9285" s="11" t="s">
        <v>4830</v>
      </c>
      <c r="F9285" s="10" t="s">
        <v>4748</v>
      </c>
      <c r="G9285" s="11" t="s">
        <v>4749</v>
      </c>
      <c r="H9285" s="42">
        <v>29134.426500000001</v>
      </c>
      <c r="I9285" s="42">
        <v>77.521121686362207</v>
      </c>
      <c r="J9285" s="42">
        <v>0</v>
      </c>
      <c r="K9285" s="42">
        <v>77.521121686362207</v>
      </c>
      <c r="N9285" s="43"/>
    </row>
    <row r="9286" spans="1:14" x14ac:dyDescent="0.3">
      <c r="A9286" s="10" t="s">
        <v>9</v>
      </c>
      <c r="B9286" s="10" t="s">
        <v>284</v>
      </c>
      <c r="C9286" s="10" t="s">
        <v>4743</v>
      </c>
      <c r="D9286" s="10" t="s">
        <v>4768</v>
      </c>
      <c r="E9286" s="11" t="s">
        <v>7005</v>
      </c>
      <c r="F9286" s="10" t="s">
        <v>13</v>
      </c>
      <c r="G9286" s="11" t="s">
        <v>415</v>
      </c>
      <c r="H9286" s="42">
        <v>0</v>
      </c>
      <c r="I9286" s="42">
        <v>0</v>
      </c>
      <c r="J9286" s="42">
        <v>0</v>
      </c>
      <c r="K9286" s="42">
        <v>0</v>
      </c>
      <c r="N9286" s="43"/>
    </row>
    <row r="9287" spans="1:14" x14ac:dyDescent="0.3">
      <c r="A9287" s="10" t="s">
        <v>9</v>
      </c>
      <c r="B9287" s="10" t="s">
        <v>284</v>
      </c>
      <c r="C9287" s="10" t="s">
        <v>4743</v>
      </c>
      <c r="D9287" s="10" t="s">
        <v>4768</v>
      </c>
      <c r="E9287" s="11" t="s">
        <v>7005</v>
      </c>
      <c r="F9287" s="10" t="s">
        <v>416</v>
      </c>
      <c r="G9287" s="11" t="s">
        <v>417</v>
      </c>
      <c r="H9287" s="42">
        <v>13840.622100000001</v>
      </c>
      <c r="I9287" s="42">
        <v>43.365781748564103</v>
      </c>
      <c r="J9287" s="42">
        <v>0</v>
      </c>
      <c r="K9287" s="42">
        <v>43.365781748564103</v>
      </c>
      <c r="N9287" s="43"/>
    </row>
    <row r="9288" spans="1:14" x14ac:dyDescent="0.3">
      <c r="A9288" s="10" t="s">
        <v>9</v>
      </c>
      <c r="B9288" s="10" t="s">
        <v>284</v>
      </c>
      <c r="C9288" s="10" t="s">
        <v>4743</v>
      </c>
      <c r="D9288" s="10" t="s">
        <v>4768</v>
      </c>
      <c r="E9288" s="11" t="s">
        <v>7005</v>
      </c>
      <c r="F9288" s="10" t="s">
        <v>4746</v>
      </c>
      <c r="G9288" s="11" t="s">
        <v>4747</v>
      </c>
      <c r="H9288" s="42">
        <v>10105.851000000001</v>
      </c>
      <c r="I9288" s="42">
        <v>31.663904133872201</v>
      </c>
      <c r="J9288" s="42">
        <v>0</v>
      </c>
      <c r="K9288" s="42">
        <v>31.663904133872201</v>
      </c>
      <c r="N9288" s="43"/>
    </row>
    <row r="9289" spans="1:14" x14ac:dyDescent="0.3">
      <c r="A9289" s="10" t="s">
        <v>9</v>
      </c>
      <c r="B9289" s="10" t="s">
        <v>284</v>
      </c>
      <c r="C9289" s="10" t="s">
        <v>4743</v>
      </c>
      <c r="D9289" s="10" t="s">
        <v>4768</v>
      </c>
      <c r="E9289" s="11" t="s">
        <v>7005</v>
      </c>
      <c r="F9289" s="10" t="s">
        <v>4815</v>
      </c>
      <c r="G9289" s="11" t="s">
        <v>4816</v>
      </c>
      <c r="H9289" s="42">
        <v>0</v>
      </c>
      <c r="I9289" s="42">
        <v>0</v>
      </c>
      <c r="J9289" s="42">
        <v>0</v>
      </c>
      <c r="K9289" s="42">
        <v>0</v>
      </c>
      <c r="N9289" s="43"/>
    </row>
    <row r="9290" spans="1:14" x14ac:dyDescent="0.3">
      <c r="A9290" s="10" t="s">
        <v>9</v>
      </c>
      <c r="B9290" s="10" t="s">
        <v>284</v>
      </c>
      <c r="C9290" s="10" t="s">
        <v>4743</v>
      </c>
      <c r="D9290" s="10" t="s">
        <v>4768</v>
      </c>
      <c r="E9290" s="11" t="s">
        <v>7005</v>
      </c>
      <c r="F9290" s="10" t="s">
        <v>4748</v>
      </c>
      <c r="G9290" s="11" t="s">
        <v>4749</v>
      </c>
      <c r="H9290" s="42">
        <v>68763.725600000005</v>
      </c>
      <c r="I9290" s="42">
        <v>215.45221725873901</v>
      </c>
      <c r="J9290" s="42">
        <v>0</v>
      </c>
      <c r="K9290" s="42">
        <v>215.45221725873901</v>
      </c>
      <c r="N9290" s="43"/>
    </row>
    <row r="9291" spans="1:14" x14ac:dyDescent="0.3">
      <c r="A9291" s="10" t="s">
        <v>9</v>
      </c>
      <c r="B9291" s="10" t="s">
        <v>284</v>
      </c>
      <c r="C9291" s="10" t="s">
        <v>4743</v>
      </c>
      <c r="D9291" s="10" t="s">
        <v>4768</v>
      </c>
      <c r="E9291" s="11" t="s">
        <v>7005</v>
      </c>
      <c r="F9291" s="10" t="s">
        <v>4760</v>
      </c>
      <c r="G9291" s="11" t="s">
        <v>4761</v>
      </c>
      <c r="H9291" s="42">
        <v>73157.573900000003</v>
      </c>
      <c r="I9291" s="42">
        <v>229.21913209955301</v>
      </c>
      <c r="J9291" s="42">
        <v>0</v>
      </c>
      <c r="K9291" s="42">
        <v>229.21913209955301</v>
      </c>
      <c r="N9291" s="43"/>
    </row>
    <row r="9292" spans="1:14" x14ac:dyDescent="0.3">
      <c r="A9292" s="10" t="s">
        <v>9</v>
      </c>
      <c r="B9292" s="10" t="s">
        <v>284</v>
      </c>
      <c r="C9292" s="10" t="s">
        <v>4743</v>
      </c>
      <c r="D9292" s="10" t="s">
        <v>4770</v>
      </c>
      <c r="E9292" s="11" t="s">
        <v>5070</v>
      </c>
      <c r="F9292" s="10" t="s">
        <v>416</v>
      </c>
      <c r="G9292" s="11" t="s">
        <v>417</v>
      </c>
      <c r="H9292" s="42">
        <v>20738.605299999999</v>
      </c>
      <c r="I9292" s="42">
        <v>63.168196288128101</v>
      </c>
      <c r="J9292" s="42">
        <v>4.9950090628521</v>
      </c>
      <c r="K9292" s="42">
        <v>68.163205350980206</v>
      </c>
      <c r="N9292" s="43"/>
    </row>
    <row r="9293" spans="1:14" x14ac:dyDescent="0.3">
      <c r="A9293" s="10" t="s">
        <v>9</v>
      </c>
      <c r="B9293" s="10" t="s">
        <v>284</v>
      </c>
      <c r="C9293" s="10" t="s">
        <v>4743</v>
      </c>
      <c r="D9293" s="10" t="s">
        <v>4770</v>
      </c>
      <c r="E9293" s="11" t="s">
        <v>5070</v>
      </c>
      <c r="F9293" s="10" t="s">
        <v>4746</v>
      </c>
      <c r="G9293" s="11" t="s">
        <v>4747</v>
      </c>
      <c r="H9293" s="42">
        <v>0</v>
      </c>
      <c r="I9293" s="42">
        <v>0</v>
      </c>
      <c r="J9293" s="42">
        <v>0</v>
      </c>
      <c r="K9293" s="42">
        <v>0</v>
      </c>
      <c r="N9293" s="43"/>
    </row>
    <row r="9294" spans="1:14" x14ac:dyDescent="0.3">
      <c r="A9294" s="10" t="s">
        <v>9</v>
      </c>
      <c r="B9294" s="10" t="s">
        <v>284</v>
      </c>
      <c r="C9294" s="10" t="s">
        <v>4743</v>
      </c>
      <c r="D9294" s="10" t="s">
        <v>4770</v>
      </c>
      <c r="E9294" s="11" t="s">
        <v>5070</v>
      </c>
      <c r="F9294" s="10" t="s">
        <v>4748</v>
      </c>
      <c r="G9294" s="11" t="s">
        <v>4749</v>
      </c>
      <c r="H9294" s="42">
        <v>9143.2594000000008</v>
      </c>
      <c r="I9294" s="42">
        <v>20.720658043117702</v>
      </c>
      <c r="J9294" s="42">
        <v>0</v>
      </c>
      <c r="K9294" s="42">
        <v>20.720658043117702</v>
      </c>
      <c r="N9294" s="43"/>
    </row>
    <row r="9295" spans="1:14" x14ac:dyDescent="0.3">
      <c r="A9295" s="10" t="s">
        <v>9</v>
      </c>
      <c r="B9295" s="10" t="s">
        <v>284</v>
      </c>
      <c r="C9295" s="10" t="s">
        <v>4743</v>
      </c>
      <c r="D9295" s="10" t="s">
        <v>4770</v>
      </c>
      <c r="E9295" s="11" t="s">
        <v>5070</v>
      </c>
      <c r="F9295" s="10" t="s">
        <v>4760</v>
      </c>
      <c r="G9295" s="11" t="s">
        <v>4761</v>
      </c>
      <c r="H9295" s="42">
        <v>8768.5355999999992</v>
      </c>
      <c r="I9295" s="42">
        <v>19.8714507462687</v>
      </c>
      <c r="J9295" s="42">
        <v>0</v>
      </c>
      <c r="K9295" s="42">
        <v>19.8714507462687</v>
      </c>
      <c r="N9295" s="43"/>
    </row>
    <row r="9296" spans="1:14" x14ac:dyDescent="0.3">
      <c r="A9296" s="10" t="s">
        <v>9</v>
      </c>
      <c r="B9296" s="10" t="s">
        <v>284</v>
      </c>
      <c r="C9296" s="10" t="s">
        <v>4743</v>
      </c>
      <c r="D9296" s="10" t="s">
        <v>4772</v>
      </c>
      <c r="E9296" s="11" t="s">
        <v>6046</v>
      </c>
      <c r="F9296" s="10" t="s">
        <v>416</v>
      </c>
      <c r="G9296" s="11" t="s">
        <v>417</v>
      </c>
      <c r="H9296" s="42">
        <v>18371.590400000001</v>
      </c>
      <c r="I9296" s="42">
        <v>68.068088934623901</v>
      </c>
      <c r="J9296" s="42">
        <v>412.41085940139601</v>
      </c>
      <c r="K9296" s="42">
        <v>480.47894833601998</v>
      </c>
      <c r="N9296" s="43"/>
    </row>
    <row r="9297" spans="1:14" x14ac:dyDescent="0.3">
      <c r="A9297" s="10" t="s">
        <v>9</v>
      </c>
      <c r="B9297" s="10" t="s">
        <v>284</v>
      </c>
      <c r="C9297" s="10" t="s">
        <v>4743</v>
      </c>
      <c r="D9297" s="10" t="s">
        <v>4772</v>
      </c>
      <c r="E9297" s="11" t="s">
        <v>6046</v>
      </c>
      <c r="F9297" s="10" t="s">
        <v>4746</v>
      </c>
      <c r="G9297" s="11" t="s">
        <v>4747</v>
      </c>
      <c r="H9297" s="42">
        <v>0</v>
      </c>
      <c r="I9297" s="42">
        <v>0</v>
      </c>
      <c r="J9297" s="42">
        <v>0</v>
      </c>
      <c r="K9297" s="42">
        <v>0</v>
      </c>
      <c r="N9297" s="43"/>
    </row>
    <row r="9298" spans="1:14" x14ac:dyDescent="0.3">
      <c r="A9298" s="10" t="s">
        <v>9</v>
      </c>
      <c r="B9298" s="10" t="s">
        <v>284</v>
      </c>
      <c r="C9298" s="10" t="s">
        <v>4743</v>
      </c>
      <c r="D9298" s="10" t="s">
        <v>4772</v>
      </c>
      <c r="E9298" s="11" t="s">
        <v>6046</v>
      </c>
      <c r="F9298" s="10" t="s">
        <v>4748</v>
      </c>
      <c r="G9298" s="11" t="s">
        <v>4749</v>
      </c>
      <c r="H9298" s="42">
        <v>47125.693099999997</v>
      </c>
      <c r="I9298" s="42">
        <v>187.55717983616501</v>
      </c>
      <c r="J9298" s="42">
        <v>0</v>
      </c>
      <c r="K9298" s="42">
        <v>187.55717983616501</v>
      </c>
      <c r="N9298" s="43"/>
    </row>
    <row r="9299" spans="1:14" x14ac:dyDescent="0.3">
      <c r="A9299" s="10" t="s">
        <v>9</v>
      </c>
      <c r="B9299" s="10" t="s">
        <v>284</v>
      </c>
      <c r="C9299" s="10" t="s">
        <v>4743</v>
      </c>
      <c r="D9299" s="10" t="s">
        <v>4772</v>
      </c>
      <c r="E9299" s="11" t="s">
        <v>6046</v>
      </c>
      <c r="F9299" s="10" t="s">
        <v>4760</v>
      </c>
      <c r="G9299" s="11" t="s">
        <v>4761</v>
      </c>
      <c r="H9299" s="42">
        <v>11525.810600000001</v>
      </c>
      <c r="I9299" s="42">
        <v>45.871972977681303</v>
      </c>
      <c r="J9299" s="42">
        <v>0</v>
      </c>
      <c r="K9299" s="42">
        <v>45.871972977681303</v>
      </c>
      <c r="N9299" s="43"/>
    </row>
    <row r="9300" spans="1:14" x14ac:dyDescent="0.3">
      <c r="A9300" s="10" t="s">
        <v>9</v>
      </c>
      <c r="B9300" s="10" t="s">
        <v>284</v>
      </c>
      <c r="C9300" s="10" t="s">
        <v>4743</v>
      </c>
      <c r="D9300" s="10" t="s">
        <v>4774</v>
      </c>
      <c r="E9300" s="11" t="s">
        <v>4995</v>
      </c>
      <c r="F9300" s="10" t="s">
        <v>13</v>
      </c>
      <c r="G9300" s="11" t="s">
        <v>415</v>
      </c>
      <c r="H9300" s="42">
        <v>0</v>
      </c>
      <c r="I9300" s="42">
        <v>0</v>
      </c>
      <c r="J9300" s="42">
        <v>0</v>
      </c>
      <c r="K9300" s="42">
        <v>0</v>
      </c>
      <c r="N9300" s="43"/>
    </row>
    <row r="9301" spans="1:14" x14ac:dyDescent="0.3">
      <c r="A9301" s="10" t="s">
        <v>9</v>
      </c>
      <c r="B9301" s="10" t="s">
        <v>284</v>
      </c>
      <c r="C9301" s="10" t="s">
        <v>4743</v>
      </c>
      <c r="D9301" s="10" t="s">
        <v>4774</v>
      </c>
      <c r="E9301" s="11" t="s">
        <v>4995</v>
      </c>
      <c r="F9301" s="10" t="s">
        <v>416</v>
      </c>
      <c r="G9301" s="11" t="s">
        <v>417</v>
      </c>
      <c r="H9301" s="42">
        <v>7477.8571000000002</v>
      </c>
      <c r="I9301" s="42">
        <v>7.7550673931746497</v>
      </c>
      <c r="J9301" s="42">
        <v>0</v>
      </c>
      <c r="K9301" s="42">
        <v>7.7550673931746497</v>
      </c>
      <c r="N9301" s="43"/>
    </row>
    <row r="9302" spans="1:14" x14ac:dyDescent="0.3">
      <c r="A9302" s="10" t="s">
        <v>9</v>
      </c>
      <c r="B9302" s="10" t="s">
        <v>284</v>
      </c>
      <c r="C9302" s="10" t="s">
        <v>4743</v>
      </c>
      <c r="D9302" s="10" t="s">
        <v>4774</v>
      </c>
      <c r="E9302" s="11" t="s">
        <v>4995</v>
      </c>
      <c r="F9302" s="10" t="s">
        <v>4746</v>
      </c>
      <c r="G9302" s="11" t="s">
        <v>4747</v>
      </c>
      <c r="H9302" s="42">
        <v>5170.8585999999996</v>
      </c>
      <c r="I9302" s="42">
        <v>5.3625466016633201</v>
      </c>
      <c r="J9302" s="42">
        <v>0</v>
      </c>
      <c r="K9302" s="42">
        <v>5.3625466016633201</v>
      </c>
      <c r="N9302" s="43"/>
    </row>
    <row r="9303" spans="1:14" x14ac:dyDescent="0.3">
      <c r="A9303" s="10" t="s">
        <v>9</v>
      </c>
      <c r="B9303" s="10" t="s">
        <v>284</v>
      </c>
      <c r="C9303" s="10" t="s">
        <v>4743</v>
      </c>
      <c r="D9303" s="10" t="s">
        <v>4774</v>
      </c>
      <c r="E9303" s="11" t="s">
        <v>4995</v>
      </c>
      <c r="F9303" s="10" t="s">
        <v>4748</v>
      </c>
      <c r="G9303" s="11" t="s">
        <v>4749</v>
      </c>
      <c r="H9303" s="42">
        <v>28399.946499999998</v>
      </c>
      <c r="I9303" s="42">
        <v>29.4527559506739</v>
      </c>
      <c r="J9303" s="42">
        <v>0</v>
      </c>
      <c r="K9303" s="42">
        <v>29.4527559506739</v>
      </c>
      <c r="N9303" s="43"/>
    </row>
    <row r="9304" spans="1:14" x14ac:dyDescent="0.3">
      <c r="A9304" s="10" t="s">
        <v>9</v>
      </c>
      <c r="B9304" s="10" t="s">
        <v>284</v>
      </c>
      <c r="C9304" s="10" t="s">
        <v>4743</v>
      </c>
      <c r="D9304" s="10" t="s">
        <v>4774</v>
      </c>
      <c r="E9304" s="11" t="s">
        <v>4995</v>
      </c>
      <c r="F9304" s="10" t="s">
        <v>4760</v>
      </c>
      <c r="G9304" s="11" t="s">
        <v>4761</v>
      </c>
      <c r="H9304" s="42">
        <v>6682.3404</v>
      </c>
      <c r="I9304" s="42">
        <v>6.9300602236879802</v>
      </c>
      <c r="J9304" s="42">
        <v>0</v>
      </c>
      <c r="K9304" s="42">
        <v>6.9300602236879802</v>
      </c>
      <c r="N9304" s="43"/>
    </row>
    <row r="9305" spans="1:14" x14ac:dyDescent="0.3">
      <c r="A9305" s="10" t="s">
        <v>9</v>
      </c>
      <c r="B9305" s="10" t="s">
        <v>284</v>
      </c>
      <c r="C9305" s="10" t="s">
        <v>4743</v>
      </c>
      <c r="D9305" s="10" t="s">
        <v>4776</v>
      </c>
      <c r="E9305" s="11" t="s">
        <v>4773</v>
      </c>
      <c r="F9305" s="10" t="s">
        <v>13</v>
      </c>
      <c r="G9305" s="11" t="s">
        <v>415</v>
      </c>
      <c r="H9305" s="42">
        <v>0</v>
      </c>
      <c r="I9305" s="42">
        <v>0</v>
      </c>
      <c r="J9305" s="42">
        <v>0</v>
      </c>
      <c r="K9305" s="42">
        <v>0</v>
      </c>
      <c r="N9305" s="43"/>
    </row>
    <row r="9306" spans="1:14" x14ac:dyDescent="0.3">
      <c r="A9306" s="10" t="s">
        <v>9</v>
      </c>
      <c r="B9306" s="10" t="s">
        <v>284</v>
      </c>
      <c r="C9306" s="10" t="s">
        <v>4743</v>
      </c>
      <c r="D9306" s="10" t="s">
        <v>4776</v>
      </c>
      <c r="E9306" s="11" t="s">
        <v>4773</v>
      </c>
      <c r="F9306" s="10" t="s">
        <v>416</v>
      </c>
      <c r="G9306" s="11" t="s">
        <v>417</v>
      </c>
      <c r="H9306" s="42">
        <v>21491.877700000001</v>
      </c>
      <c r="I9306" s="42">
        <v>19.036975460530702</v>
      </c>
      <c r="J9306" s="42">
        <v>0</v>
      </c>
      <c r="K9306" s="42">
        <v>19.036975460530702</v>
      </c>
      <c r="N9306" s="43"/>
    </row>
    <row r="9307" spans="1:14" x14ac:dyDescent="0.3">
      <c r="A9307" s="10" t="s">
        <v>9</v>
      </c>
      <c r="B9307" s="10" t="s">
        <v>284</v>
      </c>
      <c r="C9307" s="10" t="s">
        <v>4743</v>
      </c>
      <c r="D9307" s="10" t="s">
        <v>4776</v>
      </c>
      <c r="E9307" s="11" t="s">
        <v>4773</v>
      </c>
      <c r="F9307" s="10" t="s">
        <v>4746</v>
      </c>
      <c r="G9307" s="11" t="s">
        <v>4747</v>
      </c>
      <c r="H9307" s="42">
        <v>0</v>
      </c>
      <c r="I9307" s="42">
        <v>0</v>
      </c>
      <c r="J9307" s="42">
        <v>0</v>
      </c>
      <c r="K9307" s="42">
        <v>0</v>
      </c>
      <c r="N9307" s="43"/>
    </row>
    <row r="9308" spans="1:14" x14ac:dyDescent="0.3">
      <c r="A9308" s="10" t="s">
        <v>9</v>
      </c>
      <c r="B9308" s="10" t="s">
        <v>284</v>
      </c>
      <c r="C9308" s="10" t="s">
        <v>4743</v>
      </c>
      <c r="D9308" s="10" t="s">
        <v>4776</v>
      </c>
      <c r="E9308" s="11" t="s">
        <v>4773</v>
      </c>
      <c r="F9308" s="10" t="s">
        <v>4748</v>
      </c>
      <c r="G9308" s="11" t="s">
        <v>4749</v>
      </c>
      <c r="H9308" s="42">
        <v>12598.686900000001</v>
      </c>
      <c r="I9308" s="42">
        <v>11.159606304448999</v>
      </c>
      <c r="J9308" s="42">
        <v>0</v>
      </c>
      <c r="K9308" s="42">
        <v>11.159606304448999</v>
      </c>
      <c r="N9308" s="43"/>
    </row>
    <row r="9309" spans="1:14" x14ac:dyDescent="0.3">
      <c r="A9309" s="10" t="s">
        <v>9</v>
      </c>
      <c r="B9309" s="10" t="s">
        <v>284</v>
      </c>
      <c r="C9309" s="10" t="s">
        <v>4743</v>
      </c>
      <c r="D9309" s="10" t="s">
        <v>4835</v>
      </c>
      <c r="E9309" s="11" t="s">
        <v>5028</v>
      </c>
      <c r="F9309" s="10" t="s">
        <v>13</v>
      </c>
      <c r="G9309" s="11" t="s">
        <v>415</v>
      </c>
      <c r="H9309" s="42">
        <v>0</v>
      </c>
      <c r="I9309" s="42">
        <v>0</v>
      </c>
      <c r="J9309" s="42">
        <v>0</v>
      </c>
      <c r="K9309" s="42">
        <v>0</v>
      </c>
      <c r="N9309" s="43"/>
    </row>
    <row r="9310" spans="1:14" x14ac:dyDescent="0.3">
      <c r="A9310" s="10" t="s">
        <v>9</v>
      </c>
      <c r="B9310" s="10" t="s">
        <v>284</v>
      </c>
      <c r="C9310" s="10" t="s">
        <v>4743</v>
      </c>
      <c r="D9310" s="10" t="s">
        <v>4835</v>
      </c>
      <c r="E9310" s="11" t="s">
        <v>5028</v>
      </c>
      <c r="F9310" s="10" t="s">
        <v>416</v>
      </c>
      <c r="G9310" s="11" t="s">
        <v>417</v>
      </c>
      <c r="H9310" s="42">
        <v>14384.032800000001</v>
      </c>
      <c r="I9310" s="42">
        <v>56.509552819183398</v>
      </c>
      <c r="J9310" s="42">
        <v>0</v>
      </c>
      <c r="K9310" s="42">
        <v>56.509552819183398</v>
      </c>
      <c r="N9310" s="43"/>
    </row>
    <row r="9311" spans="1:14" x14ac:dyDescent="0.3">
      <c r="A9311" s="10" t="s">
        <v>9</v>
      </c>
      <c r="B9311" s="10" t="s">
        <v>284</v>
      </c>
      <c r="C9311" s="10" t="s">
        <v>4743</v>
      </c>
      <c r="D9311" s="10" t="s">
        <v>4835</v>
      </c>
      <c r="E9311" s="11" t="s">
        <v>5028</v>
      </c>
      <c r="F9311" s="10" t="s">
        <v>4746</v>
      </c>
      <c r="G9311" s="11" t="s">
        <v>4747</v>
      </c>
      <c r="H9311" s="42">
        <v>0</v>
      </c>
      <c r="I9311" s="42">
        <v>0</v>
      </c>
      <c r="J9311" s="42">
        <v>0</v>
      </c>
      <c r="K9311" s="42">
        <v>0</v>
      </c>
      <c r="N9311" s="43"/>
    </row>
    <row r="9312" spans="1:14" x14ac:dyDescent="0.3">
      <c r="A9312" s="10" t="s">
        <v>9</v>
      </c>
      <c r="B9312" s="10" t="s">
        <v>284</v>
      </c>
      <c r="C9312" s="10" t="s">
        <v>4743</v>
      </c>
      <c r="D9312" s="10" t="s">
        <v>4835</v>
      </c>
      <c r="E9312" s="11" t="s">
        <v>5028</v>
      </c>
      <c r="F9312" s="10" t="s">
        <v>4748</v>
      </c>
      <c r="G9312" s="11" t="s">
        <v>4749</v>
      </c>
      <c r="H9312" s="42">
        <v>62300.842100000002</v>
      </c>
      <c r="I9312" s="42">
        <v>244.757000648088</v>
      </c>
      <c r="J9312" s="42">
        <v>0</v>
      </c>
      <c r="K9312" s="42">
        <v>244.757000648088</v>
      </c>
      <c r="N9312" s="43"/>
    </row>
    <row r="9313" spans="1:14" x14ac:dyDescent="0.3">
      <c r="A9313" s="10" t="s">
        <v>9</v>
      </c>
      <c r="B9313" s="10" t="s">
        <v>284</v>
      </c>
      <c r="C9313" s="10" t="s">
        <v>4743</v>
      </c>
      <c r="D9313" s="10" t="s">
        <v>4836</v>
      </c>
      <c r="E9313" s="11" t="s">
        <v>4777</v>
      </c>
      <c r="F9313" s="10" t="s">
        <v>13</v>
      </c>
      <c r="G9313" s="11" t="s">
        <v>415</v>
      </c>
      <c r="H9313" s="42">
        <v>0</v>
      </c>
      <c r="I9313" s="42">
        <v>0</v>
      </c>
      <c r="J9313" s="42">
        <v>0</v>
      </c>
      <c r="K9313" s="42">
        <v>0</v>
      </c>
      <c r="N9313" s="43"/>
    </row>
    <row r="9314" spans="1:14" x14ac:dyDescent="0.3">
      <c r="A9314" s="10" t="s">
        <v>9</v>
      </c>
      <c r="B9314" s="10" t="s">
        <v>284</v>
      </c>
      <c r="C9314" s="10" t="s">
        <v>4743</v>
      </c>
      <c r="D9314" s="10" t="s">
        <v>4836</v>
      </c>
      <c r="E9314" s="11" t="s">
        <v>4777</v>
      </c>
      <c r="F9314" s="10" t="s">
        <v>416</v>
      </c>
      <c r="G9314" s="11" t="s">
        <v>417</v>
      </c>
      <c r="H9314" s="42">
        <v>21412.769199999999</v>
      </c>
      <c r="I9314" s="42">
        <v>56.819163286004098</v>
      </c>
      <c r="J9314" s="42">
        <v>0</v>
      </c>
      <c r="K9314" s="42">
        <v>56.819163286004098</v>
      </c>
      <c r="N9314" s="43"/>
    </row>
    <row r="9315" spans="1:14" x14ac:dyDescent="0.3">
      <c r="A9315" s="10" t="s">
        <v>9</v>
      </c>
      <c r="B9315" s="10" t="s">
        <v>284</v>
      </c>
      <c r="C9315" s="10" t="s">
        <v>4743</v>
      </c>
      <c r="D9315" s="10" t="s">
        <v>4836</v>
      </c>
      <c r="E9315" s="11" t="s">
        <v>4777</v>
      </c>
      <c r="F9315" s="10" t="s">
        <v>4746</v>
      </c>
      <c r="G9315" s="11" t="s">
        <v>4747</v>
      </c>
      <c r="H9315" s="42">
        <v>0</v>
      </c>
      <c r="I9315" s="42">
        <v>0</v>
      </c>
      <c r="J9315" s="42">
        <v>0</v>
      </c>
      <c r="K9315" s="42">
        <v>0</v>
      </c>
      <c r="N9315" s="43"/>
    </row>
    <row r="9316" spans="1:14" x14ac:dyDescent="0.3">
      <c r="A9316" s="10" t="s">
        <v>9</v>
      </c>
      <c r="B9316" s="10" t="s">
        <v>284</v>
      </c>
      <c r="C9316" s="10" t="s">
        <v>4743</v>
      </c>
      <c r="D9316" s="10" t="s">
        <v>4836</v>
      </c>
      <c r="E9316" s="11" t="s">
        <v>4777</v>
      </c>
      <c r="F9316" s="10" t="s">
        <v>4748</v>
      </c>
      <c r="G9316" s="11" t="s">
        <v>4749</v>
      </c>
      <c r="H9316" s="42">
        <v>15294.8351</v>
      </c>
      <c r="I9316" s="42">
        <v>40.58511663286</v>
      </c>
      <c r="J9316" s="42">
        <v>0</v>
      </c>
      <c r="K9316" s="42">
        <v>40.58511663286</v>
      </c>
      <c r="N9316" s="43"/>
    </row>
    <row r="9317" spans="1:14" x14ac:dyDescent="0.3">
      <c r="A9317" s="10" t="s">
        <v>9</v>
      </c>
      <c r="B9317" s="10" t="s">
        <v>284</v>
      </c>
      <c r="C9317" s="10" t="s">
        <v>4779</v>
      </c>
      <c r="D9317" s="10" t="s">
        <v>7006</v>
      </c>
      <c r="E9317" s="11" t="s">
        <v>7007</v>
      </c>
      <c r="F9317" s="10" t="s">
        <v>13</v>
      </c>
      <c r="G9317" s="11" t="s">
        <v>415</v>
      </c>
      <c r="H9317" s="42">
        <v>0</v>
      </c>
      <c r="I9317" s="42">
        <v>0</v>
      </c>
      <c r="J9317" s="42">
        <v>0</v>
      </c>
      <c r="K9317" s="42">
        <v>0</v>
      </c>
      <c r="N9317" s="43"/>
    </row>
    <row r="9318" spans="1:14" x14ac:dyDescent="0.3">
      <c r="A9318" s="10" t="s">
        <v>9</v>
      </c>
      <c r="B9318" s="10" t="s">
        <v>284</v>
      </c>
      <c r="C9318" s="10" t="s">
        <v>4779</v>
      </c>
      <c r="D9318" s="10" t="s">
        <v>7006</v>
      </c>
      <c r="E9318" s="11" t="s">
        <v>7007</v>
      </c>
      <c r="F9318" s="10" t="s">
        <v>416</v>
      </c>
      <c r="G9318" s="11" t="s">
        <v>417</v>
      </c>
      <c r="H9318" s="42">
        <v>9032921.0050000008</v>
      </c>
      <c r="I9318" s="42">
        <v>19922.597355096099</v>
      </c>
      <c r="J9318" s="42">
        <v>991835.64302620105</v>
      </c>
      <c r="K9318" s="42">
        <v>1011758.2403813</v>
      </c>
      <c r="N9318" s="43"/>
    </row>
    <row r="9319" spans="1:14" x14ac:dyDescent="0.3">
      <c r="A9319" s="10" t="s">
        <v>9</v>
      </c>
      <c r="B9319" s="10" t="s">
        <v>284</v>
      </c>
      <c r="C9319" s="10" t="s">
        <v>4779</v>
      </c>
      <c r="D9319" s="10" t="s">
        <v>7006</v>
      </c>
      <c r="E9319" s="11" t="s">
        <v>7007</v>
      </c>
      <c r="F9319" s="10" t="s">
        <v>15</v>
      </c>
      <c r="G9319" s="11" t="s">
        <v>418</v>
      </c>
      <c r="H9319" s="42">
        <v>126887.53049999999</v>
      </c>
      <c r="I9319" s="42">
        <v>279.85733255326301</v>
      </c>
      <c r="J9319" s="42">
        <v>0</v>
      </c>
      <c r="K9319" s="42">
        <v>279.85733255326301</v>
      </c>
      <c r="N9319" s="43"/>
    </row>
    <row r="9320" spans="1:14" x14ac:dyDescent="0.3">
      <c r="A9320" s="10" t="s">
        <v>9</v>
      </c>
      <c r="B9320" s="10" t="s">
        <v>284</v>
      </c>
      <c r="C9320" s="10" t="s">
        <v>4779</v>
      </c>
      <c r="D9320" s="10" t="s">
        <v>7006</v>
      </c>
      <c r="E9320" s="11" t="s">
        <v>7007</v>
      </c>
      <c r="F9320" s="10" t="s">
        <v>4865</v>
      </c>
      <c r="G9320" s="11" t="s">
        <v>4866</v>
      </c>
      <c r="H9320" s="42">
        <v>88269.586299999995</v>
      </c>
      <c r="I9320" s="42">
        <v>194.68336177618301</v>
      </c>
      <c r="J9320" s="42">
        <v>0</v>
      </c>
      <c r="K9320" s="42">
        <v>194.68336177618301</v>
      </c>
      <c r="N9320" s="43"/>
    </row>
    <row r="9321" spans="1:14" x14ac:dyDescent="0.3">
      <c r="A9321" s="10" t="s">
        <v>9</v>
      </c>
      <c r="B9321" s="10" t="s">
        <v>284</v>
      </c>
      <c r="C9321" s="10" t="s">
        <v>4779</v>
      </c>
      <c r="D9321" s="10" t="s">
        <v>7006</v>
      </c>
      <c r="E9321" s="11" t="s">
        <v>7007</v>
      </c>
      <c r="F9321" s="10" t="s">
        <v>5726</v>
      </c>
      <c r="G9321" s="11" t="s">
        <v>5727</v>
      </c>
      <c r="H9321" s="42">
        <v>167344.42420000001</v>
      </c>
      <c r="I9321" s="42">
        <v>369.08720670067999</v>
      </c>
      <c r="J9321" s="42">
        <v>0</v>
      </c>
      <c r="K9321" s="42">
        <v>369.08720670067999</v>
      </c>
      <c r="N9321" s="43"/>
    </row>
    <row r="9322" spans="1:14" x14ac:dyDescent="0.3">
      <c r="A9322" s="10" t="s">
        <v>9</v>
      </c>
      <c r="B9322" s="10" t="s">
        <v>284</v>
      </c>
      <c r="C9322" s="10" t="s">
        <v>4779</v>
      </c>
      <c r="D9322" s="10" t="s">
        <v>7006</v>
      </c>
      <c r="E9322" s="11" t="s">
        <v>7007</v>
      </c>
      <c r="F9322" s="10" t="s">
        <v>4782</v>
      </c>
      <c r="G9322" s="11" t="s">
        <v>4783</v>
      </c>
      <c r="H9322" s="42">
        <v>0</v>
      </c>
      <c r="I9322" s="42">
        <v>0</v>
      </c>
      <c r="J9322" s="42">
        <v>0</v>
      </c>
      <c r="K9322" s="42">
        <v>0</v>
      </c>
      <c r="N9322" s="43"/>
    </row>
    <row r="9323" spans="1:14" x14ac:dyDescent="0.3">
      <c r="A9323" s="10" t="s">
        <v>9</v>
      </c>
      <c r="B9323" s="10" t="s">
        <v>284</v>
      </c>
      <c r="C9323" s="10" t="s">
        <v>4779</v>
      </c>
      <c r="D9323" s="10" t="s">
        <v>7006</v>
      </c>
      <c r="E9323" s="11" t="s">
        <v>7007</v>
      </c>
      <c r="F9323" s="10" t="s">
        <v>4784</v>
      </c>
      <c r="G9323" s="11" t="s">
        <v>4785</v>
      </c>
      <c r="H9323" s="42">
        <v>0</v>
      </c>
      <c r="I9323" s="42">
        <v>0</v>
      </c>
      <c r="J9323" s="42">
        <v>0</v>
      </c>
      <c r="K9323" s="42">
        <v>0</v>
      </c>
      <c r="N9323" s="43"/>
    </row>
    <row r="9324" spans="1:14" x14ac:dyDescent="0.3">
      <c r="A9324" s="10" t="s">
        <v>9</v>
      </c>
      <c r="B9324" s="10" t="s">
        <v>284</v>
      </c>
      <c r="C9324" s="10" t="s">
        <v>4779</v>
      </c>
      <c r="D9324" s="10" t="s">
        <v>7006</v>
      </c>
      <c r="E9324" s="11" t="s">
        <v>7007</v>
      </c>
      <c r="F9324" s="10" t="s">
        <v>4731</v>
      </c>
      <c r="G9324" s="11" t="s">
        <v>4732</v>
      </c>
      <c r="H9324" s="42">
        <v>0</v>
      </c>
      <c r="I9324" s="42">
        <v>0</v>
      </c>
      <c r="J9324" s="42">
        <v>0</v>
      </c>
      <c r="K9324" s="42">
        <v>0</v>
      </c>
      <c r="N9324" s="43"/>
    </row>
    <row r="9325" spans="1:14" x14ac:dyDescent="0.3">
      <c r="A9325" s="10" t="s">
        <v>9</v>
      </c>
      <c r="B9325" s="10" t="s">
        <v>284</v>
      </c>
      <c r="C9325" s="10" t="s">
        <v>4779</v>
      </c>
      <c r="D9325" s="10" t="s">
        <v>7006</v>
      </c>
      <c r="E9325" s="11" t="s">
        <v>7007</v>
      </c>
      <c r="F9325" s="10" t="s">
        <v>4786</v>
      </c>
      <c r="G9325" s="11" t="s">
        <v>4787</v>
      </c>
      <c r="H9325" s="42">
        <v>401810.51299999998</v>
      </c>
      <c r="I9325" s="42">
        <v>886.21488641866597</v>
      </c>
      <c r="J9325" s="42">
        <v>44119.724755949697</v>
      </c>
      <c r="K9325" s="42">
        <v>45005.939642368401</v>
      </c>
      <c r="N9325" s="43"/>
    </row>
    <row r="9326" spans="1:14" x14ac:dyDescent="0.3">
      <c r="A9326" s="10" t="s">
        <v>9</v>
      </c>
      <c r="B9326" s="10" t="s">
        <v>284</v>
      </c>
      <c r="C9326" s="10" t="s">
        <v>4779</v>
      </c>
      <c r="D9326" s="10" t="s">
        <v>7006</v>
      </c>
      <c r="E9326" s="11" t="s">
        <v>7007</v>
      </c>
      <c r="F9326" s="10" t="s">
        <v>4833</v>
      </c>
      <c r="G9326" s="11" t="s">
        <v>4834</v>
      </c>
      <c r="H9326" s="42">
        <v>395374.1888</v>
      </c>
      <c r="I9326" s="42">
        <v>872.01922462248604</v>
      </c>
      <c r="J9326" s="42">
        <v>0</v>
      </c>
      <c r="K9326" s="42">
        <v>872.01922462248604</v>
      </c>
      <c r="N9326" s="43"/>
    </row>
    <row r="9327" spans="1:14" x14ac:dyDescent="0.3">
      <c r="A9327" s="10" t="s">
        <v>9</v>
      </c>
      <c r="B9327" s="10" t="s">
        <v>284</v>
      </c>
      <c r="C9327" s="10" t="s">
        <v>4779</v>
      </c>
      <c r="D9327" s="10" t="s">
        <v>7006</v>
      </c>
      <c r="E9327" s="11" t="s">
        <v>7007</v>
      </c>
      <c r="F9327" s="10" t="s">
        <v>4859</v>
      </c>
      <c r="G9327" s="11" t="s">
        <v>4860</v>
      </c>
      <c r="H9327" s="42">
        <v>1601725.2027</v>
      </c>
      <c r="I9327" s="42">
        <v>3532.6918355636499</v>
      </c>
      <c r="J9327" s="42">
        <v>175873.136212504</v>
      </c>
      <c r="K9327" s="42">
        <v>179405.82804806801</v>
      </c>
      <c r="N9327" s="43"/>
    </row>
    <row r="9328" spans="1:14" x14ac:dyDescent="0.3">
      <c r="A9328" s="10" t="s">
        <v>9</v>
      </c>
      <c r="B9328" s="10" t="s">
        <v>284</v>
      </c>
      <c r="C9328" s="10" t="s">
        <v>4779</v>
      </c>
      <c r="D9328" s="10" t="s">
        <v>7006</v>
      </c>
      <c r="E9328" s="11" t="s">
        <v>7007</v>
      </c>
      <c r="F9328" s="10" t="s">
        <v>5076</v>
      </c>
      <c r="G9328" s="11" t="s">
        <v>5077</v>
      </c>
      <c r="H9328" s="42">
        <v>0</v>
      </c>
      <c r="I9328" s="42">
        <v>0</v>
      </c>
      <c r="J9328" s="42">
        <v>0</v>
      </c>
      <c r="K9328" s="42">
        <v>0</v>
      </c>
      <c r="N9328" s="43"/>
    </row>
    <row r="9329" spans="1:14" x14ac:dyDescent="0.3">
      <c r="A9329" s="10" t="s">
        <v>9</v>
      </c>
      <c r="B9329" s="10" t="s">
        <v>284</v>
      </c>
      <c r="C9329" s="10" t="s">
        <v>4779</v>
      </c>
      <c r="D9329" s="10" t="s">
        <v>7006</v>
      </c>
      <c r="E9329" s="11" t="s">
        <v>7007</v>
      </c>
      <c r="F9329" s="10" t="s">
        <v>4788</v>
      </c>
      <c r="G9329" s="11" t="s">
        <v>4789</v>
      </c>
      <c r="H9329" s="42">
        <v>0</v>
      </c>
      <c r="I9329" s="42">
        <v>0</v>
      </c>
      <c r="J9329" s="42">
        <v>0</v>
      </c>
      <c r="K9329" s="42">
        <v>0</v>
      </c>
      <c r="N9329" s="43"/>
    </row>
    <row r="9330" spans="1:14" x14ac:dyDescent="0.3">
      <c r="A9330" s="10" t="s">
        <v>9</v>
      </c>
      <c r="B9330" s="10" t="s">
        <v>284</v>
      </c>
      <c r="C9330" s="10" t="s">
        <v>4779</v>
      </c>
      <c r="D9330" s="10" t="s">
        <v>7006</v>
      </c>
      <c r="E9330" s="11" t="s">
        <v>7007</v>
      </c>
      <c r="F9330" s="10" t="s">
        <v>4741</v>
      </c>
      <c r="G9330" s="11" t="s">
        <v>4742</v>
      </c>
      <c r="H9330" s="42">
        <v>420200.01010000001</v>
      </c>
      <c r="I9330" s="42">
        <v>926.77392012203802</v>
      </c>
      <c r="J9330" s="42">
        <v>46138.934126931403</v>
      </c>
      <c r="K9330" s="42">
        <v>47065.708047053398</v>
      </c>
      <c r="N9330" s="43"/>
    </row>
    <row r="9331" spans="1:14" x14ac:dyDescent="0.3">
      <c r="A9331" s="10" t="s">
        <v>9</v>
      </c>
      <c r="B9331" s="10" t="s">
        <v>284</v>
      </c>
      <c r="C9331" s="10" t="s">
        <v>4779</v>
      </c>
      <c r="D9331" s="10" t="s">
        <v>7006</v>
      </c>
      <c r="E9331" s="11" t="s">
        <v>7007</v>
      </c>
      <c r="F9331" s="10" t="s">
        <v>5710</v>
      </c>
      <c r="G9331" s="11" t="s">
        <v>5711</v>
      </c>
      <c r="H9331" s="42">
        <v>100222.7595</v>
      </c>
      <c r="I9331" s="42">
        <v>221.04673368337399</v>
      </c>
      <c r="J9331" s="42">
        <v>0</v>
      </c>
      <c r="K9331" s="42">
        <v>221.04673368337399</v>
      </c>
      <c r="N9331" s="43"/>
    </row>
    <row r="9332" spans="1:14" x14ac:dyDescent="0.3">
      <c r="A9332" s="10" t="s">
        <v>9</v>
      </c>
      <c r="B9332" s="10" t="s">
        <v>284</v>
      </c>
      <c r="C9332" s="10" t="s">
        <v>4779</v>
      </c>
      <c r="D9332" s="10" t="s">
        <v>5311</v>
      </c>
      <c r="E9332" s="11" t="s">
        <v>5312</v>
      </c>
      <c r="F9332" s="10" t="s">
        <v>416</v>
      </c>
      <c r="G9332" s="11" t="s">
        <v>417</v>
      </c>
      <c r="H9332" s="42">
        <v>27793.933300000001</v>
      </c>
      <c r="I9332" s="42">
        <v>401.431503111209</v>
      </c>
      <c r="J9332" s="42">
        <v>104.54804683290099</v>
      </c>
      <c r="K9332" s="42">
        <v>505.97954994410901</v>
      </c>
      <c r="N9332" s="43"/>
    </row>
    <row r="9333" spans="1:14" x14ac:dyDescent="0.3">
      <c r="A9333" s="10" t="s">
        <v>9</v>
      </c>
      <c r="B9333" s="10" t="s">
        <v>284</v>
      </c>
      <c r="C9333" s="10" t="s">
        <v>4779</v>
      </c>
      <c r="D9333" s="10" t="s">
        <v>5311</v>
      </c>
      <c r="E9333" s="11" t="s">
        <v>5312</v>
      </c>
      <c r="F9333" s="10" t="s">
        <v>4731</v>
      </c>
      <c r="G9333" s="11" t="s">
        <v>4732</v>
      </c>
      <c r="H9333" s="42">
        <v>0</v>
      </c>
      <c r="I9333" s="42">
        <v>0</v>
      </c>
      <c r="J9333" s="42">
        <v>0</v>
      </c>
      <c r="K9333" s="42">
        <v>0</v>
      </c>
      <c r="N9333" s="43"/>
    </row>
    <row r="9334" spans="1:14" x14ac:dyDescent="0.3">
      <c r="A9334" s="10" t="s">
        <v>9</v>
      </c>
      <c r="B9334" s="10" t="s">
        <v>284</v>
      </c>
      <c r="C9334" s="10" t="s">
        <v>4779</v>
      </c>
      <c r="D9334" s="10" t="s">
        <v>5311</v>
      </c>
      <c r="E9334" s="11" t="s">
        <v>5312</v>
      </c>
      <c r="F9334" s="10" t="s">
        <v>4786</v>
      </c>
      <c r="G9334" s="11" t="s">
        <v>4787</v>
      </c>
      <c r="H9334" s="42">
        <v>0</v>
      </c>
      <c r="I9334" s="42">
        <v>0</v>
      </c>
      <c r="J9334" s="42">
        <v>0</v>
      </c>
      <c r="K9334" s="42">
        <v>0</v>
      </c>
      <c r="N9334" s="43"/>
    </row>
    <row r="9335" spans="1:14" x14ac:dyDescent="0.3">
      <c r="A9335" s="10" t="s">
        <v>9</v>
      </c>
      <c r="B9335" s="10" t="s">
        <v>284</v>
      </c>
      <c r="C9335" s="10" t="s">
        <v>4779</v>
      </c>
      <c r="D9335" s="10" t="s">
        <v>5311</v>
      </c>
      <c r="E9335" s="11" t="s">
        <v>5312</v>
      </c>
      <c r="F9335" s="10" t="s">
        <v>4794</v>
      </c>
      <c r="G9335" s="11" t="s">
        <v>4795</v>
      </c>
      <c r="H9335" s="42">
        <v>799.82539999999995</v>
      </c>
      <c r="I9335" s="42">
        <v>11.551985701042</v>
      </c>
      <c r="J9335" s="42">
        <v>3.0085768872777199</v>
      </c>
      <c r="K9335" s="42">
        <v>14.5605625883197</v>
      </c>
      <c r="N9335" s="43"/>
    </row>
    <row r="9336" spans="1:14" x14ac:dyDescent="0.3">
      <c r="A9336" s="10" t="s">
        <v>9</v>
      </c>
      <c r="B9336" s="10" t="s">
        <v>284</v>
      </c>
      <c r="C9336" s="10" t="s">
        <v>4779</v>
      </c>
      <c r="D9336" s="10" t="s">
        <v>5311</v>
      </c>
      <c r="E9336" s="11" t="s">
        <v>5312</v>
      </c>
      <c r="F9336" s="10" t="s">
        <v>4788</v>
      </c>
      <c r="G9336" s="11" t="s">
        <v>4789</v>
      </c>
      <c r="H9336" s="42">
        <v>0</v>
      </c>
      <c r="I9336" s="42">
        <v>0</v>
      </c>
      <c r="J9336" s="42">
        <v>0</v>
      </c>
      <c r="K9336" s="42">
        <v>0</v>
      </c>
      <c r="N9336" s="43"/>
    </row>
    <row r="9337" spans="1:14" x14ac:dyDescent="0.3">
      <c r="A9337" s="10" t="s">
        <v>9</v>
      </c>
      <c r="B9337" s="10" t="s">
        <v>284</v>
      </c>
      <c r="C9337" s="10" t="s">
        <v>4779</v>
      </c>
      <c r="D9337" s="10" t="s">
        <v>4938</v>
      </c>
      <c r="E9337" s="11" t="s">
        <v>4939</v>
      </c>
      <c r="F9337" s="10" t="s">
        <v>416</v>
      </c>
      <c r="G9337" s="11" t="s">
        <v>417</v>
      </c>
      <c r="H9337" s="42">
        <v>116487.2118</v>
      </c>
      <c r="I9337" s="42" t="s">
        <v>414</v>
      </c>
      <c r="J9337" s="42">
        <v>44134.056281854697</v>
      </c>
      <c r="K9337" s="42">
        <v>44134.056281854697</v>
      </c>
      <c r="N9337" s="43"/>
    </row>
    <row r="9338" spans="1:14" x14ac:dyDescent="0.3">
      <c r="A9338" s="10" t="s">
        <v>9</v>
      </c>
      <c r="B9338" s="10" t="s">
        <v>284</v>
      </c>
      <c r="C9338" s="10" t="s">
        <v>4779</v>
      </c>
      <c r="D9338" s="10" t="s">
        <v>4938</v>
      </c>
      <c r="E9338" s="11" t="s">
        <v>4939</v>
      </c>
      <c r="F9338" s="10" t="s">
        <v>4731</v>
      </c>
      <c r="G9338" s="11" t="s">
        <v>4732</v>
      </c>
      <c r="H9338" s="42">
        <v>0</v>
      </c>
      <c r="I9338" s="42" t="s">
        <v>414</v>
      </c>
      <c r="J9338" s="42">
        <v>0</v>
      </c>
      <c r="K9338" s="42">
        <v>0</v>
      </c>
      <c r="N9338" s="43"/>
    </row>
    <row r="9339" spans="1:14" x14ac:dyDescent="0.3">
      <c r="A9339" s="10" t="s">
        <v>9</v>
      </c>
      <c r="B9339" s="10" t="s">
        <v>284</v>
      </c>
      <c r="C9339" s="10" t="s">
        <v>4779</v>
      </c>
      <c r="D9339" s="10" t="s">
        <v>4938</v>
      </c>
      <c r="E9339" s="11" t="s">
        <v>4939</v>
      </c>
      <c r="F9339" s="10" t="s">
        <v>4786</v>
      </c>
      <c r="G9339" s="11" t="s">
        <v>4787</v>
      </c>
      <c r="H9339" s="42">
        <v>75516.394700000004</v>
      </c>
      <c r="I9339" s="42" t="s">
        <v>414</v>
      </c>
      <c r="J9339" s="42">
        <v>28611.250650545298</v>
      </c>
      <c r="K9339" s="42">
        <v>28611.250650545298</v>
      </c>
      <c r="N9339" s="43"/>
    </row>
    <row r="9340" spans="1:14" x14ac:dyDescent="0.3">
      <c r="A9340" s="10" t="s">
        <v>9</v>
      </c>
      <c r="B9340" s="10" t="s">
        <v>284</v>
      </c>
      <c r="C9340" s="10" t="s">
        <v>4779</v>
      </c>
      <c r="D9340" s="10" t="s">
        <v>4938</v>
      </c>
      <c r="E9340" s="11" t="s">
        <v>4939</v>
      </c>
      <c r="F9340" s="10" t="s">
        <v>4739</v>
      </c>
      <c r="G9340" s="11" t="s">
        <v>4740</v>
      </c>
      <c r="H9340" s="42">
        <v>34733.972000000002</v>
      </c>
      <c r="I9340" s="42" t="s">
        <v>414</v>
      </c>
      <c r="J9340" s="42">
        <v>13159.8228766886</v>
      </c>
      <c r="K9340" s="42">
        <v>13159.8228766886</v>
      </c>
      <c r="N9340" s="43"/>
    </row>
    <row r="9341" spans="1:14" x14ac:dyDescent="0.3">
      <c r="A9341" s="10" t="s">
        <v>9</v>
      </c>
      <c r="B9341" s="10" t="s">
        <v>284</v>
      </c>
      <c r="C9341" s="10" t="s">
        <v>4779</v>
      </c>
      <c r="D9341" s="10" t="s">
        <v>4938</v>
      </c>
      <c r="E9341" s="11" t="s">
        <v>4939</v>
      </c>
      <c r="F9341" s="10" t="s">
        <v>4788</v>
      </c>
      <c r="G9341" s="11" t="s">
        <v>4789</v>
      </c>
      <c r="H9341" s="42">
        <v>0</v>
      </c>
      <c r="I9341" s="42" t="s">
        <v>414</v>
      </c>
      <c r="J9341" s="42">
        <v>0</v>
      </c>
      <c r="K9341" s="42">
        <v>0</v>
      </c>
      <c r="N9341" s="43"/>
    </row>
    <row r="9342" spans="1:14" x14ac:dyDescent="0.3">
      <c r="A9342" s="10" t="s">
        <v>9</v>
      </c>
      <c r="B9342" s="10" t="s">
        <v>284</v>
      </c>
      <c r="C9342" s="10" t="s">
        <v>4779</v>
      </c>
      <c r="D9342" s="10" t="s">
        <v>4938</v>
      </c>
      <c r="E9342" s="11" t="s">
        <v>4939</v>
      </c>
      <c r="F9342" s="10" t="s">
        <v>4741</v>
      </c>
      <c r="G9342" s="11" t="s">
        <v>4742</v>
      </c>
      <c r="H9342" s="42">
        <v>2280.5634</v>
      </c>
      <c r="I9342" s="42" t="s">
        <v>414</v>
      </c>
      <c r="J9342" s="42">
        <v>864.04774811258005</v>
      </c>
      <c r="K9342" s="42">
        <v>864.04774811258005</v>
      </c>
      <c r="N9342" s="43"/>
    </row>
    <row r="9343" spans="1:14" x14ac:dyDescent="0.3">
      <c r="A9343" s="10" t="s">
        <v>9</v>
      </c>
      <c r="B9343" s="10" t="s">
        <v>284</v>
      </c>
      <c r="C9343" s="10" t="s">
        <v>4779</v>
      </c>
      <c r="D9343" s="10" t="s">
        <v>7008</v>
      </c>
      <c r="E9343" s="11" t="s">
        <v>7009</v>
      </c>
      <c r="F9343" s="10" t="s">
        <v>416</v>
      </c>
      <c r="G9343" s="11" t="s">
        <v>417</v>
      </c>
      <c r="H9343" s="42">
        <v>245963.2628</v>
      </c>
      <c r="I9343" s="42">
        <v>753.92615266146902</v>
      </c>
      <c r="J9343" s="42">
        <v>2943.22933872365</v>
      </c>
      <c r="K9343" s="42">
        <v>3697.1554913851201</v>
      </c>
      <c r="N9343" s="43"/>
    </row>
    <row r="9344" spans="1:14" x14ac:dyDescent="0.3">
      <c r="A9344" s="10" t="s">
        <v>9</v>
      </c>
      <c r="B9344" s="10" t="s">
        <v>284</v>
      </c>
      <c r="C9344" s="10" t="s">
        <v>4779</v>
      </c>
      <c r="D9344" s="10" t="s">
        <v>7008</v>
      </c>
      <c r="E9344" s="11" t="s">
        <v>7009</v>
      </c>
      <c r="F9344" s="10" t="s">
        <v>4731</v>
      </c>
      <c r="G9344" s="11" t="s">
        <v>4732</v>
      </c>
      <c r="H9344" s="42">
        <v>0</v>
      </c>
      <c r="I9344" s="42">
        <v>0</v>
      </c>
      <c r="J9344" s="42">
        <v>0</v>
      </c>
      <c r="K9344" s="42">
        <v>0</v>
      </c>
      <c r="N9344" s="43"/>
    </row>
    <row r="9345" spans="1:14" x14ac:dyDescent="0.3">
      <c r="A9345" s="10" t="s">
        <v>9</v>
      </c>
      <c r="B9345" s="10" t="s">
        <v>284</v>
      </c>
      <c r="C9345" s="10" t="s">
        <v>4779</v>
      </c>
      <c r="D9345" s="10" t="s">
        <v>7008</v>
      </c>
      <c r="E9345" s="11" t="s">
        <v>7009</v>
      </c>
      <c r="F9345" s="10" t="s">
        <v>4786</v>
      </c>
      <c r="G9345" s="11" t="s">
        <v>4787</v>
      </c>
      <c r="H9345" s="42">
        <v>163998.41010000001</v>
      </c>
      <c r="I9345" s="42">
        <v>502.68763307344301</v>
      </c>
      <c r="J9345" s="42">
        <v>1962.4269361825</v>
      </c>
      <c r="K9345" s="42">
        <v>2465.1145692559398</v>
      </c>
      <c r="N9345" s="43"/>
    </row>
    <row r="9346" spans="1:14" x14ac:dyDescent="0.3">
      <c r="A9346" s="10" t="s">
        <v>9</v>
      </c>
      <c r="B9346" s="10" t="s">
        <v>284</v>
      </c>
      <c r="C9346" s="10" t="s">
        <v>4779</v>
      </c>
      <c r="D9346" s="10" t="s">
        <v>7008</v>
      </c>
      <c r="E9346" s="11" t="s">
        <v>7009</v>
      </c>
      <c r="F9346" s="10" t="s">
        <v>4739</v>
      </c>
      <c r="G9346" s="11" t="s">
        <v>4740</v>
      </c>
      <c r="H9346" s="42">
        <v>0</v>
      </c>
      <c r="I9346" s="42">
        <v>0</v>
      </c>
      <c r="J9346" s="42">
        <v>0</v>
      </c>
      <c r="K9346" s="42">
        <v>0</v>
      </c>
      <c r="N9346" s="43"/>
    </row>
    <row r="9347" spans="1:14" x14ac:dyDescent="0.3">
      <c r="A9347" s="10" t="s">
        <v>9</v>
      </c>
      <c r="B9347" s="10" t="s">
        <v>284</v>
      </c>
      <c r="C9347" s="10" t="s">
        <v>4779</v>
      </c>
      <c r="D9347" s="10" t="s">
        <v>7008</v>
      </c>
      <c r="E9347" s="11" t="s">
        <v>7009</v>
      </c>
      <c r="F9347" s="10" t="s">
        <v>4788</v>
      </c>
      <c r="G9347" s="11" t="s">
        <v>4789</v>
      </c>
      <c r="H9347" s="42">
        <v>0</v>
      </c>
      <c r="I9347" s="42">
        <v>0</v>
      </c>
      <c r="J9347" s="42">
        <v>0</v>
      </c>
      <c r="K9347" s="42">
        <v>0</v>
      </c>
      <c r="N9347" s="43"/>
    </row>
    <row r="9348" spans="1:14" x14ac:dyDescent="0.3">
      <c r="A9348" s="10" t="s">
        <v>9</v>
      </c>
      <c r="B9348" s="10" t="s">
        <v>284</v>
      </c>
      <c r="C9348" s="10" t="s">
        <v>4779</v>
      </c>
      <c r="D9348" s="10" t="s">
        <v>7008</v>
      </c>
      <c r="E9348" s="11" t="s">
        <v>7009</v>
      </c>
      <c r="F9348" s="10" t="s">
        <v>4741</v>
      </c>
      <c r="G9348" s="11" t="s">
        <v>4742</v>
      </c>
      <c r="H9348" s="42">
        <v>9756.0846999999994</v>
      </c>
      <c r="I9348" s="42">
        <v>29.904333429588998</v>
      </c>
      <c r="J9348" s="42">
        <v>116.742616228703</v>
      </c>
      <c r="K9348" s="42">
        <v>146.64694965829199</v>
      </c>
      <c r="N9348" s="43"/>
    </row>
    <row r="9349" spans="1:14" x14ac:dyDescent="0.3">
      <c r="A9349" s="10" t="s">
        <v>9</v>
      </c>
      <c r="B9349" s="10" t="s">
        <v>284</v>
      </c>
      <c r="C9349" s="10" t="s">
        <v>4779</v>
      </c>
      <c r="D9349" s="10" t="s">
        <v>5139</v>
      </c>
      <c r="E9349" s="11" t="s">
        <v>7010</v>
      </c>
      <c r="F9349" s="10" t="s">
        <v>416</v>
      </c>
      <c r="G9349" s="11" t="s">
        <v>417</v>
      </c>
      <c r="H9349" s="42">
        <v>176560.97870000001</v>
      </c>
      <c r="I9349" s="42">
        <v>1433.2910691575901</v>
      </c>
      <c r="J9349" s="42">
        <v>557.03131660669396</v>
      </c>
      <c r="K9349" s="42">
        <v>1990.3223857642799</v>
      </c>
      <c r="N9349" s="43"/>
    </row>
    <row r="9350" spans="1:14" x14ac:dyDescent="0.3">
      <c r="A9350" s="10" t="s">
        <v>9</v>
      </c>
      <c r="B9350" s="10" t="s">
        <v>284</v>
      </c>
      <c r="C9350" s="10" t="s">
        <v>4779</v>
      </c>
      <c r="D9350" s="10" t="s">
        <v>5139</v>
      </c>
      <c r="E9350" s="11" t="s">
        <v>7010</v>
      </c>
      <c r="F9350" s="10" t="s">
        <v>4731</v>
      </c>
      <c r="G9350" s="11" t="s">
        <v>4732</v>
      </c>
      <c r="H9350" s="42">
        <v>0</v>
      </c>
      <c r="I9350" s="42">
        <v>0</v>
      </c>
      <c r="J9350" s="42">
        <v>0</v>
      </c>
      <c r="K9350" s="42">
        <v>0</v>
      </c>
      <c r="N9350" s="43"/>
    </row>
    <row r="9351" spans="1:14" x14ac:dyDescent="0.3">
      <c r="A9351" s="10" t="s">
        <v>9</v>
      </c>
      <c r="B9351" s="10" t="s">
        <v>284</v>
      </c>
      <c r="C9351" s="10" t="s">
        <v>4779</v>
      </c>
      <c r="D9351" s="10" t="s">
        <v>5139</v>
      </c>
      <c r="E9351" s="11" t="s">
        <v>7010</v>
      </c>
      <c r="F9351" s="10" t="s">
        <v>4786</v>
      </c>
      <c r="G9351" s="11" t="s">
        <v>4787</v>
      </c>
      <c r="H9351" s="42">
        <v>0</v>
      </c>
      <c r="I9351" s="42">
        <v>0</v>
      </c>
      <c r="J9351" s="42">
        <v>0</v>
      </c>
      <c r="K9351" s="42">
        <v>0</v>
      </c>
      <c r="N9351" s="43"/>
    </row>
    <row r="9352" spans="1:14" x14ac:dyDescent="0.3">
      <c r="A9352" s="10" t="s">
        <v>9</v>
      </c>
      <c r="B9352" s="10" t="s">
        <v>284</v>
      </c>
      <c r="C9352" s="10" t="s">
        <v>4779</v>
      </c>
      <c r="D9352" s="10" t="s">
        <v>5139</v>
      </c>
      <c r="E9352" s="11" t="s">
        <v>7010</v>
      </c>
      <c r="F9352" s="10" t="s">
        <v>4794</v>
      </c>
      <c r="G9352" s="11" t="s">
        <v>4795</v>
      </c>
      <c r="H9352" s="42">
        <v>1737.0328</v>
      </c>
      <c r="I9352" s="42">
        <v>14.1009276876818</v>
      </c>
      <c r="J9352" s="42">
        <v>5.4801557647754704</v>
      </c>
      <c r="K9352" s="42">
        <v>19.5810834524572</v>
      </c>
      <c r="N9352" s="43"/>
    </row>
    <row r="9353" spans="1:14" x14ac:dyDescent="0.3">
      <c r="A9353" s="10" t="s">
        <v>9</v>
      </c>
      <c r="B9353" s="10" t="s">
        <v>284</v>
      </c>
      <c r="C9353" s="10" t="s">
        <v>4779</v>
      </c>
      <c r="D9353" s="10" t="s">
        <v>5139</v>
      </c>
      <c r="E9353" s="11" t="s">
        <v>7010</v>
      </c>
      <c r="F9353" s="10" t="s">
        <v>4739</v>
      </c>
      <c r="G9353" s="11" t="s">
        <v>4740</v>
      </c>
      <c r="H9353" s="42">
        <v>6023.5815000000002</v>
      </c>
      <c r="I9353" s="42">
        <v>48.8983782717997</v>
      </c>
      <c r="J9353" s="42">
        <v>19.003765958495599</v>
      </c>
      <c r="K9353" s="42">
        <v>67.902144230295207</v>
      </c>
      <c r="N9353" s="43"/>
    </row>
    <row r="9354" spans="1:14" x14ac:dyDescent="0.3">
      <c r="A9354" s="10" t="s">
        <v>9</v>
      </c>
      <c r="B9354" s="10" t="s">
        <v>284</v>
      </c>
      <c r="C9354" s="10" t="s">
        <v>4779</v>
      </c>
      <c r="D9354" s="10" t="s">
        <v>5139</v>
      </c>
      <c r="E9354" s="11" t="s">
        <v>7010</v>
      </c>
      <c r="F9354" s="10" t="s">
        <v>5458</v>
      </c>
      <c r="G9354" s="11" t="s">
        <v>5459</v>
      </c>
      <c r="H9354" s="42">
        <v>1737.0328</v>
      </c>
      <c r="I9354" s="42">
        <v>14.1009276876818</v>
      </c>
      <c r="J9354" s="42">
        <v>5.4801557647754704</v>
      </c>
      <c r="K9354" s="42">
        <v>19.5810834524572</v>
      </c>
      <c r="N9354" s="43"/>
    </row>
    <row r="9355" spans="1:14" x14ac:dyDescent="0.3">
      <c r="A9355" s="10" t="s">
        <v>9</v>
      </c>
      <c r="B9355" s="10" t="s">
        <v>284</v>
      </c>
      <c r="C9355" s="10" t="s">
        <v>11</v>
      </c>
      <c r="D9355" s="10" t="s">
        <v>47</v>
      </c>
      <c r="E9355" s="11" t="s">
        <v>7011</v>
      </c>
      <c r="F9355" s="10" t="s">
        <v>13</v>
      </c>
      <c r="G9355" s="11" t="s">
        <v>415</v>
      </c>
      <c r="H9355" s="42">
        <v>0</v>
      </c>
      <c r="I9355" s="42">
        <v>0</v>
      </c>
      <c r="J9355" s="42">
        <v>0</v>
      </c>
      <c r="K9355" s="42">
        <v>0</v>
      </c>
      <c r="N9355" s="43"/>
    </row>
    <row r="9356" spans="1:14" x14ac:dyDescent="0.3">
      <c r="A9356" s="10" t="s">
        <v>9</v>
      </c>
      <c r="B9356" s="10" t="s">
        <v>284</v>
      </c>
      <c r="C9356" s="10" t="s">
        <v>11</v>
      </c>
      <c r="D9356" s="10" t="s">
        <v>47</v>
      </c>
      <c r="E9356" s="11" t="s">
        <v>7011</v>
      </c>
      <c r="F9356" s="10" t="s">
        <v>15</v>
      </c>
      <c r="G9356" s="11" t="s">
        <v>418</v>
      </c>
      <c r="H9356" s="42">
        <v>11106.752899999999</v>
      </c>
      <c r="I9356" s="42">
        <v>149.072807371463</v>
      </c>
      <c r="J9356" s="42">
        <v>0</v>
      </c>
      <c r="K9356" s="42">
        <v>149.072807371463</v>
      </c>
      <c r="N9356" s="43"/>
    </row>
    <row r="9357" spans="1:14" x14ac:dyDescent="0.3">
      <c r="A9357" s="10" t="s">
        <v>9</v>
      </c>
      <c r="B9357" s="10" t="s">
        <v>284</v>
      </c>
      <c r="C9357" s="10" t="s">
        <v>11</v>
      </c>
      <c r="D9357" s="10" t="s">
        <v>47</v>
      </c>
      <c r="E9357" s="11" t="s">
        <v>7011</v>
      </c>
      <c r="F9357" s="10" t="s">
        <v>16</v>
      </c>
      <c r="G9357" s="11" t="s">
        <v>426</v>
      </c>
      <c r="H9357" s="42">
        <v>759.14949999999999</v>
      </c>
      <c r="I9357" s="42">
        <v>10.189165258164801</v>
      </c>
      <c r="J9357" s="42">
        <v>0</v>
      </c>
      <c r="K9357" s="42">
        <v>10.189165258164801</v>
      </c>
      <c r="N9357" s="43"/>
    </row>
    <row r="9358" spans="1:14" x14ac:dyDescent="0.3">
      <c r="A9358" s="10" t="s">
        <v>9</v>
      </c>
      <c r="B9358" s="10" t="s">
        <v>284</v>
      </c>
      <c r="C9358" s="10" t="s">
        <v>11</v>
      </c>
      <c r="D9358" s="10" t="s">
        <v>47</v>
      </c>
      <c r="E9358" s="11" t="s">
        <v>7011</v>
      </c>
      <c r="F9358" s="10" t="s">
        <v>17</v>
      </c>
      <c r="G9358" s="11" t="s">
        <v>4798</v>
      </c>
      <c r="H9358" s="42">
        <v>0</v>
      </c>
      <c r="I9358" s="42">
        <v>0</v>
      </c>
      <c r="J9358" s="42">
        <v>0</v>
      </c>
      <c r="K9358" s="42">
        <v>0</v>
      </c>
      <c r="N9358" s="43"/>
    </row>
    <row r="9359" spans="1:14" x14ac:dyDescent="0.3">
      <c r="A9359" s="10" t="s">
        <v>9</v>
      </c>
      <c r="B9359" s="10" t="s">
        <v>284</v>
      </c>
      <c r="C9359" s="10" t="s">
        <v>11</v>
      </c>
      <c r="D9359" s="10" t="s">
        <v>47</v>
      </c>
      <c r="E9359" s="11" t="s">
        <v>7011</v>
      </c>
      <c r="F9359" s="10" t="s">
        <v>18</v>
      </c>
      <c r="G9359" s="11" t="s">
        <v>4799</v>
      </c>
      <c r="H9359" s="42">
        <v>12920.7847</v>
      </c>
      <c r="I9359" s="42">
        <v>173.420411100812</v>
      </c>
      <c r="J9359" s="42">
        <v>0</v>
      </c>
      <c r="K9359" s="42">
        <v>173.420411100812</v>
      </c>
      <c r="N9359" s="43"/>
    </row>
    <row r="9360" spans="1:14" x14ac:dyDescent="0.3">
      <c r="A9360" s="10" t="s">
        <v>9</v>
      </c>
      <c r="B9360" s="10" t="s">
        <v>284</v>
      </c>
      <c r="C9360" s="10" t="s">
        <v>11</v>
      </c>
      <c r="D9360" s="10" t="s">
        <v>286</v>
      </c>
      <c r="E9360" s="11" t="s">
        <v>689</v>
      </c>
      <c r="F9360" s="10" t="s">
        <v>15</v>
      </c>
      <c r="G9360" s="11" t="s">
        <v>418</v>
      </c>
      <c r="H9360" s="42">
        <v>2673990.5970000001</v>
      </c>
      <c r="I9360" s="42">
        <v>7650.0579921653998</v>
      </c>
      <c r="J9360" s="42">
        <v>0</v>
      </c>
      <c r="K9360" s="42">
        <v>7650.0579921653998</v>
      </c>
      <c r="N9360" s="43"/>
    </row>
    <row r="9361" spans="1:14" x14ac:dyDescent="0.3">
      <c r="A9361" s="10" t="s">
        <v>9</v>
      </c>
      <c r="B9361" s="10" t="s">
        <v>284</v>
      </c>
      <c r="C9361" s="10" t="s">
        <v>11</v>
      </c>
      <c r="D9361" s="10" t="s">
        <v>286</v>
      </c>
      <c r="E9361" s="11" t="s">
        <v>689</v>
      </c>
      <c r="F9361" s="10" t="s">
        <v>16</v>
      </c>
      <c r="G9361" s="11" t="s">
        <v>426</v>
      </c>
      <c r="H9361" s="42">
        <v>57396.8986</v>
      </c>
      <c r="I9361" s="42">
        <v>164.20760894499199</v>
      </c>
      <c r="J9361" s="42">
        <v>0</v>
      </c>
      <c r="K9361" s="42">
        <v>164.20760894499199</v>
      </c>
      <c r="N9361" s="43"/>
    </row>
    <row r="9362" spans="1:14" x14ac:dyDescent="0.3">
      <c r="A9362" s="10" t="s">
        <v>9</v>
      </c>
      <c r="B9362" s="10" t="s">
        <v>284</v>
      </c>
      <c r="C9362" s="10" t="s">
        <v>11</v>
      </c>
      <c r="D9362" s="10" t="s">
        <v>286</v>
      </c>
      <c r="E9362" s="11" t="s">
        <v>689</v>
      </c>
      <c r="F9362" s="10" t="s">
        <v>17</v>
      </c>
      <c r="G9362" s="11" t="s">
        <v>4798</v>
      </c>
      <c r="H9362" s="42">
        <v>0</v>
      </c>
      <c r="I9362" s="42">
        <v>0</v>
      </c>
      <c r="J9362" s="42">
        <v>0</v>
      </c>
      <c r="K9362" s="42">
        <v>0</v>
      </c>
      <c r="N9362" s="43"/>
    </row>
    <row r="9363" spans="1:14" x14ac:dyDescent="0.3">
      <c r="A9363" s="10" t="s">
        <v>9</v>
      </c>
      <c r="B9363" s="10" t="s">
        <v>284</v>
      </c>
      <c r="C9363" s="10" t="s">
        <v>11</v>
      </c>
      <c r="D9363" s="10" t="s">
        <v>286</v>
      </c>
      <c r="E9363" s="11" t="s">
        <v>689</v>
      </c>
      <c r="F9363" s="10" t="s">
        <v>18</v>
      </c>
      <c r="G9363" s="11" t="s">
        <v>4799</v>
      </c>
      <c r="H9363" s="42">
        <v>2405131.4408999998</v>
      </c>
      <c r="I9363" s="42">
        <v>6880.8749818441202</v>
      </c>
      <c r="J9363" s="42">
        <v>8799.9423375159495</v>
      </c>
      <c r="K9363" s="42">
        <v>15680.8173193601</v>
      </c>
      <c r="N9363" s="43"/>
    </row>
    <row r="9364" spans="1:14" x14ac:dyDescent="0.3">
      <c r="A9364" s="10" t="s">
        <v>9</v>
      </c>
      <c r="B9364" s="10" t="s">
        <v>284</v>
      </c>
      <c r="C9364" s="10" t="s">
        <v>11</v>
      </c>
      <c r="D9364" s="10" t="s">
        <v>287</v>
      </c>
      <c r="E9364" s="11" t="s">
        <v>3052</v>
      </c>
      <c r="F9364" s="10" t="s">
        <v>15</v>
      </c>
      <c r="G9364" s="11" t="s">
        <v>418</v>
      </c>
      <c r="H9364" s="42">
        <v>1662960.8428</v>
      </c>
      <c r="I9364" s="42">
        <v>4641.23804328808</v>
      </c>
      <c r="J9364" s="42">
        <v>0</v>
      </c>
      <c r="K9364" s="42">
        <v>4641.23804328808</v>
      </c>
      <c r="N9364" s="43"/>
    </row>
    <row r="9365" spans="1:14" x14ac:dyDescent="0.3">
      <c r="A9365" s="10" t="s">
        <v>9</v>
      </c>
      <c r="B9365" s="10" t="s">
        <v>284</v>
      </c>
      <c r="C9365" s="10" t="s">
        <v>11</v>
      </c>
      <c r="D9365" s="10" t="s">
        <v>287</v>
      </c>
      <c r="E9365" s="11" t="s">
        <v>3052</v>
      </c>
      <c r="F9365" s="10" t="s">
        <v>17</v>
      </c>
      <c r="G9365" s="11" t="s">
        <v>4798</v>
      </c>
      <c r="H9365" s="42">
        <v>0</v>
      </c>
      <c r="I9365" s="42">
        <v>0</v>
      </c>
      <c r="J9365" s="42">
        <v>0</v>
      </c>
      <c r="K9365" s="42">
        <v>0</v>
      </c>
      <c r="N9365" s="43"/>
    </row>
    <row r="9366" spans="1:14" x14ac:dyDescent="0.3">
      <c r="A9366" s="10" t="s">
        <v>9</v>
      </c>
      <c r="B9366" s="10" t="s">
        <v>284</v>
      </c>
      <c r="C9366" s="10" t="s">
        <v>11</v>
      </c>
      <c r="D9366" s="10" t="s">
        <v>287</v>
      </c>
      <c r="E9366" s="11" t="s">
        <v>3052</v>
      </c>
      <c r="F9366" s="10" t="s">
        <v>18</v>
      </c>
      <c r="G9366" s="11" t="s">
        <v>4799</v>
      </c>
      <c r="H9366" s="42">
        <v>2231023.4062000001</v>
      </c>
      <c r="I9366" s="42">
        <v>6226.6713936701499</v>
      </c>
      <c r="J9366" s="42">
        <v>2164.1211487465198</v>
      </c>
      <c r="K9366" s="42">
        <v>8390.7925424166697</v>
      </c>
      <c r="N9366" s="43"/>
    </row>
    <row r="9367" spans="1:14" x14ac:dyDescent="0.3">
      <c r="A9367" s="10" t="s">
        <v>9</v>
      </c>
      <c r="B9367" s="10" t="s">
        <v>284</v>
      </c>
      <c r="C9367" s="10" t="s">
        <v>11</v>
      </c>
      <c r="D9367" s="10" t="s">
        <v>288</v>
      </c>
      <c r="E9367" s="11" t="s">
        <v>3053</v>
      </c>
      <c r="F9367" s="10" t="s">
        <v>13</v>
      </c>
      <c r="G9367" s="11" t="s">
        <v>415</v>
      </c>
      <c r="H9367" s="42">
        <v>0</v>
      </c>
      <c r="I9367" s="42">
        <v>0</v>
      </c>
      <c r="J9367" s="42">
        <v>0</v>
      </c>
      <c r="K9367" s="42">
        <v>0</v>
      </c>
      <c r="N9367" s="43"/>
    </row>
    <row r="9368" spans="1:14" x14ac:dyDescent="0.3">
      <c r="A9368" s="10" t="s">
        <v>9</v>
      </c>
      <c r="B9368" s="10" t="s">
        <v>284</v>
      </c>
      <c r="C9368" s="10" t="s">
        <v>11</v>
      </c>
      <c r="D9368" s="10" t="s">
        <v>288</v>
      </c>
      <c r="E9368" s="11" t="s">
        <v>3053</v>
      </c>
      <c r="F9368" s="10" t="s">
        <v>15</v>
      </c>
      <c r="G9368" s="11" t="s">
        <v>418</v>
      </c>
      <c r="H9368" s="42">
        <v>568614.94739999995</v>
      </c>
      <c r="I9368" s="42">
        <v>1547.6709311464999</v>
      </c>
      <c r="J9368" s="42">
        <v>0</v>
      </c>
      <c r="K9368" s="42">
        <v>1547.6709311464999</v>
      </c>
      <c r="N9368" s="43"/>
    </row>
    <row r="9369" spans="1:14" x14ac:dyDescent="0.3">
      <c r="A9369" s="10" t="s">
        <v>9</v>
      </c>
      <c r="B9369" s="10" t="s">
        <v>284</v>
      </c>
      <c r="C9369" s="10" t="s">
        <v>11</v>
      </c>
      <c r="D9369" s="10" t="s">
        <v>288</v>
      </c>
      <c r="E9369" s="11" t="s">
        <v>3053</v>
      </c>
      <c r="F9369" s="10" t="s">
        <v>17</v>
      </c>
      <c r="G9369" s="11" t="s">
        <v>4798</v>
      </c>
      <c r="H9369" s="42">
        <v>0</v>
      </c>
      <c r="I9369" s="42">
        <v>0</v>
      </c>
      <c r="J9369" s="42">
        <v>0</v>
      </c>
      <c r="K9369" s="42">
        <v>0</v>
      </c>
      <c r="N9369" s="43"/>
    </row>
    <row r="9370" spans="1:14" x14ac:dyDescent="0.3">
      <c r="A9370" s="10" t="s">
        <v>9</v>
      </c>
      <c r="B9370" s="10" t="s">
        <v>284</v>
      </c>
      <c r="C9370" s="10" t="s">
        <v>11</v>
      </c>
      <c r="D9370" s="10" t="s">
        <v>288</v>
      </c>
      <c r="E9370" s="11" t="s">
        <v>3053</v>
      </c>
      <c r="F9370" s="10" t="s">
        <v>18</v>
      </c>
      <c r="G9370" s="11" t="s">
        <v>4799</v>
      </c>
      <c r="H9370" s="42">
        <v>1554274.9393</v>
      </c>
      <c r="I9370" s="42">
        <v>4230.4658945922301</v>
      </c>
      <c r="J9370" s="42">
        <v>26255.781354603601</v>
      </c>
      <c r="K9370" s="42">
        <v>30486.2472491958</v>
      </c>
      <c r="N9370" s="43"/>
    </row>
    <row r="9371" spans="1:14" x14ac:dyDescent="0.3">
      <c r="A9371" s="10" t="s">
        <v>9</v>
      </c>
      <c r="B9371" s="10" t="s">
        <v>284</v>
      </c>
      <c r="C9371" s="10" t="s">
        <v>11</v>
      </c>
      <c r="D9371" s="10" t="s">
        <v>289</v>
      </c>
      <c r="E9371" s="11" t="s">
        <v>692</v>
      </c>
      <c r="F9371" s="10" t="s">
        <v>13</v>
      </c>
      <c r="G9371" s="11" t="s">
        <v>415</v>
      </c>
      <c r="H9371" s="42">
        <v>0</v>
      </c>
      <c r="I9371" s="42">
        <v>0</v>
      </c>
      <c r="J9371" s="42">
        <v>0</v>
      </c>
      <c r="K9371" s="42">
        <v>0</v>
      </c>
      <c r="N9371" s="43"/>
    </row>
    <row r="9372" spans="1:14" x14ac:dyDescent="0.3">
      <c r="A9372" s="10" t="s">
        <v>9</v>
      </c>
      <c r="B9372" s="10" t="s">
        <v>284</v>
      </c>
      <c r="C9372" s="10" t="s">
        <v>11</v>
      </c>
      <c r="D9372" s="10" t="s">
        <v>289</v>
      </c>
      <c r="E9372" s="11" t="s">
        <v>692</v>
      </c>
      <c r="F9372" s="10" t="s">
        <v>15</v>
      </c>
      <c r="G9372" s="11" t="s">
        <v>418</v>
      </c>
      <c r="H9372" s="42">
        <v>6001602.2976000002</v>
      </c>
      <c r="I9372" s="42">
        <v>15280.334438710501</v>
      </c>
      <c r="J9372" s="42">
        <v>0</v>
      </c>
      <c r="K9372" s="42">
        <v>15280.334438710501</v>
      </c>
      <c r="N9372" s="43"/>
    </row>
    <row r="9373" spans="1:14" x14ac:dyDescent="0.3">
      <c r="A9373" s="10" t="s">
        <v>9</v>
      </c>
      <c r="B9373" s="10" t="s">
        <v>284</v>
      </c>
      <c r="C9373" s="10" t="s">
        <v>11</v>
      </c>
      <c r="D9373" s="10" t="s">
        <v>289</v>
      </c>
      <c r="E9373" s="11" t="s">
        <v>692</v>
      </c>
      <c r="F9373" s="10" t="s">
        <v>17</v>
      </c>
      <c r="G9373" s="11" t="s">
        <v>4798</v>
      </c>
      <c r="H9373" s="42">
        <v>0</v>
      </c>
      <c r="I9373" s="42">
        <v>0</v>
      </c>
      <c r="J9373" s="42">
        <v>0</v>
      </c>
      <c r="K9373" s="42">
        <v>0</v>
      </c>
      <c r="N9373" s="43"/>
    </row>
    <row r="9374" spans="1:14" x14ac:dyDescent="0.3">
      <c r="A9374" s="10" t="s">
        <v>9</v>
      </c>
      <c r="B9374" s="10" t="s">
        <v>284</v>
      </c>
      <c r="C9374" s="10" t="s">
        <v>11</v>
      </c>
      <c r="D9374" s="10" t="s">
        <v>289</v>
      </c>
      <c r="E9374" s="11" t="s">
        <v>692</v>
      </c>
      <c r="F9374" s="10" t="s">
        <v>18</v>
      </c>
      <c r="G9374" s="11" t="s">
        <v>4799</v>
      </c>
      <c r="H9374" s="42">
        <v>5950249.3017999995</v>
      </c>
      <c r="I9374" s="42">
        <v>15149.5875294507</v>
      </c>
      <c r="J9374" s="42">
        <v>1002073.58894354</v>
      </c>
      <c r="K9374" s="42">
        <v>1017223.17647299</v>
      </c>
      <c r="N9374" s="43"/>
    </row>
    <row r="9375" spans="1:14" x14ac:dyDescent="0.3">
      <c r="A9375" s="10" t="s">
        <v>9</v>
      </c>
      <c r="B9375" s="10" t="s">
        <v>284</v>
      </c>
      <c r="C9375" s="10" t="s">
        <v>4800</v>
      </c>
      <c r="D9375" s="10" t="s">
        <v>7012</v>
      </c>
      <c r="E9375" s="11" t="s">
        <v>7013</v>
      </c>
      <c r="F9375" s="10" t="s">
        <v>13</v>
      </c>
      <c r="G9375" s="11" t="s">
        <v>415</v>
      </c>
      <c r="H9375" s="42">
        <v>0</v>
      </c>
      <c r="I9375" s="42">
        <v>0</v>
      </c>
      <c r="J9375" s="42">
        <v>0</v>
      </c>
      <c r="K9375" s="42">
        <v>0</v>
      </c>
      <c r="N9375" s="43"/>
    </row>
    <row r="9376" spans="1:14" x14ac:dyDescent="0.3">
      <c r="A9376" s="10" t="s">
        <v>9</v>
      </c>
      <c r="B9376" s="10" t="s">
        <v>284</v>
      </c>
      <c r="C9376" s="10" t="s">
        <v>4800</v>
      </c>
      <c r="D9376" s="10" t="s">
        <v>7012</v>
      </c>
      <c r="E9376" s="11" t="s">
        <v>7013</v>
      </c>
      <c r="F9376" s="10" t="s">
        <v>416</v>
      </c>
      <c r="G9376" s="11" t="s">
        <v>417</v>
      </c>
      <c r="H9376" s="42">
        <v>804969.35750000004</v>
      </c>
      <c r="I9376" s="42">
        <v>2169.30164488932</v>
      </c>
      <c r="J9376" s="42">
        <v>59863.517557925501</v>
      </c>
      <c r="K9376" s="42">
        <v>62032.819202814797</v>
      </c>
      <c r="N9376" s="43"/>
    </row>
    <row r="9377" spans="1:14" x14ac:dyDescent="0.3">
      <c r="A9377" s="10" t="s">
        <v>9</v>
      </c>
      <c r="B9377" s="10" t="s">
        <v>284</v>
      </c>
      <c r="C9377" s="10" t="s">
        <v>4800</v>
      </c>
      <c r="D9377" s="10" t="s">
        <v>7012</v>
      </c>
      <c r="E9377" s="11" t="s">
        <v>7013</v>
      </c>
      <c r="F9377" s="10" t="s">
        <v>15</v>
      </c>
      <c r="G9377" s="11" t="s">
        <v>418</v>
      </c>
      <c r="H9377" s="42">
        <v>630283.92520000006</v>
      </c>
      <c r="I9377" s="42">
        <v>1698.5441031831399</v>
      </c>
      <c r="J9377" s="42">
        <v>0</v>
      </c>
      <c r="K9377" s="42">
        <v>1698.5441031831399</v>
      </c>
      <c r="N9377" s="43"/>
    </row>
    <row r="9378" spans="1:14" x14ac:dyDescent="0.3">
      <c r="A9378" s="10" t="s">
        <v>9</v>
      </c>
      <c r="B9378" s="10" t="s">
        <v>284</v>
      </c>
      <c r="C9378" s="10" t="s">
        <v>4800</v>
      </c>
      <c r="D9378" s="10" t="s">
        <v>7012</v>
      </c>
      <c r="E9378" s="11" t="s">
        <v>7013</v>
      </c>
      <c r="F9378" s="10" t="s">
        <v>4802</v>
      </c>
      <c r="G9378" s="11" t="s">
        <v>4803</v>
      </c>
      <c r="H9378" s="42">
        <v>0</v>
      </c>
      <c r="I9378" s="42">
        <v>0</v>
      </c>
      <c r="J9378" s="42">
        <v>0</v>
      </c>
      <c r="K9378" s="42">
        <v>0</v>
      </c>
      <c r="N9378" s="43"/>
    </row>
    <row r="9379" spans="1:14" x14ac:dyDescent="0.3">
      <c r="A9379" s="10" t="s">
        <v>9</v>
      </c>
      <c r="B9379" s="10" t="s">
        <v>284</v>
      </c>
      <c r="C9379" s="10" t="s">
        <v>4806</v>
      </c>
      <c r="D9379" s="10" t="s">
        <v>7014</v>
      </c>
      <c r="E9379" s="11" t="s">
        <v>7015</v>
      </c>
      <c r="F9379" s="10" t="s">
        <v>4809</v>
      </c>
      <c r="G9379" s="11" t="s">
        <v>4810</v>
      </c>
      <c r="H9379" s="42">
        <v>96785.172000000006</v>
      </c>
      <c r="I9379" s="42">
        <v>260.82512445883401</v>
      </c>
      <c r="J9379" s="42">
        <v>4036.84904584695</v>
      </c>
      <c r="K9379" s="42">
        <v>4297.6741703057896</v>
      </c>
      <c r="N9379" s="43"/>
    </row>
    <row r="9380" spans="1:14" x14ac:dyDescent="0.3">
      <c r="A9380" s="10" t="s">
        <v>9</v>
      </c>
      <c r="B9380" s="10" t="s">
        <v>290</v>
      </c>
      <c r="C9380" s="10" t="s">
        <v>4722</v>
      </c>
      <c r="D9380" s="10" t="s">
        <v>4723</v>
      </c>
      <c r="E9380" s="11" t="s">
        <v>7016</v>
      </c>
      <c r="F9380" s="10" t="s">
        <v>416</v>
      </c>
      <c r="G9380" s="11" t="s">
        <v>417</v>
      </c>
      <c r="H9380" s="42">
        <v>7200975.4667999996</v>
      </c>
      <c r="I9380" s="42">
        <v>10191.153524772901</v>
      </c>
      <c r="J9380" s="42">
        <v>24785.359553266298</v>
      </c>
      <c r="K9380" s="42">
        <v>34976.513078039199</v>
      </c>
      <c r="N9380" s="43"/>
    </row>
    <row r="9381" spans="1:14" x14ac:dyDescent="0.3">
      <c r="A9381" s="10" t="s">
        <v>9</v>
      </c>
      <c r="B9381" s="10" t="s">
        <v>290</v>
      </c>
      <c r="C9381" s="10" t="s">
        <v>4722</v>
      </c>
      <c r="D9381" s="10" t="s">
        <v>4723</v>
      </c>
      <c r="E9381" s="11" t="s">
        <v>7016</v>
      </c>
      <c r="F9381" s="10" t="s">
        <v>4725</v>
      </c>
      <c r="G9381" s="11" t="s">
        <v>4726</v>
      </c>
      <c r="H9381" s="42">
        <v>304462.60149999999</v>
      </c>
      <c r="I9381" s="42">
        <v>430.88955468355999</v>
      </c>
      <c r="J9381" s="42">
        <v>1047.9434457167399</v>
      </c>
      <c r="K9381" s="42">
        <v>1478.8330004003001</v>
      </c>
      <c r="N9381" s="43"/>
    </row>
    <row r="9382" spans="1:14" x14ac:dyDescent="0.3">
      <c r="A9382" s="10" t="s">
        <v>9</v>
      </c>
      <c r="B9382" s="10" t="s">
        <v>290</v>
      </c>
      <c r="C9382" s="10" t="s">
        <v>4722</v>
      </c>
      <c r="D9382" s="10" t="s">
        <v>4723</v>
      </c>
      <c r="E9382" s="11" t="s">
        <v>7016</v>
      </c>
      <c r="F9382" s="10" t="s">
        <v>4729</v>
      </c>
      <c r="G9382" s="11" t="s">
        <v>4730</v>
      </c>
      <c r="H9382" s="42">
        <v>0</v>
      </c>
      <c r="I9382" s="42">
        <v>0</v>
      </c>
      <c r="J9382" s="42">
        <v>0</v>
      </c>
      <c r="K9382" s="42">
        <v>0</v>
      </c>
      <c r="N9382" s="43"/>
    </row>
    <row r="9383" spans="1:14" x14ac:dyDescent="0.3">
      <c r="A9383" s="10" t="s">
        <v>9</v>
      </c>
      <c r="B9383" s="10" t="s">
        <v>290</v>
      </c>
      <c r="C9383" s="10" t="s">
        <v>4722</v>
      </c>
      <c r="D9383" s="10" t="s">
        <v>4723</v>
      </c>
      <c r="E9383" s="11" t="s">
        <v>7016</v>
      </c>
      <c r="F9383" s="10" t="s">
        <v>4731</v>
      </c>
      <c r="G9383" s="11" t="s">
        <v>4732</v>
      </c>
      <c r="H9383" s="42">
        <v>0</v>
      </c>
      <c r="I9383" s="42">
        <v>0</v>
      </c>
      <c r="J9383" s="42">
        <v>0</v>
      </c>
      <c r="K9383" s="42">
        <v>0</v>
      </c>
      <c r="N9383" s="43"/>
    </row>
    <row r="9384" spans="1:14" x14ac:dyDescent="0.3">
      <c r="A9384" s="10" t="s">
        <v>9</v>
      </c>
      <c r="B9384" s="10" t="s">
        <v>290</v>
      </c>
      <c r="C9384" s="10" t="s">
        <v>4722</v>
      </c>
      <c r="D9384" s="10" t="s">
        <v>4723</v>
      </c>
      <c r="E9384" s="11" t="s">
        <v>7016</v>
      </c>
      <c r="F9384" s="10" t="s">
        <v>4733</v>
      </c>
      <c r="G9384" s="11" t="s">
        <v>4734</v>
      </c>
      <c r="H9384" s="42">
        <v>521935.88789999997</v>
      </c>
      <c r="I9384" s="42">
        <v>738.66780802895903</v>
      </c>
      <c r="J9384" s="42">
        <v>1796.4744783715601</v>
      </c>
      <c r="K9384" s="42">
        <v>2535.1422864005199</v>
      </c>
      <c r="N9384" s="43"/>
    </row>
    <row r="9385" spans="1:14" x14ac:dyDescent="0.3">
      <c r="A9385" s="10" t="s">
        <v>9</v>
      </c>
      <c r="B9385" s="10" t="s">
        <v>290</v>
      </c>
      <c r="C9385" s="10" t="s">
        <v>4722</v>
      </c>
      <c r="D9385" s="10" t="s">
        <v>4723</v>
      </c>
      <c r="E9385" s="11" t="s">
        <v>7016</v>
      </c>
      <c r="F9385" s="10" t="s">
        <v>4735</v>
      </c>
      <c r="G9385" s="11" t="s">
        <v>4736</v>
      </c>
      <c r="H9385" s="42">
        <v>304462.60149999999</v>
      </c>
      <c r="I9385" s="42">
        <v>430.88955468355999</v>
      </c>
      <c r="J9385" s="42">
        <v>1047.9434457167399</v>
      </c>
      <c r="K9385" s="42">
        <v>1478.8330004003001</v>
      </c>
      <c r="N9385" s="43"/>
    </row>
    <row r="9386" spans="1:14" x14ac:dyDescent="0.3">
      <c r="A9386" s="10" t="s">
        <v>9</v>
      </c>
      <c r="B9386" s="10" t="s">
        <v>290</v>
      </c>
      <c r="C9386" s="10" t="s">
        <v>4722</v>
      </c>
      <c r="D9386" s="10" t="s">
        <v>4723</v>
      </c>
      <c r="E9386" s="11" t="s">
        <v>7016</v>
      </c>
      <c r="F9386" s="10" t="s">
        <v>5924</v>
      </c>
      <c r="G9386" s="11" t="s">
        <v>5925</v>
      </c>
      <c r="H9386" s="42">
        <v>71331.237999999998</v>
      </c>
      <c r="I9386" s="42">
        <v>100.95126709729099</v>
      </c>
      <c r="J9386" s="42">
        <v>245.51817871078001</v>
      </c>
      <c r="K9386" s="42">
        <v>346.46944580807099</v>
      </c>
      <c r="N9386" s="43"/>
    </row>
    <row r="9387" spans="1:14" x14ac:dyDescent="0.3">
      <c r="A9387" s="10" t="s">
        <v>9</v>
      </c>
      <c r="B9387" s="10" t="s">
        <v>290</v>
      </c>
      <c r="C9387" s="10" t="s">
        <v>4722</v>
      </c>
      <c r="D9387" s="10" t="s">
        <v>4723</v>
      </c>
      <c r="E9387" s="11" t="s">
        <v>7016</v>
      </c>
      <c r="F9387" s="10" t="s">
        <v>4741</v>
      </c>
      <c r="G9387" s="11" t="s">
        <v>4742</v>
      </c>
      <c r="H9387" s="42">
        <v>224432.43169999999</v>
      </c>
      <c r="I9387" s="42">
        <v>317.62715745245202</v>
      </c>
      <c r="J9387" s="42">
        <v>772.484025699771</v>
      </c>
      <c r="K9387" s="42">
        <v>1090.1111831522201</v>
      </c>
      <c r="N9387" s="43"/>
    </row>
    <row r="9388" spans="1:14" x14ac:dyDescent="0.3">
      <c r="A9388" s="10" t="s">
        <v>9</v>
      </c>
      <c r="B9388" s="10" t="s">
        <v>290</v>
      </c>
      <c r="C9388" s="10" t="s">
        <v>4743</v>
      </c>
      <c r="D9388" s="10" t="s">
        <v>4744</v>
      </c>
      <c r="E9388" s="11" t="s">
        <v>7017</v>
      </c>
      <c r="F9388" s="10" t="s">
        <v>416</v>
      </c>
      <c r="G9388" s="11" t="s">
        <v>417</v>
      </c>
      <c r="H9388" s="42">
        <v>17838.811099999999</v>
      </c>
      <c r="I9388" s="42">
        <v>24.340138423771698</v>
      </c>
      <c r="J9388" s="42">
        <v>1.16041826064779E-2</v>
      </c>
      <c r="K9388" s="42">
        <v>24.351742606378199</v>
      </c>
      <c r="N9388" s="43"/>
    </row>
    <row r="9389" spans="1:14" x14ac:dyDescent="0.3">
      <c r="A9389" s="10" t="s">
        <v>9</v>
      </c>
      <c r="B9389" s="10" t="s">
        <v>290</v>
      </c>
      <c r="C9389" s="10" t="s">
        <v>4743</v>
      </c>
      <c r="D9389" s="10" t="s">
        <v>4744</v>
      </c>
      <c r="E9389" s="11" t="s">
        <v>7017</v>
      </c>
      <c r="F9389" s="10" t="s">
        <v>4746</v>
      </c>
      <c r="G9389" s="11" t="s">
        <v>4747</v>
      </c>
      <c r="H9389" s="42">
        <v>16270.564</v>
      </c>
      <c r="I9389" s="42">
        <v>22.200346034868701</v>
      </c>
      <c r="J9389" s="42">
        <v>1.05840346850293E-2</v>
      </c>
      <c r="K9389" s="42">
        <v>22.210930069553701</v>
      </c>
      <c r="N9389" s="43"/>
    </row>
    <row r="9390" spans="1:14" x14ac:dyDescent="0.3">
      <c r="A9390" s="10" t="s">
        <v>9</v>
      </c>
      <c r="B9390" s="10" t="s">
        <v>290</v>
      </c>
      <c r="C9390" s="10" t="s">
        <v>4743</v>
      </c>
      <c r="D9390" s="10" t="s">
        <v>4750</v>
      </c>
      <c r="E9390" s="11" t="s">
        <v>4914</v>
      </c>
      <c r="F9390" s="10" t="s">
        <v>416</v>
      </c>
      <c r="G9390" s="11" t="s">
        <v>417</v>
      </c>
      <c r="H9390" s="42">
        <v>19176.6757</v>
      </c>
      <c r="I9390" s="42">
        <v>27.977957793862998</v>
      </c>
      <c r="J9390" s="42">
        <v>58.257190486774803</v>
      </c>
      <c r="K9390" s="42">
        <v>86.235148280637802</v>
      </c>
      <c r="N9390" s="43"/>
    </row>
    <row r="9391" spans="1:14" x14ac:dyDescent="0.3">
      <c r="A9391" s="10" t="s">
        <v>9</v>
      </c>
      <c r="B9391" s="10" t="s">
        <v>290</v>
      </c>
      <c r="C9391" s="10" t="s">
        <v>4743</v>
      </c>
      <c r="D9391" s="10" t="s">
        <v>4750</v>
      </c>
      <c r="E9391" s="11" t="s">
        <v>4914</v>
      </c>
      <c r="F9391" s="10" t="s">
        <v>4746</v>
      </c>
      <c r="G9391" s="11" t="s">
        <v>4747</v>
      </c>
      <c r="H9391" s="42">
        <v>0</v>
      </c>
      <c r="I9391" s="42">
        <v>0</v>
      </c>
      <c r="J9391" s="42">
        <v>0</v>
      </c>
      <c r="K9391" s="42">
        <v>0</v>
      </c>
      <c r="N9391" s="43"/>
    </row>
    <row r="9392" spans="1:14" x14ac:dyDescent="0.3">
      <c r="A9392" s="10" t="s">
        <v>9</v>
      </c>
      <c r="B9392" s="10" t="s">
        <v>290</v>
      </c>
      <c r="C9392" s="10" t="s">
        <v>4743</v>
      </c>
      <c r="D9392" s="10" t="s">
        <v>4750</v>
      </c>
      <c r="E9392" s="11" t="s">
        <v>4914</v>
      </c>
      <c r="F9392" s="10" t="s">
        <v>4748</v>
      </c>
      <c r="G9392" s="11" t="s">
        <v>4749</v>
      </c>
      <c r="H9392" s="42">
        <v>17167.661700000001</v>
      </c>
      <c r="I9392" s="42">
        <v>21.593908741878298</v>
      </c>
      <c r="J9392" s="42">
        <v>0</v>
      </c>
      <c r="K9392" s="42">
        <v>21.593908741878298</v>
      </c>
      <c r="N9392" s="43"/>
    </row>
    <row r="9393" spans="1:14" x14ac:dyDescent="0.3">
      <c r="A9393" s="10" t="s">
        <v>9</v>
      </c>
      <c r="B9393" s="10" t="s">
        <v>290</v>
      </c>
      <c r="C9393" s="10" t="s">
        <v>4743</v>
      </c>
      <c r="D9393" s="10" t="s">
        <v>4752</v>
      </c>
      <c r="E9393" s="11" t="s">
        <v>7018</v>
      </c>
      <c r="F9393" s="10" t="s">
        <v>416</v>
      </c>
      <c r="G9393" s="11" t="s">
        <v>417</v>
      </c>
      <c r="H9393" s="42">
        <v>25126.028200000001</v>
      </c>
      <c r="I9393" s="42">
        <v>8.3587136186337005</v>
      </c>
      <c r="J9393" s="42">
        <v>3.5755657241944001</v>
      </c>
      <c r="K9393" s="42">
        <v>11.9342793428281</v>
      </c>
      <c r="N9393" s="43"/>
    </row>
    <row r="9394" spans="1:14" x14ac:dyDescent="0.3">
      <c r="A9394" s="10" t="s">
        <v>9</v>
      </c>
      <c r="B9394" s="10" t="s">
        <v>290</v>
      </c>
      <c r="C9394" s="10" t="s">
        <v>4743</v>
      </c>
      <c r="D9394" s="10" t="s">
        <v>4752</v>
      </c>
      <c r="E9394" s="11" t="s">
        <v>7018</v>
      </c>
      <c r="F9394" s="10" t="s">
        <v>4746</v>
      </c>
      <c r="G9394" s="11" t="s">
        <v>4747</v>
      </c>
      <c r="H9394" s="42">
        <v>4711.1302999999998</v>
      </c>
      <c r="I9394" s="42">
        <v>1.56725880349382</v>
      </c>
      <c r="J9394" s="42">
        <v>0.67041857328645105</v>
      </c>
      <c r="K9394" s="42">
        <v>2.2376773767802698</v>
      </c>
      <c r="N9394" s="43"/>
    </row>
    <row r="9395" spans="1:14" x14ac:dyDescent="0.3">
      <c r="A9395" s="10" t="s">
        <v>9</v>
      </c>
      <c r="B9395" s="10" t="s">
        <v>290</v>
      </c>
      <c r="C9395" s="10" t="s">
        <v>4743</v>
      </c>
      <c r="D9395" s="10" t="s">
        <v>4752</v>
      </c>
      <c r="E9395" s="11" t="s">
        <v>7018</v>
      </c>
      <c r="F9395" s="10" t="s">
        <v>4748</v>
      </c>
      <c r="G9395" s="11" t="s">
        <v>4749</v>
      </c>
      <c r="H9395" s="42">
        <v>16552.2768</v>
      </c>
      <c r="I9395" s="42">
        <v>3.8753402245854098</v>
      </c>
      <c r="J9395" s="42">
        <v>0</v>
      </c>
      <c r="K9395" s="42">
        <v>3.8753402245854098</v>
      </c>
      <c r="N9395" s="43"/>
    </row>
    <row r="9396" spans="1:14" x14ac:dyDescent="0.3">
      <c r="A9396" s="10" t="s">
        <v>9</v>
      </c>
      <c r="B9396" s="10" t="s">
        <v>290</v>
      </c>
      <c r="C9396" s="10" t="s">
        <v>4743</v>
      </c>
      <c r="D9396" s="10" t="s">
        <v>4752</v>
      </c>
      <c r="E9396" s="11" t="s">
        <v>7018</v>
      </c>
      <c r="F9396" s="10" t="s">
        <v>4760</v>
      </c>
      <c r="G9396" s="11" t="s">
        <v>4761</v>
      </c>
      <c r="H9396" s="42">
        <v>128183.9108</v>
      </c>
      <c r="I9396" s="42">
        <v>30.011355692719601</v>
      </c>
      <c r="J9396" s="42">
        <v>0</v>
      </c>
      <c r="K9396" s="42">
        <v>30.011355692719601</v>
      </c>
      <c r="N9396" s="43"/>
    </row>
    <row r="9397" spans="1:14" x14ac:dyDescent="0.3">
      <c r="A9397" s="10" t="s">
        <v>9</v>
      </c>
      <c r="B9397" s="10" t="s">
        <v>290</v>
      </c>
      <c r="C9397" s="10" t="s">
        <v>4743</v>
      </c>
      <c r="D9397" s="10" t="s">
        <v>4752</v>
      </c>
      <c r="E9397" s="11" t="s">
        <v>7018</v>
      </c>
      <c r="F9397" s="10" t="s">
        <v>4754</v>
      </c>
      <c r="G9397" s="11" t="s">
        <v>4755</v>
      </c>
      <c r="H9397" s="42">
        <v>785.18830000000003</v>
      </c>
      <c r="I9397" s="42">
        <v>0.26120980058230298</v>
      </c>
      <c r="J9397" s="42">
        <v>0.111736428881075</v>
      </c>
      <c r="K9397" s="42">
        <v>0.37294622946337802</v>
      </c>
      <c r="N9397" s="43"/>
    </row>
    <row r="9398" spans="1:14" x14ac:dyDescent="0.3">
      <c r="A9398" s="10" t="s">
        <v>9</v>
      </c>
      <c r="B9398" s="10" t="s">
        <v>290</v>
      </c>
      <c r="C9398" s="10" t="s">
        <v>4743</v>
      </c>
      <c r="D9398" s="10" t="s">
        <v>4756</v>
      </c>
      <c r="E9398" s="11" t="s">
        <v>7019</v>
      </c>
      <c r="F9398" s="10" t="s">
        <v>416</v>
      </c>
      <c r="G9398" s="11" t="s">
        <v>417</v>
      </c>
      <c r="H9398" s="42">
        <v>27202.437600000001</v>
      </c>
      <c r="I9398" s="42">
        <v>72.872676926289202</v>
      </c>
      <c r="J9398" s="42">
        <v>176.91370662942401</v>
      </c>
      <c r="K9398" s="42">
        <v>249.786383555714</v>
      </c>
      <c r="N9398" s="43"/>
    </row>
    <row r="9399" spans="1:14" x14ac:dyDescent="0.3">
      <c r="A9399" s="10" t="s">
        <v>9</v>
      </c>
      <c r="B9399" s="10" t="s">
        <v>290</v>
      </c>
      <c r="C9399" s="10" t="s">
        <v>4743</v>
      </c>
      <c r="D9399" s="10" t="s">
        <v>4756</v>
      </c>
      <c r="E9399" s="11" t="s">
        <v>7019</v>
      </c>
      <c r="F9399" s="10" t="s">
        <v>4746</v>
      </c>
      <c r="G9399" s="11" t="s">
        <v>4747</v>
      </c>
      <c r="H9399" s="42">
        <v>7107.5252</v>
      </c>
      <c r="I9399" s="42">
        <v>19.040366892854699</v>
      </c>
      <c r="J9399" s="42">
        <v>46.224483917426802</v>
      </c>
      <c r="K9399" s="42">
        <v>65.264850810281402</v>
      </c>
      <c r="N9399" s="43"/>
    </row>
    <row r="9400" spans="1:14" x14ac:dyDescent="0.3">
      <c r="A9400" s="10" t="s">
        <v>9</v>
      </c>
      <c r="B9400" s="10" t="s">
        <v>290</v>
      </c>
      <c r="C9400" s="10" t="s">
        <v>4743</v>
      </c>
      <c r="D9400" s="10" t="s">
        <v>4756</v>
      </c>
      <c r="E9400" s="11" t="s">
        <v>7019</v>
      </c>
      <c r="F9400" s="10" t="s">
        <v>4748</v>
      </c>
      <c r="G9400" s="11" t="s">
        <v>4749</v>
      </c>
      <c r="H9400" s="42">
        <v>11527.7078</v>
      </c>
      <c r="I9400" s="42">
        <v>22.5087702715471</v>
      </c>
      <c r="J9400" s="42">
        <v>0</v>
      </c>
      <c r="K9400" s="42">
        <v>22.5087702715471</v>
      </c>
      <c r="N9400" s="43"/>
    </row>
    <row r="9401" spans="1:14" x14ac:dyDescent="0.3">
      <c r="A9401" s="10" t="s">
        <v>9</v>
      </c>
      <c r="B9401" s="10" t="s">
        <v>290</v>
      </c>
      <c r="C9401" s="10" t="s">
        <v>4743</v>
      </c>
      <c r="D9401" s="10" t="s">
        <v>4756</v>
      </c>
      <c r="E9401" s="11" t="s">
        <v>7019</v>
      </c>
      <c r="F9401" s="10" t="s">
        <v>4760</v>
      </c>
      <c r="G9401" s="11" t="s">
        <v>4761</v>
      </c>
      <c r="H9401" s="42">
        <v>16924.771100000002</v>
      </c>
      <c r="I9401" s="42">
        <v>33.046967262316798</v>
      </c>
      <c r="J9401" s="42">
        <v>0</v>
      </c>
      <c r="K9401" s="42">
        <v>33.046967262316798</v>
      </c>
      <c r="N9401" s="43"/>
    </row>
    <row r="9402" spans="1:14" x14ac:dyDescent="0.3">
      <c r="A9402" s="10" t="s">
        <v>9</v>
      </c>
      <c r="B9402" s="10" t="s">
        <v>290</v>
      </c>
      <c r="C9402" s="10" t="s">
        <v>4743</v>
      </c>
      <c r="D9402" s="10" t="s">
        <v>4758</v>
      </c>
      <c r="E9402" s="11" t="s">
        <v>4919</v>
      </c>
      <c r="F9402" s="10" t="s">
        <v>416</v>
      </c>
      <c r="G9402" s="11" t="s">
        <v>417</v>
      </c>
      <c r="H9402" s="42">
        <v>24036.687600000001</v>
      </c>
      <c r="I9402" s="42">
        <v>67.772306887011098</v>
      </c>
      <c r="J9402" s="42">
        <v>0</v>
      </c>
      <c r="K9402" s="42">
        <v>67.772306887011098</v>
      </c>
      <c r="N9402" s="43"/>
    </row>
    <row r="9403" spans="1:14" x14ac:dyDescent="0.3">
      <c r="A9403" s="10" t="s">
        <v>9</v>
      </c>
      <c r="B9403" s="10" t="s">
        <v>290</v>
      </c>
      <c r="C9403" s="10" t="s">
        <v>4743</v>
      </c>
      <c r="D9403" s="10" t="s">
        <v>4758</v>
      </c>
      <c r="E9403" s="11" t="s">
        <v>4919</v>
      </c>
      <c r="F9403" s="10" t="s">
        <v>4746</v>
      </c>
      <c r="G9403" s="11" t="s">
        <v>4747</v>
      </c>
      <c r="H9403" s="42">
        <v>3989.4917</v>
      </c>
      <c r="I9403" s="42">
        <v>11.248515665894001</v>
      </c>
      <c r="J9403" s="42">
        <v>0</v>
      </c>
      <c r="K9403" s="42">
        <v>11.248515665894001</v>
      </c>
      <c r="N9403" s="43"/>
    </row>
    <row r="9404" spans="1:14" x14ac:dyDescent="0.3">
      <c r="A9404" s="10" t="s">
        <v>9</v>
      </c>
      <c r="B9404" s="10" t="s">
        <v>290</v>
      </c>
      <c r="C9404" s="10" t="s">
        <v>4743</v>
      </c>
      <c r="D9404" s="10" t="s">
        <v>4758</v>
      </c>
      <c r="E9404" s="11" t="s">
        <v>4919</v>
      </c>
      <c r="F9404" s="10" t="s">
        <v>4748</v>
      </c>
      <c r="G9404" s="11" t="s">
        <v>4749</v>
      </c>
      <c r="H9404" s="42">
        <v>9778.9030000000002</v>
      </c>
      <c r="I9404" s="42">
        <v>27.8400762730876</v>
      </c>
      <c r="J9404" s="42">
        <v>0</v>
      </c>
      <c r="K9404" s="42">
        <v>27.8400762730876</v>
      </c>
      <c r="N9404" s="43"/>
    </row>
    <row r="9405" spans="1:14" x14ac:dyDescent="0.3">
      <c r="A9405" s="10" t="s">
        <v>9</v>
      </c>
      <c r="B9405" s="10" t="s">
        <v>290</v>
      </c>
      <c r="C9405" s="10" t="s">
        <v>4743</v>
      </c>
      <c r="D9405" s="10" t="s">
        <v>4762</v>
      </c>
      <c r="E9405" s="11" t="s">
        <v>7020</v>
      </c>
      <c r="F9405" s="10" t="s">
        <v>416</v>
      </c>
      <c r="G9405" s="11" t="s">
        <v>417</v>
      </c>
      <c r="H9405" s="42">
        <v>10086.152599999999</v>
      </c>
      <c r="I9405" s="42">
        <v>19.122623985572599</v>
      </c>
      <c r="J9405" s="42">
        <v>0</v>
      </c>
      <c r="K9405" s="42">
        <v>19.122623985572599</v>
      </c>
      <c r="N9405" s="43"/>
    </row>
    <row r="9406" spans="1:14" x14ac:dyDescent="0.3">
      <c r="A9406" s="10" t="s">
        <v>9</v>
      </c>
      <c r="B9406" s="10" t="s">
        <v>290</v>
      </c>
      <c r="C9406" s="10" t="s">
        <v>4743</v>
      </c>
      <c r="D9406" s="10" t="s">
        <v>4762</v>
      </c>
      <c r="E9406" s="11" t="s">
        <v>7020</v>
      </c>
      <c r="F9406" s="10" t="s">
        <v>4746</v>
      </c>
      <c r="G9406" s="11" t="s">
        <v>4747</v>
      </c>
      <c r="H9406" s="42">
        <v>3480.433</v>
      </c>
      <c r="I9406" s="42">
        <v>6.5986519386835001</v>
      </c>
      <c r="J9406" s="42">
        <v>0</v>
      </c>
      <c r="K9406" s="42">
        <v>6.5986519386835001</v>
      </c>
      <c r="N9406" s="43"/>
    </row>
    <row r="9407" spans="1:14" x14ac:dyDescent="0.3">
      <c r="A9407" s="10" t="s">
        <v>9</v>
      </c>
      <c r="B9407" s="10" t="s">
        <v>290</v>
      </c>
      <c r="C9407" s="10" t="s">
        <v>4743</v>
      </c>
      <c r="D9407" s="10" t="s">
        <v>4762</v>
      </c>
      <c r="E9407" s="11" t="s">
        <v>7020</v>
      </c>
      <c r="F9407" s="10" t="s">
        <v>4748</v>
      </c>
      <c r="G9407" s="11" t="s">
        <v>4749</v>
      </c>
      <c r="H9407" s="42">
        <v>8807.6262999999999</v>
      </c>
      <c r="I9407" s="42">
        <v>16.698629395852102</v>
      </c>
      <c r="J9407" s="42">
        <v>0</v>
      </c>
      <c r="K9407" s="42">
        <v>16.698629395852102</v>
      </c>
      <c r="N9407" s="43"/>
    </row>
    <row r="9408" spans="1:14" x14ac:dyDescent="0.3">
      <c r="A9408" s="10" t="s">
        <v>9</v>
      </c>
      <c r="B9408" s="10" t="s">
        <v>290</v>
      </c>
      <c r="C9408" s="10" t="s">
        <v>4743</v>
      </c>
      <c r="D9408" s="10" t="s">
        <v>4766</v>
      </c>
      <c r="E9408" s="11" t="s">
        <v>4826</v>
      </c>
      <c r="F9408" s="10" t="s">
        <v>13</v>
      </c>
      <c r="G9408" s="11" t="s">
        <v>415</v>
      </c>
      <c r="H9408" s="42">
        <v>0</v>
      </c>
      <c r="I9408" s="42">
        <v>0</v>
      </c>
      <c r="J9408" s="42">
        <v>0</v>
      </c>
      <c r="K9408" s="42">
        <v>0</v>
      </c>
      <c r="N9408" s="43"/>
    </row>
    <row r="9409" spans="1:14" x14ac:dyDescent="0.3">
      <c r="A9409" s="10" t="s">
        <v>9</v>
      </c>
      <c r="B9409" s="10" t="s">
        <v>290</v>
      </c>
      <c r="C9409" s="10" t="s">
        <v>4743</v>
      </c>
      <c r="D9409" s="10" t="s">
        <v>4766</v>
      </c>
      <c r="E9409" s="11" t="s">
        <v>4826</v>
      </c>
      <c r="F9409" s="10" t="s">
        <v>416</v>
      </c>
      <c r="G9409" s="11" t="s">
        <v>417</v>
      </c>
      <c r="H9409" s="42">
        <v>16161.9174</v>
      </c>
      <c r="I9409" s="42">
        <v>63.537467238750402</v>
      </c>
      <c r="J9409" s="42">
        <v>68.021812832604994</v>
      </c>
      <c r="K9409" s="42">
        <v>131.559280071355</v>
      </c>
      <c r="N9409" s="43"/>
    </row>
    <row r="9410" spans="1:14" x14ac:dyDescent="0.3">
      <c r="A9410" s="10" t="s">
        <v>9</v>
      </c>
      <c r="B9410" s="10" t="s">
        <v>290</v>
      </c>
      <c r="C9410" s="10" t="s">
        <v>4743</v>
      </c>
      <c r="D9410" s="10" t="s">
        <v>4766</v>
      </c>
      <c r="E9410" s="11" t="s">
        <v>4826</v>
      </c>
      <c r="F9410" s="10" t="s">
        <v>4746</v>
      </c>
      <c r="G9410" s="11" t="s">
        <v>4747</v>
      </c>
      <c r="H9410" s="42">
        <v>3030.3595</v>
      </c>
      <c r="I9410" s="42">
        <v>11.913275107265701</v>
      </c>
      <c r="J9410" s="42">
        <v>12.7540899061134</v>
      </c>
      <c r="K9410" s="42">
        <v>24.667365013379101</v>
      </c>
      <c r="N9410" s="43"/>
    </row>
    <row r="9411" spans="1:14" x14ac:dyDescent="0.3">
      <c r="A9411" s="10" t="s">
        <v>9</v>
      </c>
      <c r="B9411" s="10" t="s">
        <v>290</v>
      </c>
      <c r="C9411" s="10" t="s">
        <v>4743</v>
      </c>
      <c r="D9411" s="10" t="s">
        <v>4766</v>
      </c>
      <c r="E9411" s="11" t="s">
        <v>4826</v>
      </c>
      <c r="F9411" s="10" t="s">
        <v>4748</v>
      </c>
      <c r="G9411" s="11" t="s">
        <v>4749</v>
      </c>
      <c r="H9411" s="42">
        <v>8144.0911999999998</v>
      </c>
      <c r="I9411" s="42">
        <v>32.016926850776599</v>
      </c>
      <c r="J9411" s="42">
        <v>34.276616622679903</v>
      </c>
      <c r="K9411" s="42">
        <v>66.293543473456495</v>
      </c>
      <c r="N9411" s="43"/>
    </row>
    <row r="9412" spans="1:14" x14ac:dyDescent="0.3">
      <c r="A9412" s="10" t="s">
        <v>9</v>
      </c>
      <c r="B9412" s="10" t="s">
        <v>290</v>
      </c>
      <c r="C9412" s="10" t="s">
        <v>4743</v>
      </c>
      <c r="D9412" s="10" t="s">
        <v>4766</v>
      </c>
      <c r="E9412" s="11" t="s">
        <v>4826</v>
      </c>
      <c r="F9412" s="10" t="s">
        <v>4760</v>
      </c>
      <c r="G9412" s="11" t="s">
        <v>4761</v>
      </c>
      <c r="H9412" s="42">
        <v>7796.8625000000002</v>
      </c>
      <c r="I9412" s="42">
        <v>30.651864078069099</v>
      </c>
      <c r="J9412" s="42">
        <v>32.815210487604404</v>
      </c>
      <c r="K9412" s="42">
        <v>63.4670745656734</v>
      </c>
      <c r="N9412" s="43"/>
    </row>
    <row r="9413" spans="1:14" x14ac:dyDescent="0.3">
      <c r="A9413" s="10" t="s">
        <v>9</v>
      </c>
      <c r="B9413" s="10" t="s">
        <v>290</v>
      </c>
      <c r="C9413" s="10" t="s">
        <v>4743</v>
      </c>
      <c r="D9413" s="10" t="s">
        <v>4768</v>
      </c>
      <c r="E9413" s="11" t="s">
        <v>7021</v>
      </c>
      <c r="F9413" s="10" t="s">
        <v>416</v>
      </c>
      <c r="G9413" s="11" t="s">
        <v>417</v>
      </c>
      <c r="H9413" s="42">
        <v>92393.998699999996</v>
      </c>
      <c r="I9413" s="42">
        <v>225.15135358413801</v>
      </c>
      <c r="J9413" s="42">
        <v>520.27480088120706</v>
      </c>
      <c r="K9413" s="42">
        <v>745.42615446534501</v>
      </c>
      <c r="N9413" s="43"/>
    </row>
    <row r="9414" spans="1:14" x14ac:dyDescent="0.3">
      <c r="A9414" s="10" t="s">
        <v>9</v>
      </c>
      <c r="B9414" s="10" t="s">
        <v>290</v>
      </c>
      <c r="C9414" s="10" t="s">
        <v>4743</v>
      </c>
      <c r="D9414" s="10" t="s">
        <v>4768</v>
      </c>
      <c r="E9414" s="11" t="s">
        <v>7021</v>
      </c>
      <c r="F9414" s="10" t="s">
        <v>4746</v>
      </c>
      <c r="G9414" s="11" t="s">
        <v>4747</v>
      </c>
      <c r="H9414" s="42">
        <v>0</v>
      </c>
      <c r="I9414" s="42">
        <v>0</v>
      </c>
      <c r="J9414" s="42">
        <v>0</v>
      </c>
      <c r="K9414" s="42">
        <v>0</v>
      </c>
      <c r="N9414" s="43"/>
    </row>
    <row r="9415" spans="1:14" x14ac:dyDescent="0.3">
      <c r="A9415" s="10" t="s">
        <v>9</v>
      </c>
      <c r="B9415" s="10" t="s">
        <v>290</v>
      </c>
      <c r="C9415" s="10" t="s">
        <v>4743</v>
      </c>
      <c r="D9415" s="10" t="s">
        <v>4768</v>
      </c>
      <c r="E9415" s="11" t="s">
        <v>7021</v>
      </c>
      <c r="F9415" s="10" t="s">
        <v>4754</v>
      </c>
      <c r="G9415" s="11" t="s">
        <v>4755</v>
      </c>
      <c r="H9415" s="42">
        <v>20276.737000000001</v>
      </c>
      <c r="I9415" s="42">
        <v>49.411594354140597</v>
      </c>
      <c r="J9415" s="42">
        <v>114.179226571768</v>
      </c>
      <c r="K9415" s="42">
        <v>163.59082092590799</v>
      </c>
      <c r="N9415" s="43"/>
    </row>
    <row r="9416" spans="1:14" x14ac:dyDescent="0.3">
      <c r="A9416" s="10" t="s">
        <v>9</v>
      </c>
      <c r="B9416" s="10" t="s">
        <v>290</v>
      </c>
      <c r="C9416" s="10" t="s">
        <v>4743</v>
      </c>
      <c r="D9416" s="10" t="s">
        <v>4768</v>
      </c>
      <c r="E9416" s="11" t="s">
        <v>7021</v>
      </c>
      <c r="F9416" s="10" t="s">
        <v>4838</v>
      </c>
      <c r="G9416" s="11" t="s">
        <v>4839</v>
      </c>
      <c r="H9416" s="42">
        <v>145433.1482</v>
      </c>
      <c r="I9416" s="42">
        <v>354.40040088487098</v>
      </c>
      <c r="J9416" s="42">
        <v>818.94065954922905</v>
      </c>
      <c r="K9416" s="42">
        <v>1173.3410604341</v>
      </c>
      <c r="N9416" s="43"/>
    </row>
    <row r="9417" spans="1:14" x14ac:dyDescent="0.3">
      <c r="A9417" s="10" t="s">
        <v>9</v>
      </c>
      <c r="B9417" s="10" t="s">
        <v>290</v>
      </c>
      <c r="C9417" s="10" t="s">
        <v>4743</v>
      </c>
      <c r="D9417" s="10" t="s">
        <v>4768</v>
      </c>
      <c r="E9417" s="11" t="s">
        <v>7021</v>
      </c>
      <c r="F9417" s="10" t="s">
        <v>4840</v>
      </c>
      <c r="G9417" s="11" t="s">
        <v>4841</v>
      </c>
      <c r="H9417" s="42">
        <v>29266.423299999999</v>
      </c>
      <c r="I9417" s="42">
        <v>71.318212540705403</v>
      </c>
      <c r="J9417" s="42">
        <v>164.800558549398</v>
      </c>
      <c r="K9417" s="42">
        <v>236.11877109010399</v>
      </c>
      <c r="N9417" s="43"/>
    </row>
    <row r="9418" spans="1:14" x14ac:dyDescent="0.3">
      <c r="A9418" s="10" t="s">
        <v>9</v>
      </c>
      <c r="B9418" s="10" t="s">
        <v>290</v>
      </c>
      <c r="C9418" s="10" t="s">
        <v>4743</v>
      </c>
      <c r="D9418" s="10" t="s">
        <v>4770</v>
      </c>
      <c r="E9418" s="11" t="s">
        <v>4921</v>
      </c>
      <c r="F9418" s="10" t="s">
        <v>13</v>
      </c>
      <c r="G9418" s="11" t="s">
        <v>415</v>
      </c>
      <c r="H9418" s="42">
        <v>0</v>
      </c>
      <c r="I9418" s="42">
        <v>0</v>
      </c>
      <c r="J9418" s="42">
        <v>0</v>
      </c>
      <c r="K9418" s="42">
        <v>0</v>
      </c>
      <c r="N9418" s="43"/>
    </row>
    <row r="9419" spans="1:14" x14ac:dyDescent="0.3">
      <c r="A9419" s="10" t="s">
        <v>9</v>
      </c>
      <c r="B9419" s="10" t="s">
        <v>290</v>
      </c>
      <c r="C9419" s="10" t="s">
        <v>4743</v>
      </c>
      <c r="D9419" s="10" t="s">
        <v>4770</v>
      </c>
      <c r="E9419" s="11" t="s">
        <v>4921</v>
      </c>
      <c r="F9419" s="10" t="s">
        <v>416</v>
      </c>
      <c r="G9419" s="11" t="s">
        <v>417</v>
      </c>
      <c r="H9419" s="42">
        <v>69329.454700000002</v>
      </c>
      <c r="I9419" s="42">
        <v>97.045849585333002</v>
      </c>
      <c r="J9419" s="42">
        <v>483.223825334541</v>
      </c>
      <c r="K9419" s="42">
        <v>580.26967491987398</v>
      </c>
      <c r="N9419" s="43"/>
    </row>
    <row r="9420" spans="1:14" x14ac:dyDescent="0.3">
      <c r="A9420" s="10" t="s">
        <v>9</v>
      </c>
      <c r="B9420" s="10" t="s">
        <v>290</v>
      </c>
      <c r="C9420" s="10" t="s">
        <v>4743</v>
      </c>
      <c r="D9420" s="10" t="s">
        <v>4770</v>
      </c>
      <c r="E9420" s="11" t="s">
        <v>4921</v>
      </c>
      <c r="F9420" s="10" t="s">
        <v>4746</v>
      </c>
      <c r="G9420" s="11" t="s">
        <v>4747</v>
      </c>
      <c r="H9420" s="42">
        <v>60663.272900000004</v>
      </c>
      <c r="I9420" s="42">
        <v>84.915118387166302</v>
      </c>
      <c r="J9420" s="42">
        <v>422.820847167723</v>
      </c>
      <c r="K9420" s="42">
        <v>507.73596555488899</v>
      </c>
      <c r="N9420" s="43"/>
    </row>
    <row r="9421" spans="1:14" x14ac:dyDescent="0.3">
      <c r="A9421" s="10" t="s">
        <v>9</v>
      </c>
      <c r="B9421" s="10" t="s">
        <v>290</v>
      </c>
      <c r="C9421" s="10" t="s">
        <v>4743</v>
      </c>
      <c r="D9421" s="10" t="s">
        <v>4770</v>
      </c>
      <c r="E9421" s="11" t="s">
        <v>4921</v>
      </c>
      <c r="F9421" s="10" t="s">
        <v>4748</v>
      </c>
      <c r="G9421" s="11" t="s">
        <v>4749</v>
      </c>
      <c r="H9421" s="42">
        <v>194214.14319999999</v>
      </c>
      <c r="I9421" s="42">
        <v>242.60078254847599</v>
      </c>
      <c r="J9421" s="42">
        <v>0</v>
      </c>
      <c r="K9421" s="42">
        <v>242.60078254847599</v>
      </c>
      <c r="N9421" s="43"/>
    </row>
    <row r="9422" spans="1:14" x14ac:dyDescent="0.3">
      <c r="A9422" s="10" t="s">
        <v>9</v>
      </c>
      <c r="B9422" s="10" t="s">
        <v>290</v>
      </c>
      <c r="C9422" s="10" t="s">
        <v>4743</v>
      </c>
      <c r="D9422" s="10" t="s">
        <v>4770</v>
      </c>
      <c r="E9422" s="11" t="s">
        <v>4921</v>
      </c>
      <c r="F9422" s="10" t="s">
        <v>4817</v>
      </c>
      <c r="G9422" s="11" t="s">
        <v>4818</v>
      </c>
      <c r="H9422" s="42">
        <v>95077.968599999993</v>
      </c>
      <c r="I9422" s="42">
        <v>118.765756232687</v>
      </c>
      <c r="J9422" s="42">
        <v>0</v>
      </c>
      <c r="K9422" s="42">
        <v>118.765756232687</v>
      </c>
      <c r="N9422" s="43"/>
    </row>
    <row r="9423" spans="1:14" x14ac:dyDescent="0.3">
      <c r="A9423" s="10" t="s">
        <v>9</v>
      </c>
      <c r="B9423" s="10" t="s">
        <v>290</v>
      </c>
      <c r="C9423" s="10" t="s">
        <v>4743</v>
      </c>
      <c r="D9423" s="10" t="s">
        <v>4770</v>
      </c>
      <c r="E9423" s="11" t="s">
        <v>4921</v>
      </c>
      <c r="F9423" s="10" t="s">
        <v>4754</v>
      </c>
      <c r="G9423" s="11" t="s">
        <v>4755</v>
      </c>
      <c r="H9423" s="42">
        <v>19808.415700000001</v>
      </c>
      <c r="I9423" s="42">
        <v>27.727385595809402</v>
      </c>
      <c r="J9423" s="42">
        <v>138.06395009558301</v>
      </c>
      <c r="K9423" s="42">
        <v>165.79133569139199</v>
      </c>
      <c r="N9423" s="43"/>
    </row>
    <row r="9424" spans="1:14" x14ac:dyDescent="0.3">
      <c r="A9424" s="10" t="s">
        <v>9</v>
      </c>
      <c r="B9424" s="10" t="s">
        <v>290</v>
      </c>
      <c r="C9424" s="10" t="s">
        <v>4779</v>
      </c>
      <c r="D9424" s="10" t="s">
        <v>7022</v>
      </c>
      <c r="E9424" s="11" t="s">
        <v>7023</v>
      </c>
      <c r="F9424" s="10" t="s">
        <v>416</v>
      </c>
      <c r="G9424" s="11" t="s">
        <v>417</v>
      </c>
      <c r="H9424" s="42">
        <v>445313.61249999999</v>
      </c>
      <c r="I9424" s="42">
        <v>1613.6747358889199</v>
      </c>
      <c r="J9424" s="42">
        <v>48926.412315122201</v>
      </c>
      <c r="K9424" s="42">
        <v>50540.0870510112</v>
      </c>
      <c r="N9424" s="43"/>
    </row>
    <row r="9425" spans="1:14" x14ac:dyDescent="0.3">
      <c r="A9425" s="10" t="s">
        <v>9</v>
      </c>
      <c r="B9425" s="10" t="s">
        <v>290</v>
      </c>
      <c r="C9425" s="10" t="s">
        <v>4779</v>
      </c>
      <c r="D9425" s="10" t="s">
        <v>7022</v>
      </c>
      <c r="E9425" s="11" t="s">
        <v>7023</v>
      </c>
      <c r="F9425" s="10" t="s">
        <v>4731</v>
      </c>
      <c r="G9425" s="11" t="s">
        <v>4732</v>
      </c>
      <c r="H9425" s="42">
        <v>0</v>
      </c>
      <c r="I9425" s="42">
        <v>0</v>
      </c>
      <c r="J9425" s="42">
        <v>0</v>
      </c>
      <c r="K9425" s="42">
        <v>0</v>
      </c>
      <c r="N9425" s="43"/>
    </row>
    <row r="9426" spans="1:14" x14ac:dyDescent="0.3">
      <c r="A9426" s="10" t="s">
        <v>9</v>
      </c>
      <c r="B9426" s="10" t="s">
        <v>290</v>
      </c>
      <c r="C9426" s="10" t="s">
        <v>4779</v>
      </c>
      <c r="D9426" s="10" t="s">
        <v>7022</v>
      </c>
      <c r="E9426" s="11" t="s">
        <v>7023</v>
      </c>
      <c r="F9426" s="10" t="s">
        <v>4786</v>
      </c>
      <c r="G9426" s="11" t="s">
        <v>4787</v>
      </c>
      <c r="H9426" s="42">
        <v>171410.39850000001</v>
      </c>
      <c r="I9426" s="42">
        <v>621.13670389375204</v>
      </c>
      <c r="J9426" s="42">
        <v>18832.7856927256</v>
      </c>
      <c r="K9426" s="42">
        <v>19453.9223966194</v>
      </c>
      <c r="N9426" s="43"/>
    </row>
    <row r="9427" spans="1:14" x14ac:dyDescent="0.3">
      <c r="A9427" s="10" t="s">
        <v>9</v>
      </c>
      <c r="B9427" s="10" t="s">
        <v>290</v>
      </c>
      <c r="C9427" s="10" t="s">
        <v>4779</v>
      </c>
      <c r="D9427" s="10" t="s">
        <v>7022</v>
      </c>
      <c r="E9427" s="11" t="s">
        <v>7023</v>
      </c>
      <c r="F9427" s="10" t="s">
        <v>4859</v>
      </c>
      <c r="G9427" s="11" t="s">
        <v>4860</v>
      </c>
      <c r="H9427" s="42">
        <v>157.0771</v>
      </c>
      <c r="I9427" s="42">
        <v>0.56919743770332398</v>
      </c>
      <c r="J9427" s="42">
        <v>17.257993761947901</v>
      </c>
      <c r="K9427" s="42">
        <v>17.8271911996512</v>
      </c>
      <c r="N9427" s="43"/>
    </row>
    <row r="9428" spans="1:14" x14ac:dyDescent="0.3">
      <c r="A9428" s="10" t="s">
        <v>9</v>
      </c>
      <c r="B9428" s="10" t="s">
        <v>290</v>
      </c>
      <c r="C9428" s="10" t="s">
        <v>4779</v>
      </c>
      <c r="D9428" s="10" t="s">
        <v>7022</v>
      </c>
      <c r="E9428" s="11" t="s">
        <v>7023</v>
      </c>
      <c r="F9428" s="10" t="s">
        <v>4788</v>
      </c>
      <c r="G9428" s="11" t="s">
        <v>4789</v>
      </c>
      <c r="H9428" s="42">
        <v>0</v>
      </c>
      <c r="I9428" s="42">
        <v>0</v>
      </c>
      <c r="J9428" s="42">
        <v>0</v>
      </c>
      <c r="K9428" s="42">
        <v>0</v>
      </c>
      <c r="N9428" s="43"/>
    </row>
    <row r="9429" spans="1:14" x14ac:dyDescent="0.3">
      <c r="A9429" s="10" t="s">
        <v>9</v>
      </c>
      <c r="B9429" s="10" t="s">
        <v>290</v>
      </c>
      <c r="C9429" s="10" t="s">
        <v>4779</v>
      </c>
      <c r="D9429" s="10" t="s">
        <v>7022</v>
      </c>
      <c r="E9429" s="11" t="s">
        <v>7023</v>
      </c>
      <c r="F9429" s="10" t="s">
        <v>4741</v>
      </c>
      <c r="G9429" s="11" t="s">
        <v>4742</v>
      </c>
      <c r="H9429" s="42">
        <v>6557.9694</v>
      </c>
      <c r="I9429" s="42">
        <v>23.763993024113802</v>
      </c>
      <c r="J9429" s="42">
        <v>720.52123956132402</v>
      </c>
      <c r="K9429" s="42">
        <v>744.28523258543805</v>
      </c>
      <c r="N9429" s="43"/>
    </row>
    <row r="9430" spans="1:14" x14ac:dyDescent="0.3">
      <c r="A9430" s="10" t="s">
        <v>9</v>
      </c>
      <c r="B9430" s="10" t="s">
        <v>290</v>
      </c>
      <c r="C9430" s="10" t="s">
        <v>4779</v>
      </c>
      <c r="D9430" s="10" t="s">
        <v>7024</v>
      </c>
      <c r="E9430" s="11" t="s">
        <v>7025</v>
      </c>
      <c r="F9430" s="10" t="s">
        <v>13</v>
      </c>
      <c r="G9430" s="11" t="s">
        <v>415</v>
      </c>
      <c r="H9430" s="42">
        <v>0</v>
      </c>
      <c r="I9430" s="42">
        <v>0</v>
      </c>
      <c r="J9430" s="42">
        <v>0</v>
      </c>
      <c r="K9430" s="42">
        <v>0</v>
      </c>
      <c r="N9430" s="43"/>
    </row>
    <row r="9431" spans="1:14" x14ac:dyDescent="0.3">
      <c r="A9431" s="10" t="s">
        <v>9</v>
      </c>
      <c r="B9431" s="10" t="s">
        <v>290</v>
      </c>
      <c r="C9431" s="10" t="s">
        <v>4779</v>
      </c>
      <c r="D9431" s="10" t="s">
        <v>7024</v>
      </c>
      <c r="E9431" s="11" t="s">
        <v>7025</v>
      </c>
      <c r="F9431" s="10" t="s">
        <v>416</v>
      </c>
      <c r="G9431" s="11" t="s">
        <v>417</v>
      </c>
      <c r="H9431" s="42">
        <v>57109.799099999997</v>
      </c>
      <c r="I9431" s="42">
        <v>301.90512788401298</v>
      </c>
      <c r="J9431" s="42">
        <v>416.66514329752903</v>
      </c>
      <c r="K9431" s="42">
        <v>718.57027118154201</v>
      </c>
      <c r="N9431" s="43"/>
    </row>
    <row r="9432" spans="1:14" x14ac:dyDescent="0.3">
      <c r="A9432" s="10" t="s">
        <v>9</v>
      </c>
      <c r="B9432" s="10" t="s">
        <v>290</v>
      </c>
      <c r="C9432" s="10" t="s">
        <v>4779</v>
      </c>
      <c r="D9432" s="10" t="s">
        <v>7024</v>
      </c>
      <c r="E9432" s="11" t="s">
        <v>7025</v>
      </c>
      <c r="F9432" s="10" t="s">
        <v>4731</v>
      </c>
      <c r="G9432" s="11" t="s">
        <v>4732</v>
      </c>
      <c r="H9432" s="42">
        <v>0</v>
      </c>
      <c r="I9432" s="42">
        <v>0</v>
      </c>
      <c r="J9432" s="42">
        <v>0</v>
      </c>
      <c r="K9432" s="42">
        <v>0</v>
      </c>
      <c r="N9432" s="43"/>
    </row>
    <row r="9433" spans="1:14" x14ac:dyDescent="0.3">
      <c r="A9433" s="10" t="s">
        <v>9</v>
      </c>
      <c r="B9433" s="10" t="s">
        <v>290</v>
      </c>
      <c r="C9433" s="10" t="s">
        <v>4779</v>
      </c>
      <c r="D9433" s="10" t="s">
        <v>7024</v>
      </c>
      <c r="E9433" s="11" t="s">
        <v>7025</v>
      </c>
      <c r="F9433" s="10" t="s">
        <v>4786</v>
      </c>
      <c r="G9433" s="11" t="s">
        <v>4787</v>
      </c>
      <c r="H9433" s="42">
        <v>0</v>
      </c>
      <c r="I9433" s="42">
        <v>0</v>
      </c>
      <c r="J9433" s="42">
        <v>0</v>
      </c>
      <c r="K9433" s="42">
        <v>0</v>
      </c>
      <c r="N9433" s="43"/>
    </row>
    <row r="9434" spans="1:14" x14ac:dyDescent="0.3">
      <c r="A9434" s="10" t="s">
        <v>9</v>
      </c>
      <c r="B9434" s="10" t="s">
        <v>290</v>
      </c>
      <c r="C9434" s="10" t="s">
        <v>4779</v>
      </c>
      <c r="D9434" s="10" t="s">
        <v>7024</v>
      </c>
      <c r="E9434" s="11" t="s">
        <v>7025</v>
      </c>
      <c r="F9434" s="10" t="s">
        <v>4794</v>
      </c>
      <c r="G9434" s="11" t="s">
        <v>4795</v>
      </c>
      <c r="H9434" s="42">
        <v>1278.8062</v>
      </c>
      <c r="I9434" s="42">
        <v>6.7602784066278101</v>
      </c>
      <c r="J9434" s="42">
        <v>9.3299918115697693</v>
      </c>
      <c r="K9434" s="42">
        <v>16.090270218197599</v>
      </c>
      <c r="N9434" s="43"/>
    </row>
    <row r="9435" spans="1:14" x14ac:dyDescent="0.3">
      <c r="A9435" s="10" t="s">
        <v>9</v>
      </c>
      <c r="B9435" s="10" t="s">
        <v>290</v>
      </c>
      <c r="C9435" s="10" t="s">
        <v>4779</v>
      </c>
      <c r="D9435" s="10" t="s">
        <v>7024</v>
      </c>
      <c r="E9435" s="11" t="s">
        <v>7025</v>
      </c>
      <c r="F9435" s="10" t="s">
        <v>71</v>
      </c>
      <c r="G9435" s="11" t="s">
        <v>4778</v>
      </c>
      <c r="H9435" s="42">
        <v>497.7389</v>
      </c>
      <c r="I9435" s="42">
        <v>2.6312460864120202</v>
      </c>
      <c r="J9435" s="42">
        <v>3.6314339386349399</v>
      </c>
      <c r="K9435" s="42">
        <v>6.2626800250469596</v>
      </c>
      <c r="N9435" s="43"/>
    </row>
    <row r="9436" spans="1:14" x14ac:dyDescent="0.3">
      <c r="A9436" s="10" t="s">
        <v>9</v>
      </c>
      <c r="B9436" s="10" t="s">
        <v>290</v>
      </c>
      <c r="C9436" s="10" t="s">
        <v>4779</v>
      </c>
      <c r="D9436" s="10" t="s">
        <v>7026</v>
      </c>
      <c r="E9436" s="11" t="s">
        <v>7027</v>
      </c>
      <c r="F9436" s="10" t="s">
        <v>13</v>
      </c>
      <c r="G9436" s="11" t="s">
        <v>415</v>
      </c>
      <c r="H9436" s="42">
        <v>0</v>
      </c>
      <c r="I9436" s="42">
        <v>0</v>
      </c>
      <c r="J9436" s="42">
        <v>0</v>
      </c>
      <c r="K9436" s="42">
        <v>0</v>
      </c>
      <c r="N9436" s="43"/>
    </row>
    <row r="9437" spans="1:14" x14ac:dyDescent="0.3">
      <c r="A9437" s="10" t="s">
        <v>9</v>
      </c>
      <c r="B9437" s="10" t="s">
        <v>290</v>
      </c>
      <c r="C9437" s="10" t="s">
        <v>4779</v>
      </c>
      <c r="D9437" s="10" t="s">
        <v>7026</v>
      </c>
      <c r="E9437" s="11" t="s">
        <v>7027</v>
      </c>
      <c r="F9437" s="10" t="s">
        <v>416</v>
      </c>
      <c r="G9437" s="11" t="s">
        <v>417</v>
      </c>
      <c r="H9437" s="42">
        <v>229464.87770000001</v>
      </c>
      <c r="I9437" s="42">
        <v>234.02862739097199</v>
      </c>
      <c r="J9437" s="42">
        <v>0.517597551644989</v>
      </c>
      <c r="K9437" s="42">
        <v>234.54622494261699</v>
      </c>
      <c r="N9437" s="43"/>
    </row>
    <row r="9438" spans="1:14" x14ac:dyDescent="0.3">
      <c r="A9438" s="10" t="s">
        <v>9</v>
      </c>
      <c r="B9438" s="10" t="s">
        <v>290</v>
      </c>
      <c r="C9438" s="10" t="s">
        <v>4779</v>
      </c>
      <c r="D9438" s="10" t="s">
        <v>7026</v>
      </c>
      <c r="E9438" s="11" t="s">
        <v>7027</v>
      </c>
      <c r="F9438" s="10" t="s">
        <v>4731</v>
      </c>
      <c r="G9438" s="11" t="s">
        <v>4732</v>
      </c>
      <c r="H9438" s="42">
        <v>0</v>
      </c>
      <c r="I9438" s="42">
        <v>0</v>
      </c>
      <c r="J9438" s="42">
        <v>0</v>
      </c>
      <c r="K9438" s="42">
        <v>0</v>
      </c>
      <c r="N9438" s="43"/>
    </row>
    <row r="9439" spans="1:14" x14ac:dyDescent="0.3">
      <c r="A9439" s="10" t="s">
        <v>9</v>
      </c>
      <c r="B9439" s="10" t="s">
        <v>290</v>
      </c>
      <c r="C9439" s="10" t="s">
        <v>4779</v>
      </c>
      <c r="D9439" s="10" t="s">
        <v>7026</v>
      </c>
      <c r="E9439" s="11" t="s">
        <v>7027</v>
      </c>
      <c r="F9439" s="10" t="s">
        <v>4786</v>
      </c>
      <c r="G9439" s="11" t="s">
        <v>4787</v>
      </c>
      <c r="H9439" s="42">
        <v>0</v>
      </c>
      <c r="I9439" s="42">
        <v>0</v>
      </c>
      <c r="J9439" s="42">
        <v>0</v>
      </c>
      <c r="K9439" s="42">
        <v>0</v>
      </c>
      <c r="N9439" s="43"/>
    </row>
    <row r="9440" spans="1:14" x14ac:dyDescent="0.3">
      <c r="A9440" s="10" t="s">
        <v>9</v>
      </c>
      <c r="B9440" s="10" t="s">
        <v>290</v>
      </c>
      <c r="C9440" s="10" t="s">
        <v>4779</v>
      </c>
      <c r="D9440" s="10" t="s">
        <v>7026</v>
      </c>
      <c r="E9440" s="11" t="s">
        <v>7027</v>
      </c>
      <c r="F9440" s="10" t="s">
        <v>4739</v>
      </c>
      <c r="G9440" s="11" t="s">
        <v>4740</v>
      </c>
      <c r="H9440" s="42">
        <v>71174.250100000005</v>
      </c>
      <c r="I9440" s="42">
        <v>72.589810762560603</v>
      </c>
      <c r="J9440" s="42">
        <v>0.16054577913797499</v>
      </c>
      <c r="K9440" s="42">
        <v>72.750356541698594</v>
      </c>
      <c r="N9440" s="43"/>
    </row>
    <row r="9441" spans="1:14" x14ac:dyDescent="0.3">
      <c r="A9441" s="10" t="s">
        <v>9</v>
      </c>
      <c r="B9441" s="10" t="s">
        <v>290</v>
      </c>
      <c r="C9441" s="10" t="s">
        <v>4779</v>
      </c>
      <c r="D9441" s="10" t="s">
        <v>7026</v>
      </c>
      <c r="E9441" s="11" t="s">
        <v>7027</v>
      </c>
      <c r="F9441" s="10" t="s">
        <v>4788</v>
      </c>
      <c r="G9441" s="11" t="s">
        <v>4789</v>
      </c>
      <c r="H9441" s="42">
        <v>0</v>
      </c>
      <c r="I9441" s="42">
        <v>0</v>
      </c>
      <c r="J9441" s="42">
        <v>0</v>
      </c>
      <c r="K9441" s="42">
        <v>0</v>
      </c>
      <c r="N9441" s="43"/>
    </row>
    <row r="9442" spans="1:14" x14ac:dyDescent="0.3">
      <c r="A9442" s="10" t="s">
        <v>9</v>
      </c>
      <c r="B9442" s="10" t="s">
        <v>290</v>
      </c>
      <c r="C9442" s="10" t="s">
        <v>4779</v>
      </c>
      <c r="D9442" s="10" t="s">
        <v>7026</v>
      </c>
      <c r="E9442" s="11" t="s">
        <v>7027</v>
      </c>
      <c r="F9442" s="10" t="s">
        <v>4741</v>
      </c>
      <c r="G9442" s="11" t="s">
        <v>4742</v>
      </c>
      <c r="H9442" s="42">
        <v>18825.278200000001</v>
      </c>
      <c r="I9442" s="42">
        <v>19.199687834736</v>
      </c>
      <c r="J9442" s="42">
        <v>4.24636572302984E-2</v>
      </c>
      <c r="K9442" s="42">
        <v>19.2421514919663</v>
      </c>
      <c r="N9442" s="43"/>
    </row>
    <row r="9443" spans="1:14" x14ac:dyDescent="0.3">
      <c r="A9443" s="10" t="s">
        <v>9</v>
      </c>
      <c r="B9443" s="10" t="s">
        <v>290</v>
      </c>
      <c r="C9443" s="10" t="s">
        <v>4779</v>
      </c>
      <c r="D9443" s="10" t="s">
        <v>7028</v>
      </c>
      <c r="E9443" s="11" t="s">
        <v>7029</v>
      </c>
      <c r="F9443" s="10" t="s">
        <v>416</v>
      </c>
      <c r="G9443" s="11" t="s">
        <v>417</v>
      </c>
      <c r="H9443" s="42">
        <v>29723.3236</v>
      </c>
      <c r="I9443" s="42">
        <v>164.20712153333599</v>
      </c>
      <c r="J9443" s="42">
        <v>1131.9254791675701</v>
      </c>
      <c r="K9443" s="42">
        <v>1296.1326007009</v>
      </c>
      <c r="N9443" s="43"/>
    </row>
    <row r="9444" spans="1:14" x14ac:dyDescent="0.3">
      <c r="A9444" s="10" t="s">
        <v>9</v>
      </c>
      <c r="B9444" s="10" t="s">
        <v>290</v>
      </c>
      <c r="C9444" s="10" t="s">
        <v>4779</v>
      </c>
      <c r="D9444" s="10" t="s">
        <v>7028</v>
      </c>
      <c r="E9444" s="11" t="s">
        <v>7029</v>
      </c>
      <c r="F9444" s="10" t="s">
        <v>4731</v>
      </c>
      <c r="G9444" s="11" t="s">
        <v>4732</v>
      </c>
      <c r="H9444" s="42">
        <v>0</v>
      </c>
      <c r="I9444" s="42">
        <v>0</v>
      </c>
      <c r="J9444" s="42">
        <v>0</v>
      </c>
      <c r="K9444" s="42">
        <v>0</v>
      </c>
      <c r="N9444" s="43"/>
    </row>
    <row r="9445" spans="1:14" x14ac:dyDescent="0.3">
      <c r="A9445" s="10" t="s">
        <v>9</v>
      </c>
      <c r="B9445" s="10" t="s">
        <v>290</v>
      </c>
      <c r="C9445" s="10" t="s">
        <v>4779</v>
      </c>
      <c r="D9445" s="10" t="s">
        <v>7028</v>
      </c>
      <c r="E9445" s="11" t="s">
        <v>7029</v>
      </c>
      <c r="F9445" s="10" t="s">
        <v>4786</v>
      </c>
      <c r="G9445" s="11" t="s">
        <v>4787</v>
      </c>
      <c r="H9445" s="42">
        <v>0</v>
      </c>
      <c r="I9445" s="42">
        <v>0</v>
      </c>
      <c r="J9445" s="42">
        <v>0</v>
      </c>
      <c r="K9445" s="42">
        <v>0</v>
      </c>
      <c r="N9445" s="43"/>
    </row>
    <row r="9446" spans="1:14" x14ac:dyDescent="0.3">
      <c r="A9446" s="10" t="s">
        <v>9</v>
      </c>
      <c r="B9446" s="10" t="s">
        <v>290</v>
      </c>
      <c r="C9446" s="10" t="s">
        <v>4779</v>
      </c>
      <c r="D9446" s="10" t="s">
        <v>7028</v>
      </c>
      <c r="E9446" s="11" t="s">
        <v>7029</v>
      </c>
      <c r="F9446" s="10" t="s">
        <v>4788</v>
      </c>
      <c r="G9446" s="11" t="s">
        <v>4789</v>
      </c>
      <c r="H9446" s="42">
        <v>0</v>
      </c>
      <c r="I9446" s="42">
        <v>0</v>
      </c>
      <c r="J9446" s="42">
        <v>0</v>
      </c>
      <c r="K9446" s="42">
        <v>0</v>
      </c>
      <c r="N9446" s="43"/>
    </row>
    <row r="9447" spans="1:14" x14ac:dyDescent="0.3">
      <c r="A9447" s="10" t="s">
        <v>9</v>
      </c>
      <c r="B9447" s="10" t="s">
        <v>290</v>
      </c>
      <c r="C9447" s="10" t="s">
        <v>4779</v>
      </c>
      <c r="D9447" s="10" t="s">
        <v>7028</v>
      </c>
      <c r="E9447" s="11" t="s">
        <v>7029</v>
      </c>
      <c r="F9447" s="10" t="s">
        <v>4741</v>
      </c>
      <c r="G9447" s="11" t="s">
        <v>4742</v>
      </c>
      <c r="H9447" s="42">
        <v>1698.9739999999999</v>
      </c>
      <c r="I9447" s="42">
        <v>9.3860173928092401</v>
      </c>
      <c r="J9447" s="42">
        <v>64.700435252887999</v>
      </c>
      <c r="K9447" s="42">
        <v>74.086452645697193</v>
      </c>
      <c r="N9447" s="43"/>
    </row>
    <row r="9448" spans="1:14" x14ac:dyDescent="0.3">
      <c r="A9448" s="10" t="s">
        <v>9</v>
      </c>
      <c r="B9448" s="10" t="s">
        <v>290</v>
      </c>
      <c r="C9448" s="10" t="s">
        <v>4779</v>
      </c>
      <c r="D9448" s="10" t="s">
        <v>7030</v>
      </c>
      <c r="E9448" s="11" t="s">
        <v>7031</v>
      </c>
      <c r="F9448" s="10" t="s">
        <v>13</v>
      </c>
      <c r="G9448" s="11" t="s">
        <v>415</v>
      </c>
      <c r="H9448" s="42">
        <v>0</v>
      </c>
      <c r="I9448" s="42">
        <v>0</v>
      </c>
      <c r="J9448" s="42">
        <v>0</v>
      </c>
      <c r="K9448" s="42">
        <v>0</v>
      </c>
      <c r="N9448" s="43"/>
    </row>
    <row r="9449" spans="1:14" x14ac:dyDescent="0.3">
      <c r="A9449" s="10" t="s">
        <v>9</v>
      </c>
      <c r="B9449" s="10" t="s">
        <v>290</v>
      </c>
      <c r="C9449" s="10" t="s">
        <v>4779</v>
      </c>
      <c r="D9449" s="10" t="s">
        <v>7030</v>
      </c>
      <c r="E9449" s="11" t="s">
        <v>7031</v>
      </c>
      <c r="F9449" s="10" t="s">
        <v>416</v>
      </c>
      <c r="G9449" s="11" t="s">
        <v>417</v>
      </c>
      <c r="H9449" s="42">
        <v>85738.4467</v>
      </c>
      <c r="I9449" s="42">
        <v>496.81641775411299</v>
      </c>
      <c r="J9449" s="42">
        <v>2949.5422965129001</v>
      </c>
      <c r="K9449" s="42">
        <v>3446.3587142670099</v>
      </c>
      <c r="N9449" s="43"/>
    </row>
    <row r="9450" spans="1:14" x14ac:dyDescent="0.3">
      <c r="A9450" s="10" t="s">
        <v>9</v>
      </c>
      <c r="B9450" s="10" t="s">
        <v>290</v>
      </c>
      <c r="C9450" s="10" t="s">
        <v>4779</v>
      </c>
      <c r="D9450" s="10" t="s">
        <v>7030</v>
      </c>
      <c r="E9450" s="11" t="s">
        <v>7031</v>
      </c>
      <c r="F9450" s="10" t="s">
        <v>4731</v>
      </c>
      <c r="G9450" s="11" t="s">
        <v>4732</v>
      </c>
      <c r="H9450" s="42">
        <v>0</v>
      </c>
      <c r="I9450" s="42">
        <v>0</v>
      </c>
      <c r="J9450" s="42">
        <v>0</v>
      </c>
      <c r="K9450" s="42">
        <v>0</v>
      </c>
      <c r="N9450" s="43"/>
    </row>
    <row r="9451" spans="1:14" x14ac:dyDescent="0.3">
      <c r="A9451" s="10" t="s">
        <v>9</v>
      </c>
      <c r="B9451" s="10" t="s">
        <v>290</v>
      </c>
      <c r="C9451" s="10" t="s">
        <v>4779</v>
      </c>
      <c r="D9451" s="10" t="s">
        <v>7030</v>
      </c>
      <c r="E9451" s="11" t="s">
        <v>7031</v>
      </c>
      <c r="F9451" s="10" t="s">
        <v>4786</v>
      </c>
      <c r="G9451" s="11" t="s">
        <v>4787</v>
      </c>
      <c r="H9451" s="42">
        <v>20326.0828</v>
      </c>
      <c r="I9451" s="42">
        <v>117.780669488936</v>
      </c>
      <c r="J9451" s="42">
        <v>699.25037489634701</v>
      </c>
      <c r="K9451" s="42">
        <v>817.03104438528305</v>
      </c>
      <c r="N9451" s="43"/>
    </row>
    <row r="9452" spans="1:14" x14ac:dyDescent="0.3">
      <c r="A9452" s="10" t="s">
        <v>9</v>
      </c>
      <c r="B9452" s="10" t="s">
        <v>290</v>
      </c>
      <c r="C9452" s="10" t="s">
        <v>4779</v>
      </c>
      <c r="D9452" s="10" t="s">
        <v>7030</v>
      </c>
      <c r="E9452" s="11" t="s">
        <v>7031</v>
      </c>
      <c r="F9452" s="10" t="s">
        <v>71</v>
      </c>
      <c r="G9452" s="11" t="s">
        <v>4778</v>
      </c>
      <c r="H9452" s="42">
        <v>0</v>
      </c>
      <c r="I9452" s="42">
        <v>0</v>
      </c>
      <c r="J9452" s="42">
        <v>0</v>
      </c>
      <c r="K9452" s="42">
        <v>0</v>
      </c>
      <c r="N9452" s="43"/>
    </row>
    <row r="9453" spans="1:14" x14ac:dyDescent="0.3">
      <c r="A9453" s="10" t="s">
        <v>9</v>
      </c>
      <c r="B9453" s="10" t="s">
        <v>290</v>
      </c>
      <c r="C9453" s="10" t="s">
        <v>4779</v>
      </c>
      <c r="D9453" s="10" t="s">
        <v>7030</v>
      </c>
      <c r="E9453" s="11" t="s">
        <v>7031</v>
      </c>
      <c r="F9453" s="10" t="s">
        <v>4788</v>
      </c>
      <c r="G9453" s="11" t="s">
        <v>4789</v>
      </c>
      <c r="H9453" s="42">
        <v>0</v>
      </c>
      <c r="I9453" s="42">
        <v>0</v>
      </c>
      <c r="J9453" s="42">
        <v>0</v>
      </c>
      <c r="K9453" s="42">
        <v>0</v>
      </c>
      <c r="N9453" s="43"/>
    </row>
    <row r="9454" spans="1:14" x14ac:dyDescent="0.3">
      <c r="A9454" s="10" t="s">
        <v>9</v>
      </c>
      <c r="B9454" s="10" t="s">
        <v>290</v>
      </c>
      <c r="C9454" s="10" t="s">
        <v>4779</v>
      </c>
      <c r="D9454" s="10" t="s">
        <v>7032</v>
      </c>
      <c r="E9454" s="11" t="s">
        <v>7033</v>
      </c>
      <c r="F9454" s="10" t="s">
        <v>13</v>
      </c>
      <c r="G9454" s="11" t="s">
        <v>415</v>
      </c>
      <c r="H9454" s="42">
        <v>0</v>
      </c>
      <c r="I9454" s="42">
        <v>0</v>
      </c>
      <c r="J9454" s="42">
        <v>0</v>
      </c>
      <c r="K9454" s="42">
        <v>0</v>
      </c>
      <c r="N9454" s="43"/>
    </row>
    <row r="9455" spans="1:14" x14ac:dyDescent="0.3">
      <c r="A9455" s="10" t="s">
        <v>9</v>
      </c>
      <c r="B9455" s="10" t="s">
        <v>290</v>
      </c>
      <c r="C9455" s="10" t="s">
        <v>4779</v>
      </c>
      <c r="D9455" s="10" t="s">
        <v>7032</v>
      </c>
      <c r="E9455" s="11" t="s">
        <v>7033</v>
      </c>
      <c r="F9455" s="10" t="s">
        <v>416</v>
      </c>
      <c r="G9455" s="11" t="s">
        <v>417</v>
      </c>
      <c r="H9455" s="42">
        <v>612584.66839999997</v>
      </c>
      <c r="I9455" s="42">
        <v>753.80429140820797</v>
      </c>
      <c r="J9455" s="42">
        <v>1737.67137141587</v>
      </c>
      <c r="K9455" s="42">
        <v>2491.4756628240798</v>
      </c>
      <c r="N9455" s="43"/>
    </row>
    <row r="9456" spans="1:14" x14ac:dyDescent="0.3">
      <c r="A9456" s="10" t="s">
        <v>9</v>
      </c>
      <c r="B9456" s="10" t="s">
        <v>290</v>
      </c>
      <c r="C9456" s="10" t="s">
        <v>4779</v>
      </c>
      <c r="D9456" s="10" t="s">
        <v>7032</v>
      </c>
      <c r="E9456" s="11" t="s">
        <v>7033</v>
      </c>
      <c r="F9456" s="10" t="s">
        <v>4731</v>
      </c>
      <c r="G9456" s="11" t="s">
        <v>4732</v>
      </c>
      <c r="H9456" s="42">
        <v>0</v>
      </c>
      <c r="I9456" s="42">
        <v>0</v>
      </c>
      <c r="J9456" s="42">
        <v>0</v>
      </c>
      <c r="K9456" s="42">
        <v>0</v>
      </c>
      <c r="N9456" s="43"/>
    </row>
    <row r="9457" spans="1:14" x14ac:dyDescent="0.3">
      <c r="A9457" s="10" t="s">
        <v>9</v>
      </c>
      <c r="B9457" s="10" t="s">
        <v>290</v>
      </c>
      <c r="C9457" s="10" t="s">
        <v>4779</v>
      </c>
      <c r="D9457" s="10" t="s">
        <v>7032</v>
      </c>
      <c r="E9457" s="11" t="s">
        <v>7033</v>
      </c>
      <c r="F9457" s="10" t="s">
        <v>4786</v>
      </c>
      <c r="G9457" s="11" t="s">
        <v>4787</v>
      </c>
      <c r="H9457" s="42">
        <v>0</v>
      </c>
      <c r="I9457" s="42">
        <v>0</v>
      </c>
      <c r="J9457" s="42">
        <v>0</v>
      </c>
      <c r="K9457" s="42">
        <v>0</v>
      </c>
      <c r="N9457" s="43"/>
    </row>
    <row r="9458" spans="1:14" x14ac:dyDescent="0.3">
      <c r="A9458" s="10" t="s">
        <v>9</v>
      </c>
      <c r="B9458" s="10" t="s">
        <v>290</v>
      </c>
      <c r="C9458" s="10" t="s">
        <v>4779</v>
      </c>
      <c r="D9458" s="10" t="s">
        <v>7032</v>
      </c>
      <c r="E9458" s="11" t="s">
        <v>7033</v>
      </c>
      <c r="F9458" s="10" t="s">
        <v>4822</v>
      </c>
      <c r="G9458" s="11" t="s">
        <v>4823</v>
      </c>
      <c r="H9458" s="42">
        <v>29566.947899999999</v>
      </c>
      <c r="I9458" s="42">
        <v>36.383039498604298</v>
      </c>
      <c r="J9458" s="42">
        <v>83.870265614581001</v>
      </c>
      <c r="K9458" s="42">
        <v>120.25330511318499</v>
      </c>
      <c r="N9458" s="43"/>
    </row>
    <row r="9459" spans="1:14" x14ac:dyDescent="0.3">
      <c r="A9459" s="10" t="s">
        <v>9</v>
      </c>
      <c r="B9459" s="10" t="s">
        <v>290</v>
      </c>
      <c r="C9459" s="10" t="s">
        <v>4779</v>
      </c>
      <c r="D9459" s="10" t="s">
        <v>7032</v>
      </c>
      <c r="E9459" s="11" t="s">
        <v>7033</v>
      </c>
      <c r="F9459" s="10" t="s">
        <v>4794</v>
      </c>
      <c r="G9459" s="11" t="s">
        <v>4795</v>
      </c>
      <c r="H9459" s="42">
        <v>32930.852200000001</v>
      </c>
      <c r="I9459" s="42">
        <v>40.522427225990398</v>
      </c>
      <c r="J9459" s="42">
        <v>93.412391642587195</v>
      </c>
      <c r="K9459" s="42">
        <v>133.93481886857799</v>
      </c>
      <c r="N9459" s="43"/>
    </row>
    <row r="9460" spans="1:14" x14ac:dyDescent="0.3">
      <c r="A9460" s="10" t="s">
        <v>9</v>
      </c>
      <c r="B9460" s="10" t="s">
        <v>290</v>
      </c>
      <c r="C9460" s="10" t="s">
        <v>4779</v>
      </c>
      <c r="D9460" s="10" t="s">
        <v>7032</v>
      </c>
      <c r="E9460" s="11" t="s">
        <v>7033</v>
      </c>
      <c r="F9460" s="10" t="s">
        <v>4754</v>
      </c>
      <c r="G9460" s="11" t="s">
        <v>4755</v>
      </c>
      <c r="H9460" s="42">
        <v>103395.79369999999</v>
      </c>
      <c r="I9460" s="42">
        <v>127.231706989131</v>
      </c>
      <c r="J9460" s="42">
        <v>293.29482107134902</v>
      </c>
      <c r="K9460" s="42">
        <v>420.52652806048002</v>
      </c>
      <c r="N9460" s="43"/>
    </row>
    <row r="9461" spans="1:14" x14ac:dyDescent="0.3">
      <c r="A9461" s="10" t="s">
        <v>9</v>
      </c>
      <c r="B9461" s="10" t="s">
        <v>290</v>
      </c>
      <c r="C9461" s="10" t="s">
        <v>4779</v>
      </c>
      <c r="D9461" s="10" t="s">
        <v>7032</v>
      </c>
      <c r="E9461" s="11" t="s">
        <v>7033</v>
      </c>
      <c r="F9461" s="10" t="s">
        <v>4788</v>
      </c>
      <c r="G9461" s="11" t="s">
        <v>4789</v>
      </c>
      <c r="H9461" s="42">
        <v>0</v>
      </c>
      <c r="I9461" s="42">
        <v>0</v>
      </c>
      <c r="J9461" s="42">
        <v>0</v>
      </c>
      <c r="K9461" s="42">
        <v>0</v>
      </c>
      <c r="N9461" s="43"/>
    </row>
    <row r="9462" spans="1:14" x14ac:dyDescent="0.3">
      <c r="A9462" s="10" t="s">
        <v>9</v>
      </c>
      <c r="B9462" s="10" t="s">
        <v>290</v>
      </c>
      <c r="C9462" s="10" t="s">
        <v>4779</v>
      </c>
      <c r="D9462" s="10" t="s">
        <v>7032</v>
      </c>
      <c r="E9462" s="11" t="s">
        <v>7033</v>
      </c>
      <c r="F9462" s="10" t="s">
        <v>4741</v>
      </c>
      <c r="G9462" s="11" t="s">
        <v>4742</v>
      </c>
      <c r="H9462" s="42">
        <v>86753.320099999997</v>
      </c>
      <c r="I9462" s="42">
        <v>106.752630864168</v>
      </c>
      <c r="J9462" s="42">
        <v>246.086408090687</v>
      </c>
      <c r="K9462" s="42">
        <v>352.83903895485503</v>
      </c>
      <c r="N9462" s="43"/>
    </row>
    <row r="9463" spans="1:14" x14ac:dyDescent="0.3">
      <c r="A9463" s="10" t="s">
        <v>9</v>
      </c>
      <c r="B9463" s="10" t="s">
        <v>290</v>
      </c>
      <c r="C9463" s="10" t="s">
        <v>4779</v>
      </c>
      <c r="D9463" s="10" t="s">
        <v>7032</v>
      </c>
      <c r="E9463" s="11" t="s">
        <v>7033</v>
      </c>
      <c r="F9463" s="10" t="s">
        <v>4861</v>
      </c>
      <c r="G9463" s="11" t="s">
        <v>4862</v>
      </c>
      <c r="H9463" s="42">
        <v>0</v>
      </c>
      <c r="I9463" s="42">
        <v>0</v>
      </c>
      <c r="J9463" s="42">
        <v>0</v>
      </c>
      <c r="K9463" s="42">
        <v>0</v>
      </c>
      <c r="N9463" s="43"/>
    </row>
    <row r="9464" spans="1:14" x14ac:dyDescent="0.3">
      <c r="A9464" s="10" t="s">
        <v>9</v>
      </c>
      <c r="B9464" s="10" t="s">
        <v>290</v>
      </c>
      <c r="C9464" s="10" t="s">
        <v>4779</v>
      </c>
      <c r="D9464" s="10" t="s">
        <v>5805</v>
      </c>
      <c r="E9464" s="11" t="s">
        <v>7034</v>
      </c>
      <c r="F9464" s="10" t="s">
        <v>416</v>
      </c>
      <c r="G9464" s="11" t="s">
        <v>417</v>
      </c>
      <c r="H9464" s="42">
        <v>72115.479500000001</v>
      </c>
      <c r="I9464" s="42">
        <v>687.62437214031502</v>
      </c>
      <c r="J9464" s="42">
        <v>6217.9869445856602</v>
      </c>
      <c r="K9464" s="42">
        <v>6905.61131672598</v>
      </c>
      <c r="N9464" s="43"/>
    </row>
    <row r="9465" spans="1:14" x14ac:dyDescent="0.3">
      <c r="A9465" s="10" t="s">
        <v>9</v>
      </c>
      <c r="B9465" s="10" t="s">
        <v>290</v>
      </c>
      <c r="C9465" s="10" t="s">
        <v>4779</v>
      </c>
      <c r="D9465" s="10" t="s">
        <v>5805</v>
      </c>
      <c r="E9465" s="11" t="s">
        <v>7034</v>
      </c>
      <c r="F9465" s="10" t="s">
        <v>4731</v>
      </c>
      <c r="G9465" s="11" t="s">
        <v>4732</v>
      </c>
      <c r="H9465" s="42">
        <v>0</v>
      </c>
      <c r="I9465" s="42">
        <v>0</v>
      </c>
      <c r="J9465" s="42">
        <v>0</v>
      </c>
      <c r="K9465" s="42">
        <v>0</v>
      </c>
      <c r="N9465" s="43"/>
    </row>
    <row r="9466" spans="1:14" x14ac:dyDescent="0.3">
      <c r="A9466" s="10" t="s">
        <v>9</v>
      </c>
      <c r="B9466" s="10" t="s">
        <v>290</v>
      </c>
      <c r="C9466" s="10" t="s">
        <v>4779</v>
      </c>
      <c r="D9466" s="10" t="s">
        <v>5805</v>
      </c>
      <c r="E9466" s="11" t="s">
        <v>7034</v>
      </c>
      <c r="F9466" s="10" t="s">
        <v>4786</v>
      </c>
      <c r="G9466" s="11" t="s">
        <v>4787</v>
      </c>
      <c r="H9466" s="42">
        <v>10052.460800000001</v>
      </c>
      <c r="I9466" s="42">
        <v>95.850670055922706</v>
      </c>
      <c r="J9466" s="42">
        <v>866.74969530587998</v>
      </c>
      <c r="K9466" s="42">
        <v>962.60036536180303</v>
      </c>
      <c r="N9466" s="43"/>
    </row>
    <row r="9467" spans="1:14" x14ac:dyDescent="0.3">
      <c r="A9467" s="10" t="s">
        <v>9</v>
      </c>
      <c r="B9467" s="10" t="s">
        <v>290</v>
      </c>
      <c r="C9467" s="10" t="s">
        <v>4779</v>
      </c>
      <c r="D9467" s="10" t="s">
        <v>5805</v>
      </c>
      <c r="E9467" s="11" t="s">
        <v>7034</v>
      </c>
      <c r="F9467" s="10" t="s">
        <v>4788</v>
      </c>
      <c r="G9467" s="11" t="s">
        <v>4789</v>
      </c>
      <c r="H9467" s="42">
        <v>0</v>
      </c>
      <c r="I9467" s="42">
        <v>0</v>
      </c>
      <c r="J9467" s="42">
        <v>0</v>
      </c>
      <c r="K9467" s="42">
        <v>0</v>
      </c>
      <c r="N9467" s="43"/>
    </row>
    <row r="9468" spans="1:14" x14ac:dyDescent="0.3">
      <c r="A9468" s="10" t="s">
        <v>9</v>
      </c>
      <c r="B9468" s="10" t="s">
        <v>290</v>
      </c>
      <c r="C9468" s="10" t="s">
        <v>4779</v>
      </c>
      <c r="D9468" s="10" t="s">
        <v>5805</v>
      </c>
      <c r="E9468" s="11" t="s">
        <v>7034</v>
      </c>
      <c r="F9468" s="10" t="s">
        <v>4741</v>
      </c>
      <c r="G9468" s="11" t="s">
        <v>4742</v>
      </c>
      <c r="H9468" s="42">
        <v>2172.2709</v>
      </c>
      <c r="I9468" s="42">
        <v>20.7127015760041</v>
      </c>
      <c r="J9468" s="42">
        <v>187.29892831723399</v>
      </c>
      <c r="K9468" s="42">
        <v>208.01162989323799</v>
      </c>
      <c r="N9468" s="43"/>
    </row>
    <row r="9469" spans="1:14" x14ac:dyDescent="0.3">
      <c r="A9469" s="10" t="s">
        <v>9</v>
      </c>
      <c r="B9469" s="10" t="s">
        <v>290</v>
      </c>
      <c r="C9469" s="10" t="s">
        <v>11</v>
      </c>
      <c r="D9469" s="10" t="s">
        <v>291</v>
      </c>
      <c r="E9469" s="11" t="s">
        <v>693</v>
      </c>
      <c r="F9469" s="10" t="s">
        <v>13</v>
      </c>
      <c r="G9469" s="11" t="s">
        <v>415</v>
      </c>
      <c r="H9469" s="42">
        <v>0</v>
      </c>
      <c r="I9469" s="42">
        <v>0</v>
      </c>
      <c r="J9469" s="42">
        <v>0</v>
      </c>
      <c r="K9469" s="42">
        <v>0</v>
      </c>
      <c r="N9469" s="43"/>
    </row>
    <row r="9470" spans="1:14" x14ac:dyDescent="0.3">
      <c r="A9470" s="10" t="s">
        <v>9</v>
      </c>
      <c r="B9470" s="10" t="s">
        <v>290</v>
      </c>
      <c r="C9470" s="10" t="s">
        <v>11</v>
      </c>
      <c r="D9470" s="10" t="s">
        <v>291</v>
      </c>
      <c r="E9470" s="11" t="s">
        <v>693</v>
      </c>
      <c r="F9470" s="10" t="s">
        <v>15</v>
      </c>
      <c r="G9470" s="11" t="s">
        <v>418</v>
      </c>
      <c r="H9470" s="42">
        <v>2289242.4536000001</v>
      </c>
      <c r="I9470" s="42">
        <v>2913.29097103498</v>
      </c>
      <c r="J9470" s="42">
        <v>0</v>
      </c>
      <c r="K9470" s="42">
        <v>2913.29097103498</v>
      </c>
      <c r="N9470" s="43"/>
    </row>
    <row r="9471" spans="1:14" x14ac:dyDescent="0.3">
      <c r="A9471" s="10" t="s">
        <v>9</v>
      </c>
      <c r="B9471" s="10" t="s">
        <v>290</v>
      </c>
      <c r="C9471" s="10" t="s">
        <v>11</v>
      </c>
      <c r="D9471" s="10" t="s">
        <v>291</v>
      </c>
      <c r="E9471" s="11" t="s">
        <v>693</v>
      </c>
      <c r="F9471" s="10" t="s">
        <v>16</v>
      </c>
      <c r="G9471" s="11" t="s">
        <v>426</v>
      </c>
      <c r="H9471" s="42">
        <v>245098.78020000001</v>
      </c>
      <c r="I9471" s="42">
        <v>311.912817445011</v>
      </c>
      <c r="J9471" s="42">
        <v>0</v>
      </c>
      <c r="K9471" s="42">
        <v>311.912817445011</v>
      </c>
      <c r="N9471" s="43"/>
    </row>
    <row r="9472" spans="1:14" x14ac:dyDescent="0.3">
      <c r="A9472" s="10" t="s">
        <v>9</v>
      </c>
      <c r="B9472" s="10" t="s">
        <v>290</v>
      </c>
      <c r="C9472" s="10" t="s">
        <v>11</v>
      </c>
      <c r="D9472" s="10" t="s">
        <v>291</v>
      </c>
      <c r="E9472" s="11" t="s">
        <v>693</v>
      </c>
      <c r="F9472" s="10" t="s">
        <v>17</v>
      </c>
      <c r="G9472" s="11" t="s">
        <v>4798</v>
      </c>
      <c r="H9472" s="42">
        <v>0</v>
      </c>
      <c r="I9472" s="42">
        <v>0</v>
      </c>
      <c r="J9472" s="42">
        <v>0</v>
      </c>
      <c r="K9472" s="42">
        <v>0</v>
      </c>
      <c r="N9472" s="43"/>
    </row>
    <row r="9473" spans="1:14" x14ac:dyDescent="0.3">
      <c r="A9473" s="10" t="s">
        <v>9</v>
      </c>
      <c r="B9473" s="10" t="s">
        <v>290</v>
      </c>
      <c r="C9473" s="10" t="s">
        <v>11</v>
      </c>
      <c r="D9473" s="10" t="s">
        <v>291</v>
      </c>
      <c r="E9473" s="11" t="s">
        <v>693</v>
      </c>
      <c r="F9473" s="10" t="s">
        <v>18</v>
      </c>
      <c r="G9473" s="11" t="s">
        <v>4799</v>
      </c>
      <c r="H9473" s="42">
        <v>4737253.3476999998</v>
      </c>
      <c r="I9473" s="42">
        <v>6028.6307306983099</v>
      </c>
      <c r="J9473" s="42">
        <v>5064.1462709371599</v>
      </c>
      <c r="K9473" s="42">
        <v>11092.777001635501</v>
      </c>
      <c r="N9473" s="43"/>
    </row>
    <row r="9474" spans="1:14" x14ac:dyDescent="0.3">
      <c r="A9474" s="10" t="s">
        <v>9</v>
      </c>
      <c r="B9474" s="10" t="s">
        <v>290</v>
      </c>
      <c r="C9474" s="10" t="s">
        <v>11</v>
      </c>
      <c r="D9474" s="10" t="s">
        <v>292</v>
      </c>
      <c r="E9474" s="11" t="s">
        <v>694</v>
      </c>
      <c r="F9474" s="10" t="s">
        <v>13</v>
      </c>
      <c r="G9474" s="11" t="s">
        <v>415</v>
      </c>
      <c r="H9474" s="42">
        <v>0</v>
      </c>
      <c r="I9474" s="42">
        <v>0</v>
      </c>
      <c r="J9474" s="42">
        <v>0</v>
      </c>
      <c r="K9474" s="42">
        <v>0</v>
      </c>
      <c r="N9474" s="43"/>
    </row>
    <row r="9475" spans="1:14" x14ac:dyDescent="0.3">
      <c r="A9475" s="10" t="s">
        <v>9</v>
      </c>
      <c r="B9475" s="10" t="s">
        <v>290</v>
      </c>
      <c r="C9475" s="10" t="s">
        <v>11</v>
      </c>
      <c r="D9475" s="10" t="s">
        <v>292</v>
      </c>
      <c r="E9475" s="11" t="s">
        <v>694</v>
      </c>
      <c r="F9475" s="10" t="s">
        <v>15</v>
      </c>
      <c r="G9475" s="11" t="s">
        <v>418</v>
      </c>
      <c r="H9475" s="42">
        <v>1385086.9978</v>
      </c>
      <c r="I9475" s="42">
        <v>2222.5272942901602</v>
      </c>
      <c r="J9475" s="42">
        <v>0</v>
      </c>
      <c r="K9475" s="42">
        <v>2222.5272942901602</v>
      </c>
      <c r="N9475" s="43"/>
    </row>
    <row r="9476" spans="1:14" x14ac:dyDescent="0.3">
      <c r="A9476" s="10" t="s">
        <v>9</v>
      </c>
      <c r="B9476" s="10" t="s">
        <v>290</v>
      </c>
      <c r="C9476" s="10" t="s">
        <v>11</v>
      </c>
      <c r="D9476" s="10" t="s">
        <v>292</v>
      </c>
      <c r="E9476" s="11" t="s">
        <v>694</v>
      </c>
      <c r="F9476" s="10" t="s">
        <v>17</v>
      </c>
      <c r="G9476" s="11" t="s">
        <v>4798</v>
      </c>
      <c r="H9476" s="42">
        <v>0</v>
      </c>
      <c r="I9476" s="42">
        <v>0</v>
      </c>
      <c r="J9476" s="42">
        <v>0</v>
      </c>
      <c r="K9476" s="42">
        <v>0</v>
      </c>
      <c r="N9476" s="43"/>
    </row>
    <row r="9477" spans="1:14" x14ac:dyDescent="0.3">
      <c r="A9477" s="10" t="s">
        <v>9</v>
      </c>
      <c r="B9477" s="10" t="s">
        <v>290</v>
      </c>
      <c r="C9477" s="10" t="s">
        <v>11</v>
      </c>
      <c r="D9477" s="10" t="s">
        <v>292</v>
      </c>
      <c r="E9477" s="11" t="s">
        <v>694</v>
      </c>
      <c r="F9477" s="10" t="s">
        <v>18</v>
      </c>
      <c r="G9477" s="11" t="s">
        <v>4799</v>
      </c>
      <c r="H9477" s="42">
        <v>3765822.0696</v>
      </c>
      <c r="I9477" s="42">
        <v>6042.6834908978999</v>
      </c>
      <c r="J9477" s="42">
        <v>36502.869211285899</v>
      </c>
      <c r="K9477" s="42">
        <v>42545.552702183799</v>
      </c>
      <c r="N9477" s="43"/>
    </row>
    <row r="9478" spans="1:14" x14ac:dyDescent="0.3">
      <c r="A9478" s="10" t="s">
        <v>9</v>
      </c>
      <c r="B9478" s="10" t="s">
        <v>290</v>
      </c>
      <c r="C9478" s="10" t="s">
        <v>4800</v>
      </c>
      <c r="D9478" s="10" t="s">
        <v>7035</v>
      </c>
      <c r="E9478" s="11" t="s">
        <v>7036</v>
      </c>
      <c r="F9478" s="10" t="s">
        <v>416</v>
      </c>
      <c r="G9478" s="11" t="s">
        <v>417</v>
      </c>
      <c r="H9478" s="42">
        <v>1250485.5654</v>
      </c>
      <c r="I9478" s="42">
        <v>2047.6391332902799</v>
      </c>
      <c r="J9478" s="42">
        <v>8454.2997041376093</v>
      </c>
      <c r="K9478" s="42">
        <v>10501.938837427901</v>
      </c>
      <c r="N9478" s="43"/>
    </row>
    <row r="9479" spans="1:14" x14ac:dyDescent="0.3">
      <c r="A9479" s="10" t="s">
        <v>9</v>
      </c>
      <c r="B9479" s="10" t="s">
        <v>290</v>
      </c>
      <c r="C9479" s="10" t="s">
        <v>4800</v>
      </c>
      <c r="D9479" s="10" t="s">
        <v>5072</v>
      </c>
      <c r="E9479" s="11" t="s">
        <v>7037</v>
      </c>
      <c r="F9479" s="10" t="s">
        <v>416</v>
      </c>
      <c r="G9479" s="11" t="s">
        <v>417</v>
      </c>
      <c r="H9479" s="42">
        <v>433192.13740000001</v>
      </c>
      <c r="I9479" s="42">
        <v>534.19758349434301</v>
      </c>
      <c r="J9479" s="42">
        <v>313.053801956131</v>
      </c>
      <c r="K9479" s="42">
        <v>847.25138545047503</v>
      </c>
      <c r="N9479" s="43"/>
    </row>
    <row r="9480" spans="1:14" x14ac:dyDescent="0.3">
      <c r="A9480" s="10" t="s">
        <v>9</v>
      </c>
      <c r="B9480" s="10" t="s">
        <v>290</v>
      </c>
      <c r="C9480" s="10" t="s">
        <v>4800</v>
      </c>
      <c r="D9480" s="10" t="s">
        <v>5072</v>
      </c>
      <c r="E9480" s="11" t="s">
        <v>7037</v>
      </c>
      <c r="F9480" s="10" t="s">
        <v>4802</v>
      </c>
      <c r="G9480" s="11" t="s">
        <v>4803</v>
      </c>
      <c r="H9480" s="42">
        <v>0</v>
      </c>
      <c r="I9480" s="42">
        <v>0</v>
      </c>
      <c r="J9480" s="42">
        <v>0</v>
      </c>
      <c r="K9480" s="42">
        <v>0</v>
      </c>
      <c r="N9480" s="43"/>
    </row>
    <row r="9481" spans="1:14" x14ac:dyDescent="0.3">
      <c r="A9481" s="10" t="s">
        <v>9</v>
      </c>
      <c r="B9481" s="10" t="s">
        <v>290</v>
      </c>
      <c r="C9481" s="10" t="s">
        <v>4806</v>
      </c>
      <c r="D9481" s="10" t="s">
        <v>4897</v>
      </c>
      <c r="E9481" s="11" t="s">
        <v>7038</v>
      </c>
      <c r="F9481" s="10" t="s">
        <v>4907</v>
      </c>
      <c r="G9481" s="11" t="s">
        <v>4908</v>
      </c>
      <c r="H9481" s="42">
        <v>114739.93700000001</v>
      </c>
      <c r="I9481" s="42">
        <v>189.79265120017399</v>
      </c>
      <c r="J9481" s="42">
        <v>0.10035705177250701</v>
      </c>
      <c r="K9481" s="42">
        <v>189.89300825194701</v>
      </c>
      <c r="N9481" s="43"/>
    </row>
    <row r="9482" spans="1:14" x14ac:dyDescent="0.3">
      <c r="A9482" s="10" t="s">
        <v>9</v>
      </c>
      <c r="B9482" s="10" t="s">
        <v>290</v>
      </c>
      <c r="C9482" s="10" t="s">
        <v>4806</v>
      </c>
      <c r="D9482" s="10" t="s">
        <v>7039</v>
      </c>
      <c r="E9482" s="11" t="s">
        <v>7040</v>
      </c>
      <c r="F9482" s="10" t="s">
        <v>4809</v>
      </c>
      <c r="G9482" s="11" t="s">
        <v>4810</v>
      </c>
      <c r="H9482" s="42">
        <v>440165.93219999998</v>
      </c>
      <c r="I9482" s="42">
        <v>622.94318477108902</v>
      </c>
      <c r="J9482" s="42">
        <v>1515.0268100933499</v>
      </c>
      <c r="K9482" s="42">
        <v>2137.9699948644402</v>
      </c>
      <c r="N9482" s="43"/>
    </row>
    <row r="9483" spans="1:14" x14ac:dyDescent="0.3">
      <c r="A9483" s="10" t="s">
        <v>9</v>
      </c>
      <c r="B9483" s="10" t="s">
        <v>265</v>
      </c>
      <c r="C9483" s="10" t="s">
        <v>4722</v>
      </c>
      <c r="D9483" s="10" t="s">
        <v>4723</v>
      </c>
      <c r="E9483" s="11" t="s">
        <v>7041</v>
      </c>
      <c r="F9483" s="10" t="s">
        <v>416</v>
      </c>
      <c r="G9483" s="11" t="s">
        <v>417</v>
      </c>
      <c r="H9483" s="42">
        <v>3962918.3953999998</v>
      </c>
      <c r="I9483" s="42">
        <v>9945.6532879830502</v>
      </c>
      <c r="J9483" s="42">
        <v>161005.86403990499</v>
      </c>
      <c r="K9483" s="42">
        <v>170951.517327888</v>
      </c>
      <c r="N9483" s="43"/>
    </row>
    <row r="9484" spans="1:14" x14ac:dyDescent="0.3">
      <c r="A9484" s="10" t="s">
        <v>9</v>
      </c>
      <c r="B9484" s="10" t="s">
        <v>265</v>
      </c>
      <c r="C9484" s="10" t="s">
        <v>4722</v>
      </c>
      <c r="D9484" s="10" t="s">
        <v>4723</v>
      </c>
      <c r="E9484" s="11" t="s">
        <v>7041</v>
      </c>
      <c r="F9484" s="10" t="s">
        <v>4725</v>
      </c>
      <c r="G9484" s="11" t="s">
        <v>4726</v>
      </c>
      <c r="H9484" s="42">
        <v>366236.55680000002</v>
      </c>
      <c r="I9484" s="42">
        <v>919.13621546402896</v>
      </c>
      <c r="J9484" s="42">
        <v>14879.4972292027</v>
      </c>
      <c r="K9484" s="42">
        <v>15798.633444666701</v>
      </c>
      <c r="N9484" s="43"/>
    </row>
    <row r="9485" spans="1:14" x14ac:dyDescent="0.3">
      <c r="A9485" s="10" t="s">
        <v>9</v>
      </c>
      <c r="B9485" s="10" t="s">
        <v>265</v>
      </c>
      <c r="C9485" s="10" t="s">
        <v>4722</v>
      </c>
      <c r="D9485" s="10" t="s">
        <v>4723</v>
      </c>
      <c r="E9485" s="11" t="s">
        <v>7041</v>
      </c>
      <c r="F9485" s="10" t="s">
        <v>4729</v>
      </c>
      <c r="G9485" s="11" t="s">
        <v>4730</v>
      </c>
      <c r="H9485" s="42">
        <v>0</v>
      </c>
      <c r="I9485" s="42">
        <v>0</v>
      </c>
      <c r="J9485" s="42">
        <v>0</v>
      </c>
      <c r="K9485" s="42">
        <v>0</v>
      </c>
      <c r="N9485" s="43"/>
    </row>
    <row r="9486" spans="1:14" x14ac:dyDescent="0.3">
      <c r="A9486" s="10" t="s">
        <v>9</v>
      </c>
      <c r="B9486" s="10" t="s">
        <v>265</v>
      </c>
      <c r="C9486" s="10" t="s">
        <v>4722</v>
      </c>
      <c r="D9486" s="10" t="s">
        <v>4723</v>
      </c>
      <c r="E9486" s="11" t="s">
        <v>7041</v>
      </c>
      <c r="F9486" s="10" t="s">
        <v>4731</v>
      </c>
      <c r="G9486" s="11" t="s">
        <v>4732</v>
      </c>
      <c r="H9486" s="42">
        <v>0</v>
      </c>
      <c r="I9486" s="42">
        <v>0</v>
      </c>
      <c r="J9486" s="42">
        <v>0</v>
      </c>
      <c r="K9486" s="42">
        <v>0</v>
      </c>
      <c r="N9486" s="43"/>
    </row>
    <row r="9487" spans="1:14" x14ac:dyDescent="0.3">
      <c r="A9487" s="10" t="s">
        <v>9</v>
      </c>
      <c r="B9487" s="10" t="s">
        <v>265</v>
      </c>
      <c r="C9487" s="10" t="s">
        <v>4722</v>
      </c>
      <c r="D9487" s="10" t="s">
        <v>4723</v>
      </c>
      <c r="E9487" s="11" t="s">
        <v>7041</v>
      </c>
      <c r="F9487" s="10" t="s">
        <v>4733</v>
      </c>
      <c r="G9487" s="11" t="s">
        <v>4734</v>
      </c>
      <c r="H9487" s="42">
        <v>273682.20980000001</v>
      </c>
      <c r="I9487" s="42">
        <v>686.85450883860801</v>
      </c>
      <c r="J9487" s="42">
        <v>11119.189505518299</v>
      </c>
      <c r="K9487" s="42">
        <v>11806.044014356899</v>
      </c>
      <c r="N9487" s="43"/>
    </row>
    <row r="9488" spans="1:14" x14ac:dyDescent="0.3">
      <c r="A9488" s="10" t="s">
        <v>9</v>
      </c>
      <c r="B9488" s="10" t="s">
        <v>265</v>
      </c>
      <c r="C9488" s="10" t="s">
        <v>4722</v>
      </c>
      <c r="D9488" s="10" t="s">
        <v>4723</v>
      </c>
      <c r="E9488" s="11" t="s">
        <v>7041</v>
      </c>
      <c r="F9488" s="10" t="s">
        <v>4735</v>
      </c>
      <c r="G9488" s="11" t="s">
        <v>4736</v>
      </c>
      <c r="H9488" s="42">
        <v>138333.91680000001</v>
      </c>
      <c r="I9488" s="42">
        <v>347.17373355842398</v>
      </c>
      <c r="J9488" s="42">
        <v>5620.2448773347096</v>
      </c>
      <c r="K9488" s="42">
        <v>5967.4186108931299</v>
      </c>
      <c r="N9488" s="43"/>
    </row>
    <row r="9489" spans="1:14" x14ac:dyDescent="0.3">
      <c r="A9489" s="10" t="s">
        <v>9</v>
      </c>
      <c r="B9489" s="10" t="s">
        <v>265</v>
      </c>
      <c r="C9489" s="10" t="s">
        <v>4722</v>
      </c>
      <c r="D9489" s="10" t="s">
        <v>4723</v>
      </c>
      <c r="E9489" s="11" t="s">
        <v>7041</v>
      </c>
      <c r="F9489" s="10" t="s">
        <v>4741</v>
      </c>
      <c r="G9489" s="11" t="s">
        <v>4742</v>
      </c>
      <c r="H9489" s="42">
        <v>291595.95429999998</v>
      </c>
      <c r="I9489" s="42">
        <v>731.81225850804503</v>
      </c>
      <c r="J9489" s="42">
        <v>11846.991000425</v>
      </c>
      <c r="K9489" s="42">
        <v>12578.803258933</v>
      </c>
      <c r="N9489" s="43"/>
    </row>
    <row r="9490" spans="1:14" x14ac:dyDescent="0.3">
      <c r="A9490" s="10" t="s">
        <v>9</v>
      </c>
      <c r="B9490" s="10" t="s">
        <v>265</v>
      </c>
      <c r="C9490" s="10" t="s">
        <v>4743</v>
      </c>
      <c r="D9490" s="10" t="s">
        <v>4744</v>
      </c>
      <c r="E9490" s="11" t="s">
        <v>7042</v>
      </c>
      <c r="F9490" s="10" t="s">
        <v>416</v>
      </c>
      <c r="G9490" s="11" t="s">
        <v>417</v>
      </c>
      <c r="H9490" s="42">
        <v>71949.013300000006</v>
      </c>
      <c r="I9490" s="42">
        <v>168.72624165051701</v>
      </c>
      <c r="J9490" s="42">
        <v>3077.2768994443099</v>
      </c>
      <c r="K9490" s="42">
        <v>3246.00314109483</v>
      </c>
      <c r="N9490" s="43"/>
    </row>
    <row r="9491" spans="1:14" x14ac:dyDescent="0.3">
      <c r="A9491" s="10" t="s">
        <v>9</v>
      </c>
      <c r="B9491" s="10" t="s">
        <v>265</v>
      </c>
      <c r="C9491" s="10" t="s">
        <v>4743</v>
      </c>
      <c r="D9491" s="10" t="s">
        <v>4744</v>
      </c>
      <c r="E9491" s="11" t="s">
        <v>7042</v>
      </c>
      <c r="F9491" s="10" t="s">
        <v>4746</v>
      </c>
      <c r="G9491" s="11" t="s">
        <v>4747</v>
      </c>
      <c r="H9491" s="42">
        <v>163.1497</v>
      </c>
      <c r="I9491" s="42">
        <v>0.38259918741613802</v>
      </c>
      <c r="J9491" s="42">
        <v>6.9779521529349502</v>
      </c>
      <c r="K9491" s="42">
        <v>7.3605513403510798</v>
      </c>
      <c r="N9491" s="43"/>
    </row>
    <row r="9492" spans="1:14" x14ac:dyDescent="0.3">
      <c r="A9492" s="10" t="s">
        <v>9</v>
      </c>
      <c r="B9492" s="10" t="s">
        <v>265</v>
      </c>
      <c r="C9492" s="10" t="s">
        <v>4743</v>
      </c>
      <c r="D9492" s="10" t="s">
        <v>4744</v>
      </c>
      <c r="E9492" s="11" t="s">
        <v>7042</v>
      </c>
      <c r="F9492" s="10" t="s">
        <v>4748</v>
      </c>
      <c r="G9492" s="11" t="s">
        <v>4749</v>
      </c>
      <c r="H9492" s="42">
        <v>273928.32949999999</v>
      </c>
      <c r="I9492" s="42">
        <v>642.38403567169496</v>
      </c>
      <c r="J9492" s="42">
        <v>11715.981664777801</v>
      </c>
      <c r="K9492" s="42">
        <v>12358.3657004495</v>
      </c>
      <c r="N9492" s="43"/>
    </row>
    <row r="9493" spans="1:14" x14ac:dyDescent="0.3">
      <c r="A9493" s="10" t="s">
        <v>9</v>
      </c>
      <c r="B9493" s="10" t="s">
        <v>265</v>
      </c>
      <c r="C9493" s="10" t="s">
        <v>4743</v>
      </c>
      <c r="D9493" s="10" t="s">
        <v>4750</v>
      </c>
      <c r="E9493" s="11" t="s">
        <v>4947</v>
      </c>
      <c r="F9493" s="10" t="s">
        <v>416</v>
      </c>
      <c r="G9493" s="11" t="s">
        <v>417</v>
      </c>
      <c r="H9493" s="42">
        <v>14484.571400000001</v>
      </c>
      <c r="I9493" s="42">
        <v>32.427668610416497</v>
      </c>
      <c r="J9493" s="42">
        <v>1627.71991012491</v>
      </c>
      <c r="K9493" s="42">
        <v>1660.1475787353199</v>
      </c>
      <c r="N9493" s="43"/>
    </row>
    <row r="9494" spans="1:14" x14ac:dyDescent="0.3">
      <c r="A9494" s="10" t="s">
        <v>9</v>
      </c>
      <c r="B9494" s="10" t="s">
        <v>265</v>
      </c>
      <c r="C9494" s="10" t="s">
        <v>4743</v>
      </c>
      <c r="D9494" s="10" t="s">
        <v>4750</v>
      </c>
      <c r="E9494" s="11" t="s">
        <v>4947</v>
      </c>
      <c r="F9494" s="10" t="s">
        <v>4746</v>
      </c>
      <c r="G9494" s="11" t="s">
        <v>4747</v>
      </c>
      <c r="H9494" s="42">
        <v>3017.6190000000001</v>
      </c>
      <c r="I9494" s="42">
        <v>6.7557642938367799</v>
      </c>
      <c r="J9494" s="42">
        <v>339.108314609356</v>
      </c>
      <c r="K9494" s="42">
        <v>345.86407890319202</v>
      </c>
      <c r="N9494" s="43"/>
    </row>
    <row r="9495" spans="1:14" x14ac:dyDescent="0.3">
      <c r="A9495" s="10" t="s">
        <v>9</v>
      </c>
      <c r="B9495" s="10" t="s">
        <v>265</v>
      </c>
      <c r="C9495" s="10" t="s">
        <v>4743</v>
      </c>
      <c r="D9495" s="10" t="s">
        <v>4750</v>
      </c>
      <c r="E9495" s="11" t="s">
        <v>4947</v>
      </c>
      <c r="F9495" s="10" t="s">
        <v>4748</v>
      </c>
      <c r="G9495" s="11" t="s">
        <v>4749</v>
      </c>
      <c r="H9495" s="42">
        <v>42077.177300000003</v>
      </c>
      <c r="I9495" s="42">
        <v>115.458074672048</v>
      </c>
      <c r="J9495" s="42">
        <v>19.464066599394499</v>
      </c>
      <c r="K9495" s="42">
        <v>134.922141271443</v>
      </c>
      <c r="N9495" s="43"/>
    </row>
    <row r="9496" spans="1:14" x14ac:dyDescent="0.3">
      <c r="A9496" s="10" t="s">
        <v>9</v>
      </c>
      <c r="B9496" s="10" t="s">
        <v>265</v>
      </c>
      <c r="C9496" s="10" t="s">
        <v>4743</v>
      </c>
      <c r="D9496" s="10" t="s">
        <v>4750</v>
      </c>
      <c r="E9496" s="11" t="s">
        <v>4947</v>
      </c>
      <c r="F9496" s="10" t="s">
        <v>4817</v>
      </c>
      <c r="G9496" s="11" t="s">
        <v>4818</v>
      </c>
      <c r="H9496" s="42">
        <v>0</v>
      </c>
      <c r="I9496" s="42">
        <v>0</v>
      </c>
      <c r="J9496" s="42">
        <v>0</v>
      </c>
      <c r="K9496" s="42">
        <v>0</v>
      </c>
      <c r="N9496" s="43"/>
    </row>
    <row r="9497" spans="1:14" x14ac:dyDescent="0.3">
      <c r="A9497" s="10" t="s">
        <v>9</v>
      </c>
      <c r="B9497" s="10" t="s">
        <v>265</v>
      </c>
      <c r="C9497" s="10" t="s">
        <v>4743</v>
      </c>
      <c r="D9497" s="10" t="s">
        <v>4750</v>
      </c>
      <c r="E9497" s="11" t="s">
        <v>4947</v>
      </c>
      <c r="F9497" s="10" t="s">
        <v>4760</v>
      </c>
      <c r="G9497" s="11" t="s">
        <v>4761</v>
      </c>
      <c r="H9497" s="42">
        <v>0</v>
      </c>
      <c r="I9497" s="42">
        <v>0</v>
      </c>
      <c r="J9497" s="42">
        <v>0</v>
      </c>
      <c r="K9497" s="42">
        <v>0</v>
      </c>
      <c r="N9497" s="43"/>
    </row>
    <row r="9498" spans="1:14" x14ac:dyDescent="0.3">
      <c r="A9498" s="10" t="s">
        <v>9</v>
      </c>
      <c r="B9498" s="10" t="s">
        <v>265</v>
      </c>
      <c r="C9498" s="10" t="s">
        <v>4743</v>
      </c>
      <c r="D9498" s="10" t="s">
        <v>4752</v>
      </c>
      <c r="E9498" s="11" t="s">
        <v>5509</v>
      </c>
      <c r="F9498" s="10" t="s">
        <v>416</v>
      </c>
      <c r="G9498" s="11" t="s">
        <v>417</v>
      </c>
      <c r="H9498" s="42">
        <v>13221.3244</v>
      </c>
      <c r="I9498" s="42">
        <v>11.5694433332292</v>
      </c>
      <c r="J9498" s="42">
        <v>492.33827845158999</v>
      </c>
      <c r="K9498" s="42">
        <v>503.90772178481899</v>
      </c>
      <c r="N9498" s="43"/>
    </row>
    <row r="9499" spans="1:14" x14ac:dyDescent="0.3">
      <c r="A9499" s="10" t="s">
        <v>9</v>
      </c>
      <c r="B9499" s="10" t="s">
        <v>265</v>
      </c>
      <c r="C9499" s="10" t="s">
        <v>4743</v>
      </c>
      <c r="D9499" s="10" t="s">
        <v>4752</v>
      </c>
      <c r="E9499" s="11" t="s">
        <v>5509</v>
      </c>
      <c r="F9499" s="10" t="s">
        <v>4746</v>
      </c>
      <c r="G9499" s="11" t="s">
        <v>4747</v>
      </c>
      <c r="H9499" s="42">
        <v>2175.6610000000001</v>
      </c>
      <c r="I9499" s="42">
        <v>1.9038324472402499</v>
      </c>
      <c r="J9499" s="42">
        <v>81.017691390767894</v>
      </c>
      <c r="K9499" s="42">
        <v>82.921523838008198</v>
      </c>
      <c r="N9499" s="43"/>
    </row>
    <row r="9500" spans="1:14" x14ac:dyDescent="0.3">
      <c r="A9500" s="10" t="s">
        <v>9</v>
      </c>
      <c r="B9500" s="10" t="s">
        <v>265</v>
      </c>
      <c r="C9500" s="10" t="s">
        <v>4743</v>
      </c>
      <c r="D9500" s="10" t="s">
        <v>4752</v>
      </c>
      <c r="E9500" s="11" t="s">
        <v>5509</v>
      </c>
      <c r="F9500" s="10" t="s">
        <v>4748</v>
      </c>
      <c r="G9500" s="11" t="s">
        <v>4749</v>
      </c>
      <c r="H9500" s="42">
        <v>18108.158100000001</v>
      </c>
      <c r="I9500" s="42">
        <v>18.604854088413799</v>
      </c>
      <c r="J9500" s="42">
        <v>0</v>
      </c>
      <c r="K9500" s="42">
        <v>18.604854088413799</v>
      </c>
      <c r="N9500" s="43"/>
    </row>
    <row r="9501" spans="1:14" x14ac:dyDescent="0.3">
      <c r="A9501" s="10" t="s">
        <v>9</v>
      </c>
      <c r="B9501" s="10" t="s">
        <v>265</v>
      </c>
      <c r="C9501" s="10" t="s">
        <v>4743</v>
      </c>
      <c r="D9501" s="10" t="s">
        <v>4752</v>
      </c>
      <c r="E9501" s="11" t="s">
        <v>5509</v>
      </c>
      <c r="F9501" s="10" t="s">
        <v>4833</v>
      </c>
      <c r="G9501" s="11" t="s">
        <v>4834</v>
      </c>
      <c r="H9501" s="42">
        <v>34689.122199999998</v>
      </c>
      <c r="I9501" s="42">
        <v>35.640624097081798</v>
      </c>
      <c r="J9501" s="42">
        <v>0</v>
      </c>
      <c r="K9501" s="42">
        <v>35.640624097081798</v>
      </c>
      <c r="N9501" s="43"/>
    </row>
    <row r="9502" spans="1:14" x14ac:dyDescent="0.3">
      <c r="A9502" s="10" t="s">
        <v>9</v>
      </c>
      <c r="B9502" s="10" t="s">
        <v>265</v>
      </c>
      <c r="C9502" s="10" t="s">
        <v>4743</v>
      </c>
      <c r="D9502" s="10" t="s">
        <v>4752</v>
      </c>
      <c r="E9502" s="11" t="s">
        <v>5509</v>
      </c>
      <c r="F9502" s="10" t="s">
        <v>4760</v>
      </c>
      <c r="G9502" s="11" t="s">
        <v>4761</v>
      </c>
      <c r="H9502" s="42">
        <v>4843.3869000000004</v>
      </c>
      <c r="I9502" s="42">
        <v>4.9762380814793401</v>
      </c>
      <c r="J9502" s="42">
        <v>0</v>
      </c>
      <c r="K9502" s="42">
        <v>4.9762380814793401</v>
      </c>
      <c r="N9502" s="43"/>
    </row>
    <row r="9503" spans="1:14" x14ac:dyDescent="0.3">
      <c r="A9503" s="10" t="s">
        <v>9</v>
      </c>
      <c r="B9503" s="10" t="s">
        <v>265</v>
      </c>
      <c r="C9503" s="10" t="s">
        <v>4743</v>
      </c>
      <c r="D9503" s="10" t="s">
        <v>4756</v>
      </c>
      <c r="E9503" s="11" t="s">
        <v>4826</v>
      </c>
      <c r="F9503" s="10" t="s">
        <v>416</v>
      </c>
      <c r="G9503" s="11" t="s">
        <v>417</v>
      </c>
      <c r="H9503" s="42">
        <v>9660.9804999999997</v>
      </c>
      <c r="I9503" s="42">
        <v>7.7281820580474898</v>
      </c>
      <c r="J9503" s="42">
        <v>0</v>
      </c>
      <c r="K9503" s="42">
        <v>7.7281820580474898</v>
      </c>
      <c r="N9503" s="43"/>
    </row>
    <row r="9504" spans="1:14" x14ac:dyDescent="0.3">
      <c r="A9504" s="10" t="s">
        <v>9</v>
      </c>
      <c r="B9504" s="10" t="s">
        <v>265</v>
      </c>
      <c r="C9504" s="10" t="s">
        <v>4743</v>
      </c>
      <c r="D9504" s="10" t="s">
        <v>4756</v>
      </c>
      <c r="E9504" s="11" t="s">
        <v>4826</v>
      </c>
      <c r="F9504" s="10" t="s">
        <v>4746</v>
      </c>
      <c r="G9504" s="11" t="s">
        <v>4747</v>
      </c>
      <c r="H9504" s="42">
        <v>988.3356</v>
      </c>
      <c r="I9504" s="42">
        <v>0.79060686015831105</v>
      </c>
      <c r="J9504" s="42">
        <v>0</v>
      </c>
      <c r="K9504" s="42">
        <v>0.79060686015831105</v>
      </c>
      <c r="N9504" s="43"/>
    </row>
    <row r="9505" spans="1:14" x14ac:dyDescent="0.3">
      <c r="A9505" s="10" t="s">
        <v>9</v>
      </c>
      <c r="B9505" s="10" t="s">
        <v>265</v>
      </c>
      <c r="C9505" s="10" t="s">
        <v>4743</v>
      </c>
      <c r="D9505" s="10" t="s">
        <v>4756</v>
      </c>
      <c r="E9505" s="11" t="s">
        <v>4826</v>
      </c>
      <c r="F9505" s="10" t="s">
        <v>4748</v>
      </c>
      <c r="G9505" s="11" t="s">
        <v>4749</v>
      </c>
      <c r="H9505" s="42">
        <v>12107.1111</v>
      </c>
      <c r="I9505" s="42">
        <v>9.6849340369393104</v>
      </c>
      <c r="J9505" s="42">
        <v>0</v>
      </c>
      <c r="K9505" s="42">
        <v>9.6849340369393104</v>
      </c>
      <c r="N9505" s="43"/>
    </row>
    <row r="9506" spans="1:14" x14ac:dyDescent="0.3">
      <c r="A9506" s="10" t="s">
        <v>9</v>
      </c>
      <c r="B9506" s="10" t="s">
        <v>265</v>
      </c>
      <c r="C9506" s="10" t="s">
        <v>4743</v>
      </c>
      <c r="D9506" s="10" t="s">
        <v>4758</v>
      </c>
      <c r="E9506" s="11" t="s">
        <v>7043</v>
      </c>
      <c r="F9506" s="10" t="s">
        <v>416</v>
      </c>
      <c r="G9506" s="11" t="s">
        <v>417</v>
      </c>
      <c r="H9506" s="42">
        <v>33869.852800000001</v>
      </c>
      <c r="I9506" s="42">
        <v>40.480542417010199</v>
      </c>
      <c r="J9506" s="42">
        <v>0</v>
      </c>
      <c r="K9506" s="42">
        <v>40.480542417010199</v>
      </c>
      <c r="N9506" s="43"/>
    </row>
    <row r="9507" spans="1:14" x14ac:dyDescent="0.3">
      <c r="A9507" s="10" t="s">
        <v>9</v>
      </c>
      <c r="B9507" s="10" t="s">
        <v>265</v>
      </c>
      <c r="C9507" s="10" t="s">
        <v>4743</v>
      </c>
      <c r="D9507" s="10" t="s">
        <v>4758</v>
      </c>
      <c r="E9507" s="11" t="s">
        <v>7043</v>
      </c>
      <c r="F9507" s="10" t="s">
        <v>4746</v>
      </c>
      <c r="G9507" s="11" t="s">
        <v>4747</v>
      </c>
      <c r="H9507" s="42">
        <v>0</v>
      </c>
      <c r="I9507" s="42">
        <v>0</v>
      </c>
      <c r="J9507" s="42">
        <v>0</v>
      </c>
      <c r="K9507" s="42">
        <v>0</v>
      </c>
      <c r="N9507" s="43"/>
    </row>
    <row r="9508" spans="1:14" x14ac:dyDescent="0.3">
      <c r="A9508" s="10" t="s">
        <v>9</v>
      </c>
      <c r="B9508" s="10" t="s">
        <v>265</v>
      </c>
      <c r="C9508" s="10" t="s">
        <v>4743</v>
      </c>
      <c r="D9508" s="10" t="s">
        <v>4758</v>
      </c>
      <c r="E9508" s="11" t="s">
        <v>7043</v>
      </c>
      <c r="F9508" s="10" t="s">
        <v>4748</v>
      </c>
      <c r="G9508" s="11" t="s">
        <v>4749</v>
      </c>
      <c r="H9508" s="42">
        <v>67057.762199999997</v>
      </c>
      <c r="I9508" s="42">
        <v>80.146040355825505</v>
      </c>
      <c r="J9508" s="42">
        <v>0</v>
      </c>
      <c r="K9508" s="42">
        <v>80.146040355825505</v>
      </c>
      <c r="N9508" s="43"/>
    </row>
    <row r="9509" spans="1:14" x14ac:dyDescent="0.3">
      <c r="A9509" s="10" t="s">
        <v>9</v>
      </c>
      <c r="B9509" s="10" t="s">
        <v>265</v>
      </c>
      <c r="C9509" s="10" t="s">
        <v>4743</v>
      </c>
      <c r="D9509" s="10" t="s">
        <v>4762</v>
      </c>
      <c r="E9509" s="11" t="s">
        <v>5107</v>
      </c>
      <c r="F9509" s="10" t="s">
        <v>13</v>
      </c>
      <c r="G9509" s="11" t="s">
        <v>415</v>
      </c>
      <c r="H9509" s="42">
        <v>0</v>
      </c>
      <c r="I9509" s="42">
        <v>0</v>
      </c>
      <c r="J9509" s="42">
        <v>0</v>
      </c>
      <c r="K9509" s="42">
        <v>0</v>
      </c>
      <c r="N9509" s="43"/>
    </row>
    <row r="9510" spans="1:14" x14ac:dyDescent="0.3">
      <c r="A9510" s="10" t="s">
        <v>9</v>
      </c>
      <c r="B9510" s="10" t="s">
        <v>265</v>
      </c>
      <c r="C9510" s="10" t="s">
        <v>4743</v>
      </c>
      <c r="D9510" s="10" t="s">
        <v>4762</v>
      </c>
      <c r="E9510" s="11" t="s">
        <v>5107</v>
      </c>
      <c r="F9510" s="10" t="s">
        <v>416</v>
      </c>
      <c r="G9510" s="11" t="s">
        <v>417</v>
      </c>
      <c r="H9510" s="42">
        <v>38925.209900000002</v>
      </c>
      <c r="I9510" s="42">
        <v>79.211064504232695</v>
      </c>
      <c r="J9510" s="42">
        <v>123.852491351545</v>
      </c>
      <c r="K9510" s="42">
        <v>203.063555855777</v>
      </c>
      <c r="N9510" s="43"/>
    </row>
    <row r="9511" spans="1:14" x14ac:dyDescent="0.3">
      <c r="A9511" s="10" t="s">
        <v>9</v>
      </c>
      <c r="B9511" s="10" t="s">
        <v>265</v>
      </c>
      <c r="C9511" s="10" t="s">
        <v>4743</v>
      </c>
      <c r="D9511" s="10" t="s">
        <v>4762</v>
      </c>
      <c r="E9511" s="11" t="s">
        <v>5107</v>
      </c>
      <c r="F9511" s="10" t="s">
        <v>4746</v>
      </c>
      <c r="G9511" s="11" t="s">
        <v>4747</v>
      </c>
      <c r="H9511" s="42">
        <v>1954.4038</v>
      </c>
      <c r="I9511" s="42">
        <v>3.9771245776183801</v>
      </c>
      <c r="J9511" s="42">
        <v>6.2185351306215004</v>
      </c>
      <c r="K9511" s="42">
        <v>10.1956597082399</v>
      </c>
      <c r="N9511" s="43"/>
    </row>
    <row r="9512" spans="1:14" x14ac:dyDescent="0.3">
      <c r="A9512" s="10" t="s">
        <v>9</v>
      </c>
      <c r="B9512" s="10" t="s">
        <v>265</v>
      </c>
      <c r="C9512" s="10" t="s">
        <v>4743</v>
      </c>
      <c r="D9512" s="10" t="s">
        <v>4762</v>
      </c>
      <c r="E9512" s="11" t="s">
        <v>5107</v>
      </c>
      <c r="F9512" s="10" t="s">
        <v>4748</v>
      </c>
      <c r="G9512" s="11" t="s">
        <v>4749</v>
      </c>
      <c r="H9512" s="42">
        <v>78447.958199999994</v>
      </c>
      <c r="I9512" s="42">
        <v>150.32576078353799</v>
      </c>
      <c r="J9512" s="42">
        <v>0</v>
      </c>
      <c r="K9512" s="42">
        <v>150.32576078353799</v>
      </c>
      <c r="N9512" s="43"/>
    </row>
    <row r="9513" spans="1:14" x14ac:dyDescent="0.3">
      <c r="A9513" s="10" t="s">
        <v>9</v>
      </c>
      <c r="B9513" s="10" t="s">
        <v>265</v>
      </c>
      <c r="C9513" s="10" t="s">
        <v>4743</v>
      </c>
      <c r="D9513" s="10" t="s">
        <v>4762</v>
      </c>
      <c r="E9513" s="11" t="s">
        <v>5107</v>
      </c>
      <c r="F9513" s="10" t="s">
        <v>4760</v>
      </c>
      <c r="G9513" s="11" t="s">
        <v>4761</v>
      </c>
      <c r="H9513" s="42">
        <v>48730.401700000002</v>
      </c>
      <c r="I9513" s="42">
        <v>93.379545904234305</v>
      </c>
      <c r="J9513" s="42">
        <v>0</v>
      </c>
      <c r="K9513" s="42">
        <v>93.379545904234305</v>
      </c>
      <c r="N9513" s="43"/>
    </row>
    <row r="9514" spans="1:14" x14ac:dyDescent="0.3">
      <c r="A9514" s="10" t="s">
        <v>9</v>
      </c>
      <c r="B9514" s="10" t="s">
        <v>265</v>
      </c>
      <c r="C9514" s="10" t="s">
        <v>4743</v>
      </c>
      <c r="D9514" s="10" t="s">
        <v>4766</v>
      </c>
      <c r="E9514" s="11" t="s">
        <v>7044</v>
      </c>
      <c r="F9514" s="10" t="s">
        <v>416</v>
      </c>
      <c r="G9514" s="11" t="s">
        <v>417</v>
      </c>
      <c r="H9514" s="42">
        <v>24914.842400000001</v>
      </c>
      <c r="I9514" s="42">
        <v>48.402461397805801</v>
      </c>
      <c r="J9514" s="42">
        <v>2.9331201747257198</v>
      </c>
      <c r="K9514" s="42">
        <v>51.335581572531503</v>
      </c>
      <c r="N9514" s="43"/>
    </row>
    <row r="9515" spans="1:14" x14ac:dyDescent="0.3">
      <c r="A9515" s="10" t="s">
        <v>9</v>
      </c>
      <c r="B9515" s="10" t="s">
        <v>265</v>
      </c>
      <c r="C9515" s="10" t="s">
        <v>4743</v>
      </c>
      <c r="D9515" s="10" t="s">
        <v>4766</v>
      </c>
      <c r="E9515" s="11" t="s">
        <v>7044</v>
      </c>
      <c r="F9515" s="10" t="s">
        <v>4746</v>
      </c>
      <c r="G9515" s="11" t="s">
        <v>4747</v>
      </c>
      <c r="H9515" s="42">
        <v>0</v>
      </c>
      <c r="I9515" s="42">
        <v>0</v>
      </c>
      <c r="J9515" s="42">
        <v>0</v>
      </c>
      <c r="K9515" s="42">
        <v>0</v>
      </c>
      <c r="N9515" s="43"/>
    </row>
    <row r="9516" spans="1:14" x14ac:dyDescent="0.3">
      <c r="A9516" s="10" t="s">
        <v>9</v>
      </c>
      <c r="B9516" s="10" t="s">
        <v>265</v>
      </c>
      <c r="C9516" s="10" t="s">
        <v>4743</v>
      </c>
      <c r="D9516" s="10" t="s">
        <v>4766</v>
      </c>
      <c r="E9516" s="11" t="s">
        <v>7044</v>
      </c>
      <c r="F9516" s="10" t="s">
        <v>4748</v>
      </c>
      <c r="G9516" s="11" t="s">
        <v>4749</v>
      </c>
      <c r="H9516" s="42">
        <v>74806.970400000006</v>
      </c>
      <c r="I9516" s="42">
        <v>145.32869362047899</v>
      </c>
      <c r="J9516" s="42">
        <v>8.8067117025599302</v>
      </c>
      <c r="K9516" s="42">
        <v>154.13540532303901</v>
      </c>
      <c r="N9516" s="43"/>
    </row>
    <row r="9517" spans="1:14" x14ac:dyDescent="0.3">
      <c r="A9517" s="10" t="s">
        <v>9</v>
      </c>
      <c r="B9517" s="10" t="s">
        <v>265</v>
      </c>
      <c r="C9517" s="10" t="s">
        <v>4743</v>
      </c>
      <c r="D9517" s="10" t="s">
        <v>4766</v>
      </c>
      <c r="E9517" s="11" t="s">
        <v>7044</v>
      </c>
      <c r="F9517" s="10" t="s">
        <v>4760</v>
      </c>
      <c r="G9517" s="11" t="s">
        <v>4761</v>
      </c>
      <c r="H9517" s="42">
        <v>3871.4793</v>
      </c>
      <c r="I9517" s="42">
        <v>7.52118447785453</v>
      </c>
      <c r="J9517" s="42">
        <v>0.45577305973181598</v>
      </c>
      <c r="K9517" s="42">
        <v>7.9769575375863502</v>
      </c>
      <c r="N9517" s="43"/>
    </row>
    <row r="9518" spans="1:14" x14ac:dyDescent="0.3">
      <c r="A9518" s="10" t="s">
        <v>9</v>
      </c>
      <c r="B9518" s="10" t="s">
        <v>265</v>
      </c>
      <c r="C9518" s="10" t="s">
        <v>4743</v>
      </c>
      <c r="D9518" s="10" t="s">
        <v>4768</v>
      </c>
      <c r="E9518" s="11" t="s">
        <v>4777</v>
      </c>
      <c r="F9518" s="10" t="s">
        <v>416</v>
      </c>
      <c r="G9518" s="11" t="s">
        <v>417</v>
      </c>
      <c r="H9518" s="42">
        <v>31171.667099999999</v>
      </c>
      <c r="I9518" s="42">
        <v>200.43526055313001</v>
      </c>
      <c r="J9518" s="42">
        <v>313.55358369723399</v>
      </c>
      <c r="K9518" s="42">
        <v>513.98884425036397</v>
      </c>
      <c r="N9518" s="43"/>
    </row>
    <row r="9519" spans="1:14" x14ac:dyDescent="0.3">
      <c r="A9519" s="10" t="s">
        <v>9</v>
      </c>
      <c r="B9519" s="10" t="s">
        <v>265</v>
      </c>
      <c r="C9519" s="10" t="s">
        <v>4743</v>
      </c>
      <c r="D9519" s="10" t="s">
        <v>4768</v>
      </c>
      <c r="E9519" s="11" t="s">
        <v>4777</v>
      </c>
      <c r="F9519" s="10" t="s">
        <v>4746</v>
      </c>
      <c r="G9519" s="11" t="s">
        <v>4747</v>
      </c>
      <c r="H9519" s="42">
        <v>921.74279999999999</v>
      </c>
      <c r="I9519" s="42">
        <v>5.9268491023774903</v>
      </c>
      <c r="J9519" s="42">
        <v>9.2717457544881192</v>
      </c>
      <c r="K9519" s="42">
        <v>15.198594856865601</v>
      </c>
      <c r="N9519" s="43"/>
    </row>
    <row r="9520" spans="1:14" x14ac:dyDescent="0.3">
      <c r="A9520" s="10" t="s">
        <v>9</v>
      </c>
      <c r="B9520" s="10" t="s">
        <v>265</v>
      </c>
      <c r="C9520" s="10" t="s">
        <v>4743</v>
      </c>
      <c r="D9520" s="10" t="s">
        <v>4768</v>
      </c>
      <c r="E9520" s="11" t="s">
        <v>4777</v>
      </c>
      <c r="F9520" s="10" t="s">
        <v>4748</v>
      </c>
      <c r="G9520" s="11" t="s">
        <v>4749</v>
      </c>
      <c r="H9520" s="42">
        <v>66281.69</v>
      </c>
      <c r="I9520" s="42">
        <v>426.19433090732701</v>
      </c>
      <c r="J9520" s="42">
        <v>666.72280834546302</v>
      </c>
      <c r="K9520" s="42">
        <v>1092.9171392527901</v>
      </c>
      <c r="N9520" s="43"/>
    </row>
    <row r="9521" spans="1:14" x14ac:dyDescent="0.3">
      <c r="A9521" s="10" t="s">
        <v>9</v>
      </c>
      <c r="B9521" s="10" t="s">
        <v>265</v>
      </c>
      <c r="C9521" s="10" t="s">
        <v>4743</v>
      </c>
      <c r="D9521" s="10" t="s">
        <v>4768</v>
      </c>
      <c r="E9521" s="11" t="s">
        <v>4777</v>
      </c>
      <c r="F9521" s="10" t="s">
        <v>31</v>
      </c>
      <c r="G9521" s="11" t="s">
        <v>6339</v>
      </c>
      <c r="H9521" s="42">
        <v>0</v>
      </c>
      <c r="I9521" s="42">
        <v>0</v>
      </c>
      <c r="J9521" s="42">
        <v>0</v>
      </c>
      <c r="K9521" s="42">
        <v>0</v>
      </c>
      <c r="N9521" s="43"/>
    </row>
    <row r="9522" spans="1:14" x14ac:dyDescent="0.3">
      <c r="A9522" s="10" t="s">
        <v>9</v>
      </c>
      <c r="B9522" s="10" t="s">
        <v>265</v>
      </c>
      <c r="C9522" s="10" t="s">
        <v>4743</v>
      </c>
      <c r="D9522" s="10" t="s">
        <v>4768</v>
      </c>
      <c r="E9522" s="11" t="s">
        <v>4777</v>
      </c>
      <c r="F9522" s="10" t="s">
        <v>4760</v>
      </c>
      <c r="G9522" s="11" t="s">
        <v>4761</v>
      </c>
      <c r="H9522" s="42">
        <v>10977.1193</v>
      </c>
      <c r="I9522" s="42">
        <v>70.583384764677405</v>
      </c>
      <c r="J9522" s="42">
        <v>110.41806307617701</v>
      </c>
      <c r="K9522" s="42">
        <v>181.00144784085401</v>
      </c>
      <c r="N9522" s="43"/>
    </row>
    <row r="9523" spans="1:14" x14ac:dyDescent="0.3">
      <c r="A9523" s="10" t="s">
        <v>9</v>
      </c>
      <c r="B9523" s="10" t="s">
        <v>265</v>
      </c>
      <c r="C9523" s="10" t="s">
        <v>4743</v>
      </c>
      <c r="D9523" s="10" t="s">
        <v>4770</v>
      </c>
      <c r="E9523" s="11" t="s">
        <v>4854</v>
      </c>
      <c r="F9523" s="10" t="s">
        <v>416</v>
      </c>
      <c r="G9523" s="11" t="s">
        <v>417</v>
      </c>
      <c r="H9523" s="42">
        <v>22334.715400000001</v>
      </c>
      <c r="I9523" s="42">
        <v>82.023587139549605</v>
      </c>
      <c r="J9523" s="42">
        <v>1295.42317406862</v>
      </c>
      <c r="K9523" s="42">
        <v>1377.4467612081701</v>
      </c>
      <c r="N9523" s="43"/>
    </row>
    <row r="9524" spans="1:14" x14ac:dyDescent="0.3">
      <c r="A9524" s="10" t="s">
        <v>9</v>
      </c>
      <c r="B9524" s="10" t="s">
        <v>265</v>
      </c>
      <c r="C9524" s="10" t="s">
        <v>4743</v>
      </c>
      <c r="D9524" s="10" t="s">
        <v>4770</v>
      </c>
      <c r="E9524" s="11" t="s">
        <v>4854</v>
      </c>
      <c r="F9524" s="10" t="s">
        <v>4746</v>
      </c>
      <c r="G9524" s="11" t="s">
        <v>4747</v>
      </c>
      <c r="H9524" s="42">
        <v>14804.7256</v>
      </c>
      <c r="I9524" s="42">
        <v>54.369920618215701</v>
      </c>
      <c r="J9524" s="42">
        <v>858.68050395405498</v>
      </c>
      <c r="K9524" s="42">
        <v>913.05042457227</v>
      </c>
      <c r="N9524" s="43"/>
    </row>
    <row r="9525" spans="1:14" x14ac:dyDescent="0.3">
      <c r="A9525" s="10" t="s">
        <v>9</v>
      </c>
      <c r="B9525" s="10" t="s">
        <v>265</v>
      </c>
      <c r="C9525" s="10" t="s">
        <v>4743</v>
      </c>
      <c r="D9525" s="10" t="s">
        <v>4770</v>
      </c>
      <c r="E9525" s="11" t="s">
        <v>4854</v>
      </c>
      <c r="F9525" s="10" t="s">
        <v>4748</v>
      </c>
      <c r="G9525" s="11" t="s">
        <v>4749</v>
      </c>
      <c r="H9525" s="42">
        <v>28235.059000000001</v>
      </c>
      <c r="I9525" s="42">
        <v>115.628238791833</v>
      </c>
      <c r="J9525" s="42">
        <v>5.4950957693117202</v>
      </c>
      <c r="K9525" s="42">
        <v>121.123334561145</v>
      </c>
      <c r="N9525" s="43"/>
    </row>
    <row r="9526" spans="1:14" x14ac:dyDescent="0.3">
      <c r="A9526" s="10" t="s">
        <v>9</v>
      </c>
      <c r="B9526" s="10" t="s">
        <v>265</v>
      </c>
      <c r="C9526" s="10" t="s">
        <v>4743</v>
      </c>
      <c r="D9526" s="10" t="s">
        <v>4770</v>
      </c>
      <c r="E9526" s="11" t="s">
        <v>4854</v>
      </c>
      <c r="F9526" s="10" t="s">
        <v>4760</v>
      </c>
      <c r="G9526" s="11" t="s">
        <v>4761</v>
      </c>
      <c r="H9526" s="42">
        <v>2778.6882999999998</v>
      </c>
      <c r="I9526" s="42">
        <v>11.379286992212201</v>
      </c>
      <c r="J9526" s="42">
        <v>0.54078720269417002</v>
      </c>
      <c r="K9526" s="42">
        <v>11.9200741949063</v>
      </c>
      <c r="N9526" s="43"/>
    </row>
    <row r="9527" spans="1:14" x14ac:dyDescent="0.3">
      <c r="A9527" s="10" t="s">
        <v>9</v>
      </c>
      <c r="B9527" s="10" t="s">
        <v>265</v>
      </c>
      <c r="C9527" s="10" t="s">
        <v>4743</v>
      </c>
      <c r="D9527" s="10" t="s">
        <v>4770</v>
      </c>
      <c r="E9527" s="11" t="s">
        <v>4854</v>
      </c>
      <c r="F9527" s="10" t="s">
        <v>4754</v>
      </c>
      <c r="G9527" s="11" t="s">
        <v>4755</v>
      </c>
      <c r="H9527" s="42">
        <v>1914.4041999999999</v>
      </c>
      <c r="I9527" s="42">
        <v>7.0305931833899598</v>
      </c>
      <c r="J9527" s="42">
        <v>111.036272063024</v>
      </c>
      <c r="K9527" s="42">
        <v>118.066865246414</v>
      </c>
      <c r="N9527" s="43"/>
    </row>
    <row r="9528" spans="1:14" x14ac:dyDescent="0.3">
      <c r="A9528" s="10" t="s">
        <v>9</v>
      </c>
      <c r="B9528" s="10" t="s">
        <v>265</v>
      </c>
      <c r="C9528" s="10" t="s">
        <v>4779</v>
      </c>
      <c r="D9528" s="10" t="s">
        <v>7045</v>
      </c>
      <c r="E9528" s="11" t="s">
        <v>7046</v>
      </c>
      <c r="F9528" s="10" t="s">
        <v>416</v>
      </c>
      <c r="G9528" s="11" t="s">
        <v>417</v>
      </c>
      <c r="H9528" s="42">
        <v>1144047.1797</v>
      </c>
      <c r="I9528" s="42">
        <v>2008.8826614038501</v>
      </c>
      <c r="J9528" s="42">
        <v>261914.162138805</v>
      </c>
      <c r="K9528" s="42">
        <v>263923.044800209</v>
      </c>
      <c r="N9528" s="43"/>
    </row>
    <row r="9529" spans="1:14" x14ac:dyDescent="0.3">
      <c r="A9529" s="10" t="s">
        <v>9</v>
      </c>
      <c r="B9529" s="10" t="s">
        <v>265</v>
      </c>
      <c r="C9529" s="10" t="s">
        <v>4779</v>
      </c>
      <c r="D9529" s="10" t="s">
        <v>7045</v>
      </c>
      <c r="E9529" s="11" t="s">
        <v>7046</v>
      </c>
      <c r="F9529" s="10" t="s">
        <v>4867</v>
      </c>
      <c r="G9529" s="11" t="s">
        <v>4868</v>
      </c>
      <c r="H9529" s="42">
        <v>66244.055399999997</v>
      </c>
      <c r="I9529" s="42">
        <v>116.32084462723201</v>
      </c>
      <c r="J9529" s="42">
        <v>0</v>
      </c>
      <c r="K9529" s="42">
        <v>116.32084462723201</v>
      </c>
      <c r="N9529" s="43"/>
    </row>
    <row r="9530" spans="1:14" x14ac:dyDescent="0.3">
      <c r="A9530" s="10" t="s">
        <v>9</v>
      </c>
      <c r="B9530" s="10" t="s">
        <v>265</v>
      </c>
      <c r="C9530" s="10" t="s">
        <v>4779</v>
      </c>
      <c r="D9530" s="10" t="s">
        <v>7045</v>
      </c>
      <c r="E9530" s="11" t="s">
        <v>7046</v>
      </c>
      <c r="F9530" s="10" t="s">
        <v>4784</v>
      </c>
      <c r="G9530" s="11" t="s">
        <v>4785</v>
      </c>
      <c r="H9530" s="42">
        <v>0</v>
      </c>
      <c r="I9530" s="42">
        <v>0</v>
      </c>
      <c r="J9530" s="42">
        <v>0</v>
      </c>
      <c r="K9530" s="42">
        <v>0</v>
      </c>
      <c r="N9530" s="43"/>
    </row>
    <row r="9531" spans="1:14" x14ac:dyDescent="0.3">
      <c r="A9531" s="10" t="s">
        <v>9</v>
      </c>
      <c r="B9531" s="10" t="s">
        <v>265</v>
      </c>
      <c r="C9531" s="10" t="s">
        <v>4779</v>
      </c>
      <c r="D9531" s="10" t="s">
        <v>7045</v>
      </c>
      <c r="E9531" s="11" t="s">
        <v>7046</v>
      </c>
      <c r="F9531" s="10" t="s">
        <v>4731</v>
      </c>
      <c r="G9531" s="11" t="s">
        <v>4732</v>
      </c>
      <c r="H9531" s="42">
        <v>0</v>
      </c>
      <c r="I9531" s="42">
        <v>0</v>
      </c>
      <c r="J9531" s="42">
        <v>0</v>
      </c>
      <c r="K9531" s="42">
        <v>0</v>
      </c>
      <c r="N9531" s="43"/>
    </row>
    <row r="9532" spans="1:14" x14ac:dyDescent="0.3">
      <c r="A9532" s="10" t="s">
        <v>9</v>
      </c>
      <c r="B9532" s="10" t="s">
        <v>265</v>
      </c>
      <c r="C9532" s="10" t="s">
        <v>4779</v>
      </c>
      <c r="D9532" s="10" t="s">
        <v>7045</v>
      </c>
      <c r="E9532" s="11" t="s">
        <v>7046</v>
      </c>
      <c r="F9532" s="10" t="s">
        <v>4786</v>
      </c>
      <c r="G9532" s="11" t="s">
        <v>4787</v>
      </c>
      <c r="H9532" s="42">
        <v>298201.11259999999</v>
      </c>
      <c r="I9532" s="42">
        <v>523.62442325209099</v>
      </c>
      <c r="J9532" s="42">
        <v>68269.120305736098</v>
      </c>
      <c r="K9532" s="42">
        <v>68792.744728988197</v>
      </c>
      <c r="N9532" s="43"/>
    </row>
    <row r="9533" spans="1:14" x14ac:dyDescent="0.3">
      <c r="A9533" s="10" t="s">
        <v>9</v>
      </c>
      <c r="B9533" s="10" t="s">
        <v>265</v>
      </c>
      <c r="C9533" s="10" t="s">
        <v>4779</v>
      </c>
      <c r="D9533" s="10" t="s">
        <v>7045</v>
      </c>
      <c r="E9533" s="11" t="s">
        <v>7046</v>
      </c>
      <c r="F9533" s="10" t="s">
        <v>6115</v>
      </c>
      <c r="G9533" s="11" t="s">
        <v>6116</v>
      </c>
      <c r="H9533" s="42">
        <v>6377.5333000000001</v>
      </c>
      <c r="I9533" s="42">
        <v>11.1985906318143</v>
      </c>
      <c r="J9533" s="42">
        <v>0</v>
      </c>
      <c r="K9533" s="42">
        <v>11.1985906318143</v>
      </c>
      <c r="N9533" s="43"/>
    </row>
    <row r="9534" spans="1:14" x14ac:dyDescent="0.3">
      <c r="A9534" s="10" t="s">
        <v>9</v>
      </c>
      <c r="B9534" s="10" t="s">
        <v>265</v>
      </c>
      <c r="C9534" s="10" t="s">
        <v>4779</v>
      </c>
      <c r="D9534" s="10" t="s">
        <v>7045</v>
      </c>
      <c r="E9534" s="11" t="s">
        <v>7046</v>
      </c>
      <c r="F9534" s="10" t="s">
        <v>4739</v>
      </c>
      <c r="G9534" s="11" t="s">
        <v>4740</v>
      </c>
      <c r="H9534" s="42">
        <v>167975.9975</v>
      </c>
      <c r="I9534" s="42">
        <v>294.956427447625</v>
      </c>
      <c r="J9534" s="42">
        <v>38455.837688605403</v>
      </c>
      <c r="K9534" s="42">
        <v>38750.794116053003</v>
      </c>
      <c r="N9534" s="43"/>
    </row>
    <row r="9535" spans="1:14" x14ac:dyDescent="0.3">
      <c r="A9535" s="10" t="s">
        <v>9</v>
      </c>
      <c r="B9535" s="10" t="s">
        <v>265</v>
      </c>
      <c r="C9535" s="10" t="s">
        <v>4779</v>
      </c>
      <c r="D9535" s="10" t="s">
        <v>7045</v>
      </c>
      <c r="E9535" s="11" t="s">
        <v>7046</v>
      </c>
      <c r="F9535" s="10" t="s">
        <v>4788</v>
      </c>
      <c r="G9535" s="11" t="s">
        <v>4789</v>
      </c>
      <c r="H9535" s="42">
        <v>0</v>
      </c>
      <c r="I9535" s="42">
        <v>0</v>
      </c>
      <c r="J9535" s="42">
        <v>0</v>
      </c>
      <c r="K9535" s="42">
        <v>0</v>
      </c>
      <c r="N9535" s="43"/>
    </row>
    <row r="9536" spans="1:14" x14ac:dyDescent="0.3">
      <c r="A9536" s="10" t="s">
        <v>9</v>
      </c>
      <c r="B9536" s="10" t="s">
        <v>265</v>
      </c>
      <c r="C9536" s="10" t="s">
        <v>4779</v>
      </c>
      <c r="D9536" s="10" t="s">
        <v>7045</v>
      </c>
      <c r="E9536" s="11" t="s">
        <v>7046</v>
      </c>
      <c r="F9536" s="10" t="s">
        <v>4741</v>
      </c>
      <c r="G9536" s="11" t="s">
        <v>4742</v>
      </c>
      <c r="H9536" s="42">
        <v>49065.8609</v>
      </c>
      <c r="I9536" s="42">
        <v>86.156898893151904</v>
      </c>
      <c r="J9536" s="42">
        <v>11232.966673279099</v>
      </c>
      <c r="K9536" s="42">
        <v>11319.123572172201</v>
      </c>
      <c r="N9536" s="43"/>
    </row>
    <row r="9537" spans="1:14" x14ac:dyDescent="0.3">
      <c r="A9537" s="10" t="s">
        <v>9</v>
      </c>
      <c r="B9537" s="10" t="s">
        <v>265</v>
      </c>
      <c r="C9537" s="10" t="s">
        <v>4779</v>
      </c>
      <c r="D9537" s="10" t="s">
        <v>7045</v>
      </c>
      <c r="E9537" s="11" t="s">
        <v>7046</v>
      </c>
      <c r="F9537" s="10" t="s">
        <v>5054</v>
      </c>
      <c r="G9537" s="11" t="s">
        <v>5055</v>
      </c>
      <c r="H9537" s="42">
        <v>0</v>
      </c>
      <c r="I9537" s="42">
        <v>0</v>
      </c>
      <c r="J9537" s="42">
        <v>0</v>
      </c>
      <c r="K9537" s="42">
        <v>0</v>
      </c>
      <c r="N9537" s="43"/>
    </row>
    <row r="9538" spans="1:14" x14ac:dyDescent="0.3">
      <c r="A9538" s="10" t="s">
        <v>9</v>
      </c>
      <c r="B9538" s="10" t="s">
        <v>265</v>
      </c>
      <c r="C9538" s="10" t="s">
        <v>4779</v>
      </c>
      <c r="D9538" s="10" t="s">
        <v>22</v>
      </c>
      <c r="E9538" s="11" t="s">
        <v>7047</v>
      </c>
      <c r="F9538" s="10" t="s">
        <v>416</v>
      </c>
      <c r="G9538" s="11" t="s">
        <v>417</v>
      </c>
      <c r="H9538" s="42">
        <v>230431.55319999999</v>
      </c>
      <c r="I9538" s="42">
        <v>442.05291407568899</v>
      </c>
      <c r="J9538" s="42">
        <v>39227.1208880306</v>
      </c>
      <c r="K9538" s="42">
        <v>39669.173802106299</v>
      </c>
      <c r="N9538" s="43"/>
    </row>
    <row r="9539" spans="1:14" x14ac:dyDescent="0.3">
      <c r="A9539" s="10" t="s">
        <v>9</v>
      </c>
      <c r="B9539" s="10" t="s">
        <v>265</v>
      </c>
      <c r="C9539" s="10" t="s">
        <v>4779</v>
      </c>
      <c r="D9539" s="10" t="s">
        <v>22</v>
      </c>
      <c r="E9539" s="11" t="s">
        <v>7047</v>
      </c>
      <c r="F9539" s="10" t="s">
        <v>4731</v>
      </c>
      <c r="G9539" s="11" t="s">
        <v>4732</v>
      </c>
      <c r="H9539" s="42">
        <v>0</v>
      </c>
      <c r="I9539" s="42">
        <v>0</v>
      </c>
      <c r="J9539" s="42">
        <v>0</v>
      </c>
      <c r="K9539" s="42">
        <v>0</v>
      </c>
      <c r="N9539" s="43"/>
    </row>
    <row r="9540" spans="1:14" x14ac:dyDescent="0.3">
      <c r="A9540" s="10" t="s">
        <v>9</v>
      </c>
      <c r="B9540" s="10" t="s">
        <v>265</v>
      </c>
      <c r="C9540" s="10" t="s">
        <v>4779</v>
      </c>
      <c r="D9540" s="10" t="s">
        <v>22</v>
      </c>
      <c r="E9540" s="11" t="s">
        <v>7047</v>
      </c>
      <c r="F9540" s="10" t="s">
        <v>4786</v>
      </c>
      <c r="G9540" s="11" t="s">
        <v>4787</v>
      </c>
      <c r="H9540" s="42">
        <v>15460.7024</v>
      </c>
      <c r="I9540" s="42">
        <v>29.659343272199401</v>
      </c>
      <c r="J9540" s="42">
        <v>2631.9261946974798</v>
      </c>
      <c r="K9540" s="42">
        <v>2661.58553796968</v>
      </c>
      <c r="N9540" s="43"/>
    </row>
    <row r="9541" spans="1:14" x14ac:dyDescent="0.3">
      <c r="A9541" s="10" t="s">
        <v>9</v>
      </c>
      <c r="B9541" s="10" t="s">
        <v>265</v>
      </c>
      <c r="C9541" s="10" t="s">
        <v>4779</v>
      </c>
      <c r="D9541" s="10" t="s">
        <v>22</v>
      </c>
      <c r="E9541" s="11" t="s">
        <v>7047</v>
      </c>
      <c r="F9541" s="10" t="s">
        <v>4859</v>
      </c>
      <c r="G9541" s="11" t="s">
        <v>4860</v>
      </c>
      <c r="H9541" s="42">
        <v>6647.7970999999998</v>
      </c>
      <c r="I9541" s="42">
        <v>12.752932610137</v>
      </c>
      <c r="J9541" s="42">
        <v>1131.67635196065</v>
      </c>
      <c r="K9541" s="42">
        <v>1144.4292845707901</v>
      </c>
      <c r="N9541" s="43"/>
    </row>
    <row r="9542" spans="1:14" x14ac:dyDescent="0.3">
      <c r="A9542" s="10" t="s">
        <v>9</v>
      </c>
      <c r="B9542" s="10" t="s">
        <v>265</v>
      </c>
      <c r="C9542" s="10" t="s">
        <v>4779</v>
      </c>
      <c r="D9542" s="10" t="s">
        <v>22</v>
      </c>
      <c r="E9542" s="11" t="s">
        <v>7047</v>
      </c>
      <c r="F9542" s="10" t="s">
        <v>4788</v>
      </c>
      <c r="G9542" s="11" t="s">
        <v>4789</v>
      </c>
      <c r="H9542" s="42">
        <v>0</v>
      </c>
      <c r="I9542" s="42">
        <v>0</v>
      </c>
      <c r="J9542" s="42">
        <v>0</v>
      </c>
      <c r="K9542" s="42">
        <v>0</v>
      </c>
      <c r="N9542" s="43"/>
    </row>
    <row r="9543" spans="1:14" x14ac:dyDescent="0.3">
      <c r="A9543" s="10" t="s">
        <v>9</v>
      </c>
      <c r="B9543" s="10" t="s">
        <v>265</v>
      </c>
      <c r="C9543" s="10" t="s">
        <v>4779</v>
      </c>
      <c r="D9543" s="10" t="s">
        <v>22</v>
      </c>
      <c r="E9543" s="11" t="s">
        <v>7047</v>
      </c>
      <c r="F9543" s="10" t="s">
        <v>4741</v>
      </c>
      <c r="G9543" s="11" t="s">
        <v>4742</v>
      </c>
      <c r="H9543" s="42">
        <v>6846.0111999999999</v>
      </c>
      <c r="I9543" s="42">
        <v>13.133180600806201</v>
      </c>
      <c r="J9543" s="42">
        <v>1165.4189954824201</v>
      </c>
      <c r="K9543" s="42">
        <v>1178.55217608322</v>
      </c>
      <c r="N9543" s="43"/>
    </row>
    <row r="9544" spans="1:14" x14ac:dyDescent="0.3">
      <c r="A9544" s="10" t="s">
        <v>9</v>
      </c>
      <c r="B9544" s="10" t="s">
        <v>265</v>
      </c>
      <c r="C9544" s="10" t="s">
        <v>4779</v>
      </c>
      <c r="D9544" s="10" t="s">
        <v>7048</v>
      </c>
      <c r="E9544" s="11" t="s">
        <v>7049</v>
      </c>
      <c r="F9544" s="10" t="s">
        <v>416</v>
      </c>
      <c r="G9544" s="11" t="s">
        <v>417</v>
      </c>
      <c r="H9544" s="42">
        <v>482952.23190000001</v>
      </c>
      <c r="I9544" s="42">
        <v>1291.95155546201</v>
      </c>
      <c r="J9544" s="42">
        <v>93877.781721742795</v>
      </c>
      <c r="K9544" s="42">
        <v>95169.733277204796</v>
      </c>
      <c r="N9544" s="43"/>
    </row>
    <row r="9545" spans="1:14" x14ac:dyDescent="0.3">
      <c r="A9545" s="10" t="s">
        <v>9</v>
      </c>
      <c r="B9545" s="10" t="s">
        <v>265</v>
      </c>
      <c r="C9545" s="10" t="s">
        <v>4779</v>
      </c>
      <c r="D9545" s="10" t="s">
        <v>7048</v>
      </c>
      <c r="E9545" s="11" t="s">
        <v>7049</v>
      </c>
      <c r="F9545" s="10" t="s">
        <v>4731</v>
      </c>
      <c r="G9545" s="11" t="s">
        <v>4732</v>
      </c>
      <c r="H9545" s="42">
        <v>0</v>
      </c>
      <c r="I9545" s="42">
        <v>0</v>
      </c>
      <c r="J9545" s="42">
        <v>0</v>
      </c>
      <c r="K9545" s="42">
        <v>0</v>
      </c>
      <c r="N9545" s="43"/>
    </row>
    <row r="9546" spans="1:14" x14ac:dyDescent="0.3">
      <c r="A9546" s="10" t="s">
        <v>9</v>
      </c>
      <c r="B9546" s="10" t="s">
        <v>265</v>
      </c>
      <c r="C9546" s="10" t="s">
        <v>4779</v>
      </c>
      <c r="D9546" s="10" t="s">
        <v>7048</v>
      </c>
      <c r="E9546" s="11" t="s">
        <v>7049</v>
      </c>
      <c r="F9546" s="10" t="s">
        <v>4786</v>
      </c>
      <c r="G9546" s="11" t="s">
        <v>4787</v>
      </c>
      <c r="H9546" s="42">
        <v>25226.5798</v>
      </c>
      <c r="I9546" s="42">
        <v>67.483939020356601</v>
      </c>
      <c r="J9546" s="42">
        <v>4903.6223303364704</v>
      </c>
      <c r="K9546" s="42">
        <v>4971.1062693568301</v>
      </c>
      <c r="N9546" s="43"/>
    </row>
    <row r="9547" spans="1:14" x14ac:dyDescent="0.3">
      <c r="A9547" s="10" t="s">
        <v>9</v>
      </c>
      <c r="B9547" s="10" t="s">
        <v>265</v>
      </c>
      <c r="C9547" s="10" t="s">
        <v>4779</v>
      </c>
      <c r="D9547" s="10" t="s">
        <v>7048</v>
      </c>
      <c r="E9547" s="11" t="s">
        <v>7049</v>
      </c>
      <c r="F9547" s="10" t="s">
        <v>4859</v>
      </c>
      <c r="G9547" s="11" t="s">
        <v>4860</v>
      </c>
      <c r="H9547" s="42">
        <v>27924.000199999999</v>
      </c>
      <c r="I9547" s="42">
        <v>74.699842138497104</v>
      </c>
      <c r="J9547" s="42">
        <v>5427.9554409598004</v>
      </c>
      <c r="K9547" s="42">
        <v>5502.6552830982901</v>
      </c>
      <c r="N9547" s="43"/>
    </row>
    <row r="9548" spans="1:14" x14ac:dyDescent="0.3">
      <c r="A9548" s="10" t="s">
        <v>9</v>
      </c>
      <c r="B9548" s="10" t="s">
        <v>265</v>
      </c>
      <c r="C9548" s="10" t="s">
        <v>4779</v>
      </c>
      <c r="D9548" s="10" t="s">
        <v>7048</v>
      </c>
      <c r="E9548" s="11" t="s">
        <v>7049</v>
      </c>
      <c r="F9548" s="10" t="s">
        <v>4788</v>
      </c>
      <c r="G9548" s="11" t="s">
        <v>4789</v>
      </c>
      <c r="H9548" s="42">
        <v>0</v>
      </c>
      <c r="I9548" s="42">
        <v>0</v>
      </c>
      <c r="J9548" s="42">
        <v>0</v>
      </c>
      <c r="K9548" s="42">
        <v>0</v>
      </c>
      <c r="N9548" s="43"/>
    </row>
    <row r="9549" spans="1:14" x14ac:dyDescent="0.3">
      <c r="A9549" s="10" t="s">
        <v>9</v>
      </c>
      <c r="B9549" s="10" t="s">
        <v>265</v>
      </c>
      <c r="C9549" s="10" t="s">
        <v>4779</v>
      </c>
      <c r="D9549" s="10" t="s">
        <v>7048</v>
      </c>
      <c r="E9549" s="11" t="s">
        <v>7049</v>
      </c>
      <c r="F9549" s="10" t="s">
        <v>4741</v>
      </c>
      <c r="G9549" s="11" t="s">
        <v>4742</v>
      </c>
      <c r="H9549" s="42">
        <v>18540.016500000002</v>
      </c>
      <c r="I9549" s="42">
        <v>49.596629882430797</v>
      </c>
      <c r="J9549" s="42">
        <v>3603.8670138617399</v>
      </c>
      <c r="K9549" s="42">
        <v>3653.46364374417</v>
      </c>
      <c r="N9549" s="43"/>
    </row>
    <row r="9550" spans="1:14" x14ac:dyDescent="0.3">
      <c r="A9550" s="10" t="s">
        <v>9</v>
      </c>
      <c r="B9550" s="10" t="s">
        <v>265</v>
      </c>
      <c r="C9550" s="10" t="s">
        <v>11</v>
      </c>
      <c r="D9550" s="10" t="s">
        <v>115</v>
      </c>
      <c r="E9550" s="11" t="s">
        <v>509</v>
      </c>
      <c r="F9550" s="10" t="s">
        <v>25</v>
      </c>
      <c r="G9550" s="11" t="s">
        <v>4887</v>
      </c>
      <c r="H9550" s="42">
        <v>192762.6519</v>
      </c>
      <c r="I9550" s="42">
        <v>230.38590583640701</v>
      </c>
      <c r="J9550" s="42">
        <v>0</v>
      </c>
      <c r="K9550" s="42">
        <v>230.38590583640701</v>
      </c>
      <c r="N9550" s="43"/>
    </row>
    <row r="9551" spans="1:14" x14ac:dyDescent="0.3">
      <c r="A9551" s="10" t="s">
        <v>9</v>
      </c>
      <c r="B9551" s="10" t="s">
        <v>265</v>
      </c>
      <c r="C9551" s="10" t="s">
        <v>11</v>
      </c>
      <c r="D9551" s="10" t="s">
        <v>115</v>
      </c>
      <c r="E9551" s="11" t="s">
        <v>509</v>
      </c>
      <c r="F9551" s="10" t="s">
        <v>13</v>
      </c>
      <c r="G9551" s="11" t="s">
        <v>415</v>
      </c>
      <c r="H9551" s="42">
        <v>0</v>
      </c>
      <c r="I9551" s="42">
        <v>0</v>
      </c>
      <c r="J9551" s="42">
        <v>0</v>
      </c>
      <c r="K9551" s="42">
        <v>0</v>
      </c>
      <c r="N9551" s="43"/>
    </row>
    <row r="9552" spans="1:14" x14ac:dyDescent="0.3">
      <c r="A9552" s="10" t="s">
        <v>9</v>
      </c>
      <c r="B9552" s="10" t="s">
        <v>265</v>
      </c>
      <c r="C9552" s="10" t="s">
        <v>11</v>
      </c>
      <c r="D9552" s="10" t="s">
        <v>115</v>
      </c>
      <c r="E9552" s="11" t="s">
        <v>509</v>
      </c>
      <c r="F9552" s="10" t="s">
        <v>15</v>
      </c>
      <c r="G9552" s="11" t="s">
        <v>418</v>
      </c>
      <c r="H9552" s="42">
        <v>199354.7709</v>
      </c>
      <c r="I9552" s="42">
        <v>238.26466912562401</v>
      </c>
      <c r="J9552" s="42">
        <v>0</v>
      </c>
      <c r="K9552" s="42">
        <v>238.26466912562401</v>
      </c>
      <c r="N9552" s="43"/>
    </row>
    <row r="9553" spans="1:14" x14ac:dyDescent="0.3">
      <c r="A9553" s="10" t="s">
        <v>9</v>
      </c>
      <c r="B9553" s="10" t="s">
        <v>265</v>
      </c>
      <c r="C9553" s="10" t="s">
        <v>11</v>
      </c>
      <c r="D9553" s="10" t="s">
        <v>115</v>
      </c>
      <c r="E9553" s="11" t="s">
        <v>509</v>
      </c>
      <c r="F9553" s="10" t="s">
        <v>16</v>
      </c>
      <c r="G9553" s="11" t="s">
        <v>426</v>
      </c>
      <c r="H9553" s="42">
        <v>32960.595000000001</v>
      </c>
      <c r="I9553" s="42">
        <v>39.393816446083797</v>
      </c>
      <c r="J9553" s="42">
        <v>0</v>
      </c>
      <c r="K9553" s="42">
        <v>39.393816446083797</v>
      </c>
      <c r="N9553" s="43"/>
    </row>
    <row r="9554" spans="1:14" x14ac:dyDescent="0.3">
      <c r="A9554" s="10" t="s">
        <v>9</v>
      </c>
      <c r="B9554" s="10" t="s">
        <v>265</v>
      </c>
      <c r="C9554" s="10" t="s">
        <v>11</v>
      </c>
      <c r="D9554" s="10" t="s">
        <v>115</v>
      </c>
      <c r="E9554" s="11" t="s">
        <v>509</v>
      </c>
      <c r="F9554" s="10" t="s">
        <v>17</v>
      </c>
      <c r="G9554" s="11" t="s">
        <v>4798</v>
      </c>
      <c r="H9554" s="42">
        <v>0</v>
      </c>
      <c r="I9554" s="42">
        <v>0</v>
      </c>
      <c r="J9554" s="42">
        <v>0</v>
      </c>
      <c r="K9554" s="42">
        <v>0</v>
      </c>
      <c r="N9554" s="43"/>
    </row>
    <row r="9555" spans="1:14" x14ac:dyDescent="0.3">
      <c r="A9555" s="10" t="s">
        <v>9</v>
      </c>
      <c r="B9555" s="10" t="s">
        <v>265</v>
      </c>
      <c r="C9555" s="10" t="s">
        <v>11</v>
      </c>
      <c r="D9555" s="10" t="s">
        <v>115</v>
      </c>
      <c r="E9555" s="11" t="s">
        <v>509</v>
      </c>
      <c r="F9555" s="10" t="s">
        <v>18</v>
      </c>
      <c r="G9555" s="11" t="s">
        <v>4799</v>
      </c>
      <c r="H9555" s="42">
        <v>284370.37439999997</v>
      </c>
      <c r="I9555" s="42">
        <v>339.87354740724697</v>
      </c>
      <c r="J9555" s="42">
        <v>0</v>
      </c>
      <c r="K9555" s="42">
        <v>339.87354740724697</v>
      </c>
      <c r="N9555" s="43"/>
    </row>
    <row r="9556" spans="1:14" x14ac:dyDescent="0.3">
      <c r="A9556" s="10" t="s">
        <v>9</v>
      </c>
      <c r="B9556" s="10" t="s">
        <v>265</v>
      </c>
      <c r="C9556" s="10" t="s">
        <v>11</v>
      </c>
      <c r="D9556" s="10" t="s">
        <v>293</v>
      </c>
      <c r="E9556" s="11" t="s">
        <v>695</v>
      </c>
      <c r="F9556" s="10" t="s">
        <v>25</v>
      </c>
      <c r="G9556" s="11" t="s">
        <v>4887</v>
      </c>
      <c r="H9556" s="42">
        <v>634486.30489999999</v>
      </c>
      <c r="I9556" s="42">
        <v>1102.70546771923</v>
      </c>
      <c r="J9556" s="42">
        <v>0</v>
      </c>
      <c r="K9556" s="42">
        <v>1102.70546771923</v>
      </c>
      <c r="N9556" s="43"/>
    </row>
    <row r="9557" spans="1:14" x14ac:dyDescent="0.3">
      <c r="A9557" s="10" t="s">
        <v>9</v>
      </c>
      <c r="B9557" s="10" t="s">
        <v>265</v>
      </c>
      <c r="C9557" s="10" t="s">
        <v>11</v>
      </c>
      <c r="D9557" s="10" t="s">
        <v>293</v>
      </c>
      <c r="E9557" s="11" t="s">
        <v>695</v>
      </c>
      <c r="F9557" s="10" t="s">
        <v>13</v>
      </c>
      <c r="G9557" s="11" t="s">
        <v>415</v>
      </c>
      <c r="H9557" s="42">
        <v>0</v>
      </c>
      <c r="I9557" s="42">
        <v>0</v>
      </c>
      <c r="J9557" s="42">
        <v>0</v>
      </c>
      <c r="K9557" s="42">
        <v>0</v>
      </c>
      <c r="N9557" s="43"/>
    </row>
    <row r="9558" spans="1:14" x14ac:dyDescent="0.3">
      <c r="A9558" s="10" t="s">
        <v>9</v>
      </c>
      <c r="B9558" s="10" t="s">
        <v>265</v>
      </c>
      <c r="C9558" s="10" t="s">
        <v>11</v>
      </c>
      <c r="D9558" s="10" t="s">
        <v>293</v>
      </c>
      <c r="E9558" s="11" t="s">
        <v>695</v>
      </c>
      <c r="F9558" s="10" t="s">
        <v>15</v>
      </c>
      <c r="G9558" s="11" t="s">
        <v>418</v>
      </c>
      <c r="H9558" s="42">
        <v>1027451.227</v>
      </c>
      <c r="I9558" s="42">
        <v>1786.76310096988</v>
      </c>
      <c r="J9558" s="42">
        <v>0</v>
      </c>
      <c r="K9558" s="42">
        <v>1786.76310096988</v>
      </c>
      <c r="N9558" s="43"/>
    </row>
    <row r="9559" spans="1:14" x14ac:dyDescent="0.3">
      <c r="A9559" s="10" t="s">
        <v>9</v>
      </c>
      <c r="B9559" s="10" t="s">
        <v>265</v>
      </c>
      <c r="C9559" s="10" t="s">
        <v>11</v>
      </c>
      <c r="D9559" s="10" t="s">
        <v>293</v>
      </c>
      <c r="E9559" s="11" t="s">
        <v>695</v>
      </c>
      <c r="F9559" s="10" t="s">
        <v>17</v>
      </c>
      <c r="G9559" s="11" t="s">
        <v>4798</v>
      </c>
      <c r="H9559" s="42">
        <v>0</v>
      </c>
      <c r="I9559" s="42">
        <v>0</v>
      </c>
      <c r="J9559" s="42">
        <v>0</v>
      </c>
      <c r="K9559" s="42">
        <v>0</v>
      </c>
      <c r="N9559" s="43"/>
    </row>
    <row r="9560" spans="1:14" x14ac:dyDescent="0.3">
      <c r="A9560" s="10" t="s">
        <v>9</v>
      </c>
      <c r="B9560" s="10" t="s">
        <v>265</v>
      </c>
      <c r="C9560" s="10" t="s">
        <v>11</v>
      </c>
      <c r="D9560" s="10" t="s">
        <v>293</v>
      </c>
      <c r="E9560" s="11" t="s">
        <v>695</v>
      </c>
      <c r="F9560" s="10" t="s">
        <v>18</v>
      </c>
      <c r="G9560" s="11" t="s">
        <v>4799</v>
      </c>
      <c r="H9560" s="42">
        <v>1065496.878</v>
      </c>
      <c r="I9560" s="42">
        <v>1852.92542903303</v>
      </c>
      <c r="J9560" s="42">
        <v>24844.967983870101</v>
      </c>
      <c r="K9560" s="42">
        <v>26697.893412903199</v>
      </c>
      <c r="N9560" s="43"/>
    </row>
    <row r="9561" spans="1:14" x14ac:dyDescent="0.3">
      <c r="A9561" s="10" t="s">
        <v>9</v>
      </c>
      <c r="B9561" s="10" t="s">
        <v>265</v>
      </c>
      <c r="C9561" s="10" t="s">
        <v>11</v>
      </c>
      <c r="D9561" s="10" t="s">
        <v>264</v>
      </c>
      <c r="E9561" s="11" t="s">
        <v>3054</v>
      </c>
      <c r="F9561" s="10" t="s">
        <v>13</v>
      </c>
      <c r="G9561" s="11" t="s">
        <v>415</v>
      </c>
      <c r="H9561" s="42">
        <v>0</v>
      </c>
      <c r="I9561" s="42">
        <v>0</v>
      </c>
      <c r="J9561" s="42">
        <v>0</v>
      </c>
      <c r="K9561" s="42">
        <v>0</v>
      </c>
      <c r="N9561" s="43"/>
    </row>
    <row r="9562" spans="1:14" x14ac:dyDescent="0.3">
      <c r="A9562" s="10" t="s">
        <v>9</v>
      </c>
      <c r="B9562" s="10" t="s">
        <v>265</v>
      </c>
      <c r="C9562" s="10" t="s">
        <v>11</v>
      </c>
      <c r="D9562" s="10" t="s">
        <v>264</v>
      </c>
      <c r="E9562" s="11" t="s">
        <v>3054</v>
      </c>
      <c r="F9562" s="10" t="s">
        <v>15</v>
      </c>
      <c r="G9562" s="11" t="s">
        <v>418</v>
      </c>
      <c r="H9562" s="42">
        <v>1022407.9144</v>
      </c>
      <c r="I9562" s="42">
        <v>3019.6882245720599</v>
      </c>
      <c r="J9562" s="42">
        <v>0</v>
      </c>
      <c r="K9562" s="42">
        <v>3019.6882245720599</v>
      </c>
      <c r="N9562" s="43"/>
    </row>
    <row r="9563" spans="1:14" x14ac:dyDescent="0.3">
      <c r="A9563" s="10" t="s">
        <v>9</v>
      </c>
      <c r="B9563" s="10" t="s">
        <v>265</v>
      </c>
      <c r="C9563" s="10" t="s">
        <v>11</v>
      </c>
      <c r="D9563" s="10" t="s">
        <v>264</v>
      </c>
      <c r="E9563" s="11" t="s">
        <v>3054</v>
      </c>
      <c r="F9563" s="10" t="s">
        <v>16</v>
      </c>
      <c r="G9563" s="11" t="s">
        <v>426</v>
      </c>
      <c r="H9563" s="42">
        <v>64929.304100000001</v>
      </c>
      <c r="I9563" s="42">
        <v>191.769109073897</v>
      </c>
      <c r="J9563" s="42">
        <v>0</v>
      </c>
      <c r="K9563" s="42">
        <v>191.769109073897</v>
      </c>
      <c r="N9563" s="43"/>
    </row>
    <row r="9564" spans="1:14" x14ac:dyDescent="0.3">
      <c r="A9564" s="10" t="s">
        <v>9</v>
      </c>
      <c r="B9564" s="10" t="s">
        <v>265</v>
      </c>
      <c r="C9564" s="10" t="s">
        <v>11</v>
      </c>
      <c r="D9564" s="10" t="s">
        <v>264</v>
      </c>
      <c r="E9564" s="11" t="s">
        <v>3054</v>
      </c>
      <c r="F9564" s="10" t="s">
        <v>17</v>
      </c>
      <c r="G9564" s="11" t="s">
        <v>4798</v>
      </c>
      <c r="H9564" s="42">
        <v>0</v>
      </c>
      <c r="I9564" s="42">
        <v>0</v>
      </c>
      <c r="J9564" s="42">
        <v>0</v>
      </c>
      <c r="K9564" s="42">
        <v>0</v>
      </c>
      <c r="N9564" s="43"/>
    </row>
    <row r="9565" spans="1:14" x14ac:dyDescent="0.3">
      <c r="A9565" s="10" t="s">
        <v>9</v>
      </c>
      <c r="B9565" s="10" t="s">
        <v>265</v>
      </c>
      <c r="C9565" s="10" t="s">
        <v>11</v>
      </c>
      <c r="D9565" s="10" t="s">
        <v>264</v>
      </c>
      <c r="E9565" s="11" t="s">
        <v>3054</v>
      </c>
      <c r="F9565" s="10" t="s">
        <v>18</v>
      </c>
      <c r="G9565" s="11" t="s">
        <v>4799</v>
      </c>
      <c r="H9565" s="42">
        <v>1503433.4624999999</v>
      </c>
      <c r="I9565" s="42">
        <v>4440.4002157392397</v>
      </c>
      <c r="J9565" s="42">
        <v>84455.091198153401</v>
      </c>
      <c r="K9565" s="42">
        <v>88895.491413892596</v>
      </c>
      <c r="N9565" s="43"/>
    </row>
    <row r="9566" spans="1:14" x14ac:dyDescent="0.3">
      <c r="A9566" s="10" t="s">
        <v>9</v>
      </c>
      <c r="B9566" s="10" t="s">
        <v>265</v>
      </c>
      <c r="C9566" s="10" t="s">
        <v>11</v>
      </c>
      <c r="D9566" s="10" t="s">
        <v>294</v>
      </c>
      <c r="E9566" s="11" t="s">
        <v>696</v>
      </c>
      <c r="F9566" s="10" t="s">
        <v>13</v>
      </c>
      <c r="G9566" s="11" t="s">
        <v>415</v>
      </c>
      <c r="H9566" s="42">
        <v>0</v>
      </c>
      <c r="I9566" s="42">
        <v>0</v>
      </c>
      <c r="J9566" s="42">
        <v>0</v>
      </c>
      <c r="K9566" s="42">
        <v>0</v>
      </c>
      <c r="N9566" s="43"/>
    </row>
    <row r="9567" spans="1:14" x14ac:dyDescent="0.3">
      <c r="A9567" s="10" t="s">
        <v>9</v>
      </c>
      <c r="B9567" s="10" t="s">
        <v>265</v>
      </c>
      <c r="C9567" s="10" t="s">
        <v>11</v>
      </c>
      <c r="D9567" s="10" t="s">
        <v>294</v>
      </c>
      <c r="E9567" s="11" t="s">
        <v>696</v>
      </c>
      <c r="F9567" s="10" t="s">
        <v>15</v>
      </c>
      <c r="G9567" s="11" t="s">
        <v>418</v>
      </c>
      <c r="H9567" s="42">
        <v>2807142.8376000002</v>
      </c>
      <c r="I9567" s="42">
        <v>8444.0874276615796</v>
      </c>
      <c r="J9567" s="42">
        <v>0</v>
      </c>
      <c r="K9567" s="42">
        <v>8444.0874276615796</v>
      </c>
      <c r="N9567" s="43"/>
    </row>
    <row r="9568" spans="1:14" x14ac:dyDescent="0.3">
      <c r="A9568" s="10" t="s">
        <v>9</v>
      </c>
      <c r="B9568" s="10" t="s">
        <v>265</v>
      </c>
      <c r="C9568" s="10" t="s">
        <v>11</v>
      </c>
      <c r="D9568" s="10" t="s">
        <v>294</v>
      </c>
      <c r="E9568" s="11" t="s">
        <v>696</v>
      </c>
      <c r="F9568" s="10" t="s">
        <v>16</v>
      </c>
      <c r="G9568" s="11" t="s">
        <v>426</v>
      </c>
      <c r="H9568" s="42">
        <v>277500.66110000003</v>
      </c>
      <c r="I9568" s="42">
        <v>834.74193475800598</v>
      </c>
      <c r="J9568" s="42">
        <v>0</v>
      </c>
      <c r="K9568" s="42">
        <v>834.74193475800598</v>
      </c>
      <c r="N9568" s="43"/>
    </row>
    <row r="9569" spans="1:14" x14ac:dyDescent="0.3">
      <c r="A9569" s="10" t="s">
        <v>9</v>
      </c>
      <c r="B9569" s="10" t="s">
        <v>265</v>
      </c>
      <c r="C9569" s="10" t="s">
        <v>11</v>
      </c>
      <c r="D9569" s="10" t="s">
        <v>294</v>
      </c>
      <c r="E9569" s="11" t="s">
        <v>696</v>
      </c>
      <c r="F9569" s="10" t="s">
        <v>17</v>
      </c>
      <c r="G9569" s="11" t="s">
        <v>4798</v>
      </c>
      <c r="H9569" s="42">
        <v>0</v>
      </c>
      <c r="I9569" s="42">
        <v>0</v>
      </c>
      <c r="J9569" s="42">
        <v>0</v>
      </c>
      <c r="K9569" s="42">
        <v>0</v>
      </c>
      <c r="N9569" s="43"/>
    </row>
    <row r="9570" spans="1:14" x14ac:dyDescent="0.3">
      <c r="A9570" s="10" t="s">
        <v>9</v>
      </c>
      <c r="B9570" s="10" t="s">
        <v>265</v>
      </c>
      <c r="C9570" s="10" t="s">
        <v>11</v>
      </c>
      <c r="D9570" s="10" t="s">
        <v>294</v>
      </c>
      <c r="E9570" s="11" t="s">
        <v>696</v>
      </c>
      <c r="F9570" s="10" t="s">
        <v>18</v>
      </c>
      <c r="G9570" s="11" t="s">
        <v>4799</v>
      </c>
      <c r="H9570" s="42">
        <v>2390674.7091000001</v>
      </c>
      <c r="I9570" s="42">
        <v>7191.3213628213198</v>
      </c>
      <c r="J9570" s="42">
        <v>383094.48105149501</v>
      </c>
      <c r="K9570" s="42">
        <v>390285.80241431599</v>
      </c>
      <c r="N9570" s="43"/>
    </row>
    <row r="9571" spans="1:14" x14ac:dyDescent="0.3">
      <c r="A9571" s="10" t="s">
        <v>9</v>
      </c>
      <c r="B9571" s="10" t="s">
        <v>265</v>
      </c>
      <c r="C9571" s="10" t="s">
        <v>4800</v>
      </c>
      <c r="D9571" s="10" t="s">
        <v>7050</v>
      </c>
      <c r="E9571" s="11" t="s">
        <v>7051</v>
      </c>
      <c r="F9571" s="10" t="s">
        <v>416</v>
      </c>
      <c r="G9571" s="11" t="s">
        <v>417</v>
      </c>
      <c r="H9571" s="42">
        <v>209435.8167</v>
      </c>
      <c r="I9571" s="42">
        <v>769.14689426286202</v>
      </c>
      <c r="J9571" s="42">
        <v>12147.3681636949</v>
      </c>
      <c r="K9571" s="42">
        <v>12916.5150579577</v>
      </c>
      <c r="N9571" s="43"/>
    </row>
    <row r="9572" spans="1:14" x14ac:dyDescent="0.3">
      <c r="A9572" s="10" t="s">
        <v>9</v>
      </c>
      <c r="B9572" s="10" t="s">
        <v>265</v>
      </c>
      <c r="C9572" s="10" t="s">
        <v>4800</v>
      </c>
      <c r="D9572" s="10" t="s">
        <v>7052</v>
      </c>
      <c r="E9572" s="11" t="s">
        <v>7053</v>
      </c>
      <c r="F9572" s="10" t="s">
        <v>416</v>
      </c>
      <c r="G9572" s="11" t="s">
        <v>417</v>
      </c>
      <c r="H9572" s="42">
        <v>1035891.8214</v>
      </c>
      <c r="I9572" s="42">
        <v>2422.56217734143</v>
      </c>
      <c r="J9572" s="42">
        <v>43534.855688449403</v>
      </c>
      <c r="K9572" s="42">
        <v>45957.417865790798</v>
      </c>
      <c r="N9572" s="43"/>
    </row>
    <row r="9573" spans="1:14" x14ac:dyDescent="0.3">
      <c r="A9573" s="10" t="s">
        <v>9</v>
      </c>
      <c r="B9573" s="10" t="s">
        <v>265</v>
      </c>
      <c r="C9573" s="10" t="s">
        <v>4800</v>
      </c>
      <c r="D9573" s="10" t="s">
        <v>7052</v>
      </c>
      <c r="E9573" s="11" t="s">
        <v>7053</v>
      </c>
      <c r="F9573" s="10" t="s">
        <v>4867</v>
      </c>
      <c r="G9573" s="11" t="s">
        <v>4868</v>
      </c>
      <c r="H9573" s="42">
        <v>107580.05530000001</v>
      </c>
      <c r="I9573" s="42">
        <v>251.589371851203</v>
      </c>
      <c r="J9573" s="42">
        <v>0</v>
      </c>
      <c r="K9573" s="42">
        <v>251.589371851203</v>
      </c>
      <c r="N9573" s="43"/>
    </row>
    <row r="9574" spans="1:14" x14ac:dyDescent="0.3">
      <c r="A9574" s="10" t="s">
        <v>9</v>
      </c>
      <c r="B9574" s="10" t="s">
        <v>265</v>
      </c>
      <c r="C9574" s="10" t="s">
        <v>4800</v>
      </c>
      <c r="D9574" s="10" t="s">
        <v>7052</v>
      </c>
      <c r="E9574" s="11" t="s">
        <v>7053</v>
      </c>
      <c r="F9574" s="10" t="s">
        <v>4802</v>
      </c>
      <c r="G9574" s="11" t="s">
        <v>4803</v>
      </c>
      <c r="H9574" s="42">
        <v>0</v>
      </c>
      <c r="I9574" s="42">
        <v>0</v>
      </c>
      <c r="J9574" s="42">
        <v>0</v>
      </c>
      <c r="K9574" s="42">
        <v>0</v>
      </c>
      <c r="N9574" s="43"/>
    </row>
    <row r="9575" spans="1:14" x14ac:dyDescent="0.3">
      <c r="A9575" s="10" t="s">
        <v>9</v>
      </c>
      <c r="B9575" s="10" t="s">
        <v>265</v>
      </c>
      <c r="C9575" s="10" t="s">
        <v>4806</v>
      </c>
      <c r="D9575" s="10" t="s">
        <v>6897</v>
      </c>
      <c r="E9575" s="11" t="s">
        <v>7054</v>
      </c>
      <c r="F9575" s="10" t="s">
        <v>4899</v>
      </c>
      <c r="G9575" s="11" t="s">
        <v>4900</v>
      </c>
      <c r="H9575" s="42">
        <v>320456.98729999998</v>
      </c>
      <c r="I9575" s="42">
        <v>804.24418853102497</v>
      </c>
      <c r="J9575" s="42">
        <v>13019.560075552399</v>
      </c>
      <c r="K9575" s="42">
        <v>13823.804264083399</v>
      </c>
      <c r="N9575" s="43"/>
    </row>
    <row r="9576" spans="1:14" x14ac:dyDescent="0.3">
      <c r="A9576" s="10" t="s">
        <v>9</v>
      </c>
      <c r="B9576" s="10" t="s">
        <v>265</v>
      </c>
      <c r="C9576" s="10" t="s">
        <v>4806</v>
      </c>
      <c r="D9576" s="10" t="s">
        <v>7055</v>
      </c>
      <c r="E9576" s="11" t="s">
        <v>7056</v>
      </c>
      <c r="F9576" s="10" t="s">
        <v>4809</v>
      </c>
      <c r="G9576" s="11" t="s">
        <v>4810</v>
      </c>
      <c r="H9576" s="42">
        <v>0</v>
      </c>
      <c r="I9576" s="42">
        <v>0</v>
      </c>
      <c r="J9576" s="42">
        <v>0</v>
      </c>
      <c r="K9576" s="42">
        <v>0</v>
      </c>
      <c r="N9576" s="43"/>
    </row>
    <row r="9577" spans="1:14" x14ac:dyDescent="0.3">
      <c r="A9577" s="10" t="s">
        <v>9</v>
      </c>
      <c r="B9577" s="10" t="s">
        <v>60</v>
      </c>
      <c r="C9577" s="10" t="s">
        <v>4722</v>
      </c>
      <c r="D9577" s="10" t="s">
        <v>4723</v>
      </c>
      <c r="E9577" s="11" t="s">
        <v>7057</v>
      </c>
      <c r="F9577" s="10" t="s">
        <v>416</v>
      </c>
      <c r="G9577" s="11" t="s">
        <v>417</v>
      </c>
      <c r="H9577" s="42">
        <v>5999177.0274</v>
      </c>
      <c r="I9577" s="42">
        <v>7450.0522337689699</v>
      </c>
      <c r="J9577" s="42">
        <v>2400.2360009416602</v>
      </c>
      <c r="K9577" s="42">
        <v>9850.2882347106297</v>
      </c>
      <c r="N9577" s="43"/>
    </row>
    <row r="9578" spans="1:14" x14ac:dyDescent="0.3">
      <c r="A9578" s="10" t="s">
        <v>9</v>
      </c>
      <c r="B9578" s="10" t="s">
        <v>60</v>
      </c>
      <c r="C9578" s="10" t="s">
        <v>4722</v>
      </c>
      <c r="D9578" s="10" t="s">
        <v>4723</v>
      </c>
      <c r="E9578" s="11" t="s">
        <v>7057</v>
      </c>
      <c r="F9578" s="10" t="s">
        <v>4725</v>
      </c>
      <c r="G9578" s="11" t="s">
        <v>4726</v>
      </c>
      <c r="H9578" s="42">
        <v>214492.0281</v>
      </c>
      <c r="I9578" s="42">
        <v>266.36600395763702</v>
      </c>
      <c r="J9578" s="42">
        <v>85.817018735537701</v>
      </c>
      <c r="K9578" s="42">
        <v>352.183022693174</v>
      </c>
      <c r="N9578" s="43"/>
    </row>
    <row r="9579" spans="1:14" x14ac:dyDescent="0.3">
      <c r="A9579" s="10" t="s">
        <v>9</v>
      </c>
      <c r="B9579" s="10" t="s">
        <v>60</v>
      </c>
      <c r="C9579" s="10" t="s">
        <v>4722</v>
      </c>
      <c r="D9579" s="10" t="s">
        <v>4723</v>
      </c>
      <c r="E9579" s="11" t="s">
        <v>7057</v>
      </c>
      <c r="F9579" s="10" t="s">
        <v>15</v>
      </c>
      <c r="G9579" s="11" t="s">
        <v>418</v>
      </c>
      <c r="H9579" s="42">
        <v>953664.55500000005</v>
      </c>
      <c r="I9579" s="42">
        <v>1184.30423298088</v>
      </c>
      <c r="J9579" s="42">
        <v>0</v>
      </c>
      <c r="K9579" s="42">
        <v>1184.30423298088</v>
      </c>
      <c r="N9579" s="43"/>
    </row>
    <row r="9580" spans="1:14" x14ac:dyDescent="0.3">
      <c r="A9580" s="10" t="s">
        <v>9</v>
      </c>
      <c r="B9580" s="10" t="s">
        <v>60</v>
      </c>
      <c r="C9580" s="10" t="s">
        <v>4722</v>
      </c>
      <c r="D9580" s="10" t="s">
        <v>4723</v>
      </c>
      <c r="E9580" s="11" t="s">
        <v>7057</v>
      </c>
      <c r="F9580" s="10" t="s">
        <v>4729</v>
      </c>
      <c r="G9580" s="11" t="s">
        <v>4730</v>
      </c>
      <c r="H9580" s="42">
        <v>0</v>
      </c>
      <c r="I9580" s="42">
        <v>0</v>
      </c>
      <c r="J9580" s="42">
        <v>0</v>
      </c>
      <c r="K9580" s="42">
        <v>0</v>
      </c>
      <c r="N9580" s="43"/>
    </row>
    <row r="9581" spans="1:14" x14ac:dyDescent="0.3">
      <c r="A9581" s="10" t="s">
        <v>9</v>
      </c>
      <c r="B9581" s="10" t="s">
        <v>60</v>
      </c>
      <c r="C9581" s="10" t="s">
        <v>4722</v>
      </c>
      <c r="D9581" s="10" t="s">
        <v>4723</v>
      </c>
      <c r="E9581" s="11" t="s">
        <v>7057</v>
      </c>
      <c r="F9581" s="10" t="s">
        <v>4731</v>
      </c>
      <c r="G9581" s="11" t="s">
        <v>4732</v>
      </c>
      <c r="H9581" s="42">
        <v>0</v>
      </c>
      <c r="I9581" s="42">
        <v>0</v>
      </c>
      <c r="J9581" s="42">
        <v>0</v>
      </c>
      <c r="K9581" s="42">
        <v>0</v>
      </c>
      <c r="N9581" s="43"/>
    </row>
    <row r="9582" spans="1:14" x14ac:dyDescent="0.3">
      <c r="A9582" s="10" t="s">
        <v>9</v>
      </c>
      <c r="B9582" s="10" t="s">
        <v>60</v>
      </c>
      <c r="C9582" s="10" t="s">
        <v>4722</v>
      </c>
      <c r="D9582" s="10" t="s">
        <v>4723</v>
      </c>
      <c r="E9582" s="11" t="s">
        <v>7057</v>
      </c>
      <c r="F9582" s="10" t="s">
        <v>6161</v>
      </c>
      <c r="G9582" s="11" t="s">
        <v>6190</v>
      </c>
      <c r="H9582" s="42">
        <v>0</v>
      </c>
      <c r="I9582" s="42">
        <v>0</v>
      </c>
      <c r="J9582" s="42">
        <v>0</v>
      </c>
      <c r="K9582" s="42">
        <v>0</v>
      </c>
      <c r="N9582" s="43"/>
    </row>
    <row r="9583" spans="1:14" x14ac:dyDescent="0.3">
      <c r="A9583" s="10" t="s">
        <v>9</v>
      </c>
      <c r="B9583" s="10" t="s">
        <v>60</v>
      </c>
      <c r="C9583" s="10" t="s">
        <v>4722</v>
      </c>
      <c r="D9583" s="10" t="s">
        <v>4723</v>
      </c>
      <c r="E9583" s="11" t="s">
        <v>7057</v>
      </c>
      <c r="F9583" s="10" t="s">
        <v>4733</v>
      </c>
      <c r="G9583" s="11" t="s">
        <v>4734</v>
      </c>
      <c r="H9583" s="42">
        <v>197992.64120000001</v>
      </c>
      <c r="I9583" s="42">
        <v>245.876311345511</v>
      </c>
      <c r="J9583" s="42">
        <v>79.215709602034806</v>
      </c>
      <c r="K9583" s="42">
        <v>325.09202094754602</v>
      </c>
      <c r="N9583" s="43"/>
    </row>
    <row r="9584" spans="1:14" x14ac:dyDescent="0.3">
      <c r="A9584" s="10" t="s">
        <v>9</v>
      </c>
      <c r="B9584" s="10" t="s">
        <v>60</v>
      </c>
      <c r="C9584" s="10" t="s">
        <v>4722</v>
      </c>
      <c r="D9584" s="10" t="s">
        <v>4723</v>
      </c>
      <c r="E9584" s="11" t="s">
        <v>7057</v>
      </c>
      <c r="F9584" s="10" t="s">
        <v>4735</v>
      </c>
      <c r="G9584" s="11" t="s">
        <v>4736</v>
      </c>
      <c r="H9584" s="42">
        <v>353086.87680000003</v>
      </c>
      <c r="I9584" s="42">
        <v>438.47942189949401</v>
      </c>
      <c r="J9584" s="42">
        <v>141.26801545696199</v>
      </c>
      <c r="K9584" s="42">
        <v>579.74743735645598</v>
      </c>
      <c r="N9584" s="43"/>
    </row>
    <row r="9585" spans="1:14" x14ac:dyDescent="0.3">
      <c r="A9585" s="10" t="s">
        <v>9</v>
      </c>
      <c r="B9585" s="10" t="s">
        <v>60</v>
      </c>
      <c r="C9585" s="10" t="s">
        <v>4722</v>
      </c>
      <c r="D9585" s="10" t="s">
        <v>4723</v>
      </c>
      <c r="E9585" s="11" t="s">
        <v>7057</v>
      </c>
      <c r="F9585" s="10" t="s">
        <v>5076</v>
      </c>
      <c r="G9585" s="11" t="s">
        <v>5077</v>
      </c>
      <c r="H9585" s="42">
        <v>62697.669600000001</v>
      </c>
      <c r="I9585" s="42">
        <v>77.860831926078404</v>
      </c>
      <c r="J9585" s="42">
        <v>25.084974707311002</v>
      </c>
      <c r="K9585" s="42">
        <v>102.945806633389</v>
      </c>
      <c r="N9585" s="43"/>
    </row>
    <row r="9586" spans="1:14" x14ac:dyDescent="0.3">
      <c r="A9586" s="10" t="s">
        <v>9</v>
      </c>
      <c r="B9586" s="10" t="s">
        <v>60</v>
      </c>
      <c r="C9586" s="10" t="s">
        <v>4722</v>
      </c>
      <c r="D9586" s="10" t="s">
        <v>4723</v>
      </c>
      <c r="E9586" s="11" t="s">
        <v>7057</v>
      </c>
      <c r="F9586" s="10" t="s">
        <v>4741</v>
      </c>
      <c r="G9586" s="11" t="s">
        <v>4742</v>
      </c>
      <c r="H9586" s="42">
        <v>960264.30989999999</v>
      </c>
      <c r="I9586" s="42">
        <v>1192.50011002573</v>
      </c>
      <c r="J9586" s="42">
        <v>384.19619156986897</v>
      </c>
      <c r="K9586" s="42">
        <v>1576.6963015956001</v>
      </c>
      <c r="N9586" s="43"/>
    </row>
    <row r="9587" spans="1:14" x14ac:dyDescent="0.3">
      <c r="A9587" s="10" t="s">
        <v>9</v>
      </c>
      <c r="B9587" s="10" t="s">
        <v>60</v>
      </c>
      <c r="C9587" s="10" t="s">
        <v>4743</v>
      </c>
      <c r="D9587" s="10" t="s">
        <v>4744</v>
      </c>
      <c r="E9587" s="11" t="s">
        <v>7058</v>
      </c>
      <c r="F9587" s="10" t="s">
        <v>416</v>
      </c>
      <c r="G9587" s="11" t="s">
        <v>417</v>
      </c>
      <c r="H9587" s="42">
        <v>14969.5056</v>
      </c>
      <c r="I9587" s="42">
        <v>5.1110802263851198</v>
      </c>
      <c r="J9587" s="42">
        <v>0</v>
      </c>
      <c r="K9587" s="42">
        <v>5.1110802263851198</v>
      </c>
      <c r="N9587" s="43"/>
    </row>
    <row r="9588" spans="1:14" x14ac:dyDescent="0.3">
      <c r="A9588" s="10" t="s">
        <v>9</v>
      </c>
      <c r="B9588" s="10" t="s">
        <v>60</v>
      </c>
      <c r="C9588" s="10" t="s">
        <v>4743</v>
      </c>
      <c r="D9588" s="10" t="s">
        <v>4744</v>
      </c>
      <c r="E9588" s="11" t="s">
        <v>7058</v>
      </c>
      <c r="F9588" s="10" t="s">
        <v>4746</v>
      </c>
      <c r="G9588" s="11" t="s">
        <v>4747</v>
      </c>
      <c r="H9588" s="42">
        <v>0</v>
      </c>
      <c r="I9588" s="42">
        <v>0</v>
      </c>
      <c r="J9588" s="42">
        <v>0</v>
      </c>
      <c r="K9588" s="42">
        <v>0</v>
      </c>
      <c r="N9588" s="43"/>
    </row>
    <row r="9589" spans="1:14" x14ac:dyDescent="0.3">
      <c r="A9589" s="10" t="s">
        <v>9</v>
      </c>
      <c r="B9589" s="10" t="s">
        <v>60</v>
      </c>
      <c r="C9589" s="10" t="s">
        <v>4743</v>
      </c>
      <c r="D9589" s="10" t="s">
        <v>4744</v>
      </c>
      <c r="E9589" s="11" t="s">
        <v>7058</v>
      </c>
      <c r="F9589" s="10" t="s">
        <v>4748</v>
      </c>
      <c r="G9589" s="11" t="s">
        <v>4749</v>
      </c>
      <c r="H9589" s="42">
        <v>17894.0101</v>
      </c>
      <c r="I9589" s="42">
        <v>46.107437818399802</v>
      </c>
      <c r="J9589" s="42">
        <v>0</v>
      </c>
      <c r="K9589" s="42">
        <v>46.107437818399802</v>
      </c>
      <c r="N9589" s="43"/>
    </row>
    <row r="9590" spans="1:14" x14ac:dyDescent="0.3">
      <c r="A9590" s="10" t="s">
        <v>9</v>
      </c>
      <c r="B9590" s="10" t="s">
        <v>60</v>
      </c>
      <c r="C9590" s="10" t="s">
        <v>4743</v>
      </c>
      <c r="D9590" s="10" t="s">
        <v>4750</v>
      </c>
      <c r="E9590" s="11" t="s">
        <v>7059</v>
      </c>
      <c r="F9590" s="10" t="s">
        <v>13</v>
      </c>
      <c r="G9590" s="11" t="s">
        <v>415</v>
      </c>
      <c r="H9590" s="42">
        <v>0</v>
      </c>
      <c r="I9590" s="42">
        <v>0</v>
      </c>
      <c r="J9590" s="42">
        <v>0</v>
      </c>
      <c r="K9590" s="42">
        <v>0</v>
      </c>
      <c r="N9590" s="43"/>
    </row>
    <row r="9591" spans="1:14" x14ac:dyDescent="0.3">
      <c r="A9591" s="10" t="s">
        <v>9</v>
      </c>
      <c r="B9591" s="10" t="s">
        <v>60</v>
      </c>
      <c r="C9591" s="10" t="s">
        <v>4743</v>
      </c>
      <c r="D9591" s="10" t="s">
        <v>4750</v>
      </c>
      <c r="E9591" s="11" t="s">
        <v>7059</v>
      </c>
      <c r="F9591" s="10" t="s">
        <v>416</v>
      </c>
      <c r="G9591" s="11" t="s">
        <v>417</v>
      </c>
      <c r="H9591" s="42">
        <v>16713.472699999998</v>
      </c>
      <c r="I9591" s="42">
        <v>39.389291841437299</v>
      </c>
      <c r="J9591" s="42">
        <v>0</v>
      </c>
      <c r="K9591" s="42">
        <v>39.389291841437299</v>
      </c>
      <c r="N9591" s="43"/>
    </row>
    <row r="9592" spans="1:14" x14ac:dyDescent="0.3">
      <c r="A9592" s="10" t="s">
        <v>9</v>
      </c>
      <c r="B9592" s="10" t="s">
        <v>60</v>
      </c>
      <c r="C9592" s="10" t="s">
        <v>4743</v>
      </c>
      <c r="D9592" s="10" t="s">
        <v>4750</v>
      </c>
      <c r="E9592" s="11" t="s">
        <v>7059</v>
      </c>
      <c r="F9592" s="10" t="s">
        <v>4746</v>
      </c>
      <c r="G9592" s="11" t="s">
        <v>4747</v>
      </c>
      <c r="H9592" s="42">
        <v>0</v>
      </c>
      <c r="I9592" s="42">
        <v>0</v>
      </c>
      <c r="J9592" s="42">
        <v>0</v>
      </c>
      <c r="K9592" s="42">
        <v>0</v>
      </c>
      <c r="N9592" s="43"/>
    </row>
    <row r="9593" spans="1:14" x14ac:dyDescent="0.3">
      <c r="A9593" s="10" t="s">
        <v>9</v>
      </c>
      <c r="B9593" s="10" t="s">
        <v>60</v>
      </c>
      <c r="C9593" s="10" t="s">
        <v>4743</v>
      </c>
      <c r="D9593" s="10" t="s">
        <v>4750</v>
      </c>
      <c r="E9593" s="11" t="s">
        <v>7059</v>
      </c>
      <c r="F9593" s="10" t="s">
        <v>4748</v>
      </c>
      <c r="G9593" s="11" t="s">
        <v>4749</v>
      </c>
      <c r="H9593" s="42">
        <v>23122.953300000001</v>
      </c>
      <c r="I9593" s="42">
        <v>30.8805386067773</v>
      </c>
      <c r="J9593" s="42">
        <v>0</v>
      </c>
      <c r="K9593" s="42">
        <v>30.8805386067773</v>
      </c>
      <c r="N9593" s="43"/>
    </row>
    <row r="9594" spans="1:14" x14ac:dyDescent="0.3">
      <c r="A9594" s="10" t="s">
        <v>9</v>
      </c>
      <c r="B9594" s="10" t="s">
        <v>60</v>
      </c>
      <c r="C9594" s="10" t="s">
        <v>4743</v>
      </c>
      <c r="D9594" s="10" t="s">
        <v>4752</v>
      </c>
      <c r="E9594" s="11" t="s">
        <v>4826</v>
      </c>
      <c r="F9594" s="10" t="s">
        <v>13</v>
      </c>
      <c r="G9594" s="11" t="s">
        <v>415</v>
      </c>
      <c r="H9594" s="42">
        <v>0</v>
      </c>
      <c r="I9594" s="42">
        <v>0</v>
      </c>
      <c r="J9594" s="42">
        <v>0</v>
      </c>
      <c r="K9594" s="42">
        <v>0</v>
      </c>
      <c r="N9594" s="43"/>
    </row>
    <row r="9595" spans="1:14" x14ac:dyDescent="0.3">
      <c r="A9595" s="10" t="s">
        <v>9</v>
      </c>
      <c r="B9595" s="10" t="s">
        <v>60</v>
      </c>
      <c r="C9595" s="10" t="s">
        <v>4743</v>
      </c>
      <c r="D9595" s="10" t="s">
        <v>4752</v>
      </c>
      <c r="E9595" s="11" t="s">
        <v>4826</v>
      </c>
      <c r="F9595" s="10" t="s">
        <v>416</v>
      </c>
      <c r="G9595" s="11" t="s">
        <v>417</v>
      </c>
      <c r="H9595" s="42">
        <v>19741.225900000001</v>
      </c>
      <c r="I9595" s="42">
        <v>30.304307834955999</v>
      </c>
      <c r="J9595" s="42">
        <v>0</v>
      </c>
      <c r="K9595" s="42">
        <v>30.304307834955999</v>
      </c>
      <c r="N9595" s="43"/>
    </row>
    <row r="9596" spans="1:14" x14ac:dyDescent="0.3">
      <c r="A9596" s="10" t="s">
        <v>9</v>
      </c>
      <c r="B9596" s="10" t="s">
        <v>60</v>
      </c>
      <c r="C9596" s="10" t="s">
        <v>4743</v>
      </c>
      <c r="D9596" s="10" t="s">
        <v>4752</v>
      </c>
      <c r="E9596" s="11" t="s">
        <v>4826</v>
      </c>
      <c r="F9596" s="10" t="s">
        <v>4746</v>
      </c>
      <c r="G9596" s="11" t="s">
        <v>4747</v>
      </c>
      <c r="H9596" s="42">
        <v>4974.1671999999999</v>
      </c>
      <c r="I9596" s="42">
        <v>7.6357311080203996</v>
      </c>
      <c r="J9596" s="42">
        <v>0</v>
      </c>
      <c r="K9596" s="42">
        <v>7.6357311080203996</v>
      </c>
      <c r="N9596" s="43"/>
    </row>
    <row r="9597" spans="1:14" x14ac:dyDescent="0.3">
      <c r="A9597" s="10" t="s">
        <v>9</v>
      </c>
      <c r="B9597" s="10" t="s">
        <v>60</v>
      </c>
      <c r="C9597" s="10" t="s">
        <v>4743</v>
      </c>
      <c r="D9597" s="10" t="s">
        <v>4752</v>
      </c>
      <c r="E9597" s="11" t="s">
        <v>4826</v>
      </c>
      <c r="F9597" s="10" t="s">
        <v>4748</v>
      </c>
      <c r="G9597" s="11" t="s">
        <v>4749</v>
      </c>
      <c r="H9597" s="42">
        <v>24404.507699999998</v>
      </c>
      <c r="I9597" s="42">
        <v>37.462805748725103</v>
      </c>
      <c r="J9597" s="42">
        <v>0</v>
      </c>
      <c r="K9597" s="42">
        <v>37.462805748725103</v>
      </c>
      <c r="N9597" s="43"/>
    </row>
    <row r="9598" spans="1:14" x14ac:dyDescent="0.3">
      <c r="A9598" s="10" t="s">
        <v>9</v>
      </c>
      <c r="B9598" s="10" t="s">
        <v>60</v>
      </c>
      <c r="C9598" s="10" t="s">
        <v>4743</v>
      </c>
      <c r="D9598" s="10" t="s">
        <v>4756</v>
      </c>
      <c r="E9598" s="11" t="s">
        <v>7060</v>
      </c>
      <c r="F9598" s="10" t="s">
        <v>13</v>
      </c>
      <c r="G9598" s="11" t="s">
        <v>415</v>
      </c>
      <c r="H9598" s="42">
        <v>0</v>
      </c>
      <c r="I9598" s="42">
        <v>0</v>
      </c>
      <c r="J9598" s="42">
        <v>0</v>
      </c>
      <c r="K9598" s="42">
        <v>0</v>
      </c>
      <c r="N9598" s="43"/>
    </row>
    <row r="9599" spans="1:14" x14ac:dyDescent="0.3">
      <c r="A9599" s="10" t="s">
        <v>9</v>
      </c>
      <c r="B9599" s="10" t="s">
        <v>60</v>
      </c>
      <c r="C9599" s="10" t="s">
        <v>4743</v>
      </c>
      <c r="D9599" s="10" t="s">
        <v>4756</v>
      </c>
      <c r="E9599" s="11" t="s">
        <v>7060</v>
      </c>
      <c r="F9599" s="10" t="s">
        <v>416</v>
      </c>
      <c r="G9599" s="11" t="s">
        <v>417</v>
      </c>
      <c r="H9599" s="42">
        <v>32115.269400000001</v>
      </c>
      <c r="I9599" s="42">
        <v>6.74157884231537</v>
      </c>
      <c r="J9599" s="42">
        <v>0</v>
      </c>
      <c r="K9599" s="42">
        <v>6.74157884231537</v>
      </c>
      <c r="N9599" s="43"/>
    </row>
    <row r="9600" spans="1:14" x14ac:dyDescent="0.3">
      <c r="A9600" s="10" t="s">
        <v>9</v>
      </c>
      <c r="B9600" s="10" t="s">
        <v>60</v>
      </c>
      <c r="C9600" s="10" t="s">
        <v>4743</v>
      </c>
      <c r="D9600" s="10" t="s">
        <v>4756</v>
      </c>
      <c r="E9600" s="11" t="s">
        <v>7060</v>
      </c>
      <c r="F9600" s="10" t="s">
        <v>4746</v>
      </c>
      <c r="G9600" s="11" t="s">
        <v>4747</v>
      </c>
      <c r="H9600" s="42">
        <v>0</v>
      </c>
      <c r="I9600" s="42">
        <v>0</v>
      </c>
      <c r="J9600" s="42">
        <v>0</v>
      </c>
      <c r="K9600" s="42">
        <v>0</v>
      </c>
      <c r="N9600" s="43"/>
    </row>
    <row r="9601" spans="1:14" x14ac:dyDescent="0.3">
      <c r="A9601" s="10" t="s">
        <v>9</v>
      </c>
      <c r="B9601" s="10" t="s">
        <v>60</v>
      </c>
      <c r="C9601" s="10" t="s">
        <v>4743</v>
      </c>
      <c r="D9601" s="10" t="s">
        <v>4756</v>
      </c>
      <c r="E9601" s="11" t="s">
        <v>7060</v>
      </c>
      <c r="F9601" s="10" t="s">
        <v>4748</v>
      </c>
      <c r="G9601" s="11" t="s">
        <v>4749</v>
      </c>
      <c r="H9601" s="42">
        <v>277524.40379999997</v>
      </c>
      <c r="I9601" s="42">
        <v>58.257417165668699</v>
      </c>
      <c r="J9601" s="42">
        <v>0</v>
      </c>
      <c r="K9601" s="42">
        <v>58.257417165668699</v>
      </c>
      <c r="N9601" s="43"/>
    </row>
    <row r="9602" spans="1:14" x14ac:dyDescent="0.3">
      <c r="A9602" s="10" t="s">
        <v>9</v>
      </c>
      <c r="B9602" s="10" t="s">
        <v>60</v>
      </c>
      <c r="C9602" s="10" t="s">
        <v>4743</v>
      </c>
      <c r="D9602" s="10" t="s">
        <v>4758</v>
      </c>
      <c r="E9602" s="11" t="s">
        <v>7061</v>
      </c>
      <c r="F9602" s="10" t="s">
        <v>13</v>
      </c>
      <c r="G9602" s="11" t="s">
        <v>415</v>
      </c>
      <c r="H9602" s="42">
        <v>0</v>
      </c>
      <c r="I9602" s="42">
        <v>0</v>
      </c>
      <c r="J9602" s="42">
        <v>0</v>
      </c>
      <c r="K9602" s="42">
        <v>0</v>
      </c>
      <c r="N9602" s="43"/>
    </row>
    <row r="9603" spans="1:14" x14ac:dyDescent="0.3">
      <c r="A9603" s="10" t="s">
        <v>9</v>
      </c>
      <c r="B9603" s="10" t="s">
        <v>60</v>
      </c>
      <c r="C9603" s="10" t="s">
        <v>4743</v>
      </c>
      <c r="D9603" s="10" t="s">
        <v>4758</v>
      </c>
      <c r="E9603" s="11" t="s">
        <v>7061</v>
      </c>
      <c r="F9603" s="10" t="s">
        <v>416</v>
      </c>
      <c r="G9603" s="11" t="s">
        <v>417</v>
      </c>
      <c r="H9603" s="42">
        <v>17379.610799999999</v>
      </c>
      <c r="I9603" s="42">
        <v>34.677100578513503</v>
      </c>
      <c r="J9603" s="42">
        <v>1.10056725304466</v>
      </c>
      <c r="K9603" s="42">
        <v>35.777667831558098</v>
      </c>
      <c r="N9603" s="43"/>
    </row>
    <row r="9604" spans="1:14" x14ac:dyDescent="0.3">
      <c r="A9604" s="10" t="s">
        <v>9</v>
      </c>
      <c r="B9604" s="10" t="s">
        <v>60</v>
      </c>
      <c r="C9604" s="10" t="s">
        <v>4743</v>
      </c>
      <c r="D9604" s="10" t="s">
        <v>4758</v>
      </c>
      <c r="E9604" s="11" t="s">
        <v>7061</v>
      </c>
      <c r="F9604" s="10" t="s">
        <v>4746</v>
      </c>
      <c r="G9604" s="11" t="s">
        <v>4747</v>
      </c>
      <c r="H9604" s="42">
        <v>5949.7767000000003</v>
      </c>
      <c r="I9604" s="42">
        <v>11.8714398376893</v>
      </c>
      <c r="J9604" s="42">
        <v>0.37677077131258502</v>
      </c>
      <c r="K9604" s="42">
        <v>12.2482106090019</v>
      </c>
      <c r="N9604" s="43"/>
    </row>
    <row r="9605" spans="1:14" x14ac:dyDescent="0.3">
      <c r="A9605" s="10" t="s">
        <v>9</v>
      </c>
      <c r="B9605" s="10" t="s">
        <v>60</v>
      </c>
      <c r="C9605" s="10" t="s">
        <v>4743</v>
      </c>
      <c r="D9605" s="10" t="s">
        <v>4758</v>
      </c>
      <c r="E9605" s="11" t="s">
        <v>7061</v>
      </c>
      <c r="F9605" s="10" t="s">
        <v>4748</v>
      </c>
      <c r="G9605" s="11" t="s">
        <v>4749</v>
      </c>
      <c r="H9605" s="42">
        <v>32191.154500000001</v>
      </c>
      <c r="I9605" s="42">
        <v>49.966867757954802</v>
      </c>
      <c r="J9605" s="42">
        <v>0</v>
      </c>
      <c r="K9605" s="42">
        <v>49.966867757954802</v>
      </c>
      <c r="N9605" s="43"/>
    </row>
    <row r="9606" spans="1:14" x14ac:dyDescent="0.3">
      <c r="A9606" s="10" t="s">
        <v>9</v>
      </c>
      <c r="B9606" s="10" t="s">
        <v>60</v>
      </c>
      <c r="C9606" s="10" t="s">
        <v>4743</v>
      </c>
      <c r="D9606" s="10" t="s">
        <v>4758</v>
      </c>
      <c r="E9606" s="11" t="s">
        <v>7061</v>
      </c>
      <c r="F9606" s="10" t="s">
        <v>4764</v>
      </c>
      <c r="G9606" s="11" t="s">
        <v>4765</v>
      </c>
      <c r="H9606" s="42">
        <v>3483.8912</v>
      </c>
      <c r="I9606" s="42">
        <v>5.4076696707743199</v>
      </c>
      <c r="J9606" s="42">
        <v>0</v>
      </c>
      <c r="K9606" s="42">
        <v>5.4076696707743199</v>
      </c>
      <c r="N9606" s="43"/>
    </row>
    <row r="9607" spans="1:14" x14ac:dyDescent="0.3">
      <c r="A9607" s="10" t="s">
        <v>9</v>
      </c>
      <c r="B9607" s="10" t="s">
        <v>60</v>
      </c>
      <c r="C9607" s="10" t="s">
        <v>4743</v>
      </c>
      <c r="D9607" s="10" t="s">
        <v>4762</v>
      </c>
      <c r="E9607" s="11" t="s">
        <v>7062</v>
      </c>
      <c r="F9607" s="10" t="s">
        <v>416</v>
      </c>
      <c r="G9607" s="11" t="s">
        <v>417</v>
      </c>
      <c r="H9607" s="42">
        <v>29016.257699999998</v>
      </c>
      <c r="I9607" s="42">
        <v>39.752899968720598</v>
      </c>
      <c r="J9607" s="42">
        <v>0</v>
      </c>
      <c r="K9607" s="42">
        <v>39.752899968720598</v>
      </c>
      <c r="N9607" s="43"/>
    </row>
    <row r="9608" spans="1:14" x14ac:dyDescent="0.3">
      <c r="A9608" s="10" t="s">
        <v>9</v>
      </c>
      <c r="B9608" s="10" t="s">
        <v>60</v>
      </c>
      <c r="C9608" s="10" t="s">
        <v>4743</v>
      </c>
      <c r="D9608" s="10" t="s">
        <v>4762</v>
      </c>
      <c r="E9608" s="11" t="s">
        <v>7062</v>
      </c>
      <c r="F9608" s="10" t="s">
        <v>4746</v>
      </c>
      <c r="G9608" s="11" t="s">
        <v>4747</v>
      </c>
      <c r="H9608" s="42">
        <v>0</v>
      </c>
      <c r="I9608" s="42">
        <v>0</v>
      </c>
      <c r="J9608" s="42">
        <v>0</v>
      </c>
      <c r="K9608" s="42">
        <v>0</v>
      </c>
      <c r="N9608" s="43"/>
    </row>
    <row r="9609" spans="1:14" x14ac:dyDescent="0.3">
      <c r="A9609" s="10" t="s">
        <v>9</v>
      </c>
      <c r="B9609" s="10" t="s">
        <v>60</v>
      </c>
      <c r="C9609" s="10" t="s">
        <v>4743</v>
      </c>
      <c r="D9609" s="10" t="s">
        <v>4762</v>
      </c>
      <c r="E9609" s="11" t="s">
        <v>7062</v>
      </c>
      <c r="F9609" s="10" t="s">
        <v>4748</v>
      </c>
      <c r="G9609" s="11" t="s">
        <v>4749</v>
      </c>
      <c r="H9609" s="42">
        <v>35801.786200000002</v>
      </c>
      <c r="I9609" s="42">
        <v>95.221894254434403</v>
      </c>
      <c r="J9609" s="42">
        <v>0</v>
      </c>
      <c r="K9609" s="42">
        <v>95.221894254434403</v>
      </c>
      <c r="N9609" s="43"/>
    </row>
    <row r="9610" spans="1:14" x14ac:dyDescent="0.3">
      <c r="A9610" s="10" t="s">
        <v>9</v>
      </c>
      <c r="B9610" s="10" t="s">
        <v>60</v>
      </c>
      <c r="C9610" s="10" t="s">
        <v>4743</v>
      </c>
      <c r="D9610" s="10" t="s">
        <v>4762</v>
      </c>
      <c r="E9610" s="11" t="s">
        <v>7062</v>
      </c>
      <c r="F9610" s="10" t="s">
        <v>4760</v>
      </c>
      <c r="G9610" s="11" t="s">
        <v>4761</v>
      </c>
      <c r="H9610" s="42">
        <v>33965.797200000001</v>
      </c>
      <c r="I9610" s="42">
        <v>90.338720190104397</v>
      </c>
      <c r="J9610" s="42">
        <v>0</v>
      </c>
      <c r="K9610" s="42">
        <v>90.338720190104397</v>
      </c>
      <c r="N9610" s="43"/>
    </row>
    <row r="9611" spans="1:14" x14ac:dyDescent="0.3">
      <c r="A9611" s="10" t="s">
        <v>9</v>
      </c>
      <c r="B9611" s="10" t="s">
        <v>60</v>
      </c>
      <c r="C9611" s="10" t="s">
        <v>4743</v>
      </c>
      <c r="D9611" s="10" t="s">
        <v>4762</v>
      </c>
      <c r="E9611" s="11" t="s">
        <v>7062</v>
      </c>
      <c r="F9611" s="10" t="s">
        <v>4754</v>
      </c>
      <c r="G9611" s="11" t="s">
        <v>4755</v>
      </c>
      <c r="H9611" s="42">
        <v>4938.9375</v>
      </c>
      <c r="I9611" s="42">
        <v>6.7664510585056297</v>
      </c>
      <c r="J9611" s="42">
        <v>0</v>
      </c>
      <c r="K9611" s="42">
        <v>6.7664510585056297</v>
      </c>
      <c r="N9611" s="43"/>
    </row>
    <row r="9612" spans="1:14" x14ac:dyDescent="0.3">
      <c r="A9612" s="10" t="s">
        <v>9</v>
      </c>
      <c r="B9612" s="10" t="s">
        <v>60</v>
      </c>
      <c r="C9612" s="10" t="s">
        <v>4743</v>
      </c>
      <c r="D9612" s="10" t="s">
        <v>4766</v>
      </c>
      <c r="E9612" s="11" t="s">
        <v>4842</v>
      </c>
      <c r="F9612" s="10" t="s">
        <v>13</v>
      </c>
      <c r="G9612" s="11" t="s">
        <v>415</v>
      </c>
      <c r="H9612" s="42">
        <v>0</v>
      </c>
      <c r="I9612" s="42">
        <v>0</v>
      </c>
      <c r="J9612" s="42">
        <v>0</v>
      </c>
      <c r="K9612" s="42">
        <v>0</v>
      </c>
      <c r="N9612" s="43"/>
    </row>
    <row r="9613" spans="1:14" x14ac:dyDescent="0.3">
      <c r="A9613" s="10" t="s">
        <v>9</v>
      </c>
      <c r="B9613" s="10" t="s">
        <v>60</v>
      </c>
      <c r="C9613" s="10" t="s">
        <v>4743</v>
      </c>
      <c r="D9613" s="10" t="s">
        <v>4766</v>
      </c>
      <c r="E9613" s="11" t="s">
        <v>4842</v>
      </c>
      <c r="F9613" s="10" t="s">
        <v>416</v>
      </c>
      <c r="G9613" s="11" t="s">
        <v>417</v>
      </c>
      <c r="H9613" s="42">
        <v>97615.744900000005</v>
      </c>
      <c r="I9613" s="42">
        <v>119.12234903113099</v>
      </c>
      <c r="J9613" s="42">
        <v>84.131934438547901</v>
      </c>
      <c r="K9613" s="42">
        <v>203.254283469679</v>
      </c>
      <c r="N9613" s="43"/>
    </row>
    <row r="9614" spans="1:14" x14ac:dyDescent="0.3">
      <c r="A9614" s="10" t="s">
        <v>9</v>
      </c>
      <c r="B9614" s="10" t="s">
        <v>60</v>
      </c>
      <c r="C9614" s="10" t="s">
        <v>4743</v>
      </c>
      <c r="D9614" s="10" t="s">
        <v>4766</v>
      </c>
      <c r="E9614" s="11" t="s">
        <v>4842</v>
      </c>
      <c r="F9614" s="10" t="s">
        <v>4746</v>
      </c>
      <c r="G9614" s="11" t="s">
        <v>4747</v>
      </c>
      <c r="H9614" s="42">
        <v>0</v>
      </c>
      <c r="I9614" s="42">
        <v>0</v>
      </c>
      <c r="J9614" s="42">
        <v>0</v>
      </c>
      <c r="K9614" s="42">
        <v>0</v>
      </c>
      <c r="N9614" s="43"/>
    </row>
    <row r="9615" spans="1:14" x14ac:dyDescent="0.3">
      <c r="A9615" s="10" t="s">
        <v>9</v>
      </c>
      <c r="B9615" s="10" t="s">
        <v>60</v>
      </c>
      <c r="C9615" s="10" t="s">
        <v>4743</v>
      </c>
      <c r="D9615" s="10" t="s">
        <v>4766</v>
      </c>
      <c r="E9615" s="11" t="s">
        <v>4842</v>
      </c>
      <c r="F9615" s="10" t="s">
        <v>4748</v>
      </c>
      <c r="G9615" s="11" t="s">
        <v>4749</v>
      </c>
      <c r="H9615" s="42">
        <v>535408.43019999994</v>
      </c>
      <c r="I9615" s="42">
        <v>232.18119114923499</v>
      </c>
      <c r="J9615" s="42">
        <v>0</v>
      </c>
      <c r="K9615" s="42">
        <v>232.18119114923499</v>
      </c>
      <c r="N9615" s="43"/>
    </row>
    <row r="9616" spans="1:14" x14ac:dyDescent="0.3">
      <c r="A9616" s="10" t="s">
        <v>9</v>
      </c>
      <c r="B9616" s="10" t="s">
        <v>60</v>
      </c>
      <c r="C9616" s="10" t="s">
        <v>4743</v>
      </c>
      <c r="D9616" s="10" t="s">
        <v>4768</v>
      </c>
      <c r="E9616" s="11" t="s">
        <v>4954</v>
      </c>
      <c r="F9616" s="10" t="s">
        <v>13</v>
      </c>
      <c r="G9616" s="11" t="s">
        <v>415</v>
      </c>
      <c r="H9616" s="42">
        <v>0</v>
      </c>
      <c r="I9616" s="42">
        <v>0</v>
      </c>
      <c r="J9616" s="42">
        <v>0</v>
      </c>
      <c r="K9616" s="42">
        <v>0</v>
      </c>
      <c r="N9616" s="43"/>
    </row>
    <row r="9617" spans="1:14" x14ac:dyDescent="0.3">
      <c r="A9617" s="10" t="s">
        <v>9</v>
      </c>
      <c r="B9617" s="10" t="s">
        <v>60</v>
      </c>
      <c r="C9617" s="10" t="s">
        <v>4743</v>
      </c>
      <c r="D9617" s="10" t="s">
        <v>4768</v>
      </c>
      <c r="E9617" s="11" t="s">
        <v>4954</v>
      </c>
      <c r="F9617" s="10" t="s">
        <v>416</v>
      </c>
      <c r="G9617" s="11" t="s">
        <v>417</v>
      </c>
      <c r="H9617" s="42">
        <v>11977.975899999999</v>
      </c>
      <c r="I9617" s="42">
        <v>38.381819352761198</v>
      </c>
      <c r="J9617" s="42">
        <v>0</v>
      </c>
      <c r="K9617" s="42">
        <v>38.381819352761198</v>
      </c>
      <c r="N9617" s="43"/>
    </row>
    <row r="9618" spans="1:14" x14ac:dyDescent="0.3">
      <c r="A9618" s="10" t="s">
        <v>9</v>
      </c>
      <c r="B9618" s="10" t="s">
        <v>60</v>
      </c>
      <c r="C9618" s="10" t="s">
        <v>4743</v>
      </c>
      <c r="D9618" s="10" t="s">
        <v>4768</v>
      </c>
      <c r="E9618" s="11" t="s">
        <v>4954</v>
      </c>
      <c r="F9618" s="10" t="s">
        <v>4746</v>
      </c>
      <c r="G9618" s="11" t="s">
        <v>4747</v>
      </c>
      <c r="H9618" s="42">
        <v>0</v>
      </c>
      <c r="I9618" s="42">
        <v>0</v>
      </c>
      <c r="J9618" s="42">
        <v>0</v>
      </c>
      <c r="K9618" s="42">
        <v>0</v>
      </c>
      <c r="N9618" s="43"/>
    </row>
    <row r="9619" spans="1:14" x14ac:dyDescent="0.3">
      <c r="A9619" s="10" t="s">
        <v>9</v>
      </c>
      <c r="B9619" s="10" t="s">
        <v>60</v>
      </c>
      <c r="C9619" s="10" t="s">
        <v>4743</v>
      </c>
      <c r="D9619" s="10" t="s">
        <v>4768</v>
      </c>
      <c r="E9619" s="11" t="s">
        <v>4954</v>
      </c>
      <c r="F9619" s="10" t="s">
        <v>4748</v>
      </c>
      <c r="G9619" s="11" t="s">
        <v>4749</v>
      </c>
      <c r="H9619" s="42">
        <v>22540.611199999999</v>
      </c>
      <c r="I9619" s="42">
        <v>72.228369022701699</v>
      </c>
      <c r="J9619" s="42">
        <v>0</v>
      </c>
      <c r="K9619" s="42">
        <v>72.228369022701699</v>
      </c>
      <c r="N9619" s="43"/>
    </row>
    <row r="9620" spans="1:14" x14ac:dyDescent="0.3">
      <c r="A9620" s="10" t="s">
        <v>9</v>
      </c>
      <c r="B9620" s="10" t="s">
        <v>60</v>
      </c>
      <c r="C9620" s="10" t="s">
        <v>4743</v>
      </c>
      <c r="D9620" s="10" t="s">
        <v>4768</v>
      </c>
      <c r="E9620" s="11" t="s">
        <v>4954</v>
      </c>
      <c r="F9620" s="10" t="s">
        <v>4760</v>
      </c>
      <c r="G9620" s="11" t="s">
        <v>4761</v>
      </c>
      <c r="H9620" s="42">
        <v>3040.3615</v>
      </c>
      <c r="I9620" s="42">
        <v>9.7424311705039397</v>
      </c>
      <c r="J9620" s="42">
        <v>0</v>
      </c>
      <c r="K9620" s="42">
        <v>9.7424311705039397</v>
      </c>
      <c r="N9620" s="43"/>
    </row>
    <row r="9621" spans="1:14" x14ac:dyDescent="0.3">
      <c r="A9621" s="10" t="s">
        <v>9</v>
      </c>
      <c r="B9621" s="10" t="s">
        <v>60</v>
      </c>
      <c r="C9621" s="10" t="s">
        <v>4743</v>
      </c>
      <c r="D9621" s="10" t="s">
        <v>4770</v>
      </c>
      <c r="E9621" s="11" t="s">
        <v>5366</v>
      </c>
      <c r="F9621" s="10" t="s">
        <v>13</v>
      </c>
      <c r="G9621" s="11" t="s">
        <v>415</v>
      </c>
      <c r="H9621" s="42">
        <v>0</v>
      </c>
      <c r="I9621" s="42">
        <v>0</v>
      </c>
      <c r="J9621" s="42">
        <v>0</v>
      </c>
      <c r="K9621" s="42">
        <v>0</v>
      </c>
      <c r="N9621" s="43"/>
    </row>
    <row r="9622" spans="1:14" x14ac:dyDescent="0.3">
      <c r="A9622" s="10" t="s">
        <v>9</v>
      </c>
      <c r="B9622" s="10" t="s">
        <v>60</v>
      </c>
      <c r="C9622" s="10" t="s">
        <v>4743</v>
      </c>
      <c r="D9622" s="10" t="s">
        <v>4770</v>
      </c>
      <c r="E9622" s="11" t="s">
        <v>5366</v>
      </c>
      <c r="F9622" s="10" t="s">
        <v>416</v>
      </c>
      <c r="G9622" s="11" t="s">
        <v>417</v>
      </c>
      <c r="H9622" s="42">
        <v>40041.799400000004</v>
      </c>
      <c r="I9622" s="42">
        <v>134.37359489997399</v>
      </c>
      <c r="J9622" s="42">
        <v>0</v>
      </c>
      <c r="K9622" s="42">
        <v>134.37359489997399</v>
      </c>
      <c r="N9622" s="43"/>
    </row>
    <row r="9623" spans="1:14" x14ac:dyDescent="0.3">
      <c r="A9623" s="10" t="s">
        <v>9</v>
      </c>
      <c r="B9623" s="10" t="s">
        <v>60</v>
      </c>
      <c r="C9623" s="10" t="s">
        <v>4743</v>
      </c>
      <c r="D9623" s="10" t="s">
        <v>4770</v>
      </c>
      <c r="E9623" s="11" t="s">
        <v>5366</v>
      </c>
      <c r="F9623" s="10" t="s">
        <v>4746</v>
      </c>
      <c r="G9623" s="11" t="s">
        <v>4747</v>
      </c>
      <c r="H9623" s="42">
        <v>0</v>
      </c>
      <c r="I9623" s="42">
        <v>0</v>
      </c>
      <c r="J9623" s="42">
        <v>0</v>
      </c>
      <c r="K9623" s="42">
        <v>0</v>
      </c>
      <c r="N9623" s="43"/>
    </row>
    <row r="9624" spans="1:14" x14ac:dyDescent="0.3">
      <c r="A9624" s="10" t="s">
        <v>9</v>
      </c>
      <c r="B9624" s="10" t="s">
        <v>60</v>
      </c>
      <c r="C9624" s="10" t="s">
        <v>4743</v>
      </c>
      <c r="D9624" s="10" t="s">
        <v>4770</v>
      </c>
      <c r="E9624" s="11" t="s">
        <v>5366</v>
      </c>
      <c r="F9624" s="10" t="s">
        <v>4748</v>
      </c>
      <c r="G9624" s="11" t="s">
        <v>4749</v>
      </c>
      <c r="H9624" s="42">
        <v>27621.687300000001</v>
      </c>
      <c r="I9624" s="42">
        <v>102.614262099366</v>
      </c>
      <c r="J9624" s="42">
        <v>0</v>
      </c>
      <c r="K9624" s="42">
        <v>102.614262099366</v>
      </c>
      <c r="N9624" s="43"/>
    </row>
    <row r="9625" spans="1:14" x14ac:dyDescent="0.3">
      <c r="A9625" s="10" t="s">
        <v>9</v>
      </c>
      <c r="B9625" s="10" t="s">
        <v>60</v>
      </c>
      <c r="C9625" s="10" t="s">
        <v>4743</v>
      </c>
      <c r="D9625" s="10" t="s">
        <v>4772</v>
      </c>
      <c r="E9625" s="11" t="s">
        <v>6146</v>
      </c>
      <c r="F9625" s="10" t="s">
        <v>13</v>
      </c>
      <c r="G9625" s="11" t="s">
        <v>415</v>
      </c>
      <c r="H9625" s="42">
        <v>0</v>
      </c>
      <c r="I9625" s="42">
        <v>0</v>
      </c>
      <c r="J9625" s="42">
        <v>0</v>
      </c>
      <c r="K9625" s="42">
        <v>0</v>
      </c>
      <c r="N9625" s="43"/>
    </row>
    <row r="9626" spans="1:14" x14ac:dyDescent="0.3">
      <c r="A9626" s="10" t="s">
        <v>9</v>
      </c>
      <c r="B9626" s="10" t="s">
        <v>60</v>
      </c>
      <c r="C9626" s="10" t="s">
        <v>4743</v>
      </c>
      <c r="D9626" s="10" t="s">
        <v>4772</v>
      </c>
      <c r="E9626" s="11" t="s">
        <v>6146</v>
      </c>
      <c r="F9626" s="10" t="s">
        <v>416</v>
      </c>
      <c r="G9626" s="11" t="s">
        <v>417</v>
      </c>
      <c r="H9626" s="42">
        <v>10822.5628</v>
      </c>
      <c r="I9626" s="42">
        <v>26.298985571587099</v>
      </c>
      <c r="J9626" s="42">
        <v>0</v>
      </c>
      <c r="K9626" s="42">
        <v>26.298985571587099</v>
      </c>
      <c r="N9626" s="43"/>
    </row>
    <row r="9627" spans="1:14" x14ac:dyDescent="0.3">
      <c r="A9627" s="10" t="s">
        <v>9</v>
      </c>
      <c r="B9627" s="10" t="s">
        <v>60</v>
      </c>
      <c r="C9627" s="10" t="s">
        <v>4743</v>
      </c>
      <c r="D9627" s="10" t="s">
        <v>4772</v>
      </c>
      <c r="E9627" s="11" t="s">
        <v>6146</v>
      </c>
      <c r="F9627" s="10" t="s">
        <v>4746</v>
      </c>
      <c r="G9627" s="11" t="s">
        <v>4747</v>
      </c>
      <c r="H9627" s="42">
        <v>0</v>
      </c>
      <c r="I9627" s="42">
        <v>0</v>
      </c>
      <c r="J9627" s="42">
        <v>0</v>
      </c>
      <c r="K9627" s="42">
        <v>0</v>
      </c>
      <c r="N9627" s="43"/>
    </row>
    <row r="9628" spans="1:14" x14ac:dyDescent="0.3">
      <c r="A9628" s="10" t="s">
        <v>9</v>
      </c>
      <c r="B9628" s="10" t="s">
        <v>60</v>
      </c>
      <c r="C9628" s="10" t="s">
        <v>4743</v>
      </c>
      <c r="D9628" s="10" t="s">
        <v>4772</v>
      </c>
      <c r="E9628" s="11" t="s">
        <v>6146</v>
      </c>
      <c r="F9628" s="10" t="s">
        <v>4748</v>
      </c>
      <c r="G9628" s="11" t="s">
        <v>4749</v>
      </c>
      <c r="H9628" s="42">
        <v>10444.1515</v>
      </c>
      <c r="I9628" s="42">
        <v>25.3794406215316</v>
      </c>
      <c r="J9628" s="42">
        <v>0</v>
      </c>
      <c r="K9628" s="42">
        <v>25.3794406215316</v>
      </c>
      <c r="N9628" s="43"/>
    </row>
    <row r="9629" spans="1:14" x14ac:dyDescent="0.3">
      <c r="A9629" s="10" t="s">
        <v>9</v>
      </c>
      <c r="B9629" s="10" t="s">
        <v>60</v>
      </c>
      <c r="C9629" s="10" t="s">
        <v>4743</v>
      </c>
      <c r="D9629" s="10" t="s">
        <v>4774</v>
      </c>
      <c r="E9629" s="11" t="s">
        <v>7063</v>
      </c>
      <c r="F9629" s="10" t="s">
        <v>13</v>
      </c>
      <c r="G9629" s="11" t="s">
        <v>415</v>
      </c>
      <c r="H9629" s="42">
        <v>0</v>
      </c>
      <c r="I9629" s="42">
        <v>0</v>
      </c>
      <c r="J9629" s="42">
        <v>0</v>
      </c>
      <c r="K9629" s="42">
        <v>0</v>
      </c>
      <c r="N9629" s="43"/>
    </row>
    <row r="9630" spans="1:14" x14ac:dyDescent="0.3">
      <c r="A9630" s="10" t="s">
        <v>9</v>
      </c>
      <c r="B9630" s="10" t="s">
        <v>60</v>
      </c>
      <c r="C9630" s="10" t="s">
        <v>4743</v>
      </c>
      <c r="D9630" s="10" t="s">
        <v>4774</v>
      </c>
      <c r="E9630" s="11" t="s">
        <v>7063</v>
      </c>
      <c r="F9630" s="10" t="s">
        <v>416</v>
      </c>
      <c r="G9630" s="11" t="s">
        <v>417</v>
      </c>
      <c r="H9630" s="42">
        <v>16990.067899999998</v>
      </c>
      <c r="I9630" s="42">
        <v>25.513208552974501</v>
      </c>
      <c r="J9630" s="42">
        <v>25.862530073392101</v>
      </c>
      <c r="K9630" s="42">
        <v>51.375738626366598</v>
      </c>
      <c r="N9630" s="43"/>
    </row>
    <row r="9631" spans="1:14" x14ac:dyDescent="0.3">
      <c r="A9631" s="10" t="s">
        <v>9</v>
      </c>
      <c r="B9631" s="10" t="s">
        <v>60</v>
      </c>
      <c r="C9631" s="10" t="s">
        <v>4743</v>
      </c>
      <c r="D9631" s="10" t="s">
        <v>4774</v>
      </c>
      <c r="E9631" s="11" t="s">
        <v>7063</v>
      </c>
      <c r="F9631" s="10" t="s">
        <v>4746</v>
      </c>
      <c r="G9631" s="11" t="s">
        <v>4747</v>
      </c>
      <c r="H9631" s="42">
        <v>6906.5316999999995</v>
      </c>
      <c r="I9631" s="42">
        <v>10.371222989014001</v>
      </c>
      <c r="J9631" s="42">
        <v>10.51322360707</v>
      </c>
      <c r="K9631" s="42">
        <v>20.884446596084</v>
      </c>
      <c r="N9631" s="43"/>
    </row>
    <row r="9632" spans="1:14" x14ac:dyDescent="0.3">
      <c r="A9632" s="10" t="s">
        <v>9</v>
      </c>
      <c r="B9632" s="10" t="s">
        <v>60</v>
      </c>
      <c r="C9632" s="10" t="s">
        <v>4743</v>
      </c>
      <c r="D9632" s="10" t="s">
        <v>4774</v>
      </c>
      <c r="E9632" s="11" t="s">
        <v>7063</v>
      </c>
      <c r="F9632" s="10" t="s">
        <v>4748</v>
      </c>
      <c r="G9632" s="11" t="s">
        <v>4749</v>
      </c>
      <c r="H9632" s="42">
        <v>37671.681100000002</v>
      </c>
      <c r="I9632" s="42">
        <v>58.130183917878497</v>
      </c>
      <c r="J9632" s="42">
        <v>0</v>
      </c>
      <c r="K9632" s="42">
        <v>58.130183917878497</v>
      </c>
      <c r="N9632" s="43"/>
    </row>
    <row r="9633" spans="1:14" x14ac:dyDescent="0.3">
      <c r="A9633" s="10" t="s">
        <v>9</v>
      </c>
      <c r="B9633" s="10" t="s">
        <v>60</v>
      </c>
      <c r="C9633" s="10" t="s">
        <v>4743</v>
      </c>
      <c r="D9633" s="10" t="s">
        <v>4774</v>
      </c>
      <c r="E9633" s="11" t="s">
        <v>7063</v>
      </c>
      <c r="F9633" s="10" t="s">
        <v>4760</v>
      </c>
      <c r="G9633" s="11" t="s">
        <v>4761</v>
      </c>
      <c r="H9633" s="42">
        <v>14526.9881</v>
      </c>
      <c r="I9633" s="42">
        <v>22.4162147134303</v>
      </c>
      <c r="J9633" s="42">
        <v>0</v>
      </c>
      <c r="K9633" s="42">
        <v>22.4162147134303</v>
      </c>
      <c r="N9633" s="43"/>
    </row>
    <row r="9634" spans="1:14" x14ac:dyDescent="0.3">
      <c r="A9634" s="10" t="s">
        <v>9</v>
      </c>
      <c r="B9634" s="10" t="s">
        <v>60</v>
      </c>
      <c r="C9634" s="10" t="s">
        <v>4743</v>
      </c>
      <c r="D9634" s="10" t="s">
        <v>4774</v>
      </c>
      <c r="E9634" s="11" t="s">
        <v>7063</v>
      </c>
      <c r="F9634" s="10" t="s">
        <v>4754</v>
      </c>
      <c r="G9634" s="11" t="s">
        <v>4755</v>
      </c>
      <c r="H9634" s="42">
        <v>3591.3964999999998</v>
      </c>
      <c r="I9634" s="42">
        <v>5.3930359542872903</v>
      </c>
      <c r="J9634" s="42">
        <v>5.4668762756763796</v>
      </c>
      <c r="K9634" s="42">
        <v>10.859912229963699</v>
      </c>
      <c r="N9634" s="43"/>
    </row>
    <row r="9635" spans="1:14" x14ac:dyDescent="0.3">
      <c r="A9635" s="10" t="s">
        <v>9</v>
      </c>
      <c r="B9635" s="10" t="s">
        <v>60</v>
      </c>
      <c r="C9635" s="10" t="s">
        <v>4743</v>
      </c>
      <c r="D9635" s="10" t="s">
        <v>4776</v>
      </c>
      <c r="E9635" s="11" t="s">
        <v>4955</v>
      </c>
      <c r="F9635" s="10" t="s">
        <v>13</v>
      </c>
      <c r="G9635" s="11" t="s">
        <v>415</v>
      </c>
      <c r="H9635" s="42">
        <v>0</v>
      </c>
      <c r="I9635" s="42">
        <v>0</v>
      </c>
      <c r="J9635" s="42">
        <v>0</v>
      </c>
      <c r="K9635" s="42">
        <v>0</v>
      </c>
      <c r="N9635" s="43"/>
    </row>
    <row r="9636" spans="1:14" x14ac:dyDescent="0.3">
      <c r="A9636" s="10" t="s">
        <v>9</v>
      </c>
      <c r="B9636" s="10" t="s">
        <v>60</v>
      </c>
      <c r="C9636" s="10" t="s">
        <v>4743</v>
      </c>
      <c r="D9636" s="10" t="s">
        <v>4776</v>
      </c>
      <c r="E9636" s="11" t="s">
        <v>4955</v>
      </c>
      <c r="F9636" s="10" t="s">
        <v>416</v>
      </c>
      <c r="G9636" s="11" t="s">
        <v>417</v>
      </c>
      <c r="H9636" s="42">
        <v>9066.7990000000009</v>
      </c>
      <c r="I9636" s="42">
        <v>16.307859599433499</v>
      </c>
      <c r="J9636" s="42">
        <v>0</v>
      </c>
      <c r="K9636" s="42">
        <v>16.307859599433499</v>
      </c>
      <c r="N9636" s="43"/>
    </row>
    <row r="9637" spans="1:14" x14ac:dyDescent="0.3">
      <c r="A9637" s="10" t="s">
        <v>9</v>
      </c>
      <c r="B9637" s="10" t="s">
        <v>60</v>
      </c>
      <c r="C9637" s="10" t="s">
        <v>4743</v>
      </c>
      <c r="D9637" s="10" t="s">
        <v>4776</v>
      </c>
      <c r="E9637" s="11" t="s">
        <v>4955</v>
      </c>
      <c r="F9637" s="10" t="s">
        <v>4746</v>
      </c>
      <c r="G9637" s="11" t="s">
        <v>4747</v>
      </c>
      <c r="H9637" s="42">
        <v>0</v>
      </c>
      <c r="I9637" s="42">
        <v>0</v>
      </c>
      <c r="J9637" s="42">
        <v>0</v>
      </c>
      <c r="K9637" s="42">
        <v>0</v>
      </c>
      <c r="N9637" s="43"/>
    </row>
    <row r="9638" spans="1:14" x14ac:dyDescent="0.3">
      <c r="A9638" s="10" t="s">
        <v>9</v>
      </c>
      <c r="B9638" s="10" t="s">
        <v>60</v>
      </c>
      <c r="C9638" s="10" t="s">
        <v>4743</v>
      </c>
      <c r="D9638" s="10" t="s">
        <v>4776</v>
      </c>
      <c r="E9638" s="11" t="s">
        <v>4955</v>
      </c>
      <c r="F9638" s="10" t="s">
        <v>4748</v>
      </c>
      <c r="G9638" s="11" t="s">
        <v>4749</v>
      </c>
      <c r="H9638" s="42">
        <v>12841.213100000001</v>
      </c>
      <c r="I9638" s="42">
        <v>23.096651830871899</v>
      </c>
      <c r="J9638" s="42">
        <v>0</v>
      </c>
      <c r="K9638" s="42">
        <v>23.096651830871899</v>
      </c>
      <c r="N9638" s="43"/>
    </row>
    <row r="9639" spans="1:14" x14ac:dyDescent="0.3">
      <c r="A9639" s="10" t="s">
        <v>9</v>
      </c>
      <c r="B9639" s="10" t="s">
        <v>60</v>
      </c>
      <c r="C9639" s="10" t="s">
        <v>4779</v>
      </c>
      <c r="D9639" s="10" t="s">
        <v>7064</v>
      </c>
      <c r="E9639" s="11" t="s">
        <v>7065</v>
      </c>
      <c r="F9639" s="10" t="s">
        <v>416</v>
      </c>
      <c r="G9639" s="11" t="s">
        <v>417</v>
      </c>
      <c r="H9639" s="42">
        <v>3138183.9355000001</v>
      </c>
      <c r="I9639" s="42">
        <v>7372.3979561358201</v>
      </c>
      <c r="J9639" s="42">
        <v>6586.1920039449597</v>
      </c>
      <c r="K9639" s="42">
        <v>13958.589960080801</v>
      </c>
      <c r="N9639" s="43"/>
    </row>
    <row r="9640" spans="1:14" x14ac:dyDescent="0.3">
      <c r="A9640" s="10" t="s">
        <v>9</v>
      </c>
      <c r="B9640" s="10" t="s">
        <v>60</v>
      </c>
      <c r="C9640" s="10" t="s">
        <v>4779</v>
      </c>
      <c r="D9640" s="10" t="s">
        <v>7064</v>
      </c>
      <c r="E9640" s="11" t="s">
        <v>7065</v>
      </c>
      <c r="F9640" s="10" t="s">
        <v>4784</v>
      </c>
      <c r="G9640" s="11" t="s">
        <v>4785</v>
      </c>
      <c r="H9640" s="42">
        <v>0</v>
      </c>
      <c r="I9640" s="42">
        <v>0</v>
      </c>
      <c r="J9640" s="42">
        <v>0</v>
      </c>
      <c r="K9640" s="42">
        <v>0</v>
      </c>
      <c r="N9640" s="43"/>
    </row>
    <row r="9641" spans="1:14" x14ac:dyDescent="0.3">
      <c r="A9641" s="10" t="s">
        <v>9</v>
      </c>
      <c r="B9641" s="10" t="s">
        <v>60</v>
      </c>
      <c r="C9641" s="10" t="s">
        <v>4779</v>
      </c>
      <c r="D9641" s="10" t="s">
        <v>7064</v>
      </c>
      <c r="E9641" s="11" t="s">
        <v>7065</v>
      </c>
      <c r="F9641" s="10" t="s">
        <v>4731</v>
      </c>
      <c r="G9641" s="11" t="s">
        <v>4732</v>
      </c>
      <c r="H9641" s="42">
        <v>0</v>
      </c>
      <c r="I9641" s="42">
        <v>0</v>
      </c>
      <c r="J9641" s="42">
        <v>0</v>
      </c>
      <c r="K9641" s="42">
        <v>0</v>
      </c>
      <c r="N9641" s="43"/>
    </row>
    <row r="9642" spans="1:14" x14ac:dyDescent="0.3">
      <c r="A9642" s="10" t="s">
        <v>9</v>
      </c>
      <c r="B9642" s="10" t="s">
        <v>60</v>
      </c>
      <c r="C9642" s="10" t="s">
        <v>4779</v>
      </c>
      <c r="D9642" s="10" t="s">
        <v>7064</v>
      </c>
      <c r="E9642" s="11" t="s">
        <v>7065</v>
      </c>
      <c r="F9642" s="10" t="s">
        <v>4786</v>
      </c>
      <c r="G9642" s="11" t="s">
        <v>4787</v>
      </c>
      <c r="H9642" s="42">
        <v>1206713.4918</v>
      </c>
      <c r="I9642" s="42">
        <v>2834.8791095665201</v>
      </c>
      <c r="J9642" s="42">
        <v>2532.5624355422001</v>
      </c>
      <c r="K9642" s="42">
        <v>5367.4415451087198</v>
      </c>
      <c r="N9642" s="43"/>
    </row>
    <row r="9643" spans="1:14" x14ac:dyDescent="0.3">
      <c r="A9643" s="10" t="s">
        <v>9</v>
      </c>
      <c r="B9643" s="10" t="s">
        <v>60</v>
      </c>
      <c r="C9643" s="10" t="s">
        <v>4779</v>
      </c>
      <c r="D9643" s="10" t="s">
        <v>7064</v>
      </c>
      <c r="E9643" s="11" t="s">
        <v>7065</v>
      </c>
      <c r="F9643" s="10" t="s">
        <v>6161</v>
      </c>
      <c r="G9643" s="11" t="s">
        <v>6190</v>
      </c>
      <c r="H9643" s="42">
        <v>0</v>
      </c>
      <c r="I9643" s="42">
        <v>0</v>
      </c>
      <c r="J9643" s="42">
        <v>0</v>
      </c>
      <c r="K9643" s="42">
        <v>0</v>
      </c>
      <c r="N9643" s="43"/>
    </row>
    <row r="9644" spans="1:14" x14ac:dyDescent="0.3">
      <c r="A9644" s="10" t="s">
        <v>9</v>
      </c>
      <c r="B9644" s="10" t="s">
        <v>60</v>
      </c>
      <c r="C9644" s="10" t="s">
        <v>4779</v>
      </c>
      <c r="D9644" s="10" t="s">
        <v>7064</v>
      </c>
      <c r="E9644" s="11" t="s">
        <v>7065</v>
      </c>
      <c r="F9644" s="10" t="s">
        <v>4859</v>
      </c>
      <c r="G9644" s="11" t="s">
        <v>4860</v>
      </c>
      <c r="H9644" s="42">
        <v>750722.4743</v>
      </c>
      <c r="I9644" s="42">
        <v>1763.6394007420299</v>
      </c>
      <c r="J9644" s="42">
        <v>1575.56168130371</v>
      </c>
      <c r="K9644" s="42">
        <v>3339.2010820457399</v>
      </c>
      <c r="N9644" s="43"/>
    </row>
    <row r="9645" spans="1:14" x14ac:dyDescent="0.3">
      <c r="A9645" s="10" t="s">
        <v>9</v>
      </c>
      <c r="B9645" s="10" t="s">
        <v>60</v>
      </c>
      <c r="C9645" s="10" t="s">
        <v>4779</v>
      </c>
      <c r="D9645" s="10" t="s">
        <v>7064</v>
      </c>
      <c r="E9645" s="11" t="s">
        <v>7065</v>
      </c>
      <c r="F9645" s="10" t="s">
        <v>5118</v>
      </c>
      <c r="G9645" s="11" t="s">
        <v>5119</v>
      </c>
      <c r="H9645" s="42">
        <v>76074.425499999998</v>
      </c>
      <c r="I9645" s="42">
        <v>178.71831306063001</v>
      </c>
      <c r="J9645" s="42">
        <v>159.659466491335</v>
      </c>
      <c r="K9645" s="42">
        <v>338.37777955196498</v>
      </c>
      <c r="N9645" s="43"/>
    </row>
    <row r="9646" spans="1:14" x14ac:dyDescent="0.3">
      <c r="A9646" s="10" t="s">
        <v>9</v>
      </c>
      <c r="B9646" s="10" t="s">
        <v>60</v>
      </c>
      <c r="C9646" s="10" t="s">
        <v>4779</v>
      </c>
      <c r="D9646" s="10" t="s">
        <v>7064</v>
      </c>
      <c r="E9646" s="11" t="s">
        <v>7065</v>
      </c>
      <c r="F9646" s="10" t="s">
        <v>4741</v>
      </c>
      <c r="G9646" s="11" t="s">
        <v>4742</v>
      </c>
      <c r="H9646" s="42">
        <v>227767.74100000001</v>
      </c>
      <c r="I9646" s="42">
        <v>535.08476964260501</v>
      </c>
      <c r="J9646" s="42">
        <v>478.02235476447697</v>
      </c>
      <c r="K9646" s="42">
        <v>1013.1071244070801</v>
      </c>
      <c r="N9646" s="43"/>
    </row>
    <row r="9647" spans="1:14" x14ac:dyDescent="0.3">
      <c r="A9647" s="10" t="s">
        <v>9</v>
      </c>
      <c r="B9647" s="10" t="s">
        <v>60</v>
      </c>
      <c r="C9647" s="10" t="s">
        <v>4779</v>
      </c>
      <c r="D9647" s="10" t="s">
        <v>5339</v>
      </c>
      <c r="E9647" s="11" t="s">
        <v>5340</v>
      </c>
      <c r="F9647" s="10" t="s">
        <v>13</v>
      </c>
      <c r="G9647" s="11" t="s">
        <v>415</v>
      </c>
      <c r="H9647" s="42">
        <v>0</v>
      </c>
      <c r="I9647" s="42">
        <v>0</v>
      </c>
      <c r="J9647" s="42">
        <v>0</v>
      </c>
      <c r="K9647" s="42">
        <v>0</v>
      </c>
      <c r="N9647" s="43"/>
    </row>
    <row r="9648" spans="1:14" x14ac:dyDescent="0.3">
      <c r="A9648" s="10" t="s">
        <v>9</v>
      </c>
      <c r="B9648" s="10" t="s">
        <v>60</v>
      </c>
      <c r="C9648" s="10" t="s">
        <v>4779</v>
      </c>
      <c r="D9648" s="10" t="s">
        <v>5339</v>
      </c>
      <c r="E9648" s="11" t="s">
        <v>5340</v>
      </c>
      <c r="F9648" s="10" t="s">
        <v>416</v>
      </c>
      <c r="G9648" s="11" t="s">
        <v>417</v>
      </c>
      <c r="H9648" s="42">
        <v>100742.47689999999</v>
      </c>
      <c r="I9648" s="42">
        <v>145.34850393016899</v>
      </c>
      <c r="J9648" s="42">
        <v>1866.09719025492</v>
      </c>
      <c r="K9648" s="42">
        <v>2011.4456941850899</v>
      </c>
      <c r="N9648" s="43"/>
    </row>
    <row r="9649" spans="1:14" x14ac:dyDescent="0.3">
      <c r="A9649" s="10" t="s">
        <v>9</v>
      </c>
      <c r="B9649" s="10" t="s">
        <v>60</v>
      </c>
      <c r="C9649" s="10" t="s">
        <v>4779</v>
      </c>
      <c r="D9649" s="10" t="s">
        <v>5339</v>
      </c>
      <c r="E9649" s="11" t="s">
        <v>5340</v>
      </c>
      <c r="F9649" s="10" t="s">
        <v>4731</v>
      </c>
      <c r="G9649" s="11" t="s">
        <v>4732</v>
      </c>
      <c r="H9649" s="42">
        <v>0</v>
      </c>
      <c r="I9649" s="42">
        <v>0</v>
      </c>
      <c r="J9649" s="42">
        <v>0</v>
      </c>
      <c r="K9649" s="42">
        <v>0</v>
      </c>
      <c r="N9649" s="43"/>
    </row>
    <row r="9650" spans="1:14" x14ac:dyDescent="0.3">
      <c r="A9650" s="10" t="s">
        <v>9</v>
      </c>
      <c r="B9650" s="10" t="s">
        <v>60</v>
      </c>
      <c r="C9650" s="10" t="s">
        <v>4779</v>
      </c>
      <c r="D9650" s="10" t="s">
        <v>5339</v>
      </c>
      <c r="E9650" s="11" t="s">
        <v>5340</v>
      </c>
      <c r="F9650" s="10" t="s">
        <v>4786</v>
      </c>
      <c r="G9650" s="11" t="s">
        <v>4787</v>
      </c>
      <c r="H9650" s="42">
        <v>17503.650600000001</v>
      </c>
      <c r="I9650" s="42">
        <v>25.253790767360101</v>
      </c>
      <c r="J9650" s="42">
        <v>324.227816042038</v>
      </c>
      <c r="K9650" s="42">
        <v>349.48160680939799</v>
      </c>
      <c r="N9650" s="43"/>
    </row>
    <row r="9651" spans="1:14" x14ac:dyDescent="0.3">
      <c r="A9651" s="10" t="s">
        <v>9</v>
      </c>
      <c r="B9651" s="10" t="s">
        <v>60</v>
      </c>
      <c r="C9651" s="10" t="s">
        <v>4779</v>
      </c>
      <c r="D9651" s="10" t="s">
        <v>5339</v>
      </c>
      <c r="E9651" s="11" t="s">
        <v>5340</v>
      </c>
      <c r="F9651" s="10" t="s">
        <v>4788</v>
      </c>
      <c r="G9651" s="11" t="s">
        <v>4789</v>
      </c>
      <c r="H9651" s="42">
        <v>0</v>
      </c>
      <c r="I9651" s="42">
        <v>0</v>
      </c>
      <c r="J9651" s="42">
        <v>0</v>
      </c>
      <c r="K9651" s="42">
        <v>0</v>
      </c>
      <c r="N9651" s="43"/>
    </row>
    <row r="9652" spans="1:14" x14ac:dyDescent="0.3">
      <c r="A9652" s="10" t="s">
        <v>9</v>
      </c>
      <c r="B9652" s="10" t="s">
        <v>60</v>
      </c>
      <c r="C9652" s="10" t="s">
        <v>4779</v>
      </c>
      <c r="D9652" s="10" t="s">
        <v>5339</v>
      </c>
      <c r="E9652" s="11" t="s">
        <v>5340</v>
      </c>
      <c r="F9652" s="10" t="s">
        <v>4741</v>
      </c>
      <c r="G9652" s="11" t="s">
        <v>4742</v>
      </c>
      <c r="H9652" s="42">
        <v>2860.5187999999998</v>
      </c>
      <c r="I9652" s="42">
        <v>4.12707864680592</v>
      </c>
      <c r="J9652" s="42">
        <v>52.986646979632603</v>
      </c>
      <c r="K9652" s="42">
        <v>57.113725626438502</v>
      </c>
      <c r="N9652" s="43"/>
    </row>
    <row r="9653" spans="1:14" x14ac:dyDescent="0.3">
      <c r="A9653" s="10" t="s">
        <v>9</v>
      </c>
      <c r="B9653" s="10" t="s">
        <v>60</v>
      </c>
      <c r="C9653" s="10" t="s">
        <v>4779</v>
      </c>
      <c r="D9653" s="10" t="s">
        <v>6498</v>
      </c>
      <c r="E9653" s="11" t="s">
        <v>7066</v>
      </c>
      <c r="F9653" s="10" t="s">
        <v>416</v>
      </c>
      <c r="G9653" s="11" t="s">
        <v>417</v>
      </c>
      <c r="H9653" s="42">
        <v>159005.16510000001</v>
      </c>
      <c r="I9653" s="42">
        <v>8.1785365853658494</v>
      </c>
      <c r="J9653" s="42">
        <v>0</v>
      </c>
      <c r="K9653" s="42">
        <v>8.1785365853658494</v>
      </c>
      <c r="N9653" s="43"/>
    </row>
    <row r="9654" spans="1:14" x14ac:dyDescent="0.3">
      <c r="A9654" s="10" t="s">
        <v>9</v>
      </c>
      <c r="B9654" s="10" t="s">
        <v>60</v>
      </c>
      <c r="C9654" s="10" t="s">
        <v>4779</v>
      </c>
      <c r="D9654" s="10" t="s">
        <v>6498</v>
      </c>
      <c r="E9654" s="11" t="s">
        <v>7066</v>
      </c>
      <c r="F9654" s="10" t="s">
        <v>4731</v>
      </c>
      <c r="G9654" s="11" t="s">
        <v>4732</v>
      </c>
      <c r="H9654" s="42">
        <v>0</v>
      </c>
      <c r="I9654" s="42">
        <v>0</v>
      </c>
      <c r="J9654" s="42">
        <v>0</v>
      </c>
      <c r="K9654" s="42">
        <v>0</v>
      </c>
      <c r="N9654" s="43"/>
    </row>
    <row r="9655" spans="1:14" x14ac:dyDescent="0.3">
      <c r="A9655" s="10" t="s">
        <v>9</v>
      </c>
      <c r="B9655" s="10" t="s">
        <v>60</v>
      </c>
      <c r="C9655" s="10" t="s">
        <v>4779</v>
      </c>
      <c r="D9655" s="10" t="s">
        <v>6498</v>
      </c>
      <c r="E9655" s="11" t="s">
        <v>7066</v>
      </c>
      <c r="F9655" s="10" t="s">
        <v>4786</v>
      </c>
      <c r="G9655" s="11" t="s">
        <v>4787</v>
      </c>
      <c r="H9655" s="42">
        <v>82514.043999999994</v>
      </c>
      <c r="I9655" s="42">
        <v>4.24416481892092</v>
      </c>
      <c r="J9655" s="42">
        <v>0</v>
      </c>
      <c r="K9655" s="42">
        <v>4.24416481892092</v>
      </c>
      <c r="N9655" s="43"/>
    </row>
    <row r="9656" spans="1:14" x14ac:dyDescent="0.3">
      <c r="A9656" s="10" t="s">
        <v>9</v>
      </c>
      <c r="B9656" s="10" t="s">
        <v>60</v>
      </c>
      <c r="C9656" s="10" t="s">
        <v>4779</v>
      </c>
      <c r="D9656" s="10" t="s">
        <v>6498</v>
      </c>
      <c r="E9656" s="11" t="s">
        <v>7066</v>
      </c>
      <c r="F9656" s="10" t="s">
        <v>4788</v>
      </c>
      <c r="G9656" s="11" t="s">
        <v>4789</v>
      </c>
      <c r="H9656" s="42">
        <v>0</v>
      </c>
      <c r="I9656" s="42">
        <v>0</v>
      </c>
      <c r="J9656" s="42">
        <v>0</v>
      </c>
      <c r="K9656" s="42">
        <v>0</v>
      </c>
      <c r="N9656" s="43"/>
    </row>
    <row r="9657" spans="1:14" x14ac:dyDescent="0.3">
      <c r="A9657" s="10" t="s">
        <v>9</v>
      </c>
      <c r="B9657" s="10" t="s">
        <v>60</v>
      </c>
      <c r="C9657" s="10" t="s">
        <v>4779</v>
      </c>
      <c r="D9657" s="10" t="s">
        <v>6498</v>
      </c>
      <c r="E9657" s="11" t="s">
        <v>7066</v>
      </c>
      <c r="F9657" s="10" t="s">
        <v>4741</v>
      </c>
      <c r="G9657" s="11" t="s">
        <v>4742</v>
      </c>
      <c r="H9657" s="42">
        <v>141237.54250000001</v>
      </c>
      <c r="I9657" s="42">
        <v>7.2646470805617103</v>
      </c>
      <c r="J9657" s="42">
        <v>0</v>
      </c>
      <c r="K9657" s="42">
        <v>7.2646470805617103</v>
      </c>
      <c r="N9657" s="43"/>
    </row>
    <row r="9658" spans="1:14" x14ac:dyDescent="0.3">
      <c r="A9658" s="10" t="s">
        <v>9</v>
      </c>
      <c r="B9658" s="10" t="s">
        <v>60</v>
      </c>
      <c r="C9658" s="10" t="s">
        <v>4779</v>
      </c>
      <c r="D9658" s="10" t="s">
        <v>7067</v>
      </c>
      <c r="E9658" s="11" t="s">
        <v>7068</v>
      </c>
      <c r="F9658" s="10" t="s">
        <v>416</v>
      </c>
      <c r="G9658" s="11" t="s">
        <v>417</v>
      </c>
      <c r="H9658" s="42">
        <v>587842.73309999995</v>
      </c>
      <c r="I9658" s="42">
        <v>1634.9689059501</v>
      </c>
      <c r="J9658" s="42">
        <v>0</v>
      </c>
      <c r="K9658" s="42">
        <v>1634.9689059501</v>
      </c>
      <c r="N9658" s="43"/>
    </row>
    <row r="9659" spans="1:14" x14ac:dyDescent="0.3">
      <c r="A9659" s="10" t="s">
        <v>9</v>
      </c>
      <c r="B9659" s="10" t="s">
        <v>60</v>
      </c>
      <c r="C9659" s="10" t="s">
        <v>4779</v>
      </c>
      <c r="D9659" s="10" t="s">
        <v>7067</v>
      </c>
      <c r="E9659" s="11" t="s">
        <v>7068</v>
      </c>
      <c r="F9659" s="10" t="s">
        <v>4867</v>
      </c>
      <c r="G9659" s="11" t="s">
        <v>4868</v>
      </c>
      <c r="H9659" s="42">
        <v>81421.695300000007</v>
      </c>
      <c r="I9659" s="42">
        <v>226.45842610364701</v>
      </c>
      <c r="J9659" s="42">
        <v>0</v>
      </c>
      <c r="K9659" s="42">
        <v>226.45842610364701</v>
      </c>
      <c r="N9659" s="43"/>
    </row>
    <row r="9660" spans="1:14" x14ac:dyDescent="0.3">
      <c r="A9660" s="10" t="s">
        <v>9</v>
      </c>
      <c r="B9660" s="10" t="s">
        <v>60</v>
      </c>
      <c r="C9660" s="10" t="s">
        <v>4779</v>
      </c>
      <c r="D9660" s="10" t="s">
        <v>7067</v>
      </c>
      <c r="E9660" s="11" t="s">
        <v>7068</v>
      </c>
      <c r="F9660" s="10" t="s">
        <v>4731</v>
      </c>
      <c r="G9660" s="11" t="s">
        <v>4732</v>
      </c>
      <c r="H9660" s="42">
        <v>0</v>
      </c>
      <c r="I9660" s="42">
        <v>0</v>
      </c>
      <c r="J9660" s="42">
        <v>0</v>
      </c>
      <c r="K9660" s="42">
        <v>0</v>
      </c>
      <c r="N9660" s="43"/>
    </row>
    <row r="9661" spans="1:14" x14ac:dyDescent="0.3">
      <c r="A9661" s="10" t="s">
        <v>9</v>
      </c>
      <c r="B9661" s="10" t="s">
        <v>60</v>
      </c>
      <c r="C9661" s="10" t="s">
        <v>4779</v>
      </c>
      <c r="D9661" s="10" t="s">
        <v>7067</v>
      </c>
      <c r="E9661" s="11" t="s">
        <v>7068</v>
      </c>
      <c r="F9661" s="10" t="s">
        <v>4786</v>
      </c>
      <c r="G9661" s="11" t="s">
        <v>4787</v>
      </c>
      <c r="H9661" s="42">
        <v>0</v>
      </c>
      <c r="I9661" s="42">
        <v>0</v>
      </c>
      <c r="J9661" s="42">
        <v>0</v>
      </c>
      <c r="K9661" s="42">
        <v>0</v>
      </c>
      <c r="N9661" s="43"/>
    </row>
    <row r="9662" spans="1:14" x14ac:dyDescent="0.3">
      <c r="A9662" s="10" t="s">
        <v>9</v>
      </c>
      <c r="B9662" s="10" t="s">
        <v>60</v>
      </c>
      <c r="C9662" s="10" t="s">
        <v>4779</v>
      </c>
      <c r="D9662" s="10" t="s">
        <v>7067</v>
      </c>
      <c r="E9662" s="11" t="s">
        <v>7068</v>
      </c>
      <c r="F9662" s="10" t="s">
        <v>6161</v>
      </c>
      <c r="G9662" s="11" t="s">
        <v>6190</v>
      </c>
      <c r="H9662" s="42">
        <v>0</v>
      </c>
      <c r="I9662" s="42">
        <v>0</v>
      </c>
      <c r="J9662" s="42">
        <v>0</v>
      </c>
      <c r="K9662" s="42">
        <v>0</v>
      </c>
      <c r="N9662" s="43"/>
    </row>
    <row r="9663" spans="1:14" x14ac:dyDescent="0.3">
      <c r="A9663" s="10" t="s">
        <v>9</v>
      </c>
      <c r="B9663" s="10" t="s">
        <v>60</v>
      </c>
      <c r="C9663" s="10" t="s">
        <v>4779</v>
      </c>
      <c r="D9663" s="10" t="s">
        <v>7067</v>
      </c>
      <c r="E9663" s="11" t="s">
        <v>7068</v>
      </c>
      <c r="F9663" s="10" t="s">
        <v>4748</v>
      </c>
      <c r="G9663" s="11" t="s">
        <v>4749</v>
      </c>
      <c r="H9663" s="42">
        <v>184872.27979999999</v>
      </c>
      <c r="I9663" s="42">
        <v>514.18587332053698</v>
      </c>
      <c r="J9663" s="42">
        <v>0</v>
      </c>
      <c r="K9663" s="42">
        <v>514.18587332053698</v>
      </c>
      <c r="N9663" s="43"/>
    </row>
    <row r="9664" spans="1:14" x14ac:dyDescent="0.3">
      <c r="A9664" s="10" t="s">
        <v>9</v>
      </c>
      <c r="B9664" s="10" t="s">
        <v>60</v>
      </c>
      <c r="C9664" s="10" t="s">
        <v>4779</v>
      </c>
      <c r="D9664" s="10" t="s">
        <v>7067</v>
      </c>
      <c r="E9664" s="11" t="s">
        <v>7068</v>
      </c>
      <c r="F9664" s="10" t="s">
        <v>4739</v>
      </c>
      <c r="G9664" s="11" t="s">
        <v>4740</v>
      </c>
      <c r="H9664" s="42">
        <v>19716.4643</v>
      </c>
      <c r="I9664" s="42">
        <v>54.837466410748597</v>
      </c>
      <c r="J9664" s="42">
        <v>0</v>
      </c>
      <c r="K9664" s="42">
        <v>54.837466410748597</v>
      </c>
      <c r="N9664" s="43"/>
    </row>
    <row r="9665" spans="1:14" x14ac:dyDescent="0.3">
      <c r="A9665" s="10" t="s">
        <v>9</v>
      </c>
      <c r="B9665" s="10" t="s">
        <v>60</v>
      </c>
      <c r="C9665" s="10" t="s">
        <v>4779</v>
      </c>
      <c r="D9665" s="10" t="s">
        <v>7067</v>
      </c>
      <c r="E9665" s="11" t="s">
        <v>7068</v>
      </c>
      <c r="F9665" s="10" t="s">
        <v>4788</v>
      </c>
      <c r="G9665" s="11" t="s">
        <v>4789</v>
      </c>
      <c r="H9665" s="42">
        <v>0</v>
      </c>
      <c r="I9665" s="42">
        <v>0</v>
      </c>
      <c r="J9665" s="42">
        <v>0</v>
      </c>
      <c r="K9665" s="42">
        <v>0</v>
      </c>
      <c r="N9665" s="43"/>
    </row>
    <row r="9666" spans="1:14" x14ac:dyDescent="0.3">
      <c r="A9666" s="10" t="s">
        <v>9</v>
      </c>
      <c r="B9666" s="10" t="s">
        <v>60</v>
      </c>
      <c r="C9666" s="10" t="s">
        <v>4779</v>
      </c>
      <c r="D9666" s="10" t="s">
        <v>7067</v>
      </c>
      <c r="E9666" s="11" t="s">
        <v>7068</v>
      </c>
      <c r="F9666" s="10" t="s">
        <v>4741</v>
      </c>
      <c r="G9666" s="11" t="s">
        <v>4742</v>
      </c>
      <c r="H9666" s="42">
        <v>49534.574000000001</v>
      </c>
      <c r="I9666" s="42">
        <v>137.77067178502901</v>
      </c>
      <c r="J9666" s="42">
        <v>0</v>
      </c>
      <c r="K9666" s="42">
        <v>137.77067178502901</v>
      </c>
      <c r="N9666" s="43"/>
    </row>
    <row r="9667" spans="1:14" x14ac:dyDescent="0.3">
      <c r="A9667" s="10" t="s">
        <v>9</v>
      </c>
      <c r="B9667" s="10" t="s">
        <v>60</v>
      </c>
      <c r="C9667" s="10" t="s">
        <v>4779</v>
      </c>
      <c r="D9667" s="10" t="s">
        <v>5346</v>
      </c>
      <c r="E9667" s="11" t="s">
        <v>5347</v>
      </c>
      <c r="F9667" s="10" t="s">
        <v>13</v>
      </c>
      <c r="G9667" s="11" t="s">
        <v>415</v>
      </c>
      <c r="H9667" s="42">
        <v>0</v>
      </c>
      <c r="I9667" s="42">
        <v>0</v>
      </c>
      <c r="J9667" s="42">
        <v>0</v>
      </c>
      <c r="K9667" s="42">
        <v>0</v>
      </c>
      <c r="N9667" s="43"/>
    </row>
    <row r="9668" spans="1:14" x14ac:dyDescent="0.3">
      <c r="A9668" s="10" t="s">
        <v>9</v>
      </c>
      <c r="B9668" s="10" t="s">
        <v>60</v>
      </c>
      <c r="C9668" s="10" t="s">
        <v>4779</v>
      </c>
      <c r="D9668" s="10" t="s">
        <v>5346</v>
      </c>
      <c r="E9668" s="11" t="s">
        <v>5347</v>
      </c>
      <c r="F9668" s="10" t="s">
        <v>416</v>
      </c>
      <c r="G9668" s="11" t="s">
        <v>417</v>
      </c>
      <c r="H9668" s="42">
        <v>532418.50179999997</v>
      </c>
      <c r="I9668" s="42">
        <v>390.56215432418401</v>
      </c>
      <c r="J9668" s="42">
        <v>0</v>
      </c>
      <c r="K9668" s="42">
        <v>390.56215432418401</v>
      </c>
      <c r="N9668" s="43"/>
    </row>
    <row r="9669" spans="1:14" x14ac:dyDescent="0.3">
      <c r="A9669" s="10" t="s">
        <v>9</v>
      </c>
      <c r="B9669" s="10" t="s">
        <v>60</v>
      </c>
      <c r="C9669" s="10" t="s">
        <v>4779</v>
      </c>
      <c r="D9669" s="10" t="s">
        <v>5346</v>
      </c>
      <c r="E9669" s="11" t="s">
        <v>5347</v>
      </c>
      <c r="F9669" s="10" t="s">
        <v>4731</v>
      </c>
      <c r="G9669" s="11" t="s">
        <v>4732</v>
      </c>
      <c r="H9669" s="42">
        <v>0</v>
      </c>
      <c r="I9669" s="42">
        <v>0</v>
      </c>
      <c r="J9669" s="42">
        <v>0</v>
      </c>
      <c r="K9669" s="42">
        <v>0</v>
      </c>
      <c r="N9669" s="43"/>
    </row>
    <row r="9670" spans="1:14" x14ac:dyDescent="0.3">
      <c r="A9670" s="10" t="s">
        <v>9</v>
      </c>
      <c r="B9670" s="10" t="s">
        <v>60</v>
      </c>
      <c r="C9670" s="10" t="s">
        <v>4779</v>
      </c>
      <c r="D9670" s="10" t="s">
        <v>5346</v>
      </c>
      <c r="E9670" s="11" t="s">
        <v>5347</v>
      </c>
      <c r="F9670" s="10" t="s">
        <v>4786</v>
      </c>
      <c r="G9670" s="11" t="s">
        <v>4787</v>
      </c>
      <c r="H9670" s="42">
        <v>281917.25020000001</v>
      </c>
      <c r="I9670" s="42">
        <v>206.80387364060101</v>
      </c>
      <c r="J9670" s="42">
        <v>0</v>
      </c>
      <c r="K9670" s="42">
        <v>206.80387364060101</v>
      </c>
      <c r="N9670" s="43"/>
    </row>
    <row r="9671" spans="1:14" x14ac:dyDescent="0.3">
      <c r="A9671" s="10" t="s">
        <v>9</v>
      </c>
      <c r="B9671" s="10" t="s">
        <v>60</v>
      </c>
      <c r="C9671" s="10" t="s">
        <v>4779</v>
      </c>
      <c r="D9671" s="10" t="s">
        <v>5346</v>
      </c>
      <c r="E9671" s="11" t="s">
        <v>5347</v>
      </c>
      <c r="F9671" s="10" t="s">
        <v>4748</v>
      </c>
      <c r="G9671" s="11" t="s">
        <v>4749</v>
      </c>
      <c r="H9671" s="42">
        <v>0</v>
      </c>
      <c r="I9671" s="42">
        <v>0</v>
      </c>
      <c r="J9671" s="42">
        <v>0</v>
      </c>
      <c r="K9671" s="42">
        <v>0</v>
      </c>
      <c r="N9671" s="43"/>
    </row>
    <row r="9672" spans="1:14" x14ac:dyDescent="0.3">
      <c r="A9672" s="10" t="s">
        <v>9</v>
      </c>
      <c r="B9672" s="10" t="s">
        <v>60</v>
      </c>
      <c r="C9672" s="10" t="s">
        <v>4779</v>
      </c>
      <c r="D9672" s="10" t="s">
        <v>5346</v>
      </c>
      <c r="E9672" s="11" t="s">
        <v>5347</v>
      </c>
      <c r="F9672" s="10" t="s">
        <v>4788</v>
      </c>
      <c r="G9672" s="11" t="s">
        <v>4789</v>
      </c>
      <c r="H9672" s="42">
        <v>0</v>
      </c>
      <c r="I9672" s="42">
        <v>0</v>
      </c>
      <c r="J9672" s="42">
        <v>0</v>
      </c>
      <c r="K9672" s="42">
        <v>0</v>
      </c>
      <c r="N9672" s="43"/>
    </row>
    <row r="9673" spans="1:14" x14ac:dyDescent="0.3">
      <c r="A9673" s="10" t="s">
        <v>9</v>
      </c>
      <c r="B9673" s="10" t="s">
        <v>60</v>
      </c>
      <c r="C9673" s="10" t="s">
        <v>4779</v>
      </c>
      <c r="D9673" s="10" t="s">
        <v>5346</v>
      </c>
      <c r="E9673" s="11" t="s">
        <v>5347</v>
      </c>
      <c r="F9673" s="10" t="s">
        <v>4741</v>
      </c>
      <c r="G9673" s="11" t="s">
        <v>4742</v>
      </c>
      <c r="H9673" s="42">
        <v>84533.838199999998</v>
      </c>
      <c r="I9673" s="42">
        <v>62.010838943552599</v>
      </c>
      <c r="J9673" s="42">
        <v>0</v>
      </c>
      <c r="K9673" s="42">
        <v>62.010838943552599</v>
      </c>
      <c r="N9673" s="43"/>
    </row>
    <row r="9674" spans="1:14" x14ac:dyDescent="0.3">
      <c r="A9674" s="10" t="s">
        <v>9</v>
      </c>
      <c r="B9674" s="10" t="s">
        <v>60</v>
      </c>
      <c r="C9674" s="10" t="s">
        <v>4779</v>
      </c>
      <c r="D9674" s="10" t="s">
        <v>7069</v>
      </c>
      <c r="E9674" s="11" t="s">
        <v>7070</v>
      </c>
      <c r="F9674" s="10" t="s">
        <v>13</v>
      </c>
      <c r="G9674" s="11" t="s">
        <v>415</v>
      </c>
      <c r="H9674" s="42">
        <v>0</v>
      </c>
      <c r="I9674" s="42">
        <v>0</v>
      </c>
      <c r="J9674" s="42">
        <v>0</v>
      </c>
      <c r="K9674" s="42">
        <v>0</v>
      </c>
      <c r="N9674" s="43"/>
    </row>
    <row r="9675" spans="1:14" x14ac:dyDescent="0.3">
      <c r="A9675" s="10" t="s">
        <v>9</v>
      </c>
      <c r="B9675" s="10" t="s">
        <v>60</v>
      </c>
      <c r="C9675" s="10" t="s">
        <v>4779</v>
      </c>
      <c r="D9675" s="10" t="s">
        <v>7069</v>
      </c>
      <c r="E9675" s="11" t="s">
        <v>7070</v>
      </c>
      <c r="F9675" s="10" t="s">
        <v>416</v>
      </c>
      <c r="G9675" s="11" t="s">
        <v>417</v>
      </c>
      <c r="H9675" s="42">
        <v>118074.2761</v>
      </c>
      <c r="I9675" s="42">
        <v>86.862113693460898</v>
      </c>
      <c r="J9675" s="42">
        <v>0</v>
      </c>
      <c r="K9675" s="42">
        <v>86.862113693460898</v>
      </c>
      <c r="N9675" s="43"/>
    </row>
    <row r="9676" spans="1:14" x14ac:dyDescent="0.3">
      <c r="A9676" s="10" t="s">
        <v>9</v>
      </c>
      <c r="B9676" s="10" t="s">
        <v>60</v>
      </c>
      <c r="C9676" s="10" t="s">
        <v>4779</v>
      </c>
      <c r="D9676" s="10" t="s">
        <v>7069</v>
      </c>
      <c r="E9676" s="11" t="s">
        <v>7070</v>
      </c>
      <c r="F9676" s="10" t="s">
        <v>4731</v>
      </c>
      <c r="G9676" s="11" t="s">
        <v>4732</v>
      </c>
      <c r="H9676" s="42">
        <v>0</v>
      </c>
      <c r="I9676" s="42">
        <v>0</v>
      </c>
      <c r="J9676" s="42">
        <v>0</v>
      </c>
      <c r="K9676" s="42">
        <v>0</v>
      </c>
      <c r="N9676" s="43"/>
    </row>
    <row r="9677" spans="1:14" x14ac:dyDescent="0.3">
      <c r="A9677" s="10" t="s">
        <v>9</v>
      </c>
      <c r="B9677" s="10" t="s">
        <v>60</v>
      </c>
      <c r="C9677" s="10" t="s">
        <v>4779</v>
      </c>
      <c r="D9677" s="10" t="s">
        <v>7069</v>
      </c>
      <c r="E9677" s="11" t="s">
        <v>7070</v>
      </c>
      <c r="F9677" s="10" t="s">
        <v>4786</v>
      </c>
      <c r="G9677" s="11" t="s">
        <v>4787</v>
      </c>
      <c r="H9677" s="42">
        <v>20817.7078</v>
      </c>
      <c r="I9677" s="42">
        <v>15.314682938406801</v>
      </c>
      <c r="J9677" s="42">
        <v>0</v>
      </c>
      <c r="K9677" s="42">
        <v>15.314682938406801</v>
      </c>
      <c r="N9677" s="43"/>
    </row>
    <row r="9678" spans="1:14" x14ac:dyDescent="0.3">
      <c r="A9678" s="10" t="s">
        <v>9</v>
      </c>
      <c r="B9678" s="10" t="s">
        <v>60</v>
      </c>
      <c r="C9678" s="10" t="s">
        <v>4779</v>
      </c>
      <c r="D9678" s="10" t="s">
        <v>7069</v>
      </c>
      <c r="E9678" s="11" t="s">
        <v>7070</v>
      </c>
      <c r="F9678" s="10" t="s">
        <v>4788</v>
      </c>
      <c r="G9678" s="11" t="s">
        <v>4789</v>
      </c>
      <c r="H9678" s="42">
        <v>0</v>
      </c>
      <c r="I9678" s="42">
        <v>0</v>
      </c>
      <c r="J9678" s="42">
        <v>0</v>
      </c>
      <c r="K9678" s="42">
        <v>0</v>
      </c>
      <c r="N9678" s="43"/>
    </row>
    <row r="9679" spans="1:14" x14ac:dyDescent="0.3">
      <c r="A9679" s="10" t="s">
        <v>9</v>
      </c>
      <c r="B9679" s="10" t="s">
        <v>60</v>
      </c>
      <c r="C9679" s="10" t="s">
        <v>4779</v>
      </c>
      <c r="D9679" s="10" t="s">
        <v>7069</v>
      </c>
      <c r="E9679" s="11" t="s">
        <v>7070</v>
      </c>
      <c r="F9679" s="10" t="s">
        <v>4741</v>
      </c>
      <c r="G9679" s="11" t="s">
        <v>4742</v>
      </c>
      <c r="H9679" s="42">
        <v>11213.343199999999</v>
      </c>
      <c r="I9679" s="42">
        <v>8.2491692878695595</v>
      </c>
      <c r="J9679" s="42">
        <v>0</v>
      </c>
      <c r="K9679" s="42">
        <v>8.2491692878695595</v>
      </c>
      <c r="N9679" s="43"/>
    </row>
    <row r="9680" spans="1:14" x14ac:dyDescent="0.3">
      <c r="A9680" s="10" t="s">
        <v>9</v>
      </c>
      <c r="B9680" s="10" t="s">
        <v>60</v>
      </c>
      <c r="C9680" s="10" t="s">
        <v>4779</v>
      </c>
      <c r="D9680" s="10" t="s">
        <v>7071</v>
      </c>
      <c r="E9680" s="11" t="s">
        <v>7072</v>
      </c>
      <c r="F9680" s="10" t="s">
        <v>13</v>
      </c>
      <c r="G9680" s="11" t="s">
        <v>415</v>
      </c>
      <c r="H9680" s="42">
        <v>0</v>
      </c>
      <c r="I9680" s="42">
        <v>0</v>
      </c>
      <c r="J9680" s="42">
        <v>0</v>
      </c>
      <c r="K9680" s="42">
        <v>0</v>
      </c>
      <c r="N9680" s="43"/>
    </row>
    <row r="9681" spans="1:14" x14ac:dyDescent="0.3">
      <c r="A9681" s="10" t="s">
        <v>9</v>
      </c>
      <c r="B9681" s="10" t="s">
        <v>60</v>
      </c>
      <c r="C9681" s="10" t="s">
        <v>4779</v>
      </c>
      <c r="D9681" s="10" t="s">
        <v>7071</v>
      </c>
      <c r="E9681" s="11" t="s">
        <v>7072</v>
      </c>
      <c r="F9681" s="10" t="s">
        <v>416</v>
      </c>
      <c r="G9681" s="11" t="s">
        <v>417</v>
      </c>
      <c r="H9681" s="42">
        <v>119816.04670000001</v>
      </c>
      <c r="I9681" s="42">
        <v>668.75659229799203</v>
      </c>
      <c r="J9681" s="42">
        <v>68.998626251691505</v>
      </c>
      <c r="K9681" s="42">
        <v>737.75521854968304</v>
      </c>
      <c r="N9681" s="43"/>
    </row>
    <row r="9682" spans="1:14" x14ac:dyDescent="0.3">
      <c r="A9682" s="10" t="s">
        <v>9</v>
      </c>
      <c r="B9682" s="10" t="s">
        <v>60</v>
      </c>
      <c r="C9682" s="10" t="s">
        <v>4779</v>
      </c>
      <c r="D9682" s="10" t="s">
        <v>7071</v>
      </c>
      <c r="E9682" s="11" t="s">
        <v>7072</v>
      </c>
      <c r="F9682" s="10" t="s">
        <v>4731</v>
      </c>
      <c r="G9682" s="11" t="s">
        <v>4732</v>
      </c>
      <c r="H9682" s="42">
        <v>0</v>
      </c>
      <c r="I9682" s="42">
        <v>0</v>
      </c>
      <c r="J9682" s="42">
        <v>0</v>
      </c>
      <c r="K9682" s="42">
        <v>0</v>
      </c>
      <c r="N9682" s="43"/>
    </row>
    <row r="9683" spans="1:14" x14ac:dyDescent="0.3">
      <c r="A9683" s="10" t="s">
        <v>9</v>
      </c>
      <c r="B9683" s="10" t="s">
        <v>60</v>
      </c>
      <c r="C9683" s="10" t="s">
        <v>4779</v>
      </c>
      <c r="D9683" s="10" t="s">
        <v>7071</v>
      </c>
      <c r="E9683" s="11" t="s">
        <v>7072</v>
      </c>
      <c r="F9683" s="10" t="s">
        <v>4786</v>
      </c>
      <c r="G9683" s="11" t="s">
        <v>4787</v>
      </c>
      <c r="H9683" s="42">
        <v>44265.994500000001</v>
      </c>
      <c r="I9683" s="42">
        <v>247.071877970705</v>
      </c>
      <c r="J9683" s="42">
        <v>25.4915171853857</v>
      </c>
      <c r="K9683" s="42">
        <v>272.56339515609102</v>
      </c>
      <c r="N9683" s="43"/>
    </row>
    <row r="9684" spans="1:14" x14ac:dyDescent="0.3">
      <c r="A9684" s="10" t="s">
        <v>9</v>
      </c>
      <c r="B9684" s="10" t="s">
        <v>60</v>
      </c>
      <c r="C9684" s="10" t="s">
        <v>4779</v>
      </c>
      <c r="D9684" s="10" t="s">
        <v>7071</v>
      </c>
      <c r="E9684" s="11" t="s">
        <v>7072</v>
      </c>
      <c r="F9684" s="10" t="s">
        <v>6161</v>
      </c>
      <c r="G9684" s="11" t="s">
        <v>6190</v>
      </c>
      <c r="H9684" s="42">
        <v>0</v>
      </c>
      <c r="I9684" s="42">
        <v>0</v>
      </c>
      <c r="J9684" s="42">
        <v>0</v>
      </c>
      <c r="K9684" s="42">
        <v>0</v>
      </c>
      <c r="N9684" s="43"/>
    </row>
    <row r="9685" spans="1:14" x14ac:dyDescent="0.3">
      <c r="A9685" s="10" t="s">
        <v>9</v>
      </c>
      <c r="B9685" s="10" t="s">
        <v>60</v>
      </c>
      <c r="C9685" s="10" t="s">
        <v>4779</v>
      </c>
      <c r="D9685" s="10" t="s">
        <v>7071</v>
      </c>
      <c r="E9685" s="11" t="s">
        <v>7072</v>
      </c>
      <c r="F9685" s="10" t="s">
        <v>4788</v>
      </c>
      <c r="G9685" s="11" t="s">
        <v>4789</v>
      </c>
      <c r="H9685" s="42">
        <v>0</v>
      </c>
      <c r="I9685" s="42">
        <v>0</v>
      </c>
      <c r="J9685" s="42">
        <v>0</v>
      </c>
      <c r="K9685" s="42">
        <v>0</v>
      </c>
      <c r="N9685" s="43"/>
    </row>
    <row r="9686" spans="1:14" x14ac:dyDescent="0.3">
      <c r="A9686" s="10" t="s">
        <v>9</v>
      </c>
      <c r="B9686" s="10" t="s">
        <v>60</v>
      </c>
      <c r="C9686" s="10" t="s">
        <v>4779</v>
      </c>
      <c r="D9686" s="10" t="s">
        <v>7071</v>
      </c>
      <c r="E9686" s="11" t="s">
        <v>7072</v>
      </c>
      <c r="F9686" s="10" t="s">
        <v>4741</v>
      </c>
      <c r="G9686" s="11" t="s">
        <v>4742</v>
      </c>
      <c r="H9686" s="42">
        <v>8092.1887999999999</v>
      </c>
      <c r="I9686" s="42">
        <v>45.166776602968298</v>
      </c>
      <c r="J9686" s="42">
        <v>4.6600595399188096</v>
      </c>
      <c r="K9686" s="42">
        <v>49.826836142887103</v>
      </c>
      <c r="N9686" s="43"/>
    </row>
    <row r="9687" spans="1:14" x14ac:dyDescent="0.3">
      <c r="A9687" s="10" t="s">
        <v>9</v>
      </c>
      <c r="B9687" s="10" t="s">
        <v>60</v>
      </c>
      <c r="C9687" s="10" t="s">
        <v>11</v>
      </c>
      <c r="D9687" s="10" t="s">
        <v>58</v>
      </c>
      <c r="E9687" s="11" t="s">
        <v>479</v>
      </c>
      <c r="F9687" s="10" t="s">
        <v>13</v>
      </c>
      <c r="G9687" s="11" t="s">
        <v>415</v>
      </c>
      <c r="H9687" s="42">
        <v>0</v>
      </c>
      <c r="I9687" s="42">
        <v>0</v>
      </c>
      <c r="J9687" s="42">
        <v>0</v>
      </c>
      <c r="K9687" s="42">
        <v>0</v>
      </c>
      <c r="N9687" s="43"/>
    </row>
    <row r="9688" spans="1:14" x14ac:dyDescent="0.3">
      <c r="A9688" s="10" t="s">
        <v>9</v>
      </c>
      <c r="B9688" s="10" t="s">
        <v>60</v>
      </c>
      <c r="C9688" s="10" t="s">
        <v>11</v>
      </c>
      <c r="D9688" s="10" t="s">
        <v>58</v>
      </c>
      <c r="E9688" s="11" t="s">
        <v>479</v>
      </c>
      <c r="F9688" s="10" t="s">
        <v>15</v>
      </c>
      <c r="G9688" s="11" t="s">
        <v>418</v>
      </c>
      <c r="H9688" s="42">
        <v>43339.129800000002</v>
      </c>
      <c r="I9688" s="42">
        <v>62.528516958353201</v>
      </c>
      <c r="J9688" s="42">
        <v>0</v>
      </c>
      <c r="K9688" s="42">
        <v>62.528516958353201</v>
      </c>
      <c r="N9688" s="43"/>
    </row>
    <row r="9689" spans="1:14" x14ac:dyDescent="0.3">
      <c r="A9689" s="10" t="s">
        <v>9</v>
      </c>
      <c r="B9689" s="10" t="s">
        <v>60</v>
      </c>
      <c r="C9689" s="10" t="s">
        <v>11</v>
      </c>
      <c r="D9689" s="10" t="s">
        <v>58</v>
      </c>
      <c r="E9689" s="11" t="s">
        <v>479</v>
      </c>
      <c r="F9689" s="10" t="s">
        <v>17</v>
      </c>
      <c r="G9689" s="11" t="s">
        <v>4798</v>
      </c>
      <c r="H9689" s="42">
        <v>0</v>
      </c>
      <c r="I9689" s="42">
        <v>0</v>
      </c>
      <c r="J9689" s="42">
        <v>0</v>
      </c>
      <c r="K9689" s="42">
        <v>0</v>
      </c>
      <c r="N9689" s="43"/>
    </row>
    <row r="9690" spans="1:14" x14ac:dyDescent="0.3">
      <c r="A9690" s="10" t="s">
        <v>9</v>
      </c>
      <c r="B9690" s="10" t="s">
        <v>60</v>
      </c>
      <c r="C9690" s="10" t="s">
        <v>11</v>
      </c>
      <c r="D9690" s="10" t="s">
        <v>58</v>
      </c>
      <c r="E9690" s="11" t="s">
        <v>479</v>
      </c>
      <c r="F9690" s="10" t="s">
        <v>18</v>
      </c>
      <c r="G9690" s="11" t="s">
        <v>4799</v>
      </c>
      <c r="H9690" s="42">
        <v>63181.141000000003</v>
      </c>
      <c r="I9690" s="42">
        <v>91.156030746514901</v>
      </c>
      <c r="J9690" s="42">
        <v>1973.1218065748899</v>
      </c>
      <c r="K9690" s="42">
        <v>2064.2778373214101</v>
      </c>
      <c r="N9690" s="43"/>
    </row>
    <row r="9691" spans="1:14" x14ac:dyDescent="0.3">
      <c r="A9691" s="10" t="s">
        <v>9</v>
      </c>
      <c r="B9691" s="10" t="s">
        <v>60</v>
      </c>
      <c r="C9691" s="10" t="s">
        <v>11</v>
      </c>
      <c r="D9691" s="10" t="s">
        <v>186</v>
      </c>
      <c r="E9691" s="11" t="s">
        <v>3055</v>
      </c>
      <c r="F9691" s="10" t="s">
        <v>25</v>
      </c>
      <c r="G9691" s="11" t="s">
        <v>4887</v>
      </c>
      <c r="H9691" s="42">
        <v>1047031.6975</v>
      </c>
      <c r="I9691" s="42">
        <v>2406.2149182050798</v>
      </c>
      <c r="J9691" s="42">
        <v>0</v>
      </c>
      <c r="K9691" s="42">
        <v>2406.2149182050798</v>
      </c>
      <c r="N9691" s="43"/>
    </row>
    <row r="9692" spans="1:14" x14ac:dyDescent="0.3">
      <c r="A9692" s="10" t="s">
        <v>9</v>
      </c>
      <c r="B9692" s="10" t="s">
        <v>60</v>
      </c>
      <c r="C9692" s="10" t="s">
        <v>11</v>
      </c>
      <c r="D9692" s="10" t="s">
        <v>186</v>
      </c>
      <c r="E9692" s="11" t="s">
        <v>3055</v>
      </c>
      <c r="F9692" s="10" t="s">
        <v>13</v>
      </c>
      <c r="G9692" s="11" t="s">
        <v>415</v>
      </c>
      <c r="H9692" s="42">
        <v>0</v>
      </c>
      <c r="I9692" s="42">
        <v>0</v>
      </c>
      <c r="J9692" s="42">
        <v>0</v>
      </c>
      <c r="K9692" s="42">
        <v>0</v>
      </c>
      <c r="N9692" s="43"/>
    </row>
    <row r="9693" spans="1:14" x14ac:dyDescent="0.3">
      <c r="A9693" s="10" t="s">
        <v>9</v>
      </c>
      <c r="B9693" s="10" t="s">
        <v>60</v>
      </c>
      <c r="C9693" s="10" t="s">
        <v>11</v>
      </c>
      <c r="D9693" s="10" t="s">
        <v>186</v>
      </c>
      <c r="E9693" s="11" t="s">
        <v>3055</v>
      </c>
      <c r="F9693" s="10" t="s">
        <v>15</v>
      </c>
      <c r="G9693" s="11" t="s">
        <v>418</v>
      </c>
      <c r="H9693" s="42">
        <v>464557.39199999999</v>
      </c>
      <c r="I9693" s="42">
        <v>1081.2808988481099</v>
      </c>
      <c r="J9693" s="42">
        <v>0</v>
      </c>
      <c r="K9693" s="42">
        <v>1081.2808988481099</v>
      </c>
      <c r="N9693" s="43"/>
    </row>
    <row r="9694" spans="1:14" x14ac:dyDescent="0.3">
      <c r="A9694" s="10" t="s">
        <v>9</v>
      </c>
      <c r="B9694" s="10" t="s">
        <v>60</v>
      </c>
      <c r="C9694" s="10" t="s">
        <v>11</v>
      </c>
      <c r="D9694" s="10" t="s">
        <v>186</v>
      </c>
      <c r="E9694" s="11" t="s">
        <v>3055</v>
      </c>
      <c r="F9694" s="10" t="s">
        <v>17</v>
      </c>
      <c r="G9694" s="11" t="s">
        <v>4798</v>
      </c>
      <c r="H9694" s="42">
        <v>0</v>
      </c>
      <c r="I9694" s="42">
        <v>0</v>
      </c>
      <c r="J9694" s="42">
        <v>0</v>
      </c>
      <c r="K9694" s="42">
        <v>0</v>
      </c>
      <c r="N9694" s="43"/>
    </row>
    <row r="9695" spans="1:14" x14ac:dyDescent="0.3">
      <c r="A9695" s="10" t="s">
        <v>9</v>
      </c>
      <c r="B9695" s="10" t="s">
        <v>60</v>
      </c>
      <c r="C9695" s="10" t="s">
        <v>11</v>
      </c>
      <c r="D9695" s="10" t="s">
        <v>186</v>
      </c>
      <c r="E9695" s="11" t="s">
        <v>3055</v>
      </c>
      <c r="F9695" s="10" t="s">
        <v>18</v>
      </c>
      <c r="G9695" s="11" t="s">
        <v>4799</v>
      </c>
      <c r="H9695" s="42">
        <v>2213280.7008000002</v>
      </c>
      <c r="I9695" s="42">
        <v>5151.5231193303298</v>
      </c>
      <c r="J9695" s="42">
        <v>55.038277672530398</v>
      </c>
      <c r="K9695" s="42">
        <v>5206.5613970028598</v>
      </c>
      <c r="N9695" s="43"/>
    </row>
    <row r="9696" spans="1:14" x14ac:dyDescent="0.3">
      <c r="A9696" s="10" t="s">
        <v>9</v>
      </c>
      <c r="B9696" s="10" t="s">
        <v>60</v>
      </c>
      <c r="C9696" s="10" t="s">
        <v>11</v>
      </c>
      <c r="D9696" s="10" t="s">
        <v>295</v>
      </c>
      <c r="E9696" s="11" t="s">
        <v>697</v>
      </c>
      <c r="F9696" s="10" t="s">
        <v>25</v>
      </c>
      <c r="G9696" s="11" t="s">
        <v>4887</v>
      </c>
      <c r="H9696" s="42">
        <v>2233555.8908000002</v>
      </c>
      <c r="I9696" s="42">
        <v>1274.84225683466</v>
      </c>
      <c r="J9696" s="42">
        <v>0</v>
      </c>
      <c r="K9696" s="42">
        <v>1274.84225683466</v>
      </c>
      <c r="N9696" s="43"/>
    </row>
    <row r="9697" spans="1:14" x14ac:dyDescent="0.3">
      <c r="A9697" s="10" t="s">
        <v>9</v>
      </c>
      <c r="B9697" s="10" t="s">
        <v>60</v>
      </c>
      <c r="C9697" s="10" t="s">
        <v>11</v>
      </c>
      <c r="D9697" s="10" t="s">
        <v>295</v>
      </c>
      <c r="E9697" s="11" t="s">
        <v>697</v>
      </c>
      <c r="F9697" s="10" t="s">
        <v>13</v>
      </c>
      <c r="G9697" s="11" t="s">
        <v>415</v>
      </c>
      <c r="H9697" s="42">
        <v>0</v>
      </c>
      <c r="I9697" s="42">
        <v>0</v>
      </c>
      <c r="J9697" s="42">
        <v>0</v>
      </c>
      <c r="K9697" s="42">
        <v>0</v>
      </c>
      <c r="N9697" s="43"/>
    </row>
    <row r="9698" spans="1:14" x14ac:dyDescent="0.3">
      <c r="A9698" s="10" t="s">
        <v>9</v>
      </c>
      <c r="B9698" s="10" t="s">
        <v>60</v>
      </c>
      <c r="C9698" s="10" t="s">
        <v>11</v>
      </c>
      <c r="D9698" s="10" t="s">
        <v>295</v>
      </c>
      <c r="E9698" s="11" t="s">
        <v>697</v>
      </c>
      <c r="F9698" s="10" t="s">
        <v>15</v>
      </c>
      <c r="G9698" s="11" t="s">
        <v>418</v>
      </c>
      <c r="H9698" s="42">
        <v>1465193.5503</v>
      </c>
      <c r="I9698" s="42">
        <v>850.76075214131697</v>
      </c>
      <c r="J9698" s="42">
        <v>0</v>
      </c>
      <c r="K9698" s="42">
        <v>850.76075214131697</v>
      </c>
      <c r="N9698" s="43"/>
    </row>
    <row r="9699" spans="1:14" x14ac:dyDescent="0.3">
      <c r="A9699" s="10" t="s">
        <v>9</v>
      </c>
      <c r="B9699" s="10" t="s">
        <v>60</v>
      </c>
      <c r="C9699" s="10" t="s">
        <v>11</v>
      </c>
      <c r="D9699" s="10" t="s">
        <v>295</v>
      </c>
      <c r="E9699" s="11" t="s">
        <v>697</v>
      </c>
      <c r="F9699" s="10" t="s">
        <v>17</v>
      </c>
      <c r="G9699" s="11" t="s">
        <v>4798</v>
      </c>
      <c r="H9699" s="42">
        <v>0</v>
      </c>
      <c r="I9699" s="42">
        <v>0</v>
      </c>
      <c r="J9699" s="42">
        <v>0</v>
      </c>
      <c r="K9699" s="42">
        <v>0</v>
      </c>
      <c r="N9699" s="43"/>
    </row>
    <row r="9700" spans="1:14" x14ac:dyDescent="0.3">
      <c r="A9700" s="10" t="s">
        <v>9</v>
      </c>
      <c r="B9700" s="10" t="s">
        <v>60</v>
      </c>
      <c r="C9700" s="10" t="s">
        <v>11</v>
      </c>
      <c r="D9700" s="10" t="s">
        <v>295</v>
      </c>
      <c r="E9700" s="11" t="s">
        <v>697</v>
      </c>
      <c r="F9700" s="10" t="s">
        <v>18</v>
      </c>
      <c r="G9700" s="11" t="s">
        <v>4799</v>
      </c>
      <c r="H9700" s="42">
        <v>3239084.3676</v>
      </c>
      <c r="I9700" s="42">
        <v>1880.7657543521</v>
      </c>
      <c r="J9700" s="42">
        <v>0</v>
      </c>
      <c r="K9700" s="42">
        <v>1880.7657543521</v>
      </c>
      <c r="N9700" s="43"/>
    </row>
    <row r="9701" spans="1:14" x14ac:dyDescent="0.3">
      <c r="A9701" s="10" t="s">
        <v>9</v>
      </c>
      <c r="B9701" s="10" t="s">
        <v>60</v>
      </c>
      <c r="C9701" s="10" t="s">
        <v>11</v>
      </c>
      <c r="D9701" s="10" t="s">
        <v>59</v>
      </c>
      <c r="E9701" s="11" t="s">
        <v>480</v>
      </c>
      <c r="F9701" s="10" t="s">
        <v>25</v>
      </c>
      <c r="G9701" s="11" t="s">
        <v>4887</v>
      </c>
      <c r="H9701" s="42">
        <v>1386045.8463000001</v>
      </c>
      <c r="I9701" s="42">
        <v>2066.5891713984402</v>
      </c>
      <c r="J9701" s="42">
        <v>0</v>
      </c>
      <c r="K9701" s="42">
        <v>2066.5891713984402</v>
      </c>
      <c r="N9701" s="43"/>
    </row>
    <row r="9702" spans="1:14" x14ac:dyDescent="0.3">
      <c r="A9702" s="10" t="s">
        <v>9</v>
      </c>
      <c r="B9702" s="10" t="s">
        <v>60</v>
      </c>
      <c r="C9702" s="10" t="s">
        <v>11</v>
      </c>
      <c r="D9702" s="10" t="s">
        <v>59</v>
      </c>
      <c r="E9702" s="11" t="s">
        <v>480</v>
      </c>
      <c r="F9702" s="10" t="s">
        <v>13</v>
      </c>
      <c r="G9702" s="11" t="s">
        <v>415</v>
      </c>
      <c r="H9702" s="42">
        <v>0</v>
      </c>
      <c r="I9702" s="42">
        <v>0</v>
      </c>
      <c r="J9702" s="42">
        <v>0</v>
      </c>
      <c r="K9702" s="42">
        <v>0</v>
      </c>
      <c r="N9702" s="43"/>
    </row>
    <row r="9703" spans="1:14" x14ac:dyDescent="0.3">
      <c r="A9703" s="10" t="s">
        <v>9</v>
      </c>
      <c r="B9703" s="10" t="s">
        <v>60</v>
      </c>
      <c r="C9703" s="10" t="s">
        <v>11</v>
      </c>
      <c r="D9703" s="10" t="s">
        <v>59</v>
      </c>
      <c r="E9703" s="11" t="s">
        <v>480</v>
      </c>
      <c r="F9703" s="10" t="s">
        <v>15</v>
      </c>
      <c r="G9703" s="11" t="s">
        <v>418</v>
      </c>
      <c r="H9703" s="42">
        <v>212657.43919999999</v>
      </c>
      <c r="I9703" s="42">
        <v>321.87493839539002</v>
      </c>
      <c r="J9703" s="42">
        <v>0</v>
      </c>
      <c r="K9703" s="42">
        <v>321.87493839539002</v>
      </c>
      <c r="N9703" s="43"/>
    </row>
    <row r="9704" spans="1:14" x14ac:dyDescent="0.3">
      <c r="A9704" s="10" t="s">
        <v>9</v>
      </c>
      <c r="B9704" s="10" t="s">
        <v>60</v>
      </c>
      <c r="C9704" s="10" t="s">
        <v>11</v>
      </c>
      <c r="D9704" s="10" t="s">
        <v>59</v>
      </c>
      <c r="E9704" s="11" t="s">
        <v>480</v>
      </c>
      <c r="F9704" s="10" t="s">
        <v>17</v>
      </c>
      <c r="G9704" s="11" t="s">
        <v>4798</v>
      </c>
      <c r="H9704" s="42">
        <v>0</v>
      </c>
      <c r="I9704" s="42">
        <v>0</v>
      </c>
      <c r="J9704" s="42">
        <v>0</v>
      </c>
      <c r="K9704" s="42">
        <v>0</v>
      </c>
      <c r="N9704" s="43"/>
    </row>
    <row r="9705" spans="1:14" x14ac:dyDescent="0.3">
      <c r="A9705" s="10" t="s">
        <v>9</v>
      </c>
      <c r="B9705" s="10" t="s">
        <v>60</v>
      </c>
      <c r="C9705" s="10" t="s">
        <v>11</v>
      </c>
      <c r="D9705" s="10" t="s">
        <v>59</v>
      </c>
      <c r="E9705" s="11" t="s">
        <v>480</v>
      </c>
      <c r="F9705" s="10" t="s">
        <v>18</v>
      </c>
      <c r="G9705" s="11" t="s">
        <v>4799</v>
      </c>
      <c r="H9705" s="42">
        <v>1172797.4047000001</v>
      </c>
      <c r="I9705" s="42">
        <v>1775.12761300891</v>
      </c>
      <c r="J9705" s="42">
        <v>0</v>
      </c>
      <c r="K9705" s="42">
        <v>1775.12761300891</v>
      </c>
      <c r="N9705" s="43"/>
    </row>
    <row r="9706" spans="1:14" x14ac:dyDescent="0.3">
      <c r="A9706" s="10" t="s">
        <v>9</v>
      </c>
      <c r="B9706" s="10" t="s">
        <v>60</v>
      </c>
      <c r="C9706" s="10" t="s">
        <v>11</v>
      </c>
      <c r="D9706" s="10" t="s">
        <v>296</v>
      </c>
      <c r="E9706" s="11" t="s">
        <v>698</v>
      </c>
      <c r="F9706" s="10" t="s">
        <v>13</v>
      </c>
      <c r="G9706" s="11" t="s">
        <v>415</v>
      </c>
      <c r="H9706" s="42">
        <v>0</v>
      </c>
      <c r="I9706" s="42">
        <v>0</v>
      </c>
      <c r="J9706" s="42">
        <v>0</v>
      </c>
      <c r="K9706" s="42">
        <v>0</v>
      </c>
      <c r="N9706" s="43"/>
    </row>
    <row r="9707" spans="1:14" x14ac:dyDescent="0.3">
      <c r="A9707" s="10" t="s">
        <v>9</v>
      </c>
      <c r="B9707" s="10" t="s">
        <v>60</v>
      </c>
      <c r="C9707" s="10" t="s">
        <v>11</v>
      </c>
      <c r="D9707" s="10" t="s">
        <v>296</v>
      </c>
      <c r="E9707" s="11" t="s">
        <v>698</v>
      </c>
      <c r="F9707" s="10" t="s">
        <v>15</v>
      </c>
      <c r="G9707" s="11" t="s">
        <v>418</v>
      </c>
      <c r="H9707" s="42">
        <v>2759625.6959000002</v>
      </c>
      <c r="I9707" s="42">
        <v>3676.91727853167</v>
      </c>
      <c r="J9707" s="42">
        <v>0</v>
      </c>
      <c r="K9707" s="42">
        <v>3676.91727853167</v>
      </c>
      <c r="N9707" s="43"/>
    </row>
    <row r="9708" spans="1:14" x14ac:dyDescent="0.3">
      <c r="A9708" s="10" t="s">
        <v>9</v>
      </c>
      <c r="B9708" s="10" t="s">
        <v>60</v>
      </c>
      <c r="C9708" s="10" t="s">
        <v>11</v>
      </c>
      <c r="D9708" s="10" t="s">
        <v>296</v>
      </c>
      <c r="E9708" s="11" t="s">
        <v>698</v>
      </c>
      <c r="F9708" s="10" t="s">
        <v>16</v>
      </c>
      <c r="G9708" s="11" t="s">
        <v>426</v>
      </c>
      <c r="H9708" s="42">
        <v>0</v>
      </c>
      <c r="I9708" s="42">
        <v>0</v>
      </c>
      <c r="J9708" s="42">
        <v>0</v>
      </c>
      <c r="K9708" s="42">
        <v>0</v>
      </c>
      <c r="N9708" s="43"/>
    </row>
    <row r="9709" spans="1:14" x14ac:dyDescent="0.3">
      <c r="A9709" s="10" t="s">
        <v>9</v>
      </c>
      <c r="B9709" s="10" t="s">
        <v>60</v>
      </c>
      <c r="C9709" s="10" t="s">
        <v>11</v>
      </c>
      <c r="D9709" s="10" t="s">
        <v>296</v>
      </c>
      <c r="E9709" s="11" t="s">
        <v>698</v>
      </c>
      <c r="F9709" s="10" t="s">
        <v>17</v>
      </c>
      <c r="G9709" s="11" t="s">
        <v>4798</v>
      </c>
      <c r="H9709" s="42">
        <v>0</v>
      </c>
      <c r="I9709" s="42">
        <v>0</v>
      </c>
      <c r="J9709" s="42">
        <v>0</v>
      </c>
      <c r="K9709" s="42">
        <v>0</v>
      </c>
      <c r="N9709" s="43"/>
    </row>
    <row r="9710" spans="1:14" x14ac:dyDescent="0.3">
      <c r="A9710" s="10" t="s">
        <v>9</v>
      </c>
      <c r="B9710" s="10" t="s">
        <v>60</v>
      </c>
      <c r="C9710" s="10" t="s">
        <v>11</v>
      </c>
      <c r="D9710" s="10" t="s">
        <v>296</v>
      </c>
      <c r="E9710" s="11" t="s">
        <v>698</v>
      </c>
      <c r="F9710" s="10" t="s">
        <v>18</v>
      </c>
      <c r="G9710" s="11" t="s">
        <v>4799</v>
      </c>
      <c r="H9710" s="42">
        <v>5294693.6144000003</v>
      </c>
      <c r="I9710" s="42">
        <v>7054.63442557498</v>
      </c>
      <c r="J9710" s="42">
        <v>5692.2902005353899</v>
      </c>
      <c r="K9710" s="42">
        <v>12746.9246261104</v>
      </c>
      <c r="N9710" s="43"/>
    </row>
    <row r="9711" spans="1:14" x14ac:dyDescent="0.3">
      <c r="A9711" s="10" t="s">
        <v>9</v>
      </c>
      <c r="B9711" s="10" t="s">
        <v>60</v>
      </c>
      <c r="C9711" s="10" t="s">
        <v>4800</v>
      </c>
      <c r="D9711" s="10" t="s">
        <v>7073</v>
      </c>
      <c r="E9711" s="11" t="s">
        <v>7074</v>
      </c>
      <c r="F9711" s="10" t="s">
        <v>13</v>
      </c>
      <c r="G9711" s="11" t="s">
        <v>415</v>
      </c>
      <c r="H9711" s="42">
        <v>0</v>
      </c>
      <c r="I9711" s="42">
        <v>0</v>
      </c>
      <c r="J9711" s="42">
        <v>0</v>
      </c>
      <c r="K9711" s="42">
        <v>0</v>
      </c>
      <c r="N9711" s="43"/>
    </row>
    <row r="9712" spans="1:14" x14ac:dyDescent="0.3">
      <c r="A9712" s="10" t="s">
        <v>9</v>
      </c>
      <c r="B9712" s="10" t="s">
        <v>60</v>
      </c>
      <c r="C9712" s="10" t="s">
        <v>4800</v>
      </c>
      <c r="D9712" s="10" t="s">
        <v>7073</v>
      </c>
      <c r="E9712" s="11" t="s">
        <v>7074</v>
      </c>
      <c r="F9712" s="10" t="s">
        <v>416</v>
      </c>
      <c r="G9712" s="11" t="s">
        <v>417</v>
      </c>
      <c r="H9712" s="42">
        <v>477372.86859999999</v>
      </c>
      <c r="I9712" s="42">
        <v>592.39352498773701</v>
      </c>
      <c r="J9712" s="42">
        <v>595.61585403653805</v>
      </c>
      <c r="K9712" s="42">
        <v>1188.0093790242699</v>
      </c>
      <c r="N9712" s="43"/>
    </row>
    <row r="9713" spans="1:14" x14ac:dyDescent="0.3">
      <c r="A9713" s="10" t="s">
        <v>9</v>
      </c>
      <c r="B9713" s="10" t="s">
        <v>60</v>
      </c>
      <c r="C9713" s="10" t="s">
        <v>4800</v>
      </c>
      <c r="D9713" s="10" t="s">
        <v>7073</v>
      </c>
      <c r="E9713" s="11" t="s">
        <v>7074</v>
      </c>
      <c r="F9713" s="10" t="s">
        <v>15</v>
      </c>
      <c r="G9713" s="11" t="s">
        <v>418</v>
      </c>
      <c r="H9713" s="42">
        <v>239261.58240000001</v>
      </c>
      <c r="I9713" s="42">
        <v>296.91048963240797</v>
      </c>
      <c r="J9713" s="42">
        <v>0</v>
      </c>
      <c r="K9713" s="42">
        <v>296.91048963240797</v>
      </c>
      <c r="N9713" s="43"/>
    </row>
    <row r="9714" spans="1:14" x14ac:dyDescent="0.3">
      <c r="A9714" s="10" t="s">
        <v>9</v>
      </c>
      <c r="B9714" s="10" t="s">
        <v>60</v>
      </c>
      <c r="C9714" s="10" t="s">
        <v>4800</v>
      </c>
      <c r="D9714" s="10" t="s">
        <v>7075</v>
      </c>
      <c r="E9714" s="11" t="s">
        <v>7076</v>
      </c>
      <c r="F9714" s="10" t="s">
        <v>13</v>
      </c>
      <c r="G9714" s="11" t="s">
        <v>415</v>
      </c>
      <c r="H9714" s="42">
        <v>0</v>
      </c>
      <c r="I9714" s="42">
        <v>0</v>
      </c>
      <c r="J9714" s="42">
        <v>0</v>
      </c>
      <c r="K9714" s="42">
        <v>0</v>
      </c>
      <c r="N9714" s="43"/>
    </row>
    <row r="9715" spans="1:14" x14ac:dyDescent="0.3">
      <c r="A9715" s="10" t="s">
        <v>9</v>
      </c>
      <c r="B9715" s="10" t="s">
        <v>60</v>
      </c>
      <c r="C9715" s="10" t="s">
        <v>4800</v>
      </c>
      <c r="D9715" s="10" t="s">
        <v>7075</v>
      </c>
      <c r="E9715" s="11" t="s">
        <v>7076</v>
      </c>
      <c r="F9715" s="10" t="s">
        <v>416</v>
      </c>
      <c r="G9715" s="11" t="s">
        <v>417</v>
      </c>
      <c r="H9715" s="42">
        <v>631934.62289999996</v>
      </c>
      <c r="I9715" s="42">
        <v>366.93116409148399</v>
      </c>
      <c r="J9715" s="42">
        <v>0</v>
      </c>
      <c r="K9715" s="42">
        <v>366.93116409148399</v>
      </c>
      <c r="N9715" s="43"/>
    </row>
    <row r="9716" spans="1:14" x14ac:dyDescent="0.3">
      <c r="A9716" s="10" t="s">
        <v>9</v>
      </c>
      <c r="B9716" s="10" t="s">
        <v>60</v>
      </c>
      <c r="C9716" s="10" t="s">
        <v>4800</v>
      </c>
      <c r="D9716" s="10" t="s">
        <v>7075</v>
      </c>
      <c r="E9716" s="11" t="s">
        <v>7076</v>
      </c>
      <c r="F9716" s="10" t="s">
        <v>4802</v>
      </c>
      <c r="G9716" s="11" t="s">
        <v>4803</v>
      </c>
      <c r="H9716" s="42">
        <v>0</v>
      </c>
      <c r="I9716" s="42">
        <v>0</v>
      </c>
      <c r="J9716" s="42">
        <v>0</v>
      </c>
      <c r="K9716" s="42">
        <v>0</v>
      </c>
      <c r="N9716" s="43"/>
    </row>
    <row r="9717" spans="1:14" x14ac:dyDescent="0.3">
      <c r="A9717" s="10" t="s">
        <v>9</v>
      </c>
      <c r="B9717" s="10" t="s">
        <v>60</v>
      </c>
      <c r="C9717" s="10" t="s">
        <v>4806</v>
      </c>
      <c r="D9717" s="10" t="s">
        <v>5356</v>
      </c>
      <c r="E9717" s="11" t="s">
        <v>5357</v>
      </c>
      <c r="F9717" s="10" t="s">
        <v>13</v>
      </c>
      <c r="G9717" s="11" t="s">
        <v>415</v>
      </c>
      <c r="H9717" s="42">
        <v>0</v>
      </c>
      <c r="I9717" s="42">
        <v>0</v>
      </c>
      <c r="J9717" s="42">
        <v>0</v>
      </c>
      <c r="K9717" s="42">
        <v>0</v>
      </c>
      <c r="N9717" s="43"/>
    </row>
    <row r="9718" spans="1:14" x14ac:dyDescent="0.3">
      <c r="A9718" s="10" t="s">
        <v>9</v>
      </c>
      <c r="B9718" s="10" t="s">
        <v>60</v>
      </c>
      <c r="C9718" s="10" t="s">
        <v>4806</v>
      </c>
      <c r="D9718" s="10" t="s">
        <v>5356</v>
      </c>
      <c r="E9718" s="11" t="s">
        <v>5357</v>
      </c>
      <c r="F9718" s="10" t="s">
        <v>5358</v>
      </c>
      <c r="G9718" s="11" t="s">
        <v>5359</v>
      </c>
      <c r="H9718" s="42">
        <v>0</v>
      </c>
      <c r="I9718" s="42">
        <v>0</v>
      </c>
      <c r="J9718" s="42">
        <v>0</v>
      </c>
      <c r="K9718" s="42">
        <v>0</v>
      </c>
      <c r="N9718" s="43"/>
    </row>
    <row r="9719" spans="1:14" x14ac:dyDescent="0.3">
      <c r="A9719" s="10" t="s">
        <v>9</v>
      </c>
      <c r="B9719" s="10" t="s">
        <v>60</v>
      </c>
      <c r="C9719" s="10" t="s">
        <v>4806</v>
      </c>
      <c r="D9719" s="10" t="s">
        <v>5356</v>
      </c>
      <c r="E9719" s="11" t="s">
        <v>5357</v>
      </c>
      <c r="F9719" s="10" t="s">
        <v>4809</v>
      </c>
      <c r="G9719" s="11" t="s">
        <v>4810</v>
      </c>
      <c r="H9719" s="42">
        <v>415784.5465</v>
      </c>
      <c r="I9719" s="42">
        <v>516.34025382557297</v>
      </c>
      <c r="J9719" s="42">
        <v>148.204249447975</v>
      </c>
      <c r="K9719" s="42">
        <v>664.54450327354698</v>
      </c>
      <c r="N9719" s="43"/>
    </row>
    <row r="9720" spans="1:14" x14ac:dyDescent="0.3">
      <c r="A9720" s="10" t="s">
        <v>9</v>
      </c>
      <c r="B9720" s="10" t="s">
        <v>297</v>
      </c>
      <c r="C9720" s="10" t="s">
        <v>4722</v>
      </c>
      <c r="D9720" s="10" t="s">
        <v>4723</v>
      </c>
      <c r="E9720" s="11" t="s">
        <v>7077</v>
      </c>
      <c r="F9720" s="10" t="s">
        <v>416</v>
      </c>
      <c r="G9720" s="11" t="s">
        <v>417</v>
      </c>
      <c r="H9720" s="42">
        <v>6471687.9533000002</v>
      </c>
      <c r="I9720" s="42">
        <v>510.73489659953998</v>
      </c>
      <c r="J9720" s="42">
        <v>213980.62707310999</v>
      </c>
      <c r="K9720" s="42">
        <v>214491.36196970899</v>
      </c>
      <c r="N9720" s="43"/>
    </row>
    <row r="9721" spans="1:14" x14ac:dyDescent="0.3">
      <c r="A9721" s="10" t="s">
        <v>9</v>
      </c>
      <c r="B9721" s="10" t="s">
        <v>297</v>
      </c>
      <c r="C9721" s="10" t="s">
        <v>4722</v>
      </c>
      <c r="D9721" s="10" t="s">
        <v>4723</v>
      </c>
      <c r="E9721" s="11" t="s">
        <v>7077</v>
      </c>
      <c r="F9721" s="10" t="s">
        <v>4725</v>
      </c>
      <c r="G9721" s="11" t="s">
        <v>4726</v>
      </c>
      <c r="H9721" s="42">
        <v>156964.50750000001</v>
      </c>
      <c r="I9721" s="42">
        <v>12.3873790143817</v>
      </c>
      <c r="J9721" s="42">
        <v>5189.8923432444099</v>
      </c>
      <c r="K9721" s="42">
        <v>5202.2797222587897</v>
      </c>
      <c r="N9721" s="43"/>
    </row>
    <row r="9722" spans="1:14" x14ac:dyDescent="0.3">
      <c r="A9722" s="10" t="s">
        <v>9</v>
      </c>
      <c r="B9722" s="10" t="s">
        <v>297</v>
      </c>
      <c r="C9722" s="10" t="s">
        <v>4722</v>
      </c>
      <c r="D9722" s="10" t="s">
        <v>4723</v>
      </c>
      <c r="E9722" s="11" t="s">
        <v>7077</v>
      </c>
      <c r="F9722" s="10" t="s">
        <v>4729</v>
      </c>
      <c r="G9722" s="11" t="s">
        <v>4730</v>
      </c>
      <c r="H9722" s="42">
        <v>0</v>
      </c>
      <c r="I9722" s="42">
        <v>0</v>
      </c>
      <c r="J9722" s="42">
        <v>0</v>
      </c>
      <c r="K9722" s="42">
        <v>0</v>
      </c>
      <c r="N9722" s="43"/>
    </row>
    <row r="9723" spans="1:14" x14ac:dyDescent="0.3">
      <c r="A9723" s="10" t="s">
        <v>9</v>
      </c>
      <c r="B9723" s="10" t="s">
        <v>297</v>
      </c>
      <c r="C9723" s="10" t="s">
        <v>4722</v>
      </c>
      <c r="D9723" s="10" t="s">
        <v>4723</v>
      </c>
      <c r="E9723" s="11" t="s">
        <v>7077</v>
      </c>
      <c r="F9723" s="10" t="s">
        <v>4731</v>
      </c>
      <c r="G9723" s="11" t="s">
        <v>4732</v>
      </c>
      <c r="H9723" s="42">
        <v>0</v>
      </c>
      <c r="I9723" s="42">
        <v>0</v>
      </c>
      <c r="J9723" s="42">
        <v>0</v>
      </c>
      <c r="K9723" s="42">
        <v>0</v>
      </c>
      <c r="N9723" s="43"/>
    </row>
    <row r="9724" spans="1:14" x14ac:dyDescent="0.3">
      <c r="A9724" s="10" t="s">
        <v>9</v>
      </c>
      <c r="B9724" s="10" t="s">
        <v>297</v>
      </c>
      <c r="C9724" s="10" t="s">
        <v>4722</v>
      </c>
      <c r="D9724" s="10" t="s">
        <v>4723</v>
      </c>
      <c r="E9724" s="11" t="s">
        <v>7077</v>
      </c>
      <c r="F9724" s="10" t="s">
        <v>4733</v>
      </c>
      <c r="G9724" s="11" t="s">
        <v>4734</v>
      </c>
      <c r="H9724" s="42">
        <v>354202.80320000002</v>
      </c>
      <c r="I9724" s="42">
        <v>27.9530986969271</v>
      </c>
      <c r="J9724" s="42">
        <v>11711.4018008739</v>
      </c>
      <c r="K9724" s="42">
        <v>11739.354899570801</v>
      </c>
      <c r="N9724" s="43"/>
    </row>
    <row r="9725" spans="1:14" x14ac:dyDescent="0.3">
      <c r="A9725" s="10" t="s">
        <v>9</v>
      </c>
      <c r="B9725" s="10" t="s">
        <v>297</v>
      </c>
      <c r="C9725" s="10" t="s">
        <v>4722</v>
      </c>
      <c r="D9725" s="10" t="s">
        <v>4723</v>
      </c>
      <c r="E9725" s="11" t="s">
        <v>7077</v>
      </c>
      <c r="F9725" s="10" t="s">
        <v>4735</v>
      </c>
      <c r="G9725" s="11" t="s">
        <v>4736</v>
      </c>
      <c r="H9725" s="42">
        <v>204466.92420000001</v>
      </c>
      <c r="I9725" s="42">
        <v>16.136191084523499</v>
      </c>
      <c r="J9725" s="42">
        <v>6760.5176576473204</v>
      </c>
      <c r="K9725" s="42">
        <v>6776.6538487318403</v>
      </c>
      <c r="N9725" s="43"/>
    </row>
    <row r="9726" spans="1:14" x14ac:dyDescent="0.3">
      <c r="A9726" s="10" t="s">
        <v>9</v>
      </c>
      <c r="B9726" s="10" t="s">
        <v>297</v>
      </c>
      <c r="C9726" s="10" t="s">
        <v>4722</v>
      </c>
      <c r="D9726" s="10" t="s">
        <v>4723</v>
      </c>
      <c r="E9726" s="11" t="s">
        <v>7077</v>
      </c>
      <c r="F9726" s="10" t="s">
        <v>5436</v>
      </c>
      <c r="G9726" s="11" t="s">
        <v>5437</v>
      </c>
      <c r="H9726" s="42">
        <v>0</v>
      </c>
      <c r="I9726" s="42">
        <v>0</v>
      </c>
      <c r="J9726" s="42">
        <v>0</v>
      </c>
      <c r="K9726" s="42">
        <v>0</v>
      </c>
      <c r="N9726" s="43"/>
    </row>
    <row r="9727" spans="1:14" x14ac:dyDescent="0.3">
      <c r="A9727" s="10" t="s">
        <v>9</v>
      </c>
      <c r="B9727" s="10" t="s">
        <v>297</v>
      </c>
      <c r="C9727" s="10" t="s">
        <v>4722</v>
      </c>
      <c r="D9727" s="10" t="s">
        <v>4723</v>
      </c>
      <c r="E9727" s="11" t="s">
        <v>7077</v>
      </c>
      <c r="F9727" s="10" t="s">
        <v>5076</v>
      </c>
      <c r="G9727" s="11" t="s">
        <v>5077</v>
      </c>
      <c r="H9727" s="42">
        <v>83645.559899999993</v>
      </c>
      <c r="I9727" s="42">
        <v>6.6011690800323501</v>
      </c>
      <c r="J9727" s="42">
        <v>2765.6663144920799</v>
      </c>
      <c r="K9727" s="42">
        <v>2772.26748357212</v>
      </c>
      <c r="N9727" s="43"/>
    </row>
    <row r="9728" spans="1:14" x14ac:dyDescent="0.3">
      <c r="A9728" s="10" t="s">
        <v>9</v>
      </c>
      <c r="B9728" s="10" t="s">
        <v>297</v>
      </c>
      <c r="C9728" s="10" t="s">
        <v>4743</v>
      </c>
      <c r="D9728" s="10" t="s">
        <v>4744</v>
      </c>
      <c r="E9728" s="11" t="s">
        <v>5147</v>
      </c>
      <c r="F9728" s="10" t="s">
        <v>416</v>
      </c>
      <c r="G9728" s="11" t="s">
        <v>417</v>
      </c>
      <c r="H9728" s="42">
        <v>30531.0399</v>
      </c>
      <c r="I9728" s="42">
        <v>14.5047254970913</v>
      </c>
      <c r="J9728" s="42">
        <v>779.74539958232594</v>
      </c>
      <c r="K9728" s="42">
        <v>794.25012507941699</v>
      </c>
      <c r="N9728" s="43"/>
    </row>
    <row r="9729" spans="1:14" x14ac:dyDescent="0.3">
      <c r="A9729" s="10" t="s">
        <v>9</v>
      </c>
      <c r="B9729" s="10" t="s">
        <v>297</v>
      </c>
      <c r="C9729" s="10" t="s">
        <v>4743</v>
      </c>
      <c r="D9729" s="10" t="s">
        <v>4744</v>
      </c>
      <c r="E9729" s="11" t="s">
        <v>5147</v>
      </c>
      <c r="F9729" s="10" t="s">
        <v>4746</v>
      </c>
      <c r="G9729" s="11" t="s">
        <v>4747</v>
      </c>
      <c r="H9729" s="42">
        <v>15265.519899999999</v>
      </c>
      <c r="I9729" s="42">
        <v>7.2523627485456501</v>
      </c>
      <c r="J9729" s="42">
        <v>389.87269979116297</v>
      </c>
      <c r="K9729" s="42">
        <v>397.12506253970901</v>
      </c>
      <c r="N9729" s="43"/>
    </row>
    <row r="9730" spans="1:14" x14ac:dyDescent="0.3">
      <c r="A9730" s="10" t="s">
        <v>9</v>
      </c>
      <c r="B9730" s="10" t="s">
        <v>297</v>
      </c>
      <c r="C9730" s="10" t="s">
        <v>4743</v>
      </c>
      <c r="D9730" s="10" t="s">
        <v>4744</v>
      </c>
      <c r="E9730" s="11" t="s">
        <v>5147</v>
      </c>
      <c r="F9730" s="10" t="s">
        <v>4838</v>
      </c>
      <c r="G9730" s="11" t="s">
        <v>4839</v>
      </c>
      <c r="H9730" s="42">
        <v>113809.001</v>
      </c>
      <c r="I9730" s="42">
        <v>24.988338975186998</v>
      </c>
      <c r="J9730" s="42">
        <v>1350.59376627651</v>
      </c>
      <c r="K9730" s="42">
        <v>1375.5821052517001</v>
      </c>
      <c r="N9730" s="43"/>
    </row>
    <row r="9731" spans="1:14" x14ac:dyDescent="0.3">
      <c r="A9731" s="10" t="s">
        <v>9</v>
      </c>
      <c r="B9731" s="10" t="s">
        <v>297</v>
      </c>
      <c r="C9731" s="10" t="s">
        <v>4743</v>
      </c>
      <c r="D9731" s="10" t="s">
        <v>4744</v>
      </c>
      <c r="E9731" s="11" t="s">
        <v>5147</v>
      </c>
      <c r="F9731" s="10" t="s">
        <v>4840</v>
      </c>
      <c r="G9731" s="11" t="s">
        <v>4841</v>
      </c>
      <c r="H9731" s="42">
        <v>36192.134400000003</v>
      </c>
      <c r="I9731" s="42">
        <v>7.9464832756341801</v>
      </c>
      <c r="J9731" s="42">
        <v>429.49916705344901</v>
      </c>
      <c r="K9731" s="42">
        <v>437.44565032908298</v>
      </c>
      <c r="N9731" s="43"/>
    </row>
    <row r="9732" spans="1:14" x14ac:dyDescent="0.3">
      <c r="A9732" s="10" t="s">
        <v>9</v>
      </c>
      <c r="B9732" s="10" t="s">
        <v>297</v>
      </c>
      <c r="C9732" s="10" t="s">
        <v>4743</v>
      </c>
      <c r="D9732" s="10" t="s">
        <v>4750</v>
      </c>
      <c r="E9732" s="11" t="s">
        <v>7078</v>
      </c>
      <c r="F9732" s="10" t="s">
        <v>416</v>
      </c>
      <c r="G9732" s="11" t="s">
        <v>417</v>
      </c>
      <c r="H9732" s="42">
        <v>65331.2601</v>
      </c>
      <c r="I9732" s="42">
        <v>13.3279840595855</v>
      </c>
      <c r="J9732" s="42">
        <v>2063.6502856379102</v>
      </c>
      <c r="K9732" s="42">
        <v>2076.9782696974999</v>
      </c>
      <c r="N9732" s="43"/>
    </row>
    <row r="9733" spans="1:14" x14ac:dyDescent="0.3">
      <c r="A9733" s="10" t="s">
        <v>9</v>
      </c>
      <c r="B9733" s="10" t="s">
        <v>297</v>
      </c>
      <c r="C9733" s="10" t="s">
        <v>4743</v>
      </c>
      <c r="D9733" s="10" t="s">
        <v>4750</v>
      </c>
      <c r="E9733" s="11" t="s">
        <v>7078</v>
      </c>
      <c r="F9733" s="10" t="s">
        <v>4746</v>
      </c>
      <c r="G9733" s="11" t="s">
        <v>4747</v>
      </c>
      <c r="H9733" s="42">
        <v>25418.619500000001</v>
      </c>
      <c r="I9733" s="42">
        <v>5.1855567119248098</v>
      </c>
      <c r="J9733" s="42">
        <v>802.91029325316094</v>
      </c>
      <c r="K9733" s="42">
        <v>808.09584996508602</v>
      </c>
      <c r="N9733" s="43"/>
    </row>
    <row r="9734" spans="1:14" x14ac:dyDescent="0.3">
      <c r="A9734" s="10" t="s">
        <v>9</v>
      </c>
      <c r="B9734" s="10" t="s">
        <v>297</v>
      </c>
      <c r="C9734" s="10" t="s">
        <v>4743</v>
      </c>
      <c r="D9734" s="10" t="s">
        <v>4750</v>
      </c>
      <c r="E9734" s="11" t="s">
        <v>7078</v>
      </c>
      <c r="F9734" s="10" t="s">
        <v>4838</v>
      </c>
      <c r="G9734" s="11" t="s">
        <v>4839</v>
      </c>
      <c r="H9734" s="42">
        <v>171800.31880000001</v>
      </c>
      <c r="I9734" s="42">
        <v>39.608826799595903</v>
      </c>
      <c r="J9734" s="42">
        <v>3513.4688914814301</v>
      </c>
      <c r="K9734" s="42">
        <v>3553.0777182810202</v>
      </c>
      <c r="N9734" s="43"/>
    </row>
    <row r="9735" spans="1:14" x14ac:dyDescent="0.3">
      <c r="A9735" s="10" t="s">
        <v>9</v>
      </c>
      <c r="B9735" s="10" t="s">
        <v>297</v>
      </c>
      <c r="C9735" s="10" t="s">
        <v>4743</v>
      </c>
      <c r="D9735" s="10" t="s">
        <v>4750</v>
      </c>
      <c r="E9735" s="11" t="s">
        <v>7078</v>
      </c>
      <c r="F9735" s="10" t="s">
        <v>4840</v>
      </c>
      <c r="G9735" s="11" t="s">
        <v>4841</v>
      </c>
      <c r="H9735" s="42">
        <v>30435.9339</v>
      </c>
      <c r="I9735" s="42">
        <v>7.0170512101791003</v>
      </c>
      <c r="J9735" s="42">
        <v>622.44184261342298</v>
      </c>
      <c r="K9735" s="42">
        <v>629.45889382360201</v>
      </c>
      <c r="N9735" s="43"/>
    </row>
    <row r="9736" spans="1:14" x14ac:dyDescent="0.3">
      <c r="A9736" s="10" t="s">
        <v>9</v>
      </c>
      <c r="B9736" s="10" t="s">
        <v>297</v>
      </c>
      <c r="C9736" s="10" t="s">
        <v>4743</v>
      </c>
      <c r="D9736" s="10" t="s">
        <v>4752</v>
      </c>
      <c r="E9736" s="11" t="s">
        <v>7079</v>
      </c>
      <c r="F9736" s="10" t="s">
        <v>416</v>
      </c>
      <c r="G9736" s="11" t="s">
        <v>417</v>
      </c>
      <c r="H9736" s="42">
        <v>29273.535199999998</v>
      </c>
      <c r="I9736" s="42" t="s">
        <v>414</v>
      </c>
      <c r="J9736" s="42">
        <v>0.26022317549956597</v>
      </c>
      <c r="K9736" s="42">
        <v>0.26022317549956597</v>
      </c>
      <c r="N9736" s="43"/>
    </row>
    <row r="9737" spans="1:14" x14ac:dyDescent="0.3">
      <c r="A9737" s="10" t="s">
        <v>9</v>
      </c>
      <c r="B9737" s="10" t="s">
        <v>297</v>
      </c>
      <c r="C9737" s="10" t="s">
        <v>4743</v>
      </c>
      <c r="D9737" s="10" t="s">
        <v>4752</v>
      </c>
      <c r="E9737" s="11" t="s">
        <v>7079</v>
      </c>
      <c r="F9737" s="10" t="s">
        <v>4746</v>
      </c>
      <c r="G9737" s="11" t="s">
        <v>4747</v>
      </c>
      <c r="H9737" s="42">
        <v>3051.3130999999998</v>
      </c>
      <c r="I9737" s="42" t="s">
        <v>414</v>
      </c>
      <c r="J9737" s="42">
        <v>2.7124239791485701E-2</v>
      </c>
      <c r="K9737" s="42">
        <v>2.7124239791485701E-2</v>
      </c>
      <c r="N9737" s="43"/>
    </row>
    <row r="9738" spans="1:14" x14ac:dyDescent="0.3">
      <c r="A9738" s="10" t="s">
        <v>9</v>
      </c>
      <c r="B9738" s="10" t="s">
        <v>297</v>
      </c>
      <c r="C9738" s="10" t="s">
        <v>4743</v>
      </c>
      <c r="D9738" s="10" t="s">
        <v>4752</v>
      </c>
      <c r="E9738" s="11" t="s">
        <v>7079</v>
      </c>
      <c r="F9738" s="10" t="s">
        <v>4748</v>
      </c>
      <c r="G9738" s="11" t="s">
        <v>4749</v>
      </c>
      <c r="H9738" s="42">
        <v>31371.312999999998</v>
      </c>
      <c r="I9738" s="42" t="s">
        <v>414</v>
      </c>
      <c r="J9738" s="42">
        <v>0.27887109035621199</v>
      </c>
      <c r="K9738" s="42">
        <v>0.27887109035621199</v>
      </c>
      <c r="N9738" s="43"/>
    </row>
    <row r="9739" spans="1:14" x14ac:dyDescent="0.3">
      <c r="A9739" s="10" t="s">
        <v>9</v>
      </c>
      <c r="B9739" s="10" t="s">
        <v>297</v>
      </c>
      <c r="C9739" s="10" t="s">
        <v>4743</v>
      </c>
      <c r="D9739" s="10" t="s">
        <v>4752</v>
      </c>
      <c r="E9739" s="11" t="s">
        <v>7079</v>
      </c>
      <c r="F9739" s="10" t="s">
        <v>4760</v>
      </c>
      <c r="G9739" s="11" t="s">
        <v>4761</v>
      </c>
      <c r="H9739" s="42">
        <v>14875.1515</v>
      </c>
      <c r="I9739" s="42" t="s">
        <v>414</v>
      </c>
      <c r="J9739" s="42">
        <v>0.132230668983493</v>
      </c>
      <c r="K9739" s="42">
        <v>0.132230668983493</v>
      </c>
      <c r="N9739" s="43"/>
    </row>
    <row r="9740" spans="1:14" x14ac:dyDescent="0.3">
      <c r="A9740" s="10" t="s">
        <v>9</v>
      </c>
      <c r="B9740" s="10" t="s">
        <v>297</v>
      </c>
      <c r="C9740" s="10" t="s">
        <v>4743</v>
      </c>
      <c r="D9740" s="10" t="s">
        <v>4756</v>
      </c>
      <c r="E9740" s="11" t="s">
        <v>7080</v>
      </c>
      <c r="F9740" s="10" t="s">
        <v>13</v>
      </c>
      <c r="G9740" s="11" t="s">
        <v>415</v>
      </c>
      <c r="H9740" s="42">
        <v>0</v>
      </c>
      <c r="I9740" s="42" t="s">
        <v>414</v>
      </c>
      <c r="J9740" s="42">
        <v>0</v>
      </c>
      <c r="K9740" s="42">
        <v>0</v>
      </c>
      <c r="N9740" s="43"/>
    </row>
    <row r="9741" spans="1:14" x14ac:dyDescent="0.3">
      <c r="A9741" s="10" t="s">
        <v>9</v>
      </c>
      <c r="B9741" s="10" t="s">
        <v>297</v>
      </c>
      <c r="C9741" s="10" t="s">
        <v>4743</v>
      </c>
      <c r="D9741" s="10" t="s">
        <v>4756</v>
      </c>
      <c r="E9741" s="11" t="s">
        <v>7080</v>
      </c>
      <c r="F9741" s="10" t="s">
        <v>416</v>
      </c>
      <c r="G9741" s="11" t="s">
        <v>417</v>
      </c>
      <c r="H9741" s="42">
        <v>47705.969499999999</v>
      </c>
      <c r="I9741" s="42" t="s">
        <v>414</v>
      </c>
      <c r="J9741" s="42">
        <v>67.534619356526306</v>
      </c>
      <c r="K9741" s="42">
        <v>67.534619356526306</v>
      </c>
      <c r="N9741" s="43"/>
    </row>
    <row r="9742" spans="1:14" x14ac:dyDescent="0.3">
      <c r="A9742" s="10" t="s">
        <v>9</v>
      </c>
      <c r="B9742" s="10" t="s">
        <v>297</v>
      </c>
      <c r="C9742" s="10" t="s">
        <v>4743</v>
      </c>
      <c r="D9742" s="10" t="s">
        <v>4756</v>
      </c>
      <c r="E9742" s="11" t="s">
        <v>7080</v>
      </c>
      <c r="F9742" s="10" t="s">
        <v>4746</v>
      </c>
      <c r="G9742" s="11" t="s">
        <v>4747</v>
      </c>
      <c r="H9742" s="42">
        <v>9486.9825999999994</v>
      </c>
      <c r="I9742" s="42" t="s">
        <v>414</v>
      </c>
      <c r="J9742" s="42">
        <v>13.430179985672901</v>
      </c>
      <c r="K9742" s="42">
        <v>13.430179985672901</v>
      </c>
      <c r="N9742" s="43"/>
    </row>
    <row r="9743" spans="1:14" x14ac:dyDescent="0.3">
      <c r="A9743" s="10" t="s">
        <v>9</v>
      </c>
      <c r="B9743" s="10" t="s">
        <v>297</v>
      </c>
      <c r="C9743" s="10" t="s">
        <v>4743</v>
      </c>
      <c r="D9743" s="10" t="s">
        <v>4756</v>
      </c>
      <c r="E9743" s="11" t="s">
        <v>7080</v>
      </c>
      <c r="F9743" s="10" t="s">
        <v>4748</v>
      </c>
      <c r="G9743" s="11" t="s">
        <v>4749</v>
      </c>
      <c r="H9743" s="42">
        <v>33366.563699999999</v>
      </c>
      <c r="I9743" s="42" t="s">
        <v>414</v>
      </c>
      <c r="J9743" s="42">
        <v>3.6928293102575802</v>
      </c>
      <c r="K9743" s="42">
        <v>3.6928293102575802</v>
      </c>
      <c r="N9743" s="43"/>
    </row>
    <row r="9744" spans="1:14" x14ac:dyDescent="0.3">
      <c r="A9744" s="10" t="s">
        <v>9</v>
      </c>
      <c r="B9744" s="10" t="s">
        <v>297</v>
      </c>
      <c r="C9744" s="10" t="s">
        <v>4743</v>
      </c>
      <c r="D9744" s="10" t="s">
        <v>4756</v>
      </c>
      <c r="E9744" s="11" t="s">
        <v>7080</v>
      </c>
      <c r="F9744" s="10" t="s">
        <v>4760</v>
      </c>
      <c r="G9744" s="11" t="s">
        <v>4761</v>
      </c>
      <c r="H9744" s="42">
        <v>62965.934699999998</v>
      </c>
      <c r="I9744" s="42" t="s">
        <v>414</v>
      </c>
      <c r="J9744" s="42">
        <v>6.9687262790344597</v>
      </c>
      <c r="K9744" s="42">
        <v>6.9687262790344597</v>
      </c>
      <c r="N9744" s="43"/>
    </row>
    <row r="9745" spans="1:14" x14ac:dyDescent="0.3">
      <c r="A9745" s="10" t="s">
        <v>9</v>
      </c>
      <c r="B9745" s="10" t="s">
        <v>297</v>
      </c>
      <c r="C9745" s="10" t="s">
        <v>4743</v>
      </c>
      <c r="D9745" s="10" t="s">
        <v>4756</v>
      </c>
      <c r="E9745" s="11" t="s">
        <v>7080</v>
      </c>
      <c r="F9745" s="10" t="s">
        <v>4754</v>
      </c>
      <c r="G9745" s="11" t="s">
        <v>4755</v>
      </c>
      <c r="H9745" s="42">
        <v>5421.1328999999996</v>
      </c>
      <c r="I9745" s="42" t="s">
        <v>414</v>
      </c>
      <c r="J9745" s="42">
        <v>7.6743885632416298</v>
      </c>
      <c r="K9745" s="42">
        <v>7.6743885632416298</v>
      </c>
      <c r="N9745" s="43"/>
    </row>
    <row r="9746" spans="1:14" x14ac:dyDescent="0.3">
      <c r="A9746" s="10" t="s">
        <v>9</v>
      </c>
      <c r="B9746" s="10" t="s">
        <v>297</v>
      </c>
      <c r="C9746" s="10" t="s">
        <v>4743</v>
      </c>
      <c r="D9746" s="10" t="s">
        <v>4758</v>
      </c>
      <c r="E9746" s="11" t="s">
        <v>7081</v>
      </c>
      <c r="F9746" s="10" t="s">
        <v>416</v>
      </c>
      <c r="G9746" s="11" t="s">
        <v>417</v>
      </c>
      <c r="H9746" s="42">
        <v>48666.475200000001</v>
      </c>
      <c r="I9746" s="42">
        <v>1.5501617464649</v>
      </c>
      <c r="J9746" s="42">
        <v>964.77770468214999</v>
      </c>
      <c r="K9746" s="42">
        <v>966.32786642861504</v>
      </c>
      <c r="N9746" s="43"/>
    </row>
    <row r="9747" spans="1:14" x14ac:dyDescent="0.3">
      <c r="A9747" s="10" t="s">
        <v>9</v>
      </c>
      <c r="B9747" s="10" t="s">
        <v>297</v>
      </c>
      <c r="C9747" s="10" t="s">
        <v>4743</v>
      </c>
      <c r="D9747" s="10" t="s">
        <v>4758</v>
      </c>
      <c r="E9747" s="11" t="s">
        <v>7081</v>
      </c>
      <c r="F9747" s="10" t="s">
        <v>4746</v>
      </c>
      <c r="G9747" s="11" t="s">
        <v>4747</v>
      </c>
      <c r="H9747" s="42">
        <v>12731.816199999999</v>
      </c>
      <c r="I9747" s="42">
        <v>0.40554353758372602</v>
      </c>
      <c r="J9747" s="42">
        <v>252.399057215135</v>
      </c>
      <c r="K9747" s="42">
        <v>252.80460075271799</v>
      </c>
      <c r="N9747" s="43"/>
    </row>
    <row r="9748" spans="1:14" x14ac:dyDescent="0.3">
      <c r="A9748" s="10" t="s">
        <v>9</v>
      </c>
      <c r="B9748" s="10" t="s">
        <v>297</v>
      </c>
      <c r="C9748" s="10" t="s">
        <v>4743</v>
      </c>
      <c r="D9748" s="10" t="s">
        <v>4758</v>
      </c>
      <c r="E9748" s="11" t="s">
        <v>7081</v>
      </c>
      <c r="F9748" s="10" t="s">
        <v>4748</v>
      </c>
      <c r="G9748" s="11" t="s">
        <v>4749</v>
      </c>
      <c r="H9748" s="42">
        <v>36741.017699999997</v>
      </c>
      <c r="I9748" s="42">
        <v>1.2659022575043399</v>
      </c>
      <c r="J9748" s="42">
        <v>155.23451649714701</v>
      </c>
      <c r="K9748" s="42">
        <v>156.50041875465101</v>
      </c>
      <c r="N9748" s="43"/>
    </row>
    <row r="9749" spans="1:14" x14ac:dyDescent="0.3">
      <c r="A9749" s="10" t="s">
        <v>9</v>
      </c>
      <c r="B9749" s="10" t="s">
        <v>297</v>
      </c>
      <c r="C9749" s="10" t="s">
        <v>4743</v>
      </c>
      <c r="D9749" s="10" t="s">
        <v>4758</v>
      </c>
      <c r="E9749" s="11" t="s">
        <v>7081</v>
      </c>
      <c r="F9749" s="10" t="s">
        <v>4760</v>
      </c>
      <c r="G9749" s="11" t="s">
        <v>4761</v>
      </c>
      <c r="H9749" s="42">
        <v>12870.3565</v>
      </c>
      <c r="I9749" s="42">
        <v>0.44344480277846698</v>
      </c>
      <c r="J9749" s="42">
        <v>54.378558174150299</v>
      </c>
      <c r="K9749" s="42">
        <v>54.8220029769288</v>
      </c>
      <c r="N9749" s="43"/>
    </row>
    <row r="9750" spans="1:14" x14ac:dyDescent="0.3">
      <c r="A9750" s="10" t="s">
        <v>9</v>
      </c>
      <c r="B9750" s="10" t="s">
        <v>297</v>
      </c>
      <c r="C9750" s="10" t="s">
        <v>4743</v>
      </c>
      <c r="D9750" s="10" t="s">
        <v>4758</v>
      </c>
      <c r="E9750" s="11" t="s">
        <v>7081</v>
      </c>
      <c r="F9750" s="10" t="s">
        <v>4754</v>
      </c>
      <c r="G9750" s="11" t="s">
        <v>4755</v>
      </c>
      <c r="H9750" s="42">
        <v>1903.8230000000001</v>
      </c>
      <c r="I9750" s="42">
        <v>6.0642024311585198E-2</v>
      </c>
      <c r="J9750" s="42">
        <v>37.741915097590201</v>
      </c>
      <c r="K9750" s="42">
        <v>37.802557121901799</v>
      </c>
      <c r="N9750" s="43"/>
    </row>
    <row r="9751" spans="1:14" x14ac:dyDescent="0.3">
      <c r="A9751" s="10" t="s">
        <v>9</v>
      </c>
      <c r="B9751" s="10" t="s">
        <v>297</v>
      </c>
      <c r="C9751" s="10" t="s">
        <v>4743</v>
      </c>
      <c r="D9751" s="10" t="s">
        <v>4762</v>
      </c>
      <c r="E9751" s="11" t="s">
        <v>5364</v>
      </c>
      <c r="F9751" s="10" t="s">
        <v>13</v>
      </c>
      <c r="G9751" s="11" t="s">
        <v>415</v>
      </c>
      <c r="H9751" s="42">
        <v>0</v>
      </c>
      <c r="I9751" s="42">
        <v>0</v>
      </c>
      <c r="J9751" s="42">
        <v>0</v>
      </c>
      <c r="K9751" s="42">
        <v>0</v>
      </c>
      <c r="N9751" s="43"/>
    </row>
    <row r="9752" spans="1:14" x14ac:dyDescent="0.3">
      <c r="A9752" s="10" t="s">
        <v>9</v>
      </c>
      <c r="B9752" s="10" t="s">
        <v>297</v>
      </c>
      <c r="C9752" s="10" t="s">
        <v>4743</v>
      </c>
      <c r="D9752" s="10" t="s">
        <v>4762</v>
      </c>
      <c r="E9752" s="11" t="s">
        <v>5364</v>
      </c>
      <c r="F9752" s="10" t="s">
        <v>416</v>
      </c>
      <c r="G9752" s="11" t="s">
        <v>417</v>
      </c>
      <c r="H9752" s="42">
        <v>40444.256000000001</v>
      </c>
      <c r="I9752" s="42">
        <v>4.0783876044483298</v>
      </c>
      <c r="J9752" s="42">
        <v>4653.4453262949501</v>
      </c>
      <c r="K9752" s="42">
        <v>4657.5237138993998</v>
      </c>
      <c r="N9752" s="43"/>
    </row>
    <row r="9753" spans="1:14" x14ac:dyDescent="0.3">
      <c r="A9753" s="10" t="s">
        <v>9</v>
      </c>
      <c r="B9753" s="10" t="s">
        <v>297</v>
      </c>
      <c r="C9753" s="10" t="s">
        <v>4743</v>
      </c>
      <c r="D9753" s="10" t="s">
        <v>4762</v>
      </c>
      <c r="E9753" s="11" t="s">
        <v>5364</v>
      </c>
      <c r="F9753" s="10" t="s">
        <v>4746</v>
      </c>
      <c r="G9753" s="11" t="s">
        <v>4747</v>
      </c>
      <c r="H9753" s="42">
        <v>46682.997499999998</v>
      </c>
      <c r="I9753" s="42">
        <v>4.7075005859855699</v>
      </c>
      <c r="J9753" s="42">
        <v>5371.2640202447001</v>
      </c>
      <c r="K9753" s="42">
        <v>5375.9715208306898</v>
      </c>
      <c r="N9753" s="43"/>
    </row>
    <row r="9754" spans="1:14" x14ac:dyDescent="0.3">
      <c r="A9754" s="10" t="s">
        <v>9</v>
      </c>
      <c r="B9754" s="10" t="s">
        <v>297</v>
      </c>
      <c r="C9754" s="10" t="s">
        <v>4743</v>
      </c>
      <c r="D9754" s="10" t="s">
        <v>4762</v>
      </c>
      <c r="E9754" s="11" t="s">
        <v>5364</v>
      </c>
      <c r="F9754" s="10" t="s">
        <v>4748</v>
      </c>
      <c r="G9754" s="11" t="s">
        <v>4749</v>
      </c>
      <c r="H9754" s="42">
        <v>78922.271299999993</v>
      </c>
      <c r="I9754" s="42">
        <v>12.0948881001676</v>
      </c>
      <c r="J9754" s="42">
        <v>664.61474169377902</v>
      </c>
      <c r="K9754" s="42">
        <v>676.70962979394699</v>
      </c>
      <c r="N9754" s="43"/>
    </row>
    <row r="9755" spans="1:14" x14ac:dyDescent="0.3">
      <c r="A9755" s="10" t="s">
        <v>9</v>
      </c>
      <c r="B9755" s="10" t="s">
        <v>297</v>
      </c>
      <c r="C9755" s="10" t="s">
        <v>4743</v>
      </c>
      <c r="D9755" s="10" t="s">
        <v>4762</v>
      </c>
      <c r="E9755" s="11" t="s">
        <v>5364</v>
      </c>
      <c r="F9755" s="10" t="s">
        <v>4760</v>
      </c>
      <c r="G9755" s="11" t="s">
        <v>4761</v>
      </c>
      <c r="H9755" s="42">
        <v>20114.702799999999</v>
      </c>
      <c r="I9755" s="42">
        <v>3.08259094942325</v>
      </c>
      <c r="J9755" s="42">
        <v>169.38853593611401</v>
      </c>
      <c r="K9755" s="42">
        <v>172.47112688553699</v>
      </c>
      <c r="N9755" s="43"/>
    </row>
    <row r="9756" spans="1:14" x14ac:dyDescent="0.3">
      <c r="A9756" s="10" t="s">
        <v>9</v>
      </c>
      <c r="B9756" s="10" t="s">
        <v>297</v>
      </c>
      <c r="C9756" s="10" t="s">
        <v>4743</v>
      </c>
      <c r="D9756" s="10" t="s">
        <v>4766</v>
      </c>
      <c r="E9756" s="11" t="s">
        <v>4826</v>
      </c>
      <c r="F9756" s="10" t="s">
        <v>416</v>
      </c>
      <c r="G9756" s="11" t="s">
        <v>417</v>
      </c>
      <c r="H9756" s="42">
        <v>39792.0815</v>
      </c>
      <c r="I9756" s="42">
        <v>6.7198698094388201</v>
      </c>
      <c r="J9756" s="42">
        <v>770.77782942733597</v>
      </c>
      <c r="K9756" s="42">
        <v>777.497699236774</v>
      </c>
      <c r="N9756" s="43"/>
    </row>
    <row r="9757" spans="1:14" x14ac:dyDescent="0.3">
      <c r="A9757" s="10" t="s">
        <v>9</v>
      </c>
      <c r="B9757" s="10" t="s">
        <v>297</v>
      </c>
      <c r="C9757" s="10" t="s">
        <v>4743</v>
      </c>
      <c r="D9757" s="10" t="s">
        <v>4766</v>
      </c>
      <c r="E9757" s="11" t="s">
        <v>4826</v>
      </c>
      <c r="F9757" s="10" t="s">
        <v>4746</v>
      </c>
      <c r="G9757" s="11" t="s">
        <v>4747</v>
      </c>
      <c r="H9757" s="42">
        <v>12618.278399999999</v>
      </c>
      <c r="I9757" s="42">
        <v>2.1309060843088901</v>
      </c>
      <c r="J9757" s="42">
        <v>244.41770643682599</v>
      </c>
      <c r="K9757" s="42">
        <v>246.548612521135</v>
      </c>
      <c r="N9757" s="43"/>
    </row>
    <row r="9758" spans="1:14" x14ac:dyDescent="0.3">
      <c r="A9758" s="10" t="s">
        <v>9</v>
      </c>
      <c r="B9758" s="10" t="s">
        <v>297</v>
      </c>
      <c r="C9758" s="10" t="s">
        <v>4743</v>
      </c>
      <c r="D9758" s="10" t="s">
        <v>4766</v>
      </c>
      <c r="E9758" s="11" t="s">
        <v>4826</v>
      </c>
      <c r="F9758" s="10" t="s">
        <v>4748</v>
      </c>
      <c r="G9758" s="11" t="s">
        <v>4749</v>
      </c>
      <c r="H9758" s="42">
        <v>20980.907500000001</v>
      </c>
      <c r="I9758" s="42">
        <v>4.0319218856632899</v>
      </c>
      <c r="J9758" s="42">
        <v>0</v>
      </c>
      <c r="K9758" s="42">
        <v>4.0319218856632899</v>
      </c>
      <c r="N9758" s="43"/>
    </row>
    <row r="9759" spans="1:14" x14ac:dyDescent="0.3">
      <c r="A9759" s="10" t="s">
        <v>9</v>
      </c>
      <c r="B9759" s="10" t="s">
        <v>297</v>
      </c>
      <c r="C9759" s="10" t="s">
        <v>4743</v>
      </c>
      <c r="D9759" s="10" t="s">
        <v>4768</v>
      </c>
      <c r="E9759" s="11" t="s">
        <v>4757</v>
      </c>
      <c r="F9759" s="10" t="s">
        <v>13</v>
      </c>
      <c r="G9759" s="11" t="s">
        <v>415</v>
      </c>
      <c r="H9759" s="42">
        <v>0</v>
      </c>
      <c r="I9759" s="42" t="s">
        <v>414</v>
      </c>
      <c r="J9759" s="42">
        <v>0</v>
      </c>
      <c r="K9759" s="42">
        <v>0</v>
      </c>
      <c r="N9759" s="43"/>
    </row>
    <row r="9760" spans="1:14" x14ac:dyDescent="0.3">
      <c r="A9760" s="10" t="s">
        <v>9</v>
      </c>
      <c r="B9760" s="10" t="s">
        <v>297</v>
      </c>
      <c r="C9760" s="10" t="s">
        <v>4743</v>
      </c>
      <c r="D9760" s="10" t="s">
        <v>4768</v>
      </c>
      <c r="E9760" s="11" t="s">
        <v>4757</v>
      </c>
      <c r="F9760" s="10" t="s">
        <v>416</v>
      </c>
      <c r="G9760" s="11" t="s">
        <v>417</v>
      </c>
      <c r="H9760" s="42">
        <v>32364.4218</v>
      </c>
      <c r="I9760" s="42" t="s">
        <v>414</v>
      </c>
      <c r="J9760" s="42">
        <v>3.8439125826477598</v>
      </c>
      <c r="K9760" s="42">
        <v>3.8439125826477598</v>
      </c>
      <c r="N9760" s="43"/>
    </row>
    <row r="9761" spans="1:14" x14ac:dyDescent="0.3">
      <c r="A9761" s="10" t="s">
        <v>9</v>
      </c>
      <c r="B9761" s="10" t="s">
        <v>297</v>
      </c>
      <c r="C9761" s="10" t="s">
        <v>4743</v>
      </c>
      <c r="D9761" s="10" t="s">
        <v>4768</v>
      </c>
      <c r="E9761" s="11" t="s">
        <v>4757</v>
      </c>
      <c r="F9761" s="10" t="s">
        <v>4746</v>
      </c>
      <c r="G9761" s="11" t="s">
        <v>4747</v>
      </c>
      <c r="H9761" s="42">
        <v>6332.1695</v>
      </c>
      <c r="I9761" s="42" t="s">
        <v>414</v>
      </c>
      <c r="J9761" s="42">
        <v>0.75206985312673502</v>
      </c>
      <c r="K9761" s="42">
        <v>0.75206985312673502</v>
      </c>
      <c r="N9761" s="43"/>
    </row>
    <row r="9762" spans="1:14" x14ac:dyDescent="0.3">
      <c r="A9762" s="10" t="s">
        <v>9</v>
      </c>
      <c r="B9762" s="10" t="s">
        <v>297</v>
      </c>
      <c r="C9762" s="10" t="s">
        <v>4743</v>
      </c>
      <c r="D9762" s="10" t="s">
        <v>4768</v>
      </c>
      <c r="E9762" s="11" t="s">
        <v>4757</v>
      </c>
      <c r="F9762" s="10" t="s">
        <v>4754</v>
      </c>
      <c r="G9762" s="11" t="s">
        <v>4755</v>
      </c>
      <c r="H9762" s="42">
        <v>10846.7718</v>
      </c>
      <c r="I9762" s="42" t="s">
        <v>414</v>
      </c>
      <c r="J9762" s="42">
        <v>1.2882678039670901</v>
      </c>
      <c r="K9762" s="42">
        <v>1.2882678039670901</v>
      </c>
      <c r="N9762" s="43"/>
    </row>
    <row r="9763" spans="1:14" x14ac:dyDescent="0.3">
      <c r="A9763" s="10" t="s">
        <v>9</v>
      </c>
      <c r="B9763" s="10" t="s">
        <v>297</v>
      </c>
      <c r="C9763" s="10" t="s">
        <v>4743</v>
      </c>
      <c r="D9763" s="10" t="s">
        <v>4770</v>
      </c>
      <c r="E9763" s="11" t="s">
        <v>7082</v>
      </c>
      <c r="F9763" s="10" t="s">
        <v>416</v>
      </c>
      <c r="G9763" s="11" t="s">
        <v>417</v>
      </c>
      <c r="H9763" s="42">
        <v>49515.257700000002</v>
      </c>
      <c r="I9763" s="42">
        <v>0.92461068776865996</v>
      </c>
      <c r="J9763" s="42">
        <v>730.67040836264198</v>
      </c>
      <c r="K9763" s="42">
        <v>731.59501905040997</v>
      </c>
      <c r="N9763" s="43"/>
    </row>
    <row r="9764" spans="1:14" x14ac:dyDescent="0.3">
      <c r="A9764" s="10" t="s">
        <v>9</v>
      </c>
      <c r="B9764" s="10" t="s">
        <v>297</v>
      </c>
      <c r="C9764" s="10" t="s">
        <v>4743</v>
      </c>
      <c r="D9764" s="10" t="s">
        <v>4770</v>
      </c>
      <c r="E9764" s="11" t="s">
        <v>7082</v>
      </c>
      <c r="F9764" s="10" t="s">
        <v>4746</v>
      </c>
      <c r="G9764" s="11" t="s">
        <v>4747</v>
      </c>
      <c r="H9764" s="42">
        <v>0</v>
      </c>
      <c r="I9764" s="42">
        <v>0</v>
      </c>
      <c r="J9764" s="42">
        <v>0</v>
      </c>
      <c r="K9764" s="42">
        <v>0</v>
      </c>
      <c r="N9764" s="43"/>
    </row>
    <row r="9765" spans="1:14" x14ac:dyDescent="0.3">
      <c r="A9765" s="10" t="s">
        <v>9</v>
      </c>
      <c r="B9765" s="10" t="s">
        <v>297</v>
      </c>
      <c r="C9765" s="10" t="s">
        <v>4743</v>
      </c>
      <c r="D9765" s="10" t="s">
        <v>4770</v>
      </c>
      <c r="E9765" s="11" t="s">
        <v>7082</v>
      </c>
      <c r="F9765" s="10" t="s">
        <v>4748</v>
      </c>
      <c r="G9765" s="11" t="s">
        <v>4749</v>
      </c>
      <c r="H9765" s="42">
        <v>23849.953399999999</v>
      </c>
      <c r="I9765" s="42">
        <v>0.445356096131301</v>
      </c>
      <c r="J9765" s="42">
        <v>351.94111957796002</v>
      </c>
      <c r="K9765" s="42">
        <v>352.386475674091</v>
      </c>
      <c r="N9765" s="43"/>
    </row>
    <row r="9766" spans="1:14" x14ac:dyDescent="0.3">
      <c r="A9766" s="10" t="s">
        <v>9</v>
      </c>
      <c r="B9766" s="10" t="s">
        <v>297</v>
      </c>
      <c r="C9766" s="10" t="s">
        <v>4743</v>
      </c>
      <c r="D9766" s="10" t="s">
        <v>4770</v>
      </c>
      <c r="E9766" s="11" t="s">
        <v>7082</v>
      </c>
      <c r="F9766" s="10" t="s">
        <v>4760</v>
      </c>
      <c r="G9766" s="11" t="s">
        <v>4761</v>
      </c>
      <c r="H9766" s="42">
        <v>8012.5828000000001</v>
      </c>
      <c r="I9766" s="42">
        <v>0.14962094568190701</v>
      </c>
      <c r="J9766" s="42">
        <v>118.23743649863199</v>
      </c>
      <c r="K9766" s="42">
        <v>118.387057444314</v>
      </c>
      <c r="N9766" s="43"/>
    </row>
    <row r="9767" spans="1:14" x14ac:dyDescent="0.3">
      <c r="A9767" s="10" t="s">
        <v>9</v>
      </c>
      <c r="B9767" s="10" t="s">
        <v>297</v>
      </c>
      <c r="C9767" s="10" t="s">
        <v>4779</v>
      </c>
      <c r="D9767" s="10" t="s">
        <v>7083</v>
      </c>
      <c r="E9767" s="11" t="s">
        <v>7084</v>
      </c>
      <c r="F9767" s="10" t="s">
        <v>416</v>
      </c>
      <c r="G9767" s="11" t="s">
        <v>417</v>
      </c>
      <c r="H9767" s="42">
        <v>1288953.6497</v>
      </c>
      <c r="I9767" s="42">
        <v>4.8977483096729104</v>
      </c>
      <c r="J9767" s="42">
        <v>402796.97620817798</v>
      </c>
      <c r="K9767" s="42">
        <v>402801.87395648798</v>
      </c>
      <c r="N9767" s="43"/>
    </row>
    <row r="9768" spans="1:14" x14ac:dyDescent="0.3">
      <c r="A9768" s="10" t="s">
        <v>9</v>
      </c>
      <c r="B9768" s="10" t="s">
        <v>297</v>
      </c>
      <c r="C9768" s="10" t="s">
        <v>4779</v>
      </c>
      <c r="D9768" s="10" t="s">
        <v>7083</v>
      </c>
      <c r="E9768" s="11" t="s">
        <v>7084</v>
      </c>
      <c r="F9768" s="10" t="s">
        <v>4782</v>
      </c>
      <c r="G9768" s="11" t="s">
        <v>4783</v>
      </c>
      <c r="H9768" s="42">
        <v>0</v>
      </c>
      <c r="I9768" s="42">
        <v>0</v>
      </c>
      <c r="J9768" s="42">
        <v>0</v>
      </c>
      <c r="K9768" s="42">
        <v>0</v>
      </c>
      <c r="N9768" s="43"/>
    </row>
    <row r="9769" spans="1:14" x14ac:dyDescent="0.3">
      <c r="A9769" s="10" t="s">
        <v>9</v>
      </c>
      <c r="B9769" s="10" t="s">
        <v>297</v>
      </c>
      <c r="C9769" s="10" t="s">
        <v>4779</v>
      </c>
      <c r="D9769" s="10" t="s">
        <v>7083</v>
      </c>
      <c r="E9769" s="11" t="s">
        <v>7084</v>
      </c>
      <c r="F9769" s="10" t="s">
        <v>4784</v>
      </c>
      <c r="G9769" s="11" t="s">
        <v>4785</v>
      </c>
      <c r="H9769" s="42">
        <v>0</v>
      </c>
      <c r="I9769" s="42">
        <v>0</v>
      </c>
      <c r="J9769" s="42">
        <v>0</v>
      </c>
      <c r="K9769" s="42">
        <v>0</v>
      </c>
      <c r="N9769" s="43"/>
    </row>
    <row r="9770" spans="1:14" x14ac:dyDescent="0.3">
      <c r="A9770" s="10" t="s">
        <v>9</v>
      </c>
      <c r="B9770" s="10" t="s">
        <v>297</v>
      </c>
      <c r="C9770" s="10" t="s">
        <v>4779</v>
      </c>
      <c r="D9770" s="10" t="s">
        <v>7083</v>
      </c>
      <c r="E9770" s="11" t="s">
        <v>7084</v>
      </c>
      <c r="F9770" s="10" t="s">
        <v>4731</v>
      </c>
      <c r="G9770" s="11" t="s">
        <v>4732</v>
      </c>
      <c r="H9770" s="42">
        <v>0</v>
      </c>
      <c r="I9770" s="42">
        <v>0</v>
      </c>
      <c r="J9770" s="42">
        <v>0</v>
      </c>
      <c r="K9770" s="42">
        <v>0</v>
      </c>
      <c r="N9770" s="43"/>
    </row>
    <row r="9771" spans="1:14" x14ac:dyDescent="0.3">
      <c r="A9771" s="10" t="s">
        <v>9</v>
      </c>
      <c r="B9771" s="10" t="s">
        <v>297</v>
      </c>
      <c r="C9771" s="10" t="s">
        <v>4779</v>
      </c>
      <c r="D9771" s="10" t="s">
        <v>7083</v>
      </c>
      <c r="E9771" s="11" t="s">
        <v>7084</v>
      </c>
      <c r="F9771" s="10" t="s">
        <v>4786</v>
      </c>
      <c r="G9771" s="11" t="s">
        <v>4787</v>
      </c>
      <c r="H9771" s="42">
        <v>123727.4794</v>
      </c>
      <c r="I9771" s="42">
        <v>0.47013797060951601</v>
      </c>
      <c r="J9771" s="42">
        <v>38664.737546468401</v>
      </c>
      <c r="K9771" s="42">
        <v>38665.207684439003</v>
      </c>
      <c r="N9771" s="43"/>
    </row>
    <row r="9772" spans="1:14" x14ac:dyDescent="0.3">
      <c r="A9772" s="10" t="s">
        <v>9</v>
      </c>
      <c r="B9772" s="10" t="s">
        <v>297</v>
      </c>
      <c r="C9772" s="10" t="s">
        <v>4779</v>
      </c>
      <c r="D9772" s="10" t="s">
        <v>7083</v>
      </c>
      <c r="E9772" s="11" t="s">
        <v>7084</v>
      </c>
      <c r="F9772" s="10" t="s">
        <v>4739</v>
      </c>
      <c r="G9772" s="11" t="s">
        <v>4740</v>
      </c>
      <c r="H9772" s="42">
        <v>104791.13959999999</v>
      </c>
      <c r="I9772" s="42">
        <v>0.398183927546718</v>
      </c>
      <c r="J9772" s="42">
        <v>32747.146617100399</v>
      </c>
      <c r="K9772" s="42">
        <v>32747.5448010279</v>
      </c>
      <c r="N9772" s="43"/>
    </row>
    <row r="9773" spans="1:14" x14ac:dyDescent="0.3">
      <c r="A9773" s="10" t="s">
        <v>9</v>
      </c>
      <c r="B9773" s="10" t="s">
        <v>297</v>
      </c>
      <c r="C9773" s="10" t="s">
        <v>4779</v>
      </c>
      <c r="D9773" s="10" t="s">
        <v>7083</v>
      </c>
      <c r="E9773" s="11" t="s">
        <v>7084</v>
      </c>
      <c r="F9773" s="10" t="s">
        <v>4788</v>
      </c>
      <c r="G9773" s="11" t="s">
        <v>4789</v>
      </c>
      <c r="H9773" s="42">
        <v>0</v>
      </c>
      <c r="I9773" s="42">
        <v>0</v>
      </c>
      <c r="J9773" s="42">
        <v>0</v>
      </c>
      <c r="K9773" s="42">
        <v>0</v>
      </c>
      <c r="N9773" s="43"/>
    </row>
    <row r="9774" spans="1:14" x14ac:dyDescent="0.3">
      <c r="A9774" s="10" t="s">
        <v>9</v>
      </c>
      <c r="B9774" s="10" t="s">
        <v>297</v>
      </c>
      <c r="C9774" s="10" t="s">
        <v>4779</v>
      </c>
      <c r="D9774" s="10" t="s">
        <v>7083</v>
      </c>
      <c r="E9774" s="11" t="s">
        <v>7084</v>
      </c>
      <c r="F9774" s="10" t="s">
        <v>4741</v>
      </c>
      <c r="G9774" s="11" t="s">
        <v>4742</v>
      </c>
      <c r="H9774" s="42">
        <v>29422.998200000002</v>
      </c>
      <c r="I9774" s="42">
        <v>0.111801102766897</v>
      </c>
      <c r="J9774" s="42">
        <v>9194.6631970260205</v>
      </c>
      <c r="K9774" s="42">
        <v>9194.7749981287907</v>
      </c>
      <c r="N9774" s="43"/>
    </row>
    <row r="9775" spans="1:14" x14ac:dyDescent="0.3">
      <c r="A9775" s="10" t="s">
        <v>9</v>
      </c>
      <c r="B9775" s="10" t="s">
        <v>297</v>
      </c>
      <c r="C9775" s="10" t="s">
        <v>4779</v>
      </c>
      <c r="D9775" s="10" t="s">
        <v>7085</v>
      </c>
      <c r="E9775" s="11" t="s">
        <v>7086</v>
      </c>
      <c r="F9775" s="10" t="s">
        <v>13</v>
      </c>
      <c r="G9775" s="11" t="s">
        <v>415</v>
      </c>
      <c r="H9775" s="42">
        <v>0</v>
      </c>
      <c r="I9775" s="42" t="s">
        <v>414</v>
      </c>
      <c r="J9775" s="42">
        <v>0</v>
      </c>
      <c r="K9775" s="42">
        <v>0</v>
      </c>
      <c r="N9775" s="43"/>
    </row>
    <row r="9776" spans="1:14" x14ac:dyDescent="0.3">
      <c r="A9776" s="10" t="s">
        <v>9</v>
      </c>
      <c r="B9776" s="10" t="s">
        <v>297</v>
      </c>
      <c r="C9776" s="10" t="s">
        <v>4779</v>
      </c>
      <c r="D9776" s="10" t="s">
        <v>7085</v>
      </c>
      <c r="E9776" s="11" t="s">
        <v>7086</v>
      </c>
      <c r="F9776" s="10" t="s">
        <v>416</v>
      </c>
      <c r="G9776" s="11" t="s">
        <v>417</v>
      </c>
      <c r="H9776" s="42">
        <v>129082.30989999999</v>
      </c>
      <c r="I9776" s="42" t="s">
        <v>414</v>
      </c>
      <c r="J9776" s="42">
        <v>27208.6846171734</v>
      </c>
      <c r="K9776" s="42">
        <v>27208.6846171734</v>
      </c>
      <c r="N9776" s="43"/>
    </row>
    <row r="9777" spans="1:14" x14ac:dyDescent="0.3">
      <c r="A9777" s="10" t="s">
        <v>9</v>
      </c>
      <c r="B9777" s="10" t="s">
        <v>297</v>
      </c>
      <c r="C9777" s="10" t="s">
        <v>4779</v>
      </c>
      <c r="D9777" s="10" t="s">
        <v>7085</v>
      </c>
      <c r="E9777" s="11" t="s">
        <v>7086</v>
      </c>
      <c r="F9777" s="10" t="s">
        <v>4731</v>
      </c>
      <c r="G9777" s="11" t="s">
        <v>4732</v>
      </c>
      <c r="H9777" s="42">
        <v>0</v>
      </c>
      <c r="I9777" s="42" t="s">
        <v>414</v>
      </c>
      <c r="J9777" s="42">
        <v>0</v>
      </c>
      <c r="K9777" s="42">
        <v>0</v>
      </c>
      <c r="N9777" s="43"/>
    </row>
    <row r="9778" spans="1:14" x14ac:dyDescent="0.3">
      <c r="A9778" s="10" t="s">
        <v>9</v>
      </c>
      <c r="B9778" s="10" t="s">
        <v>297</v>
      </c>
      <c r="C9778" s="10" t="s">
        <v>4779</v>
      </c>
      <c r="D9778" s="10" t="s">
        <v>7085</v>
      </c>
      <c r="E9778" s="11" t="s">
        <v>7086</v>
      </c>
      <c r="F9778" s="10" t="s">
        <v>4786</v>
      </c>
      <c r="G9778" s="11" t="s">
        <v>4787</v>
      </c>
      <c r="H9778" s="42">
        <v>0</v>
      </c>
      <c r="I9778" s="42" t="s">
        <v>414</v>
      </c>
      <c r="J9778" s="42">
        <v>0</v>
      </c>
      <c r="K9778" s="42">
        <v>0</v>
      </c>
      <c r="N9778" s="43"/>
    </row>
    <row r="9779" spans="1:14" x14ac:dyDescent="0.3">
      <c r="A9779" s="10" t="s">
        <v>9</v>
      </c>
      <c r="B9779" s="10" t="s">
        <v>297</v>
      </c>
      <c r="C9779" s="10" t="s">
        <v>4779</v>
      </c>
      <c r="D9779" s="10" t="s">
        <v>7085</v>
      </c>
      <c r="E9779" s="11" t="s">
        <v>7086</v>
      </c>
      <c r="F9779" s="10" t="s">
        <v>4794</v>
      </c>
      <c r="G9779" s="11" t="s">
        <v>4795</v>
      </c>
      <c r="H9779" s="42">
        <v>2992.3013999999998</v>
      </c>
      <c r="I9779" s="42" t="s">
        <v>414</v>
      </c>
      <c r="J9779" s="42">
        <v>630.73386547293796</v>
      </c>
      <c r="K9779" s="42">
        <v>630.73386547293796</v>
      </c>
      <c r="N9779" s="43"/>
    </row>
    <row r="9780" spans="1:14" x14ac:dyDescent="0.3">
      <c r="A9780" s="10" t="s">
        <v>9</v>
      </c>
      <c r="B9780" s="10" t="s">
        <v>297</v>
      </c>
      <c r="C9780" s="10" t="s">
        <v>4779</v>
      </c>
      <c r="D9780" s="10" t="s">
        <v>7085</v>
      </c>
      <c r="E9780" s="11" t="s">
        <v>7086</v>
      </c>
      <c r="F9780" s="10" t="s">
        <v>4859</v>
      </c>
      <c r="G9780" s="11" t="s">
        <v>4860</v>
      </c>
      <c r="H9780" s="42">
        <v>0</v>
      </c>
      <c r="I9780" s="42" t="s">
        <v>414</v>
      </c>
      <c r="J9780" s="42">
        <v>0</v>
      </c>
      <c r="K9780" s="42">
        <v>0</v>
      </c>
      <c r="N9780" s="43"/>
    </row>
    <row r="9781" spans="1:14" x14ac:dyDescent="0.3">
      <c r="A9781" s="10" t="s">
        <v>9</v>
      </c>
      <c r="B9781" s="10" t="s">
        <v>297</v>
      </c>
      <c r="C9781" s="10" t="s">
        <v>4779</v>
      </c>
      <c r="D9781" s="10" t="s">
        <v>7085</v>
      </c>
      <c r="E9781" s="11" t="s">
        <v>7086</v>
      </c>
      <c r="F9781" s="10" t="s">
        <v>4788</v>
      </c>
      <c r="G9781" s="11" t="s">
        <v>4789</v>
      </c>
      <c r="H9781" s="42">
        <v>0</v>
      </c>
      <c r="I9781" s="42" t="s">
        <v>414</v>
      </c>
      <c r="J9781" s="42">
        <v>0</v>
      </c>
      <c r="K9781" s="42">
        <v>0</v>
      </c>
      <c r="N9781" s="43"/>
    </row>
    <row r="9782" spans="1:14" x14ac:dyDescent="0.3">
      <c r="A9782" s="10" t="s">
        <v>9</v>
      </c>
      <c r="B9782" s="10" t="s">
        <v>297</v>
      </c>
      <c r="C9782" s="10" t="s">
        <v>4779</v>
      </c>
      <c r="D9782" s="10" t="s">
        <v>7087</v>
      </c>
      <c r="E9782" s="11" t="s">
        <v>7088</v>
      </c>
      <c r="F9782" s="10" t="s">
        <v>416</v>
      </c>
      <c r="G9782" s="11" t="s">
        <v>417</v>
      </c>
      <c r="H9782" s="42">
        <v>102742.98880000001</v>
      </c>
      <c r="I9782" s="42">
        <v>74.892996623522805</v>
      </c>
      <c r="J9782" s="42">
        <v>9378.2930891249307</v>
      </c>
      <c r="K9782" s="42">
        <v>9453.1860857484608</v>
      </c>
      <c r="N9782" s="43"/>
    </row>
    <row r="9783" spans="1:14" x14ac:dyDescent="0.3">
      <c r="A9783" s="10" t="s">
        <v>9</v>
      </c>
      <c r="B9783" s="10" t="s">
        <v>297</v>
      </c>
      <c r="C9783" s="10" t="s">
        <v>4779</v>
      </c>
      <c r="D9783" s="10" t="s">
        <v>7087</v>
      </c>
      <c r="E9783" s="11" t="s">
        <v>7088</v>
      </c>
      <c r="F9783" s="10" t="s">
        <v>4731</v>
      </c>
      <c r="G9783" s="11" t="s">
        <v>4732</v>
      </c>
      <c r="H9783" s="42">
        <v>0</v>
      </c>
      <c r="I9783" s="42">
        <v>0</v>
      </c>
      <c r="J9783" s="42">
        <v>0</v>
      </c>
      <c r="K9783" s="42">
        <v>0</v>
      </c>
      <c r="N9783" s="43"/>
    </row>
    <row r="9784" spans="1:14" x14ac:dyDescent="0.3">
      <c r="A9784" s="10" t="s">
        <v>9</v>
      </c>
      <c r="B9784" s="10" t="s">
        <v>297</v>
      </c>
      <c r="C9784" s="10" t="s">
        <v>4779</v>
      </c>
      <c r="D9784" s="10" t="s">
        <v>7087</v>
      </c>
      <c r="E9784" s="11" t="s">
        <v>7088</v>
      </c>
      <c r="F9784" s="10" t="s">
        <v>4786</v>
      </c>
      <c r="G9784" s="11" t="s">
        <v>4787</v>
      </c>
      <c r="H9784" s="42">
        <v>0</v>
      </c>
      <c r="I9784" s="42">
        <v>0</v>
      </c>
      <c r="J9784" s="42">
        <v>0</v>
      </c>
      <c r="K9784" s="42">
        <v>0</v>
      </c>
      <c r="N9784" s="43"/>
    </row>
    <row r="9785" spans="1:14" x14ac:dyDescent="0.3">
      <c r="A9785" s="10" t="s">
        <v>9</v>
      </c>
      <c r="B9785" s="10" t="s">
        <v>297</v>
      </c>
      <c r="C9785" s="10" t="s">
        <v>4779</v>
      </c>
      <c r="D9785" s="10" t="s">
        <v>7087</v>
      </c>
      <c r="E9785" s="11" t="s">
        <v>7088</v>
      </c>
      <c r="F9785" s="10" t="s">
        <v>4978</v>
      </c>
      <c r="G9785" s="11" t="s">
        <v>4979</v>
      </c>
      <c r="H9785" s="42">
        <v>16568.300599999999</v>
      </c>
      <c r="I9785" s="42">
        <v>12.077220033764799</v>
      </c>
      <c r="J9785" s="42">
        <v>1512.34046285875</v>
      </c>
      <c r="K9785" s="42">
        <v>1524.4176828925199</v>
      </c>
      <c r="N9785" s="43"/>
    </row>
    <row r="9786" spans="1:14" x14ac:dyDescent="0.3">
      <c r="A9786" s="10" t="s">
        <v>9</v>
      </c>
      <c r="B9786" s="10" t="s">
        <v>297</v>
      </c>
      <c r="C9786" s="10" t="s">
        <v>4779</v>
      </c>
      <c r="D9786" s="10" t="s">
        <v>7087</v>
      </c>
      <c r="E9786" s="11" t="s">
        <v>7088</v>
      </c>
      <c r="F9786" s="10" t="s">
        <v>4788</v>
      </c>
      <c r="G9786" s="11" t="s">
        <v>4789</v>
      </c>
      <c r="H9786" s="42">
        <v>0</v>
      </c>
      <c r="I9786" s="42">
        <v>0</v>
      </c>
      <c r="J9786" s="42">
        <v>0</v>
      </c>
      <c r="K9786" s="42">
        <v>0</v>
      </c>
      <c r="N9786" s="43"/>
    </row>
    <row r="9787" spans="1:14" x14ac:dyDescent="0.3">
      <c r="A9787" s="10" t="s">
        <v>9</v>
      </c>
      <c r="B9787" s="10" t="s">
        <v>297</v>
      </c>
      <c r="C9787" s="10" t="s">
        <v>4779</v>
      </c>
      <c r="D9787" s="10" t="s">
        <v>7089</v>
      </c>
      <c r="E9787" s="11" t="s">
        <v>7090</v>
      </c>
      <c r="F9787" s="10" t="s">
        <v>13</v>
      </c>
      <c r="G9787" s="11" t="s">
        <v>415</v>
      </c>
      <c r="H9787" s="42">
        <v>0</v>
      </c>
      <c r="I9787" s="42">
        <v>0</v>
      </c>
      <c r="J9787" s="42">
        <v>0</v>
      </c>
      <c r="K9787" s="42">
        <v>0</v>
      </c>
      <c r="N9787" s="43"/>
    </row>
    <row r="9788" spans="1:14" x14ac:dyDescent="0.3">
      <c r="A9788" s="10" t="s">
        <v>9</v>
      </c>
      <c r="B9788" s="10" t="s">
        <v>297</v>
      </c>
      <c r="C9788" s="10" t="s">
        <v>4779</v>
      </c>
      <c r="D9788" s="10" t="s">
        <v>7089</v>
      </c>
      <c r="E9788" s="11" t="s">
        <v>7090</v>
      </c>
      <c r="F9788" s="10" t="s">
        <v>416</v>
      </c>
      <c r="G9788" s="11" t="s">
        <v>417</v>
      </c>
      <c r="H9788" s="42">
        <v>76015.431400000001</v>
      </c>
      <c r="I9788" s="42">
        <v>59.2492105263158</v>
      </c>
      <c r="J9788" s="42">
        <v>5848.7114605263196</v>
      </c>
      <c r="K9788" s="42">
        <v>5907.9606710526296</v>
      </c>
      <c r="N9788" s="43"/>
    </row>
    <row r="9789" spans="1:14" x14ac:dyDescent="0.3">
      <c r="A9789" s="10" t="s">
        <v>9</v>
      </c>
      <c r="B9789" s="10" t="s">
        <v>297</v>
      </c>
      <c r="C9789" s="10" t="s">
        <v>4779</v>
      </c>
      <c r="D9789" s="10" t="s">
        <v>7089</v>
      </c>
      <c r="E9789" s="11" t="s">
        <v>7090</v>
      </c>
      <c r="F9789" s="10" t="s">
        <v>4731</v>
      </c>
      <c r="G9789" s="11" t="s">
        <v>4732</v>
      </c>
      <c r="H9789" s="42">
        <v>0</v>
      </c>
      <c r="I9789" s="42">
        <v>0</v>
      </c>
      <c r="J9789" s="42">
        <v>0</v>
      </c>
      <c r="K9789" s="42">
        <v>0</v>
      </c>
      <c r="N9789" s="43"/>
    </row>
    <row r="9790" spans="1:14" x14ac:dyDescent="0.3">
      <c r="A9790" s="10" t="s">
        <v>9</v>
      </c>
      <c r="B9790" s="10" t="s">
        <v>297</v>
      </c>
      <c r="C9790" s="10" t="s">
        <v>4779</v>
      </c>
      <c r="D9790" s="10" t="s">
        <v>7089</v>
      </c>
      <c r="E9790" s="11" t="s">
        <v>7090</v>
      </c>
      <c r="F9790" s="10" t="s">
        <v>4786</v>
      </c>
      <c r="G9790" s="11" t="s">
        <v>4787</v>
      </c>
      <c r="H9790" s="42">
        <v>0</v>
      </c>
      <c r="I9790" s="42">
        <v>0</v>
      </c>
      <c r="J9790" s="42">
        <v>0</v>
      </c>
      <c r="K9790" s="42">
        <v>0</v>
      </c>
      <c r="N9790" s="43"/>
    </row>
    <row r="9791" spans="1:14" x14ac:dyDescent="0.3">
      <c r="A9791" s="10" t="s">
        <v>9</v>
      </c>
      <c r="B9791" s="10" t="s">
        <v>297</v>
      </c>
      <c r="C9791" s="10" t="s">
        <v>4779</v>
      </c>
      <c r="D9791" s="10" t="s">
        <v>7089</v>
      </c>
      <c r="E9791" s="11" t="s">
        <v>7090</v>
      </c>
      <c r="F9791" s="10" t="s">
        <v>4788</v>
      </c>
      <c r="G9791" s="11" t="s">
        <v>4789</v>
      </c>
      <c r="H9791" s="42">
        <v>0</v>
      </c>
      <c r="I9791" s="42">
        <v>0</v>
      </c>
      <c r="J9791" s="42">
        <v>0</v>
      </c>
      <c r="K9791" s="42">
        <v>0</v>
      </c>
      <c r="N9791" s="43"/>
    </row>
    <row r="9792" spans="1:14" x14ac:dyDescent="0.3">
      <c r="A9792" s="10" t="s">
        <v>9</v>
      </c>
      <c r="B9792" s="10" t="s">
        <v>297</v>
      </c>
      <c r="C9792" s="10" t="s">
        <v>4779</v>
      </c>
      <c r="D9792" s="10" t="s">
        <v>7089</v>
      </c>
      <c r="E9792" s="11" t="s">
        <v>7090</v>
      </c>
      <c r="F9792" s="10" t="s">
        <v>4741</v>
      </c>
      <c r="G9792" s="11" t="s">
        <v>4742</v>
      </c>
      <c r="H9792" s="42">
        <v>3185.3800999999999</v>
      </c>
      <c r="I9792" s="42">
        <v>2.48280185758514</v>
      </c>
      <c r="J9792" s="42">
        <v>245.08666950464399</v>
      </c>
      <c r="K9792" s="42">
        <v>247.569471362229</v>
      </c>
      <c r="N9792" s="43"/>
    </row>
    <row r="9793" spans="1:14" x14ac:dyDescent="0.3">
      <c r="A9793" s="10" t="s">
        <v>9</v>
      </c>
      <c r="B9793" s="10" t="s">
        <v>297</v>
      </c>
      <c r="C9793" s="10" t="s">
        <v>4779</v>
      </c>
      <c r="D9793" s="10" t="s">
        <v>7091</v>
      </c>
      <c r="E9793" s="11" t="s">
        <v>7092</v>
      </c>
      <c r="F9793" s="10" t="s">
        <v>416</v>
      </c>
      <c r="G9793" s="11" t="s">
        <v>417</v>
      </c>
      <c r="H9793" s="42">
        <v>78610.5674</v>
      </c>
      <c r="I9793" s="42" t="s">
        <v>414</v>
      </c>
      <c r="J9793" s="42">
        <v>12560.636075602</v>
      </c>
      <c r="K9793" s="42">
        <v>12560.636075602</v>
      </c>
      <c r="N9793" s="43"/>
    </row>
    <row r="9794" spans="1:14" x14ac:dyDescent="0.3">
      <c r="A9794" s="10" t="s">
        <v>9</v>
      </c>
      <c r="B9794" s="10" t="s">
        <v>297</v>
      </c>
      <c r="C9794" s="10" t="s">
        <v>4779</v>
      </c>
      <c r="D9794" s="10" t="s">
        <v>7091</v>
      </c>
      <c r="E9794" s="11" t="s">
        <v>7092</v>
      </c>
      <c r="F9794" s="10" t="s">
        <v>4731</v>
      </c>
      <c r="G9794" s="11" t="s">
        <v>4732</v>
      </c>
      <c r="H9794" s="42">
        <v>0</v>
      </c>
      <c r="I9794" s="42" t="s">
        <v>414</v>
      </c>
      <c r="J9794" s="42">
        <v>0</v>
      </c>
      <c r="K9794" s="42">
        <v>0</v>
      </c>
      <c r="N9794" s="43"/>
    </row>
    <row r="9795" spans="1:14" x14ac:dyDescent="0.3">
      <c r="A9795" s="10" t="s">
        <v>9</v>
      </c>
      <c r="B9795" s="10" t="s">
        <v>297</v>
      </c>
      <c r="C9795" s="10" t="s">
        <v>4779</v>
      </c>
      <c r="D9795" s="10" t="s">
        <v>7091</v>
      </c>
      <c r="E9795" s="11" t="s">
        <v>7092</v>
      </c>
      <c r="F9795" s="10" t="s">
        <v>4786</v>
      </c>
      <c r="G9795" s="11" t="s">
        <v>4787</v>
      </c>
      <c r="H9795" s="42">
        <v>0</v>
      </c>
      <c r="I9795" s="42" t="s">
        <v>414</v>
      </c>
      <c r="J9795" s="42">
        <v>0</v>
      </c>
      <c r="K9795" s="42">
        <v>0</v>
      </c>
      <c r="N9795" s="43"/>
    </row>
    <row r="9796" spans="1:14" x14ac:dyDescent="0.3">
      <c r="A9796" s="10" t="s">
        <v>9</v>
      </c>
      <c r="B9796" s="10" t="s">
        <v>297</v>
      </c>
      <c r="C9796" s="10" t="s">
        <v>4779</v>
      </c>
      <c r="D9796" s="10" t="s">
        <v>7091</v>
      </c>
      <c r="E9796" s="11" t="s">
        <v>7092</v>
      </c>
      <c r="F9796" s="10" t="s">
        <v>4788</v>
      </c>
      <c r="G9796" s="11" t="s">
        <v>4789</v>
      </c>
      <c r="H9796" s="42">
        <v>0</v>
      </c>
      <c r="I9796" s="42" t="s">
        <v>414</v>
      </c>
      <c r="J9796" s="42">
        <v>0</v>
      </c>
      <c r="K9796" s="42">
        <v>0</v>
      </c>
      <c r="N9796" s="43"/>
    </row>
    <row r="9797" spans="1:14" x14ac:dyDescent="0.3">
      <c r="A9797" s="10" t="s">
        <v>9</v>
      </c>
      <c r="B9797" s="10" t="s">
        <v>297</v>
      </c>
      <c r="C9797" s="10" t="s">
        <v>4779</v>
      </c>
      <c r="D9797" s="10" t="s">
        <v>7093</v>
      </c>
      <c r="E9797" s="11" t="s">
        <v>7094</v>
      </c>
      <c r="F9797" s="10" t="s">
        <v>416</v>
      </c>
      <c r="G9797" s="11" t="s">
        <v>417</v>
      </c>
      <c r="H9797" s="42">
        <v>25908.8485</v>
      </c>
      <c r="I9797" s="42" t="s">
        <v>414</v>
      </c>
      <c r="J9797" s="42">
        <v>4651.4603797818399</v>
      </c>
      <c r="K9797" s="42">
        <v>4651.4603797818399</v>
      </c>
      <c r="N9797" s="43"/>
    </row>
    <row r="9798" spans="1:14" x14ac:dyDescent="0.3">
      <c r="A9798" s="10" t="s">
        <v>9</v>
      </c>
      <c r="B9798" s="10" t="s">
        <v>297</v>
      </c>
      <c r="C9798" s="10" t="s">
        <v>4779</v>
      </c>
      <c r="D9798" s="10" t="s">
        <v>7093</v>
      </c>
      <c r="E9798" s="11" t="s">
        <v>7094</v>
      </c>
      <c r="F9798" s="10" t="s">
        <v>4731</v>
      </c>
      <c r="G9798" s="11" t="s">
        <v>4732</v>
      </c>
      <c r="H9798" s="42">
        <v>0</v>
      </c>
      <c r="I9798" s="42" t="s">
        <v>414</v>
      </c>
      <c r="J9798" s="42">
        <v>0</v>
      </c>
      <c r="K9798" s="42">
        <v>0</v>
      </c>
      <c r="N9798" s="43"/>
    </row>
    <row r="9799" spans="1:14" x14ac:dyDescent="0.3">
      <c r="A9799" s="10" t="s">
        <v>9</v>
      </c>
      <c r="B9799" s="10" t="s">
        <v>297</v>
      </c>
      <c r="C9799" s="10" t="s">
        <v>4779</v>
      </c>
      <c r="D9799" s="10" t="s">
        <v>7093</v>
      </c>
      <c r="E9799" s="11" t="s">
        <v>7094</v>
      </c>
      <c r="F9799" s="10" t="s">
        <v>4786</v>
      </c>
      <c r="G9799" s="11" t="s">
        <v>4787</v>
      </c>
      <c r="H9799" s="42">
        <v>0</v>
      </c>
      <c r="I9799" s="42" t="s">
        <v>414</v>
      </c>
      <c r="J9799" s="42">
        <v>0</v>
      </c>
      <c r="K9799" s="42">
        <v>0</v>
      </c>
      <c r="N9799" s="43"/>
    </row>
    <row r="9800" spans="1:14" x14ac:dyDescent="0.3">
      <c r="A9800" s="10" t="s">
        <v>9</v>
      </c>
      <c r="B9800" s="10" t="s">
        <v>297</v>
      </c>
      <c r="C9800" s="10" t="s">
        <v>4779</v>
      </c>
      <c r="D9800" s="10" t="s">
        <v>7095</v>
      </c>
      <c r="E9800" s="11" t="s">
        <v>7096</v>
      </c>
      <c r="F9800" s="10" t="s">
        <v>13</v>
      </c>
      <c r="G9800" s="11" t="s">
        <v>415</v>
      </c>
      <c r="H9800" s="42">
        <v>0</v>
      </c>
      <c r="I9800" s="42" t="s">
        <v>414</v>
      </c>
      <c r="J9800" s="42">
        <v>0</v>
      </c>
      <c r="K9800" s="42">
        <v>0</v>
      </c>
      <c r="N9800" s="43"/>
    </row>
    <row r="9801" spans="1:14" x14ac:dyDescent="0.3">
      <c r="A9801" s="10" t="s">
        <v>9</v>
      </c>
      <c r="B9801" s="10" t="s">
        <v>297</v>
      </c>
      <c r="C9801" s="10" t="s">
        <v>4779</v>
      </c>
      <c r="D9801" s="10" t="s">
        <v>7095</v>
      </c>
      <c r="E9801" s="11" t="s">
        <v>7096</v>
      </c>
      <c r="F9801" s="10" t="s">
        <v>416</v>
      </c>
      <c r="G9801" s="11" t="s">
        <v>417</v>
      </c>
      <c r="H9801" s="42">
        <v>103317.1728</v>
      </c>
      <c r="I9801" s="42" t="s">
        <v>414</v>
      </c>
      <c r="J9801" s="42">
        <v>12106.1475636819</v>
      </c>
      <c r="K9801" s="42">
        <v>12106.1475636819</v>
      </c>
      <c r="N9801" s="43"/>
    </row>
    <row r="9802" spans="1:14" x14ac:dyDescent="0.3">
      <c r="A9802" s="10" t="s">
        <v>9</v>
      </c>
      <c r="B9802" s="10" t="s">
        <v>297</v>
      </c>
      <c r="C9802" s="10" t="s">
        <v>4779</v>
      </c>
      <c r="D9802" s="10" t="s">
        <v>7095</v>
      </c>
      <c r="E9802" s="11" t="s">
        <v>7096</v>
      </c>
      <c r="F9802" s="10" t="s">
        <v>4731</v>
      </c>
      <c r="G9802" s="11" t="s">
        <v>4732</v>
      </c>
      <c r="H9802" s="42">
        <v>0</v>
      </c>
      <c r="I9802" s="42" t="s">
        <v>414</v>
      </c>
      <c r="J9802" s="42">
        <v>0</v>
      </c>
      <c r="K9802" s="42">
        <v>0</v>
      </c>
      <c r="N9802" s="43"/>
    </row>
    <row r="9803" spans="1:14" x14ac:dyDescent="0.3">
      <c r="A9803" s="10" t="s">
        <v>9</v>
      </c>
      <c r="B9803" s="10" t="s">
        <v>297</v>
      </c>
      <c r="C9803" s="10" t="s">
        <v>4779</v>
      </c>
      <c r="D9803" s="10" t="s">
        <v>7095</v>
      </c>
      <c r="E9803" s="11" t="s">
        <v>7096</v>
      </c>
      <c r="F9803" s="10" t="s">
        <v>4786</v>
      </c>
      <c r="G9803" s="11" t="s">
        <v>4787</v>
      </c>
      <c r="H9803" s="42">
        <v>0</v>
      </c>
      <c r="I9803" s="42" t="s">
        <v>414</v>
      </c>
      <c r="J9803" s="42">
        <v>0</v>
      </c>
      <c r="K9803" s="42">
        <v>0</v>
      </c>
      <c r="N9803" s="43"/>
    </row>
    <row r="9804" spans="1:14" x14ac:dyDescent="0.3">
      <c r="A9804" s="10" t="s">
        <v>9</v>
      </c>
      <c r="B9804" s="10" t="s">
        <v>297</v>
      </c>
      <c r="C9804" s="10" t="s">
        <v>4779</v>
      </c>
      <c r="D9804" s="10" t="s">
        <v>7095</v>
      </c>
      <c r="E9804" s="11" t="s">
        <v>7096</v>
      </c>
      <c r="F9804" s="10" t="s">
        <v>4788</v>
      </c>
      <c r="G9804" s="11" t="s">
        <v>4789</v>
      </c>
      <c r="H9804" s="42">
        <v>0</v>
      </c>
      <c r="I9804" s="42" t="s">
        <v>414</v>
      </c>
      <c r="J9804" s="42">
        <v>0</v>
      </c>
      <c r="K9804" s="42">
        <v>0</v>
      </c>
      <c r="N9804" s="43"/>
    </row>
    <row r="9805" spans="1:14" x14ac:dyDescent="0.3">
      <c r="A9805" s="10" t="s">
        <v>9</v>
      </c>
      <c r="B9805" s="10" t="s">
        <v>297</v>
      </c>
      <c r="C9805" s="10" t="s">
        <v>4779</v>
      </c>
      <c r="D9805" s="10" t="s">
        <v>7095</v>
      </c>
      <c r="E9805" s="11" t="s">
        <v>7096</v>
      </c>
      <c r="F9805" s="10" t="s">
        <v>4741</v>
      </c>
      <c r="G9805" s="11" t="s">
        <v>4742</v>
      </c>
      <c r="H9805" s="42">
        <v>4981.5415999999996</v>
      </c>
      <c r="I9805" s="42" t="s">
        <v>414</v>
      </c>
      <c r="J9805" s="42">
        <v>583.71010432410503</v>
      </c>
      <c r="K9805" s="42">
        <v>583.71010432410503</v>
      </c>
      <c r="N9805" s="43"/>
    </row>
    <row r="9806" spans="1:14" x14ac:dyDescent="0.3">
      <c r="A9806" s="10" t="s">
        <v>9</v>
      </c>
      <c r="B9806" s="10" t="s">
        <v>297</v>
      </c>
      <c r="C9806" s="10" t="s">
        <v>11</v>
      </c>
      <c r="D9806" s="10" t="s">
        <v>298</v>
      </c>
      <c r="E9806" s="11" t="s">
        <v>699</v>
      </c>
      <c r="F9806" s="10" t="s">
        <v>13</v>
      </c>
      <c r="G9806" s="11" t="s">
        <v>415</v>
      </c>
      <c r="H9806" s="42">
        <v>0</v>
      </c>
      <c r="I9806" s="42">
        <v>0</v>
      </c>
      <c r="J9806" s="42">
        <v>0</v>
      </c>
      <c r="K9806" s="42">
        <v>0</v>
      </c>
      <c r="N9806" s="43"/>
    </row>
    <row r="9807" spans="1:14" x14ac:dyDescent="0.3">
      <c r="A9807" s="10" t="s">
        <v>9</v>
      </c>
      <c r="B9807" s="10" t="s">
        <v>297</v>
      </c>
      <c r="C9807" s="10" t="s">
        <v>11</v>
      </c>
      <c r="D9807" s="10" t="s">
        <v>298</v>
      </c>
      <c r="E9807" s="11" t="s">
        <v>699</v>
      </c>
      <c r="F9807" s="10" t="s">
        <v>15</v>
      </c>
      <c r="G9807" s="11" t="s">
        <v>418</v>
      </c>
      <c r="H9807" s="42">
        <v>860041.78910000005</v>
      </c>
      <c r="I9807" s="42">
        <v>129.265713072772</v>
      </c>
      <c r="J9807" s="42">
        <v>0</v>
      </c>
      <c r="K9807" s="42">
        <v>129.265713072772</v>
      </c>
      <c r="N9807" s="43"/>
    </row>
    <row r="9808" spans="1:14" x14ac:dyDescent="0.3">
      <c r="A9808" s="10" t="s">
        <v>9</v>
      </c>
      <c r="B9808" s="10" t="s">
        <v>297</v>
      </c>
      <c r="C9808" s="10" t="s">
        <v>11</v>
      </c>
      <c r="D9808" s="10" t="s">
        <v>298</v>
      </c>
      <c r="E9808" s="11" t="s">
        <v>699</v>
      </c>
      <c r="F9808" s="10" t="s">
        <v>16</v>
      </c>
      <c r="G9808" s="11" t="s">
        <v>426</v>
      </c>
      <c r="H9808" s="42">
        <v>315628.40360000002</v>
      </c>
      <c r="I9808" s="42">
        <v>47.439474674564202</v>
      </c>
      <c r="J9808" s="42">
        <v>0</v>
      </c>
      <c r="K9808" s="42">
        <v>47.439474674564202</v>
      </c>
      <c r="N9808" s="43"/>
    </row>
    <row r="9809" spans="1:14" x14ac:dyDescent="0.3">
      <c r="A9809" s="10" t="s">
        <v>9</v>
      </c>
      <c r="B9809" s="10" t="s">
        <v>297</v>
      </c>
      <c r="C9809" s="10" t="s">
        <v>11</v>
      </c>
      <c r="D9809" s="10" t="s">
        <v>298</v>
      </c>
      <c r="E9809" s="11" t="s">
        <v>699</v>
      </c>
      <c r="F9809" s="10" t="s">
        <v>17</v>
      </c>
      <c r="G9809" s="11" t="s">
        <v>4798</v>
      </c>
      <c r="H9809" s="42">
        <v>0</v>
      </c>
      <c r="I9809" s="42">
        <v>0</v>
      </c>
      <c r="J9809" s="42">
        <v>0</v>
      </c>
      <c r="K9809" s="42">
        <v>0</v>
      </c>
      <c r="N9809" s="43"/>
    </row>
    <row r="9810" spans="1:14" x14ac:dyDescent="0.3">
      <c r="A9810" s="10" t="s">
        <v>9</v>
      </c>
      <c r="B9810" s="10" t="s">
        <v>297</v>
      </c>
      <c r="C9810" s="10" t="s">
        <v>11</v>
      </c>
      <c r="D9810" s="10" t="s">
        <v>298</v>
      </c>
      <c r="E9810" s="11" t="s">
        <v>699</v>
      </c>
      <c r="F9810" s="10" t="s">
        <v>18</v>
      </c>
      <c r="G9810" s="11" t="s">
        <v>4799</v>
      </c>
      <c r="H9810" s="42">
        <v>2189694.8563000001</v>
      </c>
      <c r="I9810" s="42">
        <v>329.11478326249699</v>
      </c>
      <c r="J9810" s="42">
        <v>52804.817485289597</v>
      </c>
      <c r="K9810" s="42">
        <v>53133.932268552097</v>
      </c>
      <c r="N9810" s="43"/>
    </row>
    <row r="9811" spans="1:14" x14ac:dyDescent="0.3">
      <c r="A9811" s="10" t="s">
        <v>9</v>
      </c>
      <c r="B9811" s="10" t="s">
        <v>297</v>
      </c>
      <c r="C9811" s="10" t="s">
        <v>11</v>
      </c>
      <c r="D9811" s="10" t="s">
        <v>299</v>
      </c>
      <c r="E9811" s="11" t="s">
        <v>700</v>
      </c>
      <c r="F9811" s="10" t="s">
        <v>13</v>
      </c>
      <c r="G9811" s="11" t="s">
        <v>415</v>
      </c>
      <c r="H9811" s="42">
        <v>0</v>
      </c>
      <c r="I9811" s="42">
        <v>0</v>
      </c>
      <c r="J9811" s="42">
        <v>0</v>
      </c>
      <c r="K9811" s="42">
        <v>0</v>
      </c>
      <c r="N9811" s="43"/>
    </row>
    <row r="9812" spans="1:14" x14ac:dyDescent="0.3">
      <c r="A9812" s="10" t="s">
        <v>9</v>
      </c>
      <c r="B9812" s="10" t="s">
        <v>297</v>
      </c>
      <c r="C9812" s="10" t="s">
        <v>11</v>
      </c>
      <c r="D9812" s="10" t="s">
        <v>299</v>
      </c>
      <c r="E9812" s="11" t="s">
        <v>700</v>
      </c>
      <c r="F9812" s="10" t="s">
        <v>15</v>
      </c>
      <c r="G9812" s="11" t="s">
        <v>418</v>
      </c>
      <c r="H9812" s="42">
        <v>2512829.4454000001</v>
      </c>
      <c r="I9812" s="42">
        <v>100.29370085533</v>
      </c>
      <c r="J9812" s="42">
        <v>0</v>
      </c>
      <c r="K9812" s="42">
        <v>100.29370085533</v>
      </c>
      <c r="N9812" s="43"/>
    </row>
    <row r="9813" spans="1:14" x14ac:dyDescent="0.3">
      <c r="A9813" s="10" t="s">
        <v>9</v>
      </c>
      <c r="B9813" s="10" t="s">
        <v>297</v>
      </c>
      <c r="C9813" s="10" t="s">
        <v>11</v>
      </c>
      <c r="D9813" s="10" t="s">
        <v>299</v>
      </c>
      <c r="E9813" s="11" t="s">
        <v>700</v>
      </c>
      <c r="F9813" s="10" t="s">
        <v>16</v>
      </c>
      <c r="G9813" s="11" t="s">
        <v>426</v>
      </c>
      <c r="H9813" s="42">
        <v>0</v>
      </c>
      <c r="I9813" s="42">
        <v>0</v>
      </c>
      <c r="J9813" s="42">
        <v>0</v>
      </c>
      <c r="K9813" s="42">
        <v>0</v>
      </c>
      <c r="N9813" s="43"/>
    </row>
    <row r="9814" spans="1:14" x14ac:dyDescent="0.3">
      <c r="A9814" s="10" t="s">
        <v>9</v>
      </c>
      <c r="B9814" s="10" t="s">
        <v>297</v>
      </c>
      <c r="C9814" s="10" t="s">
        <v>11</v>
      </c>
      <c r="D9814" s="10" t="s">
        <v>299</v>
      </c>
      <c r="E9814" s="11" t="s">
        <v>700</v>
      </c>
      <c r="F9814" s="10" t="s">
        <v>17</v>
      </c>
      <c r="G9814" s="11" t="s">
        <v>4798</v>
      </c>
      <c r="H9814" s="42">
        <v>0</v>
      </c>
      <c r="I9814" s="42">
        <v>0</v>
      </c>
      <c r="J9814" s="42">
        <v>0</v>
      </c>
      <c r="K9814" s="42">
        <v>0</v>
      </c>
      <c r="N9814" s="43"/>
    </row>
    <row r="9815" spans="1:14" x14ac:dyDescent="0.3">
      <c r="A9815" s="10" t="s">
        <v>9</v>
      </c>
      <c r="B9815" s="10" t="s">
        <v>297</v>
      </c>
      <c r="C9815" s="10" t="s">
        <v>11</v>
      </c>
      <c r="D9815" s="10" t="s">
        <v>299</v>
      </c>
      <c r="E9815" s="11" t="s">
        <v>700</v>
      </c>
      <c r="F9815" s="10" t="s">
        <v>18</v>
      </c>
      <c r="G9815" s="11" t="s">
        <v>4799</v>
      </c>
      <c r="H9815" s="42">
        <v>4701121.2582</v>
      </c>
      <c r="I9815" s="42">
        <v>187.63424236553999</v>
      </c>
      <c r="J9815" s="42">
        <v>307007.08485754102</v>
      </c>
      <c r="K9815" s="42">
        <v>307194.71909990598</v>
      </c>
      <c r="N9815" s="43"/>
    </row>
    <row r="9816" spans="1:14" x14ac:dyDescent="0.3">
      <c r="A9816" s="10" t="s">
        <v>9</v>
      </c>
      <c r="B9816" s="10" t="s">
        <v>297</v>
      </c>
      <c r="C9816" s="10" t="s">
        <v>4800</v>
      </c>
      <c r="D9816" s="10" t="s">
        <v>7097</v>
      </c>
      <c r="E9816" s="11" t="s">
        <v>7098</v>
      </c>
      <c r="F9816" s="10" t="s">
        <v>416</v>
      </c>
      <c r="G9816" s="11" t="s">
        <v>417</v>
      </c>
      <c r="H9816" s="42">
        <v>1371374.1185999999</v>
      </c>
      <c r="I9816" s="42">
        <v>108.22657454670301</v>
      </c>
      <c r="J9816" s="42">
        <v>45343.269946240602</v>
      </c>
      <c r="K9816" s="42">
        <v>45451.496520787303</v>
      </c>
      <c r="N9816" s="43"/>
    </row>
    <row r="9817" spans="1:14" x14ac:dyDescent="0.3">
      <c r="A9817" s="10" t="s">
        <v>9</v>
      </c>
      <c r="B9817" s="10" t="s">
        <v>297</v>
      </c>
      <c r="C9817" s="10" t="s">
        <v>4806</v>
      </c>
      <c r="D9817" s="10" t="s">
        <v>7099</v>
      </c>
      <c r="E9817" s="11" t="s">
        <v>7100</v>
      </c>
      <c r="F9817" s="10" t="s">
        <v>4809</v>
      </c>
      <c r="G9817" s="11" t="s">
        <v>4810</v>
      </c>
      <c r="H9817" s="42">
        <v>0</v>
      </c>
      <c r="I9817" s="42">
        <v>0</v>
      </c>
      <c r="J9817" s="42">
        <v>0</v>
      </c>
      <c r="K9817" s="42">
        <v>0</v>
      </c>
      <c r="N9817" s="43"/>
    </row>
    <row r="9818" spans="1:14" x14ac:dyDescent="0.3">
      <c r="A9818" s="10" t="s">
        <v>9</v>
      </c>
      <c r="B9818" s="10" t="s">
        <v>300</v>
      </c>
      <c r="C9818" s="10" t="s">
        <v>4722</v>
      </c>
      <c r="D9818" s="10" t="s">
        <v>4723</v>
      </c>
      <c r="E9818" s="11" t="s">
        <v>7101</v>
      </c>
      <c r="F9818" s="10" t="s">
        <v>416</v>
      </c>
      <c r="G9818" s="11" t="s">
        <v>417</v>
      </c>
      <c r="H9818" s="42">
        <v>1986170.4850999999</v>
      </c>
      <c r="I9818" s="42">
        <v>6126.7220322604899</v>
      </c>
      <c r="J9818" s="42">
        <v>12784.694842735</v>
      </c>
      <c r="K9818" s="42">
        <v>18911.416874995499</v>
      </c>
      <c r="N9818" s="43"/>
    </row>
    <row r="9819" spans="1:14" x14ac:dyDescent="0.3">
      <c r="A9819" s="10" t="s">
        <v>9</v>
      </c>
      <c r="B9819" s="10" t="s">
        <v>300</v>
      </c>
      <c r="C9819" s="10" t="s">
        <v>4722</v>
      </c>
      <c r="D9819" s="10" t="s">
        <v>4723</v>
      </c>
      <c r="E9819" s="11" t="s">
        <v>7101</v>
      </c>
      <c r="F9819" s="10" t="s">
        <v>4725</v>
      </c>
      <c r="G9819" s="11" t="s">
        <v>4726</v>
      </c>
      <c r="H9819" s="42">
        <v>113124.9736</v>
      </c>
      <c r="I9819" s="42">
        <v>348.95557725391802</v>
      </c>
      <c r="J9819" s="42">
        <v>728.16924700854702</v>
      </c>
      <c r="K9819" s="42">
        <v>1077.1248242624699</v>
      </c>
      <c r="N9819" s="43"/>
    </row>
    <row r="9820" spans="1:14" x14ac:dyDescent="0.3">
      <c r="A9820" s="10" t="s">
        <v>9</v>
      </c>
      <c r="B9820" s="10" t="s">
        <v>300</v>
      </c>
      <c r="C9820" s="10" t="s">
        <v>4722</v>
      </c>
      <c r="D9820" s="10" t="s">
        <v>4723</v>
      </c>
      <c r="E9820" s="11" t="s">
        <v>7101</v>
      </c>
      <c r="F9820" s="10" t="s">
        <v>4729</v>
      </c>
      <c r="G9820" s="11" t="s">
        <v>4730</v>
      </c>
      <c r="H9820" s="42">
        <v>0</v>
      </c>
      <c r="I9820" s="42">
        <v>0</v>
      </c>
      <c r="J9820" s="42">
        <v>0</v>
      </c>
      <c r="K9820" s="42">
        <v>0</v>
      </c>
      <c r="N9820" s="43"/>
    </row>
    <row r="9821" spans="1:14" x14ac:dyDescent="0.3">
      <c r="A9821" s="10" t="s">
        <v>9</v>
      </c>
      <c r="B9821" s="10" t="s">
        <v>300</v>
      </c>
      <c r="C9821" s="10" t="s">
        <v>4722</v>
      </c>
      <c r="D9821" s="10" t="s">
        <v>4723</v>
      </c>
      <c r="E9821" s="11" t="s">
        <v>7101</v>
      </c>
      <c r="F9821" s="10" t="s">
        <v>4731</v>
      </c>
      <c r="G9821" s="11" t="s">
        <v>4732</v>
      </c>
      <c r="H9821" s="42">
        <v>0</v>
      </c>
      <c r="I9821" s="42">
        <v>0</v>
      </c>
      <c r="J9821" s="42">
        <v>0</v>
      </c>
      <c r="K9821" s="42">
        <v>0</v>
      </c>
      <c r="N9821" s="43"/>
    </row>
    <row r="9822" spans="1:14" x14ac:dyDescent="0.3">
      <c r="A9822" s="10" t="s">
        <v>9</v>
      </c>
      <c r="B9822" s="10" t="s">
        <v>300</v>
      </c>
      <c r="C9822" s="10" t="s">
        <v>4722</v>
      </c>
      <c r="D9822" s="10" t="s">
        <v>4723</v>
      </c>
      <c r="E9822" s="11" t="s">
        <v>7101</v>
      </c>
      <c r="F9822" s="10" t="s">
        <v>4733</v>
      </c>
      <c r="G9822" s="11" t="s">
        <v>4734</v>
      </c>
      <c r="H9822" s="42">
        <v>210600.24710000001</v>
      </c>
      <c r="I9822" s="42">
        <v>649.63666753595101</v>
      </c>
      <c r="J9822" s="42">
        <v>1355.6036179487201</v>
      </c>
      <c r="K9822" s="42">
        <v>2005.24028548467</v>
      </c>
      <c r="N9822" s="43"/>
    </row>
    <row r="9823" spans="1:14" x14ac:dyDescent="0.3">
      <c r="A9823" s="10" t="s">
        <v>9</v>
      </c>
      <c r="B9823" s="10" t="s">
        <v>300</v>
      </c>
      <c r="C9823" s="10" t="s">
        <v>4722</v>
      </c>
      <c r="D9823" s="10" t="s">
        <v>4723</v>
      </c>
      <c r="E9823" s="11" t="s">
        <v>7101</v>
      </c>
      <c r="F9823" s="10" t="s">
        <v>4735</v>
      </c>
      <c r="G9823" s="11" t="s">
        <v>4736</v>
      </c>
      <c r="H9823" s="42">
        <v>189584.93590000001</v>
      </c>
      <c r="I9823" s="42">
        <v>584.81092788798901</v>
      </c>
      <c r="J9823" s="42">
        <v>1220.3310700854699</v>
      </c>
      <c r="K9823" s="42">
        <v>1805.1419979734601</v>
      </c>
      <c r="N9823" s="43"/>
    </row>
    <row r="9824" spans="1:14" x14ac:dyDescent="0.3">
      <c r="A9824" s="10" t="s">
        <v>9</v>
      </c>
      <c r="B9824" s="10" t="s">
        <v>300</v>
      </c>
      <c r="C9824" s="10" t="s">
        <v>4722</v>
      </c>
      <c r="D9824" s="10" t="s">
        <v>4723</v>
      </c>
      <c r="E9824" s="11" t="s">
        <v>7101</v>
      </c>
      <c r="F9824" s="10" t="s">
        <v>4741</v>
      </c>
      <c r="G9824" s="11" t="s">
        <v>4742</v>
      </c>
      <c r="H9824" s="42">
        <v>70200.082399999999</v>
      </c>
      <c r="I9824" s="42">
        <v>216.54555584531701</v>
      </c>
      <c r="J9824" s="42">
        <v>451.86787264957297</v>
      </c>
      <c r="K9824" s="42">
        <v>668.41342849489001</v>
      </c>
      <c r="N9824" s="43"/>
    </row>
    <row r="9825" spans="1:14" x14ac:dyDescent="0.3">
      <c r="A9825" s="10" t="s">
        <v>9</v>
      </c>
      <c r="B9825" s="10" t="s">
        <v>300</v>
      </c>
      <c r="C9825" s="10" t="s">
        <v>4743</v>
      </c>
      <c r="D9825" s="10" t="s">
        <v>4744</v>
      </c>
      <c r="E9825" s="11" t="s">
        <v>7102</v>
      </c>
      <c r="F9825" s="10" t="s">
        <v>416</v>
      </c>
      <c r="G9825" s="11" t="s">
        <v>417</v>
      </c>
      <c r="H9825" s="42">
        <v>11868.473599999999</v>
      </c>
      <c r="I9825" s="42">
        <v>52.381310335234403</v>
      </c>
      <c r="J9825" s="42">
        <v>0</v>
      </c>
      <c r="K9825" s="42">
        <v>52.381310335234403</v>
      </c>
      <c r="N9825" s="43"/>
    </row>
    <row r="9826" spans="1:14" x14ac:dyDescent="0.3">
      <c r="A9826" s="10" t="s">
        <v>9</v>
      </c>
      <c r="B9826" s="10" t="s">
        <v>300</v>
      </c>
      <c r="C9826" s="10" t="s">
        <v>4743</v>
      </c>
      <c r="D9826" s="10" t="s">
        <v>4744</v>
      </c>
      <c r="E9826" s="11" t="s">
        <v>7102</v>
      </c>
      <c r="F9826" s="10" t="s">
        <v>4746</v>
      </c>
      <c r="G9826" s="11" t="s">
        <v>4747</v>
      </c>
      <c r="H9826" s="42">
        <v>895.73389999999995</v>
      </c>
      <c r="I9826" s="42">
        <v>3.9533064403950502</v>
      </c>
      <c r="J9826" s="42">
        <v>0</v>
      </c>
      <c r="K9826" s="42">
        <v>3.9533064403950502</v>
      </c>
      <c r="N9826" s="43"/>
    </row>
    <row r="9827" spans="1:14" x14ac:dyDescent="0.3">
      <c r="A9827" s="10" t="s">
        <v>9</v>
      </c>
      <c r="B9827" s="10" t="s">
        <v>300</v>
      </c>
      <c r="C9827" s="10" t="s">
        <v>4743</v>
      </c>
      <c r="D9827" s="10" t="s">
        <v>4744</v>
      </c>
      <c r="E9827" s="11" t="s">
        <v>7102</v>
      </c>
      <c r="F9827" s="10" t="s">
        <v>4748</v>
      </c>
      <c r="G9827" s="11" t="s">
        <v>4749</v>
      </c>
      <c r="H9827" s="42">
        <v>17578.776900000001</v>
      </c>
      <c r="I9827" s="42">
        <v>77.583638892752802</v>
      </c>
      <c r="J9827" s="42">
        <v>0</v>
      </c>
      <c r="K9827" s="42">
        <v>77.583638892752802</v>
      </c>
      <c r="N9827" s="43"/>
    </row>
    <row r="9828" spans="1:14" x14ac:dyDescent="0.3">
      <c r="A9828" s="10" t="s">
        <v>9</v>
      </c>
      <c r="B9828" s="10" t="s">
        <v>300</v>
      </c>
      <c r="C9828" s="10" t="s">
        <v>4743</v>
      </c>
      <c r="D9828" s="10" t="s">
        <v>4750</v>
      </c>
      <c r="E9828" s="11" t="s">
        <v>7103</v>
      </c>
      <c r="F9828" s="10" t="s">
        <v>416</v>
      </c>
      <c r="G9828" s="11" t="s">
        <v>417</v>
      </c>
      <c r="H9828" s="42">
        <v>20819.192200000001</v>
      </c>
      <c r="I9828" s="42">
        <v>163.925108022568</v>
      </c>
      <c r="J9828" s="42">
        <v>0</v>
      </c>
      <c r="K9828" s="42">
        <v>163.925108022568</v>
      </c>
      <c r="N9828" s="43"/>
    </row>
    <row r="9829" spans="1:14" x14ac:dyDescent="0.3">
      <c r="A9829" s="10" t="s">
        <v>9</v>
      </c>
      <c r="B9829" s="10" t="s">
        <v>300</v>
      </c>
      <c r="C9829" s="10" t="s">
        <v>4743</v>
      </c>
      <c r="D9829" s="10" t="s">
        <v>4750</v>
      </c>
      <c r="E9829" s="11" t="s">
        <v>7103</v>
      </c>
      <c r="F9829" s="10" t="s">
        <v>4746</v>
      </c>
      <c r="G9829" s="11" t="s">
        <v>4747</v>
      </c>
      <c r="H9829" s="42">
        <v>1565.3527999999999</v>
      </c>
      <c r="I9829" s="42">
        <v>12.3251960919224</v>
      </c>
      <c r="J9829" s="42">
        <v>0</v>
      </c>
      <c r="K9829" s="42">
        <v>12.3251960919224</v>
      </c>
      <c r="N9829" s="43"/>
    </row>
    <row r="9830" spans="1:14" x14ac:dyDescent="0.3">
      <c r="A9830" s="10" t="s">
        <v>9</v>
      </c>
      <c r="B9830" s="10" t="s">
        <v>300</v>
      </c>
      <c r="C9830" s="10" t="s">
        <v>4743</v>
      </c>
      <c r="D9830" s="10" t="s">
        <v>4750</v>
      </c>
      <c r="E9830" s="11" t="s">
        <v>7103</v>
      </c>
      <c r="F9830" s="10" t="s">
        <v>4748</v>
      </c>
      <c r="G9830" s="11" t="s">
        <v>4749</v>
      </c>
      <c r="H9830" s="42">
        <v>4930.8612999999996</v>
      </c>
      <c r="I9830" s="42">
        <v>38.824367689555501</v>
      </c>
      <c r="J9830" s="42">
        <v>0</v>
      </c>
      <c r="K9830" s="42">
        <v>38.824367689555501</v>
      </c>
      <c r="N9830" s="43"/>
    </row>
    <row r="9831" spans="1:14" x14ac:dyDescent="0.3">
      <c r="A9831" s="10" t="s">
        <v>9</v>
      </c>
      <c r="B9831" s="10" t="s">
        <v>300</v>
      </c>
      <c r="C9831" s="10" t="s">
        <v>4743</v>
      </c>
      <c r="D9831" s="10" t="s">
        <v>4752</v>
      </c>
      <c r="E9831" s="11" t="s">
        <v>4757</v>
      </c>
      <c r="F9831" s="10" t="s">
        <v>416</v>
      </c>
      <c r="G9831" s="11" t="s">
        <v>417</v>
      </c>
      <c r="H9831" s="42">
        <v>34512.030500000001</v>
      </c>
      <c r="I9831" s="42">
        <v>175.34764115636301</v>
      </c>
      <c r="J9831" s="42">
        <v>1128.2306119658101</v>
      </c>
      <c r="K9831" s="42">
        <v>1303.5782531221801</v>
      </c>
      <c r="N9831" s="43"/>
    </row>
    <row r="9832" spans="1:14" x14ac:dyDescent="0.3">
      <c r="A9832" s="10" t="s">
        <v>9</v>
      </c>
      <c r="B9832" s="10" t="s">
        <v>300</v>
      </c>
      <c r="C9832" s="10" t="s">
        <v>4743</v>
      </c>
      <c r="D9832" s="10" t="s">
        <v>4752</v>
      </c>
      <c r="E9832" s="11" t="s">
        <v>4757</v>
      </c>
      <c r="F9832" s="10" t="s">
        <v>4746</v>
      </c>
      <c r="G9832" s="11" t="s">
        <v>4747</v>
      </c>
      <c r="H9832" s="42">
        <v>18840.7513</v>
      </c>
      <c r="I9832" s="42">
        <v>95.725497978218797</v>
      </c>
      <c r="J9832" s="42">
        <v>615.92181367521403</v>
      </c>
      <c r="K9832" s="42">
        <v>711.64731165343301</v>
      </c>
      <c r="N9832" s="43"/>
    </row>
    <row r="9833" spans="1:14" x14ac:dyDescent="0.3">
      <c r="A9833" s="10" t="s">
        <v>9</v>
      </c>
      <c r="B9833" s="10" t="s">
        <v>300</v>
      </c>
      <c r="C9833" s="10" t="s">
        <v>4743</v>
      </c>
      <c r="D9833" s="10" t="s">
        <v>4752</v>
      </c>
      <c r="E9833" s="11" t="s">
        <v>4757</v>
      </c>
      <c r="F9833" s="10" t="s">
        <v>4748</v>
      </c>
      <c r="G9833" s="11" t="s">
        <v>4749</v>
      </c>
      <c r="H9833" s="42">
        <v>3302.4809</v>
      </c>
      <c r="I9833" s="42">
        <v>18.5588480881846</v>
      </c>
      <c r="J9833" s="42">
        <v>0</v>
      </c>
      <c r="K9833" s="42">
        <v>18.5588480881846</v>
      </c>
      <c r="N9833" s="43"/>
    </row>
    <row r="9834" spans="1:14" x14ac:dyDescent="0.3">
      <c r="A9834" s="10" t="s">
        <v>9</v>
      </c>
      <c r="B9834" s="10" t="s">
        <v>300</v>
      </c>
      <c r="C9834" s="10" t="s">
        <v>4743</v>
      </c>
      <c r="D9834" s="10" t="s">
        <v>4756</v>
      </c>
      <c r="E9834" s="11" t="s">
        <v>4842</v>
      </c>
      <c r="F9834" s="10" t="s">
        <v>416</v>
      </c>
      <c r="G9834" s="11" t="s">
        <v>417</v>
      </c>
      <c r="H9834" s="42">
        <v>12837.468999999999</v>
      </c>
      <c r="I9834" s="42">
        <v>46.328502181289402</v>
      </c>
      <c r="J9834" s="42">
        <v>0</v>
      </c>
      <c r="K9834" s="42">
        <v>46.328502181289402</v>
      </c>
      <c r="N9834" s="43"/>
    </row>
    <row r="9835" spans="1:14" x14ac:dyDescent="0.3">
      <c r="A9835" s="10" t="s">
        <v>9</v>
      </c>
      <c r="B9835" s="10" t="s">
        <v>300</v>
      </c>
      <c r="C9835" s="10" t="s">
        <v>4743</v>
      </c>
      <c r="D9835" s="10" t="s">
        <v>4756</v>
      </c>
      <c r="E9835" s="11" t="s">
        <v>4842</v>
      </c>
      <c r="F9835" s="10" t="s">
        <v>4746</v>
      </c>
      <c r="G9835" s="11" t="s">
        <v>4747</v>
      </c>
      <c r="H9835" s="42">
        <v>1718.0255999999999</v>
      </c>
      <c r="I9835" s="42">
        <v>6.2000969461948596</v>
      </c>
      <c r="J9835" s="42">
        <v>0</v>
      </c>
      <c r="K9835" s="42">
        <v>6.2000969461948596</v>
      </c>
      <c r="N9835" s="43"/>
    </row>
    <row r="9836" spans="1:14" x14ac:dyDescent="0.3">
      <c r="A9836" s="10" t="s">
        <v>9</v>
      </c>
      <c r="B9836" s="10" t="s">
        <v>300</v>
      </c>
      <c r="C9836" s="10" t="s">
        <v>4743</v>
      </c>
      <c r="D9836" s="10" t="s">
        <v>4756</v>
      </c>
      <c r="E9836" s="11" t="s">
        <v>4842</v>
      </c>
      <c r="F9836" s="10" t="s">
        <v>4748</v>
      </c>
      <c r="G9836" s="11" t="s">
        <v>4749</v>
      </c>
      <c r="H9836" s="42">
        <v>14316.8799</v>
      </c>
      <c r="I9836" s="42">
        <v>51.667474551623798</v>
      </c>
      <c r="J9836" s="42">
        <v>0</v>
      </c>
      <c r="K9836" s="42">
        <v>51.667474551623798</v>
      </c>
      <c r="N9836" s="43"/>
    </row>
    <row r="9837" spans="1:14" x14ac:dyDescent="0.3">
      <c r="A9837" s="10" t="s">
        <v>9</v>
      </c>
      <c r="B9837" s="10" t="s">
        <v>300</v>
      </c>
      <c r="C9837" s="10" t="s">
        <v>4743</v>
      </c>
      <c r="D9837" s="10" t="s">
        <v>4758</v>
      </c>
      <c r="E9837" s="11" t="s">
        <v>5150</v>
      </c>
      <c r="F9837" s="10" t="s">
        <v>416</v>
      </c>
      <c r="G9837" s="11" t="s">
        <v>417</v>
      </c>
      <c r="H9837" s="42">
        <v>15183.484700000001</v>
      </c>
      <c r="I9837" s="42">
        <v>31.415006294254798</v>
      </c>
      <c r="J9837" s="42">
        <v>0</v>
      </c>
      <c r="K9837" s="42">
        <v>31.415006294254798</v>
      </c>
      <c r="N9837" s="43"/>
    </row>
    <row r="9838" spans="1:14" x14ac:dyDescent="0.3">
      <c r="A9838" s="10" t="s">
        <v>9</v>
      </c>
      <c r="B9838" s="10" t="s">
        <v>300</v>
      </c>
      <c r="C9838" s="10" t="s">
        <v>4743</v>
      </c>
      <c r="D9838" s="10" t="s">
        <v>4758</v>
      </c>
      <c r="E9838" s="11" t="s">
        <v>5150</v>
      </c>
      <c r="F9838" s="10" t="s">
        <v>4746</v>
      </c>
      <c r="G9838" s="11" t="s">
        <v>4747</v>
      </c>
      <c r="H9838" s="42">
        <v>2482.4708999999998</v>
      </c>
      <c r="I9838" s="42">
        <v>5.1362938047640903</v>
      </c>
      <c r="J9838" s="42">
        <v>0</v>
      </c>
      <c r="K9838" s="42">
        <v>5.1362938047640903</v>
      </c>
      <c r="N9838" s="43"/>
    </row>
    <row r="9839" spans="1:14" x14ac:dyDescent="0.3">
      <c r="A9839" s="10" t="s">
        <v>9</v>
      </c>
      <c r="B9839" s="10" t="s">
        <v>300</v>
      </c>
      <c r="C9839" s="10" t="s">
        <v>4743</v>
      </c>
      <c r="D9839" s="10" t="s">
        <v>4758</v>
      </c>
      <c r="E9839" s="11" t="s">
        <v>5150</v>
      </c>
      <c r="F9839" s="10" t="s">
        <v>4748</v>
      </c>
      <c r="G9839" s="11" t="s">
        <v>4749</v>
      </c>
      <c r="H9839" s="42">
        <v>10989.9673</v>
      </c>
      <c r="I9839" s="42">
        <v>14.5892114620372</v>
      </c>
      <c r="J9839" s="42">
        <v>0</v>
      </c>
      <c r="K9839" s="42">
        <v>14.5892114620372</v>
      </c>
      <c r="N9839" s="43"/>
    </row>
    <row r="9840" spans="1:14" x14ac:dyDescent="0.3">
      <c r="A9840" s="10" t="s">
        <v>9</v>
      </c>
      <c r="B9840" s="10" t="s">
        <v>300</v>
      </c>
      <c r="C9840" s="10" t="s">
        <v>4743</v>
      </c>
      <c r="D9840" s="10" t="s">
        <v>4762</v>
      </c>
      <c r="E9840" s="11" t="s">
        <v>4955</v>
      </c>
      <c r="F9840" s="10" t="s">
        <v>416</v>
      </c>
      <c r="G9840" s="11" t="s">
        <v>417</v>
      </c>
      <c r="H9840" s="42">
        <v>42800.775000000001</v>
      </c>
      <c r="I9840" s="42">
        <v>22.969030166337699</v>
      </c>
      <c r="J9840" s="42">
        <v>0</v>
      </c>
      <c r="K9840" s="42">
        <v>22.969030166337699</v>
      </c>
      <c r="N9840" s="43"/>
    </row>
    <row r="9841" spans="1:14" x14ac:dyDescent="0.3">
      <c r="A9841" s="10" t="s">
        <v>9</v>
      </c>
      <c r="B9841" s="10" t="s">
        <v>300</v>
      </c>
      <c r="C9841" s="10" t="s">
        <v>4743</v>
      </c>
      <c r="D9841" s="10" t="s">
        <v>4762</v>
      </c>
      <c r="E9841" s="11" t="s">
        <v>4955</v>
      </c>
      <c r="F9841" s="10" t="s">
        <v>4746</v>
      </c>
      <c r="G9841" s="11" t="s">
        <v>4747</v>
      </c>
      <c r="H9841" s="42">
        <v>5865.2914000000001</v>
      </c>
      <c r="I9841" s="42">
        <v>3.1476078376092498</v>
      </c>
      <c r="J9841" s="42">
        <v>0</v>
      </c>
      <c r="K9841" s="42">
        <v>3.1476078376092498</v>
      </c>
      <c r="N9841" s="43"/>
    </row>
    <row r="9842" spans="1:14" x14ac:dyDescent="0.3">
      <c r="A9842" s="10" t="s">
        <v>9</v>
      </c>
      <c r="B9842" s="10" t="s">
        <v>300</v>
      </c>
      <c r="C9842" s="10" t="s">
        <v>4743</v>
      </c>
      <c r="D9842" s="10" t="s">
        <v>4762</v>
      </c>
      <c r="E9842" s="11" t="s">
        <v>4955</v>
      </c>
      <c r="F9842" s="10" t="s">
        <v>4748</v>
      </c>
      <c r="G9842" s="11" t="s">
        <v>4749</v>
      </c>
      <c r="H9842" s="42">
        <v>7133.4624999999996</v>
      </c>
      <c r="I9842" s="42">
        <v>3.8281716943896198</v>
      </c>
      <c r="J9842" s="42">
        <v>0</v>
      </c>
      <c r="K9842" s="42">
        <v>3.8281716943896198</v>
      </c>
      <c r="N9842" s="43"/>
    </row>
    <row r="9843" spans="1:14" x14ac:dyDescent="0.3">
      <c r="A9843" s="10" t="s">
        <v>9</v>
      </c>
      <c r="B9843" s="10" t="s">
        <v>300</v>
      </c>
      <c r="C9843" s="10" t="s">
        <v>4779</v>
      </c>
      <c r="D9843" s="10" t="s">
        <v>7104</v>
      </c>
      <c r="E9843" s="11" t="s">
        <v>7105</v>
      </c>
      <c r="F9843" s="10" t="s">
        <v>416</v>
      </c>
      <c r="G9843" s="11" t="s">
        <v>417</v>
      </c>
      <c r="H9843" s="42">
        <v>9945.4148999999998</v>
      </c>
      <c r="I9843" s="42">
        <v>152.54737023624801</v>
      </c>
      <c r="J9843" s="42">
        <v>0</v>
      </c>
      <c r="K9843" s="42">
        <v>152.54737023624801</v>
      </c>
      <c r="N9843" s="43"/>
    </row>
    <row r="9844" spans="1:14" x14ac:dyDescent="0.3">
      <c r="A9844" s="10" t="s">
        <v>9</v>
      </c>
      <c r="B9844" s="10" t="s">
        <v>300</v>
      </c>
      <c r="C9844" s="10" t="s">
        <v>4779</v>
      </c>
      <c r="D9844" s="10" t="s">
        <v>7104</v>
      </c>
      <c r="E9844" s="11" t="s">
        <v>7105</v>
      </c>
      <c r="F9844" s="10" t="s">
        <v>4731</v>
      </c>
      <c r="G9844" s="11" t="s">
        <v>4732</v>
      </c>
      <c r="H9844" s="42">
        <v>0</v>
      </c>
      <c r="I9844" s="42">
        <v>0</v>
      </c>
      <c r="J9844" s="42">
        <v>0</v>
      </c>
      <c r="K9844" s="42">
        <v>0</v>
      </c>
      <c r="N9844" s="43"/>
    </row>
    <row r="9845" spans="1:14" x14ac:dyDescent="0.3">
      <c r="A9845" s="10" t="s">
        <v>9</v>
      </c>
      <c r="B9845" s="10" t="s">
        <v>300</v>
      </c>
      <c r="C9845" s="10" t="s">
        <v>4779</v>
      </c>
      <c r="D9845" s="10" t="s">
        <v>7104</v>
      </c>
      <c r="E9845" s="11" t="s">
        <v>7105</v>
      </c>
      <c r="F9845" s="10" t="s">
        <v>4786</v>
      </c>
      <c r="G9845" s="11" t="s">
        <v>4787</v>
      </c>
      <c r="H9845" s="42">
        <v>0</v>
      </c>
      <c r="I9845" s="42">
        <v>0</v>
      </c>
      <c r="J9845" s="42">
        <v>0</v>
      </c>
      <c r="K9845" s="42">
        <v>0</v>
      </c>
      <c r="N9845" s="43"/>
    </row>
    <row r="9846" spans="1:14" x14ac:dyDescent="0.3">
      <c r="A9846" s="10" t="s">
        <v>9</v>
      </c>
      <c r="B9846" s="10" t="s">
        <v>300</v>
      </c>
      <c r="C9846" s="10" t="s">
        <v>4779</v>
      </c>
      <c r="D9846" s="10" t="s">
        <v>7106</v>
      </c>
      <c r="E9846" s="11" t="s">
        <v>7107</v>
      </c>
      <c r="F9846" s="10" t="s">
        <v>416</v>
      </c>
      <c r="G9846" s="11" t="s">
        <v>417</v>
      </c>
      <c r="H9846" s="42">
        <v>366551.44650000002</v>
      </c>
      <c r="I9846" s="42">
        <v>1653.5766461538501</v>
      </c>
      <c r="J9846" s="42">
        <v>24648.3851042735</v>
      </c>
      <c r="K9846" s="42">
        <v>26301.961750427399</v>
      </c>
      <c r="N9846" s="43"/>
    </row>
    <row r="9847" spans="1:14" x14ac:dyDescent="0.3">
      <c r="A9847" s="10" t="s">
        <v>9</v>
      </c>
      <c r="B9847" s="10" t="s">
        <v>300</v>
      </c>
      <c r="C9847" s="10" t="s">
        <v>4779</v>
      </c>
      <c r="D9847" s="10" t="s">
        <v>7106</v>
      </c>
      <c r="E9847" s="11" t="s">
        <v>7107</v>
      </c>
      <c r="F9847" s="10" t="s">
        <v>4731</v>
      </c>
      <c r="G9847" s="11" t="s">
        <v>4732</v>
      </c>
      <c r="H9847" s="42">
        <v>0</v>
      </c>
      <c r="I9847" s="42">
        <v>0</v>
      </c>
      <c r="J9847" s="42">
        <v>0</v>
      </c>
      <c r="K9847" s="42">
        <v>0</v>
      </c>
      <c r="N9847" s="43"/>
    </row>
    <row r="9848" spans="1:14" x14ac:dyDescent="0.3">
      <c r="A9848" s="10" t="s">
        <v>9</v>
      </c>
      <c r="B9848" s="10" t="s">
        <v>300</v>
      </c>
      <c r="C9848" s="10" t="s">
        <v>4779</v>
      </c>
      <c r="D9848" s="10" t="s">
        <v>7106</v>
      </c>
      <c r="E9848" s="11" t="s">
        <v>7107</v>
      </c>
      <c r="F9848" s="10" t="s">
        <v>4786</v>
      </c>
      <c r="G9848" s="11" t="s">
        <v>4787</v>
      </c>
      <c r="H9848" s="42">
        <v>4108.9372999999996</v>
      </c>
      <c r="I9848" s="42">
        <v>18.536123076923101</v>
      </c>
      <c r="J9848" s="42">
        <v>276.30137435897399</v>
      </c>
      <c r="K9848" s="42">
        <v>294.83749743589698</v>
      </c>
      <c r="N9848" s="43"/>
    </row>
    <row r="9849" spans="1:14" x14ac:dyDescent="0.3">
      <c r="A9849" s="10" t="s">
        <v>9</v>
      </c>
      <c r="B9849" s="10" t="s">
        <v>300</v>
      </c>
      <c r="C9849" s="10" t="s">
        <v>4779</v>
      </c>
      <c r="D9849" s="10" t="s">
        <v>7106</v>
      </c>
      <c r="E9849" s="11" t="s">
        <v>7107</v>
      </c>
      <c r="F9849" s="10" t="s">
        <v>71</v>
      </c>
      <c r="G9849" s="11" t="s">
        <v>4778</v>
      </c>
      <c r="H9849" s="42">
        <v>12754.8261</v>
      </c>
      <c r="I9849" s="42">
        <v>57.539215384615403</v>
      </c>
      <c r="J9849" s="42">
        <v>857.68551623931603</v>
      </c>
      <c r="K9849" s="42">
        <v>915.22473162393203</v>
      </c>
      <c r="N9849" s="43"/>
    </row>
    <row r="9850" spans="1:14" x14ac:dyDescent="0.3">
      <c r="A9850" s="10" t="s">
        <v>9</v>
      </c>
      <c r="B9850" s="10" t="s">
        <v>300</v>
      </c>
      <c r="C9850" s="10" t="s">
        <v>4779</v>
      </c>
      <c r="D9850" s="10" t="s">
        <v>7106</v>
      </c>
      <c r="E9850" s="11" t="s">
        <v>7107</v>
      </c>
      <c r="F9850" s="10" t="s">
        <v>4788</v>
      </c>
      <c r="G9850" s="11" t="s">
        <v>4789</v>
      </c>
      <c r="H9850" s="42">
        <v>0</v>
      </c>
      <c r="I9850" s="42">
        <v>0</v>
      </c>
      <c r="J9850" s="42">
        <v>0</v>
      </c>
      <c r="K9850" s="42">
        <v>0</v>
      </c>
      <c r="N9850" s="43"/>
    </row>
    <row r="9851" spans="1:14" x14ac:dyDescent="0.3">
      <c r="A9851" s="10" t="s">
        <v>9</v>
      </c>
      <c r="B9851" s="10" t="s">
        <v>300</v>
      </c>
      <c r="C9851" s="10" t="s">
        <v>11</v>
      </c>
      <c r="D9851" s="10" t="s">
        <v>301</v>
      </c>
      <c r="E9851" s="11" t="s">
        <v>701</v>
      </c>
      <c r="F9851" s="10" t="s">
        <v>15</v>
      </c>
      <c r="G9851" s="11" t="s">
        <v>418</v>
      </c>
      <c r="H9851" s="42">
        <v>0</v>
      </c>
      <c r="I9851" s="42">
        <v>0</v>
      </c>
      <c r="J9851" s="42">
        <v>0</v>
      </c>
      <c r="K9851" s="42">
        <v>0</v>
      </c>
      <c r="N9851" s="43"/>
    </row>
    <row r="9852" spans="1:14" x14ac:dyDescent="0.3">
      <c r="A9852" s="10" t="s">
        <v>9</v>
      </c>
      <c r="B9852" s="10" t="s">
        <v>300</v>
      </c>
      <c r="C9852" s="10" t="s">
        <v>11</v>
      </c>
      <c r="D9852" s="10" t="s">
        <v>301</v>
      </c>
      <c r="E9852" s="11" t="s">
        <v>701</v>
      </c>
      <c r="F9852" s="10" t="s">
        <v>17</v>
      </c>
      <c r="G9852" s="11" t="s">
        <v>4798</v>
      </c>
      <c r="H9852" s="42">
        <v>0</v>
      </c>
      <c r="I9852" s="42">
        <v>0</v>
      </c>
      <c r="J9852" s="42">
        <v>0</v>
      </c>
      <c r="K9852" s="42">
        <v>0</v>
      </c>
      <c r="N9852" s="43"/>
    </row>
    <row r="9853" spans="1:14" x14ac:dyDescent="0.3">
      <c r="A9853" s="10" t="s">
        <v>9</v>
      </c>
      <c r="B9853" s="10" t="s">
        <v>300</v>
      </c>
      <c r="C9853" s="10" t="s">
        <v>11</v>
      </c>
      <c r="D9853" s="10" t="s">
        <v>301</v>
      </c>
      <c r="E9853" s="11" t="s">
        <v>701</v>
      </c>
      <c r="F9853" s="10" t="s">
        <v>18</v>
      </c>
      <c r="G9853" s="11" t="s">
        <v>4799</v>
      </c>
      <c r="H9853" s="42">
        <v>3336068.8853000002</v>
      </c>
      <c r="I9853" s="42">
        <v>10290.741351349699</v>
      </c>
      <c r="J9853" s="42">
        <v>21473.797438461501</v>
      </c>
      <c r="K9853" s="42">
        <v>31764.5387898113</v>
      </c>
      <c r="N9853" s="43"/>
    </row>
    <row r="9854" spans="1:14" x14ac:dyDescent="0.3">
      <c r="A9854" s="10" t="s">
        <v>9</v>
      </c>
      <c r="B9854" s="10" t="s">
        <v>300</v>
      </c>
      <c r="C9854" s="10" t="s">
        <v>4800</v>
      </c>
      <c r="D9854" s="10" t="s">
        <v>7108</v>
      </c>
      <c r="E9854" s="11" t="s">
        <v>7109</v>
      </c>
      <c r="F9854" s="10" t="s">
        <v>13</v>
      </c>
      <c r="G9854" s="11" t="s">
        <v>415</v>
      </c>
      <c r="H9854" s="42">
        <v>0</v>
      </c>
      <c r="I9854" s="42">
        <v>0</v>
      </c>
      <c r="J9854" s="42">
        <v>0</v>
      </c>
      <c r="K9854" s="42">
        <v>0</v>
      </c>
      <c r="N9854" s="43"/>
    </row>
    <row r="9855" spans="1:14" x14ac:dyDescent="0.3">
      <c r="A9855" s="10" t="s">
        <v>9</v>
      </c>
      <c r="B9855" s="10" t="s">
        <v>300</v>
      </c>
      <c r="C9855" s="10" t="s">
        <v>4800</v>
      </c>
      <c r="D9855" s="10" t="s">
        <v>7108</v>
      </c>
      <c r="E9855" s="11" t="s">
        <v>7109</v>
      </c>
      <c r="F9855" s="10" t="s">
        <v>416</v>
      </c>
      <c r="G9855" s="11" t="s">
        <v>417</v>
      </c>
      <c r="H9855" s="42">
        <v>214624.4558</v>
      </c>
      <c r="I9855" s="42">
        <v>662.05010704300696</v>
      </c>
      <c r="J9855" s="42">
        <v>1381.50687179487</v>
      </c>
      <c r="K9855" s="42">
        <v>2043.55697883788</v>
      </c>
      <c r="N9855" s="43"/>
    </row>
    <row r="9856" spans="1:14" x14ac:dyDescent="0.3">
      <c r="A9856" s="10" t="s">
        <v>9</v>
      </c>
      <c r="B9856" s="10" t="s">
        <v>300</v>
      </c>
      <c r="C9856" s="10" t="s">
        <v>4800</v>
      </c>
      <c r="D9856" s="10" t="s">
        <v>7108</v>
      </c>
      <c r="E9856" s="11" t="s">
        <v>7109</v>
      </c>
      <c r="F9856" s="10" t="s">
        <v>4802</v>
      </c>
      <c r="G9856" s="11" t="s">
        <v>4803</v>
      </c>
      <c r="H9856" s="42">
        <v>0</v>
      </c>
      <c r="I9856" s="42">
        <v>0</v>
      </c>
      <c r="J9856" s="42">
        <v>0</v>
      </c>
      <c r="K9856" s="42">
        <v>0</v>
      </c>
      <c r="N9856" s="43"/>
    </row>
    <row r="9857" spans="1:14" x14ac:dyDescent="0.3">
      <c r="A9857" s="10" t="s">
        <v>9</v>
      </c>
      <c r="B9857" s="10" t="s">
        <v>300</v>
      </c>
      <c r="C9857" s="10" t="s">
        <v>4806</v>
      </c>
      <c r="D9857" s="10" t="s">
        <v>5565</v>
      </c>
      <c r="E9857" s="11" t="s">
        <v>5566</v>
      </c>
      <c r="F9857" s="10" t="s">
        <v>4809</v>
      </c>
      <c r="G9857" s="11" t="s">
        <v>4810</v>
      </c>
      <c r="H9857" s="42">
        <v>66175.873999999996</v>
      </c>
      <c r="I9857" s="42">
        <v>204.13211633826</v>
      </c>
      <c r="J9857" s="42">
        <v>425.964618803419</v>
      </c>
      <c r="K9857" s="42">
        <v>630.09673514167901</v>
      </c>
      <c r="N9857" s="43"/>
    </row>
    <row r="9858" spans="1:14" x14ac:dyDescent="0.3">
      <c r="A9858" s="10" t="s">
        <v>9</v>
      </c>
      <c r="B9858" s="10" t="s">
        <v>378</v>
      </c>
      <c r="C9858" s="10" t="s">
        <v>4722</v>
      </c>
      <c r="D9858" s="10" t="s">
        <v>4723</v>
      </c>
      <c r="E9858" s="11" t="s">
        <v>7110</v>
      </c>
      <c r="F9858" s="10" t="s">
        <v>416</v>
      </c>
      <c r="G9858" s="11" t="s">
        <v>417</v>
      </c>
      <c r="H9858" s="42">
        <v>27924708.600900002</v>
      </c>
      <c r="I9858" s="42">
        <v>17952.6269196949</v>
      </c>
      <c r="J9858" s="42">
        <v>1323919.9797972699</v>
      </c>
      <c r="K9858" s="42">
        <v>1341872.60671697</v>
      </c>
      <c r="N9858" s="43"/>
    </row>
    <row r="9859" spans="1:14" x14ac:dyDescent="0.3">
      <c r="A9859" s="10" t="s">
        <v>9</v>
      </c>
      <c r="B9859" s="10" t="s">
        <v>378</v>
      </c>
      <c r="C9859" s="10" t="s">
        <v>4722</v>
      </c>
      <c r="D9859" s="10" t="s">
        <v>4723</v>
      </c>
      <c r="E9859" s="11" t="s">
        <v>7110</v>
      </c>
      <c r="F9859" s="10" t="s">
        <v>4725</v>
      </c>
      <c r="G9859" s="11" t="s">
        <v>4726</v>
      </c>
      <c r="H9859" s="42">
        <v>365964.84250000003</v>
      </c>
      <c r="I9859" s="42">
        <v>235.276592109962</v>
      </c>
      <c r="J9859" s="42">
        <v>17350.518253753398</v>
      </c>
      <c r="K9859" s="42">
        <v>17585.794845863398</v>
      </c>
      <c r="N9859" s="43"/>
    </row>
    <row r="9860" spans="1:14" x14ac:dyDescent="0.3">
      <c r="A9860" s="10" t="s">
        <v>9</v>
      </c>
      <c r="B9860" s="10" t="s">
        <v>378</v>
      </c>
      <c r="C9860" s="10" t="s">
        <v>4722</v>
      </c>
      <c r="D9860" s="10" t="s">
        <v>4723</v>
      </c>
      <c r="E9860" s="11" t="s">
        <v>7110</v>
      </c>
      <c r="F9860" s="10" t="s">
        <v>4729</v>
      </c>
      <c r="G9860" s="11" t="s">
        <v>4730</v>
      </c>
      <c r="H9860" s="42">
        <v>0</v>
      </c>
      <c r="I9860" s="42">
        <v>0</v>
      </c>
      <c r="J9860" s="42">
        <v>0</v>
      </c>
      <c r="K9860" s="42">
        <v>0</v>
      </c>
      <c r="N9860" s="43"/>
    </row>
    <row r="9861" spans="1:14" x14ac:dyDescent="0.3">
      <c r="A9861" s="10" t="s">
        <v>9</v>
      </c>
      <c r="B9861" s="10" t="s">
        <v>378</v>
      </c>
      <c r="C9861" s="10" t="s">
        <v>4722</v>
      </c>
      <c r="D9861" s="10" t="s">
        <v>4723</v>
      </c>
      <c r="E9861" s="11" t="s">
        <v>7110</v>
      </c>
      <c r="F9861" s="10" t="s">
        <v>4731</v>
      </c>
      <c r="G9861" s="11" t="s">
        <v>4732</v>
      </c>
      <c r="H9861" s="42">
        <v>0</v>
      </c>
      <c r="I9861" s="42">
        <v>0</v>
      </c>
      <c r="J9861" s="42">
        <v>0</v>
      </c>
      <c r="K9861" s="42">
        <v>0</v>
      </c>
      <c r="N9861" s="43"/>
    </row>
    <row r="9862" spans="1:14" x14ac:dyDescent="0.3">
      <c r="A9862" s="10" t="s">
        <v>9</v>
      </c>
      <c r="B9862" s="10" t="s">
        <v>378</v>
      </c>
      <c r="C9862" s="10" t="s">
        <v>4722</v>
      </c>
      <c r="D9862" s="10" t="s">
        <v>4723</v>
      </c>
      <c r="E9862" s="11" t="s">
        <v>7110</v>
      </c>
      <c r="F9862" s="10" t="s">
        <v>4733</v>
      </c>
      <c r="G9862" s="11" t="s">
        <v>4734</v>
      </c>
      <c r="H9862" s="42">
        <v>2784515.1033999999</v>
      </c>
      <c r="I9862" s="42">
        <v>1790.1479834453601</v>
      </c>
      <c r="J9862" s="42">
        <v>132014.81280029801</v>
      </c>
      <c r="K9862" s="42">
        <v>133804.96078374301</v>
      </c>
      <c r="N9862" s="43"/>
    </row>
    <row r="9863" spans="1:14" x14ac:dyDescent="0.3">
      <c r="A9863" s="10" t="s">
        <v>9</v>
      </c>
      <c r="B9863" s="10" t="s">
        <v>378</v>
      </c>
      <c r="C9863" s="10" t="s">
        <v>4722</v>
      </c>
      <c r="D9863" s="10" t="s">
        <v>4723</v>
      </c>
      <c r="E9863" s="11" t="s">
        <v>7110</v>
      </c>
      <c r="F9863" s="10" t="s">
        <v>4812</v>
      </c>
      <c r="G9863" s="11" t="s">
        <v>4813</v>
      </c>
      <c r="H9863" s="42">
        <v>795575.74360000005</v>
      </c>
      <c r="I9863" s="42">
        <v>511.47085241296003</v>
      </c>
      <c r="J9863" s="42">
        <v>37718.517942942199</v>
      </c>
      <c r="K9863" s="42">
        <v>38229.988795355202</v>
      </c>
      <c r="N9863" s="43"/>
    </row>
    <row r="9864" spans="1:14" x14ac:dyDescent="0.3">
      <c r="A9864" s="10" t="s">
        <v>9</v>
      </c>
      <c r="B9864" s="10" t="s">
        <v>378</v>
      </c>
      <c r="C9864" s="10" t="s">
        <v>4722</v>
      </c>
      <c r="D9864" s="10" t="s">
        <v>4723</v>
      </c>
      <c r="E9864" s="11" t="s">
        <v>7110</v>
      </c>
      <c r="F9864" s="10" t="s">
        <v>5025</v>
      </c>
      <c r="G9864" s="11" t="s">
        <v>5026</v>
      </c>
      <c r="H9864" s="42">
        <v>795575.74360000005</v>
      </c>
      <c r="I9864" s="42">
        <v>511.47085241296003</v>
      </c>
      <c r="J9864" s="42">
        <v>0</v>
      </c>
      <c r="K9864" s="42">
        <v>511.47085241296003</v>
      </c>
      <c r="N9864" s="43"/>
    </row>
    <row r="9865" spans="1:14" x14ac:dyDescent="0.3">
      <c r="A9865" s="10" t="s">
        <v>9</v>
      </c>
      <c r="B9865" s="10" t="s">
        <v>378</v>
      </c>
      <c r="C9865" s="10" t="s">
        <v>4722</v>
      </c>
      <c r="D9865" s="10" t="s">
        <v>4723</v>
      </c>
      <c r="E9865" s="11" t="s">
        <v>7110</v>
      </c>
      <c r="F9865" s="10" t="s">
        <v>4741</v>
      </c>
      <c r="G9865" s="11" t="s">
        <v>4742</v>
      </c>
      <c r="H9865" s="42">
        <v>1988939.3596000001</v>
      </c>
      <c r="I9865" s="42">
        <v>1278.6771310324</v>
      </c>
      <c r="J9865" s="42">
        <v>94296.294857355504</v>
      </c>
      <c r="K9865" s="42">
        <v>95574.971988387901</v>
      </c>
      <c r="N9865" s="43"/>
    </row>
    <row r="9866" spans="1:14" x14ac:dyDescent="0.3">
      <c r="A9866" s="10" t="s">
        <v>9</v>
      </c>
      <c r="B9866" s="10" t="s">
        <v>378</v>
      </c>
      <c r="C9866" s="10" t="s">
        <v>4743</v>
      </c>
      <c r="D9866" s="10" t="s">
        <v>4744</v>
      </c>
      <c r="E9866" s="11" t="s">
        <v>5322</v>
      </c>
      <c r="F9866" s="10" t="s">
        <v>13</v>
      </c>
      <c r="G9866" s="11" t="s">
        <v>415</v>
      </c>
      <c r="H9866" s="42">
        <v>0</v>
      </c>
      <c r="I9866" s="42">
        <v>0</v>
      </c>
      <c r="J9866" s="42">
        <v>0</v>
      </c>
      <c r="K9866" s="42">
        <v>0</v>
      </c>
      <c r="N9866" s="43"/>
    </row>
    <row r="9867" spans="1:14" x14ac:dyDescent="0.3">
      <c r="A9867" s="10" t="s">
        <v>9</v>
      </c>
      <c r="B9867" s="10" t="s">
        <v>378</v>
      </c>
      <c r="C9867" s="10" t="s">
        <v>4743</v>
      </c>
      <c r="D9867" s="10" t="s">
        <v>4744</v>
      </c>
      <c r="E9867" s="11" t="s">
        <v>5322</v>
      </c>
      <c r="F9867" s="10" t="s">
        <v>416</v>
      </c>
      <c r="G9867" s="11" t="s">
        <v>417</v>
      </c>
      <c r="H9867" s="42">
        <v>122102.16559999999</v>
      </c>
      <c r="I9867" s="42">
        <v>92.446836476015903</v>
      </c>
      <c r="J9867" s="42">
        <v>7666.0285476565296</v>
      </c>
      <c r="K9867" s="42">
        <v>7758.4753841325401</v>
      </c>
      <c r="N9867" s="43"/>
    </row>
    <row r="9868" spans="1:14" x14ac:dyDescent="0.3">
      <c r="A9868" s="10" t="s">
        <v>9</v>
      </c>
      <c r="B9868" s="10" t="s">
        <v>378</v>
      </c>
      <c r="C9868" s="10" t="s">
        <v>4743</v>
      </c>
      <c r="D9868" s="10" t="s">
        <v>4744</v>
      </c>
      <c r="E9868" s="11" t="s">
        <v>5322</v>
      </c>
      <c r="F9868" s="10" t="s">
        <v>4746</v>
      </c>
      <c r="G9868" s="11" t="s">
        <v>4747</v>
      </c>
      <c r="H9868" s="42">
        <v>239116.74119999999</v>
      </c>
      <c r="I9868" s="42">
        <v>181.04172143219799</v>
      </c>
      <c r="J9868" s="42">
        <v>15012.639239160701</v>
      </c>
      <c r="K9868" s="42">
        <v>15193.680960592899</v>
      </c>
      <c r="N9868" s="43"/>
    </row>
    <row r="9869" spans="1:14" x14ac:dyDescent="0.3">
      <c r="A9869" s="10" t="s">
        <v>9</v>
      </c>
      <c r="B9869" s="10" t="s">
        <v>378</v>
      </c>
      <c r="C9869" s="10" t="s">
        <v>4743</v>
      </c>
      <c r="D9869" s="10" t="s">
        <v>4744</v>
      </c>
      <c r="E9869" s="11" t="s">
        <v>5322</v>
      </c>
      <c r="F9869" s="10" t="s">
        <v>4748</v>
      </c>
      <c r="G9869" s="11" t="s">
        <v>4749</v>
      </c>
      <c r="H9869" s="42">
        <v>205489.33840000001</v>
      </c>
      <c r="I9869" s="42">
        <v>168.96375183543</v>
      </c>
      <c r="J9869" s="42">
        <v>0</v>
      </c>
      <c r="K9869" s="42">
        <v>168.96375183543</v>
      </c>
      <c r="N9869" s="43"/>
    </row>
    <row r="9870" spans="1:14" x14ac:dyDescent="0.3">
      <c r="A9870" s="10" t="s">
        <v>9</v>
      </c>
      <c r="B9870" s="10" t="s">
        <v>378</v>
      </c>
      <c r="C9870" s="10" t="s">
        <v>4743</v>
      </c>
      <c r="D9870" s="10" t="s">
        <v>4744</v>
      </c>
      <c r="E9870" s="11" t="s">
        <v>5322</v>
      </c>
      <c r="F9870" s="10" t="s">
        <v>4754</v>
      </c>
      <c r="G9870" s="11" t="s">
        <v>4755</v>
      </c>
      <c r="H9870" s="42">
        <v>0</v>
      </c>
      <c r="I9870" s="42">
        <v>0</v>
      </c>
      <c r="J9870" s="42">
        <v>0</v>
      </c>
      <c r="K9870" s="42">
        <v>0</v>
      </c>
      <c r="N9870" s="43"/>
    </row>
    <row r="9871" spans="1:14" x14ac:dyDescent="0.3">
      <c r="A9871" s="10" t="s">
        <v>9</v>
      </c>
      <c r="B9871" s="10" t="s">
        <v>378</v>
      </c>
      <c r="C9871" s="10" t="s">
        <v>4743</v>
      </c>
      <c r="D9871" s="10" t="s">
        <v>4750</v>
      </c>
      <c r="E9871" s="11" t="s">
        <v>4826</v>
      </c>
      <c r="F9871" s="10" t="s">
        <v>13</v>
      </c>
      <c r="G9871" s="11" t="s">
        <v>415</v>
      </c>
      <c r="H9871" s="42">
        <v>0</v>
      </c>
      <c r="I9871" s="42">
        <v>0</v>
      </c>
      <c r="J9871" s="42">
        <v>0</v>
      </c>
      <c r="K9871" s="42">
        <v>0</v>
      </c>
      <c r="N9871" s="43"/>
    </row>
    <row r="9872" spans="1:14" x14ac:dyDescent="0.3">
      <c r="A9872" s="10" t="s">
        <v>9</v>
      </c>
      <c r="B9872" s="10" t="s">
        <v>378</v>
      </c>
      <c r="C9872" s="10" t="s">
        <v>4743</v>
      </c>
      <c r="D9872" s="10" t="s">
        <v>4750</v>
      </c>
      <c r="E9872" s="11" t="s">
        <v>4826</v>
      </c>
      <c r="F9872" s="10" t="s">
        <v>416</v>
      </c>
      <c r="G9872" s="11" t="s">
        <v>417</v>
      </c>
      <c r="H9872" s="42">
        <v>31587.716499999999</v>
      </c>
      <c r="I9872" s="42">
        <v>9.9410043313481307</v>
      </c>
      <c r="J9872" s="42">
        <v>0</v>
      </c>
      <c r="K9872" s="42">
        <v>9.9410043313481307</v>
      </c>
      <c r="N9872" s="43"/>
    </row>
    <row r="9873" spans="1:14" x14ac:dyDescent="0.3">
      <c r="A9873" s="10" t="s">
        <v>9</v>
      </c>
      <c r="B9873" s="10" t="s">
        <v>378</v>
      </c>
      <c r="C9873" s="10" t="s">
        <v>4743</v>
      </c>
      <c r="D9873" s="10" t="s">
        <v>4750</v>
      </c>
      <c r="E9873" s="11" t="s">
        <v>4826</v>
      </c>
      <c r="F9873" s="10" t="s">
        <v>4746</v>
      </c>
      <c r="G9873" s="11" t="s">
        <v>4747</v>
      </c>
      <c r="H9873" s="42">
        <v>0</v>
      </c>
      <c r="I9873" s="42">
        <v>0</v>
      </c>
      <c r="J9873" s="42">
        <v>0</v>
      </c>
      <c r="K9873" s="42">
        <v>0</v>
      </c>
      <c r="N9873" s="43"/>
    </row>
    <row r="9874" spans="1:14" x14ac:dyDescent="0.3">
      <c r="A9874" s="10" t="s">
        <v>9</v>
      </c>
      <c r="B9874" s="10" t="s">
        <v>378</v>
      </c>
      <c r="C9874" s="10" t="s">
        <v>4743</v>
      </c>
      <c r="D9874" s="10" t="s">
        <v>4750</v>
      </c>
      <c r="E9874" s="11" t="s">
        <v>4826</v>
      </c>
      <c r="F9874" s="10" t="s">
        <v>4748</v>
      </c>
      <c r="G9874" s="11" t="s">
        <v>4749</v>
      </c>
      <c r="H9874" s="42">
        <v>27433.322899999999</v>
      </c>
      <c r="I9874" s="42">
        <v>8.6335706551164009</v>
      </c>
      <c r="J9874" s="42">
        <v>0</v>
      </c>
      <c r="K9874" s="42">
        <v>8.6335706551164009</v>
      </c>
      <c r="N9874" s="43"/>
    </row>
    <row r="9875" spans="1:14" x14ac:dyDescent="0.3">
      <c r="A9875" s="10" t="s">
        <v>9</v>
      </c>
      <c r="B9875" s="10" t="s">
        <v>378</v>
      </c>
      <c r="C9875" s="10" t="s">
        <v>4743</v>
      </c>
      <c r="D9875" s="10" t="s">
        <v>4752</v>
      </c>
      <c r="E9875" s="11" t="s">
        <v>7111</v>
      </c>
      <c r="F9875" s="10" t="s">
        <v>416</v>
      </c>
      <c r="G9875" s="11" t="s">
        <v>417</v>
      </c>
      <c r="H9875" s="42">
        <v>29292.221300000001</v>
      </c>
      <c r="I9875" s="42">
        <v>13.5169038452647</v>
      </c>
      <c r="J9875" s="42">
        <v>110.607598645216</v>
      </c>
      <c r="K9875" s="42">
        <v>124.12450249048101</v>
      </c>
      <c r="N9875" s="43"/>
    </row>
    <row r="9876" spans="1:14" x14ac:dyDescent="0.3">
      <c r="A9876" s="10" t="s">
        <v>9</v>
      </c>
      <c r="B9876" s="10" t="s">
        <v>378</v>
      </c>
      <c r="C9876" s="10" t="s">
        <v>4743</v>
      </c>
      <c r="D9876" s="10" t="s">
        <v>4752</v>
      </c>
      <c r="E9876" s="11" t="s">
        <v>7111</v>
      </c>
      <c r="F9876" s="10" t="s">
        <v>4746</v>
      </c>
      <c r="G9876" s="11" t="s">
        <v>4747</v>
      </c>
      <c r="H9876" s="42">
        <v>2300.4362000000001</v>
      </c>
      <c r="I9876" s="42">
        <v>1.0615369511988</v>
      </c>
      <c r="J9876" s="42">
        <v>8.6864606265876407</v>
      </c>
      <c r="K9876" s="42">
        <v>9.7479975777864407</v>
      </c>
      <c r="N9876" s="43"/>
    </row>
    <row r="9877" spans="1:14" x14ac:dyDescent="0.3">
      <c r="A9877" s="10" t="s">
        <v>9</v>
      </c>
      <c r="B9877" s="10" t="s">
        <v>378</v>
      </c>
      <c r="C9877" s="10" t="s">
        <v>4743</v>
      </c>
      <c r="D9877" s="10" t="s">
        <v>4752</v>
      </c>
      <c r="E9877" s="11" t="s">
        <v>7111</v>
      </c>
      <c r="F9877" s="10" t="s">
        <v>4748</v>
      </c>
      <c r="G9877" s="11" t="s">
        <v>4749</v>
      </c>
      <c r="H9877" s="42">
        <v>79526.359899999996</v>
      </c>
      <c r="I9877" s="42">
        <v>30.7860122534168</v>
      </c>
      <c r="J9877" s="42">
        <v>0</v>
      </c>
      <c r="K9877" s="42">
        <v>30.7860122534168</v>
      </c>
      <c r="N9877" s="43"/>
    </row>
    <row r="9878" spans="1:14" x14ac:dyDescent="0.3">
      <c r="A9878" s="10" t="s">
        <v>9</v>
      </c>
      <c r="B9878" s="10" t="s">
        <v>378</v>
      </c>
      <c r="C9878" s="10" t="s">
        <v>4743</v>
      </c>
      <c r="D9878" s="10" t="s">
        <v>4752</v>
      </c>
      <c r="E9878" s="11" t="s">
        <v>7111</v>
      </c>
      <c r="F9878" s="10" t="s">
        <v>4760</v>
      </c>
      <c r="G9878" s="11" t="s">
        <v>4761</v>
      </c>
      <c r="H9878" s="42">
        <v>16538.0314</v>
      </c>
      <c r="I9878" s="42">
        <v>6.4021544469130802</v>
      </c>
      <c r="J9878" s="42">
        <v>0</v>
      </c>
      <c r="K9878" s="42">
        <v>6.4021544469130802</v>
      </c>
      <c r="N9878" s="43"/>
    </row>
    <row r="9879" spans="1:14" x14ac:dyDescent="0.3">
      <c r="A9879" s="10" t="s">
        <v>9</v>
      </c>
      <c r="B9879" s="10" t="s">
        <v>378</v>
      </c>
      <c r="C9879" s="10" t="s">
        <v>4743</v>
      </c>
      <c r="D9879" s="10" t="s">
        <v>4752</v>
      </c>
      <c r="E9879" s="11" t="s">
        <v>7111</v>
      </c>
      <c r="F9879" s="10" t="s">
        <v>4754</v>
      </c>
      <c r="G9879" s="11" t="s">
        <v>4755</v>
      </c>
      <c r="H9879" s="42">
        <v>4140.7852000000003</v>
      </c>
      <c r="I9879" s="42">
        <v>1.9107665121578401</v>
      </c>
      <c r="J9879" s="42">
        <v>15.635629127857801</v>
      </c>
      <c r="K9879" s="42">
        <v>17.5463956400156</v>
      </c>
      <c r="N9879" s="43"/>
    </row>
    <row r="9880" spans="1:14" x14ac:dyDescent="0.3">
      <c r="A9880" s="10" t="s">
        <v>9</v>
      </c>
      <c r="B9880" s="10" t="s">
        <v>378</v>
      </c>
      <c r="C9880" s="10" t="s">
        <v>4743</v>
      </c>
      <c r="D9880" s="10" t="s">
        <v>4756</v>
      </c>
      <c r="E9880" s="11" t="s">
        <v>4837</v>
      </c>
      <c r="F9880" s="10" t="s">
        <v>416</v>
      </c>
      <c r="G9880" s="11" t="s">
        <v>417</v>
      </c>
      <c r="H9880" s="42">
        <v>9498.9001000000007</v>
      </c>
      <c r="I9880" s="42">
        <v>11.735367618158399</v>
      </c>
      <c r="J9880" s="42">
        <v>179.59353199424999</v>
      </c>
      <c r="K9880" s="42">
        <v>191.32889961240801</v>
      </c>
      <c r="N9880" s="43"/>
    </row>
    <row r="9881" spans="1:14" x14ac:dyDescent="0.3">
      <c r="A9881" s="10" t="s">
        <v>9</v>
      </c>
      <c r="B9881" s="10" t="s">
        <v>378</v>
      </c>
      <c r="C9881" s="10" t="s">
        <v>4743</v>
      </c>
      <c r="D9881" s="10" t="s">
        <v>4756</v>
      </c>
      <c r="E9881" s="11" t="s">
        <v>4837</v>
      </c>
      <c r="F9881" s="10" t="s">
        <v>4746</v>
      </c>
      <c r="G9881" s="11" t="s">
        <v>4747</v>
      </c>
      <c r="H9881" s="42">
        <v>3562.0875999999998</v>
      </c>
      <c r="I9881" s="42">
        <v>4.4007628568093899</v>
      </c>
      <c r="J9881" s="42">
        <v>67.347574497843695</v>
      </c>
      <c r="K9881" s="42">
        <v>71.748337354653103</v>
      </c>
      <c r="N9881" s="43"/>
    </row>
    <row r="9882" spans="1:14" x14ac:dyDescent="0.3">
      <c r="A9882" s="10" t="s">
        <v>9</v>
      </c>
      <c r="B9882" s="10" t="s">
        <v>378</v>
      </c>
      <c r="C9882" s="10" t="s">
        <v>4743</v>
      </c>
      <c r="D9882" s="10" t="s">
        <v>4756</v>
      </c>
      <c r="E9882" s="11" t="s">
        <v>4837</v>
      </c>
      <c r="F9882" s="10" t="s">
        <v>4754</v>
      </c>
      <c r="G9882" s="11" t="s">
        <v>4755</v>
      </c>
      <c r="H9882" s="42">
        <v>0</v>
      </c>
      <c r="I9882" s="42">
        <v>0</v>
      </c>
      <c r="J9882" s="42">
        <v>0</v>
      </c>
      <c r="K9882" s="42">
        <v>0</v>
      </c>
      <c r="N9882" s="43"/>
    </row>
    <row r="9883" spans="1:14" x14ac:dyDescent="0.3">
      <c r="A9883" s="10" t="s">
        <v>9</v>
      </c>
      <c r="B9883" s="10" t="s">
        <v>378</v>
      </c>
      <c r="C9883" s="10" t="s">
        <v>4743</v>
      </c>
      <c r="D9883" s="10" t="s">
        <v>4758</v>
      </c>
      <c r="E9883" s="11" t="s">
        <v>6708</v>
      </c>
      <c r="F9883" s="10" t="s">
        <v>13</v>
      </c>
      <c r="G9883" s="11" t="s">
        <v>415</v>
      </c>
      <c r="H9883" s="42">
        <v>0</v>
      </c>
      <c r="I9883" s="42">
        <v>0</v>
      </c>
      <c r="J9883" s="42">
        <v>0</v>
      </c>
      <c r="K9883" s="42">
        <v>0</v>
      </c>
      <c r="N9883" s="43"/>
    </row>
    <row r="9884" spans="1:14" x14ac:dyDescent="0.3">
      <c r="A9884" s="10" t="s">
        <v>9</v>
      </c>
      <c r="B9884" s="10" t="s">
        <v>378</v>
      </c>
      <c r="C9884" s="10" t="s">
        <v>4743</v>
      </c>
      <c r="D9884" s="10" t="s">
        <v>4758</v>
      </c>
      <c r="E9884" s="11" t="s">
        <v>6708</v>
      </c>
      <c r="F9884" s="10" t="s">
        <v>416</v>
      </c>
      <c r="G9884" s="11" t="s">
        <v>417</v>
      </c>
      <c r="H9884" s="42">
        <v>32337.4074</v>
      </c>
      <c r="I9884" s="42">
        <v>12.980742625946201</v>
      </c>
      <c r="J9884" s="42">
        <v>0</v>
      </c>
      <c r="K9884" s="42">
        <v>12.980742625946201</v>
      </c>
      <c r="N9884" s="43"/>
    </row>
    <row r="9885" spans="1:14" x14ac:dyDescent="0.3">
      <c r="A9885" s="10" t="s">
        <v>9</v>
      </c>
      <c r="B9885" s="10" t="s">
        <v>378</v>
      </c>
      <c r="C9885" s="10" t="s">
        <v>4743</v>
      </c>
      <c r="D9885" s="10" t="s">
        <v>4758</v>
      </c>
      <c r="E9885" s="11" t="s">
        <v>6708</v>
      </c>
      <c r="F9885" s="10" t="s">
        <v>4746</v>
      </c>
      <c r="G9885" s="11" t="s">
        <v>4747</v>
      </c>
      <c r="H9885" s="42">
        <v>5401.4130999999998</v>
      </c>
      <c r="I9885" s="42">
        <v>2.1682119551031098</v>
      </c>
      <c r="J9885" s="42">
        <v>0</v>
      </c>
      <c r="K9885" s="42">
        <v>2.1682119551031098</v>
      </c>
      <c r="N9885" s="43"/>
    </row>
    <row r="9886" spans="1:14" x14ac:dyDescent="0.3">
      <c r="A9886" s="10" t="s">
        <v>9</v>
      </c>
      <c r="B9886" s="10" t="s">
        <v>378</v>
      </c>
      <c r="C9886" s="10" t="s">
        <v>4743</v>
      </c>
      <c r="D9886" s="10" t="s">
        <v>4758</v>
      </c>
      <c r="E9886" s="11" t="s">
        <v>6708</v>
      </c>
      <c r="F9886" s="10" t="s">
        <v>4748</v>
      </c>
      <c r="G9886" s="11" t="s">
        <v>4749</v>
      </c>
      <c r="H9886" s="42">
        <v>48470.575400000002</v>
      </c>
      <c r="I9886" s="42">
        <v>19.456849386583102</v>
      </c>
      <c r="J9886" s="42">
        <v>0</v>
      </c>
      <c r="K9886" s="42">
        <v>19.456849386583102</v>
      </c>
      <c r="N9886" s="43"/>
    </row>
    <row r="9887" spans="1:14" x14ac:dyDescent="0.3">
      <c r="A9887" s="10" t="s">
        <v>9</v>
      </c>
      <c r="B9887" s="10" t="s">
        <v>378</v>
      </c>
      <c r="C9887" s="10" t="s">
        <v>4743</v>
      </c>
      <c r="D9887" s="10" t="s">
        <v>4758</v>
      </c>
      <c r="E9887" s="11" t="s">
        <v>6708</v>
      </c>
      <c r="F9887" s="10" t="s">
        <v>4760</v>
      </c>
      <c r="G9887" s="11" t="s">
        <v>4761</v>
      </c>
      <c r="H9887" s="42">
        <v>11300.3248</v>
      </c>
      <c r="I9887" s="42">
        <v>4.5361276429130797</v>
      </c>
      <c r="J9887" s="42">
        <v>0</v>
      </c>
      <c r="K9887" s="42">
        <v>4.5361276429130797</v>
      </c>
      <c r="N9887" s="43"/>
    </row>
    <row r="9888" spans="1:14" x14ac:dyDescent="0.3">
      <c r="A9888" s="10" t="s">
        <v>9</v>
      </c>
      <c r="B9888" s="10" t="s">
        <v>378</v>
      </c>
      <c r="C9888" s="10" t="s">
        <v>4743</v>
      </c>
      <c r="D9888" s="10" t="s">
        <v>4762</v>
      </c>
      <c r="E9888" s="11" t="s">
        <v>7112</v>
      </c>
      <c r="F9888" s="10" t="s">
        <v>13</v>
      </c>
      <c r="G9888" s="11" t="s">
        <v>415</v>
      </c>
      <c r="H9888" s="42">
        <v>0</v>
      </c>
      <c r="I9888" s="42">
        <v>0</v>
      </c>
      <c r="J9888" s="42">
        <v>0</v>
      </c>
      <c r="K9888" s="42">
        <v>0</v>
      </c>
      <c r="N9888" s="43"/>
    </row>
    <row r="9889" spans="1:14" x14ac:dyDescent="0.3">
      <c r="A9889" s="10" t="s">
        <v>9</v>
      </c>
      <c r="B9889" s="10" t="s">
        <v>378</v>
      </c>
      <c r="C9889" s="10" t="s">
        <v>4743</v>
      </c>
      <c r="D9889" s="10" t="s">
        <v>4762</v>
      </c>
      <c r="E9889" s="11" t="s">
        <v>7112</v>
      </c>
      <c r="F9889" s="10" t="s">
        <v>416</v>
      </c>
      <c r="G9889" s="11" t="s">
        <v>417</v>
      </c>
      <c r="H9889" s="42">
        <v>33761.231899999999</v>
      </c>
      <c r="I9889" s="42">
        <v>11.022542218512401</v>
      </c>
      <c r="J9889" s="42">
        <v>137.30662931803201</v>
      </c>
      <c r="K9889" s="42">
        <v>148.32917153654401</v>
      </c>
      <c r="N9889" s="43"/>
    </row>
    <row r="9890" spans="1:14" x14ac:dyDescent="0.3">
      <c r="A9890" s="10" t="s">
        <v>9</v>
      </c>
      <c r="B9890" s="10" t="s">
        <v>378</v>
      </c>
      <c r="C9890" s="10" t="s">
        <v>4743</v>
      </c>
      <c r="D9890" s="10" t="s">
        <v>4762</v>
      </c>
      <c r="E9890" s="11" t="s">
        <v>7112</v>
      </c>
      <c r="F9890" s="10" t="s">
        <v>4746</v>
      </c>
      <c r="G9890" s="11" t="s">
        <v>4747</v>
      </c>
      <c r="H9890" s="42">
        <v>0</v>
      </c>
      <c r="I9890" s="42">
        <v>0</v>
      </c>
      <c r="J9890" s="42">
        <v>0</v>
      </c>
      <c r="K9890" s="42">
        <v>0</v>
      </c>
      <c r="N9890" s="43"/>
    </row>
    <row r="9891" spans="1:14" x14ac:dyDescent="0.3">
      <c r="A9891" s="10" t="s">
        <v>9</v>
      </c>
      <c r="B9891" s="10" t="s">
        <v>378</v>
      </c>
      <c r="C9891" s="10" t="s">
        <v>4743</v>
      </c>
      <c r="D9891" s="10" t="s">
        <v>4766</v>
      </c>
      <c r="E9891" s="11" t="s">
        <v>6046</v>
      </c>
      <c r="F9891" s="10" t="s">
        <v>13</v>
      </c>
      <c r="G9891" s="11" t="s">
        <v>415</v>
      </c>
      <c r="H9891" s="42">
        <v>0</v>
      </c>
      <c r="I9891" s="42">
        <v>0</v>
      </c>
      <c r="J9891" s="42">
        <v>0</v>
      </c>
      <c r="K9891" s="42">
        <v>0</v>
      </c>
      <c r="N9891" s="43"/>
    </row>
    <row r="9892" spans="1:14" x14ac:dyDescent="0.3">
      <c r="A9892" s="10" t="s">
        <v>9</v>
      </c>
      <c r="B9892" s="10" t="s">
        <v>378</v>
      </c>
      <c r="C9892" s="10" t="s">
        <v>4743</v>
      </c>
      <c r="D9892" s="10" t="s">
        <v>4766</v>
      </c>
      <c r="E9892" s="11" t="s">
        <v>6046</v>
      </c>
      <c r="F9892" s="10" t="s">
        <v>416</v>
      </c>
      <c r="G9892" s="11" t="s">
        <v>417</v>
      </c>
      <c r="H9892" s="42">
        <v>13002.0754</v>
      </c>
      <c r="I9892" s="42">
        <v>6.2777622283557504</v>
      </c>
      <c r="J9892" s="42">
        <v>37.129973452085302</v>
      </c>
      <c r="K9892" s="42">
        <v>43.407735680441</v>
      </c>
      <c r="N9892" s="43"/>
    </row>
    <row r="9893" spans="1:14" x14ac:dyDescent="0.3">
      <c r="A9893" s="10" t="s">
        <v>9</v>
      </c>
      <c r="B9893" s="10" t="s">
        <v>378</v>
      </c>
      <c r="C9893" s="10" t="s">
        <v>4743</v>
      </c>
      <c r="D9893" s="10" t="s">
        <v>4766</v>
      </c>
      <c r="E9893" s="11" t="s">
        <v>6046</v>
      </c>
      <c r="F9893" s="10" t="s">
        <v>4746</v>
      </c>
      <c r="G9893" s="11" t="s">
        <v>4747</v>
      </c>
      <c r="H9893" s="42">
        <v>0</v>
      </c>
      <c r="I9893" s="42">
        <v>0</v>
      </c>
      <c r="J9893" s="42">
        <v>0</v>
      </c>
      <c r="K9893" s="42">
        <v>0</v>
      </c>
      <c r="N9893" s="43"/>
    </row>
    <row r="9894" spans="1:14" x14ac:dyDescent="0.3">
      <c r="A9894" s="10" t="s">
        <v>9</v>
      </c>
      <c r="B9894" s="10" t="s">
        <v>378</v>
      </c>
      <c r="C9894" s="10" t="s">
        <v>4743</v>
      </c>
      <c r="D9894" s="10" t="s">
        <v>4766</v>
      </c>
      <c r="E9894" s="11" t="s">
        <v>6046</v>
      </c>
      <c r="F9894" s="10" t="s">
        <v>4748</v>
      </c>
      <c r="G9894" s="11" t="s">
        <v>4749</v>
      </c>
      <c r="H9894" s="42">
        <v>29814.504400000002</v>
      </c>
      <c r="I9894" s="42">
        <v>14.961516878072599</v>
      </c>
      <c r="J9894" s="42">
        <v>0</v>
      </c>
      <c r="K9894" s="42">
        <v>14.961516878072599</v>
      </c>
      <c r="N9894" s="43"/>
    </row>
    <row r="9895" spans="1:14" x14ac:dyDescent="0.3">
      <c r="A9895" s="10" t="s">
        <v>9</v>
      </c>
      <c r="B9895" s="10" t="s">
        <v>378</v>
      </c>
      <c r="C9895" s="10" t="s">
        <v>4743</v>
      </c>
      <c r="D9895" s="10" t="s">
        <v>4766</v>
      </c>
      <c r="E9895" s="11" t="s">
        <v>6046</v>
      </c>
      <c r="F9895" s="10" t="s">
        <v>4760</v>
      </c>
      <c r="G9895" s="11" t="s">
        <v>4761</v>
      </c>
      <c r="H9895" s="42">
        <v>23574.259300000002</v>
      </c>
      <c r="I9895" s="42">
        <v>11.8300366012667</v>
      </c>
      <c r="J9895" s="42">
        <v>0</v>
      </c>
      <c r="K9895" s="42">
        <v>11.8300366012667</v>
      </c>
      <c r="N9895" s="43"/>
    </row>
    <row r="9896" spans="1:14" x14ac:dyDescent="0.3">
      <c r="A9896" s="10" t="s">
        <v>9</v>
      </c>
      <c r="B9896" s="10" t="s">
        <v>378</v>
      </c>
      <c r="C9896" s="10" t="s">
        <v>4743</v>
      </c>
      <c r="D9896" s="10" t="s">
        <v>4768</v>
      </c>
      <c r="E9896" s="11" t="s">
        <v>5047</v>
      </c>
      <c r="F9896" s="10" t="s">
        <v>13</v>
      </c>
      <c r="G9896" s="11" t="s">
        <v>415</v>
      </c>
      <c r="H9896" s="42">
        <v>0</v>
      </c>
      <c r="I9896" s="42">
        <v>0</v>
      </c>
      <c r="J9896" s="42">
        <v>0</v>
      </c>
      <c r="K9896" s="42">
        <v>0</v>
      </c>
      <c r="N9896" s="43"/>
    </row>
    <row r="9897" spans="1:14" x14ac:dyDescent="0.3">
      <c r="A9897" s="10" t="s">
        <v>9</v>
      </c>
      <c r="B9897" s="10" t="s">
        <v>378</v>
      </c>
      <c r="C9897" s="10" t="s">
        <v>4743</v>
      </c>
      <c r="D9897" s="10" t="s">
        <v>4768</v>
      </c>
      <c r="E9897" s="11" t="s">
        <v>5047</v>
      </c>
      <c r="F9897" s="10" t="s">
        <v>416</v>
      </c>
      <c r="G9897" s="11" t="s">
        <v>417</v>
      </c>
      <c r="H9897" s="42">
        <v>23939.394199999999</v>
      </c>
      <c r="I9897" s="42">
        <v>7.1325465835078301</v>
      </c>
      <c r="J9897" s="42">
        <v>165.795684775137</v>
      </c>
      <c r="K9897" s="42">
        <v>172.92823135864401</v>
      </c>
      <c r="N9897" s="43"/>
    </row>
    <row r="9898" spans="1:14" x14ac:dyDescent="0.3">
      <c r="A9898" s="10" t="s">
        <v>9</v>
      </c>
      <c r="B9898" s="10" t="s">
        <v>378</v>
      </c>
      <c r="C9898" s="10" t="s">
        <v>4743</v>
      </c>
      <c r="D9898" s="10" t="s">
        <v>4768</v>
      </c>
      <c r="E9898" s="11" t="s">
        <v>5047</v>
      </c>
      <c r="F9898" s="10" t="s">
        <v>4746</v>
      </c>
      <c r="G9898" s="11" t="s">
        <v>4747</v>
      </c>
      <c r="H9898" s="42">
        <v>16428.995999999999</v>
      </c>
      <c r="I9898" s="42">
        <v>4.8948849102504699</v>
      </c>
      <c r="J9898" s="42">
        <v>113.78135229666201</v>
      </c>
      <c r="K9898" s="42">
        <v>118.676237206913</v>
      </c>
      <c r="N9898" s="43"/>
    </row>
    <row r="9899" spans="1:14" x14ac:dyDescent="0.3">
      <c r="A9899" s="10" t="s">
        <v>9</v>
      </c>
      <c r="B9899" s="10" t="s">
        <v>378</v>
      </c>
      <c r="C9899" s="10" t="s">
        <v>4743</v>
      </c>
      <c r="D9899" s="10" t="s">
        <v>4768</v>
      </c>
      <c r="E9899" s="11" t="s">
        <v>5047</v>
      </c>
      <c r="F9899" s="10" t="s">
        <v>4838</v>
      </c>
      <c r="G9899" s="11" t="s">
        <v>4839</v>
      </c>
      <c r="H9899" s="42">
        <v>272319.02830000001</v>
      </c>
      <c r="I9899" s="42">
        <v>226.82601342145301</v>
      </c>
      <c r="J9899" s="42">
        <v>170.691487442435</v>
      </c>
      <c r="K9899" s="42">
        <v>397.51750086388699</v>
      </c>
      <c r="N9899" s="43"/>
    </row>
    <row r="9900" spans="1:14" x14ac:dyDescent="0.3">
      <c r="A9900" s="10" t="s">
        <v>9</v>
      </c>
      <c r="B9900" s="10" t="s">
        <v>378</v>
      </c>
      <c r="C9900" s="10" t="s">
        <v>4743</v>
      </c>
      <c r="D9900" s="10" t="s">
        <v>4768</v>
      </c>
      <c r="E9900" s="11" t="s">
        <v>5047</v>
      </c>
      <c r="F9900" s="10" t="s">
        <v>4840</v>
      </c>
      <c r="G9900" s="11" t="s">
        <v>4841</v>
      </c>
      <c r="H9900" s="42">
        <v>291171.88410000002</v>
      </c>
      <c r="I9900" s="42">
        <v>242.52935281216801</v>
      </c>
      <c r="J9900" s="42">
        <v>182.50859041921899</v>
      </c>
      <c r="K9900" s="42">
        <v>425.03794323138698</v>
      </c>
      <c r="N9900" s="43"/>
    </row>
    <row r="9901" spans="1:14" x14ac:dyDescent="0.3">
      <c r="A9901" s="10" t="s">
        <v>9</v>
      </c>
      <c r="B9901" s="10" t="s">
        <v>378</v>
      </c>
      <c r="C9901" s="10" t="s">
        <v>4743</v>
      </c>
      <c r="D9901" s="10" t="s">
        <v>4770</v>
      </c>
      <c r="E9901" s="11" t="s">
        <v>4773</v>
      </c>
      <c r="F9901" s="10" t="s">
        <v>416</v>
      </c>
      <c r="G9901" s="11" t="s">
        <v>417</v>
      </c>
      <c r="H9901" s="42">
        <v>49094.216800000002</v>
      </c>
      <c r="I9901" s="42">
        <v>57.656293701064001</v>
      </c>
      <c r="J9901" s="42">
        <v>0</v>
      </c>
      <c r="K9901" s="42">
        <v>57.656293701064001</v>
      </c>
      <c r="N9901" s="43"/>
    </row>
    <row r="9902" spans="1:14" x14ac:dyDescent="0.3">
      <c r="A9902" s="10" t="s">
        <v>9</v>
      </c>
      <c r="B9902" s="10" t="s">
        <v>378</v>
      </c>
      <c r="C9902" s="10" t="s">
        <v>4743</v>
      </c>
      <c r="D9902" s="10" t="s">
        <v>4770</v>
      </c>
      <c r="E9902" s="11" t="s">
        <v>4773</v>
      </c>
      <c r="F9902" s="10" t="s">
        <v>4746</v>
      </c>
      <c r="G9902" s="11" t="s">
        <v>4747</v>
      </c>
      <c r="H9902" s="42">
        <v>0</v>
      </c>
      <c r="I9902" s="42">
        <v>0</v>
      </c>
      <c r="J9902" s="42">
        <v>0</v>
      </c>
      <c r="K9902" s="42">
        <v>0</v>
      </c>
      <c r="N9902" s="43"/>
    </row>
    <row r="9903" spans="1:14" x14ac:dyDescent="0.3">
      <c r="A9903" s="10" t="s">
        <v>9</v>
      </c>
      <c r="B9903" s="10" t="s">
        <v>378</v>
      </c>
      <c r="C9903" s="10" t="s">
        <v>4743</v>
      </c>
      <c r="D9903" s="10" t="s">
        <v>4772</v>
      </c>
      <c r="E9903" s="11" t="s">
        <v>4775</v>
      </c>
      <c r="F9903" s="10" t="s">
        <v>13</v>
      </c>
      <c r="G9903" s="11" t="s">
        <v>415</v>
      </c>
      <c r="H9903" s="42">
        <v>0</v>
      </c>
      <c r="I9903" s="42">
        <v>0</v>
      </c>
      <c r="J9903" s="42">
        <v>0</v>
      </c>
      <c r="K9903" s="42">
        <v>0</v>
      </c>
      <c r="N9903" s="43"/>
    </row>
    <row r="9904" spans="1:14" x14ac:dyDescent="0.3">
      <c r="A9904" s="10" t="s">
        <v>9</v>
      </c>
      <c r="B9904" s="10" t="s">
        <v>378</v>
      </c>
      <c r="C9904" s="10" t="s">
        <v>4743</v>
      </c>
      <c r="D9904" s="10" t="s">
        <v>4772</v>
      </c>
      <c r="E9904" s="11" t="s">
        <v>4775</v>
      </c>
      <c r="F9904" s="10" t="s">
        <v>416</v>
      </c>
      <c r="G9904" s="11" t="s">
        <v>417</v>
      </c>
      <c r="H9904" s="42">
        <v>40951.734700000001</v>
      </c>
      <c r="I9904" s="42">
        <v>13.60592308242</v>
      </c>
      <c r="J9904" s="42">
        <v>2742.0438631801899</v>
      </c>
      <c r="K9904" s="42">
        <v>2755.6497862626102</v>
      </c>
      <c r="N9904" s="43"/>
    </row>
    <row r="9905" spans="1:14" x14ac:dyDescent="0.3">
      <c r="A9905" s="10" t="s">
        <v>9</v>
      </c>
      <c r="B9905" s="10" t="s">
        <v>378</v>
      </c>
      <c r="C9905" s="10" t="s">
        <v>4743</v>
      </c>
      <c r="D9905" s="10" t="s">
        <v>4772</v>
      </c>
      <c r="E9905" s="11" t="s">
        <v>4775</v>
      </c>
      <c r="F9905" s="10" t="s">
        <v>4746</v>
      </c>
      <c r="G9905" s="11" t="s">
        <v>4747</v>
      </c>
      <c r="H9905" s="42">
        <v>20475.8675</v>
      </c>
      <c r="I9905" s="42">
        <v>6.8029615412100002</v>
      </c>
      <c r="J9905" s="42">
        <v>1371.0219315900999</v>
      </c>
      <c r="K9905" s="42">
        <v>1377.8248931313101</v>
      </c>
      <c r="N9905" s="43"/>
    </row>
    <row r="9906" spans="1:14" x14ac:dyDescent="0.3">
      <c r="A9906" s="10" t="s">
        <v>9</v>
      </c>
      <c r="B9906" s="10" t="s">
        <v>378</v>
      </c>
      <c r="C9906" s="10" t="s">
        <v>4743</v>
      </c>
      <c r="D9906" s="10" t="s">
        <v>4772</v>
      </c>
      <c r="E9906" s="11" t="s">
        <v>4775</v>
      </c>
      <c r="F9906" s="10" t="s">
        <v>4748</v>
      </c>
      <c r="G9906" s="11" t="s">
        <v>4749</v>
      </c>
      <c r="H9906" s="42">
        <v>200490.61079999999</v>
      </c>
      <c r="I9906" s="42">
        <v>56.795019869401798</v>
      </c>
      <c r="J9906" s="42">
        <v>0</v>
      </c>
      <c r="K9906" s="42">
        <v>56.795019869401798</v>
      </c>
      <c r="N9906" s="43"/>
    </row>
    <row r="9907" spans="1:14" x14ac:dyDescent="0.3">
      <c r="A9907" s="10" t="s">
        <v>9</v>
      </c>
      <c r="B9907" s="10" t="s">
        <v>378</v>
      </c>
      <c r="C9907" s="10" t="s">
        <v>4743</v>
      </c>
      <c r="D9907" s="10" t="s">
        <v>4772</v>
      </c>
      <c r="E9907" s="11" t="s">
        <v>4775</v>
      </c>
      <c r="F9907" s="10" t="s">
        <v>4817</v>
      </c>
      <c r="G9907" s="11" t="s">
        <v>4818</v>
      </c>
      <c r="H9907" s="42">
        <v>101547.1925</v>
      </c>
      <c r="I9907" s="42">
        <v>28.766308765021702</v>
      </c>
      <c r="J9907" s="42">
        <v>0</v>
      </c>
      <c r="K9907" s="42">
        <v>28.766308765021702</v>
      </c>
      <c r="N9907" s="43"/>
    </row>
    <row r="9908" spans="1:14" x14ac:dyDescent="0.3">
      <c r="A9908" s="10" t="s">
        <v>9</v>
      </c>
      <c r="B9908" s="10" t="s">
        <v>378</v>
      </c>
      <c r="C9908" s="10" t="s">
        <v>4743</v>
      </c>
      <c r="D9908" s="10" t="s">
        <v>4772</v>
      </c>
      <c r="E9908" s="11" t="s">
        <v>4775</v>
      </c>
      <c r="F9908" s="10" t="s">
        <v>5093</v>
      </c>
      <c r="G9908" s="11" t="s">
        <v>5094</v>
      </c>
      <c r="H9908" s="42">
        <v>0</v>
      </c>
      <c r="I9908" s="42">
        <v>0</v>
      </c>
      <c r="J9908" s="42">
        <v>0</v>
      </c>
      <c r="K9908" s="42">
        <v>0</v>
      </c>
      <c r="N9908" s="43"/>
    </row>
    <row r="9909" spans="1:14" x14ac:dyDescent="0.3">
      <c r="A9909" s="10" t="s">
        <v>9</v>
      </c>
      <c r="B9909" s="10" t="s">
        <v>378</v>
      </c>
      <c r="C9909" s="10" t="s">
        <v>4743</v>
      </c>
      <c r="D9909" s="10" t="s">
        <v>4772</v>
      </c>
      <c r="E9909" s="11" t="s">
        <v>4775</v>
      </c>
      <c r="F9909" s="10" t="s">
        <v>4760</v>
      </c>
      <c r="G9909" s="11" t="s">
        <v>4761</v>
      </c>
      <c r="H9909" s="42">
        <v>289018.93239999999</v>
      </c>
      <c r="I9909" s="42">
        <v>81.873340331215502</v>
      </c>
      <c r="J9909" s="42">
        <v>0</v>
      </c>
      <c r="K9909" s="42">
        <v>81.873340331215502</v>
      </c>
      <c r="N9909" s="43"/>
    </row>
    <row r="9910" spans="1:14" x14ac:dyDescent="0.3">
      <c r="A9910" s="10" t="s">
        <v>9</v>
      </c>
      <c r="B9910" s="10" t="s">
        <v>378</v>
      </c>
      <c r="C9910" s="10" t="s">
        <v>4743</v>
      </c>
      <c r="D9910" s="10" t="s">
        <v>4774</v>
      </c>
      <c r="E9910" s="11" t="s">
        <v>4777</v>
      </c>
      <c r="F9910" s="10" t="s">
        <v>416</v>
      </c>
      <c r="G9910" s="11" t="s">
        <v>417</v>
      </c>
      <c r="H9910" s="42">
        <v>26795.6106</v>
      </c>
      <c r="I9910" s="42">
        <v>42.710623653105202</v>
      </c>
      <c r="J9910" s="42">
        <v>0</v>
      </c>
      <c r="K9910" s="42">
        <v>42.710623653105202</v>
      </c>
      <c r="N9910" s="43"/>
    </row>
    <row r="9911" spans="1:14" x14ac:dyDescent="0.3">
      <c r="A9911" s="10" t="s">
        <v>9</v>
      </c>
      <c r="B9911" s="10" t="s">
        <v>378</v>
      </c>
      <c r="C9911" s="10" t="s">
        <v>4743</v>
      </c>
      <c r="D9911" s="10" t="s">
        <v>4774</v>
      </c>
      <c r="E9911" s="11" t="s">
        <v>4777</v>
      </c>
      <c r="F9911" s="10" t="s">
        <v>4746</v>
      </c>
      <c r="G9911" s="11" t="s">
        <v>4747</v>
      </c>
      <c r="H9911" s="42">
        <v>36047.9067</v>
      </c>
      <c r="I9911" s="42">
        <v>57.458238098347799</v>
      </c>
      <c r="J9911" s="42">
        <v>0</v>
      </c>
      <c r="K9911" s="42">
        <v>57.458238098347799</v>
      </c>
      <c r="N9911" s="43"/>
    </row>
    <row r="9912" spans="1:14" x14ac:dyDescent="0.3">
      <c r="A9912" s="10" t="s">
        <v>9</v>
      </c>
      <c r="B9912" s="10" t="s">
        <v>378</v>
      </c>
      <c r="C9912" s="10" t="s">
        <v>4743</v>
      </c>
      <c r="D9912" s="10" t="s">
        <v>4774</v>
      </c>
      <c r="E9912" s="11" t="s">
        <v>4777</v>
      </c>
      <c r="F9912" s="10" t="s">
        <v>4754</v>
      </c>
      <c r="G9912" s="11" t="s">
        <v>4755</v>
      </c>
      <c r="H9912" s="42">
        <v>36047.9067</v>
      </c>
      <c r="I9912" s="42">
        <v>57.458238098347799</v>
      </c>
      <c r="J9912" s="42">
        <v>0</v>
      </c>
      <c r="K9912" s="42">
        <v>57.458238098347799</v>
      </c>
      <c r="N9912" s="43"/>
    </row>
    <row r="9913" spans="1:14" x14ac:dyDescent="0.3">
      <c r="A9913" s="10" t="s">
        <v>9</v>
      </c>
      <c r="B9913" s="10" t="s">
        <v>378</v>
      </c>
      <c r="C9913" s="10" t="s">
        <v>4743</v>
      </c>
      <c r="D9913" s="10" t="s">
        <v>4776</v>
      </c>
      <c r="E9913" s="11" t="s">
        <v>4854</v>
      </c>
      <c r="F9913" s="10" t="s">
        <v>13</v>
      </c>
      <c r="G9913" s="11" t="s">
        <v>415</v>
      </c>
      <c r="H9913" s="42">
        <v>0</v>
      </c>
      <c r="I9913" s="42">
        <v>0</v>
      </c>
      <c r="J9913" s="42">
        <v>0</v>
      </c>
      <c r="K9913" s="42">
        <v>0</v>
      </c>
      <c r="N9913" s="43"/>
    </row>
    <row r="9914" spans="1:14" x14ac:dyDescent="0.3">
      <c r="A9914" s="10" t="s">
        <v>9</v>
      </c>
      <c r="B9914" s="10" t="s">
        <v>378</v>
      </c>
      <c r="C9914" s="10" t="s">
        <v>4743</v>
      </c>
      <c r="D9914" s="10" t="s">
        <v>4776</v>
      </c>
      <c r="E9914" s="11" t="s">
        <v>4854</v>
      </c>
      <c r="F9914" s="10" t="s">
        <v>416</v>
      </c>
      <c r="G9914" s="11" t="s">
        <v>417</v>
      </c>
      <c r="H9914" s="42">
        <v>7014.8764000000001</v>
      </c>
      <c r="I9914" s="42">
        <v>8.1900513286985905</v>
      </c>
      <c r="J9914" s="42">
        <v>0</v>
      </c>
      <c r="K9914" s="42">
        <v>8.1900513286985905</v>
      </c>
      <c r="N9914" s="43"/>
    </row>
    <row r="9915" spans="1:14" x14ac:dyDescent="0.3">
      <c r="A9915" s="10" t="s">
        <v>9</v>
      </c>
      <c r="B9915" s="10" t="s">
        <v>378</v>
      </c>
      <c r="C9915" s="10" t="s">
        <v>4743</v>
      </c>
      <c r="D9915" s="10" t="s">
        <v>4776</v>
      </c>
      <c r="E9915" s="11" t="s">
        <v>4854</v>
      </c>
      <c r="F9915" s="10" t="s">
        <v>4746</v>
      </c>
      <c r="G9915" s="11" t="s">
        <v>4747</v>
      </c>
      <c r="H9915" s="42">
        <v>0</v>
      </c>
      <c r="I9915" s="42">
        <v>0</v>
      </c>
      <c r="J9915" s="42">
        <v>0</v>
      </c>
      <c r="K9915" s="42">
        <v>0</v>
      </c>
      <c r="N9915" s="43"/>
    </row>
    <row r="9916" spans="1:14" x14ac:dyDescent="0.3">
      <c r="A9916" s="10" t="s">
        <v>9</v>
      </c>
      <c r="B9916" s="10" t="s">
        <v>378</v>
      </c>
      <c r="C9916" s="10" t="s">
        <v>4743</v>
      </c>
      <c r="D9916" s="10" t="s">
        <v>4776</v>
      </c>
      <c r="E9916" s="11" t="s">
        <v>4854</v>
      </c>
      <c r="F9916" s="10" t="s">
        <v>4748</v>
      </c>
      <c r="G9916" s="11" t="s">
        <v>4749</v>
      </c>
      <c r="H9916" s="42">
        <v>58488.901899999997</v>
      </c>
      <c r="I9916" s="42">
        <v>68.287319862257206</v>
      </c>
      <c r="J9916" s="42">
        <v>0</v>
      </c>
      <c r="K9916" s="42">
        <v>68.287319862257206</v>
      </c>
      <c r="N9916" s="43"/>
    </row>
    <row r="9917" spans="1:14" x14ac:dyDescent="0.3">
      <c r="A9917" s="10" t="s">
        <v>9</v>
      </c>
      <c r="B9917" s="10" t="s">
        <v>378</v>
      </c>
      <c r="C9917" s="10" t="s">
        <v>4743</v>
      </c>
      <c r="D9917" s="10" t="s">
        <v>4776</v>
      </c>
      <c r="E9917" s="11" t="s">
        <v>4854</v>
      </c>
      <c r="F9917" s="10" t="s">
        <v>4817</v>
      </c>
      <c r="G9917" s="11" t="s">
        <v>4818</v>
      </c>
      <c r="H9917" s="42">
        <v>59531.6538</v>
      </c>
      <c r="I9917" s="42">
        <v>69.504759924631301</v>
      </c>
      <c r="J9917" s="42">
        <v>0</v>
      </c>
      <c r="K9917" s="42">
        <v>69.504759924631301</v>
      </c>
      <c r="N9917" s="43"/>
    </row>
    <row r="9918" spans="1:14" x14ac:dyDescent="0.3">
      <c r="A9918" s="10" t="s">
        <v>9</v>
      </c>
      <c r="B9918" s="10" t="s">
        <v>378</v>
      </c>
      <c r="C9918" s="10" t="s">
        <v>4743</v>
      </c>
      <c r="D9918" s="10" t="s">
        <v>4776</v>
      </c>
      <c r="E9918" s="11" t="s">
        <v>4854</v>
      </c>
      <c r="F9918" s="10" t="s">
        <v>4760</v>
      </c>
      <c r="G9918" s="11" t="s">
        <v>4761</v>
      </c>
      <c r="H9918" s="42">
        <v>11375.475200000001</v>
      </c>
      <c r="I9918" s="42">
        <v>13.2811643168085</v>
      </c>
      <c r="J9918" s="42">
        <v>0</v>
      </c>
      <c r="K9918" s="42">
        <v>13.2811643168085</v>
      </c>
      <c r="N9918" s="43"/>
    </row>
    <row r="9919" spans="1:14" x14ac:dyDescent="0.3">
      <c r="A9919" s="10" t="s">
        <v>9</v>
      </c>
      <c r="B9919" s="10" t="s">
        <v>378</v>
      </c>
      <c r="C9919" s="10" t="s">
        <v>4743</v>
      </c>
      <c r="D9919" s="10" t="s">
        <v>4835</v>
      </c>
      <c r="E9919" s="11" t="s">
        <v>7113</v>
      </c>
      <c r="F9919" s="10" t="s">
        <v>416</v>
      </c>
      <c r="G9919" s="11" t="s">
        <v>417</v>
      </c>
      <c r="H9919" s="42">
        <v>26194.991699999999</v>
      </c>
      <c r="I9919" s="42">
        <v>21.9046176887333</v>
      </c>
      <c r="J9919" s="42">
        <v>1224.16046867818</v>
      </c>
      <c r="K9919" s="42">
        <v>1246.06508636691</v>
      </c>
      <c r="N9919" s="43"/>
    </row>
    <row r="9920" spans="1:14" x14ac:dyDescent="0.3">
      <c r="A9920" s="10" t="s">
        <v>9</v>
      </c>
      <c r="B9920" s="10" t="s">
        <v>378</v>
      </c>
      <c r="C9920" s="10" t="s">
        <v>4743</v>
      </c>
      <c r="D9920" s="10" t="s">
        <v>4835</v>
      </c>
      <c r="E9920" s="11" t="s">
        <v>7113</v>
      </c>
      <c r="F9920" s="10" t="s">
        <v>4746</v>
      </c>
      <c r="G9920" s="11" t="s">
        <v>4747</v>
      </c>
      <c r="H9920" s="42">
        <v>114759.0114</v>
      </c>
      <c r="I9920" s="42">
        <v>95.963087017307998</v>
      </c>
      <c r="J9920" s="42">
        <v>5362.9887199234499</v>
      </c>
      <c r="K9920" s="42">
        <v>5458.9518069407604</v>
      </c>
      <c r="N9920" s="43"/>
    </row>
    <row r="9921" spans="1:14" x14ac:dyDescent="0.3">
      <c r="A9921" s="10" t="s">
        <v>9</v>
      </c>
      <c r="B9921" s="10" t="s">
        <v>378</v>
      </c>
      <c r="C9921" s="10" t="s">
        <v>4743</v>
      </c>
      <c r="D9921" s="10" t="s">
        <v>4835</v>
      </c>
      <c r="E9921" s="11" t="s">
        <v>7113</v>
      </c>
      <c r="F9921" s="10" t="s">
        <v>4748</v>
      </c>
      <c r="G9921" s="11" t="s">
        <v>4749</v>
      </c>
      <c r="H9921" s="42">
        <v>217101.15100000001</v>
      </c>
      <c r="I9921" s="42">
        <v>172.35393967971501</v>
      </c>
      <c r="J9921" s="42">
        <v>0</v>
      </c>
      <c r="K9921" s="42">
        <v>172.35393967971501</v>
      </c>
      <c r="N9921" s="43"/>
    </row>
    <row r="9922" spans="1:14" x14ac:dyDescent="0.3">
      <c r="A9922" s="10" t="s">
        <v>9</v>
      </c>
      <c r="B9922" s="10" t="s">
        <v>378</v>
      </c>
      <c r="C9922" s="10" t="s">
        <v>4743</v>
      </c>
      <c r="D9922" s="10" t="s">
        <v>4835</v>
      </c>
      <c r="E9922" s="11" t="s">
        <v>7113</v>
      </c>
      <c r="F9922" s="10" t="s">
        <v>4760</v>
      </c>
      <c r="G9922" s="11" t="s">
        <v>4761</v>
      </c>
      <c r="H9922" s="42">
        <v>82901.494399999996</v>
      </c>
      <c r="I9922" s="42">
        <v>65.814479076009405</v>
      </c>
      <c r="J9922" s="42">
        <v>0</v>
      </c>
      <c r="K9922" s="42">
        <v>65.814479076009405</v>
      </c>
      <c r="N9922" s="43"/>
    </row>
    <row r="9923" spans="1:14" x14ac:dyDescent="0.3">
      <c r="A9923" s="10" t="s">
        <v>9</v>
      </c>
      <c r="B9923" s="10" t="s">
        <v>378</v>
      </c>
      <c r="C9923" s="10" t="s">
        <v>4743</v>
      </c>
      <c r="D9923" s="10" t="s">
        <v>4835</v>
      </c>
      <c r="E9923" s="11" t="s">
        <v>7113</v>
      </c>
      <c r="F9923" s="10" t="s">
        <v>4754</v>
      </c>
      <c r="G9923" s="11" t="s">
        <v>4755</v>
      </c>
      <c r="H9923" s="42">
        <v>77337.594500000007</v>
      </c>
      <c r="I9923" s="42">
        <v>64.6707760334032</v>
      </c>
      <c r="J9923" s="42">
        <v>3614.1880503831999</v>
      </c>
      <c r="K9923" s="42">
        <v>3678.8588264166001</v>
      </c>
      <c r="N9923" s="43"/>
    </row>
    <row r="9924" spans="1:14" x14ac:dyDescent="0.3">
      <c r="A9924" s="10" t="s">
        <v>9</v>
      </c>
      <c r="B9924" s="10" t="s">
        <v>378</v>
      </c>
      <c r="C9924" s="10" t="s">
        <v>4779</v>
      </c>
      <c r="D9924" s="10" t="s">
        <v>6056</v>
      </c>
      <c r="E9924" s="11" t="s">
        <v>7114</v>
      </c>
      <c r="F9924" s="10" t="s">
        <v>416</v>
      </c>
      <c r="G9924" s="11" t="s">
        <v>417</v>
      </c>
      <c r="H9924" s="42">
        <v>26458637.562899999</v>
      </c>
      <c r="I9924" s="42">
        <v>19154.991233349101</v>
      </c>
      <c r="J9924" s="42">
        <v>1855419.18666924</v>
      </c>
      <c r="K9924" s="42">
        <v>1874574.17790259</v>
      </c>
      <c r="N9924" s="43"/>
    </row>
    <row r="9925" spans="1:14" x14ac:dyDescent="0.3">
      <c r="A9925" s="10" t="s">
        <v>9</v>
      </c>
      <c r="B9925" s="10" t="s">
        <v>378</v>
      </c>
      <c r="C9925" s="10" t="s">
        <v>4779</v>
      </c>
      <c r="D9925" s="10" t="s">
        <v>6056</v>
      </c>
      <c r="E9925" s="11" t="s">
        <v>7114</v>
      </c>
      <c r="F9925" s="10" t="s">
        <v>4782</v>
      </c>
      <c r="G9925" s="11" t="s">
        <v>4783</v>
      </c>
      <c r="H9925" s="42">
        <v>0</v>
      </c>
      <c r="I9925" s="42">
        <v>0</v>
      </c>
      <c r="J9925" s="42">
        <v>0</v>
      </c>
      <c r="K9925" s="42">
        <v>0</v>
      </c>
      <c r="N9925" s="43"/>
    </row>
    <row r="9926" spans="1:14" x14ac:dyDescent="0.3">
      <c r="A9926" s="10" t="s">
        <v>9</v>
      </c>
      <c r="B9926" s="10" t="s">
        <v>378</v>
      </c>
      <c r="C9926" s="10" t="s">
        <v>4779</v>
      </c>
      <c r="D9926" s="10" t="s">
        <v>6056</v>
      </c>
      <c r="E9926" s="11" t="s">
        <v>7114</v>
      </c>
      <c r="F9926" s="10" t="s">
        <v>4784</v>
      </c>
      <c r="G9926" s="11" t="s">
        <v>4785</v>
      </c>
      <c r="H9926" s="42">
        <v>0</v>
      </c>
      <c r="I9926" s="42">
        <v>0</v>
      </c>
      <c r="J9926" s="42">
        <v>0</v>
      </c>
      <c r="K9926" s="42">
        <v>0</v>
      </c>
      <c r="N9926" s="43"/>
    </row>
    <row r="9927" spans="1:14" x14ac:dyDescent="0.3">
      <c r="A9927" s="10" t="s">
        <v>9</v>
      </c>
      <c r="B9927" s="10" t="s">
        <v>378</v>
      </c>
      <c r="C9927" s="10" t="s">
        <v>4779</v>
      </c>
      <c r="D9927" s="10" t="s">
        <v>6056</v>
      </c>
      <c r="E9927" s="11" t="s">
        <v>7114</v>
      </c>
      <c r="F9927" s="10" t="s">
        <v>5517</v>
      </c>
      <c r="G9927" s="11" t="s">
        <v>7115</v>
      </c>
      <c r="H9927" s="42">
        <v>23235.536700000001</v>
      </c>
      <c r="I9927" s="42">
        <v>16.8215956132786</v>
      </c>
      <c r="J9927" s="42">
        <v>1629.3983573810899</v>
      </c>
      <c r="K9927" s="42">
        <v>1646.21995299437</v>
      </c>
      <c r="N9927" s="43"/>
    </row>
    <row r="9928" spans="1:14" x14ac:dyDescent="0.3">
      <c r="A9928" s="10" t="s">
        <v>9</v>
      </c>
      <c r="B9928" s="10" t="s">
        <v>378</v>
      </c>
      <c r="C9928" s="10" t="s">
        <v>4779</v>
      </c>
      <c r="D9928" s="10" t="s">
        <v>6056</v>
      </c>
      <c r="E9928" s="11" t="s">
        <v>7114</v>
      </c>
      <c r="F9928" s="10" t="s">
        <v>4731</v>
      </c>
      <c r="G9928" s="11" t="s">
        <v>4732</v>
      </c>
      <c r="H9928" s="42">
        <v>0</v>
      </c>
      <c r="I9928" s="42">
        <v>0</v>
      </c>
      <c r="J9928" s="42">
        <v>0</v>
      </c>
      <c r="K9928" s="42">
        <v>0</v>
      </c>
      <c r="N9928" s="43"/>
    </row>
    <row r="9929" spans="1:14" x14ac:dyDescent="0.3">
      <c r="A9929" s="10" t="s">
        <v>9</v>
      </c>
      <c r="B9929" s="10" t="s">
        <v>378</v>
      </c>
      <c r="C9929" s="10" t="s">
        <v>4779</v>
      </c>
      <c r="D9929" s="10" t="s">
        <v>6056</v>
      </c>
      <c r="E9929" s="11" t="s">
        <v>7114</v>
      </c>
      <c r="F9929" s="10" t="s">
        <v>4786</v>
      </c>
      <c r="G9929" s="11" t="s">
        <v>4787</v>
      </c>
      <c r="H9929" s="42">
        <v>3803989.2922</v>
      </c>
      <c r="I9929" s="42">
        <v>2753.9355104024698</v>
      </c>
      <c r="J9929" s="42">
        <v>266755.78822267603</v>
      </c>
      <c r="K9929" s="42">
        <v>269509.72373307898</v>
      </c>
      <c r="N9929" s="43"/>
    </row>
    <row r="9930" spans="1:14" x14ac:dyDescent="0.3">
      <c r="A9930" s="10" t="s">
        <v>9</v>
      </c>
      <c r="B9930" s="10" t="s">
        <v>378</v>
      </c>
      <c r="C9930" s="10" t="s">
        <v>4779</v>
      </c>
      <c r="D9930" s="10" t="s">
        <v>6056</v>
      </c>
      <c r="E9930" s="11" t="s">
        <v>7114</v>
      </c>
      <c r="F9930" s="10" t="s">
        <v>4739</v>
      </c>
      <c r="G9930" s="11" t="s">
        <v>4740</v>
      </c>
      <c r="H9930" s="42">
        <v>4912656.3284</v>
      </c>
      <c r="I9930" s="42">
        <v>3556.5659296646199</v>
      </c>
      <c r="J9930" s="42">
        <v>344501.36698914599</v>
      </c>
      <c r="K9930" s="42">
        <v>348057.93291880999</v>
      </c>
      <c r="N9930" s="43"/>
    </row>
    <row r="9931" spans="1:14" x14ac:dyDescent="0.3">
      <c r="A9931" s="10" t="s">
        <v>9</v>
      </c>
      <c r="B9931" s="10" t="s">
        <v>378</v>
      </c>
      <c r="C9931" s="10" t="s">
        <v>4779</v>
      </c>
      <c r="D9931" s="10" t="s">
        <v>6056</v>
      </c>
      <c r="E9931" s="11" t="s">
        <v>7114</v>
      </c>
      <c r="F9931" s="10" t="s">
        <v>4869</v>
      </c>
      <c r="G9931" s="11" t="s">
        <v>4870</v>
      </c>
      <c r="H9931" s="42">
        <v>916144.01800000004</v>
      </c>
      <c r="I9931" s="42">
        <v>663.25148418069898</v>
      </c>
      <c r="J9931" s="42">
        <v>0</v>
      </c>
      <c r="K9931" s="42">
        <v>663.25148418069898</v>
      </c>
      <c r="N9931" s="43"/>
    </row>
    <row r="9932" spans="1:14" x14ac:dyDescent="0.3">
      <c r="A9932" s="10" t="s">
        <v>9</v>
      </c>
      <c r="B9932" s="10" t="s">
        <v>378</v>
      </c>
      <c r="C9932" s="10" t="s">
        <v>4779</v>
      </c>
      <c r="D9932" s="10" t="s">
        <v>6056</v>
      </c>
      <c r="E9932" s="11" t="s">
        <v>7114</v>
      </c>
      <c r="F9932" s="10" t="s">
        <v>4788</v>
      </c>
      <c r="G9932" s="11" t="s">
        <v>4789</v>
      </c>
      <c r="H9932" s="42">
        <v>0</v>
      </c>
      <c r="I9932" s="42">
        <v>0</v>
      </c>
      <c r="J9932" s="42">
        <v>0</v>
      </c>
      <c r="K9932" s="42">
        <v>0</v>
      </c>
      <c r="N9932" s="43"/>
    </row>
    <row r="9933" spans="1:14" x14ac:dyDescent="0.3">
      <c r="A9933" s="10" t="s">
        <v>9</v>
      </c>
      <c r="B9933" s="10" t="s">
        <v>378</v>
      </c>
      <c r="C9933" s="10" t="s">
        <v>4779</v>
      </c>
      <c r="D9933" s="10" t="s">
        <v>6056</v>
      </c>
      <c r="E9933" s="11" t="s">
        <v>7114</v>
      </c>
      <c r="F9933" s="10" t="s">
        <v>4741</v>
      </c>
      <c r="G9933" s="11" t="s">
        <v>4742</v>
      </c>
      <c r="H9933" s="42">
        <v>663872.47679999995</v>
      </c>
      <c r="I9933" s="42">
        <v>480.61701752224599</v>
      </c>
      <c r="J9933" s="42">
        <v>46554.238782316999</v>
      </c>
      <c r="K9933" s="42">
        <v>47034.855799839199</v>
      </c>
      <c r="N9933" s="43"/>
    </row>
    <row r="9934" spans="1:14" x14ac:dyDescent="0.3">
      <c r="A9934" s="10" t="s">
        <v>9</v>
      </c>
      <c r="B9934" s="10" t="s">
        <v>378</v>
      </c>
      <c r="C9934" s="10" t="s">
        <v>4779</v>
      </c>
      <c r="D9934" s="10" t="s">
        <v>6056</v>
      </c>
      <c r="E9934" s="11" t="s">
        <v>7114</v>
      </c>
      <c r="F9934" s="10" t="s">
        <v>4861</v>
      </c>
      <c r="G9934" s="11" t="s">
        <v>4862</v>
      </c>
      <c r="H9934" s="42">
        <v>584207.77960000001</v>
      </c>
      <c r="I9934" s="42">
        <v>422.94297541957599</v>
      </c>
      <c r="J9934" s="42">
        <v>40967.730128438998</v>
      </c>
      <c r="K9934" s="42">
        <v>41390.673103858499</v>
      </c>
      <c r="N9934" s="43"/>
    </row>
    <row r="9935" spans="1:14" x14ac:dyDescent="0.3">
      <c r="A9935" s="10" t="s">
        <v>9</v>
      </c>
      <c r="B9935" s="10" t="s">
        <v>378</v>
      </c>
      <c r="C9935" s="10" t="s">
        <v>4779</v>
      </c>
      <c r="D9935" s="10" t="s">
        <v>5950</v>
      </c>
      <c r="E9935" s="11" t="s">
        <v>7116</v>
      </c>
      <c r="F9935" s="10" t="s">
        <v>416</v>
      </c>
      <c r="G9935" s="11" t="s">
        <v>417</v>
      </c>
      <c r="H9935" s="42">
        <v>9431367.5059999991</v>
      </c>
      <c r="I9935" s="42">
        <v>3487.0030288030298</v>
      </c>
      <c r="J9935" s="42">
        <v>1071752.1864483601</v>
      </c>
      <c r="K9935" s="42">
        <v>1075239.1894771601</v>
      </c>
      <c r="N9935" s="43"/>
    </row>
    <row r="9936" spans="1:14" x14ac:dyDescent="0.3">
      <c r="A9936" s="10" t="s">
        <v>9</v>
      </c>
      <c r="B9936" s="10" t="s">
        <v>378</v>
      </c>
      <c r="C9936" s="10" t="s">
        <v>4779</v>
      </c>
      <c r="D9936" s="10" t="s">
        <v>5950</v>
      </c>
      <c r="E9936" s="11" t="s">
        <v>7116</v>
      </c>
      <c r="F9936" s="10" t="s">
        <v>4782</v>
      </c>
      <c r="G9936" s="11" t="s">
        <v>4783</v>
      </c>
      <c r="H9936" s="42">
        <v>0</v>
      </c>
      <c r="I9936" s="42">
        <v>0</v>
      </c>
      <c r="J9936" s="42">
        <v>0</v>
      </c>
      <c r="K9936" s="42">
        <v>0</v>
      </c>
      <c r="N9936" s="43"/>
    </row>
    <row r="9937" spans="1:14" x14ac:dyDescent="0.3">
      <c r="A9937" s="10" t="s">
        <v>9</v>
      </c>
      <c r="B9937" s="10" t="s">
        <v>378</v>
      </c>
      <c r="C9937" s="10" t="s">
        <v>4779</v>
      </c>
      <c r="D9937" s="10" t="s">
        <v>5950</v>
      </c>
      <c r="E9937" s="11" t="s">
        <v>7116</v>
      </c>
      <c r="F9937" s="10" t="s">
        <v>4784</v>
      </c>
      <c r="G9937" s="11" t="s">
        <v>4785</v>
      </c>
      <c r="H9937" s="42">
        <v>0</v>
      </c>
      <c r="I9937" s="42">
        <v>0</v>
      </c>
      <c r="J9937" s="42">
        <v>0</v>
      </c>
      <c r="K9937" s="42">
        <v>0</v>
      </c>
      <c r="N9937" s="43"/>
    </row>
    <row r="9938" spans="1:14" x14ac:dyDescent="0.3">
      <c r="A9938" s="10" t="s">
        <v>9</v>
      </c>
      <c r="B9938" s="10" t="s">
        <v>378</v>
      </c>
      <c r="C9938" s="10" t="s">
        <v>4779</v>
      </c>
      <c r="D9938" s="10" t="s">
        <v>5950</v>
      </c>
      <c r="E9938" s="11" t="s">
        <v>7116</v>
      </c>
      <c r="F9938" s="10" t="s">
        <v>4731</v>
      </c>
      <c r="G9938" s="11" t="s">
        <v>4732</v>
      </c>
      <c r="H9938" s="42">
        <v>0</v>
      </c>
      <c r="I9938" s="42">
        <v>0</v>
      </c>
      <c r="J9938" s="42">
        <v>0</v>
      </c>
      <c r="K9938" s="42">
        <v>0</v>
      </c>
      <c r="N9938" s="43"/>
    </row>
    <row r="9939" spans="1:14" x14ac:dyDescent="0.3">
      <c r="A9939" s="10" t="s">
        <v>9</v>
      </c>
      <c r="B9939" s="10" t="s">
        <v>378</v>
      </c>
      <c r="C9939" s="10" t="s">
        <v>4779</v>
      </c>
      <c r="D9939" s="10" t="s">
        <v>5950</v>
      </c>
      <c r="E9939" s="11" t="s">
        <v>7116</v>
      </c>
      <c r="F9939" s="10" t="s">
        <v>4786</v>
      </c>
      <c r="G9939" s="11" t="s">
        <v>4787</v>
      </c>
      <c r="H9939" s="42">
        <v>0</v>
      </c>
      <c r="I9939" s="42">
        <v>0</v>
      </c>
      <c r="J9939" s="42">
        <v>0</v>
      </c>
      <c r="K9939" s="42">
        <v>0</v>
      </c>
      <c r="N9939" s="43"/>
    </row>
    <row r="9940" spans="1:14" x14ac:dyDescent="0.3">
      <c r="A9940" s="10" t="s">
        <v>9</v>
      </c>
      <c r="B9940" s="10" t="s">
        <v>378</v>
      </c>
      <c r="C9940" s="10" t="s">
        <v>4779</v>
      </c>
      <c r="D9940" s="10" t="s">
        <v>5950</v>
      </c>
      <c r="E9940" s="11" t="s">
        <v>7116</v>
      </c>
      <c r="F9940" s="10" t="s">
        <v>4794</v>
      </c>
      <c r="G9940" s="11" t="s">
        <v>4795</v>
      </c>
      <c r="H9940" s="42">
        <v>30733.079699999998</v>
      </c>
      <c r="I9940" s="42">
        <v>11.362757523471799</v>
      </c>
      <c r="J9940" s="42">
        <v>3492.4145804495402</v>
      </c>
      <c r="K9940" s="42">
        <v>3503.7773379730202</v>
      </c>
      <c r="N9940" s="43"/>
    </row>
    <row r="9941" spans="1:14" x14ac:dyDescent="0.3">
      <c r="A9941" s="10" t="s">
        <v>9</v>
      </c>
      <c r="B9941" s="10" t="s">
        <v>378</v>
      </c>
      <c r="C9941" s="10" t="s">
        <v>4779</v>
      </c>
      <c r="D9941" s="10" t="s">
        <v>5950</v>
      </c>
      <c r="E9941" s="11" t="s">
        <v>7116</v>
      </c>
      <c r="F9941" s="10" t="s">
        <v>4739</v>
      </c>
      <c r="G9941" s="11" t="s">
        <v>4740</v>
      </c>
      <c r="H9941" s="42">
        <v>1257597.6222999999</v>
      </c>
      <c r="I9941" s="42">
        <v>464.96403786046602</v>
      </c>
      <c r="J9941" s="42">
        <v>142909.604631995</v>
      </c>
      <c r="K9941" s="42">
        <v>143374.568669856</v>
      </c>
      <c r="N9941" s="43"/>
    </row>
    <row r="9942" spans="1:14" x14ac:dyDescent="0.3">
      <c r="A9942" s="10" t="s">
        <v>9</v>
      </c>
      <c r="B9942" s="10" t="s">
        <v>378</v>
      </c>
      <c r="C9942" s="10" t="s">
        <v>4779</v>
      </c>
      <c r="D9942" s="10" t="s">
        <v>5950</v>
      </c>
      <c r="E9942" s="11" t="s">
        <v>7116</v>
      </c>
      <c r="F9942" s="10" t="s">
        <v>4741</v>
      </c>
      <c r="G9942" s="11" t="s">
        <v>4742</v>
      </c>
      <c r="H9942" s="42">
        <v>594992.42339999997</v>
      </c>
      <c r="I9942" s="42">
        <v>219.98298565441399</v>
      </c>
      <c r="J9942" s="42">
        <v>67613.146277503198</v>
      </c>
      <c r="K9942" s="42">
        <v>67833.129263157607</v>
      </c>
      <c r="N9942" s="43"/>
    </row>
    <row r="9943" spans="1:14" x14ac:dyDescent="0.3">
      <c r="A9943" s="10" t="s">
        <v>9</v>
      </c>
      <c r="B9943" s="10" t="s">
        <v>378</v>
      </c>
      <c r="C9943" s="10" t="s">
        <v>4779</v>
      </c>
      <c r="D9943" s="10" t="s">
        <v>4964</v>
      </c>
      <c r="E9943" s="11" t="s">
        <v>4965</v>
      </c>
      <c r="F9943" s="10" t="s">
        <v>13</v>
      </c>
      <c r="G9943" s="11" t="s">
        <v>415</v>
      </c>
      <c r="H9943" s="42">
        <v>0</v>
      </c>
      <c r="I9943" s="42">
        <v>0</v>
      </c>
      <c r="J9943" s="42">
        <v>0</v>
      </c>
      <c r="K9943" s="42">
        <v>0</v>
      </c>
      <c r="N9943" s="43"/>
    </row>
    <row r="9944" spans="1:14" x14ac:dyDescent="0.3">
      <c r="A9944" s="10" t="s">
        <v>9</v>
      </c>
      <c r="B9944" s="10" t="s">
        <v>378</v>
      </c>
      <c r="C9944" s="10" t="s">
        <v>4779</v>
      </c>
      <c r="D9944" s="10" t="s">
        <v>4964</v>
      </c>
      <c r="E9944" s="11" t="s">
        <v>4965</v>
      </c>
      <c r="F9944" s="10" t="s">
        <v>416</v>
      </c>
      <c r="G9944" s="11" t="s">
        <v>417</v>
      </c>
      <c r="H9944" s="42">
        <v>136937.86369999999</v>
      </c>
      <c r="I9944" s="42">
        <v>29.772167508777901</v>
      </c>
      <c r="J9944" s="42">
        <v>5855.9272415860296</v>
      </c>
      <c r="K9944" s="42">
        <v>5885.6994090948001</v>
      </c>
      <c r="N9944" s="43"/>
    </row>
    <row r="9945" spans="1:14" x14ac:dyDescent="0.3">
      <c r="A9945" s="10" t="s">
        <v>9</v>
      </c>
      <c r="B9945" s="10" t="s">
        <v>378</v>
      </c>
      <c r="C9945" s="10" t="s">
        <v>4779</v>
      </c>
      <c r="D9945" s="10" t="s">
        <v>4964</v>
      </c>
      <c r="E9945" s="11" t="s">
        <v>4965</v>
      </c>
      <c r="F9945" s="10" t="s">
        <v>4731</v>
      </c>
      <c r="G9945" s="11" t="s">
        <v>4732</v>
      </c>
      <c r="H9945" s="42">
        <v>0</v>
      </c>
      <c r="I9945" s="42">
        <v>0</v>
      </c>
      <c r="J9945" s="42">
        <v>0</v>
      </c>
      <c r="K9945" s="42">
        <v>0</v>
      </c>
      <c r="N9945" s="43"/>
    </row>
    <row r="9946" spans="1:14" x14ac:dyDescent="0.3">
      <c r="A9946" s="10" t="s">
        <v>9</v>
      </c>
      <c r="B9946" s="10" t="s">
        <v>378</v>
      </c>
      <c r="C9946" s="10" t="s">
        <v>4779</v>
      </c>
      <c r="D9946" s="10" t="s">
        <v>4964</v>
      </c>
      <c r="E9946" s="11" t="s">
        <v>4965</v>
      </c>
      <c r="F9946" s="10" t="s">
        <v>4786</v>
      </c>
      <c r="G9946" s="11" t="s">
        <v>4787</v>
      </c>
      <c r="H9946" s="42">
        <v>0</v>
      </c>
      <c r="I9946" s="42">
        <v>0</v>
      </c>
      <c r="J9946" s="42">
        <v>0</v>
      </c>
      <c r="K9946" s="42">
        <v>0</v>
      </c>
      <c r="N9946" s="43"/>
    </row>
    <row r="9947" spans="1:14" x14ac:dyDescent="0.3">
      <c r="A9947" s="10" t="s">
        <v>9</v>
      </c>
      <c r="B9947" s="10" t="s">
        <v>378</v>
      </c>
      <c r="C9947" s="10" t="s">
        <v>4779</v>
      </c>
      <c r="D9947" s="10" t="s">
        <v>4964</v>
      </c>
      <c r="E9947" s="11" t="s">
        <v>4965</v>
      </c>
      <c r="F9947" s="10" t="s">
        <v>4788</v>
      </c>
      <c r="G9947" s="11" t="s">
        <v>4789</v>
      </c>
      <c r="H9947" s="42">
        <v>0</v>
      </c>
      <c r="I9947" s="42">
        <v>0</v>
      </c>
      <c r="J9947" s="42">
        <v>0</v>
      </c>
      <c r="K9947" s="42">
        <v>0</v>
      </c>
      <c r="N9947" s="43"/>
    </row>
    <row r="9948" spans="1:14" x14ac:dyDescent="0.3">
      <c r="A9948" s="10" t="s">
        <v>9</v>
      </c>
      <c r="B9948" s="10" t="s">
        <v>378</v>
      </c>
      <c r="C9948" s="10" t="s">
        <v>4779</v>
      </c>
      <c r="D9948" s="10" t="s">
        <v>4964</v>
      </c>
      <c r="E9948" s="11" t="s">
        <v>4965</v>
      </c>
      <c r="F9948" s="10" t="s">
        <v>4741</v>
      </c>
      <c r="G9948" s="11" t="s">
        <v>4742</v>
      </c>
      <c r="H9948" s="42">
        <v>4589.4030000000002</v>
      </c>
      <c r="I9948" s="42">
        <v>0.997799092232594</v>
      </c>
      <c r="J9948" s="42">
        <v>196.25843110387899</v>
      </c>
      <c r="K9948" s="42">
        <v>197.256230196112</v>
      </c>
      <c r="N9948" s="43"/>
    </row>
    <row r="9949" spans="1:14" x14ac:dyDescent="0.3">
      <c r="A9949" s="10" t="s">
        <v>9</v>
      </c>
      <c r="B9949" s="10" t="s">
        <v>378</v>
      </c>
      <c r="C9949" s="10" t="s">
        <v>4779</v>
      </c>
      <c r="D9949" s="10" t="s">
        <v>6500</v>
      </c>
      <c r="E9949" s="11" t="s">
        <v>7117</v>
      </c>
      <c r="F9949" s="10" t="s">
        <v>13</v>
      </c>
      <c r="G9949" s="11" t="s">
        <v>415</v>
      </c>
      <c r="H9949" s="42">
        <v>0</v>
      </c>
      <c r="I9949" s="42">
        <v>0</v>
      </c>
      <c r="J9949" s="42">
        <v>0</v>
      </c>
      <c r="K9949" s="42">
        <v>0</v>
      </c>
      <c r="N9949" s="43"/>
    </row>
    <row r="9950" spans="1:14" x14ac:dyDescent="0.3">
      <c r="A9950" s="10" t="s">
        <v>9</v>
      </c>
      <c r="B9950" s="10" t="s">
        <v>378</v>
      </c>
      <c r="C9950" s="10" t="s">
        <v>4779</v>
      </c>
      <c r="D9950" s="10" t="s">
        <v>6500</v>
      </c>
      <c r="E9950" s="11" t="s">
        <v>7117</v>
      </c>
      <c r="F9950" s="10" t="s">
        <v>416</v>
      </c>
      <c r="G9950" s="11" t="s">
        <v>417</v>
      </c>
      <c r="H9950" s="42">
        <v>326416.17950000003</v>
      </c>
      <c r="I9950" s="42">
        <v>281.10419693300997</v>
      </c>
      <c r="J9950" s="42">
        <v>3158.4490234059699</v>
      </c>
      <c r="K9950" s="42">
        <v>3439.5532203389798</v>
      </c>
      <c r="N9950" s="43"/>
    </row>
    <row r="9951" spans="1:14" x14ac:dyDescent="0.3">
      <c r="A9951" s="10" t="s">
        <v>9</v>
      </c>
      <c r="B9951" s="10" t="s">
        <v>378</v>
      </c>
      <c r="C9951" s="10" t="s">
        <v>4779</v>
      </c>
      <c r="D9951" s="10" t="s">
        <v>6500</v>
      </c>
      <c r="E9951" s="11" t="s">
        <v>7117</v>
      </c>
      <c r="F9951" s="10" t="s">
        <v>4731</v>
      </c>
      <c r="G9951" s="11" t="s">
        <v>4732</v>
      </c>
      <c r="H9951" s="42">
        <v>0</v>
      </c>
      <c r="I9951" s="42">
        <v>0</v>
      </c>
      <c r="J9951" s="42">
        <v>0</v>
      </c>
      <c r="K9951" s="42">
        <v>0</v>
      </c>
      <c r="N9951" s="43"/>
    </row>
    <row r="9952" spans="1:14" x14ac:dyDescent="0.3">
      <c r="A9952" s="10" t="s">
        <v>9</v>
      </c>
      <c r="B9952" s="10" t="s">
        <v>378</v>
      </c>
      <c r="C9952" s="10" t="s">
        <v>4779</v>
      </c>
      <c r="D9952" s="10" t="s">
        <v>6500</v>
      </c>
      <c r="E9952" s="11" t="s">
        <v>7117</v>
      </c>
      <c r="F9952" s="10" t="s">
        <v>4786</v>
      </c>
      <c r="G9952" s="11" t="s">
        <v>4787</v>
      </c>
      <c r="H9952" s="42">
        <v>79992.657600000006</v>
      </c>
      <c r="I9952" s="42">
        <v>68.888349238000302</v>
      </c>
      <c r="J9952" s="42">
        <v>774.02024497934804</v>
      </c>
      <c r="K9952" s="42">
        <v>842.90859421734797</v>
      </c>
      <c r="N9952" s="43"/>
    </row>
    <row r="9953" spans="1:14" x14ac:dyDescent="0.3">
      <c r="A9953" s="10" t="s">
        <v>9</v>
      </c>
      <c r="B9953" s="10" t="s">
        <v>378</v>
      </c>
      <c r="C9953" s="10" t="s">
        <v>4779</v>
      </c>
      <c r="D9953" s="10" t="s">
        <v>6500</v>
      </c>
      <c r="E9953" s="11" t="s">
        <v>7117</v>
      </c>
      <c r="F9953" s="10" t="s">
        <v>4788</v>
      </c>
      <c r="G9953" s="11" t="s">
        <v>4789</v>
      </c>
      <c r="H9953" s="42">
        <v>0</v>
      </c>
      <c r="I9953" s="42">
        <v>0</v>
      </c>
      <c r="J9953" s="42">
        <v>0</v>
      </c>
      <c r="K9953" s="42">
        <v>0</v>
      </c>
      <c r="N9953" s="43"/>
    </row>
    <row r="9954" spans="1:14" x14ac:dyDescent="0.3">
      <c r="A9954" s="10" t="s">
        <v>9</v>
      </c>
      <c r="B9954" s="10" t="s">
        <v>378</v>
      </c>
      <c r="C9954" s="10" t="s">
        <v>4779</v>
      </c>
      <c r="D9954" s="10" t="s">
        <v>6500</v>
      </c>
      <c r="E9954" s="11" t="s">
        <v>7117</v>
      </c>
      <c r="F9954" s="10" t="s">
        <v>4741</v>
      </c>
      <c r="G9954" s="11" t="s">
        <v>4742</v>
      </c>
      <c r="H9954" s="42">
        <v>33720.399299999997</v>
      </c>
      <c r="I9954" s="42">
        <v>29.039448321701599</v>
      </c>
      <c r="J9954" s="42">
        <v>326.28334330342301</v>
      </c>
      <c r="K9954" s="42">
        <v>355.32279162512498</v>
      </c>
      <c r="N9954" s="43"/>
    </row>
    <row r="9955" spans="1:14" x14ac:dyDescent="0.3">
      <c r="A9955" s="10" t="s">
        <v>9</v>
      </c>
      <c r="B9955" s="10" t="s">
        <v>378</v>
      </c>
      <c r="C9955" s="10" t="s">
        <v>4779</v>
      </c>
      <c r="D9955" s="10" t="s">
        <v>7118</v>
      </c>
      <c r="E9955" s="11" t="s">
        <v>7119</v>
      </c>
      <c r="F9955" s="10" t="s">
        <v>13</v>
      </c>
      <c r="G9955" s="11" t="s">
        <v>415</v>
      </c>
      <c r="H9955" s="42">
        <v>0</v>
      </c>
      <c r="I9955" s="42">
        <v>0</v>
      </c>
      <c r="J9955" s="42">
        <v>0</v>
      </c>
      <c r="K9955" s="42">
        <v>0</v>
      </c>
      <c r="N9955" s="43"/>
    </row>
    <row r="9956" spans="1:14" x14ac:dyDescent="0.3">
      <c r="A9956" s="10" t="s">
        <v>9</v>
      </c>
      <c r="B9956" s="10" t="s">
        <v>378</v>
      </c>
      <c r="C9956" s="10" t="s">
        <v>4779</v>
      </c>
      <c r="D9956" s="10" t="s">
        <v>7118</v>
      </c>
      <c r="E9956" s="11" t="s">
        <v>7119</v>
      </c>
      <c r="F9956" s="10" t="s">
        <v>416</v>
      </c>
      <c r="G9956" s="11" t="s">
        <v>417</v>
      </c>
      <c r="H9956" s="42">
        <v>89038.116699999999</v>
      </c>
      <c r="I9956" s="42">
        <v>140.715427603726</v>
      </c>
      <c r="J9956" s="42">
        <v>5397.1875359864498</v>
      </c>
      <c r="K9956" s="42">
        <v>5537.9029635901798</v>
      </c>
      <c r="N9956" s="43"/>
    </row>
    <row r="9957" spans="1:14" x14ac:dyDescent="0.3">
      <c r="A9957" s="10" t="s">
        <v>9</v>
      </c>
      <c r="B9957" s="10" t="s">
        <v>378</v>
      </c>
      <c r="C9957" s="10" t="s">
        <v>4779</v>
      </c>
      <c r="D9957" s="10" t="s">
        <v>7118</v>
      </c>
      <c r="E9957" s="11" t="s">
        <v>7119</v>
      </c>
      <c r="F9957" s="10" t="s">
        <v>4731</v>
      </c>
      <c r="G9957" s="11" t="s">
        <v>4732</v>
      </c>
      <c r="H9957" s="42">
        <v>0</v>
      </c>
      <c r="I9957" s="42">
        <v>0</v>
      </c>
      <c r="J9957" s="42">
        <v>0</v>
      </c>
      <c r="K9957" s="42">
        <v>0</v>
      </c>
      <c r="N9957" s="43"/>
    </row>
    <row r="9958" spans="1:14" x14ac:dyDescent="0.3">
      <c r="A9958" s="10" t="s">
        <v>9</v>
      </c>
      <c r="B9958" s="10" t="s">
        <v>378</v>
      </c>
      <c r="C9958" s="10" t="s">
        <v>4779</v>
      </c>
      <c r="D9958" s="10" t="s">
        <v>7118</v>
      </c>
      <c r="E9958" s="11" t="s">
        <v>7119</v>
      </c>
      <c r="F9958" s="10" t="s">
        <v>4786</v>
      </c>
      <c r="G9958" s="11" t="s">
        <v>4787</v>
      </c>
      <c r="H9958" s="42">
        <v>0</v>
      </c>
      <c r="I9958" s="42">
        <v>0</v>
      </c>
      <c r="J9958" s="42">
        <v>0</v>
      </c>
      <c r="K9958" s="42">
        <v>0</v>
      </c>
      <c r="N9958" s="43"/>
    </row>
    <row r="9959" spans="1:14" x14ac:dyDescent="0.3">
      <c r="A9959" s="10" t="s">
        <v>9</v>
      </c>
      <c r="B9959" s="10" t="s">
        <v>378</v>
      </c>
      <c r="C9959" s="10" t="s">
        <v>4779</v>
      </c>
      <c r="D9959" s="10" t="s">
        <v>7118</v>
      </c>
      <c r="E9959" s="11" t="s">
        <v>7119</v>
      </c>
      <c r="F9959" s="10" t="s">
        <v>4788</v>
      </c>
      <c r="G9959" s="11" t="s">
        <v>4789</v>
      </c>
      <c r="H9959" s="42">
        <v>0</v>
      </c>
      <c r="I9959" s="42">
        <v>0</v>
      </c>
      <c r="J9959" s="42">
        <v>0</v>
      </c>
      <c r="K9959" s="42">
        <v>0</v>
      </c>
      <c r="N9959" s="43"/>
    </row>
    <row r="9960" spans="1:14" x14ac:dyDescent="0.3">
      <c r="A9960" s="10" t="s">
        <v>9</v>
      </c>
      <c r="B9960" s="10" t="s">
        <v>378</v>
      </c>
      <c r="C9960" s="10" t="s">
        <v>4779</v>
      </c>
      <c r="D9960" s="10" t="s">
        <v>7118</v>
      </c>
      <c r="E9960" s="11" t="s">
        <v>7119</v>
      </c>
      <c r="F9960" s="10" t="s">
        <v>4741</v>
      </c>
      <c r="G9960" s="11" t="s">
        <v>4742</v>
      </c>
      <c r="H9960" s="42">
        <v>1098.6463000000001</v>
      </c>
      <c r="I9960" s="42">
        <v>1.7362955122777299</v>
      </c>
      <c r="J9960" s="42">
        <v>66.596198137171896</v>
      </c>
      <c r="K9960" s="42">
        <v>68.332493649449603</v>
      </c>
      <c r="N9960" s="43"/>
    </row>
    <row r="9961" spans="1:14" x14ac:dyDescent="0.3">
      <c r="A9961" s="10" t="s">
        <v>9</v>
      </c>
      <c r="B9961" s="10" t="s">
        <v>378</v>
      </c>
      <c r="C9961" s="10" t="s">
        <v>4779</v>
      </c>
      <c r="D9961" s="10" t="s">
        <v>6856</v>
      </c>
      <c r="E9961" s="11" t="s">
        <v>7120</v>
      </c>
      <c r="F9961" s="10" t="s">
        <v>416</v>
      </c>
      <c r="G9961" s="11" t="s">
        <v>417</v>
      </c>
      <c r="H9961" s="42">
        <v>196437.90489999999</v>
      </c>
      <c r="I9961" s="42">
        <v>243.24219104733299</v>
      </c>
      <c r="J9961" s="42">
        <v>0</v>
      </c>
      <c r="K9961" s="42">
        <v>243.24219104733299</v>
      </c>
      <c r="N9961" s="43"/>
    </row>
    <row r="9962" spans="1:14" x14ac:dyDescent="0.3">
      <c r="A9962" s="10" t="s">
        <v>9</v>
      </c>
      <c r="B9962" s="10" t="s">
        <v>378</v>
      </c>
      <c r="C9962" s="10" t="s">
        <v>4779</v>
      </c>
      <c r="D9962" s="10" t="s">
        <v>6856</v>
      </c>
      <c r="E9962" s="11" t="s">
        <v>7120</v>
      </c>
      <c r="F9962" s="10" t="s">
        <v>4731</v>
      </c>
      <c r="G9962" s="11" t="s">
        <v>4732</v>
      </c>
      <c r="H9962" s="42">
        <v>0</v>
      </c>
      <c r="I9962" s="42">
        <v>0</v>
      </c>
      <c r="J9962" s="42">
        <v>0</v>
      </c>
      <c r="K9962" s="42">
        <v>0</v>
      </c>
      <c r="N9962" s="43"/>
    </row>
    <row r="9963" spans="1:14" x14ac:dyDescent="0.3">
      <c r="A9963" s="10" t="s">
        <v>9</v>
      </c>
      <c r="B9963" s="10" t="s">
        <v>378</v>
      </c>
      <c r="C9963" s="10" t="s">
        <v>4779</v>
      </c>
      <c r="D9963" s="10" t="s">
        <v>6856</v>
      </c>
      <c r="E9963" s="11" t="s">
        <v>7120</v>
      </c>
      <c r="F9963" s="10" t="s">
        <v>4786</v>
      </c>
      <c r="G9963" s="11" t="s">
        <v>4787</v>
      </c>
      <c r="H9963" s="42">
        <v>0</v>
      </c>
      <c r="I9963" s="42">
        <v>0</v>
      </c>
      <c r="J9963" s="42">
        <v>0</v>
      </c>
      <c r="K9963" s="42">
        <v>0</v>
      </c>
      <c r="N9963" s="43"/>
    </row>
    <row r="9964" spans="1:14" x14ac:dyDescent="0.3">
      <c r="A9964" s="10" t="s">
        <v>9</v>
      </c>
      <c r="B9964" s="10" t="s">
        <v>378</v>
      </c>
      <c r="C9964" s="10" t="s">
        <v>4779</v>
      </c>
      <c r="D9964" s="10" t="s">
        <v>6856</v>
      </c>
      <c r="E9964" s="11" t="s">
        <v>7120</v>
      </c>
      <c r="F9964" s="10" t="s">
        <v>4788</v>
      </c>
      <c r="G9964" s="11" t="s">
        <v>4789</v>
      </c>
      <c r="H9964" s="42">
        <v>0</v>
      </c>
      <c r="I9964" s="42">
        <v>0</v>
      </c>
      <c r="J9964" s="42">
        <v>0</v>
      </c>
      <c r="K9964" s="42">
        <v>0</v>
      </c>
      <c r="N9964" s="43"/>
    </row>
    <row r="9965" spans="1:14" x14ac:dyDescent="0.3">
      <c r="A9965" s="10" t="s">
        <v>9</v>
      </c>
      <c r="B9965" s="10" t="s">
        <v>378</v>
      </c>
      <c r="C9965" s="10" t="s">
        <v>4779</v>
      </c>
      <c r="D9965" s="10" t="s">
        <v>6856</v>
      </c>
      <c r="E9965" s="11" t="s">
        <v>7120</v>
      </c>
      <c r="F9965" s="10" t="s">
        <v>4741</v>
      </c>
      <c r="G9965" s="11" t="s">
        <v>4742</v>
      </c>
      <c r="H9965" s="42">
        <v>7887.4798000000001</v>
      </c>
      <c r="I9965" s="42">
        <v>9.7667905333047802</v>
      </c>
      <c r="J9965" s="42">
        <v>0</v>
      </c>
      <c r="K9965" s="42">
        <v>9.7667905333047802</v>
      </c>
      <c r="N9965" s="43"/>
    </row>
    <row r="9966" spans="1:14" x14ac:dyDescent="0.3">
      <c r="A9966" s="10" t="s">
        <v>9</v>
      </c>
      <c r="B9966" s="10" t="s">
        <v>378</v>
      </c>
      <c r="C9966" s="10" t="s">
        <v>4779</v>
      </c>
      <c r="D9966" s="10" t="s">
        <v>6786</v>
      </c>
      <c r="E9966" s="11" t="s">
        <v>7121</v>
      </c>
      <c r="F9966" s="10" t="s">
        <v>13</v>
      </c>
      <c r="G9966" s="11" t="s">
        <v>415</v>
      </c>
      <c r="H9966" s="42">
        <v>0</v>
      </c>
      <c r="I9966" s="42">
        <v>0</v>
      </c>
      <c r="J9966" s="42">
        <v>0</v>
      </c>
      <c r="K9966" s="42">
        <v>0</v>
      </c>
      <c r="N9966" s="43"/>
    </row>
    <row r="9967" spans="1:14" x14ac:dyDescent="0.3">
      <c r="A9967" s="10" t="s">
        <v>9</v>
      </c>
      <c r="B9967" s="10" t="s">
        <v>378</v>
      </c>
      <c r="C9967" s="10" t="s">
        <v>4779</v>
      </c>
      <c r="D9967" s="10" t="s">
        <v>6786</v>
      </c>
      <c r="E9967" s="11" t="s">
        <v>7121</v>
      </c>
      <c r="F9967" s="10" t="s">
        <v>416</v>
      </c>
      <c r="G9967" s="11" t="s">
        <v>417</v>
      </c>
      <c r="H9967" s="42">
        <v>300743.8247</v>
      </c>
      <c r="I9967" s="42">
        <v>353.19382637964702</v>
      </c>
      <c r="J9967" s="42">
        <v>0</v>
      </c>
      <c r="K9967" s="42">
        <v>353.19382637964702</v>
      </c>
      <c r="N9967" s="43"/>
    </row>
    <row r="9968" spans="1:14" x14ac:dyDescent="0.3">
      <c r="A9968" s="10" t="s">
        <v>9</v>
      </c>
      <c r="B9968" s="10" t="s">
        <v>378</v>
      </c>
      <c r="C9968" s="10" t="s">
        <v>4779</v>
      </c>
      <c r="D9968" s="10" t="s">
        <v>6786</v>
      </c>
      <c r="E9968" s="11" t="s">
        <v>7121</v>
      </c>
      <c r="F9968" s="10" t="s">
        <v>4731</v>
      </c>
      <c r="G9968" s="11" t="s">
        <v>4732</v>
      </c>
      <c r="H9968" s="42">
        <v>0</v>
      </c>
      <c r="I9968" s="42">
        <v>0</v>
      </c>
      <c r="J9968" s="42">
        <v>0</v>
      </c>
      <c r="K9968" s="42">
        <v>0</v>
      </c>
      <c r="N9968" s="43"/>
    </row>
    <row r="9969" spans="1:14" x14ac:dyDescent="0.3">
      <c r="A9969" s="10" t="s">
        <v>9</v>
      </c>
      <c r="B9969" s="10" t="s">
        <v>378</v>
      </c>
      <c r="C9969" s="10" t="s">
        <v>4779</v>
      </c>
      <c r="D9969" s="10" t="s">
        <v>6786</v>
      </c>
      <c r="E9969" s="11" t="s">
        <v>7121</v>
      </c>
      <c r="F9969" s="10" t="s">
        <v>4786</v>
      </c>
      <c r="G9969" s="11" t="s">
        <v>4787</v>
      </c>
      <c r="H9969" s="42">
        <v>100192.2792</v>
      </c>
      <c r="I9969" s="42">
        <v>117.66590551237501</v>
      </c>
      <c r="J9969" s="42">
        <v>0</v>
      </c>
      <c r="K9969" s="42">
        <v>117.66590551237501</v>
      </c>
      <c r="N9969" s="43"/>
    </row>
    <row r="9970" spans="1:14" x14ac:dyDescent="0.3">
      <c r="A9970" s="10" t="s">
        <v>9</v>
      </c>
      <c r="B9970" s="10" t="s">
        <v>378</v>
      </c>
      <c r="C9970" s="10" t="s">
        <v>4779</v>
      </c>
      <c r="D9970" s="10" t="s">
        <v>6786</v>
      </c>
      <c r="E9970" s="11" t="s">
        <v>7121</v>
      </c>
      <c r="F9970" s="10" t="s">
        <v>4788</v>
      </c>
      <c r="G9970" s="11" t="s">
        <v>4789</v>
      </c>
      <c r="H9970" s="42">
        <v>0</v>
      </c>
      <c r="I9970" s="42">
        <v>0</v>
      </c>
      <c r="J9970" s="42">
        <v>0</v>
      </c>
      <c r="K9970" s="42">
        <v>0</v>
      </c>
      <c r="N9970" s="43"/>
    </row>
    <row r="9971" spans="1:14" x14ac:dyDescent="0.3">
      <c r="A9971" s="10" t="s">
        <v>9</v>
      </c>
      <c r="B9971" s="10" t="s">
        <v>378</v>
      </c>
      <c r="C9971" s="10" t="s">
        <v>4779</v>
      </c>
      <c r="D9971" s="10" t="s">
        <v>6786</v>
      </c>
      <c r="E9971" s="11" t="s">
        <v>7121</v>
      </c>
      <c r="F9971" s="10" t="s">
        <v>4741</v>
      </c>
      <c r="G9971" s="11" t="s">
        <v>4742</v>
      </c>
      <c r="H9971" s="42">
        <v>77649.016399999993</v>
      </c>
      <c r="I9971" s="42">
        <v>91.191076772090994</v>
      </c>
      <c r="J9971" s="42">
        <v>0</v>
      </c>
      <c r="K9971" s="42">
        <v>91.191076772090994</v>
      </c>
      <c r="N9971" s="43"/>
    </row>
    <row r="9972" spans="1:14" x14ac:dyDescent="0.3">
      <c r="A9972" s="10" t="s">
        <v>9</v>
      </c>
      <c r="B9972" s="10" t="s">
        <v>378</v>
      </c>
      <c r="C9972" s="10" t="s">
        <v>11</v>
      </c>
      <c r="D9972" s="10" t="s">
        <v>73</v>
      </c>
      <c r="E9972" s="11" t="s">
        <v>441</v>
      </c>
      <c r="F9972" s="10" t="s">
        <v>13</v>
      </c>
      <c r="G9972" s="11" t="s">
        <v>415</v>
      </c>
      <c r="H9972" s="42">
        <v>0</v>
      </c>
      <c r="I9972" s="42">
        <v>0</v>
      </c>
      <c r="J9972" s="42">
        <v>0</v>
      </c>
      <c r="K9972" s="42">
        <v>0</v>
      </c>
      <c r="N9972" s="43"/>
    </row>
    <row r="9973" spans="1:14" x14ac:dyDescent="0.3">
      <c r="A9973" s="10" t="s">
        <v>9</v>
      </c>
      <c r="B9973" s="10" t="s">
        <v>378</v>
      </c>
      <c r="C9973" s="10" t="s">
        <v>11</v>
      </c>
      <c r="D9973" s="10" t="s">
        <v>73</v>
      </c>
      <c r="E9973" s="11" t="s">
        <v>441</v>
      </c>
      <c r="F9973" s="10" t="s">
        <v>15</v>
      </c>
      <c r="G9973" s="11" t="s">
        <v>418</v>
      </c>
      <c r="H9973" s="42">
        <v>280240.88459999999</v>
      </c>
      <c r="I9973" s="42">
        <v>135.36705585048099</v>
      </c>
      <c r="J9973" s="42">
        <v>0</v>
      </c>
      <c r="K9973" s="42">
        <v>135.36705585048099</v>
      </c>
      <c r="N9973" s="43"/>
    </row>
    <row r="9974" spans="1:14" x14ac:dyDescent="0.3">
      <c r="A9974" s="10" t="s">
        <v>9</v>
      </c>
      <c r="B9974" s="10" t="s">
        <v>378</v>
      </c>
      <c r="C9974" s="10" t="s">
        <v>11</v>
      </c>
      <c r="D9974" s="10" t="s">
        <v>73</v>
      </c>
      <c r="E9974" s="11" t="s">
        <v>441</v>
      </c>
      <c r="F9974" s="10" t="s">
        <v>16</v>
      </c>
      <c r="G9974" s="11" t="s">
        <v>426</v>
      </c>
      <c r="H9974" s="42">
        <v>27851.9696</v>
      </c>
      <c r="I9974" s="42">
        <v>13.453565573079601</v>
      </c>
      <c r="J9974" s="42">
        <v>0</v>
      </c>
      <c r="K9974" s="42">
        <v>13.453565573079601</v>
      </c>
      <c r="N9974" s="43"/>
    </row>
    <row r="9975" spans="1:14" x14ac:dyDescent="0.3">
      <c r="A9975" s="10" t="s">
        <v>9</v>
      </c>
      <c r="B9975" s="10" t="s">
        <v>378</v>
      </c>
      <c r="C9975" s="10" t="s">
        <v>11</v>
      </c>
      <c r="D9975" s="10" t="s">
        <v>73</v>
      </c>
      <c r="E9975" s="11" t="s">
        <v>441</v>
      </c>
      <c r="F9975" s="10" t="s">
        <v>17</v>
      </c>
      <c r="G9975" s="11" t="s">
        <v>4798</v>
      </c>
      <c r="H9975" s="42">
        <v>0</v>
      </c>
      <c r="I9975" s="42">
        <v>0</v>
      </c>
      <c r="J9975" s="42">
        <v>0</v>
      </c>
      <c r="K9975" s="42">
        <v>0</v>
      </c>
      <c r="N9975" s="43"/>
    </row>
    <row r="9976" spans="1:14" x14ac:dyDescent="0.3">
      <c r="A9976" s="10" t="s">
        <v>9</v>
      </c>
      <c r="B9976" s="10" t="s">
        <v>378</v>
      </c>
      <c r="C9976" s="10" t="s">
        <v>11</v>
      </c>
      <c r="D9976" s="10" t="s">
        <v>73</v>
      </c>
      <c r="E9976" s="11" t="s">
        <v>441</v>
      </c>
      <c r="F9976" s="10" t="s">
        <v>18</v>
      </c>
      <c r="G9976" s="11" t="s">
        <v>4799</v>
      </c>
      <c r="H9976" s="42">
        <v>616029.23640000005</v>
      </c>
      <c r="I9976" s="42">
        <v>297.56566101805799</v>
      </c>
      <c r="J9976" s="42">
        <v>3132.7089029716499</v>
      </c>
      <c r="K9976" s="42">
        <v>3430.2745639897098</v>
      </c>
      <c r="N9976" s="43"/>
    </row>
    <row r="9977" spans="1:14" x14ac:dyDescent="0.3">
      <c r="A9977" s="10" t="s">
        <v>9</v>
      </c>
      <c r="B9977" s="10" t="s">
        <v>378</v>
      </c>
      <c r="C9977" s="10" t="s">
        <v>11</v>
      </c>
      <c r="D9977" s="10" t="s">
        <v>379</v>
      </c>
      <c r="E9977" s="11" t="s">
        <v>702</v>
      </c>
      <c r="F9977" s="10" t="s">
        <v>15</v>
      </c>
      <c r="G9977" s="11" t="s">
        <v>418</v>
      </c>
      <c r="H9977" s="42">
        <v>10024675.876700001</v>
      </c>
      <c r="I9977" s="42">
        <v>9470.3538105253301</v>
      </c>
      <c r="J9977" s="42">
        <v>0</v>
      </c>
      <c r="K9977" s="42">
        <v>9470.3538105253301</v>
      </c>
      <c r="N9977" s="43"/>
    </row>
    <row r="9978" spans="1:14" x14ac:dyDescent="0.3">
      <c r="A9978" s="10" t="s">
        <v>9</v>
      </c>
      <c r="B9978" s="10" t="s">
        <v>378</v>
      </c>
      <c r="C9978" s="10" t="s">
        <v>11</v>
      </c>
      <c r="D9978" s="10" t="s">
        <v>379</v>
      </c>
      <c r="E9978" s="11" t="s">
        <v>702</v>
      </c>
      <c r="F9978" s="10" t="s">
        <v>17</v>
      </c>
      <c r="G9978" s="11" t="s">
        <v>4798</v>
      </c>
      <c r="H9978" s="42">
        <v>0</v>
      </c>
      <c r="I9978" s="42">
        <v>0</v>
      </c>
      <c r="J9978" s="42">
        <v>0</v>
      </c>
      <c r="K9978" s="42">
        <v>0</v>
      </c>
      <c r="N9978" s="43"/>
    </row>
    <row r="9979" spans="1:14" x14ac:dyDescent="0.3">
      <c r="A9979" s="10" t="s">
        <v>9</v>
      </c>
      <c r="B9979" s="10" t="s">
        <v>378</v>
      </c>
      <c r="C9979" s="10" t="s">
        <v>11</v>
      </c>
      <c r="D9979" s="10" t="s">
        <v>379</v>
      </c>
      <c r="E9979" s="11" t="s">
        <v>702</v>
      </c>
      <c r="F9979" s="10" t="s">
        <v>18</v>
      </c>
      <c r="G9979" s="11" t="s">
        <v>4799</v>
      </c>
      <c r="H9979" s="42">
        <v>12009442.522500001</v>
      </c>
      <c r="I9979" s="42">
        <v>11345.3712773554</v>
      </c>
      <c r="J9979" s="42">
        <v>1701240.63322855</v>
      </c>
      <c r="K9979" s="42">
        <v>1712586.0045059</v>
      </c>
      <c r="N9979" s="43"/>
    </row>
    <row r="9980" spans="1:14" x14ac:dyDescent="0.3">
      <c r="A9980" s="10" t="s">
        <v>9</v>
      </c>
      <c r="B9980" s="10" t="s">
        <v>378</v>
      </c>
      <c r="C9980" s="10" t="s">
        <v>11</v>
      </c>
      <c r="D9980" s="10" t="s">
        <v>380</v>
      </c>
      <c r="E9980" s="11" t="s">
        <v>703</v>
      </c>
      <c r="F9980" s="10" t="s">
        <v>13</v>
      </c>
      <c r="G9980" s="11" t="s">
        <v>415</v>
      </c>
      <c r="H9980" s="42">
        <v>0</v>
      </c>
      <c r="I9980" s="42">
        <v>0</v>
      </c>
      <c r="J9980" s="42">
        <v>0</v>
      </c>
      <c r="K9980" s="42">
        <v>0</v>
      </c>
      <c r="N9980" s="43"/>
    </row>
    <row r="9981" spans="1:14" x14ac:dyDescent="0.3">
      <c r="A9981" s="10" t="s">
        <v>9</v>
      </c>
      <c r="B9981" s="10" t="s">
        <v>378</v>
      </c>
      <c r="C9981" s="10" t="s">
        <v>11</v>
      </c>
      <c r="D9981" s="10" t="s">
        <v>380</v>
      </c>
      <c r="E9981" s="11" t="s">
        <v>703</v>
      </c>
      <c r="F9981" s="10" t="s">
        <v>15</v>
      </c>
      <c r="G9981" s="11" t="s">
        <v>418</v>
      </c>
      <c r="H9981" s="42">
        <v>18223718.5429</v>
      </c>
      <c r="I9981" s="42">
        <v>9905.9646014620594</v>
      </c>
      <c r="J9981" s="42">
        <v>0</v>
      </c>
      <c r="K9981" s="42">
        <v>9905.9646014620594</v>
      </c>
      <c r="N9981" s="43"/>
    </row>
    <row r="9982" spans="1:14" x14ac:dyDescent="0.3">
      <c r="A9982" s="10" t="s">
        <v>9</v>
      </c>
      <c r="B9982" s="10" t="s">
        <v>378</v>
      </c>
      <c r="C9982" s="10" t="s">
        <v>11</v>
      </c>
      <c r="D9982" s="10" t="s">
        <v>380</v>
      </c>
      <c r="E9982" s="11" t="s">
        <v>703</v>
      </c>
      <c r="F9982" s="10" t="s">
        <v>17</v>
      </c>
      <c r="G9982" s="11" t="s">
        <v>4798</v>
      </c>
      <c r="H9982" s="42">
        <v>0</v>
      </c>
      <c r="I9982" s="42">
        <v>0</v>
      </c>
      <c r="J9982" s="42">
        <v>0</v>
      </c>
      <c r="K9982" s="42">
        <v>0</v>
      </c>
      <c r="N9982" s="43"/>
    </row>
    <row r="9983" spans="1:14" x14ac:dyDescent="0.3">
      <c r="A9983" s="10" t="s">
        <v>9</v>
      </c>
      <c r="B9983" s="10" t="s">
        <v>378</v>
      </c>
      <c r="C9983" s="10" t="s">
        <v>11</v>
      </c>
      <c r="D9983" s="10" t="s">
        <v>380</v>
      </c>
      <c r="E9983" s="11" t="s">
        <v>703</v>
      </c>
      <c r="F9983" s="10" t="s">
        <v>18</v>
      </c>
      <c r="G9983" s="11" t="s">
        <v>4799</v>
      </c>
      <c r="H9983" s="42">
        <v>22211571.507599998</v>
      </c>
      <c r="I9983" s="42">
        <v>12073.66326363</v>
      </c>
      <c r="J9983" s="42">
        <v>671657.07124876801</v>
      </c>
      <c r="K9983" s="42">
        <v>683730.73451239802</v>
      </c>
      <c r="N9983" s="43"/>
    </row>
    <row r="9984" spans="1:14" x14ac:dyDescent="0.3">
      <c r="A9984" s="10" t="s">
        <v>9</v>
      </c>
      <c r="B9984" s="10" t="s">
        <v>378</v>
      </c>
      <c r="C9984" s="10" t="s">
        <v>11</v>
      </c>
      <c r="D9984" s="10" t="s">
        <v>381</v>
      </c>
      <c r="E9984" s="11" t="s">
        <v>3056</v>
      </c>
      <c r="F9984" s="10" t="s">
        <v>25</v>
      </c>
      <c r="G9984" s="11" t="s">
        <v>4887</v>
      </c>
      <c r="H9984" s="42">
        <v>5474135.1408000002</v>
      </c>
      <c r="I9984" s="42">
        <v>1529.8818859871801</v>
      </c>
      <c r="J9984" s="42">
        <v>0</v>
      </c>
      <c r="K9984" s="42">
        <v>1529.8818859871801</v>
      </c>
      <c r="N9984" s="43"/>
    </row>
    <row r="9985" spans="1:14" x14ac:dyDescent="0.3">
      <c r="A9985" s="10" t="s">
        <v>9</v>
      </c>
      <c r="B9985" s="10" t="s">
        <v>378</v>
      </c>
      <c r="C9985" s="10" t="s">
        <v>11</v>
      </c>
      <c r="D9985" s="10" t="s">
        <v>381</v>
      </c>
      <c r="E9985" s="11" t="s">
        <v>3056</v>
      </c>
      <c r="F9985" s="10" t="s">
        <v>13</v>
      </c>
      <c r="G9985" s="11" t="s">
        <v>415</v>
      </c>
      <c r="H9985" s="42">
        <v>0</v>
      </c>
      <c r="I9985" s="42">
        <v>0</v>
      </c>
      <c r="J9985" s="42">
        <v>0</v>
      </c>
      <c r="K9985" s="42">
        <v>0</v>
      </c>
      <c r="N9985" s="43"/>
    </row>
    <row r="9986" spans="1:14" x14ac:dyDescent="0.3">
      <c r="A9986" s="10" t="s">
        <v>9</v>
      </c>
      <c r="B9986" s="10" t="s">
        <v>378</v>
      </c>
      <c r="C9986" s="10" t="s">
        <v>11</v>
      </c>
      <c r="D9986" s="10" t="s">
        <v>381</v>
      </c>
      <c r="E9986" s="11" t="s">
        <v>3056</v>
      </c>
      <c r="F9986" s="10" t="s">
        <v>15</v>
      </c>
      <c r="G9986" s="11" t="s">
        <v>418</v>
      </c>
      <c r="H9986" s="42">
        <v>5272337.5806</v>
      </c>
      <c r="I9986" s="42">
        <v>2222.4635505894898</v>
      </c>
      <c r="J9986" s="42">
        <v>0</v>
      </c>
      <c r="K9986" s="42">
        <v>2222.4635505894898</v>
      </c>
      <c r="N9986" s="43"/>
    </row>
    <row r="9987" spans="1:14" x14ac:dyDescent="0.3">
      <c r="A9987" s="10" t="s">
        <v>9</v>
      </c>
      <c r="B9987" s="10" t="s">
        <v>378</v>
      </c>
      <c r="C9987" s="10" t="s">
        <v>11</v>
      </c>
      <c r="D9987" s="10" t="s">
        <v>381</v>
      </c>
      <c r="E9987" s="11" t="s">
        <v>3056</v>
      </c>
      <c r="F9987" s="10" t="s">
        <v>17</v>
      </c>
      <c r="G9987" s="11" t="s">
        <v>4798</v>
      </c>
      <c r="H9987" s="42">
        <v>0</v>
      </c>
      <c r="I9987" s="42">
        <v>0</v>
      </c>
      <c r="J9987" s="42">
        <v>0</v>
      </c>
      <c r="K9987" s="42">
        <v>0</v>
      </c>
      <c r="N9987" s="43"/>
    </row>
    <row r="9988" spans="1:14" x14ac:dyDescent="0.3">
      <c r="A9988" s="10" t="s">
        <v>9</v>
      </c>
      <c r="B9988" s="10" t="s">
        <v>378</v>
      </c>
      <c r="C9988" s="10" t="s">
        <v>11</v>
      </c>
      <c r="D9988" s="10" t="s">
        <v>381</v>
      </c>
      <c r="E9988" s="11" t="s">
        <v>3056</v>
      </c>
      <c r="F9988" s="10" t="s">
        <v>18</v>
      </c>
      <c r="G9988" s="11" t="s">
        <v>4799</v>
      </c>
      <c r="H9988" s="42">
        <v>3610692.9552000002</v>
      </c>
      <c r="I9988" s="42">
        <v>1522.02573576184</v>
      </c>
      <c r="J9988" s="42">
        <v>1049164.45198768</v>
      </c>
      <c r="K9988" s="42">
        <v>1050686.4777234399</v>
      </c>
      <c r="N9988" s="43"/>
    </row>
    <row r="9989" spans="1:14" x14ac:dyDescent="0.3">
      <c r="A9989" s="10" t="s">
        <v>9</v>
      </c>
      <c r="B9989" s="10" t="s">
        <v>378</v>
      </c>
      <c r="C9989" s="10" t="s">
        <v>4800</v>
      </c>
      <c r="D9989" s="10" t="s">
        <v>4770</v>
      </c>
      <c r="E9989" s="11" t="s">
        <v>4970</v>
      </c>
      <c r="F9989" s="10" t="s">
        <v>13</v>
      </c>
      <c r="G9989" s="11" t="s">
        <v>415</v>
      </c>
      <c r="H9989" s="42">
        <v>0</v>
      </c>
      <c r="I9989" s="42">
        <v>0</v>
      </c>
      <c r="J9989" s="42">
        <v>0</v>
      </c>
      <c r="K9989" s="42">
        <v>0</v>
      </c>
      <c r="N9989" s="43"/>
    </row>
    <row r="9990" spans="1:14" x14ac:dyDescent="0.3">
      <c r="A9990" s="10" t="s">
        <v>9</v>
      </c>
      <c r="B9990" s="10" t="s">
        <v>378</v>
      </c>
      <c r="C9990" s="10" t="s">
        <v>4800</v>
      </c>
      <c r="D9990" s="10" t="s">
        <v>4770</v>
      </c>
      <c r="E9990" s="11" t="s">
        <v>4970</v>
      </c>
      <c r="F9990" s="10" t="s">
        <v>416</v>
      </c>
      <c r="G9990" s="11" t="s">
        <v>417</v>
      </c>
      <c r="H9990" s="42">
        <v>11262.643099999999</v>
      </c>
      <c r="I9990" s="42">
        <v>2.44865290742485</v>
      </c>
      <c r="J9990" s="42">
        <v>839.13740001712802</v>
      </c>
      <c r="K9990" s="42">
        <v>841.58605292455297</v>
      </c>
      <c r="N9990" s="43"/>
    </row>
    <row r="9991" spans="1:14" x14ac:dyDescent="0.3">
      <c r="A9991" s="10" t="s">
        <v>9</v>
      </c>
      <c r="B9991" s="10" t="s">
        <v>378</v>
      </c>
      <c r="C9991" s="10" t="s">
        <v>4800</v>
      </c>
      <c r="D9991" s="10" t="s">
        <v>4770</v>
      </c>
      <c r="E9991" s="11" t="s">
        <v>4970</v>
      </c>
      <c r="F9991" s="10" t="s">
        <v>15</v>
      </c>
      <c r="G9991" s="11" t="s">
        <v>418</v>
      </c>
      <c r="H9991" s="42">
        <v>8360.1558000000005</v>
      </c>
      <c r="I9991" s="42">
        <v>1.81761240044532</v>
      </c>
      <c r="J9991" s="42">
        <v>0</v>
      </c>
      <c r="K9991" s="42">
        <v>1.81761240044532</v>
      </c>
      <c r="N9991" s="43"/>
    </row>
    <row r="9992" spans="1:14" x14ac:dyDescent="0.3">
      <c r="A9992" s="10" t="s">
        <v>9</v>
      </c>
      <c r="B9992" s="10" t="s">
        <v>378</v>
      </c>
      <c r="C9992" s="10" t="s">
        <v>4800</v>
      </c>
      <c r="D9992" s="10" t="s">
        <v>4770</v>
      </c>
      <c r="E9992" s="11" t="s">
        <v>4970</v>
      </c>
      <c r="F9992" s="10" t="s">
        <v>4802</v>
      </c>
      <c r="G9992" s="11" t="s">
        <v>4803</v>
      </c>
      <c r="H9992" s="42">
        <v>0</v>
      </c>
      <c r="I9992" s="42">
        <v>0</v>
      </c>
      <c r="J9992" s="42">
        <v>0</v>
      </c>
      <c r="K9992" s="42">
        <v>0</v>
      </c>
      <c r="N9992" s="43"/>
    </row>
    <row r="9993" spans="1:14" x14ac:dyDescent="0.3">
      <c r="A9993" s="10" t="s">
        <v>9</v>
      </c>
      <c r="B9993" s="10" t="s">
        <v>378</v>
      </c>
      <c r="C9993" s="10" t="s">
        <v>4800</v>
      </c>
      <c r="D9993" s="10" t="s">
        <v>7122</v>
      </c>
      <c r="E9993" s="11" t="s">
        <v>7123</v>
      </c>
      <c r="F9993" s="10" t="s">
        <v>13</v>
      </c>
      <c r="G9993" s="11" t="s">
        <v>415</v>
      </c>
      <c r="H9993" s="42">
        <v>0</v>
      </c>
      <c r="I9993" s="42">
        <v>0</v>
      </c>
      <c r="J9993" s="42">
        <v>0</v>
      </c>
      <c r="K9993" s="42">
        <v>0</v>
      </c>
      <c r="N9993" s="43"/>
    </row>
    <row r="9994" spans="1:14" x14ac:dyDescent="0.3">
      <c r="A9994" s="10" t="s">
        <v>9</v>
      </c>
      <c r="B9994" s="10" t="s">
        <v>378</v>
      </c>
      <c r="C9994" s="10" t="s">
        <v>4800</v>
      </c>
      <c r="D9994" s="10" t="s">
        <v>7122</v>
      </c>
      <c r="E9994" s="11" t="s">
        <v>7123</v>
      </c>
      <c r="F9994" s="10" t="s">
        <v>416</v>
      </c>
      <c r="G9994" s="11" t="s">
        <v>417</v>
      </c>
      <c r="H9994" s="42">
        <v>825001.73869999999</v>
      </c>
      <c r="I9994" s="42">
        <v>404.65684530691902</v>
      </c>
      <c r="J9994" s="42">
        <v>180994.79093215801</v>
      </c>
      <c r="K9994" s="42">
        <v>181399.44777746499</v>
      </c>
      <c r="N9994" s="43"/>
    </row>
    <row r="9995" spans="1:14" x14ac:dyDescent="0.3">
      <c r="A9995" s="10" t="s">
        <v>9</v>
      </c>
      <c r="B9995" s="10" t="s">
        <v>378</v>
      </c>
      <c r="C9995" s="10" t="s">
        <v>4800</v>
      </c>
      <c r="D9995" s="10" t="s">
        <v>7122</v>
      </c>
      <c r="E9995" s="11" t="s">
        <v>7123</v>
      </c>
      <c r="F9995" s="10" t="s">
        <v>15</v>
      </c>
      <c r="G9995" s="11" t="s">
        <v>418</v>
      </c>
      <c r="H9995" s="42">
        <v>644050.21389999997</v>
      </c>
      <c r="I9995" s="42">
        <v>315.90154971465302</v>
      </c>
      <c r="J9995" s="42">
        <v>0</v>
      </c>
      <c r="K9995" s="42">
        <v>315.90154971465302</v>
      </c>
      <c r="N9995" s="43"/>
    </row>
    <row r="9996" spans="1:14" x14ac:dyDescent="0.3">
      <c r="A9996" s="10" t="s">
        <v>9</v>
      </c>
      <c r="B9996" s="10" t="s">
        <v>378</v>
      </c>
      <c r="C9996" s="10" t="s">
        <v>4800</v>
      </c>
      <c r="D9996" s="10" t="s">
        <v>5305</v>
      </c>
      <c r="E9996" s="11" t="s">
        <v>7124</v>
      </c>
      <c r="F9996" s="10" t="s">
        <v>416</v>
      </c>
      <c r="G9996" s="11" t="s">
        <v>417</v>
      </c>
      <c r="H9996" s="42">
        <v>3982199.0753000001</v>
      </c>
      <c r="I9996" s="42">
        <v>2636.55025387055</v>
      </c>
      <c r="J9996" s="42">
        <v>166058.83462070199</v>
      </c>
      <c r="K9996" s="42">
        <v>168695.38487457301</v>
      </c>
      <c r="N9996" s="43"/>
    </row>
    <row r="9997" spans="1:14" x14ac:dyDescent="0.3">
      <c r="A9997" s="10" t="s">
        <v>9</v>
      </c>
      <c r="B9997" s="10" t="s">
        <v>378</v>
      </c>
      <c r="C9997" s="10" t="s">
        <v>4800</v>
      </c>
      <c r="D9997" s="10" t="s">
        <v>5305</v>
      </c>
      <c r="E9997" s="11" t="s">
        <v>7124</v>
      </c>
      <c r="F9997" s="10" t="s">
        <v>15</v>
      </c>
      <c r="G9997" s="11" t="s">
        <v>418</v>
      </c>
      <c r="H9997" s="42">
        <v>503089.20699999999</v>
      </c>
      <c r="I9997" s="42">
        <v>333.08730965268501</v>
      </c>
      <c r="J9997" s="42">
        <v>0</v>
      </c>
      <c r="K9997" s="42">
        <v>333.08730965268501</v>
      </c>
      <c r="N9997" s="43"/>
    </row>
    <row r="9998" spans="1:14" x14ac:dyDescent="0.3">
      <c r="A9998" s="10" t="s">
        <v>9</v>
      </c>
      <c r="B9998" s="10" t="s">
        <v>378</v>
      </c>
      <c r="C9998" s="10" t="s">
        <v>4806</v>
      </c>
      <c r="D9998" s="10" t="s">
        <v>7125</v>
      </c>
      <c r="E9998" s="11" t="s">
        <v>7126</v>
      </c>
      <c r="F9998" s="10" t="s">
        <v>416</v>
      </c>
      <c r="G9998" s="11" t="s">
        <v>417</v>
      </c>
      <c r="H9998" s="42">
        <v>238672.72349999999</v>
      </c>
      <c r="I9998" s="42">
        <v>153.44125572388799</v>
      </c>
      <c r="J9998" s="42">
        <v>11055.785975562099</v>
      </c>
      <c r="K9998" s="42">
        <v>11209.227231286</v>
      </c>
      <c r="N9998" s="43"/>
    </row>
    <row r="9999" spans="1:14" x14ac:dyDescent="0.3">
      <c r="A9999" s="10" t="s">
        <v>9</v>
      </c>
      <c r="B9999" s="10" t="s">
        <v>378</v>
      </c>
      <c r="C9999" s="10" t="s">
        <v>4806</v>
      </c>
      <c r="D9999" s="10" t="s">
        <v>6998</v>
      </c>
      <c r="E9999" s="11" t="s">
        <v>7127</v>
      </c>
      <c r="F9999" s="10" t="s">
        <v>4893</v>
      </c>
      <c r="G9999" s="11" t="s">
        <v>4894</v>
      </c>
      <c r="H9999" s="42">
        <v>1732166.0874000001</v>
      </c>
      <c r="I9999" s="42">
        <v>1086.9576099808701</v>
      </c>
      <c r="J9999" s="42">
        <v>110028.05036915799</v>
      </c>
      <c r="K9999" s="42">
        <v>111115.007979139</v>
      </c>
      <c r="N9999" s="43"/>
    </row>
    <row r="10000" spans="1:14" x14ac:dyDescent="0.3">
      <c r="A10000" s="10" t="s">
        <v>9</v>
      </c>
      <c r="B10000" s="10" t="s">
        <v>378</v>
      </c>
      <c r="C10000" s="10" t="s">
        <v>4806</v>
      </c>
      <c r="D10000" s="10" t="s">
        <v>6998</v>
      </c>
      <c r="E10000" s="11" t="s">
        <v>7127</v>
      </c>
      <c r="F10000" s="10" t="s">
        <v>4895</v>
      </c>
      <c r="G10000" s="11" t="s">
        <v>4896</v>
      </c>
      <c r="H10000" s="42">
        <v>1143229.6177000001</v>
      </c>
      <c r="I10000" s="42">
        <v>717.39202258737305</v>
      </c>
      <c r="J10000" s="42">
        <v>72618.513243644207</v>
      </c>
      <c r="K10000" s="42">
        <v>73335.905266231595</v>
      </c>
      <c r="N10000" s="43"/>
    </row>
    <row r="10001" spans="1:14" x14ac:dyDescent="0.3">
      <c r="A10001" s="10" t="s">
        <v>9</v>
      </c>
      <c r="B10001" s="10" t="s">
        <v>302</v>
      </c>
      <c r="C10001" s="10" t="s">
        <v>4722</v>
      </c>
      <c r="D10001" s="10" t="s">
        <v>4723</v>
      </c>
      <c r="E10001" s="11" t="s">
        <v>7128</v>
      </c>
      <c r="F10001" s="10" t="s">
        <v>416</v>
      </c>
      <c r="G10001" s="11" t="s">
        <v>417</v>
      </c>
      <c r="H10001" s="42">
        <v>3760891.6025999999</v>
      </c>
      <c r="I10001" s="42">
        <v>12173.6892371719</v>
      </c>
      <c r="J10001" s="42">
        <v>168047.02784395899</v>
      </c>
      <c r="K10001" s="42">
        <v>180220.71708113101</v>
      </c>
      <c r="N10001" s="43"/>
    </row>
    <row r="10002" spans="1:14" x14ac:dyDescent="0.3">
      <c r="A10002" s="10" t="s">
        <v>9</v>
      </c>
      <c r="B10002" s="10" t="s">
        <v>302</v>
      </c>
      <c r="C10002" s="10" t="s">
        <v>4722</v>
      </c>
      <c r="D10002" s="10" t="s">
        <v>4723</v>
      </c>
      <c r="E10002" s="11" t="s">
        <v>7128</v>
      </c>
      <c r="F10002" s="10" t="s">
        <v>4725</v>
      </c>
      <c r="G10002" s="11" t="s">
        <v>4726</v>
      </c>
      <c r="H10002" s="42">
        <v>148545.09030000001</v>
      </c>
      <c r="I10002" s="42">
        <v>480.827941145029</v>
      </c>
      <c r="J10002" s="42">
        <v>6637.4050494921003</v>
      </c>
      <c r="K10002" s="42">
        <v>7118.2329906371297</v>
      </c>
      <c r="N10002" s="43"/>
    </row>
    <row r="10003" spans="1:14" x14ac:dyDescent="0.3">
      <c r="A10003" s="10" t="s">
        <v>9</v>
      </c>
      <c r="B10003" s="10" t="s">
        <v>302</v>
      </c>
      <c r="C10003" s="10" t="s">
        <v>4722</v>
      </c>
      <c r="D10003" s="10" t="s">
        <v>4723</v>
      </c>
      <c r="E10003" s="11" t="s">
        <v>7128</v>
      </c>
      <c r="F10003" s="10" t="s">
        <v>4729</v>
      </c>
      <c r="G10003" s="11" t="s">
        <v>4730</v>
      </c>
      <c r="H10003" s="42">
        <v>0</v>
      </c>
      <c r="I10003" s="42">
        <v>0</v>
      </c>
      <c r="J10003" s="42">
        <v>0</v>
      </c>
      <c r="K10003" s="42">
        <v>0</v>
      </c>
      <c r="N10003" s="43"/>
    </row>
    <row r="10004" spans="1:14" x14ac:dyDescent="0.3">
      <c r="A10004" s="10" t="s">
        <v>9</v>
      </c>
      <c r="B10004" s="10" t="s">
        <v>302</v>
      </c>
      <c r="C10004" s="10" t="s">
        <v>4722</v>
      </c>
      <c r="D10004" s="10" t="s">
        <v>4723</v>
      </c>
      <c r="E10004" s="11" t="s">
        <v>7128</v>
      </c>
      <c r="F10004" s="10" t="s">
        <v>4731</v>
      </c>
      <c r="G10004" s="11" t="s">
        <v>4732</v>
      </c>
      <c r="H10004" s="42">
        <v>0</v>
      </c>
      <c r="I10004" s="42">
        <v>0</v>
      </c>
      <c r="J10004" s="42">
        <v>0</v>
      </c>
      <c r="K10004" s="42">
        <v>0</v>
      </c>
      <c r="N10004" s="43"/>
    </row>
    <row r="10005" spans="1:14" x14ac:dyDescent="0.3">
      <c r="A10005" s="10" t="s">
        <v>9</v>
      </c>
      <c r="B10005" s="10" t="s">
        <v>302</v>
      </c>
      <c r="C10005" s="10" t="s">
        <v>4722</v>
      </c>
      <c r="D10005" s="10" t="s">
        <v>4723</v>
      </c>
      <c r="E10005" s="11" t="s">
        <v>7128</v>
      </c>
      <c r="F10005" s="10" t="s">
        <v>4733</v>
      </c>
      <c r="G10005" s="11" t="s">
        <v>4734</v>
      </c>
      <c r="H10005" s="42">
        <v>299019.33740000002</v>
      </c>
      <c r="I10005" s="42">
        <v>967.90040100622696</v>
      </c>
      <c r="J10005" s="42">
        <v>13361.010164562</v>
      </c>
      <c r="K10005" s="42">
        <v>14328.9105655682</v>
      </c>
      <c r="N10005" s="43"/>
    </row>
    <row r="10006" spans="1:14" x14ac:dyDescent="0.3">
      <c r="A10006" s="10" t="s">
        <v>9</v>
      </c>
      <c r="B10006" s="10" t="s">
        <v>302</v>
      </c>
      <c r="C10006" s="10" t="s">
        <v>4722</v>
      </c>
      <c r="D10006" s="10" t="s">
        <v>4723</v>
      </c>
      <c r="E10006" s="11" t="s">
        <v>7128</v>
      </c>
      <c r="F10006" s="10" t="s">
        <v>4735</v>
      </c>
      <c r="G10006" s="11" t="s">
        <v>4736</v>
      </c>
      <c r="H10006" s="42">
        <v>61733.024400000002</v>
      </c>
      <c r="I10006" s="42">
        <v>199.82459891741499</v>
      </c>
      <c r="J10006" s="42">
        <v>2758.4020984902199</v>
      </c>
      <c r="K10006" s="42">
        <v>2958.2266974076401</v>
      </c>
      <c r="N10006" s="43"/>
    </row>
    <row r="10007" spans="1:14" x14ac:dyDescent="0.3">
      <c r="A10007" s="10" t="s">
        <v>9</v>
      </c>
      <c r="B10007" s="10" t="s">
        <v>302</v>
      </c>
      <c r="C10007" s="10" t="s">
        <v>4722</v>
      </c>
      <c r="D10007" s="10" t="s">
        <v>4723</v>
      </c>
      <c r="E10007" s="11" t="s">
        <v>7128</v>
      </c>
      <c r="F10007" s="10" t="s">
        <v>4741</v>
      </c>
      <c r="G10007" s="11" t="s">
        <v>4742</v>
      </c>
      <c r="H10007" s="42">
        <v>142757.61919999999</v>
      </c>
      <c r="I10007" s="42">
        <v>462.094384996521</v>
      </c>
      <c r="J10007" s="42">
        <v>6378.8048527586498</v>
      </c>
      <c r="K10007" s="42">
        <v>6840.8992377551704</v>
      </c>
      <c r="N10007" s="43"/>
    </row>
    <row r="10008" spans="1:14" x14ac:dyDescent="0.3">
      <c r="A10008" s="10" t="s">
        <v>9</v>
      </c>
      <c r="B10008" s="10" t="s">
        <v>302</v>
      </c>
      <c r="C10008" s="10" t="s">
        <v>4743</v>
      </c>
      <c r="D10008" s="10" t="s">
        <v>4744</v>
      </c>
      <c r="E10008" s="11" t="s">
        <v>7129</v>
      </c>
      <c r="F10008" s="10" t="s">
        <v>13</v>
      </c>
      <c r="G10008" s="11" t="s">
        <v>415</v>
      </c>
      <c r="H10008" s="42">
        <v>0</v>
      </c>
      <c r="I10008" s="42">
        <v>0</v>
      </c>
      <c r="J10008" s="42">
        <v>0</v>
      </c>
      <c r="K10008" s="42">
        <v>0</v>
      </c>
      <c r="N10008" s="43"/>
    </row>
    <row r="10009" spans="1:14" x14ac:dyDescent="0.3">
      <c r="A10009" s="10" t="s">
        <v>9</v>
      </c>
      <c r="B10009" s="10" t="s">
        <v>302</v>
      </c>
      <c r="C10009" s="10" t="s">
        <v>4743</v>
      </c>
      <c r="D10009" s="10" t="s">
        <v>4744</v>
      </c>
      <c r="E10009" s="11" t="s">
        <v>7129</v>
      </c>
      <c r="F10009" s="10" t="s">
        <v>416</v>
      </c>
      <c r="G10009" s="11" t="s">
        <v>417</v>
      </c>
      <c r="H10009" s="42">
        <v>54318.5988</v>
      </c>
      <c r="I10009" s="42">
        <v>230.36010914206599</v>
      </c>
      <c r="J10009" s="42">
        <v>5006.8125225290996</v>
      </c>
      <c r="K10009" s="42">
        <v>5237.1726316711602</v>
      </c>
      <c r="N10009" s="43"/>
    </row>
    <row r="10010" spans="1:14" x14ac:dyDescent="0.3">
      <c r="A10010" s="10" t="s">
        <v>9</v>
      </c>
      <c r="B10010" s="10" t="s">
        <v>302</v>
      </c>
      <c r="C10010" s="10" t="s">
        <v>4743</v>
      </c>
      <c r="D10010" s="10" t="s">
        <v>4744</v>
      </c>
      <c r="E10010" s="11" t="s">
        <v>7129</v>
      </c>
      <c r="F10010" s="10" t="s">
        <v>4746</v>
      </c>
      <c r="G10010" s="11" t="s">
        <v>4747</v>
      </c>
      <c r="H10010" s="42">
        <v>0</v>
      </c>
      <c r="I10010" s="42">
        <v>0</v>
      </c>
      <c r="J10010" s="42">
        <v>0</v>
      </c>
      <c r="K10010" s="42">
        <v>0</v>
      </c>
      <c r="N10010" s="43"/>
    </row>
    <row r="10011" spans="1:14" x14ac:dyDescent="0.3">
      <c r="A10011" s="10" t="s">
        <v>9</v>
      </c>
      <c r="B10011" s="10" t="s">
        <v>302</v>
      </c>
      <c r="C10011" s="10" t="s">
        <v>4743</v>
      </c>
      <c r="D10011" s="10" t="s">
        <v>4744</v>
      </c>
      <c r="E10011" s="11" t="s">
        <v>7129</v>
      </c>
      <c r="F10011" s="10" t="s">
        <v>4748</v>
      </c>
      <c r="G10011" s="11" t="s">
        <v>4749</v>
      </c>
      <c r="H10011" s="42">
        <v>224379.1347</v>
      </c>
      <c r="I10011" s="42">
        <v>706.27654064158196</v>
      </c>
      <c r="J10011" s="42">
        <v>62.3357181620839</v>
      </c>
      <c r="K10011" s="42">
        <v>768.61225880366601</v>
      </c>
      <c r="N10011" s="43"/>
    </row>
    <row r="10012" spans="1:14" x14ac:dyDescent="0.3">
      <c r="A10012" s="10" t="s">
        <v>9</v>
      </c>
      <c r="B10012" s="10" t="s">
        <v>302</v>
      </c>
      <c r="C10012" s="10" t="s">
        <v>4743</v>
      </c>
      <c r="D10012" s="10" t="s">
        <v>4744</v>
      </c>
      <c r="E10012" s="11" t="s">
        <v>7129</v>
      </c>
      <c r="F10012" s="10" t="s">
        <v>4760</v>
      </c>
      <c r="G10012" s="11" t="s">
        <v>4761</v>
      </c>
      <c r="H10012" s="42">
        <v>49293.654499999997</v>
      </c>
      <c r="I10012" s="42">
        <v>155.161271104679</v>
      </c>
      <c r="J10012" s="42">
        <v>13.694479015919001</v>
      </c>
      <c r="K10012" s="42">
        <v>168.855750120598</v>
      </c>
      <c r="N10012" s="43"/>
    </row>
    <row r="10013" spans="1:14" x14ac:dyDescent="0.3">
      <c r="A10013" s="10" t="s">
        <v>9</v>
      </c>
      <c r="B10013" s="10" t="s">
        <v>302</v>
      </c>
      <c r="C10013" s="10" t="s">
        <v>4743</v>
      </c>
      <c r="D10013" s="10" t="s">
        <v>4750</v>
      </c>
      <c r="E10013" s="11" t="s">
        <v>4757</v>
      </c>
      <c r="F10013" s="10" t="s">
        <v>416</v>
      </c>
      <c r="G10013" s="11" t="s">
        <v>417</v>
      </c>
      <c r="H10013" s="42">
        <v>9353.8588</v>
      </c>
      <c r="I10013" s="42">
        <v>16.9770846591733</v>
      </c>
      <c r="J10013" s="42">
        <v>75.507361361624007</v>
      </c>
      <c r="K10013" s="42">
        <v>92.484446020797293</v>
      </c>
      <c r="N10013" s="43"/>
    </row>
    <row r="10014" spans="1:14" x14ac:dyDescent="0.3">
      <c r="A10014" s="10" t="s">
        <v>9</v>
      </c>
      <c r="B10014" s="10" t="s">
        <v>302</v>
      </c>
      <c r="C10014" s="10" t="s">
        <v>4743</v>
      </c>
      <c r="D10014" s="10" t="s">
        <v>4750</v>
      </c>
      <c r="E10014" s="11" t="s">
        <v>4757</v>
      </c>
      <c r="F10014" s="10" t="s">
        <v>4746</v>
      </c>
      <c r="G10014" s="11" t="s">
        <v>4747</v>
      </c>
      <c r="H10014" s="42">
        <v>9353.8588</v>
      </c>
      <c r="I10014" s="42">
        <v>16.9770846591733</v>
      </c>
      <c r="J10014" s="42">
        <v>75.507361361624007</v>
      </c>
      <c r="K10014" s="42">
        <v>92.484446020797293</v>
      </c>
      <c r="N10014" s="43"/>
    </row>
    <row r="10015" spans="1:14" x14ac:dyDescent="0.3">
      <c r="A10015" s="10" t="s">
        <v>9</v>
      </c>
      <c r="B10015" s="10" t="s">
        <v>302</v>
      </c>
      <c r="C10015" s="10" t="s">
        <v>4743</v>
      </c>
      <c r="D10015" s="10" t="s">
        <v>4750</v>
      </c>
      <c r="E10015" s="11" t="s">
        <v>4757</v>
      </c>
      <c r="F10015" s="10" t="s">
        <v>4748</v>
      </c>
      <c r="G10015" s="11" t="s">
        <v>4749</v>
      </c>
      <c r="H10015" s="42">
        <v>27707.365000000002</v>
      </c>
      <c r="I10015" s="42">
        <v>49.704041942329297</v>
      </c>
      <c r="J10015" s="42">
        <v>0</v>
      </c>
      <c r="K10015" s="42">
        <v>49.704041942329297</v>
      </c>
      <c r="N10015" s="43"/>
    </row>
    <row r="10016" spans="1:14" x14ac:dyDescent="0.3">
      <c r="A10016" s="10" t="s">
        <v>9</v>
      </c>
      <c r="B10016" s="10" t="s">
        <v>302</v>
      </c>
      <c r="C10016" s="10" t="s">
        <v>4743</v>
      </c>
      <c r="D10016" s="10" t="s">
        <v>4750</v>
      </c>
      <c r="E10016" s="11" t="s">
        <v>4757</v>
      </c>
      <c r="F10016" s="10" t="s">
        <v>4760</v>
      </c>
      <c r="G10016" s="11" t="s">
        <v>4761</v>
      </c>
      <c r="H10016" s="42">
        <v>11367.124100000001</v>
      </c>
      <c r="I10016" s="42">
        <v>20.3914018224941</v>
      </c>
      <c r="J10016" s="42">
        <v>0</v>
      </c>
      <c r="K10016" s="42">
        <v>20.3914018224941</v>
      </c>
      <c r="N10016" s="43"/>
    </row>
    <row r="10017" spans="1:14" x14ac:dyDescent="0.3">
      <c r="A10017" s="10" t="s">
        <v>9</v>
      </c>
      <c r="B10017" s="10" t="s">
        <v>302</v>
      </c>
      <c r="C10017" s="10" t="s">
        <v>4743</v>
      </c>
      <c r="D10017" s="10" t="s">
        <v>4750</v>
      </c>
      <c r="E10017" s="11" t="s">
        <v>4757</v>
      </c>
      <c r="F10017" s="10" t="s">
        <v>4754</v>
      </c>
      <c r="G10017" s="11" t="s">
        <v>4755</v>
      </c>
      <c r="H10017" s="42">
        <v>9591.0110000000004</v>
      </c>
      <c r="I10017" s="42">
        <v>17.205245287729401</v>
      </c>
      <c r="J10017" s="42">
        <v>0</v>
      </c>
      <c r="K10017" s="42">
        <v>17.205245287729401</v>
      </c>
      <c r="N10017" s="43"/>
    </row>
    <row r="10018" spans="1:14" x14ac:dyDescent="0.3">
      <c r="A10018" s="10" t="s">
        <v>9</v>
      </c>
      <c r="B10018" s="10" t="s">
        <v>302</v>
      </c>
      <c r="C10018" s="10" t="s">
        <v>4743</v>
      </c>
      <c r="D10018" s="10" t="s">
        <v>4752</v>
      </c>
      <c r="E10018" s="11" t="s">
        <v>5045</v>
      </c>
      <c r="F10018" s="10" t="s">
        <v>13</v>
      </c>
      <c r="G10018" s="11" t="s">
        <v>415</v>
      </c>
      <c r="H10018" s="42">
        <v>0</v>
      </c>
      <c r="I10018" s="42">
        <v>0</v>
      </c>
      <c r="J10018" s="42">
        <v>0</v>
      </c>
      <c r="K10018" s="42">
        <v>0</v>
      </c>
      <c r="N10018" s="43"/>
    </row>
    <row r="10019" spans="1:14" x14ac:dyDescent="0.3">
      <c r="A10019" s="10" t="s">
        <v>9</v>
      </c>
      <c r="B10019" s="10" t="s">
        <v>302</v>
      </c>
      <c r="C10019" s="10" t="s">
        <v>4743</v>
      </c>
      <c r="D10019" s="10" t="s">
        <v>4752</v>
      </c>
      <c r="E10019" s="11" t="s">
        <v>5045</v>
      </c>
      <c r="F10019" s="10" t="s">
        <v>416</v>
      </c>
      <c r="G10019" s="11" t="s">
        <v>417</v>
      </c>
      <c r="H10019" s="42">
        <v>31471.6417</v>
      </c>
      <c r="I10019" s="42">
        <v>89.206050220771402</v>
      </c>
      <c r="J10019" s="42">
        <v>462.904833040982</v>
      </c>
      <c r="K10019" s="42">
        <v>552.110883261754</v>
      </c>
      <c r="N10019" s="43"/>
    </row>
    <row r="10020" spans="1:14" x14ac:dyDescent="0.3">
      <c r="A10020" s="10" t="s">
        <v>9</v>
      </c>
      <c r="B10020" s="10" t="s">
        <v>302</v>
      </c>
      <c r="C10020" s="10" t="s">
        <v>4743</v>
      </c>
      <c r="D10020" s="10" t="s">
        <v>4752</v>
      </c>
      <c r="E10020" s="11" t="s">
        <v>5045</v>
      </c>
      <c r="F10020" s="10" t="s">
        <v>4746</v>
      </c>
      <c r="G10020" s="11" t="s">
        <v>4747</v>
      </c>
      <c r="H10020" s="42">
        <v>0</v>
      </c>
      <c r="I10020" s="42">
        <v>0</v>
      </c>
      <c r="J10020" s="42">
        <v>0</v>
      </c>
      <c r="K10020" s="42">
        <v>0</v>
      </c>
      <c r="N10020" s="43"/>
    </row>
    <row r="10021" spans="1:14" x14ac:dyDescent="0.3">
      <c r="A10021" s="10" t="s">
        <v>9</v>
      </c>
      <c r="B10021" s="10" t="s">
        <v>302</v>
      </c>
      <c r="C10021" s="10" t="s">
        <v>4743</v>
      </c>
      <c r="D10021" s="10" t="s">
        <v>4752</v>
      </c>
      <c r="E10021" s="11" t="s">
        <v>5045</v>
      </c>
      <c r="F10021" s="10" t="s">
        <v>4748</v>
      </c>
      <c r="G10021" s="11" t="s">
        <v>4749</v>
      </c>
      <c r="H10021" s="42">
        <v>34519.385300000002</v>
      </c>
      <c r="I10021" s="42">
        <v>100.371505220782</v>
      </c>
      <c r="J10021" s="42">
        <v>0</v>
      </c>
      <c r="K10021" s="42">
        <v>100.371505220782</v>
      </c>
      <c r="N10021" s="43"/>
    </row>
    <row r="10022" spans="1:14" x14ac:dyDescent="0.3">
      <c r="A10022" s="10" t="s">
        <v>9</v>
      </c>
      <c r="B10022" s="10" t="s">
        <v>302</v>
      </c>
      <c r="C10022" s="10" t="s">
        <v>4743</v>
      </c>
      <c r="D10022" s="10" t="s">
        <v>4752</v>
      </c>
      <c r="E10022" s="11" t="s">
        <v>5045</v>
      </c>
      <c r="F10022" s="10" t="s">
        <v>4760</v>
      </c>
      <c r="G10022" s="11" t="s">
        <v>4761</v>
      </c>
      <c r="H10022" s="42">
        <v>19049.159100000001</v>
      </c>
      <c r="I10022" s="42">
        <v>55.388957730532098</v>
      </c>
      <c r="J10022" s="42">
        <v>0</v>
      </c>
      <c r="K10022" s="42">
        <v>55.388957730532098</v>
      </c>
      <c r="N10022" s="43"/>
    </row>
    <row r="10023" spans="1:14" x14ac:dyDescent="0.3">
      <c r="A10023" s="10" t="s">
        <v>9</v>
      </c>
      <c r="B10023" s="10" t="s">
        <v>302</v>
      </c>
      <c r="C10023" s="10" t="s">
        <v>4743</v>
      </c>
      <c r="D10023" s="10" t="s">
        <v>4756</v>
      </c>
      <c r="E10023" s="11" t="s">
        <v>4829</v>
      </c>
      <c r="F10023" s="10" t="s">
        <v>416</v>
      </c>
      <c r="G10023" s="11" t="s">
        <v>417</v>
      </c>
      <c r="H10023" s="42">
        <v>30414.3439</v>
      </c>
      <c r="I10023" s="42">
        <v>71.026591060707105</v>
      </c>
      <c r="J10023" s="42">
        <v>57.295809054848903</v>
      </c>
      <c r="K10023" s="42">
        <v>128.32240011555601</v>
      </c>
      <c r="N10023" s="43"/>
    </row>
    <row r="10024" spans="1:14" x14ac:dyDescent="0.3">
      <c r="A10024" s="10" t="s">
        <v>9</v>
      </c>
      <c r="B10024" s="10" t="s">
        <v>302</v>
      </c>
      <c r="C10024" s="10" t="s">
        <v>4743</v>
      </c>
      <c r="D10024" s="10" t="s">
        <v>4756</v>
      </c>
      <c r="E10024" s="11" t="s">
        <v>4829</v>
      </c>
      <c r="F10024" s="10" t="s">
        <v>4746</v>
      </c>
      <c r="G10024" s="11" t="s">
        <v>4747</v>
      </c>
      <c r="H10024" s="42">
        <v>11670.6203</v>
      </c>
      <c r="I10024" s="42">
        <v>27.254389593062001</v>
      </c>
      <c r="J10024" s="42">
        <v>21.985601148953599</v>
      </c>
      <c r="K10024" s="42">
        <v>49.239990742015699</v>
      </c>
      <c r="N10024" s="43"/>
    </row>
    <row r="10025" spans="1:14" x14ac:dyDescent="0.3">
      <c r="A10025" s="10" t="s">
        <v>9</v>
      </c>
      <c r="B10025" s="10" t="s">
        <v>302</v>
      </c>
      <c r="C10025" s="10" t="s">
        <v>4743</v>
      </c>
      <c r="D10025" s="10" t="s">
        <v>4756</v>
      </c>
      <c r="E10025" s="11" t="s">
        <v>4829</v>
      </c>
      <c r="F10025" s="10" t="s">
        <v>4748</v>
      </c>
      <c r="G10025" s="11" t="s">
        <v>4749</v>
      </c>
      <c r="H10025" s="42">
        <v>100322.99800000001</v>
      </c>
      <c r="I10025" s="42">
        <v>235.654116077385</v>
      </c>
      <c r="J10025" s="42">
        <v>0</v>
      </c>
      <c r="K10025" s="42">
        <v>235.654116077385</v>
      </c>
      <c r="N10025" s="43"/>
    </row>
    <row r="10026" spans="1:14" x14ac:dyDescent="0.3">
      <c r="A10026" s="10" t="s">
        <v>9</v>
      </c>
      <c r="B10026" s="10" t="s">
        <v>302</v>
      </c>
      <c r="C10026" s="10" t="s">
        <v>4743</v>
      </c>
      <c r="D10026" s="10" t="s">
        <v>4758</v>
      </c>
      <c r="E10026" s="11" t="s">
        <v>5864</v>
      </c>
      <c r="F10026" s="10" t="s">
        <v>416</v>
      </c>
      <c r="G10026" s="11" t="s">
        <v>417</v>
      </c>
      <c r="H10026" s="42">
        <v>0</v>
      </c>
      <c r="I10026" s="42">
        <v>0</v>
      </c>
      <c r="J10026" s="42">
        <v>0</v>
      </c>
      <c r="K10026" s="42">
        <v>0</v>
      </c>
      <c r="N10026" s="43"/>
    </row>
    <row r="10027" spans="1:14" x14ac:dyDescent="0.3">
      <c r="A10027" s="10" t="s">
        <v>9</v>
      </c>
      <c r="B10027" s="10" t="s">
        <v>302</v>
      </c>
      <c r="C10027" s="10" t="s">
        <v>4743</v>
      </c>
      <c r="D10027" s="10" t="s">
        <v>4758</v>
      </c>
      <c r="E10027" s="11" t="s">
        <v>5864</v>
      </c>
      <c r="F10027" s="10" t="s">
        <v>4746</v>
      </c>
      <c r="G10027" s="11" t="s">
        <v>4747</v>
      </c>
      <c r="H10027" s="42">
        <v>1111.0908999999999</v>
      </c>
      <c r="I10027" s="42">
        <v>3.9148639023149299</v>
      </c>
      <c r="J10027" s="42">
        <v>0</v>
      </c>
      <c r="K10027" s="42">
        <v>3.9148639023149299</v>
      </c>
      <c r="N10027" s="43"/>
    </row>
    <row r="10028" spans="1:14" x14ac:dyDescent="0.3">
      <c r="A10028" s="10" t="s">
        <v>9</v>
      </c>
      <c r="B10028" s="10" t="s">
        <v>302</v>
      </c>
      <c r="C10028" s="10" t="s">
        <v>4743</v>
      </c>
      <c r="D10028" s="10" t="s">
        <v>4758</v>
      </c>
      <c r="E10028" s="11" t="s">
        <v>5864</v>
      </c>
      <c r="F10028" s="10" t="s">
        <v>4748</v>
      </c>
      <c r="G10028" s="11" t="s">
        <v>4749</v>
      </c>
      <c r="H10028" s="42">
        <v>53231.354099999997</v>
      </c>
      <c r="I10028" s="42">
        <v>187.55757059272401</v>
      </c>
      <c r="J10028" s="42">
        <v>0</v>
      </c>
      <c r="K10028" s="42">
        <v>187.55757059272401</v>
      </c>
      <c r="N10028" s="43"/>
    </row>
    <row r="10029" spans="1:14" x14ac:dyDescent="0.3">
      <c r="A10029" s="10" t="s">
        <v>9</v>
      </c>
      <c r="B10029" s="10" t="s">
        <v>302</v>
      </c>
      <c r="C10029" s="10" t="s">
        <v>4743</v>
      </c>
      <c r="D10029" s="10" t="s">
        <v>4762</v>
      </c>
      <c r="E10029" s="11" t="s">
        <v>7130</v>
      </c>
      <c r="F10029" s="10" t="s">
        <v>13</v>
      </c>
      <c r="G10029" s="11" t="s">
        <v>415</v>
      </c>
      <c r="H10029" s="42">
        <v>0</v>
      </c>
      <c r="I10029" s="42">
        <v>0</v>
      </c>
      <c r="J10029" s="42">
        <v>0</v>
      </c>
      <c r="K10029" s="42">
        <v>0</v>
      </c>
      <c r="N10029" s="43"/>
    </row>
    <row r="10030" spans="1:14" x14ac:dyDescent="0.3">
      <c r="A10030" s="10" t="s">
        <v>9</v>
      </c>
      <c r="B10030" s="10" t="s">
        <v>302</v>
      </c>
      <c r="C10030" s="10" t="s">
        <v>4743</v>
      </c>
      <c r="D10030" s="10" t="s">
        <v>4762</v>
      </c>
      <c r="E10030" s="11" t="s">
        <v>7130</v>
      </c>
      <c r="F10030" s="10" t="s">
        <v>416</v>
      </c>
      <c r="G10030" s="11" t="s">
        <v>417</v>
      </c>
      <c r="H10030" s="42">
        <v>89916.440700000006</v>
      </c>
      <c r="I10030" s="42">
        <v>165.15139520451601</v>
      </c>
      <c r="J10030" s="42">
        <v>1663.5837933606899</v>
      </c>
      <c r="K10030" s="42">
        <v>1828.7351885651999</v>
      </c>
      <c r="N10030" s="43"/>
    </row>
    <row r="10031" spans="1:14" x14ac:dyDescent="0.3">
      <c r="A10031" s="10" t="s">
        <v>9</v>
      </c>
      <c r="B10031" s="10" t="s">
        <v>302</v>
      </c>
      <c r="C10031" s="10" t="s">
        <v>4743</v>
      </c>
      <c r="D10031" s="10" t="s">
        <v>4762</v>
      </c>
      <c r="E10031" s="11" t="s">
        <v>7130</v>
      </c>
      <c r="F10031" s="10" t="s">
        <v>4746</v>
      </c>
      <c r="G10031" s="11" t="s">
        <v>4747</v>
      </c>
      <c r="H10031" s="42">
        <v>0</v>
      </c>
      <c r="I10031" s="42">
        <v>0</v>
      </c>
      <c r="J10031" s="42">
        <v>0</v>
      </c>
      <c r="K10031" s="42">
        <v>0</v>
      </c>
      <c r="N10031" s="43"/>
    </row>
    <row r="10032" spans="1:14" x14ac:dyDescent="0.3">
      <c r="A10032" s="10" t="s">
        <v>9</v>
      </c>
      <c r="B10032" s="10" t="s">
        <v>302</v>
      </c>
      <c r="C10032" s="10" t="s">
        <v>4743</v>
      </c>
      <c r="D10032" s="10" t="s">
        <v>4762</v>
      </c>
      <c r="E10032" s="11" t="s">
        <v>7130</v>
      </c>
      <c r="F10032" s="10" t="s">
        <v>4748</v>
      </c>
      <c r="G10032" s="11" t="s">
        <v>4749</v>
      </c>
      <c r="H10032" s="42">
        <v>25671.749299999999</v>
      </c>
      <c r="I10032" s="42">
        <v>32.127282857487103</v>
      </c>
      <c r="J10032" s="42">
        <v>0</v>
      </c>
      <c r="K10032" s="42">
        <v>32.127282857487103</v>
      </c>
      <c r="N10032" s="43"/>
    </row>
    <row r="10033" spans="1:14" x14ac:dyDescent="0.3">
      <c r="A10033" s="10" t="s">
        <v>9</v>
      </c>
      <c r="B10033" s="10" t="s">
        <v>302</v>
      </c>
      <c r="C10033" s="10" t="s">
        <v>4743</v>
      </c>
      <c r="D10033" s="10" t="s">
        <v>4762</v>
      </c>
      <c r="E10033" s="11" t="s">
        <v>7130</v>
      </c>
      <c r="F10033" s="10" t="s">
        <v>4760</v>
      </c>
      <c r="G10033" s="11" t="s">
        <v>4761</v>
      </c>
      <c r="H10033" s="42">
        <v>32504.534299999999</v>
      </c>
      <c r="I10033" s="42">
        <v>40.678270690278303</v>
      </c>
      <c r="J10033" s="42">
        <v>0</v>
      </c>
      <c r="K10033" s="42">
        <v>40.678270690278303</v>
      </c>
      <c r="N10033" s="43"/>
    </row>
    <row r="10034" spans="1:14" x14ac:dyDescent="0.3">
      <c r="A10034" s="10" t="s">
        <v>9</v>
      </c>
      <c r="B10034" s="10" t="s">
        <v>302</v>
      </c>
      <c r="C10034" s="10" t="s">
        <v>4779</v>
      </c>
      <c r="D10034" s="10" t="s">
        <v>6415</v>
      </c>
      <c r="E10034" s="11" t="s">
        <v>6416</v>
      </c>
      <c r="F10034" s="10" t="s">
        <v>416</v>
      </c>
      <c r="G10034" s="11" t="s">
        <v>417</v>
      </c>
      <c r="H10034" s="42">
        <v>14076.5419</v>
      </c>
      <c r="I10034" s="42" t="s">
        <v>414</v>
      </c>
      <c r="J10034" s="42">
        <v>5379.9192400019001</v>
      </c>
      <c r="K10034" s="42">
        <v>5379.9192400019001</v>
      </c>
      <c r="N10034" s="43"/>
    </row>
    <row r="10035" spans="1:14" x14ac:dyDescent="0.3">
      <c r="A10035" s="10" t="s">
        <v>9</v>
      </c>
      <c r="B10035" s="10" t="s">
        <v>302</v>
      </c>
      <c r="C10035" s="10" t="s">
        <v>4779</v>
      </c>
      <c r="D10035" s="10" t="s">
        <v>6415</v>
      </c>
      <c r="E10035" s="11" t="s">
        <v>6416</v>
      </c>
      <c r="F10035" s="10" t="s">
        <v>4867</v>
      </c>
      <c r="G10035" s="11" t="s">
        <v>4868</v>
      </c>
      <c r="H10035" s="42">
        <v>1806.4244000000001</v>
      </c>
      <c r="I10035" s="42" t="s">
        <v>414</v>
      </c>
      <c r="J10035" s="42">
        <v>0</v>
      </c>
      <c r="K10035" s="42">
        <v>0</v>
      </c>
      <c r="N10035" s="43"/>
    </row>
    <row r="10036" spans="1:14" x14ac:dyDescent="0.3">
      <c r="A10036" s="10" t="s">
        <v>9</v>
      </c>
      <c r="B10036" s="10" t="s">
        <v>302</v>
      </c>
      <c r="C10036" s="10" t="s">
        <v>4779</v>
      </c>
      <c r="D10036" s="10" t="s">
        <v>6415</v>
      </c>
      <c r="E10036" s="11" t="s">
        <v>6416</v>
      </c>
      <c r="F10036" s="10" t="s">
        <v>4782</v>
      </c>
      <c r="G10036" s="11" t="s">
        <v>4783</v>
      </c>
      <c r="H10036" s="42">
        <v>0</v>
      </c>
      <c r="I10036" s="42" t="s">
        <v>414</v>
      </c>
      <c r="J10036" s="42">
        <v>0</v>
      </c>
      <c r="K10036" s="42">
        <v>0</v>
      </c>
      <c r="N10036" s="43"/>
    </row>
    <row r="10037" spans="1:14" x14ac:dyDescent="0.3">
      <c r="A10037" s="10" t="s">
        <v>9</v>
      </c>
      <c r="B10037" s="10" t="s">
        <v>302</v>
      </c>
      <c r="C10037" s="10" t="s">
        <v>4779</v>
      </c>
      <c r="D10037" s="10" t="s">
        <v>6415</v>
      </c>
      <c r="E10037" s="11" t="s">
        <v>6416</v>
      </c>
      <c r="F10037" s="10" t="s">
        <v>4784</v>
      </c>
      <c r="G10037" s="11" t="s">
        <v>4785</v>
      </c>
      <c r="H10037" s="42">
        <v>0</v>
      </c>
      <c r="I10037" s="42" t="s">
        <v>414</v>
      </c>
      <c r="J10037" s="42">
        <v>0</v>
      </c>
      <c r="K10037" s="42">
        <v>0</v>
      </c>
      <c r="N10037" s="43"/>
    </row>
    <row r="10038" spans="1:14" x14ac:dyDescent="0.3">
      <c r="A10038" s="10" t="s">
        <v>9</v>
      </c>
      <c r="B10038" s="10" t="s">
        <v>302</v>
      </c>
      <c r="C10038" s="10" t="s">
        <v>4779</v>
      </c>
      <c r="D10038" s="10" t="s">
        <v>6415</v>
      </c>
      <c r="E10038" s="11" t="s">
        <v>6416</v>
      </c>
      <c r="F10038" s="10" t="s">
        <v>4731</v>
      </c>
      <c r="G10038" s="11" t="s">
        <v>4732</v>
      </c>
      <c r="H10038" s="42">
        <v>0</v>
      </c>
      <c r="I10038" s="42" t="s">
        <v>414</v>
      </c>
      <c r="J10038" s="42">
        <v>0</v>
      </c>
      <c r="K10038" s="42">
        <v>0</v>
      </c>
      <c r="N10038" s="43"/>
    </row>
    <row r="10039" spans="1:14" x14ac:dyDescent="0.3">
      <c r="A10039" s="10" t="s">
        <v>9</v>
      </c>
      <c r="B10039" s="10" t="s">
        <v>302</v>
      </c>
      <c r="C10039" s="10" t="s">
        <v>4779</v>
      </c>
      <c r="D10039" s="10" t="s">
        <v>6415</v>
      </c>
      <c r="E10039" s="11" t="s">
        <v>6416</v>
      </c>
      <c r="F10039" s="10" t="s">
        <v>4786</v>
      </c>
      <c r="G10039" s="11" t="s">
        <v>4787</v>
      </c>
      <c r="H10039" s="42">
        <v>1448.0178000000001</v>
      </c>
      <c r="I10039" s="42" t="s">
        <v>414</v>
      </c>
      <c r="J10039" s="42">
        <v>553.41849735280698</v>
      </c>
      <c r="K10039" s="42">
        <v>553.41849735280698</v>
      </c>
      <c r="N10039" s="43"/>
    </row>
    <row r="10040" spans="1:14" x14ac:dyDescent="0.3">
      <c r="A10040" s="10" t="s">
        <v>9</v>
      </c>
      <c r="B10040" s="10" t="s">
        <v>302</v>
      </c>
      <c r="C10040" s="10" t="s">
        <v>4779</v>
      </c>
      <c r="D10040" s="10" t="s">
        <v>6415</v>
      </c>
      <c r="E10040" s="11" t="s">
        <v>6416</v>
      </c>
      <c r="F10040" s="10" t="s">
        <v>4859</v>
      </c>
      <c r="G10040" s="11" t="s">
        <v>4860</v>
      </c>
      <c r="H10040" s="42">
        <v>609.22280000000001</v>
      </c>
      <c r="I10040" s="42" t="s">
        <v>414</v>
      </c>
      <c r="J10040" s="42">
        <v>232.83911223220301</v>
      </c>
      <c r="K10040" s="42">
        <v>232.83911223220301</v>
      </c>
      <c r="N10040" s="43"/>
    </row>
    <row r="10041" spans="1:14" x14ac:dyDescent="0.3">
      <c r="A10041" s="10" t="s">
        <v>9</v>
      </c>
      <c r="B10041" s="10" t="s">
        <v>302</v>
      </c>
      <c r="C10041" s="10" t="s">
        <v>4779</v>
      </c>
      <c r="D10041" s="10" t="s">
        <v>6415</v>
      </c>
      <c r="E10041" s="11" t="s">
        <v>6416</v>
      </c>
      <c r="F10041" s="10" t="s">
        <v>4788</v>
      </c>
      <c r="G10041" s="11" t="s">
        <v>4789</v>
      </c>
      <c r="H10041" s="42">
        <v>0</v>
      </c>
      <c r="I10041" s="42" t="s">
        <v>414</v>
      </c>
      <c r="J10041" s="42">
        <v>0</v>
      </c>
      <c r="K10041" s="42">
        <v>0</v>
      </c>
      <c r="N10041" s="43"/>
    </row>
    <row r="10042" spans="1:14" x14ac:dyDescent="0.3">
      <c r="A10042" s="10" t="s">
        <v>9</v>
      </c>
      <c r="B10042" s="10" t="s">
        <v>302</v>
      </c>
      <c r="C10042" s="10" t="s">
        <v>4779</v>
      </c>
      <c r="D10042" s="10" t="s">
        <v>6415</v>
      </c>
      <c r="E10042" s="11" t="s">
        <v>6416</v>
      </c>
      <c r="F10042" s="10" t="s">
        <v>5750</v>
      </c>
      <c r="G10042" s="11" t="s">
        <v>5751</v>
      </c>
      <c r="H10042" s="42">
        <v>1136.2108000000001</v>
      </c>
      <c r="I10042" s="42" t="s">
        <v>414</v>
      </c>
      <c r="J10042" s="42">
        <v>0</v>
      </c>
      <c r="K10042" s="42">
        <v>0</v>
      </c>
      <c r="N10042" s="43"/>
    </row>
    <row r="10043" spans="1:14" x14ac:dyDescent="0.3">
      <c r="A10043" s="10" t="s">
        <v>9</v>
      </c>
      <c r="B10043" s="10" t="s">
        <v>302</v>
      </c>
      <c r="C10043" s="10" t="s">
        <v>4779</v>
      </c>
      <c r="D10043" s="10" t="s">
        <v>6415</v>
      </c>
      <c r="E10043" s="11" t="s">
        <v>6416</v>
      </c>
      <c r="F10043" s="10" t="s">
        <v>4741</v>
      </c>
      <c r="G10043" s="11" t="s">
        <v>4742</v>
      </c>
      <c r="H10043" s="42">
        <v>271.37479999999999</v>
      </c>
      <c r="I10043" s="42" t="s">
        <v>414</v>
      </c>
      <c r="J10043" s="42">
        <v>103.71685989196</v>
      </c>
      <c r="K10043" s="42">
        <v>103.71685989196</v>
      </c>
      <c r="N10043" s="43"/>
    </row>
    <row r="10044" spans="1:14" x14ac:dyDescent="0.3">
      <c r="A10044" s="10" t="s">
        <v>9</v>
      </c>
      <c r="B10044" s="10" t="s">
        <v>302</v>
      </c>
      <c r="C10044" s="10" t="s">
        <v>4779</v>
      </c>
      <c r="D10044" s="10" t="s">
        <v>7131</v>
      </c>
      <c r="E10044" s="11" t="s">
        <v>7132</v>
      </c>
      <c r="F10044" s="10" t="s">
        <v>13</v>
      </c>
      <c r="G10044" s="11" t="s">
        <v>415</v>
      </c>
      <c r="H10044" s="42">
        <v>0</v>
      </c>
      <c r="I10044" s="42">
        <v>0</v>
      </c>
      <c r="J10044" s="42">
        <v>0</v>
      </c>
      <c r="K10044" s="42">
        <v>0</v>
      </c>
      <c r="N10044" s="43"/>
    </row>
    <row r="10045" spans="1:14" x14ac:dyDescent="0.3">
      <c r="A10045" s="10" t="s">
        <v>9</v>
      </c>
      <c r="B10045" s="10" t="s">
        <v>302</v>
      </c>
      <c r="C10045" s="10" t="s">
        <v>4779</v>
      </c>
      <c r="D10045" s="10" t="s">
        <v>7131</v>
      </c>
      <c r="E10045" s="11" t="s">
        <v>7132</v>
      </c>
      <c r="F10045" s="10" t="s">
        <v>416</v>
      </c>
      <c r="G10045" s="11" t="s">
        <v>417</v>
      </c>
      <c r="H10045" s="42">
        <v>3768604.0394000001</v>
      </c>
      <c r="I10045" s="42">
        <v>21242.0208257056</v>
      </c>
      <c r="J10045" s="42">
        <v>789510.42607284395</v>
      </c>
      <c r="K10045" s="42">
        <v>810752.44689854898</v>
      </c>
      <c r="N10045" s="43"/>
    </row>
    <row r="10046" spans="1:14" x14ac:dyDescent="0.3">
      <c r="A10046" s="10" t="s">
        <v>9</v>
      </c>
      <c r="B10046" s="10" t="s">
        <v>302</v>
      </c>
      <c r="C10046" s="10" t="s">
        <v>4779</v>
      </c>
      <c r="D10046" s="10" t="s">
        <v>7131</v>
      </c>
      <c r="E10046" s="11" t="s">
        <v>7132</v>
      </c>
      <c r="F10046" s="10" t="s">
        <v>4782</v>
      </c>
      <c r="G10046" s="11" t="s">
        <v>4783</v>
      </c>
      <c r="H10046" s="42">
        <v>0</v>
      </c>
      <c r="I10046" s="42">
        <v>0</v>
      </c>
      <c r="J10046" s="42">
        <v>0</v>
      </c>
      <c r="K10046" s="42">
        <v>0</v>
      </c>
      <c r="N10046" s="43"/>
    </row>
    <row r="10047" spans="1:14" x14ac:dyDescent="0.3">
      <c r="A10047" s="10" t="s">
        <v>9</v>
      </c>
      <c r="B10047" s="10" t="s">
        <v>302</v>
      </c>
      <c r="C10047" s="10" t="s">
        <v>4779</v>
      </c>
      <c r="D10047" s="10" t="s">
        <v>7131</v>
      </c>
      <c r="E10047" s="11" t="s">
        <v>7132</v>
      </c>
      <c r="F10047" s="10" t="s">
        <v>4784</v>
      </c>
      <c r="G10047" s="11" t="s">
        <v>4785</v>
      </c>
      <c r="H10047" s="42">
        <v>0</v>
      </c>
      <c r="I10047" s="42">
        <v>0</v>
      </c>
      <c r="J10047" s="42">
        <v>0</v>
      </c>
      <c r="K10047" s="42">
        <v>0</v>
      </c>
      <c r="N10047" s="43"/>
    </row>
    <row r="10048" spans="1:14" x14ac:dyDescent="0.3">
      <c r="A10048" s="10" t="s">
        <v>9</v>
      </c>
      <c r="B10048" s="10" t="s">
        <v>302</v>
      </c>
      <c r="C10048" s="10" t="s">
        <v>4779</v>
      </c>
      <c r="D10048" s="10" t="s">
        <v>7131</v>
      </c>
      <c r="E10048" s="11" t="s">
        <v>7132</v>
      </c>
      <c r="F10048" s="10" t="s">
        <v>4731</v>
      </c>
      <c r="G10048" s="11" t="s">
        <v>4732</v>
      </c>
      <c r="H10048" s="42">
        <v>0</v>
      </c>
      <c r="I10048" s="42">
        <v>0</v>
      </c>
      <c r="J10048" s="42">
        <v>0</v>
      </c>
      <c r="K10048" s="42">
        <v>0</v>
      </c>
      <c r="N10048" s="43"/>
    </row>
    <row r="10049" spans="1:14" x14ac:dyDescent="0.3">
      <c r="A10049" s="10" t="s">
        <v>9</v>
      </c>
      <c r="B10049" s="10" t="s">
        <v>302</v>
      </c>
      <c r="C10049" s="10" t="s">
        <v>4779</v>
      </c>
      <c r="D10049" s="10" t="s">
        <v>7131</v>
      </c>
      <c r="E10049" s="11" t="s">
        <v>7132</v>
      </c>
      <c r="F10049" s="10" t="s">
        <v>4786</v>
      </c>
      <c r="G10049" s="11" t="s">
        <v>4787</v>
      </c>
      <c r="H10049" s="42">
        <v>0</v>
      </c>
      <c r="I10049" s="42">
        <v>0</v>
      </c>
      <c r="J10049" s="42">
        <v>0</v>
      </c>
      <c r="K10049" s="42">
        <v>0</v>
      </c>
      <c r="N10049" s="43"/>
    </row>
    <row r="10050" spans="1:14" x14ac:dyDescent="0.3">
      <c r="A10050" s="10" t="s">
        <v>9</v>
      </c>
      <c r="B10050" s="10" t="s">
        <v>302</v>
      </c>
      <c r="C10050" s="10" t="s">
        <v>4779</v>
      </c>
      <c r="D10050" s="10" t="s">
        <v>7131</v>
      </c>
      <c r="E10050" s="11" t="s">
        <v>7132</v>
      </c>
      <c r="F10050" s="10" t="s">
        <v>4788</v>
      </c>
      <c r="G10050" s="11" t="s">
        <v>4789</v>
      </c>
      <c r="H10050" s="42">
        <v>0</v>
      </c>
      <c r="I10050" s="42">
        <v>0</v>
      </c>
      <c r="J10050" s="42">
        <v>0</v>
      </c>
      <c r="K10050" s="42">
        <v>0</v>
      </c>
      <c r="N10050" s="43"/>
    </row>
    <row r="10051" spans="1:14" x14ac:dyDescent="0.3">
      <c r="A10051" s="10" t="s">
        <v>9</v>
      </c>
      <c r="B10051" s="10" t="s">
        <v>302</v>
      </c>
      <c r="C10051" s="10" t="s">
        <v>4779</v>
      </c>
      <c r="D10051" s="10" t="s">
        <v>7131</v>
      </c>
      <c r="E10051" s="11" t="s">
        <v>7132</v>
      </c>
      <c r="F10051" s="10" t="s">
        <v>4741</v>
      </c>
      <c r="G10051" s="11" t="s">
        <v>4742</v>
      </c>
      <c r="H10051" s="42">
        <v>91064.277000000002</v>
      </c>
      <c r="I10051" s="42">
        <v>513.29066367933603</v>
      </c>
      <c r="J10051" s="42">
        <v>19077.673160468901</v>
      </c>
      <c r="K10051" s="42">
        <v>19590.963824148199</v>
      </c>
      <c r="N10051" s="43"/>
    </row>
    <row r="10052" spans="1:14" x14ac:dyDescent="0.3">
      <c r="A10052" s="10" t="s">
        <v>9</v>
      </c>
      <c r="B10052" s="10" t="s">
        <v>302</v>
      </c>
      <c r="C10052" s="10" t="s">
        <v>4779</v>
      </c>
      <c r="D10052" s="10" t="s">
        <v>7133</v>
      </c>
      <c r="E10052" s="11" t="s">
        <v>7134</v>
      </c>
      <c r="F10052" s="10" t="s">
        <v>416</v>
      </c>
      <c r="G10052" s="11" t="s">
        <v>417</v>
      </c>
      <c r="H10052" s="42">
        <v>80964.943199999994</v>
      </c>
      <c r="I10052" s="42">
        <v>173.65652444823399</v>
      </c>
      <c r="J10052" s="42">
        <v>10876.110838553101</v>
      </c>
      <c r="K10052" s="42">
        <v>11049.7673630013</v>
      </c>
      <c r="N10052" s="43"/>
    </row>
    <row r="10053" spans="1:14" x14ac:dyDescent="0.3">
      <c r="A10053" s="10" t="s">
        <v>9</v>
      </c>
      <c r="B10053" s="10" t="s">
        <v>302</v>
      </c>
      <c r="C10053" s="10" t="s">
        <v>4779</v>
      </c>
      <c r="D10053" s="10" t="s">
        <v>7133</v>
      </c>
      <c r="E10053" s="11" t="s">
        <v>7134</v>
      </c>
      <c r="F10053" s="10" t="s">
        <v>4731</v>
      </c>
      <c r="G10053" s="11" t="s">
        <v>4732</v>
      </c>
      <c r="H10053" s="42">
        <v>0</v>
      </c>
      <c r="I10053" s="42">
        <v>0</v>
      </c>
      <c r="J10053" s="42">
        <v>0</v>
      </c>
      <c r="K10053" s="42">
        <v>0</v>
      </c>
      <c r="N10053" s="43"/>
    </row>
    <row r="10054" spans="1:14" x14ac:dyDescent="0.3">
      <c r="A10054" s="10" t="s">
        <v>9</v>
      </c>
      <c r="B10054" s="10" t="s">
        <v>302</v>
      </c>
      <c r="C10054" s="10" t="s">
        <v>4779</v>
      </c>
      <c r="D10054" s="10" t="s">
        <v>7133</v>
      </c>
      <c r="E10054" s="11" t="s">
        <v>7134</v>
      </c>
      <c r="F10054" s="10" t="s">
        <v>4786</v>
      </c>
      <c r="G10054" s="11" t="s">
        <v>4787</v>
      </c>
      <c r="H10054" s="42">
        <v>4309.4243999999999</v>
      </c>
      <c r="I10054" s="42">
        <v>9.2430085593414901</v>
      </c>
      <c r="J10054" s="42">
        <v>578.889770439117</v>
      </c>
      <c r="K10054" s="42">
        <v>588.13277899845798</v>
      </c>
      <c r="N10054" s="43"/>
    </row>
    <row r="10055" spans="1:14" x14ac:dyDescent="0.3">
      <c r="A10055" s="10" t="s">
        <v>9</v>
      </c>
      <c r="B10055" s="10" t="s">
        <v>302</v>
      </c>
      <c r="C10055" s="10" t="s">
        <v>4779</v>
      </c>
      <c r="D10055" s="10" t="s">
        <v>7135</v>
      </c>
      <c r="E10055" s="11" t="s">
        <v>7136</v>
      </c>
      <c r="F10055" s="10" t="s">
        <v>416</v>
      </c>
      <c r="G10055" s="11" t="s">
        <v>417</v>
      </c>
      <c r="H10055" s="42">
        <v>179950.4927</v>
      </c>
      <c r="I10055" s="42">
        <v>377.28739626853798</v>
      </c>
      <c r="J10055" s="42">
        <v>29329.127586987699</v>
      </c>
      <c r="K10055" s="42">
        <v>29706.414983256302</v>
      </c>
      <c r="N10055" s="43"/>
    </row>
    <row r="10056" spans="1:14" x14ac:dyDescent="0.3">
      <c r="A10056" s="10" t="s">
        <v>9</v>
      </c>
      <c r="B10056" s="10" t="s">
        <v>302</v>
      </c>
      <c r="C10056" s="10" t="s">
        <v>4779</v>
      </c>
      <c r="D10056" s="10" t="s">
        <v>7135</v>
      </c>
      <c r="E10056" s="11" t="s">
        <v>7136</v>
      </c>
      <c r="F10056" s="10" t="s">
        <v>4731</v>
      </c>
      <c r="G10056" s="11" t="s">
        <v>4732</v>
      </c>
      <c r="H10056" s="42">
        <v>0</v>
      </c>
      <c r="I10056" s="42">
        <v>0</v>
      </c>
      <c r="J10056" s="42">
        <v>0</v>
      </c>
      <c r="K10056" s="42">
        <v>0</v>
      </c>
      <c r="N10056" s="43"/>
    </row>
    <row r="10057" spans="1:14" x14ac:dyDescent="0.3">
      <c r="A10057" s="10" t="s">
        <v>9</v>
      </c>
      <c r="B10057" s="10" t="s">
        <v>302</v>
      </c>
      <c r="C10057" s="10" t="s">
        <v>4779</v>
      </c>
      <c r="D10057" s="10" t="s">
        <v>7135</v>
      </c>
      <c r="E10057" s="11" t="s">
        <v>7136</v>
      </c>
      <c r="F10057" s="10" t="s">
        <v>4786</v>
      </c>
      <c r="G10057" s="11" t="s">
        <v>4787</v>
      </c>
      <c r="H10057" s="42">
        <v>0</v>
      </c>
      <c r="I10057" s="42">
        <v>0</v>
      </c>
      <c r="J10057" s="42">
        <v>0</v>
      </c>
      <c r="K10057" s="42">
        <v>0</v>
      </c>
      <c r="N10057" s="43"/>
    </row>
    <row r="10058" spans="1:14" x14ac:dyDescent="0.3">
      <c r="A10058" s="10" t="s">
        <v>9</v>
      </c>
      <c r="B10058" s="10" t="s">
        <v>302</v>
      </c>
      <c r="C10058" s="10" t="s">
        <v>4779</v>
      </c>
      <c r="D10058" s="10" t="s">
        <v>7135</v>
      </c>
      <c r="E10058" s="11" t="s">
        <v>7136</v>
      </c>
      <c r="F10058" s="10" t="s">
        <v>4794</v>
      </c>
      <c r="G10058" s="11" t="s">
        <v>4795</v>
      </c>
      <c r="H10058" s="42">
        <v>950.54359999999997</v>
      </c>
      <c r="I10058" s="42">
        <v>1.99292648700367</v>
      </c>
      <c r="J10058" s="42">
        <v>154.923794929038</v>
      </c>
      <c r="K10058" s="42">
        <v>156.91672141604201</v>
      </c>
      <c r="N10058" s="43"/>
    </row>
    <row r="10059" spans="1:14" x14ac:dyDescent="0.3">
      <c r="A10059" s="10" t="s">
        <v>9</v>
      </c>
      <c r="B10059" s="10" t="s">
        <v>302</v>
      </c>
      <c r="C10059" s="10" t="s">
        <v>4779</v>
      </c>
      <c r="D10059" s="10" t="s">
        <v>7135</v>
      </c>
      <c r="E10059" s="11" t="s">
        <v>7136</v>
      </c>
      <c r="F10059" s="10" t="s">
        <v>4788</v>
      </c>
      <c r="G10059" s="11" t="s">
        <v>4789</v>
      </c>
      <c r="H10059" s="42">
        <v>0</v>
      </c>
      <c r="I10059" s="42">
        <v>0</v>
      </c>
      <c r="J10059" s="42">
        <v>0</v>
      </c>
      <c r="K10059" s="42">
        <v>0</v>
      </c>
      <c r="N10059" s="43"/>
    </row>
    <row r="10060" spans="1:14" x14ac:dyDescent="0.3">
      <c r="A10060" s="10" t="s">
        <v>9</v>
      </c>
      <c r="B10060" s="10" t="s">
        <v>302</v>
      </c>
      <c r="C10060" s="10" t="s">
        <v>4779</v>
      </c>
      <c r="D10060" s="10" t="s">
        <v>7135</v>
      </c>
      <c r="E10060" s="11" t="s">
        <v>7136</v>
      </c>
      <c r="F10060" s="10" t="s">
        <v>4741</v>
      </c>
      <c r="G10060" s="11" t="s">
        <v>4742</v>
      </c>
      <c r="H10060" s="42">
        <v>1431.5415</v>
      </c>
      <c r="I10060" s="42">
        <v>3.0013953117525101</v>
      </c>
      <c r="J10060" s="42">
        <v>233.31896826662401</v>
      </c>
      <c r="K10060" s="42">
        <v>236.320363578377</v>
      </c>
      <c r="N10060" s="43"/>
    </row>
    <row r="10061" spans="1:14" x14ac:dyDescent="0.3">
      <c r="A10061" s="10" t="s">
        <v>9</v>
      </c>
      <c r="B10061" s="10" t="s">
        <v>302</v>
      </c>
      <c r="C10061" s="10" t="s">
        <v>4779</v>
      </c>
      <c r="D10061" s="10" t="s">
        <v>6508</v>
      </c>
      <c r="E10061" s="11" t="s">
        <v>7137</v>
      </c>
      <c r="F10061" s="10" t="s">
        <v>416</v>
      </c>
      <c r="G10061" s="11" t="s">
        <v>417</v>
      </c>
      <c r="H10061" s="42">
        <v>172009.91190000001</v>
      </c>
      <c r="I10061" s="42">
        <v>1131.88734986945</v>
      </c>
      <c r="J10061" s="42">
        <v>32796.945857888801</v>
      </c>
      <c r="K10061" s="42">
        <v>33928.833207758304</v>
      </c>
      <c r="N10061" s="43"/>
    </row>
    <row r="10062" spans="1:14" x14ac:dyDescent="0.3">
      <c r="A10062" s="10" t="s">
        <v>9</v>
      </c>
      <c r="B10062" s="10" t="s">
        <v>302</v>
      </c>
      <c r="C10062" s="10" t="s">
        <v>4779</v>
      </c>
      <c r="D10062" s="10" t="s">
        <v>6508</v>
      </c>
      <c r="E10062" s="11" t="s">
        <v>7137</v>
      </c>
      <c r="F10062" s="10" t="s">
        <v>15</v>
      </c>
      <c r="G10062" s="11" t="s">
        <v>418</v>
      </c>
      <c r="H10062" s="42">
        <v>22676.935099999999</v>
      </c>
      <c r="I10062" s="42">
        <v>149.22242384682301</v>
      </c>
      <c r="J10062" s="42">
        <v>0</v>
      </c>
      <c r="K10062" s="42">
        <v>149.22242384682301</v>
      </c>
      <c r="N10062" s="43"/>
    </row>
    <row r="10063" spans="1:14" x14ac:dyDescent="0.3">
      <c r="A10063" s="10" t="s">
        <v>9</v>
      </c>
      <c r="B10063" s="10" t="s">
        <v>302</v>
      </c>
      <c r="C10063" s="10" t="s">
        <v>4779</v>
      </c>
      <c r="D10063" s="10" t="s">
        <v>6508</v>
      </c>
      <c r="E10063" s="11" t="s">
        <v>7137</v>
      </c>
      <c r="F10063" s="10" t="s">
        <v>4731</v>
      </c>
      <c r="G10063" s="11" t="s">
        <v>4732</v>
      </c>
      <c r="H10063" s="42">
        <v>0</v>
      </c>
      <c r="I10063" s="42">
        <v>0</v>
      </c>
      <c r="J10063" s="42">
        <v>0</v>
      </c>
      <c r="K10063" s="42">
        <v>0</v>
      </c>
      <c r="N10063" s="43"/>
    </row>
    <row r="10064" spans="1:14" x14ac:dyDescent="0.3">
      <c r="A10064" s="10" t="s">
        <v>9</v>
      </c>
      <c r="B10064" s="10" t="s">
        <v>302</v>
      </c>
      <c r="C10064" s="10" t="s">
        <v>4779</v>
      </c>
      <c r="D10064" s="10" t="s">
        <v>6508</v>
      </c>
      <c r="E10064" s="11" t="s">
        <v>7137</v>
      </c>
      <c r="F10064" s="10" t="s">
        <v>4786</v>
      </c>
      <c r="G10064" s="11" t="s">
        <v>4787</v>
      </c>
      <c r="H10064" s="42">
        <v>0</v>
      </c>
      <c r="I10064" s="42">
        <v>0</v>
      </c>
      <c r="J10064" s="42">
        <v>0</v>
      </c>
      <c r="K10064" s="42">
        <v>0</v>
      </c>
      <c r="N10064" s="43"/>
    </row>
    <row r="10065" spans="1:14" x14ac:dyDescent="0.3">
      <c r="A10065" s="10" t="s">
        <v>9</v>
      </c>
      <c r="B10065" s="10" t="s">
        <v>302</v>
      </c>
      <c r="C10065" s="10" t="s">
        <v>4779</v>
      </c>
      <c r="D10065" s="10" t="s">
        <v>6508</v>
      </c>
      <c r="E10065" s="11" t="s">
        <v>7137</v>
      </c>
      <c r="F10065" s="10" t="s">
        <v>4788</v>
      </c>
      <c r="G10065" s="11" t="s">
        <v>4789</v>
      </c>
      <c r="H10065" s="42">
        <v>0</v>
      </c>
      <c r="I10065" s="42">
        <v>0</v>
      </c>
      <c r="J10065" s="42">
        <v>0</v>
      </c>
      <c r="K10065" s="42">
        <v>0</v>
      </c>
      <c r="N10065" s="43"/>
    </row>
    <row r="10066" spans="1:14" x14ac:dyDescent="0.3">
      <c r="A10066" s="10" t="s">
        <v>9</v>
      </c>
      <c r="B10066" s="10" t="s">
        <v>302</v>
      </c>
      <c r="C10066" s="10" t="s">
        <v>11</v>
      </c>
      <c r="D10066" s="10" t="s">
        <v>303</v>
      </c>
      <c r="E10066" s="11" t="s">
        <v>705</v>
      </c>
      <c r="F10066" s="10" t="s">
        <v>15</v>
      </c>
      <c r="G10066" s="11" t="s">
        <v>418</v>
      </c>
      <c r="H10066" s="42">
        <v>1472455.2105</v>
      </c>
      <c r="I10066" s="42">
        <v>3999.9656652613298</v>
      </c>
      <c r="J10066" s="42">
        <v>0</v>
      </c>
      <c r="K10066" s="42">
        <v>3999.9656652613298</v>
      </c>
      <c r="N10066" s="43"/>
    </row>
    <row r="10067" spans="1:14" x14ac:dyDescent="0.3">
      <c r="A10067" s="10" t="s">
        <v>9</v>
      </c>
      <c r="B10067" s="10" t="s">
        <v>302</v>
      </c>
      <c r="C10067" s="10" t="s">
        <v>11</v>
      </c>
      <c r="D10067" s="10" t="s">
        <v>303</v>
      </c>
      <c r="E10067" s="11" t="s">
        <v>705</v>
      </c>
      <c r="F10067" s="10" t="s">
        <v>16</v>
      </c>
      <c r="G10067" s="11" t="s">
        <v>426</v>
      </c>
      <c r="H10067" s="42">
        <v>229543.6826</v>
      </c>
      <c r="I10067" s="42">
        <v>623.56181851850204</v>
      </c>
      <c r="J10067" s="42">
        <v>0</v>
      </c>
      <c r="K10067" s="42">
        <v>623.56181851850204</v>
      </c>
      <c r="N10067" s="43"/>
    </row>
    <row r="10068" spans="1:14" x14ac:dyDescent="0.3">
      <c r="A10068" s="10" t="s">
        <v>9</v>
      </c>
      <c r="B10068" s="10" t="s">
        <v>302</v>
      </c>
      <c r="C10068" s="10" t="s">
        <v>11</v>
      </c>
      <c r="D10068" s="10" t="s">
        <v>303</v>
      </c>
      <c r="E10068" s="11" t="s">
        <v>705</v>
      </c>
      <c r="F10068" s="10" t="s">
        <v>17</v>
      </c>
      <c r="G10068" s="11" t="s">
        <v>4798</v>
      </c>
      <c r="H10068" s="42">
        <v>0</v>
      </c>
      <c r="I10068" s="42">
        <v>0</v>
      </c>
      <c r="J10068" s="42">
        <v>0</v>
      </c>
      <c r="K10068" s="42">
        <v>0</v>
      </c>
      <c r="N10068" s="43"/>
    </row>
    <row r="10069" spans="1:14" x14ac:dyDescent="0.3">
      <c r="A10069" s="10" t="s">
        <v>9</v>
      </c>
      <c r="B10069" s="10" t="s">
        <v>302</v>
      </c>
      <c r="C10069" s="10" t="s">
        <v>11</v>
      </c>
      <c r="D10069" s="10" t="s">
        <v>303</v>
      </c>
      <c r="E10069" s="11" t="s">
        <v>705</v>
      </c>
      <c r="F10069" s="10" t="s">
        <v>18</v>
      </c>
      <c r="G10069" s="11" t="s">
        <v>4799</v>
      </c>
      <c r="H10069" s="42">
        <v>1441399.3004000001</v>
      </c>
      <c r="I10069" s="42">
        <v>3915.6014192264802</v>
      </c>
      <c r="J10069" s="42">
        <v>36273.149718252302</v>
      </c>
      <c r="K10069" s="42">
        <v>40188.751137478801</v>
      </c>
      <c r="N10069" s="43"/>
    </row>
    <row r="10070" spans="1:14" x14ac:dyDescent="0.3">
      <c r="A10070" s="10" t="s">
        <v>9</v>
      </c>
      <c r="B10070" s="10" t="s">
        <v>302</v>
      </c>
      <c r="C10070" s="10" t="s">
        <v>11</v>
      </c>
      <c r="D10070" s="10" t="s">
        <v>304</v>
      </c>
      <c r="E10070" s="11" t="s">
        <v>706</v>
      </c>
      <c r="F10070" s="10" t="s">
        <v>13</v>
      </c>
      <c r="G10070" s="11" t="s">
        <v>415</v>
      </c>
      <c r="H10070" s="42">
        <v>0</v>
      </c>
      <c r="I10070" s="42">
        <v>0</v>
      </c>
      <c r="J10070" s="42">
        <v>0</v>
      </c>
      <c r="K10070" s="42">
        <v>0</v>
      </c>
      <c r="N10070" s="43"/>
    </row>
    <row r="10071" spans="1:14" x14ac:dyDescent="0.3">
      <c r="A10071" s="10" t="s">
        <v>9</v>
      </c>
      <c r="B10071" s="10" t="s">
        <v>302</v>
      </c>
      <c r="C10071" s="10" t="s">
        <v>11</v>
      </c>
      <c r="D10071" s="10" t="s">
        <v>304</v>
      </c>
      <c r="E10071" s="11" t="s">
        <v>706</v>
      </c>
      <c r="F10071" s="10" t="s">
        <v>15</v>
      </c>
      <c r="G10071" s="11" t="s">
        <v>418</v>
      </c>
      <c r="H10071" s="42">
        <v>2584552.8169</v>
      </c>
      <c r="I10071" s="42">
        <v>9090.0680505934506</v>
      </c>
      <c r="J10071" s="42">
        <v>0</v>
      </c>
      <c r="K10071" s="42">
        <v>9090.0680505934506</v>
      </c>
      <c r="N10071" s="43"/>
    </row>
    <row r="10072" spans="1:14" x14ac:dyDescent="0.3">
      <c r="A10072" s="10" t="s">
        <v>9</v>
      </c>
      <c r="B10072" s="10" t="s">
        <v>302</v>
      </c>
      <c r="C10072" s="10" t="s">
        <v>11</v>
      </c>
      <c r="D10072" s="10" t="s">
        <v>304</v>
      </c>
      <c r="E10072" s="11" t="s">
        <v>706</v>
      </c>
      <c r="F10072" s="10" t="s">
        <v>17</v>
      </c>
      <c r="G10072" s="11" t="s">
        <v>4798</v>
      </c>
      <c r="H10072" s="42">
        <v>0</v>
      </c>
      <c r="I10072" s="42">
        <v>0</v>
      </c>
      <c r="J10072" s="42">
        <v>0</v>
      </c>
      <c r="K10072" s="42">
        <v>0</v>
      </c>
      <c r="N10072" s="43"/>
    </row>
    <row r="10073" spans="1:14" x14ac:dyDescent="0.3">
      <c r="A10073" s="10" t="s">
        <v>9</v>
      </c>
      <c r="B10073" s="10" t="s">
        <v>302</v>
      </c>
      <c r="C10073" s="10" t="s">
        <v>11</v>
      </c>
      <c r="D10073" s="10" t="s">
        <v>304</v>
      </c>
      <c r="E10073" s="11" t="s">
        <v>706</v>
      </c>
      <c r="F10073" s="10" t="s">
        <v>18</v>
      </c>
      <c r="G10073" s="11" t="s">
        <v>4799</v>
      </c>
      <c r="H10073" s="42">
        <v>3310635.3402999998</v>
      </c>
      <c r="I10073" s="42">
        <v>11643.755290425401</v>
      </c>
      <c r="J10073" s="42">
        <v>368602.78044080001</v>
      </c>
      <c r="K10073" s="42">
        <v>380246.53573122597</v>
      </c>
      <c r="N10073" s="43"/>
    </row>
    <row r="10074" spans="1:14" x14ac:dyDescent="0.3">
      <c r="A10074" s="10" t="s">
        <v>9</v>
      </c>
      <c r="B10074" s="10" t="s">
        <v>302</v>
      </c>
      <c r="C10074" s="10" t="s">
        <v>4800</v>
      </c>
      <c r="D10074" s="10" t="s">
        <v>7138</v>
      </c>
      <c r="E10074" s="11" t="s">
        <v>7139</v>
      </c>
      <c r="F10074" s="10" t="s">
        <v>416</v>
      </c>
      <c r="G10074" s="11" t="s">
        <v>417</v>
      </c>
      <c r="H10074" s="42">
        <v>1089973.7141</v>
      </c>
      <c r="I10074" s="42">
        <v>3528.1530746356002</v>
      </c>
      <c r="J10074" s="42">
        <v>48703.037051468003</v>
      </c>
      <c r="K10074" s="42">
        <v>52231.190126103596</v>
      </c>
      <c r="N10074" s="43"/>
    </row>
    <row r="10075" spans="1:14" x14ac:dyDescent="0.3">
      <c r="A10075" s="10" t="s">
        <v>9</v>
      </c>
      <c r="B10075" s="10" t="s">
        <v>302</v>
      </c>
      <c r="C10075" s="10" t="s">
        <v>4806</v>
      </c>
      <c r="D10075" s="10" t="s">
        <v>7140</v>
      </c>
      <c r="E10075" s="11" t="s">
        <v>7141</v>
      </c>
      <c r="F10075" s="10" t="s">
        <v>4809</v>
      </c>
      <c r="G10075" s="11" t="s">
        <v>4810</v>
      </c>
      <c r="H10075" s="42">
        <v>163013.76790000001</v>
      </c>
      <c r="I10075" s="42">
        <v>527.66183151629798</v>
      </c>
      <c r="J10075" s="42">
        <v>7283.9055413257502</v>
      </c>
      <c r="K10075" s="42">
        <v>7811.5673728420497</v>
      </c>
      <c r="N10075" s="43"/>
    </row>
    <row r="10076" spans="1:14" x14ac:dyDescent="0.3">
      <c r="A10076" s="10" t="s">
        <v>9</v>
      </c>
      <c r="B10076" s="10" t="s">
        <v>109</v>
      </c>
      <c r="C10076" s="10" t="s">
        <v>4722</v>
      </c>
      <c r="D10076" s="10" t="s">
        <v>4723</v>
      </c>
      <c r="E10076" s="11" t="s">
        <v>7142</v>
      </c>
      <c r="F10076" s="10" t="s">
        <v>416</v>
      </c>
      <c r="G10076" s="11" t="s">
        <v>417</v>
      </c>
      <c r="H10076" s="42">
        <v>1749339.6355000001</v>
      </c>
      <c r="I10076" s="42">
        <v>2052.4864281089599</v>
      </c>
      <c r="J10076" s="42">
        <v>71531.604516847001</v>
      </c>
      <c r="K10076" s="42">
        <v>73584.090944955999</v>
      </c>
      <c r="N10076" s="43"/>
    </row>
    <row r="10077" spans="1:14" x14ac:dyDescent="0.3">
      <c r="A10077" s="10" t="s">
        <v>9</v>
      </c>
      <c r="B10077" s="10" t="s">
        <v>109</v>
      </c>
      <c r="C10077" s="10" t="s">
        <v>4722</v>
      </c>
      <c r="D10077" s="10" t="s">
        <v>4723</v>
      </c>
      <c r="E10077" s="11" t="s">
        <v>7142</v>
      </c>
      <c r="F10077" s="10" t="s">
        <v>4912</v>
      </c>
      <c r="G10077" s="11" t="s">
        <v>4913</v>
      </c>
      <c r="H10077" s="42">
        <v>29631.450199999999</v>
      </c>
      <c r="I10077" s="42">
        <v>34.766347263981501</v>
      </c>
      <c r="J10077" s="42">
        <v>1211.6487441399399</v>
      </c>
      <c r="K10077" s="42">
        <v>1246.4150914039201</v>
      </c>
      <c r="N10077" s="43"/>
    </row>
    <row r="10078" spans="1:14" x14ac:dyDescent="0.3">
      <c r="A10078" s="10" t="s">
        <v>9</v>
      </c>
      <c r="B10078" s="10" t="s">
        <v>109</v>
      </c>
      <c r="C10078" s="10" t="s">
        <v>4722</v>
      </c>
      <c r="D10078" s="10" t="s">
        <v>4723</v>
      </c>
      <c r="E10078" s="11" t="s">
        <v>7142</v>
      </c>
      <c r="F10078" s="10" t="s">
        <v>4725</v>
      </c>
      <c r="G10078" s="11" t="s">
        <v>4726</v>
      </c>
      <c r="H10078" s="42">
        <v>34690.478300000002</v>
      </c>
      <c r="I10078" s="42">
        <v>40.702065089539403</v>
      </c>
      <c r="J10078" s="42">
        <v>1418.51560289554</v>
      </c>
      <c r="K10078" s="42">
        <v>1459.21766798508</v>
      </c>
      <c r="N10078" s="43"/>
    </row>
    <row r="10079" spans="1:14" x14ac:dyDescent="0.3">
      <c r="A10079" s="10" t="s">
        <v>9</v>
      </c>
      <c r="B10079" s="10" t="s">
        <v>109</v>
      </c>
      <c r="C10079" s="10" t="s">
        <v>4722</v>
      </c>
      <c r="D10079" s="10" t="s">
        <v>4723</v>
      </c>
      <c r="E10079" s="11" t="s">
        <v>7142</v>
      </c>
      <c r="F10079" s="10" t="s">
        <v>4729</v>
      </c>
      <c r="G10079" s="11" t="s">
        <v>4730</v>
      </c>
      <c r="H10079" s="42">
        <v>0</v>
      </c>
      <c r="I10079" s="42">
        <v>0</v>
      </c>
      <c r="J10079" s="42">
        <v>0</v>
      </c>
      <c r="K10079" s="42">
        <v>0</v>
      </c>
      <c r="N10079" s="43"/>
    </row>
    <row r="10080" spans="1:14" x14ac:dyDescent="0.3">
      <c r="A10080" s="10" t="s">
        <v>9</v>
      </c>
      <c r="B10080" s="10" t="s">
        <v>109</v>
      </c>
      <c r="C10080" s="10" t="s">
        <v>4722</v>
      </c>
      <c r="D10080" s="10" t="s">
        <v>4723</v>
      </c>
      <c r="E10080" s="11" t="s">
        <v>7142</v>
      </c>
      <c r="F10080" s="10" t="s">
        <v>4731</v>
      </c>
      <c r="G10080" s="11" t="s">
        <v>4732</v>
      </c>
      <c r="H10080" s="42">
        <v>0</v>
      </c>
      <c r="I10080" s="42">
        <v>0</v>
      </c>
      <c r="J10080" s="42">
        <v>0</v>
      </c>
      <c r="K10080" s="42">
        <v>0</v>
      </c>
      <c r="N10080" s="43"/>
    </row>
    <row r="10081" spans="1:14" x14ac:dyDescent="0.3">
      <c r="A10081" s="10" t="s">
        <v>9</v>
      </c>
      <c r="B10081" s="10" t="s">
        <v>109</v>
      </c>
      <c r="C10081" s="10" t="s">
        <v>4722</v>
      </c>
      <c r="D10081" s="10" t="s">
        <v>4723</v>
      </c>
      <c r="E10081" s="11" t="s">
        <v>7142</v>
      </c>
      <c r="F10081" s="10" t="s">
        <v>4733</v>
      </c>
      <c r="G10081" s="11" t="s">
        <v>4734</v>
      </c>
      <c r="H10081" s="42">
        <v>125752.9834</v>
      </c>
      <c r="I10081" s="42">
        <v>147.54498594958</v>
      </c>
      <c r="J10081" s="42">
        <v>5142.1190604963404</v>
      </c>
      <c r="K10081" s="42">
        <v>5289.6640464459197</v>
      </c>
      <c r="N10081" s="43"/>
    </row>
    <row r="10082" spans="1:14" x14ac:dyDescent="0.3">
      <c r="A10082" s="10" t="s">
        <v>9</v>
      </c>
      <c r="B10082" s="10" t="s">
        <v>109</v>
      </c>
      <c r="C10082" s="10" t="s">
        <v>4722</v>
      </c>
      <c r="D10082" s="10" t="s">
        <v>4723</v>
      </c>
      <c r="E10082" s="11" t="s">
        <v>7142</v>
      </c>
      <c r="F10082" s="10" t="s">
        <v>4735</v>
      </c>
      <c r="G10082" s="11" t="s">
        <v>4736</v>
      </c>
      <c r="H10082" s="42">
        <v>99373.765599999999</v>
      </c>
      <c r="I10082" s="42">
        <v>116.594457287743</v>
      </c>
      <c r="J10082" s="42">
        <v>4063.4561541278499</v>
      </c>
      <c r="K10082" s="42">
        <v>4180.0506114155896</v>
      </c>
      <c r="N10082" s="43"/>
    </row>
    <row r="10083" spans="1:14" x14ac:dyDescent="0.3">
      <c r="A10083" s="10" t="s">
        <v>9</v>
      </c>
      <c r="B10083" s="10" t="s">
        <v>109</v>
      </c>
      <c r="C10083" s="10" t="s">
        <v>4722</v>
      </c>
      <c r="D10083" s="10" t="s">
        <v>4723</v>
      </c>
      <c r="E10083" s="11" t="s">
        <v>7142</v>
      </c>
      <c r="F10083" s="10" t="s">
        <v>4739</v>
      </c>
      <c r="G10083" s="11" t="s">
        <v>4740</v>
      </c>
      <c r="H10083" s="42">
        <v>15177.0843</v>
      </c>
      <c r="I10083" s="42">
        <v>17.807153476673498</v>
      </c>
      <c r="J10083" s="42">
        <v>620.60057626679895</v>
      </c>
      <c r="K10083" s="42">
        <v>638.40772974347306</v>
      </c>
      <c r="N10083" s="43"/>
    </row>
    <row r="10084" spans="1:14" x14ac:dyDescent="0.3">
      <c r="A10084" s="10" t="s">
        <v>9</v>
      </c>
      <c r="B10084" s="10" t="s">
        <v>109</v>
      </c>
      <c r="C10084" s="10" t="s">
        <v>4722</v>
      </c>
      <c r="D10084" s="10" t="s">
        <v>4723</v>
      </c>
      <c r="E10084" s="11" t="s">
        <v>7142</v>
      </c>
      <c r="F10084" s="10" t="s">
        <v>5924</v>
      </c>
      <c r="G10084" s="11" t="s">
        <v>5925</v>
      </c>
      <c r="H10084" s="42">
        <v>7588.5421999999999</v>
      </c>
      <c r="I10084" s="42">
        <v>8.9035767383367297</v>
      </c>
      <c r="J10084" s="42">
        <v>310.30028813339902</v>
      </c>
      <c r="K10084" s="42">
        <v>319.20386487173602</v>
      </c>
      <c r="N10084" s="43"/>
    </row>
    <row r="10085" spans="1:14" x14ac:dyDescent="0.3">
      <c r="A10085" s="10" t="s">
        <v>9</v>
      </c>
      <c r="B10085" s="10" t="s">
        <v>109</v>
      </c>
      <c r="C10085" s="10" t="s">
        <v>4722</v>
      </c>
      <c r="D10085" s="10" t="s">
        <v>4723</v>
      </c>
      <c r="E10085" s="11" t="s">
        <v>7142</v>
      </c>
      <c r="F10085" s="10" t="s">
        <v>4741</v>
      </c>
      <c r="G10085" s="11" t="s">
        <v>4742</v>
      </c>
      <c r="H10085" s="42">
        <v>55649.308799999999</v>
      </c>
      <c r="I10085" s="42">
        <v>65.292896081136107</v>
      </c>
      <c r="J10085" s="42">
        <v>2275.5354463116</v>
      </c>
      <c r="K10085" s="42">
        <v>2340.8283423927301</v>
      </c>
      <c r="N10085" s="43"/>
    </row>
    <row r="10086" spans="1:14" x14ac:dyDescent="0.3">
      <c r="A10086" s="10" t="s">
        <v>9</v>
      </c>
      <c r="B10086" s="10" t="s">
        <v>109</v>
      </c>
      <c r="C10086" s="10" t="s">
        <v>4743</v>
      </c>
      <c r="D10086" s="10" t="s">
        <v>4744</v>
      </c>
      <c r="E10086" s="11" t="s">
        <v>7143</v>
      </c>
      <c r="F10086" s="10" t="s">
        <v>416</v>
      </c>
      <c r="G10086" s="11" t="s">
        <v>417</v>
      </c>
      <c r="H10086" s="42">
        <v>7324.0330999999996</v>
      </c>
      <c r="I10086" s="42">
        <v>11.074816666666701</v>
      </c>
      <c r="J10086" s="42">
        <v>0.321914583333333</v>
      </c>
      <c r="K10086" s="42">
        <v>11.39673125</v>
      </c>
      <c r="N10086" s="43"/>
    </row>
    <row r="10087" spans="1:14" x14ac:dyDescent="0.3">
      <c r="A10087" s="10" t="s">
        <v>9</v>
      </c>
      <c r="B10087" s="10" t="s">
        <v>109</v>
      </c>
      <c r="C10087" s="10" t="s">
        <v>4743</v>
      </c>
      <c r="D10087" s="10" t="s">
        <v>4744</v>
      </c>
      <c r="E10087" s="11" t="s">
        <v>7143</v>
      </c>
      <c r="F10087" s="10" t="s">
        <v>4746</v>
      </c>
      <c r="G10087" s="11" t="s">
        <v>4747</v>
      </c>
      <c r="H10087" s="42">
        <v>0</v>
      </c>
      <c r="I10087" s="42">
        <v>0</v>
      </c>
      <c r="J10087" s="42">
        <v>0</v>
      </c>
      <c r="K10087" s="42">
        <v>0</v>
      </c>
      <c r="N10087" s="43"/>
    </row>
    <row r="10088" spans="1:14" x14ac:dyDescent="0.3">
      <c r="A10088" s="10" t="s">
        <v>9</v>
      </c>
      <c r="B10088" s="10" t="s">
        <v>109</v>
      </c>
      <c r="C10088" s="10" t="s">
        <v>4743</v>
      </c>
      <c r="D10088" s="10" t="s">
        <v>4744</v>
      </c>
      <c r="E10088" s="11" t="s">
        <v>7143</v>
      </c>
      <c r="F10088" s="10" t="s">
        <v>4748</v>
      </c>
      <c r="G10088" s="11" t="s">
        <v>4749</v>
      </c>
      <c r="H10088" s="42">
        <v>14533.029</v>
      </c>
      <c r="I10088" s="42">
        <v>21.975683333333301</v>
      </c>
      <c r="J10088" s="42">
        <v>0.63877291666666702</v>
      </c>
      <c r="K10088" s="42">
        <v>22.61445625</v>
      </c>
      <c r="N10088" s="43"/>
    </row>
    <row r="10089" spans="1:14" x14ac:dyDescent="0.3">
      <c r="A10089" s="10" t="s">
        <v>9</v>
      </c>
      <c r="B10089" s="10" t="s">
        <v>109</v>
      </c>
      <c r="C10089" s="10" t="s">
        <v>4743</v>
      </c>
      <c r="D10089" s="10" t="s">
        <v>4750</v>
      </c>
      <c r="E10089" s="11" t="s">
        <v>4947</v>
      </c>
      <c r="F10089" s="10" t="s">
        <v>416</v>
      </c>
      <c r="G10089" s="11" t="s">
        <v>417</v>
      </c>
      <c r="H10089" s="42">
        <v>7609.2839999999997</v>
      </c>
      <c r="I10089" s="42">
        <v>10.108212961514299</v>
      </c>
      <c r="J10089" s="42">
        <v>813.48939952817602</v>
      </c>
      <c r="K10089" s="42">
        <v>823.59761248969005</v>
      </c>
      <c r="N10089" s="43"/>
    </row>
    <row r="10090" spans="1:14" x14ac:dyDescent="0.3">
      <c r="A10090" s="10" t="s">
        <v>9</v>
      </c>
      <c r="B10090" s="10" t="s">
        <v>109</v>
      </c>
      <c r="C10090" s="10" t="s">
        <v>4743</v>
      </c>
      <c r="D10090" s="10" t="s">
        <v>4750</v>
      </c>
      <c r="E10090" s="11" t="s">
        <v>4947</v>
      </c>
      <c r="F10090" s="10" t="s">
        <v>4746</v>
      </c>
      <c r="G10090" s="11" t="s">
        <v>4747</v>
      </c>
      <c r="H10090" s="42">
        <v>966.25829999999996</v>
      </c>
      <c r="I10090" s="42">
        <v>1.28358259828753</v>
      </c>
      <c r="J10090" s="42">
        <v>103.30024120992699</v>
      </c>
      <c r="K10090" s="42">
        <v>104.583823808215</v>
      </c>
      <c r="N10090" s="43"/>
    </row>
    <row r="10091" spans="1:14" x14ac:dyDescent="0.3">
      <c r="A10091" s="10" t="s">
        <v>9</v>
      </c>
      <c r="B10091" s="10" t="s">
        <v>109</v>
      </c>
      <c r="C10091" s="10" t="s">
        <v>4743</v>
      </c>
      <c r="D10091" s="10" t="s">
        <v>4750</v>
      </c>
      <c r="E10091" s="11" t="s">
        <v>4947</v>
      </c>
      <c r="F10091" s="10" t="s">
        <v>4748</v>
      </c>
      <c r="G10091" s="11" t="s">
        <v>4749</v>
      </c>
      <c r="H10091" s="42">
        <v>27104.9408</v>
      </c>
      <c r="I10091" s="42">
        <v>11.6523461457677</v>
      </c>
      <c r="J10091" s="42">
        <v>13.7408926696072</v>
      </c>
      <c r="K10091" s="42">
        <v>25.3932388153749</v>
      </c>
      <c r="N10091" s="43"/>
    </row>
    <row r="10092" spans="1:14" x14ac:dyDescent="0.3">
      <c r="A10092" s="10" t="s">
        <v>9</v>
      </c>
      <c r="B10092" s="10" t="s">
        <v>109</v>
      </c>
      <c r="C10092" s="10" t="s">
        <v>4743</v>
      </c>
      <c r="D10092" s="10" t="s">
        <v>4752</v>
      </c>
      <c r="E10092" s="11" t="s">
        <v>6834</v>
      </c>
      <c r="F10092" s="10" t="s">
        <v>416</v>
      </c>
      <c r="G10092" s="11" t="s">
        <v>417</v>
      </c>
      <c r="H10092" s="42">
        <v>7841.3221000000003</v>
      </c>
      <c r="I10092" s="42">
        <v>11.7518541222921</v>
      </c>
      <c r="J10092" s="42">
        <v>8.9378180684710902</v>
      </c>
      <c r="K10092" s="42">
        <v>20.689672190763201</v>
      </c>
      <c r="N10092" s="43"/>
    </row>
    <row r="10093" spans="1:14" x14ac:dyDescent="0.3">
      <c r="A10093" s="10" t="s">
        <v>9</v>
      </c>
      <c r="B10093" s="10" t="s">
        <v>109</v>
      </c>
      <c r="C10093" s="10" t="s">
        <v>4743</v>
      </c>
      <c r="D10093" s="10" t="s">
        <v>4752</v>
      </c>
      <c r="E10093" s="11" t="s">
        <v>6834</v>
      </c>
      <c r="F10093" s="10" t="s">
        <v>4746</v>
      </c>
      <c r="G10093" s="11" t="s">
        <v>4747</v>
      </c>
      <c r="H10093" s="42">
        <v>0</v>
      </c>
      <c r="I10093" s="42">
        <v>0</v>
      </c>
      <c r="J10093" s="42">
        <v>0</v>
      </c>
      <c r="K10093" s="42">
        <v>0</v>
      </c>
      <c r="N10093" s="43"/>
    </row>
    <row r="10094" spans="1:14" x14ac:dyDescent="0.3">
      <c r="A10094" s="10" t="s">
        <v>9</v>
      </c>
      <c r="B10094" s="10" t="s">
        <v>109</v>
      </c>
      <c r="C10094" s="10" t="s">
        <v>4743</v>
      </c>
      <c r="D10094" s="10" t="s">
        <v>4752</v>
      </c>
      <c r="E10094" s="11" t="s">
        <v>6834</v>
      </c>
      <c r="F10094" s="10" t="s">
        <v>4748</v>
      </c>
      <c r="G10094" s="11" t="s">
        <v>4749</v>
      </c>
      <c r="H10094" s="42">
        <v>17307.788700000001</v>
      </c>
      <c r="I10094" s="42">
        <v>25.9393256792561</v>
      </c>
      <c r="J10094" s="42">
        <v>19.7280336640864</v>
      </c>
      <c r="K10094" s="42">
        <v>45.667359343342497</v>
      </c>
      <c r="N10094" s="43"/>
    </row>
    <row r="10095" spans="1:14" x14ac:dyDescent="0.3">
      <c r="A10095" s="10" t="s">
        <v>9</v>
      </c>
      <c r="B10095" s="10" t="s">
        <v>109</v>
      </c>
      <c r="C10095" s="10" t="s">
        <v>4743</v>
      </c>
      <c r="D10095" s="10" t="s">
        <v>4756</v>
      </c>
      <c r="E10095" s="11" t="s">
        <v>4919</v>
      </c>
      <c r="F10095" s="10" t="s">
        <v>416</v>
      </c>
      <c r="G10095" s="11" t="s">
        <v>417</v>
      </c>
      <c r="H10095" s="42">
        <v>2793.5439999999999</v>
      </c>
      <c r="I10095" s="42">
        <v>1.5347337587613801</v>
      </c>
      <c r="J10095" s="42">
        <v>2.2187927607490301</v>
      </c>
      <c r="K10095" s="42">
        <v>3.7535265195104102</v>
      </c>
      <c r="N10095" s="43"/>
    </row>
    <row r="10096" spans="1:14" x14ac:dyDescent="0.3">
      <c r="A10096" s="10" t="s">
        <v>9</v>
      </c>
      <c r="B10096" s="10" t="s">
        <v>109</v>
      </c>
      <c r="C10096" s="10" t="s">
        <v>4743</v>
      </c>
      <c r="D10096" s="10" t="s">
        <v>4756</v>
      </c>
      <c r="E10096" s="11" t="s">
        <v>4919</v>
      </c>
      <c r="F10096" s="10" t="s">
        <v>4746</v>
      </c>
      <c r="G10096" s="11" t="s">
        <v>4747</v>
      </c>
      <c r="H10096" s="42">
        <v>481.64550000000003</v>
      </c>
      <c r="I10096" s="42">
        <v>0.264609268751962</v>
      </c>
      <c r="J10096" s="42">
        <v>0.382550475991212</v>
      </c>
      <c r="K10096" s="42">
        <v>0.64715974474317395</v>
      </c>
      <c r="N10096" s="43"/>
    </row>
    <row r="10097" spans="1:14" x14ac:dyDescent="0.3">
      <c r="A10097" s="10" t="s">
        <v>9</v>
      </c>
      <c r="B10097" s="10" t="s">
        <v>109</v>
      </c>
      <c r="C10097" s="10" t="s">
        <v>4743</v>
      </c>
      <c r="D10097" s="10" t="s">
        <v>4756</v>
      </c>
      <c r="E10097" s="11" t="s">
        <v>4919</v>
      </c>
      <c r="F10097" s="10" t="s">
        <v>4748</v>
      </c>
      <c r="G10097" s="11" t="s">
        <v>4749</v>
      </c>
      <c r="H10097" s="42">
        <v>20229.111400000002</v>
      </c>
      <c r="I10097" s="42">
        <v>11.1135892875824</v>
      </c>
      <c r="J10097" s="42">
        <v>16.0671199916309</v>
      </c>
      <c r="K10097" s="42">
        <v>27.1807092792133</v>
      </c>
      <c r="N10097" s="43"/>
    </row>
    <row r="10098" spans="1:14" x14ac:dyDescent="0.3">
      <c r="A10098" s="10" t="s">
        <v>9</v>
      </c>
      <c r="B10098" s="10" t="s">
        <v>109</v>
      </c>
      <c r="C10098" s="10" t="s">
        <v>4743</v>
      </c>
      <c r="D10098" s="10" t="s">
        <v>4758</v>
      </c>
      <c r="E10098" s="11" t="s">
        <v>5045</v>
      </c>
      <c r="F10098" s="10" t="s">
        <v>416</v>
      </c>
      <c r="G10098" s="11" t="s">
        <v>417</v>
      </c>
      <c r="H10098" s="42">
        <v>7259.1196</v>
      </c>
      <c r="I10098" s="42">
        <v>19.3071033267696</v>
      </c>
      <c r="J10098" s="42">
        <v>4.9258420561716196</v>
      </c>
      <c r="K10098" s="42">
        <v>24.2329453829412</v>
      </c>
      <c r="N10098" s="43"/>
    </row>
    <row r="10099" spans="1:14" x14ac:dyDescent="0.3">
      <c r="A10099" s="10" t="s">
        <v>9</v>
      </c>
      <c r="B10099" s="10" t="s">
        <v>109</v>
      </c>
      <c r="C10099" s="10" t="s">
        <v>4743</v>
      </c>
      <c r="D10099" s="10" t="s">
        <v>4758</v>
      </c>
      <c r="E10099" s="11" t="s">
        <v>5045</v>
      </c>
      <c r="F10099" s="10" t="s">
        <v>4746</v>
      </c>
      <c r="G10099" s="11" t="s">
        <v>4747</v>
      </c>
      <c r="H10099" s="42">
        <v>2971.5693999999999</v>
      </c>
      <c r="I10099" s="42">
        <v>7.9034925899056896</v>
      </c>
      <c r="J10099" s="42">
        <v>2.01642657270183</v>
      </c>
      <c r="K10099" s="42">
        <v>9.9199191626075294</v>
      </c>
      <c r="N10099" s="43"/>
    </row>
    <row r="10100" spans="1:14" x14ac:dyDescent="0.3">
      <c r="A10100" s="10" t="s">
        <v>9</v>
      </c>
      <c r="B10100" s="10" t="s">
        <v>109</v>
      </c>
      <c r="C10100" s="10" t="s">
        <v>4743</v>
      </c>
      <c r="D10100" s="10" t="s">
        <v>4758</v>
      </c>
      <c r="E10100" s="11" t="s">
        <v>5045</v>
      </c>
      <c r="F10100" s="10" t="s">
        <v>4748</v>
      </c>
      <c r="G10100" s="11" t="s">
        <v>4749</v>
      </c>
      <c r="H10100" s="42">
        <v>18126.5736</v>
      </c>
      <c r="I10100" s="42">
        <v>48.211304798424699</v>
      </c>
      <c r="J10100" s="42">
        <v>12.3002020934812</v>
      </c>
      <c r="K10100" s="42">
        <v>60.511506891905903</v>
      </c>
      <c r="N10100" s="43"/>
    </row>
    <row r="10101" spans="1:14" x14ac:dyDescent="0.3">
      <c r="A10101" s="10" t="s">
        <v>9</v>
      </c>
      <c r="B10101" s="10" t="s">
        <v>109</v>
      </c>
      <c r="C10101" s="10" t="s">
        <v>4743</v>
      </c>
      <c r="D10101" s="10" t="s">
        <v>4762</v>
      </c>
      <c r="E10101" s="11" t="s">
        <v>4773</v>
      </c>
      <c r="F10101" s="10" t="s">
        <v>416</v>
      </c>
      <c r="G10101" s="11" t="s">
        <v>417</v>
      </c>
      <c r="H10101" s="42">
        <v>7595.6072999999997</v>
      </c>
      <c r="I10101" s="42">
        <v>0.566060690037412</v>
      </c>
      <c r="J10101" s="42">
        <v>187.10207776948599</v>
      </c>
      <c r="K10101" s="42">
        <v>187.66813845952299</v>
      </c>
      <c r="N10101" s="43"/>
    </row>
    <row r="10102" spans="1:14" x14ac:dyDescent="0.3">
      <c r="A10102" s="10" t="s">
        <v>9</v>
      </c>
      <c r="B10102" s="10" t="s">
        <v>109</v>
      </c>
      <c r="C10102" s="10" t="s">
        <v>4743</v>
      </c>
      <c r="D10102" s="10" t="s">
        <v>4762</v>
      </c>
      <c r="E10102" s="11" t="s">
        <v>4773</v>
      </c>
      <c r="F10102" s="10" t="s">
        <v>4746</v>
      </c>
      <c r="G10102" s="11" t="s">
        <v>4747</v>
      </c>
      <c r="H10102" s="42">
        <v>1774.6746000000001</v>
      </c>
      <c r="I10102" s="42">
        <v>0.13225717056948899</v>
      </c>
      <c r="J10102" s="42">
        <v>43.7154387311883</v>
      </c>
      <c r="K10102" s="42">
        <v>43.847695901757803</v>
      </c>
      <c r="N10102" s="43"/>
    </row>
    <row r="10103" spans="1:14" x14ac:dyDescent="0.3">
      <c r="A10103" s="10" t="s">
        <v>9</v>
      </c>
      <c r="B10103" s="10" t="s">
        <v>109</v>
      </c>
      <c r="C10103" s="10" t="s">
        <v>4743</v>
      </c>
      <c r="D10103" s="10" t="s">
        <v>4762</v>
      </c>
      <c r="E10103" s="11" t="s">
        <v>4773</v>
      </c>
      <c r="F10103" s="10" t="s">
        <v>4748</v>
      </c>
      <c r="G10103" s="11" t="s">
        <v>4749</v>
      </c>
      <c r="H10103" s="42">
        <v>10888.4527</v>
      </c>
      <c r="I10103" s="42" t="s">
        <v>414</v>
      </c>
      <c r="J10103" s="42">
        <v>0.94209692746278095</v>
      </c>
      <c r="K10103" s="42">
        <v>0.94209692746278095</v>
      </c>
      <c r="N10103" s="43"/>
    </row>
    <row r="10104" spans="1:14" x14ac:dyDescent="0.3">
      <c r="A10104" s="10" t="s">
        <v>9</v>
      </c>
      <c r="B10104" s="10" t="s">
        <v>109</v>
      </c>
      <c r="C10104" s="10" t="s">
        <v>4779</v>
      </c>
      <c r="D10104" s="10" t="s">
        <v>7144</v>
      </c>
      <c r="E10104" s="11" t="s">
        <v>7145</v>
      </c>
      <c r="F10104" s="10" t="s">
        <v>416</v>
      </c>
      <c r="G10104" s="11" t="s">
        <v>417</v>
      </c>
      <c r="H10104" s="42">
        <v>687188.32559999998</v>
      </c>
      <c r="I10104" s="42">
        <v>2081.2885645178299</v>
      </c>
      <c r="J10104" s="42">
        <v>211829.353807971</v>
      </c>
      <c r="K10104" s="42">
        <v>213910.642372489</v>
      </c>
      <c r="N10104" s="43"/>
    </row>
    <row r="10105" spans="1:14" x14ac:dyDescent="0.3">
      <c r="A10105" s="10" t="s">
        <v>9</v>
      </c>
      <c r="B10105" s="10" t="s">
        <v>109</v>
      </c>
      <c r="C10105" s="10" t="s">
        <v>4779</v>
      </c>
      <c r="D10105" s="10" t="s">
        <v>7144</v>
      </c>
      <c r="E10105" s="11" t="s">
        <v>7145</v>
      </c>
      <c r="F10105" s="10" t="s">
        <v>4731</v>
      </c>
      <c r="G10105" s="11" t="s">
        <v>4732</v>
      </c>
      <c r="H10105" s="42">
        <v>0</v>
      </c>
      <c r="I10105" s="42">
        <v>0</v>
      </c>
      <c r="J10105" s="42">
        <v>0</v>
      </c>
      <c r="K10105" s="42">
        <v>0</v>
      </c>
      <c r="N10105" s="43"/>
    </row>
    <row r="10106" spans="1:14" x14ac:dyDescent="0.3">
      <c r="A10106" s="10" t="s">
        <v>9</v>
      </c>
      <c r="B10106" s="10" t="s">
        <v>109</v>
      </c>
      <c r="C10106" s="10" t="s">
        <v>4779</v>
      </c>
      <c r="D10106" s="10" t="s">
        <v>7144</v>
      </c>
      <c r="E10106" s="11" t="s">
        <v>7145</v>
      </c>
      <c r="F10106" s="10" t="s">
        <v>4786</v>
      </c>
      <c r="G10106" s="11" t="s">
        <v>4787</v>
      </c>
      <c r="H10106" s="42">
        <v>99595.536999999997</v>
      </c>
      <c r="I10106" s="42">
        <v>301.64518876853498</v>
      </c>
      <c r="J10106" s="42">
        <v>30700.839136607399</v>
      </c>
      <c r="K10106" s="42">
        <v>31002.484325376001</v>
      </c>
      <c r="N10106" s="43"/>
    </row>
    <row r="10107" spans="1:14" x14ac:dyDescent="0.3">
      <c r="A10107" s="10" t="s">
        <v>9</v>
      </c>
      <c r="B10107" s="10" t="s">
        <v>109</v>
      </c>
      <c r="C10107" s="10" t="s">
        <v>4779</v>
      </c>
      <c r="D10107" s="10" t="s">
        <v>7144</v>
      </c>
      <c r="E10107" s="11" t="s">
        <v>7145</v>
      </c>
      <c r="F10107" s="10" t="s">
        <v>4748</v>
      </c>
      <c r="G10107" s="11" t="s">
        <v>4749</v>
      </c>
      <c r="H10107" s="42">
        <v>0</v>
      </c>
      <c r="I10107" s="42">
        <v>0</v>
      </c>
      <c r="J10107" s="42">
        <v>0</v>
      </c>
      <c r="K10107" s="42">
        <v>0</v>
      </c>
      <c r="N10107" s="43"/>
    </row>
    <row r="10108" spans="1:14" x14ac:dyDescent="0.3">
      <c r="A10108" s="10" t="s">
        <v>9</v>
      </c>
      <c r="B10108" s="10" t="s">
        <v>109</v>
      </c>
      <c r="C10108" s="10" t="s">
        <v>4779</v>
      </c>
      <c r="D10108" s="10" t="s">
        <v>7144</v>
      </c>
      <c r="E10108" s="11" t="s">
        <v>7145</v>
      </c>
      <c r="F10108" s="10" t="s">
        <v>4794</v>
      </c>
      <c r="G10108" s="11" t="s">
        <v>4795</v>
      </c>
      <c r="H10108" s="42">
        <v>8226.5496000000003</v>
      </c>
      <c r="I10108" s="42">
        <v>24.915766116310898</v>
      </c>
      <c r="J10108" s="42">
        <v>2535.8764402145298</v>
      </c>
      <c r="K10108" s="42">
        <v>2560.7922063308401</v>
      </c>
      <c r="N10108" s="43"/>
    </row>
    <row r="10109" spans="1:14" x14ac:dyDescent="0.3">
      <c r="A10109" s="10" t="s">
        <v>9</v>
      </c>
      <c r="B10109" s="10" t="s">
        <v>109</v>
      </c>
      <c r="C10109" s="10" t="s">
        <v>4779</v>
      </c>
      <c r="D10109" s="10" t="s">
        <v>7144</v>
      </c>
      <c r="E10109" s="11" t="s">
        <v>7145</v>
      </c>
      <c r="F10109" s="10" t="s">
        <v>4788</v>
      </c>
      <c r="G10109" s="11" t="s">
        <v>4789</v>
      </c>
      <c r="H10109" s="42">
        <v>0</v>
      </c>
      <c r="I10109" s="42">
        <v>0</v>
      </c>
      <c r="J10109" s="42">
        <v>0</v>
      </c>
      <c r="K10109" s="42">
        <v>0</v>
      </c>
      <c r="N10109" s="43"/>
    </row>
    <row r="10110" spans="1:14" x14ac:dyDescent="0.3">
      <c r="A10110" s="10" t="s">
        <v>9</v>
      </c>
      <c r="B10110" s="10" t="s">
        <v>109</v>
      </c>
      <c r="C10110" s="10" t="s">
        <v>4779</v>
      </c>
      <c r="D10110" s="10" t="s">
        <v>7144</v>
      </c>
      <c r="E10110" s="11" t="s">
        <v>7145</v>
      </c>
      <c r="F10110" s="10" t="s">
        <v>4741</v>
      </c>
      <c r="G10110" s="11" t="s">
        <v>4742</v>
      </c>
      <c r="H10110" s="42">
        <v>12402.463100000001</v>
      </c>
      <c r="I10110" s="42">
        <v>37.563363129666598</v>
      </c>
      <c r="J10110" s="42">
        <v>3823.1233641813001</v>
      </c>
      <c r="K10110" s="42">
        <v>3860.6867273109701</v>
      </c>
      <c r="N10110" s="43"/>
    </row>
    <row r="10111" spans="1:14" x14ac:dyDescent="0.3">
      <c r="A10111" s="10" t="s">
        <v>9</v>
      </c>
      <c r="B10111" s="10" t="s">
        <v>109</v>
      </c>
      <c r="C10111" s="10" t="s">
        <v>4779</v>
      </c>
      <c r="D10111" s="10" t="s">
        <v>7146</v>
      </c>
      <c r="E10111" s="11" t="s">
        <v>7147</v>
      </c>
      <c r="F10111" s="10" t="s">
        <v>13</v>
      </c>
      <c r="G10111" s="11" t="s">
        <v>415</v>
      </c>
      <c r="H10111" s="42">
        <v>0</v>
      </c>
      <c r="I10111" s="42">
        <v>0</v>
      </c>
      <c r="J10111" s="42">
        <v>0</v>
      </c>
      <c r="K10111" s="42">
        <v>0</v>
      </c>
      <c r="N10111" s="43"/>
    </row>
    <row r="10112" spans="1:14" x14ac:dyDescent="0.3">
      <c r="A10112" s="10" t="s">
        <v>9</v>
      </c>
      <c r="B10112" s="10" t="s">
        <v>109</v>
      </c>
      <c r="C10112" s="10" t="s">
        <v>4779</v>
      </c>
      <c r="D10112" s="10" t="s">
        <v>7146</v>
      </c>
      <c r="E10112" s="11" t="s">
        <v>7147</v>
      </c>
      <c r="F10112" s="10" t="s">
        <v>416</v>
      </c>
      <c r="G10112" s="11" t="s">
        <v>417</v>
      </c>
      <c r="H10112" s="42">
        <v>56949.017099999997</v>
      </c>
      <c r="I10112" s="42">
        <v>28.705096300401799</v>
      </c>
      <c r="J10112" s="42">
        <v>9459.5998337259207</v>
      </c>
      <c r="K10112" s="42">
        <v>9488.3049300263301</v>
      </c>
      <c r="N10112" s="43"/>
    </row>
    <row r="10113" spans="1:14" x14ac:dyDescent="0.3">
      <c r="A10113" s="10" t="s">
        <v>9</v>
      </c>
      <c r="B10113" s="10" t="s">
        <v>109</v>
      </c>
      <c r="C10113" s="10" t="s">
        <v>4779</v>
      </c>
      <c r="D10113" s="10" t="s">
        <v>7146</v>
      </c>
      <c r="E10113" s="11" t="s">
        <v>7147</v>
      </c>
      <c r="F10113" s="10" t="s">
        <v>4731</v>
      </c>
      <c r="G10113" s="11" t="s">
        <v>4732</v>
      </c>
      <c r="H10113" s="42">
        <v>0</v>
      </c>
      <c r="I10113" s="42">
        <v>0</v>
      </c>
      <c r="J10113" s="42">
        <v>0</v>
      </c>
      <c r="K10113" s="42">
        <v>0</v>
      </c>
      <c r="N10113" s="43"/>
    </row>
    <row r="10114" spans="1:14" x14ac:dyDescent="0.3">
      <c r="A10114" s="10" t="s">
        <v>9</v>
      </c>
      <c r="B10114" s="10" t="s">
        <v>109</v>
      </c>
      <c r="C10114" s="10" t="s">
        <v>4779</v>
      </c>
      <c r="D10114" s="10" t="s">
        <v>7146</v>
      </c>
      <c r="E10114" s="11" t="s">
        <v>7147</v>
      </c>
      <c r="F10114" s="10" t="s">
        <v>4786</v>
      </c>
      <c r="G10114" s="11" t="s">
        <v>4787</v>
      </c>
      <c r="H10114" s="42">
        <v>46558.392899999999</v>
      </c>
      <c r="I10114" s="42">
        <v>23.467712345850099</v>
      </c>
      <c r="J10114" s="42">
        <v>7733.6499930719101</v>
      </c>
      <c r="K10114" s="42">
        <v>7757.1177054177597</v>
      </c>
      <c r="N10114" s="43"/>
    </row>
    <row r="10115" spans="1:14" x14ac:dyDescent="0.3">
      <c r="A10115" s="10" t="s">
        <v>9</v>
      </c>
      <c r="B10115" s="10" t="s">
        <v>109</v>
      </c>
      <c r="C10115" s="10" t="s">
        <v>4779</v>
      </c>
      <c r="D10115" s="10" t="s">
        <v>7146</v>
      </c>
      <c r="E10115" s="11" t="s">
        <v>7147</v>
      </c>
      <c r="F10115" s="10" t="s">
        <v>4788</v>
      </c>
      <c r="G10115" s="11" t="s">
        <v>4789</v>
      </c>
      <c r="H10115" s="42">
        <v>0</v>
      </c>
      <c r="I10115" s="42">
        <v>0</v>
      </c>
      <c r="J10115" s="42">
        <v>0</v>
      </c>
      <c r="K10115" s="42">
        <v>0</v>
      </c>
      <c r="N10115" s="43"/>
    </row>
    <row r="10116" spans="1:14" x14ac:dyDescent="0.3">
      <c r="A10116" s="10" t="s">
        <v>9</v>
      </c>
      <c r="B10116" s="10" t="s">
        <v>109</v>
      </c>
      <c r="C10116" s="10" t="s">
        <v>4779</v>
      </c>
      <c r="D10116" s="10" t="s">
        <v>7146</v>
      </c>
      <c r="E10116" s="11" t="s">
        <v>7147</v>
      </c>
      <c r="F10116" s="10" t="s">
        <v>4741</v>
      </c>
      <c r="G10116" s="11" t="s">
        <v>4742</v>
      </c>
      <c r="H10116" s="42">
        <v>2560.9214999999999</v>
      </c>
      <c r="I10116" s="42">
        <v>1.2908299847582101</v>
      </c>
      <c r="J10116" s="42">
        <v>425.38561729250398</v>
      </c>
      <c r="K10116" s="42">
        <v>426.67644727726201</v>
      </c>
      <c r="N10116" s="43"/>
    </row>
    <row r="10117" spans="1:14" x14ac:dyDescent="0.3">
      <c r="A10117" s="10" t="s">
        <v>9</v>
      </c>
      <c r="B10117" s="10" t="s">
        <v>109</v>
      </c>
      <c r="C10117" s="10" t="s">
        <v>11</v>
      </c>
      <c r="D10117" s="10" t="s">
        <v>108</v>
      </c>
      <c r="E10117" s="11" t="s">
        <v>506</v>
      </c>
      <c r="F10117" s="10" t="s">
        <v>13</v>
      </c>
      <c r="G10117" s="11" t="s">
        <v>415</v>
      </c>
      <c r="H10117" s="42">
        <v>0</v>
      </c>
      <c r="I10117" s="42">
        <v>0</v>
      </c>
      <c r="J10117" s="42">
        <v>0</v>
      </c>
      <c r="K10117" s="42">
        <v>0</v>
      </c>
      <c r="N10117" s="43"/>
    </row>
    <row r="10118" spans="1:14" x14ac:dyDescent="0.3">
      <c r="A10118" s="10" t="s">
        <v>9</v>
      </c>
      <c r="B10118" s="10" t="s">
        <v>109</v>
      </c>
      <c r="C10118" s="10" t="s">
        <v>11</v>
      </c>
      <c r="D10118" s="10" t="s">
        <v>108</v>
      </c>
      <c r="E10118" s="11" t="s">
        <v>506</v>
      </c>
      <c r="F10118" s="10" t="s">
        <v>15</v>
      </c>
      <c r="G10118" s="11" t="s">
        <v>418</v>
      </c>
      <c r="H10118" s="42">
        <v>1675622.3692999999</v>
      </c>
      <c r="I10118" s="42">
        <v>1965.9945397936899</v>
      </c>
      <c r="J10118" s="42">
        <v>0</v>
      </c>
      <c r="K10118" s="42">
        <v>1965.9945397936899</v>
      </c>
      <c r="N10118" s="43"/>
    </row>
    <row r="10119" spans="1:14" x14ac:dyDescent="0.3">
      <c r="A10119" s="10" t="s">
        <v>9</v>
      </c>
      <c r="B10119" s="10" t="s">
        <v>109</v>
      </c>
      <c r="C10119" s="10" t="s">
        <v>11</v>
      </c>
      <c r="D10119" s="10" t="s">
        <v>108</v>
      </c>
      <c r="E10119" s="11" t="s">
        <v>506</v>
      </c>
      <c r="F10119" s="10" t="s">
        <v>16</v>
      </c>
      <c r="G10119" s="11" t="s">
        <v>426</v>
      </c>
      <c r="H10119" s="42">
        <v>123223.46950000001</v>
      </c>
      <c r="I10119" s="42">
        <v>144.57712703680099</v>
      </c>
      <c r="J10119" s="42">
        <v>0</v>
      </c>
      <c r="K10119" s="42">
        <v>144.57712703680099</v>
      </c>
      <c r="N10119" s="43"/>
    </row>
    <row r="10120" spans="1:14" x14ac:dyDescent="0.3">
      <c r="A10120" s="10" t="s">
        <v>9</v>
      </c>
      <c r="B10120" s="10" t="s">
        <v>109</v>
      </c>
      <c r="C10120" s="10" t="s">
        <v>11</v>
      </c>
      <c r="D10120" s="10" t="s">
        <v>108</v>
      </c>
      <c r="E10120" s="11" t="s">
        <v>506</v>
      </c>
      <c r="F10120" s="10" t="s">
        <v>17</v>
      </c>
      <c r="G10120" s="11" t="s">
        <v>4798</v>
      </c>
      <c r="H10120" s="42">
        <v>0</v>
      </c>
      <c r="I10120" s="42">
        <v>0</v>
      </c>
      <c r="J10120" s="42">
        <v>0</v>
      </c>
      <c r="K10120" s="42">
        <v>0</v>
      </c>
      <c r="N10120" s="43"/>
    </row>
    <row r="10121" spans="1:14" x14ac:dyDescent="0.3">
      <c r="A10121" s="10" t="s">
        <v>9</v>
      </c>
      <c r="B10121" s="10" t="s">
        <v>109</v>
      </c>
      <c r="C10121" s="10" t="s">
        <v>11</v>
      </c>
      <c r="D10121" s="10" t="s">
        <v>108</v>
      </c>
      <c r="E10121" s="11" t="s">
        <v>506</v>
      </c>
      <c r="F10121" s="10" t="s">
        <v>18</v>
      </c>
      <c r="G10121" s="11" t="s">
        <v>4799</v>
      </c>
      <c r="H10121" s="42">
        <v>2333296.0186000001</v>
      </c>
      <c r="I10121" s="42">
        <v>2737.6378571161999</v>
      </c>
      <c r="J10121" s="42">
        <v>168965.894990734</v>
      </c>
      <c r="K10121" s="42">
        <v>171703.53284785099</v>
      </c>
      <c r="N10121" s="43"/>
    </row>
    <row r="10122" spans="1:14" x14ac:dyDescent="0.3">
      <c r="A10122" s="10" t="s">
        <v>9</v>
      </c>
      <c r="B10122" s="10" t="s">
        <v>109</v>
      </c>
      <c r="C10122" s="10" t="s">
        <v>4800</v>
      </c>
      <c r="D10122" s="10" t="s">
        <v>7148</v>
      </c>
      <c r="E10122" s="11" t="s">
        <v>7149</v>
      </c>
      <c r="F10122" s="10" t="s">
        <v>416</v>
      </c>
      <c r="G10122" s="11" t="s">
        <v>417</v>
      </c>
      <c r="H10122" s="42">
        <v>357384.1973</v>
      </c>
      <c r="I10122" s="42">
        <v>419.31606639119201</v>
      </c>
      <c r="J10122" s="42">
        <v>19741.008806962898</v>
      </c>
      <c r="K10122" s="42">
        <v>20160.3248733541</v>
      </c>
      <c r="N10122" s="43"/>
    </row>
    <row r="10123" spans="1:14" x14ac:dyDescent="0.3">
      <c r="A10123" s="10" t="s">
        <v>9</v>
      </c>
      <c r="B10123" s="10" t="s">
        <v>109</v>
      </c>
      <c r="C10123" s="10" t="s">
        <v>4800</v>
      </c>
      <c r="D10123" s="10" t="s">
        <v>7148</v>
      </c>
      <c r="E10123" s="11" t="s">
        <v>7149</v>
      </c>
      <c r="F10123" s="10" t="s">
        <v>15</v>
      </c>
      <c r="G10123" s="11" t="s">
        <v>418</v>
      </c>
      <c r="H10123" s="42">
        <v>125391.6244</v>
      </c>
      <c r="I10123" s="42">
        <v>147.12100610489799</v>
      </c>
      <c r="J10123" s="42">
        <v>0</v>
      </c>
      <c r="K10123" s="42">
        <v>147.12100610489799</v>
      </c>
      <c r="N10123" s="43"/>
    </row>
    <row r="10124" spans="1:14" x14ac:dyDescent="0.3">
      <c r="A10124" s="10" t="s">
        <v>9</v>
      </c>
      <c r="B10124" s="10" t="s">
        <v>109</v>
      </c>
      <c r="C10124" s="10" t="s">
        <v>4806</v>
      </c>
      <c r="D10124" s="10" t="s">
        <v>7150</v>
      </c>
      <c r="E10124" s="11" t="s">
        <v>7151</v>
      </c>
      <c r="F10124" s="10" t="s">
        <v>4809</v>
      </c>
      <c r="G10124" s="11" t="s">
        <v>4810</v>
      </c>
      <c r="H10124" s="42">
        <v>0</v>
      </c>
      <c r="I10124" s="42">
        <v>0</v>
      </c>
      <c r="J10124" s="42">
        <v>0</v>
      </c>
      <c r="K10124" s="42">
        <v>0</v>
      </c>
      <c r="N10124" s="43"/>
    </row>
    <row r="10125" spans="1:14" x14ac:dyDescent="0.3">
      <c r="A10125" s="10" t="s">
        <v>9</v>
      </c>
      <c r="B10125" s="10" t="s">
        <v>382</v>
      </c>
      <c r="C10125" s="10" t="s">
        <v>4722</v>
      </c>
      <c r="D10125" s="10" t="s">
        <v>4723</v>
      </c>
      <c r="E10125" s="11" t="s">
        <v>7152</v>
      </c>
      <c r="F10125" s="10" t="s">
        <v>13</v>
      </c>
      <c r="G10125" s="11" t="s">
        <v>415</v>
      </c>
      <c r="H10125" s="42">
        <v>0</v>
      </c>
      <c r="I10125" s="42">
        <v>0</v>
      </c>
      <c r="J10125" s="42">
        <v>0</v>
      </c>
      <c r="K10125" s="42">
        <v>0</v>
      </c>
      <c r="N10125" s="43"/>
    </row>
    <row r="10126" spans="1:14" x14ac:dyDescent="0.3">
      <c r="A10126" s="10" t="s">
        <v>9</v>
      </c>
      <c r="B10126" s="10" t="s">
        <v>382</v>
      </c>
      <c r="C10126" s="10" t="s">
        <v>4722</v>
      </c>
      <c r="D10126" s="10" t="s">
        <v>4723</v>
      </c>
      <c r="E10126" s="11" t="s">
        <v>7152</v>
      </c>
      <c r="F10126" s="10" t="s">
        <v>416</v>
      </c>
      <c r="G10126" s="11" t="s">
        <v>417</v>
      </c>
      <c r="H10126" s="42">
        <v>46411227.993900001</v>
      </c>
      <c r="I10126" s="42">
        <v>71524.459712972195</v>
      </c>
      <c r="J10126" s="42">
        <v>7131766.0854607699</v>
      </c>
      <c r="K10126" s="42">
        <v>7203290.54517374</v>
      </c>
      <c r="N10126" s="43"/>
    </row>
    <row r="10127" spans="1:14" x14ac:dyDescent="0.3">
      <c r="A10127" s="10" t="s">
        <v>9</v>
      </c>
      <c r="B10127" s="10" t="s">
        <v>382</v>
      </c>
      <c r="C10127" s="10" t="s">
        <v>4722</v>
      </c>
      <c r="D10127" s="10" t="s">
        <v>4723</v>
      </c>
      <c r="E10127" s="11" t="s">
        <v>7152</v>
      </c>
      <c r="F10127" s="10" t="s">
        <v>4725</v>
      </c>
      <c r="G10127" s="11" t="s">
        <v>4726</v>
      </c>
      <c r="H10127" s="42">
        <v>638171.91709999996</v>
      </c>
      <c r="I10127" s="42">
        <v>983.48833996380597</v>
      </c>
      <c r="J10127" s="42">
        <v>98064.477754144798</v>
      </c>
      <c r="K10127" s="42">
        <v>99047.966094108604</v>
      </c>
      <c r="N10127" s="43"/>
    </row>
    <row r="10128" spans="1:14" x14ac:dyDescent="0.3">
      <c r="A10128" s="10" t="s">
        <v>9</v>
      </c>
      <c r="B10128" s="10" t="s">
        <v>382</v>
      </c>
      <c r="C10128" s="10" t="s">
        <v>4722</v>
      </c>
      <c r="D10128" s="10" t="s">
        <v>4723</v>
      </c>
      <c r="E10128" s="11" t="s">
        <v>7152</v>
      </c>
      <c r="F10128" s="10" t="s">
        <v>4729</v>
      </c>
      <c r="G10128" s="11" t="s">
        <v>4730</v>
      </c>
      <c r="H10128" s="42">
        <v>0</v>
      </c>
      <c r="I10128" s="42">
        <v>0</v>
      </c>
      <c r="J10128" s="42">
        <v>0</v>
      </c>
      <c r="K10128" s="42">
        <v>0</v>
      </c>
      <c r="N10128" s="43"/>
    </row>
    <row r="10129" spans="1:14" x14ac:dyDescent="0.3">
      <c r="A10129" s="10" t="s">
        <v>9</v>
      </c>
      <c r="B10129" s="10" t="s">
        <v>382</v>
      </c>
      <c r="C10129" s="10" t="s">
        <v>4722</v>
      </c>
      <c r="D10129" s="10" t="s">
        <v>4723</v>
      </c>
      <c r="E10129" s="11" t="s">
        <v>7152</v>
      </c>
      <c r="F10129" s="10" t="s">
        <v>4731</v>
      </c>
      <c r="G10129" s="11" t="s">
        <v>4732</v>
      </c>
      <c r="H10129" s="42">
        <v>0</v>
      </c>
      <c r="I10129" s="42">
        <v>0</v>
      </c>
      <c r="J10129" s="42">
        <v>0</v>
      </c>
      <c r="K10129" s="42">
        <v>0</v>
      </c>
      <c r="N10129" s="43"/>
    </row>
    <row r="10130" spans="1:14" x14ac:dyDescent="0.3">
      <c r="A10130" s="10" t="s">
        <v>9</v>
      </c>
      <c r="B10130" s="10" t="s">
        <v>382</v>
      </c>
      <c r="C10130" s="10" t="s">
        <v>4722</v>
      </c>
      <c r="D10130" s="10" t="s">
        <v>4723</v>
      </c>
      <c r="E10130" s="11" t="s">
        <v>7152</v>
      </c>
      <c r="F10130" s="10" t="s">
        <v>4733</v>
      </c>
      <c r="G10130" s="11" t="s">
        <v>4734</v>
      </c>
      <c r="H10130" s="42">
        <v>1858412.7256</v>
      </c>
      <c r="I10130" s="42">
        <v>2864.0045064880101</v>
      </c>
      <c r="J10130" s="42">
        <v>285572.38027305901</v>
      </c>
      <c r="K10130" s="42">
        <v>288436.38477954699</v>
      </c>
      <c r="N10130" s="43"/>
    </row>
    <row r="10131" spans="1:14" x14ac:dyDescent="0.3">
      <c r="A10131" s="10" t="s">
        <v>9</v>
      </c>
      <c r="B10131" s="10" t="s">
        <v>382</v>
      </c>
      <c r="C10131" s="10" t="s">
        <v>4722</v>
      </c>
      <c r="D10131" s="10" t="s">
        <v>4723</v>
      </c>
      <c r="E10131" s="11" t="s">
        <v>7152</v>
      </c>
      <c r="F10131" s="10" t="s">
        <v>4735</v>
      </c>
      <c r="G10131" s="11" t="s">
        <v>4736</v>
      </c>
      <c r="H10131" s="42">
        <v>2770086.8933000001</v>
      </c>
      <c r="I10131" s="42">
        <v>4268.9878492934404</v>
      </c>
      <c r="J10131" s="42">
        <v>425664.49135040899</v>
      </c>
      <c r="K10131" s="42">
        <v>429933.47919970198</v>
      </c>
      <c r="N10131" s="43"/>
    </row>
    <row r="10132" spans="1:14" x14ac:dyDescent="0.3">
      <c r="A10132" s="10" t="s">
        <v>9</v>
      </c>
      <c r="B10132" s="10" t="s">
        <v>382</v>
      </c>
      <c r="C10132" s="10" t="s">
        <v>4722</v>
      </c>
      <c r="D10132" s="10" t="s">
        <v>4723</v>
      </c>
      <c r="E10132" s="11" t="s">
        <v>7152</v>
      </c>
      <c r="F10132" s="10" t="s">
        <v>5317</v>
      </c>
      <c r="G10132" s="11" t="s">
        <v>7153</v>
      </c>
      <c r="H10132" s="42">
        <v>88988.388600000006</v>
      </c>
      <c r="I10132" s="42">
        <v>142.68591959423799</v>
      </c>
      <c r="J10132" s="42">
        <v>3069.07168035514</v>
      </c>
      <c r="K10132" s="42">
        <v>3211.7575999493802</v>
      </c>
      <c r="N10132" s="43"/>
    </row>
    <row r="10133" spans="1:14" x14ac:dyDescent="0.3">
      <c r="A10133" s="10" t="s">
        <v>9</v>
      </c>
      <c r="B10133" s="10" t="s">
        <v>382</v>
      </c>
      <c r="C10133" s="10" t="s">
        <v>4722</v>
      </c>
      <c r="D10133" s="10" t="s">
        <v>4723</v>
      </c>
      <c r="E10133" s="11" t="s">
        <v>7152</v>
      </c>
      <c r="F10133" s="10" t="s">
        <v>5025</v>
      </c>
      <c r="G10133" s="11" t="s">
        <v>5026</v>
      </c>
      <c r="H10133" s="42">
        <v>2103863.463</v>
      </c>
      <c r="I10133" s="42">
        <v>3242.2692526279302</v>
      </c>
      <c r="J10133" s="42">
        <v>0</v>
      </c>
      <c r="K10133" s="42">
        <v>3242.2692526279302</v>
      </c>
      <c r="N10133" s="43"/>
    </row>
    <row r="10134" spans="1:14" x14ac:dyDescent="0.3">
      <c r="A10134" s="10" t="s">
        <v>9</v>
      </c>
      <c r="B10134" s="10" t="s">
        <v>382</v>
      </c>
      <c r="C10134" s="10" t="s">
        <v>4722</v>
      </c>
      <c r="D10134" s="10" t="s">
        <v>4723</v>
      </c>
      <c r="E10134" s="11" t="s">
        <v>7152</v>
      </c>
      <c r="F10134" s="10" t="s">
        <v>4741</v>
      </c>
      <c r="G10134" s="11" t="s">
        <v>4742</v>
      </c>
      <c r="H10134" s="42">
        <v>1199202.1738</v>
      </c>
      <c r="I10134" s="42">
        <v>1848.09347399792</v>
      </c>
      <c r="J10134" s="42">
        <v>184275.00764789799</v>
      </c>
      <c r="K10134" s="42">
        <v>186123.101121896</v>
      </c>
      <c r="N10134" s="43"/>
    </row>
    <row r="10135" spans="1:14" x14ac:dyDescent="0.3">
      <c r="A10135" s="10" t="s">
        <v>9</v>
      </c>
      <c r="B10135" s="10" t="s">
        <v>382</v>
      </c>
      <c r="C10135" s="10" t="s">
        <v>4743</v>
      </c>
      <c r="D10135" s="10" t="s">
        <v>4744</v>
      </c>
      <c r="E10135" s="11" t="s">
        <v>7154</v>
      </c>
      <c r="F10135" s="10" t="s">
        <v>416</v>
      </c>
      <c r="G10135" s="11" t="s">
        <v>417</v>
      </c>
      <c r="H10135" s="42">
        <v>12343.5044</v>
      </c>
      <c r="I10135" s="42">
        <v>29.855599875326298</v>
      </c>
      <c r="J10135" s="42">
        <v>722.87976651929205</v>
      </c>
      <c r="K10135" s="42">
        <v>752.73536639461804</v>
      </c>
      <c r="N10135" s="43"/>
    </row>
    <row r="10136" spans="1:14" x14ac:dyDescent="0.3">
      <c r="A10136" s="10" t="s">
        <v>9</v>
      </c>
      <c r="B10136" s="10" t="s">
        <v>382</v>
      </c>
      <c r="C10136" s="10" t="s">
        <v>4743</v>
      </c>
      <c r="D10136" s="10" t="s">
        <v>4744</v>
      </c>
      <c r="E10136" s="11" t="s">
        <v>7154</v>
      </c>
      <c r="F10136" s="10" t="s">
        <v>4746</v>
      </c>
      <c r="G10136" s="11" t="s">
        <v>4747</v>
      </c>
      <c r="H10136" s="42">
        <v>6981.1621999999998</v>
      </c>
      <c r="I10136" s="42">
        <v>16.885544191782898</v>
      </c>
      <c r="J10136" s="42">
        <v>408.84183516255001</v>
      </c>
      <c r="K10136" s="42">
        <v>425.72737935433298</v>
      </c>
      <c r="N10136" s="43"/>
    </row>
    <row r="10137" spans="1:14" x14ac:dyDescent="0.3">
      <c r="A10137" s="10" t="s">
        <v>9</v>
      </c>
      <c r="B10137" s="10" t="s">
        <v>382</v>
      </c>
      <c r="C10137" s="10" t="s">
        <v>4743</v>
      </c>
      <c r="D10137" s="10" t="s">
        <v>4750</v>
      </c>
      <c r="E10137" s="11" t="s">
        <v>4947</v>
      </c>
      <c r="F10137" s="10" t="s">
        <v>416</v>
      </c>
      <c r="G10137" s="11" t="s">
        <v>417</v>
      </c>
      <c r="H10137" s="42">
        <v>272374.48670000001</v>
      </c>
      <c r="I10137" s="42">
        <v>428.62389395152798</v>
      </c>
      <c r="J10137" s="42">
        <v>23411.5479963986</v>
      </c>
      <c r="K10137" s="42">
        <v>23840.171890350201</v>
      </c>
      <c r="N10137" s="43"/>
    </row>
    <row r="10138" spans="1:14" x14ac:dyDescent="0.3">
      <c r="A10138" s="10" t="s">
        <v>9</v>
      </c>
      <c r="B10138" s="10" t="s">
        <v>382</v>
      </c>
      <c r="C10138" s="10" t="s">
        <v>4743</v>
      </c>
      <c r="D10138" s="10" t="s">
        <v>4750</v>
      </c>
      <c r="E10138" s="11" t="s">
        <v>4947</v>
      </c>
      <c r="F10138" s="10" t="s">
        <v>4746</v>
      </c>
      <c r="G10138" s="11" t="s">
        <v>4747</v>
      </c>
      <c r="H10138" s="42">
        <v>248086.31589999999</v>
      </c>
      <c r="I10138" s="42">
        <v>390.40265500043603</v>
      </c>
      <c r="J10138" s="42">
        <v>21323.8940349363</v>
      </c>
      <c r="K10138" s="42">
        <v>21714.2966899368</v>
      </c>
      <c r="N10138" s="43"/>
    </row>
    <row r="10139" spans="1:14" x14ac:dyDescent="0.3">
      <c r="A10139" s="10" t="s">
        <v>9</v>
      </c>
      <c r="B10139" s="10" t="s">
        <v>382</v>
      </c>
      <c r="C10139" s="10" t="s">
        <v>4743</v>
      </c>
      <c r="D10139" s="10" t="s">
        <v>4750</v>
      </c>
      <c r="E10139" s="11" t="s">
        <v>4947</v>
      </c>
      <c r="F10139" s="10" t="s">
        <v>4748</v>
      </c>
      <c r="G10139" s="11" t="s">
        <v>4749</v>
      </c>
      <c r="H10139" s="42">
        <v>345256.62939999998</v>
      </c>
      <c r="I10139" s="42">
        <v>508.27586238035002</v>
      </c>
      <c r="J10139" s="42">
        <v>6528.0691394658797</v>
      </c>
      <c r="K10139" s="42">
        <v>7036.3450018462299</v>
      </c>
      <c r="N10139" s="43"/>
    </row>
    <row r="10140" spans="1:14" x14ac:dyDescent="0.3">
      <c r="A10140" s="10" t="s">
        <v>9</v>
      </c>
      <c r="B10140" s="10" t="s">
        <v>382</v>
      </c>
      <c r="C10140" s="10" t="s">
        <v>4743</v>
      </c>
      <c r="D10140" s="10" t="s">
        <v>4750</v>
      </c>
      <c r="E10140" s="11" t="s">
        <v>4947</v>
      </c>
      <c r="F10140" s="10" t="s">
        <v>4760</v>
      </c>
      <c r="G10140" s="11" t="s">
        <v>4761</v>
      </c>
      <c r="H10140" s="42">
        <v>376952.32000000001</v>
      </c>
      <c r="I10140" s="42">
        <v>554.93725302510404</v>
      </c>
      <c r="J10140" s="42">
        <v>7127.3672899742196</v>
      </c>
      <c r="K10140" s="42">
        <v>7682.3045429993199</v>
      </c>
      <c r="N10140" s="43"/>
    </row>
    <row r="10141" spans="1:14" x14ac:dyDescent="0.3">
      <c r="A10141" s="10" t="s">
        <v>9</v>
      </c>
      <c r="B10141" s="10" t="s">
        <v>382</v>
      </c>
      <c r="C10141" s="10" t="s">
        <v>4743</v>
      </c>
      <c r="D10141" s="10" t="s">
        <v>4752</v>
      </c>
      <c r="E10141" s="11" t="s">
        <v>4918</v>
      </c>
      <c r="F10141" s="10" t="s">
        <v>13</v>
      </c>
      <c r="G10141" s="11" t="s">
        <v>415</v>
      </c>
      <c r="H10141" s="42">
        <v>0</v>
      </c>
      <c r="I10141" s="42">
        <v>0</v>
      </c>
      <c r="J10141" s="42">
        <v>0</v>
      </c>
      <c r="K10141" s="42">
        <v>0</v>
      </c>
      <c r="N10141" s="43"/>
    </row>
    <row r="10142" spans="1:14" x14ac:dyDescent="0.3">
      <c r="A10142" s="10" t="s">
        <v>9</v>
      </c>
      <c r="B10142" s="10" t="s">
        <v>382</v>
      </c>
      <c r="C10142" s="10" t="s">
        <v>4743</v>
      </c>
      <c r="D10142" s="10" t="s">
        <v>4752</v>
      </c>
      <c r="E10142" s="11" t="s">
        <v>4918</v>
      </c>
      <c r="F10142" s="10" t="s">
        <v>416</v>
      </c>
      <c r="G10142" s="11" t="s">
        <v>417</v>
      </c>
      <c r="H10142" s="42">
        <v>52812.385600000001</v>
      </c>
      <c r="I10142" s="42">
        <v>157.88719471947201</v>
      </c>
      <c r="J10142" s="42">
        <v>1367.8534640831101</v>
      </c>
      <c r="K10142" s="42">
        <v>1525.7406588025799</v>
      </c>
      <c r="N10142" s="43"/>
    </row>
    <row r="10143" spans="1:14" x14ac:dyDescent="0.3">
      <c r="A10143" s="10" t="s">
        <v>9</v>
      </c>
      <c r="B10143" s="10" t="s">
        <v>382</v>
      </c>
      <c r="C10143" s="10" t="s">
        <v>4743</v>
      </c>
      <c r="D10143" s="10" t="s">
        <v>4752</v>
      </c>
      <c r="E10143" s="11" t="s">
        <v>4918</v>
      </c>
      <c r="F10143" s="10" t="s">
        <v>4746</v>
      </c>
      <c r="G10143" s="11" t="s">
        <v>4747</v>
      </c>
      <c r="H10143" s="42">
        <v>14689.5378</v>
      </c>
      <c r="I10143" s="42">
        <v>43.915643564356401</v>
      </c>
      <c r="J10143" s="42">
        <v>380.46255292377998</v>
      </c>
      <c r="K10143" s="42">
        <v>424.37819648813598</v>
      </c>
      <c r="N10143" s="43"/>
    </row>
    <row r="10144" spans="1:14" x14ac:dyDescent="0.3">
      <c r="A10144" s="10" t="s">
        <v>9</v>
      </c>
      <c r="B10144" s="10" t="s">
        <v>382</v>
      </c>
      <c r="C10144" s="10" t="s">
        <v>4743</v>
      </c>
      <c r="D10144" s="10" t="s">
        <v>4752</v>
      </c>
      <c r="E10144" s="11" t="s">
        <v>4918</v>
      </c>
      <c r="F10144" s="10" t="s">
        <v>4748</v>
      </c>
      <c r="G10144" s="11" t="s">
        <v>4749</v>
      </c>
      <c r="H10144" s="42">
        <v>239213.80319999999</v>
      </c>
      <c r="I10144" s="42">
        <v>717.28884488448796</v>
      </c>
      <c r="J10144" s="42">
        <v>6161.0084489462797</v>
      </c>
      <c r="K10144" s="42">
        <v>6878.2972938307703</v>
      </c>
      <c r="N10144" s="43"/>
    </row>
    <row r="10145" spans="1:14" x14ac:dyDescent="0.3">
      <c r="A10145" s="10" t="s">
        <v>9</v>
      </c>
      <c r="B10145" s="10" t="s">
        <v>382</v>
      </c>
      <c r="C10145" s="10" t="s">
        <v>4743</v>
      </c>
      <c r="D10145" s="10" t="s">
        <v>4752</v>
      </c>
      <c r="E10145" s="11" t="s">
        <v>4918</v>
      </c>
      <c r="F10145" s="10" t="s">
        <v>4760</v>
      </c>
      <c r="G10145" s="11" t="s">
        <v>4761</v>
      </c>
      <c r="H10145" s="42">
        <v>116119.8199</v>
      </c>
      <c r="I10145" s="42">
        <v>348.18831683168298</v>
      </c>
      <c r="J10145" s="42">
        <v>2990.6936056838399</v>
      </c>
      <c r="K10145" s="42">
        <v>3338.8819225155198</v>
      </c>
      <c r="N10145" s="43"/>
    </row>
    <row r="10146" spans="1:14" x14ac:dyDescent="0.3">
      <c r="A10146" s="10" t="s">
        <v>9</v>
      </c>
      <c r="B10146" s="10" t="s">
        <v>382</v>
      </c>
      <c r="C10146" s="10" t="s">
        <v>4743</v>
      </c>
      <c r="D10146" s="10" t="s">
        <v>4756</v>
      </c>
      <c r="E10146" s="11" t="s">
        <v>4837</v>
      </c>
      <c r="F10146" s="10" t="s">
        <v>13</v>
      </c>
      <c r="G10146" s="11" t="s">
        <v>415</v>
      </c>
      <c r="H10146" s="42">
        <v>0</v>
      </c>
      <c r="I10146" s="42">
        <v>0</v>
      </c>
      <c r="J10146" s="42">
        <v>0</v>
      </c>
      <c r="K10146" s="42">
        <v>0</v>
      </c>
      <c r="N10146" s="43"/>
    </row>
    <row r="10147" spans="1:14" x14ac:dyDescent="0.3">
      <c r="A10147" s="10" t="s">
        <v>9</v>
      </c>
      <c r="B10147" s="10" t="s">
        <v>382</v>
      </c>
      <c r="C10147" s="10" t="s">
        <v>4743</v>
      </c>
      <c r="D10147" s="10" t="s">
        <v>4756</v>
      </c>
      <c r="E10147" s="11" t="s">
        <v>4837</v>
      </c>
      <c r="F10147" s="10" t="s">
        <v>416</v>
      </c>
      <c r="G10147" s="11" t="s">
        <v>417</v>
      </c>
      <c r="H10147" s="42">
        <v>111720.1347</v>
      </c>
      <c r="I10147" s="42">
        <v>213.008712563751</v>
      </c>
      <c r="J10147" s="42">
        <v>10339.698801275699</v>
      </c>
      <c r="K10147" s="42">
        <v>10552.707513839499</v>
      </c>
      <c r="N10147" s="43"/>
    </row>
    <row r="10148" spans="1:14" x14ac:dyDescent="0.3">
      <c r="A10148" s="10" t="s">
        <v>9</v>
      </c>
      <c r="B10148" s="10" t="s">
        <v>382</v>
      </c>
      <c r="C10148" s="10" t="s">
        <v>4743</v>
      </c>
      <c r="D10148" s="10" t="s">
        <v>4756</v>
      </c>
      <c r="E10148" s="11" t="s">
        <v>4837</v>
      </c>
      <c r="F10148" s="10" t="s">
        <v>4746</v>
      </c>
      <c r="G10148" s="11" t="s">
        <v>4747</v>
      </c>
      <c r="H10148" s="42">
        <v>133749.45699999999</v>
      </c>
      <c r="I10148" s="42">
        <v>255.010430534069</v>
      </c>
      <c r="J10148" s="42">
        <v>12378.512649414601</v>
      </c>
      <c r="K10148" s="42">
        <v>12633.5230799487</v>
      </c>
      <c r="N10148" s="43"/>
    </row>
    <row r="10149" spans="1:14" x14ac:dyDescent="0.3">
      <c r="A10149" s="10" t="s">
        <v>9</v>
      </c>
      <c r="B10149" s="10" t="s">
        <v>382</v>
      </c>
      <c r="C10149" s="10" t="s">
        <v>4743</v>
      </c>
      <c r="D10149" s="10" t="s">
        <v>4756</v>
      </c>
      <c r="E10149" s="11" t="s">
        <v>4837</v>
      </c>
      <c r="F10149" s="10" t="s">
        <v>4815</v>
      </c>
      <c r="G10149" s="11" t="s">
        <v>4816</v>
      </c>
      <c r="H10149" s="42">
        <v>38827.894</v>
      </c>
      <c r="I10149" s="42">
        <v>57.384059535051001</v>
      </c>
      <c r="J10149" s="42">
        <v>697.08194256102297</v>
      </c>
      <c r="K10149" s="42">
        <v>754.46600209607402</v>
      </c>
      <c r="N10149" s="43"/>
    </row>
    <row r="10150" spans="1:14" x14ac:dyDescent="0.3">
      <c r="A10150" s="10" t="s">
        <v>9</v>
      </c>
      <c r="B10150" s="10" t="s">
        <v>382</v>
      </c>
      <c r="C10150" s="10" t="s">
        <v>4743</v>
      </c>
      <c r="D10150" s="10" t="s">
        <v>4756</v>
      </c>
      <c r="E10150" s="11" t="s">
        <v>4837</v>
      </c>
      <c r="F10150" s="10" t="s">
        <v>4748</v>
      </c>
      <c r="G10150" s="11" t="s">
        <v>4749</v>
      </c>
      <c r="H10150" s="42">
        <v>165417.4662</v>
      </c>
      <c r="I10150" s="42">
        <v>244.47181527946401</v>
      </c>
      <c r="J10150" s="42">
        <v>2969.7600566640799</v>
      </c>
      <c r="K10150" s="42">
        <v>3214.2318719435498</v>
      </c>
      <c r="N10150" s="43"/>
    </row>
    <row r="10151" spans="1:14" x14ac:dyDescent="0.3">
      <c r="A10151" s="10" t="s">
        <v>9</v>
      </c>
      <c r="B10151" s="10" t="s">
        <v>382</v>
      </c>
      <c r="C10151" s="10" t="s">
        <v>4743</v>
      </c>
      <c r="D10151" s="10" t="s">
        <v>4756</v>
      </c>
      <c r="E10151" s="11" t="s">
        <v>4837</v>
      </c>
      <c r="F10151" s="10" t="s">
        <v>4760</v>
      </c>
      <c r="G10151" s="11" t="s">
        <v>4761</v>
      </c>
      <c r="H10151" s="42">
        <v>177119.0233</v>
      </c>
      <c r="I10151" s="42">
        <v>261.76564144071199</v>
      </c>
      <c r="J10151" s="42">
        <v>3179.8395462030198</v>
      </c>
      <c r="K10151" s="42">
        <v>3441.60518764373</v>
      </c>
      <c r="N10151" s="43"/>
    </row>
    <row r="10152" spans="1:14" x14ac:dyDescent="0.3">
      <c r="A10152" s="10" t="s">
        <v>9</v>
      </c>
      <c r="B10152" s="10" t="s">
        <v>382</v>
      </c>
      <c r="C10152" s="10" t="s">
        <v>4743</v>
      </c>
      <c r="D10152" s="10" t="s">
        <v>4758</v>
      </c>
      <c r="E10152" s="11" t="s">
        <v>7155</v>
      </c>
      <c r="F10152" s="10" t="s">
        <v>416</v>
      </c>
      <c r="G10152" s="11" t="s">
        <v>417</v>
      </c>
      <c r="H10152" s="42">
        <v>177357.0325</v>
      </c>
      <c r="I10152" s="42">
        <v>319.39519393626603</v>
      </c>
      <c r="J10152" s="42">
        <v>41412.514744751097</v>
      </c>
      <c r="K10152" s="42">
        <v>41731.909938687299</v>
      </c>
      <c r="N10152" s="43"/>
    </row>
    <row r="10153" spans="1:14" x14ac:dyDescent="0.3">
      <c r="A10153" s="10" t="s">
        <v>9</v>
      </c>
      <c r="B10153" s="10" t="s">
        <v>382</v>
      </c>
      <c r="C10153" s="10" t="s">
        <v>4743</v>
      </c>
      <c r="D10153" s="10" t="s">
        <v>4758</v>
      </c>
      <c r="E10153" s="11" t="s">
        <v>7155</v>
      </c>
      <c r="F10153" s="10" t="s">
        <v>4746</v>
      </c>
      <c r="G10153" s="11" t="s">
        <v>4747</v>
      </c>
      <c r="H10153" s="42">
        <v>246457.17490000001</v>
      </c>
      <c r="I10153" s="42">
        <v>443.83487988546</v>
      </c>
      <c r="J10153" s="42">
        <v>57547.2607491995</v>
      </c>
      <c r="K10153" s="42">
        <v>57991.095629085001</v>
      </c>
      <c r="N10153" s="43"/>
    </row>
    <row r="10154" spans="1:14" x14ac:dyDescent="0.3">
      <c r="A10154" s="10" t="s">
        <v>9</v>
      </c>
      <c r="B10154" s="10" t="s">
        <v>382</v>
      </c>
      <c r="C10154" s="10" t="s">
        <v>4743</v>
      </c>
      <c r="D10154" s="10" t="s">
        <v>4758</v>
      </c>
      <c r="E10154" s="11" t="s">
        <v>7155</v>
      </c>
      <c r="F10154" s="10" t="s">
        <v>4748</v>
      </c>
      <c r="G10154" s="11" t="s">
        <v>4749</v>
      </c>
      <c r="H10154" s="42">
        <v>160688.24600000001</v>
      </c>
      <c r="I10154" s="42">
        <v>568.05971775944397</v>
      </c>
      <c r="J10154" s="42">
        <v>2502.1887429450999</v>
      </c>
      <c r="K10154" s="42">
        <v>3070.2484607045399</v>
      </c>
      <c r="N10154" s="43"/>
    </row>
    <row r="10155" spans="1:14" x14ac:dyDescent="0.3">
      <c r="A10155" s="10" t="s">
        <v>9</v>
      </c>
      <c r="B10155" s="10" t="s">
        <v>382</v>
      </c>
      <c r="C10155" s="10" t="s">
        <v>4743</v>
      </c>
      <c r="D10155" s="10" t="s">
        <v>4758</v>
      </c>
      <c r="E10155" s="11" t="s">
        <v>7155</v>
      </c>
      <c r="F10155" s="10" t="s">
        <v>4760</v>
      </c>
      <c r="G10155" s="11" t="s">
        <v>4761</v>
      </c>
      <c r="H10155" s="42">
        <v>19494.0504</v>
      </c>
      <c r="I10155" s="42">
        <v>68.914715588362995</v>
      </c>
      <c r="J10155" s="42">
        <v>303.55545407901502</v>
      </c>
      <c r="K10155" s="42">
        <v>372.470169667378</v>
      </c>
      <c r="N10155" s="43"/>
    </row>
    <row r="10156" spans="1:14" x14ac:dyDescent="0.3">
      <c r="A10156" s="10" t="s">
        <v>9</v>
      </c>
      <c r="B10156" s="10" t="s">
        <v>382</v>
      </c>
      <c r="C10156" s="10" t="s">
        <v>4743</v>
      </c>
      <c r="D10156" s="10" t="s">
        <v>4762</v>
      </c>
      <c r="E10156" s="11" t="s">
        <v>7156</v>
      </c>
      <c r="F10156" s="10" t="s">
        <v>13</v>
      </c>
      <c r="G10156" s="11" t="s">
        <v>415</v>
      </c>
      <c r="H10156" s="42">
        <v>0</v>
      </c>
      <c r="I10156" s="42">
        <v>0</v>
      </c>
      <c r="J10156" s="42">
        <v>0</v>
      </c>
      <c r="K10156" s="42">
        <v>0</v>
      </c>
      <c r="N10156" s="43"/>
    </row>
    <row r="10157" spans="1:14" x14ac:dyDescent="0.3">
      <c r="A10157" s="10" t="s">
        <v>9</v>
      </c>
      <c r="B10157" s="10" t="s">
        <v>382</v>
      </c>
      <c r="C10157" s="10" t="s">
        <v>4743</v>
      </c>
      <c r="D10157" s="10" t="s">
        <v>4762</v>
      </c>
      <c r="E10157" s="11" t="s">
        <v>7156</v>
      </c>
      <c r="F10157" s="10" t="s">
        <v>416</v>
      </c>
      <c r="G10157" s="11" t="s">
        <v>417</v>
      </c>
      <c r="H10157" s="42">
        <v>241332.22870000001</v>
      </c>
      <c r="I10157" s="42">
        <v>123.117836609596</v>
      </c>
      <c r="J10157" s="42">
        <v>50529.096725978299</v>
      </c>
      <c r="K10157" s="42">
        <v>50652.214562587898</v>
      </c>
      <c r="N10157" s="43"/>
    </row>
    <row r="10158" spans="1:14" x14ac:dyDescent="0.3">
      <c r="A10158" s="10" t="s">
        <v>9</v>
      </c>
      <c r="B10158" s="10" t="s">
        <v>382</v>
      </c>
      <c r="C10158" s="10" t="s">
        <v>4743</v>
      </c>
      <c r="D10158" s="10" t="s">
        <v>4762</v>
      </c>
      <c r="E10158" s="11" t="s">
        <v>7156</v>
      </c>
      <c r="F10158" s="10" t="s">
        <v>4746</v>
      </c>
      <c r="G10158" s="11" t="s">
        <v>4747</v>
      </c>
      <c r="H10158" s="42">
        <v>1074382.8088</v>
      </c>
      <c r="I10158" s="42">
        <v>548.10618473895602</v>
      </c>
      <c r="J10158" s="42">
        <v>224949.61889724201</v>
      </c>
      <c r="K10158" s="42">
        <v>225497.72508198101</v>
      </c>
      <c r="N10158" s="43"/>
    </row>
    <row r="10159" spans="1:14" x14ac:dyDescent="0.3">
      <c r="A10159" s="10" t="s">
        <v>9</v>
      </c>
      <c r="B10159" s="10" t="s">
        <v>382</v>
      </c>
      <c r="C10159" s="10" t="s">
        <v>4743</v>
      </c>
      <c r="D10159" s="10" t="s">
        <v>4762</v>
      </c>
      <c r="E10159" s="11" t="s">
        <v>7156</v>
      </c>
      <c r="F10159" s="10" t="s">
        <v>4748</v>
      </c>
      <c r="G10159" s="11" t="s">
        <v>4749</v>
      </c>
      <c r="H10159" s="42">
        <v>26560.0291</v>
      </c>
      <c r="I10159" s="42" t="s">
        <v>414</v>
      </c>
      <c r="J10159" s="42">
        <v>188.01068431719199</v>
      </c>
      <c r="K10159" s="42">
        <v>188.01068431719199</v>
      </c>
      <c r="N10159" s="43"/>
    </row>
    <row r="10160" spans="1:14" x14ac:dyDescent="0.3">
      <c r="A10160" s="10" t="s">
        <v>9</v>
      </c>
      <c r="B10160" s="10" t="s">
        <v>382</v>
      </c>
      <c r="C10160" s="10" t="s">
        <v>4743</v>
      </c>
      <c r="D10160" s="10" t="s">
        <v>4766</v>
      </c>
      <c r="E10160" s="11" t="s">
        <v>6146</v>
      </c>
      <c r="F10160" s="10" t="s">
        <v>13</v>
      </c>
      <c r="G10160" s="11" t="s">
        <v>415</v>
      </c>
      <c r="H10160" s="42">
        <v>0</v>
      </c>
      <c r="I10160" s="42">
        <v>0</v>
      </c>
      <c r="J10160" s="42">
        <v>0</v>
      </c>
      <c r="K10160" s="42">
        <v>0</v>
      </c>
      <c r="N10160" s="43"/>
    </row>
    <row r="10161" spans="1:14" x14ac:dyDescent="0.3">
      <c r="A10161" s="10" t="s">
        <v>9</v>
      </c>
      <c r="B10161" s="10" t="s">
        <v>382</v>
      </c>
      <c r="C10161" s="10" t="s">
        <v>4743</v>
      </c>
      <c r="D10161" s="10" t="s">
        <v>4766</v>
      </c>
      <c r="E10161" s="11" t="s">
        <v>6146</v>
      </c>
      <c r="F10161" s="10" t="s">
        <v>416</v>
      </c>
      <c r="G10161" s="11" t="s">
        <v>417</v>
      </c>
      <c r="H10161" s="42">
        <v>113700.61169999999</v>
      </c>
      <c r="I10161" s="42">
        <v>95.905971387981296</v>
      </c>
      <c r="J10161" s="42">
        <v>9241.2520970773094</v>
      </c>
      <c r="K10161" s="42">
        <v>9337.1580684652909</v>
      </c>
      <c r="N10161" s="43"/>
    </row>
    <row r="10162" spans="1:14" x14ac:dyDescent="0.3">
      <c r="A10162" s="10" t="s">
        <v>9</v>
      </c>
      <c r="B10162" s="10" t="s">
        <v>382</v>
      </c>
      <c r="C10162" s="10" t="s">
        <v>4743</v>
      </c>
      <c r="D10162" s="10" t="s">
        <v>4766</v>
      </c>
      <c r="E10162" s="11" t="s">
        <v>6146</v>
      </c>
      <c r="F10162" s="10" t="s">
        <v>4746</v>
      </c>
      <c r="G10162" s="11" t="s">
        <v>4747</v>
      </c>
      <c r="H10162" s="42">
        <v>0</v>
      </c>
      <c r="I10162" s="42">
        <v>0</v>
      </c>
      <c r="J10162" s="42">
        <v>0</v>
      </c>
      <c r="K10162" s="42">
        <v>0</v>
      </c>
      <c r="N10162" s="43"/>
    </row>
    <row r="10163" spans="1:14" x14ac:dyDescent="0.3">
      <c r="A10163" s="10" t="s">
        <v>9</v>
      </c>
      <c r="B10163" s="10" t="s">
        <v>382</v>
      </c>
      <c r="C10163" s="10" t="s">
        <v>4743</v>
      </c>
      <c r="D10163" s="10" t="s">
        <v>4766</v>
      </c>
      <c r="E10163" s="11" t="s">
        <v>6146</v>
      </c>
      <c r="F10163" s="10" t="s">
        <v>4833</v>
      </c>
      <c r="G10163" s="11" t="s">
        <v>4834</v>
      </c>
      <c r="H10163" s="42">
        <v>158255.9179</v>
      </c>
      <c r="I10163" s="42">
        <v>113.40677712669201</v>
      </c>
      <c r="J10163" s="42">
        <v>0</v>
      </c>
      <c r="K10163" s="42">
        <v>113.40677712669201</v>
      </c>
      <c r="N10163" s="43"/>
    </row>
    <row r="10164" spans="1:14" x14ac:dyDescent="0.3">
      <c r="A10164" s="10" t="s">
        <v>9</v>
      </c>
      <c r="B10164" s="10" t="s">
        <v>382</v>
      </c>
      <c r="C10164" s="10" t="s">
        <v>4743</v>
      </c>
      <c r="D10164" s="10" t="s">
        <v>4766</v>
      </c>
      <c r="E10164" s="11" t="s">
        <v>6146</v>
      </c>
      <c r="F10164" s="10" t="s">
        <v>4754</v>
      </c>
      <c r="G10164" s="11" t="s">
        <v>4755</v>
      </c>
      <c r="H10164" s="42">
        <v>9765.6967000000004</v>
      </c>
      <c r="I10164" s="42">
        <v>8.2373226959002395</v>
      </c>
      <c r="J10164" s="42">
        <v>793.7271739821</v>
      </c>
      <c r="K10164" s="42">
        <v>801.96449667800005</v>
      </c>
      <c r="N10164" s="43"/>
    </row>
    <row r="10165" spans="1:14" x14ac:dyDescent="0.3">
      <c r="A10165" s="10" t="s">
        <v>9</v>
      </c>
      <c r="B10165" s="10" t="s">
        <v>382</v>
      </c>
      <c r="C10165" s="10" t="s">
        <v>4743</v>
      </c>
      <c r="D10165" s="10" t="s">
        <v>4766</v>
      </c>
      <c r="E10165" s="11" t="s">
        <v>6146</v>
      </c>
      <c r="F10165" s="10" t="s">
        <v>4869</v>
      </c>
      <c r="G10165" s="11" t="s">
        <v>4870</v>
      </c>
      <c r="H10165" s="42">
        <v>130441.8061</v>
      </c>
      <c r="I10165" s="42">
        <v>110.027096009525</v>
      </c>
      <c r="J10165" s="42">
        <v>0</v>
      </c>
      <c r="K10165" s="42">
        <v>110.027096009525</v>
      </c>
      <c r="N10165" s="43"/>
    </row>
    <row r="10166" spans="1:14" x14ac:dyDescent="0.3">
      <c r="A10166" s="10" t="s">
        <v>9</v>
      </c>
      <c r="B10166" s="10" t="s">
        <v>382</v>
      </c>
      <c r="C10166" s="10" t="s">
        <v>4743</v>
      </c>
      <c r="D10166" s="10" t="s">
        <v>4766</v>
      </c>
      <c r="E10166" s="11" t="s">
        <v>6146</v>
      </c>
      <c r="F10166" s="10" t="s">
        <v>4838</v>
      </c>
      <c r="G10166" s="11" t="s">
        <v>4839</v>
      </c>
      <c r="H10166" s="42">
        <v>2080047.5152</v>
      </c>
      <c r="I10166" s="42">
        <v>2160.2236956858001</v>
      </c>
      <c r="J10166" s="42">
        <v>163659.30980292501</v>
      </c>
      <c r="K10166" s="42">
        <v>165819.53349860999</v>
      </c>
      <c r="N10166" s="43"/>
    </row>
    <row r="10167" spans="1:14" x14ac:dyDescent="0.3">
      <c r="A10167" s="10" t="s">
        <v>9</v>
      </c>
      <c r="B10167" s="10" t="s">
        <v>382</v>
      </c>
      <c r="C10167" s="10" t="s">
        <v>4743</v>
      </c>
      <c r="D10167" s="10" t="s">
        <v>4766</v>
      </c>
      <c r="E10167" s="11" t="s">
        <v>6146</v>
      </c>
      <c r="F10167" s="10" t="s">
        <v>4840</v>
      </c>
      <c r="G10167" s="11" t="s">
        <v>4841</v>
      </c>
      <c r="H10167" s="42">
        <v>260707.84520000001</v>
      </c>
      <c r="I10167" s="42">
        <v>270.75692290701397</v>
      </c>
      <c r="J10167" s="42">
        <v>20512.640063999399</v>
      </c>
      <c r="K10167" s="42">
        <v>20783.396986906399</v>
      </c>
      <c r="N10167" s="43"/>
    </row>
    <row r="10168" spans="1:14" x14ac:dyDescent="0.3">
      <c r="A10168" s="10" t="s">
        <v>9</v>
      </c>
      <c r="B10168" s="10" t="s">
        <v>382</v>
      </c>
      <c r="C10168" s="10" t="s">
        <v>4743</v>
      </c>
      <c r="D10168" s="10" t="s">
        <v>4768</v>
      </c>
      <c r="E10168" s="11" t="s">
        <v>4773</v>
      </c>
      <c r="F10168" s="10" t="s">
        <v>416</v>
      </c>
      <c r="G10168" s="11" t="s">
        <v>417</v>
      </c>
      <c r="H10168" s="42">
        <v>19080.4238</v>
      </c>
      <c r="I10168" s="42">
        <v>22.877048892015502</v>
      </c>
      <c r="J10168" s="42">
        <v>0.327685907436297</v>
      </c>
      <c r="K10168" s="42">
        <v>23.204734799451799</v>
      </c>
      <c r="N10168" s="43"/>
    </row>
    <row r="10169" spans="1:14" x14ac:dyDescent="0.3">
      <c r="A10169" s="10" t="s">
        <v>9</v>
      </c>
      <c r="B10169" s="10" t="s">
        <v>382</v>
      </c>
      <c r="C10169" s="10" t="s">
        <v>4743</v>
      </c>
      <c r="D10169" s="10" t="s">
        <v>4768</v>
      </c>
      <c r="E10169" s="11" t="s">
        <v>4773</v>
      </c>
      <c r="F10169" s="10" t="s">
        <v>4746</v>
      </c>
      <c r="G10169" s="11" t="s">
        <v>4747</v>
      </c>
      <c r="H10169" s="42">
        <v>1988.1623999999999</v>
      </c>
      <c r="I10169" s="42">
        <v>2.3837671473795301</v>
      </c>
      <c r="J10169" s="42">
        <v>3.4144565782631302E-2</v>
      </c>
      <c r="K10169" s="42">
        <v>2.4179117131621601</v>
      </c>
      <c r="N10169" s="43"/>
    </row>
    <row r="10170" spans="1:14" x14ac:dyDescent="0.3">
      <c r="A10170" s="10" t="s">
        <v>9</v>
      </c>
      <c r="B10170" s="10" t="s">
        <v>382</v>
      </c>
      <c r="C10170" s="10" t="s">
        <v>4743</v>
      </c>
      <c r="D10170" s="10" t="s">
        <v>4768</v>
      </c>
      <c r="E10170" s="11" t="s">
        <v>4773</v>
      </c>
      <c r="F10170" s="10" t="s">
        <v>4748</v>
      </c>
      <c r="G10170" s="11" t="s">
        <v>4749</v>
      </c>
      <c r="H10170" s="42">
        <v>22463.267199999998</v>
      </c>
      <c r="I10170" s="42">
        <v>26.933010903974701</v>
      </c>
      <c r="J10170" s="42">
        <v>0.38578263130525198</v>
      </c>
      <c r="K10170" s="42">
        <v>27.318793535279902</v>
      </c>
      <c r="N10170" s="43"/>
    </row>
    <row r="10171" spans="1:14" x14ac:dyDescent="0.3">
      <c r="A10171" s="10" t="s">
        <v>9</v>
      </c>
      <c r="B10171" s="10" t="s">
        <v>382</v>
      </c>
      <c r="C10171" s="10" t="s">
        <v>4743</v>
      </c>
      <c r="D10171" s="10" t="s">
        <v>4768</v>
      </c>
      <c r="E10171" s="11" t="s">
        <v>4773</v>
      </c>
      <c r="F10171" s="10" t="s">
        <v>4760</v>
      </c>
      <c r="G10171" s="11" t="s">
        <v>4761</v>
      </c>
      <c r="H10171" s="42">
        <v>1988.1623999999999</v>
      </c>
      <c r="I10171" s="42">
        <v>2.3837671473795301</v>
      </c>
      <c r="J10171" s="42">
        <v>3.4144565782631302E-2</v>
      </c>
      <c r="K10171" s="42">
        <v>2.4179117131621601</v>
      </c>
      <c r="N10171" s="43"/>
    </row>
    <row r="10172" spans="1:14" x14ac:dyDescent="0.3">
      <c r="A10172" s="10" t="s">
        <v>9</v>
      </c>
      <c r="B10172" s="10" t="s">
        <v>382</v>
      </c>
      <c r="C10172" s="10" t="s">
        <v>4779</v>
      </c>
      <c r="D10172" s="10" t="s">
        <v>4912</v>
      </c>
      <c r="E10172" s="11" t="s">
        <v>7157</v>
      </c>
      <c r="F10172" s="10" t="s">
        <v>13</v>
      </c>
      <c r="G10172" s="11" t="s">
        <v>415</v>
      </c>
      <c r="H10172" s="42">
        <v>0</v>
      </c>
      <c r="I10172" s="42">
        <v>0</v>
      </c>
      <c r="J10172" s="42">
        <v>0</v>
      </c>
      <c r="K10172" s="42">
        <v>0</v>
      </c>
      <c r="N10172" s="43"/>
    </row>
    <row r="10173" spans="1:14" x14ac:dyDescent="0.3">
      <c r="A10173" s="10" t="s">
        <v>9</v>
      </c>
      <c r="B10173" s="10" t="s">
        <v>382</v>
      </c>
      <c r="C10173" s="10" t="s">
        <v>4779</v>
      </c>
      <c r="D10173" s="10" t="s">
        <v>4912</v>
      </c>
      <c r="E10173" s="11" t="s">
        <v>7157</v>
      </c>
      <c r="F10173" s="10" t="s">
        <v>416</v>
      </c>
      <c r="G10173" s="11" t="s">
        <v>417</v>
      </c>
      <c r="H10173" s="42">
        <v>62175987.427500002</v>
      </c>
      <c r="I10173" s="42">
        <v>92979.251736578401</v>
      </c>
      <c r="J10173" s="42">
        <v>14507540.848914901</v>
      </c>
      <c r="K10173" s="42">
        <v>14600520.100651501</v>
      </c>
      <c r="N10173" s="43"/>
    </row>
    <row r="10174" spans="1:14" x14ac:dyDescent="0.3">
      <c r="A10174" s="10" t="s">
        <v>9</v>
      </c>
      <c r="B10174" s="10" t="s">
        <v>382</v>
      </c>
      <c r="C10174" s="10" t="s">
        <v>4779</v>
      </c>
      <c r="D10174" s="10" t="s">
        <v>4912</v>
      </c>
      <c r="E10174" s="11" t="s">
        <v>7157</v>
      </c>
      <c r="F10174" s="10" t="s">
        <v>7158</v>
      </c>
      <c r="G10174" s="11" t="s">
        <v>7159</v>
      </c>
      <c r="H10174" s="42">
        <v>0</v>
      </c>
      <c r="I10174" s="42">
        <v>0</v>
      </c>
      <c r="J10174" s="42">
        <v>0</v>
      </c>
      <c r="K10174" s="42">
        <v>0</v>
      </c>
      <c r="N10174" s="43"/>
    </row>
    <row r="10175" spans="1:14" x14ac:dyDescent="0.3">
      <c r="A10175" s="10" t="s">
        <v>9</v>
      </c>
      <c r="B10175" s="10" t="s">
        <v>382</v>
      </c>
      <c r="C10175" s="10" t="s">
        <v>4779</v>
      </c>
      <c r="D10175" s="10" t="s">
        <v>4912</v>
      </c>
      <c r="E10175" s="11" t="s">
        <v>7157</v>
      </c>
      <c r="F10175" s="10" t="s">
        <v>4782</v>
      </c>
      <c r="G10175" s="11" t="s">
        <v>4783</v>
      </c>
      <c r="H10175" s="42">
        <v>0</v>
      </c>
      <c r="I10175" s="42">
        <v>0</v>
      </c>
      <c r="J10175" s="42">
        <v>0</v>
      </c>
      <c r="K10175" s="42">
        <v>0</v>
      </c>
      <c r="N10175" s="43"/>
    </row>
    <row r="10176" spans="1:14" x14ac:dyDescent="0.3">
      <c r="A10176" s="10" t="s">
        <v>9</v>
      </c>
      <c r="B10176" s="10" t="s">
        <v>382</v>
      </c>
      <c r="C10176" s="10" t="s">
        <v>4779</v>
      </c>
      <c r="D10176" s="10" t="s">
        <v>4912</v>
      </c>
      <c r="E10176" s="11" t="s">
        <v>7157</v>
      </c>
      <c r="F10176" s="10" t="s">
        <v>4784</v>
      </c>
      <c r="G10176" s="11" t="s">
        <v>4785</v>
      </c>
      <c r="H10176" s="42">
        <v>0</v>
      </c>
      <c r="I10176" s="42">
        <v>0</v>
      </c>
      <c r="J10176" s="42">
        <v>0</v>
      </c>
      <c r="K10176" s="42">
        <v>0</v>
      </c>
      <c r="N10176" s="43"/>
    </row>
    <row r="10177" spans="1:14" x14ac:dyDescent="0.3">
      <c r="A10177" s="10" t="s">
        <v>9</v>
      </c>
      <c r="B10177" s="10" t="s">
        <v>382</v>
      </c>
      <c r="C10177" s="10" t="s">
        <v>4779</v>
      </c>
      <c r="D10177" s="10" t="s">
        <v>4912</v>
      </c>
      <c r="E10177" s="11" t="s">
        <v>7157</v>
      </c>
      <c r="F10177" s="10" t="s">
        <v>4731</v>
      </c>
      <c r="G10177" s="11" t="s">
        <v>4732</v>
      </c>
      <c r="H10177" s="42">
        <v>0</v>
      </c>
      <c r="I10177" s="42">
        <v>0</v>
      </c>
      <c r="J10177" s="42">
        <v>0</v>
      </c>
      <c r="K10177" s="42">
        <v>0</v>
      </c>
      <c r="N10177" s="43"/>
    </row>
    <row r="10178" spans="1:14" x14ac:dyDescent="0.3">
      <c r="A10178" s="10" t="s">
        <v>9</v>
      </c>
      <c r="B10178" s="10" t="s">
        <v>382</v>
      </c>
      <c r="C10178" s="10" t="s">
        <v>4779</v>
      </c>
      <c r="D10178" s="10" t="s">
        <v>4912</v>
      </c>
      <c r="E10178" s="11" t="s">
        <v>7157</v>
      </c>
      <c r="F10178" s="10" t="s">
        <v>4786</v>
      </c>
      <c r="G10178" s="11" t="s">
        <v>4787</v>
      </c>
      <c r="H10178" s="42">
        <v>0</v>
      </c>
      <c r="I10178" s="42">
        <v>0</v>
      </c>
      <c r="J10178" s="42">
        <v>0</v>
      </c>
      <c r="K10178" s="42">
        <v>0</v>
      </c>
      <c r="N10178" s="43"/>
    </row>
    <row r="10179" spans="1:14" x14ac:dyDescent="0.3">
      <c r="A10179" s="10" t="s">
        <v>9</v>
      </c>
      <c r="B10179" s="10" t="s">
        <v>382</v>
      </c>
      <c r="C10179" s="10" t="s">
        <v>4779</v>
      </c>
      <c r="D10179" s="10" t="s">
        <v>4912</v>
      </c>
      <c r="E10179" s="11" t="s">
        <v>7157</v>
      </c>
      <c r="F10179" s="10" t="s">
        <v>4739</v>
      </c>
      <c r="G10179" s="11" t="s">
        <v>4740</v>
      </c>
      <c r="H10179" s="42">
        <v>8155977.3581999997</v>
      </c>
      <c r="I10179" s="42">
        <v>12569.197136020901</v>
      </c>
      <c r="J10179" s="42">
        <v>1223265.83321748</v>
      </c>
      <c r="K10179" s="42">
        <v>1235835.0303535</v>
      </c>
      <c r="N10179" s="43"/>
    </row>
    <row r="10180" spans="1:14" x14ac:dyDescent="0.3">
      <c r="A10180" s="10" t="s">
        <v>9</v>
      </c>
      <c r="B10180" s="10" t="s">
        <v>382</v>
      </c>
      <c r="C10180" s="10" t="s">
        <v>4779</v>
      </c>
      <c r="D10180" s="10" t="s">
        <v>4912</v>
      </c>
      <c r="E10180" s="11" t="s">
        <v>7157</v>
      </c>
      <c r="F10180" s="10" t="s">
        <v>4869</v>
      </c>
      <c r="G10180" s="11" t="s">
        <v>4870</v>
      </c>
      <c r="H10180" s="42">
        <v>764403.72490000003</v>
      </c>
      <c r="I10180" s="42">
        <v>1178.02449512148</v>
      </c>
      <c r="J10180" s="42">
        <v>0</v>
      </c>
      <c r="K10180" s="42">
        <v>1178.02449512148</v>
      </c>
      <c r="N10180" s="43"/>
    </row>
    <row r="10181" spans="1:14" x14ac:dyDescent="0.3">
      <c r="A10181" s="10" t="s">
        <v>9</v>
      </c>
      <c r="B10181" s="10" t="s">
        <v>382</v>
      </c>
      <c r="C10181" s="10" t="s">
        <v>4779</v>
      </c>
      <c r="D10181" s="10" t="s">
        <v>4912</v>
      </c>
      <c r="E10181" s="11" t="s">
        <v>7157</v>
      </c>
      <c r="F10181" s="10" t="s">
        <v>4788</v>
      </c>
      <c r="G10181" s="11" t="s">
        <v>4789</v>
      </c>
      <c r="H10181" s="42">
        <v>0</v>
      </c>
      <c r="I10181" s="42">
        <v>0</v>
      </c>
      <c r="J10181" s="42">
        <v>0</v>
      </c>
      <c r="K10181" s="42">
        <v>0</v>
      </c>
      <c r="N10181" s="43"/>
    </row>
    <row r="10182" spans="1:14" x14ac:dyDescent="0.3">
      <c r="A10182" s="10" t="s">
        <v>9</v>
      </c>
      <c r="B10182" s="10" t="s">
        <v>382</v>
      </c>
      <c r="C10182" s="10" t="s">
        <v>4779</v>
      </c>
      <c r="D10182" s="10" t="s">
        <v>7160</v>
      </c>
      <c r="E10182" s="11" t="s">
        <v>7161</v>
      </c>
      <c r="F10182" s="10" t="s">
        <v>13</v>
      </c>
      <c r="G10182" s="11" t="s">
        <v>415</v>
      </c>
      <c r="H10182" s="42">
        <v>0</v>
      </c>
      <c r="I10182" s="42">
        <v>0</v>
      </c>
      <c r="J10182" s="42">
        <v>0</v>
      </c>
      <c r="K10182" s="42">
        <v>0</v>
      </c>
      <c r="N10182" s="43"/>
    </row>
    <row r="10183" spans="1:14" x14ac:dyDescent="0.3">
      <c r="A10183" s="10" t="s">
        <v>9</v>
      </c>
      <c r="B10183" s="10" t="s">
        <v>382</v>
      </c>
      <c r="C10183" s="10" t="s">
        <v>4779</v>
      </c>
      <c r="D10183" s="10" t="s">
        <v>7160</v>
      </c>
      <c r="E10183" s="11" t="s">
        <v>7161</v>
      </c>
      <c r="F10183" s="10" t="s">
        <v>416</v>
      </c>
      <c r="G10183" s="11" t="s">
        <v>417</v>
      </c>
      <c r="H10183" s="42">
        <v>74862.811100000006</v>
      </c>
      <c r="I10183" s="42">
        <v>157.31549409597</v>
      </c>
      <c r="J10183" s="42">
        <v>8815.4538878313706</v>
      </c>
      <c r="K10183" s="42">
        <v>8972.7693819273409</v>
      </c>
      <c r="N10183" s="43"/>
    </row>
    <row r="10184" spans="1:14" x14ac:dyDescent="0.3">
      <c r="A10184" s="10" t="s">
        <v>9</v>
      </c>
      <c r="B10184" s="10" t="s">
        <v>382</v>
      </c>
      <c r="C10184" s="10" t="s">
        <v>4779</v>
      </c>
      <c r="D10184" s="10" t="s">
        <v>7160</v>
      </c>
      <c r="E10184" s="11" t="s">
        <v>7161</v>
      </c>
      <c r="F10184" s="10" t="s">
        <v>4731</v>
      </c>
      <c r="G10184" s="11" t="s">
        <v>4732</v>
      </c>
      <c r="H10184" s="42">
        <v>0</v>
      </c>
      <c r="I10184" s="42">
        <v>0</v>
      </c>
      <c r="J10184" s="42">
        <v>0</v>
      </c>
      <c r="K10184" s="42">
        <v>0</v>
      </c>
      <c r="N10184" s="43"/>
    </row>
    <row r="10185" spans="1:14" x14ac:dyDescent="0.3">
      <c r="A10185" s="10" t="s">
        <v>9</v>
      </c>
      <c r="B10185" s="10" t="s">
        <v>382</v>
      </c>
      <c r="C10185" s="10" t="s">
        <v>4779</v>
      </c>
      <c r="D10185" s="10" t="s">
        <v>7160</v>
      </c>
      <c r="E10185" s="11" t="s">
        <v>7161</v>
      </c>
      <c r="F10185" s="10" t="s">
        <v>4786</v>
      </c>
      <c r="G10185" s="11" t="s">
        <v>4787</v>
      </c>
      <c r="H10185" s="42">
        <v>0</v>
      </c>
      <c r="I10185" s="42">
        <v>0</v>
      </c>
      <c r="J10185" s="42">
        <v>0</v>
      </c>
      <c r="K10185" s="42">
        <v>0</v>
      </c>
      <c r="N10185" s="43"/>
    </row>
    <row r="10186" spans="1:14" x14ac:dyDescent="0.3">
      <c r="A10186" s="10" t="s">
        <v>9</v>
      </c>
      <c r="B10186" s="10" t="s">
        <v>382</v>
      </c>
      <c r="C10186" s="10" t="s">
        <v>4779</v>
      </c>
      <c r="D10186" s="10" t="s">
        <v>7160</v>
      </c>
      <c r="E10186" s="11" t="s">
        <v>7161</v>
      </c>
      <c r="F10186" s="10" t="s">
        <v>4788</v>
      </c>
      <c r="G10186" s="11" t="s">
        <v>4789</v>
      </c>
      <c r="H10186" s="42">
        <v>0</v>
      </c>
      <c r="I10186" s="42">
        <v>0</v>
      </c>
      <c r="J10186" s="42">
        <v>0</v>
      </c>
      <c r="K10186" s="42">
        <v>0</v>
      </c>
      <c r="N10186" s="43"/>
    </row>
    <row r="10187" spans="1:14" x14ac:dyDescent="0.3">
      <c r="A10187" s="10" t="s">
        <v>9</v>
      </c>
      <c r="B10187" s="10" t="s">
        <v>382</v>
      </c>
      <c r="C10187" s="10" t="s">
        <v>4779</v>
      </c>
      <c r="D10187" s="10" t="s">
        <v>7160</v>
      </c>
      <c r="E10187" s="11" t="s">
        <v>7161</v>
      </c>
      <c r="F10187" s="10" t="s">
        <v>4741</v>
      </c>
      <c r="G10187" s="11" t="s">
        <v>4742</v>
      </c>
      <c r="H10187" s="42">
        <v>34021.505299999997</v>
      </c>
      <c r="I10187" s="42">
        <v>71.492238000135302</v>
      </c>
      <c r="J10187" s="42">
        <v>4006.1948827722299</v>
      </c>
      <c r="K10187" s="42">
        <v>4077.6871207723598</v>
      </c>
      <c r="N10187" s="43"/>
    </row>
    <row r="10188" spans="1:14" x14ac:dyDescent="0.3">
      <c r="A10188" s="10" t="s">
        <v>9</v>
      </c>
      <c r="B10188" s="10" t="s">
        <v>382</v>
      </c>
      <c r="C10188" s="10" t="s">
        <v>11</v>
      </c>
      <c r="D10188" s="10" t="s">
        <v>383</v>
      </c>
      <c r="E10188" s="11" t="s">
        <v>3057</v>
      </c>
      <c r="F10188" s="10" t="s">
        <v>13</v>
      </c>
      <c r="G10188" s="11" t="s">
        <v>415</v>
      </c>
      <c r="H10188" s="42">
        <v>0</v>
      </c>
      <c r="I10188" s="42">
        <v>0</v>
      </c>
      <c r="J10188" s="42">
        <v>0</v>
      </c>
      <c r="K10188" s="42">
        <v>0</v>
      </c>
      <c r="N10188" s="43"/>
    </row>
    <row r="10189" spans="1:14" x14ac:dyDescent="0.3">
      <c r="A10189" s="10" t="s">
        <v>9</v>
      </c>
      <c r="B10189" s="10" t="s">
        <v>382</v>
      </c>
      <c r="C10189" s="10" t="s">
        <v>11</v>
      </c>
      <c r="D10189" s="10" t="s">
        <v>383</v>
      </c>
      <c r="E10189" s="11" t="s">
        <v>3057</v>
      </c>
      <c r="F10189" s="10" t="s">
        <v>15</v>
      </c>
      <c r="G10189" s="11" t="s">
        <v>418</v>
      </c>
      <c r="H10189" s="42">
        <v>13506803.432700001</v>
      </c>
      <c r="I10189" s="42">
        <v>20815.368601871302</v>
      </c>
      <c r="J10189" s="42">
        <v>0</v>
      </c>
      <c r="K10189" s="42">
        <v>20815.368601871302</v>
      </c>
      <c r="N10189" s="43"/>
    </row>
    <row r="10190" spans="1:14" x14ac:dyDescent="0.3">
      <c r="A10190" s="10" t="s">
        <v>9</v>
      </c>
      <c r="B10190" s="10" t="s">
        <v>382</v>
      </c>
      <c r="C10190" s="10" t="s">
        <v>11</v>
      </c>
      <c r="D10190" s="10" t="s">
        <v>383</v>
      </c>
      <c r="E10190" s="11" t="s">
        <v>3057</v>
      </c>
      <c r="F10190" s="10" t="s">
        <v>51</v>
      </c>
      <c r="G10190" s="11" t="s">
        <v>438</v>
      </c>
      <c r="H10190" s="42">
        <v>11157489.232100001</v>
      </c>
      <c r="I10190" s="42">
        <v>17194.8346031035</v>
      </c>
      <c r="J10190" s="42">
        <v>0</v>
      </c>
      <c r="K10190" s="42">
        <v>17194.8346031035</v>
      </c>
      <c r="N10190" s="43"/>
    </row>
    <row r="10191" spans="1:14" x14ac:dyDescent="0.3">
      <c r="A10191" s="10" t="s">
        <v>9</v>
      </c>
      <c r="B10191" s="10" t="s">
        <v>382</v>
      </c>
      <c r="C10191" s="10" t="s">
        <v>11</v>
      </c>
      <c r="D10191" s="10" t="s">
        <v>383</v>
      </c>
      <c r="E10191" s="11" t="s">
        <v>3057</v>
      </c>
      <c r="F10191" s="10" t="s">
        <v>17</v>
      </c>
      <c r="G10191" s="11" t="s">
        <v>4798</v>
      </c>
      <c r="H10191" s="42">
        <v>0</v>
      </c>
      <c r="I10191" s="42">
        <v>0</v>
      </c>
      <c r="J10191" s="42">
        <v>0</v>
      </c>
      <c r="K10191" s="42">
        <v>0</v>
      </c>
      <c r="N10191" s="43"/>
    </row>
    <row r="10192" spans="1:14" x14ac:dyDescent="0.3">
      <c r="A10192" s="10" t="s">
        <v>9</v>
      </c>
      <c r="B10192" s="10" t="s">
        <v>382</v>
      </c>
      <c r="C10192" s="10" t="s">
        <v>11</v>
      </c>
      <c r="D10192" s="10" t="s">
        <v>383</v>
      </c>
      <c r="E10192" s="11" t="s">
        <v>3057</v>
      </c>
      <c r="F10192" s="10" t="s">
        <v>18</v>
      </c>
      <c r="G10192" s="11" t="s">
        <v>4799</v>
      </c>
      <c r="H10192" s="42">
        <v>41397020.073600002</v>
      </c>
      <c r="I10192" s="42">
        <v>63797.0513275423</v>
      </c>
      <c r="J10192" s="42">
        <v>8114058.9167201603</v>
      </c>
      <c r="K10192" s="42">
        <v>8177855.9680476999</v>
      </c>
      <c r="N10192" s="43"/>
    </row>
    <row r="10193" spans="1:14" x14ac:dyDescent="0.3">
      <c r="A10193" s="10" t="s">
        <v>9</v>
      </c>
      <c r="B10193" s="10" t="s">
        <v>382</v>
      </c>
      <c r="C10193" s="10" t="s">
        <v>4800</v>
      </c>
      <c r="D10193" s="10" t="s">
        <v>7162</v>
      </c>
      <c r="E10193" s="11" t="s">
        <v>7163</v>
      </c>
      <c r="F10193" s="10" t="s">
        <v>13</v>
      </c>
      <c r="G10193" s="11" t="s">
        <v>415</v>
      </c>
      <c r="H10193" s="42">
        <v>0</v>
      </c>
      <c r="I10193" s="42">
        <v>0</v>
      </c>
      <c r="J10193" s="42">
        <v>0</v>
      </c>
      <c r="K10193" s="42">
        <v>0</v>
      </c>
      <c r="N10193" s="43"/>
    </row>
    <row r="10194" spans="1:14" x14ac:dyDescent="0.3">
      <c r="A10194" s="10" t="s">
        <v>9</v>
      </c>
      <c r="B10194" s="10" t="s">
        <v>382</v>
      </c>
      <c r="C10194" s="10" t="s">
        <v>4800</v>
      </c>
      <c r="D10194" s="10" t="s">
        <v>7162</v>
      </c>
      <c r="E10194" s="11" t="s">
        <v>7163</v>
      </c>
      <c r="F10194" s="10" t="s">
        <v>416</v>
      </c>
      <c r="G10194" s="11" t="s">
        <v>417</v>
      </c>
      <c r="H10194" s="42">
        <v>10259840.8212</v>
      </c>
      <c r="I10194" s="42">
        <v>15811.4663886489</v>
      </c>
      <c r="J10194" s="42">
        <v>1940451.9342594501</v>
      </c>
      <c r="K10194" s="42">
        <v>1956263.4006481001</v>
      </c>
      <c r="N10194" s="43"/>
    </row>
    <row r="10195" spans="1:14" x14ac:dyDescent="0.3">
      <c r="A10195" s="10" t="s">
        <v>9</v>
      </c>
      <c r="B10195" s="10" t="s">
        <v>382</v>
      </c>
      <c r="C10195" s="10" t="s">
        <v>4800</v>
      </c>
      <c r="D10195" s="10" t="s">
        <v>7162</v>
      </c>
      <c r="E10195" s="11" t="s">
        <v>7163</v>
      </c>
      <c r="F10195" s="10" t="s">
        <v>15</v>
      </c>
      <c r="G10195" s="11" t="s">
        <v>418</v>
      </c>
      <c r="H10195" s="42">
        <v>3197872.4638999999</v>
      </c>
      <c r="I10195" s="42">
        <v>4928.2492639944603</v>
      </c>
      <c r="J10195" s="42">
        <v>0</v>
      </c>
      <c r="K10195" s="42">
        <v>4928.2492639944603</v>
      </c>
      <c r="N10195" s="43"/>
    </row>
    <row r="10196" spans="1:14" x14ac:dyDescent="0.3">
      <c r="A10196" s="10" t="s">
        <v>9</v>
      </c>
      <c r="B10196" s="10" t="s">
        <v>382</v>
      </c>
      <c r="C10196" s="10" t="s">
        <v>4800</v>
      </c>
      <c r="D10196" s="10" t="s">
        <v>7162</v>
      </c>
      <c r="E10196" s="11" t="s">
        <v>7163</v>
      </c>
      <c r="F10196" s="10" t="s">
        <v>7164</v>
      </c>
      <c r="G10196" s="11" t="s">
        <v>7165</v>
      </c>
      <c r="H10196" s="42">
        <v>1171150.6614000001</v>
      </c>
      <c r="I10196" s="42">
        <v>1804.86321729622</v>
      </c>
      <c r="J10196" s="42">
        <v>221500.66508634901</v>
      </c>
      <c r="K10196" s="42">
        <v>223305.528303645</v>
      </c>
      <c r="N10196" s="43"/>
    </row>
    <row r="10197" spans="1:14" x14ac:dyDescent="0.3">
      <c r="A10197" s="10" t="s">
        <v>9</v>
      </c>
      <c r="B10197" s="10" t="s">
        <v>382</v>
      </c>
      <c r="C10197" s="10" t="s">
        <v>4800</v>
      </c>
      <c r="D10197" s="10" t="s">
        <v>7162</v>
      </c>
      <c r="E10197" s="11" t="s">
        <v>7163</v>
      </c>
      <c r="F10197" s="10" t="s">
        <v>4802</v>
      </c>
      <c r="G10197" s="11" t="s">
        <v>4803</v>
      </c>
      <c r="H10197" s="42">
        <v>0</v>
      </c>
      <c r="I10197" s="42">
        <v>0</v>
      </c>
      <c r="J10197" s="42">
        <v>0</v>
      </c>
      <c r="K10197" s="42">
        <v>0</v>
      </c>
      <c r="N10197" s="43"/>
    </row>
    <row r="10198" spans="1:14" x14ac:dyDescent="0.3">
      <c r="A10198" s="10" t="s">
        <v>9</v>
      </c>
      <c r="B10198" s="10" t="s">
        <v>382</v>
      </c>
      <c r="C10198" s="10" t="s">
        <v>4806</v>
      </c>
      <c r="D10198" s="10" t="s">
        <v>7166</v>
      </c>
      <c r="E10198" s="11" t="s">
        <v>7167</v>
      </c>
      <c r="F10198" s="10" t="s">
        <v>4809</v>
      </c>
      <c r="G10198" s="11" t="s">
        <v>4810</v>
      </c>
      <c r="H10198" s="42">
        <v>0</v>
      </c>
      <c r="I10198" s="42">
        <v>0</v>
      </c>
      <c r="J10198" s="42">
        <v>0</v>
      </c>
      <c r="K10198" s="42">
        <v>0</v>
      </c>
      <c r="N10198" s="43"/>
    </row>
    <row r="10199" spans="1:14" x14ac:dyDescent="0.3">
      <c r="A10199" s="10" t="s">
        <v>9</v>
      </c>
      <c r="B10199" s="10" t="s">
        <v>382</v>
      </c>
      <c r="C10199" s="10" t="s">
        <v>4806</v>
      </c>
      <c r="D10199" s="10" t="s">
        <v>4851</v>
      </c>
      <c r="E10199" s="11" t="s">
        <v>7168</v>
      </c>
      <c r="F10199" s="10" t="s">
        <v>13</v>
      </c>
      <c r="G10199" s="11" t="s">
        <v>415</v>
      </c>
      <c r="H10199" s="42">
        <v>0</v>
      </c>
      <c r="I10199" s="42">
        <v>0</v>
      </c>
      <c r="J10199" s="42">
        <v>0</v>
      </c>
      <c r="K10199" s="42">
        <v>0</v>
      </c>
      <c r="N10199" s="43"/>
    </row>
    <row r="10200" spans="1:14" x14ac:dyDescent="0.3">
      <c r="A10200" s="10" t="s">
        <v>9</v>
      </c>
      <c r="B10200" s="10" t="s">
        <v>382</v>
      </c>
      <c r="C10200" s="10" t="s">
        <v>4806</v>
      </c>
      <c r="D10200" s="10" t="s">
        <v>4851</v>
      </c>
      <c r="E10200" s="11" t="s">
        <v>7168</v>
      </c>
      <c r="F10200" s="10" t="s">
        <v>6306</v>
      </c>
      <c r="G10200" s="11" t="s">
        <v>7169</v>
      </c>
      <c r="H10200" s="42">
        <v>1872438.4824000001</v>
      </c>
      <c r="I10200" s="42">
        <v>2885.6196348388598</v>
      </c>
      <c r="J10200" s="42">
        <v>276721.64143112599</v>
      </c>
      <c r="K10200" s="42">
        <v>279607.26106596499</v>
      </c>
      <c r="N10200" s="43"/>
    </row>
    <row r="10201" spans="1:14" x14ac:dyDescent="0.3">
      <c r="A10201" s="10" t="s">
        <v>9</v>
      </c>
      <c r="B10201" s="10" t="s">
        <v>382</v>
      </c>
      <c r="C10201" s="10" t="s">
        <v>4806</v>
      </c>
      <c r="D10201" s="10" t="s">
        <v>4760</v>
      </c>
      <c r="E10201" s="11" t="s">
        <v>7170</v>
      </c>
      <c r="F10201" s="10" t="s">
        <v>13</v>
      </c>
      <c r="G10201" s="11" t="s">
        <v>415</v>
      </c>
      <c r="H10201" s="42">
        <v>0</v>
      </c>
      <c r="I10201" s="42">
        <v>0</v>
      </c>
      <c r="J10201" s="42">
        <v>0</v>
      </c>
      <c r="K10201" s="42">
        <v>0</v>
      </c>
      <c r="N10201" s="43"/>
    </row>
    <row r="10202" spans="1:14" x14ac:dyDescent="0.3">
      <c r="A10202" s="10" t="s">
        <v>9</v>
      </c>
      <c r="B10202" s="10" t="s">
        <v>382</v>
      </c>
      <c r="C10202" s="10" t="s">
        <v>4806</v>
      </c>
      <c r="D10202" s="10" t="s">
        <v>4760</v>
      </c>
      <c r="E10202" s="11" t="s">
        <v>7170</v>
      </c>
      <c r="F10202" s="10" t="s">
        <v>5207</v>
      </c>
      <c r="G10202" s="11" t="s">
        <v>5208</v>
      </c>
      <c r="H10202" s="42">
        <v>869596.89800000004</v>
      </c>
      <c r="I10202" s="42">
        <v>1340.1379577528801</v>
      </c>
      <c r="J10202" s="42">
        <v>128514.919615954</v>
      </c>
      <c r="K10202" s="42">
        <v>129855.057573706</v>
      </c>
      <c r="N10202" s="43"/>
    </row>
    <row r="10203" spans="1:14" x14ac:dyDescent="0.3">
      <c r="A10203" s="10" t="s">
        <v>9</v>
      </c>
      <c r="B10203" s="10" t="s">
        <v>382</v>
      </c>
      <c r="C10203" s="10" t="s">
        <v>4806</v>
      </c>
      <c r="D10203" s="10" t="s">
        <v>4760</v>
      </c>
      <c r="E10203" s="11" t="s">
        <v>7170</v>
      </c>
      <c r="F10203" s="10" t="s">
        <v>4899</v>
      </c>
      <c r="G10203" s="11" t="s">
        <v>4900</v>
      </c>
      <c r="H10203" s="42">
        <v>1199202.1738</v>
      </c>
      <c r="I10203" s="42">
        <v>1848.09347399792</v>
      </c>
      <c r="J10203" s="42">
        <v>177226.21979296801</v>
      </c>
      <c r="K10203" s="42">
        <v>179074.313266966</v>
      </c>
      <c r="N10203" s="43"/>
    </row>
    <row r="10204" spans="1:14" x14ac:dyDescent="0.3">
      <c r="A10204" s="10" t="s">
        <v>9</v>
      </c>
      <c r="B10204" s="10" t="s">
        <v>305</v>
      </c>
      <c r="C10204" s="10" t="s">
        <v>4722</v>
      </c>
      <c r="D10204" s="10" t="s">
        <v>4723</v>
      </c>
      <c r="E10204" s="11" t="s">
        <v>7171</v>
      </c>
      <c r="F10204" s="10" t="s">
        <v>416</v>
      </c>
      <c r="G10204" s="11" t="s">
        <v>417</v>
      </c>
      <c r="H10204" s="42">
        <v>7385554.3081999999</v>
      </c>
      <c r="I10204" s="42">
        <v>16829.361609850599</v>
      </c>
      <c r="J10204" s="42">
        <v>538010.74641515699</v>
      </c>
      <c r="K10204" s="42">
        <v>554840.108025008</v>
      </c>
      <c r="N10204" s="43"/>
    </row>
    <row r="10205" spans="1:14" x14ac:dyDescent="0.3">
      <c r="A10205" s="10" t="s">
        <v>9</v>
      </c>
      <c r="B10205" s="10" t="s">
        <v>305</v>
      </c>
      <c r="C10205" s="10" t="s">
        <v>4722</v>
      </c>
      <c r="D10205" s="10" t="s">
        <v>4723</v>
      </c>
      <c r="E10205" s="11" t="s">
        <v>7171</v>
      </c>
      <c r="F10205" s="10" t="s">
        <v>4725</v>
      </c>
      <c r="G10205" s="11" t="s">
        <v>4726</v>
      </c>
      <c r="H10205" s="42">
        <v>202474.99110000001</v>
      </c>
      <c r="I10205" s="42">
        <v>461.376993945175</v>
      </c>
      <c r="J10205" s="42">
        <v>14749.566064700501</v>
      </c>
      <c r="K10205" s="42">
        <v>15210.9430586456</v>
      </c>
      <c r="N10205" s="43"/>
    </row>
    <row r="10206" spans="1:14" x14ac:dyDescent="0.3">
      <c r="A10206" s="10" t="s">
        <v>9</v>
      </c>
      <c r="B10206" s="10" t="s">
        <v>305</v>
      </c>
      <c r="C10206" s="10" t="s">
        <v>4722</v>
      </c>
      <c r="D10206" s="10" t="s">
        <v>4723</v>
      </c>
      <c r="E10206" s="11" t="s">
        <v>7171</v>
      </c>
      <c r="F10206" s="10" t="s">
        <v>4729</v>
      </c>
      <c r="G10206" s="11" t="s">
        <v>4730</v>
      </c>
      <c r="H10206" s="42">
        <v>0</v>
      </c>
      <c r="I10206" s="42">
        <v>0</v>
      </c>
      <c r="J10206" s="42">
        <v>0</v>
      </c>
      <c r="K10206" s="42">
        <v>0</v>
      </c>
      <c r="N10206" s="43"/>
    </row>
    <row r="10207" spans="1:14" x14ac:dyDescent="0.3">
      <c r="A10207" s="10" t="s">
        <v>9</v>
      </c>
      <c r="B10207" s="10" t="s">
        <v>305</v>
      </c>
      <c r="C10207" s="10" t="s">
        <v>4722</v>
      </c>
      <c r="D10207" s="10" t="s">
        <v>4723</v>
      </c>
      <c r="E10207" s="11" t="s">
        <v>7171</v>
      </c>
      <c r="F10207" s="10" t="s">
        <v>4731</v>
      </c>
      <c r="G10207" s="11" t="s">
        <v>4732</v>
      </c>
      <c r="H10207" s="42">
        <v>0</v>
      </c>
      <c r="I10207" s="42">
        <v>0</v>
      </c>
      <c r="J10207" s="42">
        <v>0</v>
      </c>
      <c r="K10207" s="42">
        <v>0</v>
      </c>
      <c r="N10207" s="43"/>
    </row>
    <row r="10208" spans="1:14" x14ac:dyDescent="0.3">
      <c r="A10208" s="10" t="s">
        <v>9</v>
      </c>
      <c r="B10208" s="10" t="s">
        <v>305</v>
      </c>
      <c r="C10208" s="10" t="s">
        <v>4722</v>
      </c>
      <c r="D10208" s="10" t="s">
        <v>4723</v>
      </c>
      <c r="E10208" s="11" t="s">
        <v>7171</v>
      </c>
      <c r="F10208" s="10" t="s">
        <v>4733</v>
      </c>
      <c r="G10208" s="11" t="s">
        <v>4734</v>
      </c>
      <c r="H10208" s="42">
        <v>295741.03080000001</v>
      </c>
      <c r="I10208" s="42">
        <v>673.90104233724401</v>
      </c>
      <c r="J10208" s="42">
        <v>21543.6575197003</v>
      </c>
      <c r="K10208" s="42">
        <v>22217.558562037499</v>
      </c>
      <c r="N10208" s="43"/>
    </row>
    <row r="10209" spans="1:14" x14ac:dyDescent="0.3">
      <c r="A10209" s="10" t="s">
        <v>9</v>
      </c>
      <c r="B10209" s="10" t="s">
        <v>305</v>
      </c>
      <c r="C10209" s="10" t="s">
        <v>4722</v>
      </c>
      <c r="D10209" s="10" t="s">
        <v>4723</v>
      </c>
      <c r="E10209" s="11" t="s">
        <v>7171</v>
      </c>
      <c r="F10209" s="10" t="s">
        <v>4735</v>
      </c>
      <c r="G10209" s="11" t="s">
        <v>4736</v>
      </c>
      <c r="H10209" s="42">
        <v>131529.02970000001</v>
      </c>
      <c r="I10209" s="42">
        <v>299.713401578559</v>
      </c>
      <c r="J10209" s="42">
        <v>9581.4110262817994</v>
      </c>
      <c r="K10209" s="42">
        <v>9881.1244278603608</v>
      </c>
      <c r="N10209" s="43"/>
    </row>
    <row r="10210" spans="1:14" x14ac:dyDescent="0.3">
      <c r="A10210" s="10" t="s">
        <v>9</v>
      </c>
      <c r="B10210" s="10" t="s">
        <v>305</v>
      </c>
      <c r="C10210" s="10" t="s">
        <v>4722</v>
      </c>
      <c r="D10210" s="10" t="s">
        <v>4723</v>
      </c>
      <c r="E10210" s="11" t="s">
        <v>7171</v>
      </c>
      <c r="F10210" s="10" t="s">
        <v>4741</v>
      </c>
      <c r="G10210" s="11" t="s">
        <v>4742</v>
      </c>
      <c r="H10210" s="42">
        <v>159429.12700000001</v>
      </c>
      <c r="I10210" s="42">
        <v>363.28897161037401</v>
      </c>
      <c r="J10210" s="42">
        <v>11613.8315470082</v>
      </c>
      <c r="K10210" s="42">
        <v>11977.1205186186</v>
      </c>
      <c r="N10210" s="43"/>
    </row>
    <row r="10211" spans="1:14" x14ac:dyDescent="0.3">
      <c r="A10211" s="10" t="s">
        <v>9</v>
      </c>
      <c r="B10211" s="10" t="s">
        <v>305</v>
      </c>
      <c r="C10211" s="10" t="s">
        <v>4743</v>
      </c>
      <c r="D10211" s="10" t="s">
        <v>4744</v>
      </c>
      <c r="E10211" s="11" t="s">
        <v>4994</v>
      </c>
      <c r="F10211" s="10" t="s">
        <v>416</v>
      </c>
      <c r="G10211" s="11" t="s">
        <v>417</v>
      </c>
      <c r="H10211" s="42">
        <v>160651.3388</v>
      </c>
      <c r="I10211" s="42">
        <v>821.51015251902004</v>
      </c>
      <c r="J10211" s="42">
        <v>32310.7238633058</v>
      </c>
      <c r="K10211" s="42">
        <v>33132.234015824797</v>
      </c>
      <c r="N10211" s="43"/>
    </row>
    <row r="10212" spans="1:14" x14ac:dyDescent="0.3">
      <c r="A10212" s="10" t="s">
        <v>9</v>
      </c>
      <c r="B10212" s="10" t="s">
        <v>305</v>
      </c>
      <c r="C10212" s="10" t="s">
        <v>4743</v>
      </c>
      <c r="D10212" s="10" t="s">
        <v>4744</v>
      </c>
      <c r="E10212" s="11" t="s">
        <v>4994</v>
      </c>
      <c r="F10212" s="10" t="s">
        <v>4746</v>
      </c>
      <c r="G10212" s="11" t="s">
        <v>4747</v>
      </c>
      <c r="H10212" s="42">
        <v>41042.3128</v>
      </c>
      <c r="I10212" s="42">
        <v>209.87485648296101</v>
      </c>
      <c r="J10212" s="42">
        <v>8254.5644906255602</v>
      </c>
      <c r="K10212" s="42">
        <v>8464.4393471085205</v>
      </c>
      <c r="N10212" s="43"/>
    </row>
    <row r="10213" spans="1:14" x14ac:dyDescent="0.3">
      <c r="A10213" s="10" t="s">
        <v>9</v>
      </c>
      <c r="B10213" s="10" t="s">
        <v>305</v>
      </c>
      <c r="C10213" s="10" t="s">
        <v>4743</v>
      </c>
      <c r="D10213" s="10" t="s">
        <v>4744</v>
      </c>
      <c r="E10213" s="11" t="s">
        <v>4994</v>
      </c>
      <c r="F10213" s="10" t="s">
        <v>4748</v>
      </c>
      <c r="G10213" s="11" t="s">
        <v>4749</v>
      </c>
      <c r="H10213" s="42">
        <v>126087.45329999999</v>
      </c>
      <c r="I10213" s="42">
        <v>580.64858035547195</v>
      </c>
      <c r="J10213" s="42">
        <v>15400.222137324599</v>
      </c>
      <c r="K10213" s="42">
        <v>15980.8707176801</v>
      </c>
      <c r="N10213" s="43"/>
    </row>
    <row r="10214" spans="1:14" x14ac:dyDescent="0.3">
      <c r="A10214" s="10" t="s">
        <v>9</v>
      </c>
      <c r="B10214" s="10" t="s">
        <v>305</v>
      </c>
      <c r="C10214" s="10" t="s">
        <v>4743</v>
      </c>
      <c r="D10214" s="10" t="s">
        <v>4744</v>
      </c>
      <c r="E10214" s="11" t="s">
        <v>4994</v>
      </c>
      <c r="F10214" s="10" t="s">
        <v>4760</v>
      </c>
      <c r="G10214" s="11" t="s">
        <v>4761</v>
      </c>
      <c r="H10214" s="42">
        <v>32316.963199999998</v>
      </c>
      <c r="I10214" s="42">
        <v>148.82368007483601</v>
      </c>
      <c r="J10214" s="42">
        <v>3947.1684078578101</v>
      </c>
      <c r="K10214" s="42">
        <v>4095.9920879326501</v>
      </c>
      <c r="N10214" s="43"/>
    </row>
    <row r="10215" spans="1:14" x14ac:dyDescent="0.3">
      <c r="A10215" s="10" t="s">
        <v>9</v>
      </c>
      <c r="B10215" s="10" t="s">
        <v>305</v>
      </c>
      <c r="C10215" s="10" t="s">
        <v>4743</v>
      </c>
      <c r="D10215" s="10" t="s">
        <v>4750</v>
      </c>
      <c r="E10215" s="11" t="s">
        <v>7172</v>
      </c>
      <c r="F10215" s="10" t="s">
        <v>416</v>
      </c>
      <c r="G10215" s="11" t="s">
        <v>417</v>
      </c>
      <c r="H10215" s="42">
        <v>61426.589500000002</v>
      </c>
      <c r="I10215" s="42">
        <v>56.226906615302298</v>
      </c>
      <c r="J10215" s="42">
        <v>967.16144653633398</v>
      </c>
      <c r="K10215" s="42">
        <v>1023.38835315164</v>
      </c>
      <c r="N10215" s="43"/>
    </row>
    <row r="10216" spans="1:14" x14ac:dyDescent="0.3">
      <c r="A10216" s="10" t="s">
        <v>9</v>
      </c>
      <c r="B10216" s="10" t="s">
        <v>305</v>
      </c>
      <c r="C10216" s="10" t="s">
        <v>4743</v>
      </c>
      <c r="D10216" s="10" t="s">
        <v>4750</v>
      </c>
      <c r="E10216" s="11" t="s">
        <v>7172</v>
      </c>
      <c r="F10216" s="10" t="s">
        <v>4746</v>
      </c>
      <c r="G10216" s="11" t="s">
        <v>4747</v>
      </c>
      <c r="H10216" s="42">
        <v>12157.345799999999</v>
      </c>
      <c r="I10216" s="42">
        <v>11.1282419342786</v>
      </c>
      <c r="J10216" s="42">
        <v>191.417369626983</v>
      </c>
      <c r="K10216" s="42">
        <v>202.54561156126101</v>
      </c>
      <c r="N10216" s="43"/>
    </row>
    <row r="10217" spans="1:14" x14ac:dyDescent="0.3">
      <c r="A10217" s="10" t="s">
        <v>9</v>
      </c>
      <c r="B10217" s="10" t="s">
        <v>305</v>
      </c>
      <c r="C10217" s="10" t="s">
        <v>4743</v>
      </c>
      <c r="D10217" s="10" t="s">
        <v>4750</v>
      </c>
      <c r="E10217" s="11" t="s">
        <v>7172</v>
      </c>
      <c r="F10217" s="10" t="s">
        <v>4748</v>
      </c>
      <c r="G10217" s="11" t="s">
        <v>4749</v>
      </c>
      <c r="H10217" s="42">
        <v>31142.415700000001</v>
      </c>
      <c r="I10217" s="42">
        <v>16.3399215686274</v>
      </c>
      <c r="J10217" s="42">
        <v>10.727529411764699</v>
      </c>
      <c r="K10217" s="42">
        <v>27.067450980392199</v>
      </c>
      <c r="N10217" s="43"/>
    </row>
    <row r="10218" spans="1:14" x14ac:dyDescent="0.3">
      <c r="A10218" s="10" t="s">
        <v>9</v>
      </c>
      <c r="B10218" s="10" t="s">
        <v>305</v>
      </c>
      <c r="C10218" s="10" t="s">
        <v>4743</v>
      </c>
      <c r="D10218" s="10" t="s">
        <v>4750</v>
      </c>
      <c r="E10218" s="11" t="s">
        <v>7172</v>
      </c>
      <c r="F10218" s="10" t="s">
        <v>4760</v>
      </c>
      <c r="G10218" s="11" t="s">
        <v>4761</v>
      </c>
      <c r="H10218" s="42">
        <v>21560.133999999998</v>
      </c>
      <c r="I10218" s="42">
        <v>11.3122533936652</v>
      </c>
      <c r="J10218" s="42">
        <v>7.42675113122172</v>
      </c>
      <c r="K10218" s="42">
        <v>18.739004524886901</v>
      </c>
      <c r="N10218" s="43"/>
    </row>
    <row r="10219" spans="1:14" x14ac:dyDescent="0.3">
      <c r="A10219" s="10" t="s">
        <v>9</v>
      </c>
      <c r="B10219" s="10" t="s">
        <v>305</v>
      </c>
      <c r="C10219" s="10" t="s">
        <v>4743</v>
      </c>
      <c r="D10219" s="10" t="s">
        <v>4752</v>
      </c>
      <c r="E10219" s="11" t="s">
        <v>7173</v>
      </c>
      <c r="F10219" s="10" t="s">
        <v>13</v>
      </c>
      <c r="G10219" s="11" t="s">
        <v>415</v>
      </c>
      <c r="H10219" s="42">
        <v>0</v>
      </c>
      <c r="I10219" s="42">
        <v>0</v>
      </c>
      <c r="J10219" s="42">
        <v>0</v>
      </c>
      <c r="K10219" s="42">
        <v>0</v>
      </c>
      <c r="N10219" s="43"/>
    </row>
    <row r="10220" spans="1:14" x14ac:dyDescent="0.3">
      <c r="A10220" s="10" t="s">
        <v>9</v>
      </c>
      <c r="B10220" s="10" t="s">
        <v>305</v>
      </c>
      <c r="C10220" s="10" t="s">
        <v>4743</v>
      </c>
      <c r="D10220" s="10" t="s">
        <v>4752</v>
      </c>
      <c r="E10220" s="11" t="s">
        <v>7173</v>
      </c>
      <c r="F10220" s="10" t="s">
        <v>416</v>
      </c>
      <c r="G10220" s="11" t="s">
        <v>417</v>
      </c>
      <c r="H10220" s="42">
        <v>151540.7787</v>
      </c>
      <c r="I10220" s="42">
        <v>156.325582691466</v>
      </c>
      <c r="J10220" s="42">
        <v>8457.63021799132</v>
      </c>
      <c r="K10220" s="42">
        <v>8613.9558006827901</v>
      </c>
      <c r="N10220" s="43"/>
    </row>
    <row r="10221" spans="1:14" x14ac:dyDescent="0.3">
      <c r="A10221" s="10" t="s">
        <v>9</v>
      </c>
      <c r="B10221" s="10" t="s">
        <v>305</v>
      </c>
      <c r="C10221" s="10" t="s">
        <v>4743</v>
      </c>
      <c r="D10221" s="10" t="s">
        <v>4752</v>
      </c>
      <c r="E10221" s="11" t="s">
        <v>7173</v>
      </c>
      <c r="F10221" s="10" t="s">
        <v>4746</v>
      </c>
      <c r="G10221" s="11" t="s">
        <v>4747</v>
      </c>
      <c r="H10221" s="42">
        <v>32554.902600000001</v>
      </c>
      <c r="I10221" s="42">
        <v>33.582802938257501</v>
      </c>
      <c r="J10221" s="42">
        <v>1816.91904834307</v>
      </c>
      <c r="K10221" s="42">
        <v>1850.5018512813299</v>
      </c>
      <c r="N10221" s="43"/>
    </row>
    <row r="10222" spans="1:14" x14ac:dyDescent="0.3">
      <c r="A10222" s="10" t="s">
        <v>9</v>
      </c>
      <c r="B10222" s="10" t="s">
        <v>305</v>
      </c>
      <c r="C10222" s="10" t="s">
        <v>4743</v>
      </c>
      <c r="D10222" s="10" t="s">
        <v>4752</v>
      </c>
      <c r="E10222" s="11" t="s">
        <v>7173</v>
      </c>
      <c r="F10222" s="10" t="s">
        <v>4748</v>
      </c>
      <c r="G10222" s="11" t="s">
        <v>4749</v>
      </c>
      <c r="H10222" s="42">
        <v>154613.70430000001</v>
      </c>
      <c r="I10222" s="42">
        <v>139.12047373062899</v>
      </c>
      <c r="J10222" s="42">
        <v>8093.3182814665497</v>
      </c>
      <c r="K10222" s="42">
        <v>8232.4387551971795</v>
      </c>
      <c r="N10222" s="43"/>
    </row>
    <row r="10223" spans="1:14" x14ac:dyDescent="0.3">
      <c r="A10223" s="10" t="s">
        <v>9</v>
      </c>
      <c r="B10223" s="10" t="s">
        <v>305</v>
      </c>
      <c r="C10223" s="10" t="s">
        <v>4743</v>
      </c>
      <c r="D10223" s="10" t="s">
        <v>4756</v>
      </c>
      <c r="E10223" s="11" t="s">
        <v>5543</v>
      </c>
      <c r="F10223" s="10" t="s">
        <v>416</v>
      </c>
      <c r="G10223" s="11" t="s">
        <v>417</v>
      </c>
      <c r="H10223" s="42">
        <v>9203.5887999999995</v>
      </c>
      <c r="I10223" s="42">
        <v>23.474171140769201</v>
      </c>
      <c r="J10223" s="42">
        <v>141.20427000437701</v>
      </c>
      <c r="K10223" s="42">
        <v>164.678441145146</v>
      </c>
      <c r="N10223" s="43"/>
    </row>
    <row r="10224" spans="1:14" x14ac:dyDescent="0.3">
      <c r="A10224" s="10" t="s">
        <v>9</v>
      </c>
      <c r="B10224" s="10" t="s">
        <v>305</v>
      </c>
      <c r="C10224" s="10" t="s">
        <v>4743</v>
      </c>
      <c r="D10224" s="10" t="s">
        <v>4756</v>
      </c>
      <c r="E10224" s="11" t="s">
        <v>5543</v>
      </c>
      <c r="F10224" s="10" t="s">
        <v>4746</v>
      </c>
      <c r="G10224" s="11" t="s">
        <v>4747</v>
      </c>
      <c r="H10224" s="42">
        <v>20247.895499999999</v>
      </c>
      <c r="I10224" s="42">
        <v>51.643176509692303</v>
      </c>
      <c r="J10224" s="42">
        <v>310.64939400962902</v>
      </c>
      <c r="K10224" s="42">
        <v>362.29257051932098</v>
      </c>
      <c r="N10224" s="43"/>
    </row>
    <row r="10225" spans="1:14" x14ac:dyDescent="0.3">
      <c r="A10225" s="10" t="s">
        <v>9</v>
      </c>
      <c r="B10225" s="10" t="s">
        <v>305</v>
      </c>
      <c r="C10225" s="10" t="s">
        <v>4743</v>
      </c>
      <c r="D10225" s="10" t="s">
        <v>4756</v>
      </c>
      <c r="E10225" s="11" t="s">
        <v>5543</v>
      </c>
      <c r="F10225" s="10" t="s">
        <v>4748</v>
      </c>
      <c r="G10225" s="11" t="s">
        <v>4749</v>
      </c>
      <c r="H10225" s="42">
        <v>41806.929300000003</v>
      </c>
      <c r="I10225" s="42">
        <v>105.125609840439</v>
      </c>
      <c r="J10225" s="42">
        <v>373.36004939979199</v>
      </c>
      <c r="K10225" s="42">
        <v>478.48565924023097</v>
      </c>
      <c r="N10225" s="43"/>
    </row>
    <row r="10226" spans="1:14" x14ac:dyDescent="0.3">
      <c r="A10226" s="10" t="s">
        <v>9</v>
      </c>
      <c r="B10226" s="10" t="s">
        <v>305</v>
      </c>
      <c r="C10226" s="10" t="s">
        <v>4743</v>
      </c>
      <c r="D10226" s="10" t="s">
        <v>4756</v>
      </c>
      <c r="E10226" s="11" t="s">
        <v>5543</v>
      </c>
      <c r="F10226" s="10" t="s">
        <v>4760</v>
      </c>
      <c r="G10226" s="11" t="s">
        <v>4761</v>
      </c>
      <c r="H10226" s="42">
        <v>9711.0583999999999</v>
      </c>
      <c r="I10226" s="42">
        <v>24.418940868448399</v>
      </c>
      <c r="J10226" s="42">
        <v>86.725365805463596</v>
      </c>
      <c r="K10226" s="42">
        <v>111.144306673912</v>
      </c>
      <c r="N10226" s="43"/>
    </row>
    <row r="10227" spans="1:14" x14ac:dyDescent="0.3">
      <c r="A10227" s="10" t="s">
        <v>9</v>
      </c>
      <c r="B10227" s="10" t="s">
        <v>305</v>
      </c>
      <c r="C10227" s="10" t="s">
        <v>4743</v>
      </c>
      <c r="D10227" s="10" t="s">
        <v>4758</v>
      </c>
      <c r="E10227" s="11" t="s">
        <v>7174</v>
      </c>
      <c r="F10227" s="10" t="s">
        <v>416</v>
      </c>
      <c r="G10227" s="11" t="s">
        <v>417</v>
      </c>
      <c r="H10227" s="42">
        <v>78156.251499999998</v>
      </c>
      <c r="I10227" s="42">
        <v>176.78872558478699</v>
      </c>
      <c r="J10227" s="42">
        <v>1381.0067845754299</v>
      </c>
      <c r="K10227" s="42">
        <v>1557.7955101602199</v>
      </c>
      <c r="N10227" s="43"/>
    </row>
    <row r="10228" spans="1:14" x14ac:dyDescent="0.3">
      <c r="A10228" s="10" t="s">
        <v>9</v>
      </c>
      <c r="B10228" s="10" t="s">
        <v>305</v>
      </c>
      <c r="C10228" s="10" t="s">
        <v>4743</v>
      </c>
      <c r="D10228" s="10" t="s">
        <v>4758</v>
      </c>
      <c r="E10228" s="11" t="s">
        <v>7174</v>
      </c>
      <c r="F10228" s="10" t="s">
        <v>4746</v>
      </c>
      <c r="G10228" s="11" t="s">
        <v>4747</v>
      </c>
      <c r="H10228" s="42">
        <v>0</v>
      </c>
      <c r="I10228" s="42">
        <v>0</v>
      </c>
      <c r="J10228" s="42">
        <v>0</v>
      </c>
      <c r="K10228" s="42">
        <v>0</v>
      </c>
      <c r="N10228" s="43"/>
    </row>
    <row r="10229" spans="1:14" x14ac:dyDescent="0.3">
      <c r="A10229" s="10" t="s">
        <v>9</v>
      </c>
      <c r="B10229" s="10" t="s">
        <v>305</v>
      </c>
      <c r="C10229" s="10" t="s">
        <v>4743</v>
      </c>
      <c r="D10229" s="10" t="s">
        <v>4758</v>
      </c>
      <c r="E10229" s="11" t="s">
        <v>7174</v>
      </c>
      <c r="F10229" s="10" t="s">
        <v>4748</v>
      </c>
      <c r="G10229" s="11" t="s">
        <v>4749</v>
      </c>
      <c r="H10229" s="42">
        <v>19107.772799999999</v>
      </c>
      <c r="I10229" s="42">
        <v>35.174371944431002</v>
      </c>
      <c r="J10229" s="42">
        <v>239.45600948738999</v>
      </c>
      <c r="K10229" s="42">
        <v>274.63038143182098</v>
      </c>
      <c r="N10229" s="43"/>
    </row>
    <row r="10230" spans="1:14" x14ac:dyDescent="0.3">
      <c r="A10230" s="10" t="s">
        <v>9</v>
      </c>
      <c r="B10230" s="10" t="s">
        <v>305</v>
      </c>
      <c r="C10230" s="10" t="s">
        <v>4779</v>
      </c>
      <c r="D10230" s="10" t="s">
        <v>7175</v>
      </c>
      <c r="E10230" s="11" t="s">
        <v>7176</v>
      </c>
      <c r="F10230" s="10" t="s">
        <v>416</v>
      </c>
      <c r="G10230" s="11" t="s">
        <v>417</v>
      </c>
      <c r="H10230" s="42">
        <v>882460.44420000003</v>
      </c>
      <c r="I10230" s="42">
        <v>2167.3013416175199</v>
      </c>
      <c r="J10230" s="42">
        <v>326843.79001017998</v>
      </c>
      <c r="K10230" s="42">
        <v>329011.09135179699</v>
      </c>
      <c r="N10230" s="43"/>
    </row>
    <row r="10231" spans="1:14" x14ac:dyDescent="0.3">
      <c r="A10231" s="10" t="s">
        <v>9</v>
      </c>
      <c r="B10231" s="10" t="s">
        <v>305</v>
      </c>
      <c r="C10231" s="10" t="s">
        <v>4779</v>
      </c>
      <c r="D10231" s="10" t="s">
        <v>7175</v>
      </c>
      <c r="E10231" s="11" t="s">
        <v>7176</v>
      </c>
      <c r="F10231" s="10" t="s">
        <v>15</v>
      </c>
      <c r="G10231" s="11" t="s">
        <v>418</v>
      </c>
      <c r="H10231" s="42">
        <v>36299.520299999996</v>
      </c>
      <c r="I10231" s="42">
        <v>89.150737152485306</v>
      </c>
      <c r="J10231" s="42">
        <v>0</v>
      </c>
      <c r="K10231" s="42">
        <v>89.150737152485306</v>
      </c>
      <c r="N10231" s="43"/>
    </row>
    <row r="10232" spans="1:14" x14ac:dyDescent="0.3">
      <c r="A10232" s="10" t="s">
        <v>9</v>
      </c>
      <c r="B10232" s="10" t="s">
        <v>305</v>
      </c>
      <c r="C10232" s="10" t="s">
        <v>4779</v>
      </c>
      <c r="D10232" s="10" t="s">
        <v>7175</v>
      </c>
      <c r="E10232" s="11" t="s">
        <v>7176</v>
      </c>
      <c r="F10232" s="10" t="s">
        <v>4782</v>
      </c>
      <c r="G10232" s="11" t="s">
        <v>4783</v>
      </c>
      <c r="H10232" s="42">
        <v>0</v>
      </c>
      <c r="I10232" s="42">
        <v>0</v>
      </c>
      <c r="J10232" s="42">
        <v>0</v>
      </c>
      <c r="K10232" s="42">
        <v>0</v>
      </c>
      <c r="N10232" s="43"/>
    </row>
    <row r="10233" spans="1:14" x14ac:dyDescent="0.3">
      <c r="A10233" s="10" t="s">
        <v>9</v>
      </c>
      <c r="B10233" s="10" t="s">
        <v>305</v>
      </c>
      <c r="C10233" s="10" t="s">
        <v>4779</v>
      </c>
      <c r="D10233" s="10" t="s">
        <v>7175</v>
      </c>
      <c r="E10233" s="11" t="s">
        <v>7176</v>
      </c>
      <c r="F10233" s="10" t="s">
        <v>4784</v>
      </c>
      <c r="G10233" s="11" t="s">
        <v>4785</v>
      </c>
      <c r="H10233" s="42">
        <v>0</v>
      </c>
      <c r="I10233" s="42">
        <v>0</v>
      </c>
      <c r="J10233" s="42">
        <v>0</v>
      </c>
      <c r="K10233" s="42">
        <v>0</v>
      </c>
      <c r="N10233" s="43"/>
    </row>
    <row r="10234" spans="1:14" x14ac:dyDescent="0.3">
      <c r="A10234" s="10" t="s">
        <v>9</v>
      </c>
      <c r="B10234" s="10" t="s">
        <v>305</v>
      </c>
      <c r="C10234" s="10" t="s">
        <v>4779</v>
      </c>
      <c r="D10234" s="10" t="s">
        <v>7175</v>
      </c>
      <c r="E10234" s="11" t="s">
        <v>7176</v>
      </c>
      <c r="F10234" s="10" t="s">
        <v>4731</v>
      </c>
      <c r="G10234" s="11" t="s">
        <v>4732</v>
      </c>
      <c r="H10234" s="42">
        <v>0</v>
      </c>
      <c r="I10234" s="42">
        <v>0</v>
      </c>
      <c r="J10234" s="42">
        <v>0</v>
      </c>
      <c r="K10234" s="42">
        <v>0</v>
      </c>
      <c r="N10234" s="43"/>
    </row>
    <row r="10235" spans="1:14" x14ac:dyDescent="0.3">
      <c r="A10235" s="10" t="s">
        <v>9</v>
      </c>
      <c r="B10235" s="10" t="s">
        <v>305</v>
      </c>
      <c r="C10235" s="10" t="s">
        <v>4779</v>
      </c>
      <c r="D10235" s="10" t="s">
        <v>7175</v>
      </c>
      <c r="E10235" s="11" t="s">
        <v>7176</v>
      </c>
      <c r="F10235" s="10" t="s">
        <v>4786</v>
      </c>
      <c r="G10235" s="11" t="s">
        <v>4787</v>
      </c>
      <c r="H10235" s="42">
        <v>13882.974399999999</v>
      </c>
      <c r="I10235" s="42">
        <v>34.096246840775102</v>
      </c>
      <c r="J10235" s="42">
        <v>5141.9460360986604</v>
      </c>
      <c r="K10235" s="42">
        <v>5176.0422829394402</v>
      </c>
      <c r="N10235" s="43"/>
    </row>
    <row r="10236" spans="1:14" x14ac:dyDescent="0.3">
      <c r="A10236" s="10" t="s">
        <v>9</v>
      </c>
      <c r="B10236" s="10" t="s">
        <v>305</v>
      </c>
      <c r="C10236" s="10" t="s">
        <v>4779</v>
      </c>
      <c r="D10236" s="10" t="s">
        <v>7175</v>
      </c>
      <c r="E10236" s="11" t="s">
        <v>7176</v>
      </c>
      <c r="F10236" s="10" t="s">
        <v>4794</v>
      </c>
      <c r="G10236" s="11" t="s">
        <v>4795</v>
      </c>
      <c r="H10236" s="42">
        <v>9106.7217999999993</v>
      </c>
      <c r="I10236" s="42">
        <v>22.365886689132299</v>
      </c>
      <c r="J10236" s="42">
        <v>3372.92790441334</v>
      </c>
      <c r="K10236" s="42">
        <v>3395.2937911024801</v>
      </c>
      <c r="N10236" s="43"/>
    </row>
    <row r="10237" spans="1:14" x14ac:dyDescent="0.3">
      <c r="A10237" s="10" t="s">
        <v>9</v>
      </c>
      <c r="B10237" s="10" t="s">
        <v>305</v>
      </c>
      <c r="C10237" s="10" t="s">
        <v>4779</v>
      </c>
      <c r="D10237" s="10" t="s">
        <v>7175</v>
      </c>
      <c r="E10237" s="11" t="s">
        <v>7176</v>
      </c>
      <c r="F10237" s="10" t="s">
        <v>4859</v>
      </c>
      <c r="G10237" s="11" t="s">
        <v>4860</v>
      </c>
      <c r="H10237" s="42">
        <v>70179.0726</v>
      </c>
      <c r="I10237" s="42">
        <v>172.35809182813799</v>
      </c>
      <c r="J10237" s="42">
        <v>25992.773081562998</v>
      </c>
      <c r="K10237" s="42">
        <v>26165.131173391099</v>
      </c>
      <c r="N10237" s="43"/>
    </row>
    <row r="10238" spans="1:14" x14ac:dyDescent="0.3">
      <c r="A10238" s="10" t="s">
        <v>9</v>
      </c>
      <c r="B10238" s="10" t="s">
        <v>305</v>
      </c>
      <c r="C10238" s="10" t="s">
        <v>4779</v>
      </c>
      <c r="D10238" s="10" t="s">
        <v>7175</v>
      </c>
      <c r="E10238" s="11" t="s">
        <v>7176</v>
      </c>
      <c r="F10238" s="10" t="s">
        <v>71</v>
      </c>
      <c r="G10238" s="11" t="s">
        <v>4778</v>
      </c>
      <c r="H10238" s="42">
        <v>101511.2902</v>
      </c>
      <c r="I10238" s="42">
        <v>249.30925442291499</v>
      </c>
      <c r="J10238" s="42">
        <v>37597.532025418703</v>
      </c>
      <c r="K10238" s="42">
        <v>37846.841279841603</v>
      </c>
      <c r="N10238" s="43"/>
    </row>
    <row r="10239" spans="1:14" x14ac:dyDescent="0.3">
      <c r="A10239" s="10" t="s">
        <v>9</v>
      </c>
      <c r="B10239" s="10" t="s">
        <v>305</v>
      </c>
      <c r="C10239" s="10" t="s">
        <v>4779</v>
      </c>
      <c r="D10239" s="10" t="s">
        <v>7175</v>
      </c>
      <c r="E10239" s="11" t="s">
        <v>7176</v>
      </c>
      <c r="F10239" s="10" t="s">
        <v>4788</v>
      </c>
      <c r="G10239" s="11" t="s">
        <v>4789</v>
      </c>
      <c r="H10239" s="42">
        <v>0</v>
      </c>
      <c r="I10239" s="42">
        <v>0</v>
      </c>
      <c r="J10239" s="42">
        <v>0</v>
      </c>
      <c r="K10239" s="42">
        <v>0</v>
      </c>
      <c r="N10239" s="43"/>
    </row>
    <row r="10240" spans="1:14" x14ac:dyDescent="0.3">
      <c r="A10240" s="10" t="s">
        <v>9</v>
      </c>
      <c r="B10240" s="10" t="s">
        <v>305</v>
      </c>
      <c r="C10240" s="10" t="s">
        <v>4779</v>
      </c>
      <c r="D10240" s="10" t="s">
        <v>7175</v>
      </c>
      <c r="E10240" s="11" t="s">
        <v>7176</v>
      </c>
      <c r="F10240" s="10" t="s">
        <v>4741</v>
      </c>
      <c r="G10240" s="11" t="s">
        <v>4742</v>
      </c>
      <c r="H10240" s="42">
        <v>4266.7857000000004</v>
      </c>
      <c r="I10240" s="42">
        <v>10.479121735467601</v>
      </c>
      <c r="J10240" s="42">
        <v>1580.32286430555</v>
      </c>
      <c r="K10240" s="42">
        <v>1590.80198604102</v>
      </c>
      <c r="N10240" s="43"/>
    </row>
    <row r="10241" spans="1:14" x14ac:dyDescent="0.3">
      <c r="A10241" s="10" t="s">
        <v>9</v>
      </c>
      <c r="B10241" s="10" t="s">
        <v>305</v>
      </c>
      <c r="C10241" s="10" t="s">
        <v>4779</v>
      </c>
      <c r="D10241" s="10" t="s">
        <v>7177</v>
      </c>
      <c r="E10241" s="11" t="s">
        <v>7178</v>
      </c>
      <c r="F10241" s="10" t="s">
        <v>416</v>
      </c>
      <c r="G10241" s="11" t="s">
        <v>417</v>
      </c>
      <c r="H10241" s="42">
        <v>255870.5796</v>
      </c>
      <c r="I10241" s="42">
        <v>1695.49665862954</v>
      </c>
      <c r="J10241" s="42">
        <v>61634.110860750297</v>
      </c>
      <c r="K10241" s="42">
        <v>63329.607519379802</v>
      </c>
      <c r="N10241" s="43"/>
    </row>
    <row r="10242" spans="1:14" x14ac:dyDescent="0.3">
      <c r="A10242" s="10" t="s">
        <v>9</v>
      </c>
      <c r="B10242" s="10" t="s">
        <v>305</v>
      </c>
      <c r="C10242" s="10" t="s">
        <v>4779</v>
      </c>
      <c r="D10242" s="10" t="s">
        <v>7177</v>
      </c>
      <c r="E10242" s="11" t="s">
        <v>7178</v>
      </c>
      <c r="F10242" s="10" t="s">
        <v>4731</v>
      </c>
      <c r="G10242" s="11" t="s">
        <v>4732</v>
      </c>
      <c r="H10242" s="42">
        <v>0</v>
      </c>
      <c r="I10242" s="42">
        <v>0</v>
      </c>
      <c r="J10242" s="42">
        <v>0</v>
      </c>
      <c r="K10242" s="42">
        <v>0</v>
      </c>
      <c r="N10242" s="43"/>
    </row>
    <row r="10243" spans="1:14" x14ac:dyDescent="0.3">
      <c r="A10243" s="10" t="s">
        <v>9</v>
      </c>
      <c r="B10243" s="10" t="s">
        <v>305</v>
      </c>
      <c r="C10243" s="10" t="s">
        <v>4779</v>
      </c>
      <c r="D10243" s="10" t="s">
        <v>7177</v>
      </c>
      <c r="E10243" s="11" t="s">
        <v>7178</v>
      </c>
      <c r="F10243" s="10" t="s">
        <v>4786</v>
      </c>
      <c r="G10243" s="11" t="s">
        <v>4787</v>
      </c>
      <c r="H10243" s="42">
        <v>0</v>
      </c>
      <c r="I10243" s="42">
        <v>0</v>
      </c>
      <c r="J10243" s="42">
        <v>0</v>
      </c>
      <c r="K10243" s="42">
        <v>0</v>
      </c>
      <c r="N10243" s="43"/>
    </row>
    <row r="10244" spans="1:14" x14ac:dyDescent="0.3">
      <c r="A10244" s="10" t="s">
        <v>9</v>
      </c>
      <c r="B10244" s="10" t="s">
        <v>305</v>
      </c>
      <c r="C10244" s="10" t="s">
        <v>4779</v>
      </c>
      <c r="D10244" s="10" t="s">
        <v>7177</v>
      </c>
      <c r="E10244" s="11" t="s">
        <v>7178</v>
      </c>
      <c r="F10244" s="10" t="s">
        <v>4794</v>
      </c>
      <c r="G10244" s="11" t="s">
        <v>4795</v>
      </c>
      <c r="H10244" s="42">
        <v>2840.4270000000001</v>
      </c>
      <c r="I10244" s="42">
        <v>18.821759352881699</v>
      </c>
      <c r="J10244" s="42">
        <v>684.20211661610995</v>
      </c>
      <c r="K10244" s="42">
        <v>703.023875968992</v>
      </c>
      <c r="N10244" s="43"/>
    </row>
    <row r="10245" spans="1:14" x14ac:dyDescent="0.3">
      <c r="A10245" s="10" t="s">
        <v>9</v>
      </c>
      <c r="B10245" s="10" t="s">
        <v>305</v>
      </c>
      <c r="C10245" s="10" t="s">
        <v>4779</v>
      </c>
      <c r="D10245" s="10" t="s">
        <v>7177</v>
      </c>
      <c r="E10245" s="11" t="s">
        <v>7178</v>
      </c>
      <c r="F10245" s="10" t="s">
        <v>4859</v>
      </c>
      <c r="G10245" s="11" t="s">
        <v>4860</v>
      </c>
      <c r="H10245" s="42">
        <v>0</v>
      </c>
      <c r="I10245" s="42">
        <v>0</v>
      </c>
      <c r="J10245" s="42">
        <v>0</v>
      </c>
      <c r="K10245" s="42">
        <v>0</v>
      </c>
      <c r="N10245" s="43"/>
    </row>
    <row r="10246" spans="1:14" x14ac:dyDescent="0.3">
      <c r="A10246" s="10" t="s">
        <v>9</v>
      </c>
      <c r="B10246" s="10" t="s">
        <v>305</v>
      </c>
      <c r="C10246" s="10" t="s">
        <v>4779</v>
      </c>
      <c r="D10246" s="10" t="s">
        <v>7177</v>
      </c>
      <c r="E10246" s="11" t="s">
        <v>7178</v>
      </c>
      <c r="F10246" s="10" t="s">
        <v>4788</v>
      </c>
      <c r="G10246" s="11" t="s">
        <v>4789</v>
      </c>
      <c r="H10246" s="42">
        <v>0</v>
      </c>
      <c r="I10246" s="42">
        <v>0</v>
      </c>
      <c r="J10246" s="42">
        <v>0</v>
      </c>
      <c r="K10246" s="42">
        <v>0</v>
      </c>
      <c r="N10246" s="43"/>
    </row>
    <row r="10247" spans="1:14" x14ac:dyDescent="0.3">
      <c r="A10247" s="10" t="s">
        <v>9</v>
      </c>
      <c r="B10247" s="10" t="s">
        <v>305</v>
      </c>
      <c r="C10247" s="10" t="s">
        <v>4779</v>
      </c>
      <c r="D10247" s="10" t="s">
        <v>7179</v>
      </c>
      <c r="E10247" s="11" t="s">
        <v>7180</v>
      </c>
      <c r="F10247" s="10" t="s">
        <v>416</v>
      </c>
      <c r="G10247" s="11" t="s">
        <v>417</v>
      </c>
      <c r="H10247" s="42">
        <v>121840.2674</v>
      </c>
      <c r="I10247" s="42">
        <v>363.16994344602199</v>
      </c>
      <c r="J10247" s="42">
        <v>13045.235857735301</v>
      </c>
      <c r="K10247" s="42">
        <v>13408.4058011814</v>
      </c>
      <c r="N10247" s="43"/>
    </row>
    <row r="10248" spans="1:14" x14ac:dyDescent="0.3">
      <c r="A10248" s="10" t="s">
        <v>9</v>
      </c>
      <c r="B10248" s="10" t="s">
        <v>305</v>
      </c>
      <c r="C10248" s="10" t="s">
        <v>4779</v>
      </c>
      <c r="D10248" s="10" t="s">
        <v>7179</v>
      </c>
      <c r="E10248" s="11" t="s">
        <v>7180</v>
      </c>
      <c r="F10248" s="10" t="s">
        <v>4731</v>
      </c>
      <c r="G10248" s="11" t="s">
        <v>4732</v>
      </c>
      <c r="H10248" s="42">
        <v>0</v>
      </c>
      <c r="I10248" s="42">
        <v>0</v>
      </c>
      <c r="J10248" s="42">
        <v>0</v>
      </c>
      <c r="K10248" s="42">
        <v>0</v>
      </c>
      <c r="N10248" s="43"/>
    </row>
    <row r="10249" spans="1:14" x14ac:dyDescent="0.3">
      <c r="A10249" s="10" t="s">
        <v>9</v>
      </c>
      <c r="B10249" s="10" t="s">
        <v>305</v>
      </c>
      <c r="C10249" s="10" t="s">
        <v>4779</v>
      </c>
      <c r="D10249" s="10" t="s">
        <v>7179</v>
      </c>
      <c r="E10249" s="11" t="s">
        <v>7180</v>
      </c>
      <c r="F10249" s="10" t="s">
        <v>4786</v>
      </c>
      <c r="G10249" s="11" t="s">
        <v>4787</v>
      </c>
      <c r="H10249" s="42">
        <v>0</v>
      </c>
      <c r="I10249" s="42">
        <v>0</v>
      </c>
      <c r="J10249" s="42">
        <v>0</v>
      </c>
      <c r="K10249" s="42">
        <v>0</v>
      </c>
      <c r="N10249" s="43"/>
    </row>
    <row r="10250" spans="1:14" x14ac:dyDescent="0.3">
      <c r="A10250" s="10" t="s">
        <v>9</v>
      </c>
      <c r="B10250" s="10" t="s">
        <v>305</v>
      </c>
      <c r="C10250" s="10" t="s">
        <v>4779</v>
      </c>
      <c r="D10250" s="10" t="s">
        <v>7179</v>
      </c>
      <c r="E10250" s="11" t="s">
        <v>7180</v>
      </c>
      <c r="F10250" s="10" t="s">
        <v>4859</v>
      </c>
      <c r="G10250" s="11" t="s">
        <v>4860</v>
      </c>
      <c r="H10250" s="42">
        <v>5008.9242000000004</v>
      </c>
      <c r="I10250" s="42">
        <v>14.9301275606384</v>
      </c>
      <c r="J10250" s="42">
        <v>536.29723199698401</v>
      </c>
      <c r="K10250" s="42">
        <v>551.22735955762198</v>
      </c>
      <c r="N10250" s="43"/>
    </row>
    <row r="10251" spans="1:14" x14ac:dyDescent="0.3">
      <c r="A10251" s="10" t="s">
        <v>9</v>
      </c>
      <c r="B10251" s="10" t="s">
        <v>305</v>
      </c>
      <c r="C10251" s="10" t="s">
        <v>4779</v>
      </c>
      <c r="D10251" s="10" t="s">
        <v>7181</v>
      </c>
      <c r="E10251" s="11" t="s">
        <v>7182</v>
      </c>
      <c r="F10251" s="10" t="s">
        <v>416</v>
      </c>
      <c r="G10251" s="11" t="s">
        <v>417</v>
      </c>
      <c r="H10251" s="42">
        <v>104304.0098</v>
      </c>
      <c r="I10251" s="42">
        <v>1394.45294534652</v>
      </c>
      <c r="J10251" s="42">
        <v>14225.556901731799</v>
      </c>
      <c r="K10251" s="42">
        <v>15620.0098470783</v>
      </c>
      <c r="N10251" s="43"/>
    </row>
    <row r="10252" spans="1:14" x14ac:dyDescent="0.3">
      <c r="A10252" s="10" t="s">
        <v>9</v>
      </c>
      <c r="B10252" s="10" t="s">
        <v>305</v>
      </c>
      <c r="C10252" s="10" t="s">
        <v>4779</v>
      </c>
      <c r="D10252" s="10" t="s">
        <v>7181</v>
      </c>
      <c r="E10252" s="11" t="s">
        <v>7182</v>
      </c>
      <c r="F10252" s="10" t="s">
        <v>4731</v>
      </c>
      <c r="G10252" s="11" t="s">
        <v>4732</v>
      </c>
      <c r="H10252" s="42">
        <v>0</v>
      </c>
      <c r="I10252" s="42">
        <v>0</v>
      </c>
      <c r="J10252" s="42">
        <v>0</v>
      </c>
      <c r="K10252" s="42">
        <v>0</v>
      </c>
      <c r="N10252" s="43"/>
    </row>
    <row r="10253" spans="1:14" x14ac:dyDescent="0.3">
      <c r="A10253" s="10" t="s">
        <v>9</v>
      </c>
      <c r="B10253" s="10" t="s">
        <v>305</v>
      </c>
      <c r="C10253" s="10" t="s">
        <v>4779</v>
      </c>
      <c r="D10253" s="10" t="s">
        <v>7181</v>
      </c>
      <c r="E10253" s="11" t="s">
        <v>7182</v>
      </c>
      <c r="F10253" s="10" t="s">
        <v>4786</v>
      </c>
      <c r="G10253" s="11" t="s">
        <v>4787</v>
      </c>
      <c r="H10253" s="42">
        <v>0</v>
      </c>
      <c r="I10253" s="42">
        <v>0</v>
      </c>
      <c r="J10253" s="42">
        <v>0</v>
      </c>
      <c r="K10253" s="42">
        <v>0</v>
      </c>
      <c r="N10253" s="43"/>
    </row>
    <row r="10254" spans="1:14" x14ac:dyDescent="0.3">
      <c r="A10254" s="10" t="s">
        <v>9</v>
      </c>
      <c r="B10254" s="10" t="s">
        <v>305</v>
      </c>
      <c r="C10254" s="10" t="s">
        <v>4779</v>
      </c>
      <c r="D10254" s="10" t="s">
        <v>7181</v>
      </c>
      <c r="E10254" s="11" t="s">
        <v>7182</v>
      </c>
      <c r="F10254" s="10" t="s">
        <v>4794</v>
      </c>
      <c r="G10254" s="11" t="s">
        <v>4795</v>
      </c>
      <c r="H10254" s="42">
        <v>4387.6963999999998</v>
      </c>
      <c r="I10254" s="42">
        <v>58.659644195388701</v>
      </c>
      <c r="J10254" s="42">
        <v>598.41826081085605</v>
      </c>
      <c r="K10254" s="42">
        <v>657.07790500624503</v>
      </c>
      <c r="N10254" s="43"/>
    </row>
    <row r="10255" spans="1:14" x14ac:dyDescent="0.3">
      <c r="A10255" s="10" t="s">
        <v>9</v>
      </c>
      <c r="B10255" s="10" t="s">
        <v>305</v>
      </c>
      <c r="C10255" s="10" t="s">
        <v>4779</v>
      </c>
      <c r="D10255" s="10" t="s">
        <v>7181</v>
      </c>
      <c r="E10255" s="11" t="s">
        <v>7182</v>
      </c>
      <c r="F10255" s="10" t="s">
        <v>4788</v>
      </c>
      <c r="G10255" s="11" t="s">
        <v>4789</v>
      </c>
      <c r="H10255" s="42">
        <v>0</v>
      </c>
      <c r="I10255" s="42">
        <v>0</v>
      </c>
      <c r="J10255" s="42">
        <v>0</v>
      </c>
      <c r="K10255" s="42">
        <v>0</v>
      </c>
      <c r="N10255" s="43"/>
    </row>
    <row r="10256" spans="1:14" x14ac:dyDescent="0.3">
      <c r="A10256" s="10" t="s">
        <v>9</v>
      </c>
      <c r="B10256" s="10" t="s">
        <v>305</v>
      </c>
      <c r="C10256" s="10" t="s">
        <v>4779</v>
      </c>
      <c r="D10256" s="10" t="s">
        <v>7181</v>
      </c>
      <c r="E10256" s="11" t="s">
        <v>7182</v>
      </c>
      <c r="F10256" s="10" t="s">
        <v>4741</v>
      </c>
      <c r="G10256" s="11" t="s">
        <v>4742</v>
      </c>
      <c r="H10256" s="42">
        <v>5285.7628999999997</v>
      </c>
      <c r="I10256" s="42">
        <v>70.666004118421498</v>
      </c>
      <c r="J10256" s="42">
        <v>720.90153056746499</v>
      </c>
      <c r="K10256" s="42">
        <v>791.56753468588602</v>
      </c>
      <c r="N10256" s="43"/>
    </row>
    <row r="10257" spans="1:14" x14ac:dyDescent="0.3">
      <c r="A10257" s="10" t="s">
        <v>9</v>
      </c>
      <c r="B10257" s="10" t="s">
        <v>305</v>
      </c>
      <c r="C10257" s="10" t="s">
        <v>4779</v>
      </c>
      <c r="D10257" s="10" t="s">
        <v>7183</v>
      </c>
      <c r="E10257" s="11" t="s">
        <v>7184</v>
      </c>
      <c r="F10257" s="10" t="s">
        <v>416</v>
      </c>
      <c r="G10257" s="11" t="s">
        <v>417</v>
      </c>
      <c r="H10257" s="42">
        <v>36279.779499999997</v>
      </c>
      <c r="I10257" s="42">
        <v>311.67897857516101</v>
      </c>
      <c r="J10257" s="42">
        <v>3442.3134199616802</v>
      </c>
      <c r="K10257" s="42">
        <v>3753.99239853684</v>
      </c>
      <c r="N10257" s="43"/>
    </row>
    <row r="10258" spans="1:14" x14ac:dyDescent="0.3">
      <c r="A10258" s="10" t="s">
        <v>9</v>
      </c>
      <c r="B10258" s="10" t="s">
        <v>305</v>
      </c>
      <c r="C10258" s="10" t="s">
        <v>4779</v>
      </c>
      <c r="D10258" s="10" t="s">
        <v>7183</v>
      </c>
      <c r="E10258" s="11" t="s">
        <v>7184</v>
      </c>
      <c r="F10258" s="10" t="s">
        <v>4731</v>
      </c>
      <c r="G10258" s="11" t="s">
        <v>4732</v>
      </c>
      <c r="H10258" s="42">
        <v>0</v>
      </c>
      <c r="I10258" s="42">
        <v>0</v>
      </c>
      <c r="J10258" s="42">
        <v>0</v>
      </c>
      <c r="K10258" s="42">
        <v>0</v>
      </c>
      <c r="N10258" s="43"/>
    </row>
    <row r="10259" spans="1:14" x14ac:dyDescent="0.3">
      <c r="A10259" s="10" t="s">
        <v>9</v>
      </c>
      <c r="B10259" s="10" t="s">
        <v>305</v>
      </c>
      <c r="C10259" s="10" t="s">
        <v>4779</v>
      </c>
      <c r="D10259" s="10" t="s">
        <v>7183</v>
      </c>
      <c r="E10259" s="11" t="s">
        <v>7184</v>
      </c>
      <c r="F10259" s="10" t="s">
        <v>4786</v>
      </c>
      <c r="G10259" s="11" t="s">
        <v>4787</v>
      </c>
      <c r="H10259" s="42">
        <v>0</v>
      </c>
      <c r="I10259" s="42">
        <v>0</v>
      </c>
      <c r="J10259" s="42">
        <v>0</v>
      </c>
      <c r="K10259" s="42">
        <v>0</v>
      </c>
      <c r="N10259" s="43"/>
    </row>
    <row r="10260" spans="1:14" x14ac:dyDescent="0.3">
      <c r="A10260" s="10" t="s">
        <v>9</v>
      </c>
      <c r="B10260" s="10" t="s">
        <v>305</v>
      </c>
      <c r="C10260" s="10" t="s">
        <v>4779</v>
      </c>
      <c r="D10260" s="10" t="s">
        <v>7183</v>
      </c>
      <c r="E10260" s="11" t="s">
        <v>7184</v>
      </c>
      <c r="F10260" s="10" t="s">
        <v>4788</v>
      </c>
      <c r="G10260" s="11" t="s">
        <v>4789</v>
      </c>
      <c r="H10260" s="42">
        <v>0</v>
      </c>
      <c r="I10260" s="42">
        <v>0</v>
      </c>
      <c r="J10260" s="42">
        <v>0</v>
      </c>
      <c r="K10260" s="42">
        <v>0</v>
      </c>
      <c r="N10260" s="43"/>
    </row>
    <row r="10261" spans="1:14" x14ac:dyDescent="0.3">
      <c r="A10261" s="10" t="s">
        <v>9</v>
      </c>
      <c r="B10261" s="10" t="s">
        <v>305</v>
      </c>
      <c r="C10261" s="10" t="s">
        <v>4779</v>
      </c>
      <c r="D10261" s="10" t="s">
        <v>7183</v>
      </c>
      <c r="E10261" s="11" t="s">
        <v>7184</v>
      </c>
      <c r="F10261" s="10" t="s">
        <v>4741</v>
      </c>
      <c r="G10261" s="11" t="s">
        <v>4742</v>
      </c>
      <c r="H10261" s="42">
        <v>887.81060000000002</v>
      </c>
      <c r="I10261" s="42">
        <v>7.6271663473262503</v>
      </c>
      <c r="J10261" s="42">
        <v>84.237625500783807</v>
      </c>
      <c r="K10261" s="42">
        <v>91.864791848110102</v>
      </c>
      <c r="N10261" s="43"/>
    </row>
    <row r="10262" spans="1:14" x14ac:dyDescent="0.3">
      <c r="A10262" s="10" t="s">
        <v>9</v>
      </c>
      <c r="B10262" s="10" t="s">
        <v>305</v>
      </c>
      <c r="C10262" s="10" t="s">
        <v>4779</v>
      </c>
      <c r="D10262" s="10" t="s">
        <v>6306</v>
      </c>
      <c r="E10262" s="11" t="s">
        <v>7185</v>
      </c>
      <c r="F10262" s="10" t="s">
        <v>416</v>
      </c>
      <c r="G10262" s="11" t="s">
        <v>417</v>
      </c>
      <c r="H10262" s="42">
        <v>42099.118900000001</v>
      </c>
      <c r="I10262" s="42">
        <v>130.65959248670001</v>
      </c>
      <c r="J10262" s="42">
        <v>4793.3568962397303</v>
      </c>
      <c r="K10262" s="42">
        <v>4924.01648872643</v>
      </c>
      <c r="N10262" s="43"/>
    </row>
    <row r="10263" spans="1:14" x14ac:dyDescent="0.3">
      <c r="A10263" s="10" t="s">
        <v>9</v>
      </c>
      <c r="B10263" s="10" t="s">
        <v>305</v>
      </c>
      <c r="C10263" s="10" t="s">
        <v>4779</v>
      </c>
      <c r="D10263" s="10" t="s">
        <v>6306</v>
      </c>
      <c r="E10263" s="11" t="s">
        <v>7185</v>
      </c>
      <c r="F10263" s="10" t="s">
        <v>4731</v>
      </c>
      <c r="G10263" s="11" t="s">
        <v>4732</v>
      </c>
      <c r="H10263" s="42">
        <v>0</v>
      </c>
      <c r="I10263" s="42">
        <v>0</v>
      </c>
      <c r="J10263" s="42">
        <v>0</v>
      </c>
      <c r="K10263" s="42">
        <v>0</v>
      </c>
      <c r="N10263" s="43"/>
    </row>
    <row r="10264" spans="1:14" x14ac:dyDescent="0.3">
      <c r="A10264" s="10" t="s">
        <v>9</v>
      </c>
      <c r="B10264" s="10" t="s">
        <v>305</v>
      </c>
      <c r="C10264" s="10" t="s">
        <v>4779</v>
      </c>
      <c r="D10264" s="10" t="s">
        <v>6306</v>
      </c>
      <c r="E10264" s="11" t="s">
        <v>7185</v>
      </c>
      <c r="F10264" s="10" t="s">
        <v>4786</v>
      </c>
      <c r="G10264" s="11" t="s">
        <v>4787</v>
      </c>
      <c r="H10264" s="42">
        <v>0</v>
      </c>
      <c r="I10264" s="42">
        <v>0</v>
      </c>
      <c r="J10264" s="42">
        <v>0</v>
      </c>
      <c r="K10264" s="42">
        <v>0</v>
      </c>
      <c r="N10264" s="43"/>
    </row>
    <row r="10265" spans="1:14" x14ac:dyDescent="0.3">
      <c r="A10265" s="10" t="s">
        <v>9</v>
      </c>
      <c r="B10265" s="10" t="s">
        <v>305</v>
      </c>
      <c r="C10265" s="10" t="s">
        <v>4779</v>
      </c>
      <c r="D10265" s="10" t="s">
        <v>6306</v>
      </c>
      <c r="E10265" s="11" t="s">
        <v>7185</v>
      </c>
      <c r="F10265" s="10" t="s">
        <v>4794</v>
      </c>
      <c r="G10265" s="11" t="s">
        <v>4795</v>
      </c>
      <c r="H10265" s="42">
        <v>824.84280000000001</v>
      </c>
      <c r="I10265" s="42">
        <v>2.5599971047012402</v>
      </c>
      <c r="J10265" s="42">
        <v>93.915644023017606</v>
      </c>
      <c r="K10265" s="42">
        <v>96.475641127718902</v>
      </c>
      <c r="N10265" s="43"/>
    </row>
    <row r="10266" spans="1:14" x14ac:dyDescent="0.3">
      <c r="A10266" s="10" t="s">
        <v>9</v>
      </c>
      <c r="B10266" s="10" t="s">
        <v>305</v>
      </c>
      <c r="C10266" s="10" t="s">
        <v>4779</v>
      </c>
      <c r="D10266" s="10" t="s">
        <v>6306</v>
      </c>
      <c r="E10266" s="11" t="s">
        <v>7185</v>
      </c>
      <c r="F10266" s="10" t="s">
        <v>4788</v>
      </c>
      <c r="G10266" s="11" t="s">
        <v>4789</v>
      </c>
      <c r="H10266" s="42">
        <v>0</v>
      </c>
      <c r="I10266" s="42">
        <v>0</v>
      </c>
      <c r="J10266" s="42">
        <v>0</v>
      </c>
      <c r="K10266" s="42">
        <v>0</v>
      </c>
      <c r="N10266" s="43"/>
    </row>
    <row r="10267" spans="1:14" x14ac:dyDescent="0.3">
      <c r="A10267" s="10" t="s">
        <v>9</v>
      </c>
      <c r="B10267" s="10" t="s">
        <v>305</v>
      </c>
      <c r="C10267" s="10" t="s">
        <v>4779</v>
      </c>
      <c r="D10267" s="10" t="s">
        <v>7186</v>
      </c>
      <c r="E10267" s="11" t="s">
        <v>7187</v>
      </c>
      <c r="F10267" s="10" t="s">
        <v>416</v>
      </c>
      <c r="G10267" s="11" t="s">
        <v>417</v>
      </c>
      <c r="H10267" s="42">
        <v>9680.5545999999995</v>
      </c>
      <c r="I10267" s="42">
        <v>75.994365158889195</v>
      </c>
      <c r="J10267" s="42">
        <v>1260.9035138133399</v>
      </c>
      <c r="K10267" s="42">
        <v>1336.89787897223</v>
      </c>
      <c r="N10267" s="43"/>
    </row>
    <row r="10268" spans="1:14" x14ac:dyDescent="0.3">
      <c r="A10268" s="10" t="s">
        <v>9</v>
      </c>
      <c r="B10268" s="10" t="s">
        <v>305</v>
      </c>
      <c r="C10268" s="10" t="s">
        <v>4779</v>
      </c>
      <c r="D10268" s="10" t="s">
        <v>7186</v>
      </c>
      <c r="E10268" s="11" t="s">
        <v>7187</v>
      </c>
      <c r="F10268" s="10" t="s">
        <v>4731</v>
      </c>
      <c r="G10268" s="11" t="s">
        <v>4732</v>
      </c>
      <c r="H10268" s="42">
        <v>0</v>
      </c>
      <c r="I10268" s="42">
        <v>0</v>
      </c>
      <c r="J10268" s="42">
        <v>0</v>
      </c>
      <c r="K10268" s="42">
        <v>0</v>
      </c>
      <c r="N10268" s="43"/>
    </row>
    <row r="10269" spans="1:14" x14ac:dyDescent="0.3">
      <c r="A10269" s="10" t="s">
        <v>9</v>
      </c>
      <c r="B10269" s="10" t="s">
        <v>305</v>
      </c>
      <c r="C10269" s="10" t="s">
        <v>4779</v>
      </c>
      <c r="D10269" s="10" t="s">
        <v>7186</v>
      </c>
      <c r="E10269" s="11" t="s">
        <v>7187</v>
      </c>
      <c r="F10269" s="10" t="s">
        <v>4786</v>
      </c>
      <c r="G10269" s="11" t="s">
        <v>4787</v>
      </c>
      <c r="H10269" s="42">
        <v>0</v>
      </c>
      <c r="I10269" s="42">
        <v>0</v>
      </c>
      <c r="J10269" s="42">
        <v>0</v>
      </c>
      <c r="K10269" s="42">
        <v>0</v>
      </c>
      <c r="N10269" s="43"/>
    </row>
    <row r="10270" spans="1:14" x14ac:dyDescent="0.3">
      <c r="A10270" s="10" t="s">
        <v>9</v>
      </c>
      <c r="B10270" s="10" t="s">
        <v>305</v>
      </c>
      <c r="C10270" s="10" t="s">
        <v>4779</v>
      </c>
      <c r="D10270" s="10" t="s">
        <v>7186</v>
      </c>
      <c r="E10270" s="11" t="s">
        <v>7187</v>
      </c>
      <c r="F10270" s="10" t="s">
        <v>4788</v>
      </c>
      <c r="G10270" s="11" t="s">
        <v>4789</v>
      </c>
      <c r="H10270" s="42">
        <v>0</v>
      </c>
      <c r="I10270" s="42">
        <v>0</v>
      </c>
      <c r="J10270" s="42">
        <v>0</v>
      </c>
      <c r="K10270" s="42">
        <v>0</v>
      </c>
      <c r="N10270" s="43"/>
    </row>
    <row r="10271" spans="1:14" x14ac:dyDescent="0.3">
      <c r="A10271" s="10" t="s">
        <v>9</v>
      </c>
      <c r="B10271" s="10" t="s">
        <v>305</v>
      </c>
      <c r="C10271" s="10" t="s">
        <v>11</v>
      </c>
      <c r="D10271" s="10" t="s">
        <v>306</v>
      </c>
      <c r="E10271" s="11" t="s">
        <v>3058</v>
      </c>
      <c r="F10271" s="10" t="s">
        <v>13</v>
      </c>
      <c r="G10271" s="11" t="s">
        <v>415</v>
      </c>
      <c r="H10271" s="42">
        <v>0</v>
      </c>
      <c r="I10271" s="42">
        <v>0</v>
      </c>
      <c r="J10271" s="42">
        <v>0</v>
      </c>
      <c r="K10271" s="42">
        <v>0</v>
      </c>
      <c r="N10271" s="43"/>
    </row>
    <row r="10272" spans="1:14" x14ac:dyDescent="0.3">
      <c r="A10272" s="10" t="s">
        <v>9</v>
      </c>
      <c r="B10272" s="10" t="s">
        <v>305</v>
      </c>
      <c r="C10272" s="10" t="s">
        <v>11</v>
      </c>
      <c r="D10272" s="10" t="s">
        <v>306</v>
      </c>
      <c r="E10272" s="11" t="s">
        <v>3058</v>
      </c>
      <c r="F10272" s="10" t="s">
        <v>15</v>
      </c>
      <c r="G10272" s="11" t="s">
        <v>418</v>
      </c>
      <c r="H10272" s="42">
        <v>1280097.4966</v>
      </c>
      <c r="I10272" s="42">
        <v>1995.3234290799701</v>
      </c>
      <c r="J10272" s="42">
        <v>0</v>
      </c>
      <c r="K10272" s="42">
        <v>1995.3234290799701</v>
      </c>
      <c r="N10272" s="43"/>
    </row>
    <row r="10273" spans="1:14" x14ac:dyDescent="0.3">
      <c r="A10273" s="10" t="s">
        <v>9</v>
      </c>
      <c r="B10273" s="10" t="s">
        <v>305</v>
      </c>
      <c r="C10273" s="10" t="s">
        <v>11</v>
      </c>
      <c r="D10273" s="10" t="s">
        <v>306</v>
      </c>
      <c r="E10273" s="11" t="s">
        <v>3058</v>
      </c>
      <c r="F10273" s="10" t="s">
        <v>17</v>
      </c>
      <c r="G10273" s="11" t="s">
        <v>4798</v>
      </c>
      <c r="H10273" s="42">
        <v>0</v>
      </c>
      <c r="I10273" s="42">
        <v>0</v>
      </c>
      <c r="J10273" s="42">
        <v>0</v>
      </c>
      <c r="K10273" s="42">
        <v>0</v>
      </c>
      <c r="N10273" s="43"/>
    </row>
    <row r="10274" spans="1:14" x14ac:dyDescent="0.3">
      <c r="A10274" s="10" t="s">
        <v>9</v>
      </c>
      <c r="B10274" s="10" t="s">
        <v>305</v>
      </c>
      <c r="C10274" s="10" t="s">
        <v>11</v>
      </c>
      <c r="D10274" s="10" t="s">
        <v>306</v>
      </c>
      <c r="E10274" s="11" t="s">
        <v>3058</v>
      </c>
      <c r="F10274" s="10" t="s">
        <v>18</v>
      </c>
      <c r="G10274" s="11" t="s">
        <v>4799</v>
      </c>
      <c r="H10274" s="42">
        <v>1870797.1270000001</v>
      </c>
      <c r="I10274" s="42">
        <v>2916.0633064500098</v>
      </c>
      <c r="J10274" s="42">
        <v>50476.617189468503</v>
      </c>
      <c r="K10274" s="42">
        <v>53392.680495918597</v>
      </c>
      <c r="N10274" s="43"/>
    </row>
    <row r="10275" spans="1:14" x14ac:dyDescent="0.3">
      <c r="A10275" s="10" t="s">
        <v>9</v>
      </c>
      <c r="B10275" s="10" t="s">
        <v>305</v>
      </c>
      <c r="C10275" s="10" t="s">
        <v>11</v>
      </c>
      <c r="D10275" s="10" t="s">
        <v>307</v>
      </c>
      <c r="E10275" s="11" t="s">
        <v>3059</v>
      </c>
      <c r="F10275" s="10" t="s">
        <v>15</v>
      </c>
      <c r="G10275" s="11" t="s">
        <v>418</v>
      </c>
      <c r="H10275" s="42">
        <v>1561619.9217000001</v>
      </c>
      <c r="I10275" s="42">
        <v>4544.41419381988</v>
      </c>
      <c r="J10275" s="42">
        <v>0</v>
      </c>
      <c r="K10275" s="42">
        <v>4544.41419381988</v>
      </c>
      <c r="N10275" s="43"/>
    </row>
    <row r="10276" spans="1:14" x14ac:dyDescent="0.3">
      <c r="A10276" s="10" t="s">
        <v>9</v>
      </c>
      <c r="B10276" s="10" t="s">
        <v>305</v>
      </c>
      <c r="C10276" s="10" t="s">
        <v>11</v>
      </c>
      <c r="D10276" s="10" t="s">
        <v>307</v>
      </c>
      <c r="E10276" s="11" t="s">
        <v>3059</v>
      </c>
      <c r="F10276" s="10" t="s">
        <v>17</v>
      </c>
      <c r="G10276" s="11" t="s">
        <v>4798</v>
      </c>
      <c r="H10276" s="42">
        <v>0</v>
      </c>
      <c r="I10276" s="42">
        <v>0</v>
      </c>
      <c r="J10276" s="42">
        <v>0</v>
      </c>
      <c r="K10276" s="42">
        <v>0</v>
      </c>
      <c r="N10276" s="43"/>
    </row>
    <row r="10277" spans="1:14" x14ac:dyDescent="0.3">
      <c r="A10277" s="10" t="s">
        <v>9</v>
      </c>
      <c r="B10277" s="10" t="s">
        <v>305</v>
      </c>
      <c r="C10277" s="10" t="s">
        <v>11</v>
      </c>
      <c r="D10277" s="10" t="s">
        <v>307</v>
      </c>
      <c r="E10277" s="11" t="s">
        <v>3059</v>
      </c>
      <c r="F10277" s="10" t="s">
        <v>18</v>
      </c>
      <c r="G10277" s="11" t="s">
        <v>4799</v>
      </c>
      <c r="H10277" s="42">
        <v>3308408.8089999999</v>
      </c>
      <c r="I10277" s="42">
        <v>9627.6819607987109</v>
      </c>
      <c r="J10277" s="42">
        <v>597461.13939409703</v>
      </c>
      <c r="K10277" s="42">
        <v>607088.82135489502</v>
      </c>
      <c r="N10277" s="43"/>
    </row>
    <row r="10278" spans="1:14" x14ac:dyDescent="0.3">
      <c r="A10278" s="10" t="s">
        <v>9</v>
      </c>
      <c r="B10278" s="10" t="s">
        <v>305</v>
      </c>
      <c r="C10278" s="10" t="s">
        <v>4800</v>
      </c>
      <c r="D10278" s="10" t="s">
        <v>7188</v>
      </c>
      <c r="E10278" s="11" t="s">
        <v>7189</v>
      </c>
      <c r="F10278" s="10" t="s">
        <v>416</v>
      </c>
      <c r="G10278" s="11" t="s">
        <v>417</v>
      </c>
      <c r="H10278" s="42">
        <v>438761.86829999997</v>
      </c>
      <c r="I10278" s="42">
        <v>2243.6621562106998</v>
      </c>
      <c r="J10278" s="42">
        <v>95399.181041658303</v>
      </c>
      <c r="K10278" s="42">
        <v>97642.843197869006</v>
      </c>
      <c r="N10278" s="43"/>
    </row>
    <row r="10279" spans="1:14" x14ac:dyDescent="0.3">
      <c r="A10279" s="10" t="s">
        <v>9</v>
      </c>
      <c r="B10279" s="10" t="s">
        <v>305</v>
      </c>
      <c r="C10279" s="10" t="s">
        <v>4800</v>
      </c>
      <c r="D10279" s="10" t="s">
        <v>7188</v>
      </c>
      <c r="E10279" s="11" t="s">
        <v>7189</v>
      </c>
      <c r="F10279" s="10" t="s">
        <v>15</v>
      </c>
      <c r="G10279" s="11" t="s">
        <v>418</v>
      </c>
      <c r="H10279" s="42">
        <v>35570.004500000003</v>
      </c>
      <c r="I10279" s="42">
        <v>181.89154228523299</v>
      </c>
      <c r="J10279" s="42">
        <v>0</v>
      </c>
      <c r="K10279" s="42">
        <v>181.89154228523299</v>
      </c>
      <c r="N10279" s="43"/>
    </row>
    <row r="10280" spans="1:14" x14ac:dyDescent="0.3">
      <c r="A10280" s="10" t="s">
        <v>9</v>
      </c>
      <c r="B10280" s="10" t="s">
        <v>305</v>
      </c>
      <c r="C10280" s="10" t="s">
        <v>4800</v>
      </c>
      <c r="D10280" s="10" t="s">
        <v>7190</v>
      </c>
      <c r="E10280" s="11" t="s">
        <v>7191</v>
      </c>
      <c r="F10280" s="10" t="s">
        <v>416</v>
      </c>
      <c r="G10280" s="11" t="s">
        <v>417</v>
      </c>
      <c r="H10280" s="42">
        <v>340565.62430000002</v>
      </c>
      <c r="I10280" s="42">
        <v>462.44508123185301</v>
      </c>
      <c r="J10280" s="42">
        <v>10619.126603299699</v>
      </c>
      <c r="K10280" s="42">
        <v>11081.5716845315</v>
      </c>
      <c r="N10280" s="43"/>
    </row>
    <row r="10281" spans="1:14" x14ac:dyDescent="0.3">
      <c r="A10281" s="10" t="s">
        <v>9</v>
      </c>
      <c r="B10281" s="10" t="s">
        <v>305</v>
      </c>
      <c r="C10281" s="10" t="s">
        <v>4800</v>
      </c>
      <c r="D10281" s="10" t="s">
        <v>7190</v>
      </c>
      <c r="E10281" s="11" t="s">
        <v>7191</v>
      </c>
      <c r="F10281" s="10" t="s">
        <v>15</v>
      </c>
      <c r="G10281" s="11" t="s">
        <v>418</v>
      </c>
      <c r="H10281" s="42">
        <v>0</v>
      </c>
      <c r="I10281" s="42">
        <v>0</v>
      </c>
      <c r="J10281" s="42">
        <v>0</v>
      </c>
      <c r="K10281" s="42">
        <v>0</v>
      </c>
      <c r="N10281" s="43"/>
    </row>
    <row r="10282" spans="1:14" x14ac:dyDescent="0.3">
      <c r="A10282" s="10" t="s">
        <v>9</v>
      </c>
      <c r="B10282" s="10" t="s">
        <v>305</v>
      </c>
      <c r="C10282" s="10" t="s">
        <v>4806</v>
      </c>
      <c r="D10282" s="10" t="s">
        <v>7192</v>
      </c>
      <c r="E10282" s="11" t="s">
        <v>7193</v>
      </c>
      <c r="F10282" s="10" t="s">
        <v>4809</v>
      </c>
      <c r="G10282" s="11" t="s">
        <v>4810</v>
      </c>
      <c r="H10282" s="42">
        <v>0</v>
      </c>
      <c r="I10282" s="42">
        <v>0</v>
      </c>
      <c r="J10282" s="42">
        <v>0</v>
      </c>
      <c r="K10282" s="42">
        <v>0</v>
      </c>
      <c r="N10282" s="43"/>
    </row>
    <row r="10283" spans="1:14" x14ac:dyDescent="0.3">
      <c r="A10283" s="10" t="s">
        <v>9</v>
      </c>
      <c r="B10283" s="10" t="s">
        <v>384</v>
      </c>
      <c r="C10283" s="10" t="s">
        <v>4722</v>
      </c>
      <c r="D10283" s="10" t="s">
        <v>4723</v>
      </c>
      <c r="E10283" s="11" t="s">
        <v>7194</v>
      </c>
      <c r="F10283" s="10" t="s">
        <v>13</v>
      </c>
      <c r="G10283" s="11" t="s">
        <v>415</v>
      </c>
      <c r="H10283" s="42">
        <v>0</v>
      </c>
      <c r="I10283" s="42">
        <v>0</v>
      </c>
      <c r="J10283" s="42">
        <v>0</v>
      </c>
      <c r="K10283" s="42">
        <v>0</v>
      </c>
      <c r="N10283" s="43"/>
    </row>
    <row r="10284" spans="1:14" x14ac:dyDescent="0.3">
      <c r="A10284" s="10" t="s">
        <v>9</v>
      </c>
      <c r="B10284" s="10" t="s">
        <v>384</v>
      </c>
      <c r="C10284" s="10" t="s">
        <v>4722</v>
      </c>
      <c r="D10284" s="10" t="s">
        <v>4723</v>
      </c>
      <c r="E10284" s="11" t="s">
        <v>7194</v>
      </c>
      <c r="F10284" s="10" t="s">
        <v>416</v>
      </c>
      <c r="G10284" s="11" t="s">
        <v>417</v>
      </c>
      <c r="H10284" s="42">
        <v>27830347.5231</v>
      </c>
      <c r="I10284" s="42">
        <v>124489.551541817</v>
      </c>
      <c r="J10284" s="42">
        <v>5189019.9489408899</v>
      </c>
      <c r="K10284" s="42">
        <v>5313509.5004827101</v>
      </c>
      <c r="N10284" s="43"/>
    </row>
    <row r="10285" spans="1:14" x14ac:dyDescent="0.3">
      <c r="A10285" s="10" t="s">
        <v>9</v>
      </c>
      <c r="B10285" s="10" t="s">
        <v>384</v>
      </c>
      <c r="C10285" s="10" t="s">
        <v>4722</v>
      </c>
      <c r="D10285" s="10" t="s">
        <v>4723</v>
      </c>
      <c r="E10285" s="11" t="s">
        <v>7194</v>
      </c>
      <c r="F10285" s="10" t="s">
        <v>4725</v>
      </c>
      <c r="G10285" s="11" t="s">
        <v>4726</v>
      </c>
      <c r="H10285" s="42">
        <v>895411.18110000005</v>
      </c>
      <c r="I10285" s="42">
        <v>4005.31600612802</v>
      </c>
      <c r="J10285" s="42">
        <v>166951.07661809801</v>
      </c>
      <c r="K10285" s="42">
        <v>170956.39262422599</v>
      </c>
      <c r="N10285" s="43"/>
    </row>
    <row r="10286" spans="1:14" x14ac:dyDescent="0.3">
      <c r="A10286" s="10" t="s">
        <v>9</v>
      </c>
      <c r="B10286" s="10" t="s">
        <v>384</v>
      </c>
      <c r="C10286" s="10" t="s">
        <v>4722</v>
      </c>
      <c r="D10286" s="10" t="s">
        <v>4723</v>
      </c>
      <c r="E10286" s="11" t="s">
        <v>7194</v>
      </c>
      <c r="F10286" s="10" t="s">
        <v>5307</v>
      </c>
      <c r="G10286" s="11" t="s">
        <v>7195</v>
      </c>
      <c r="H10286" s="42">
        <v>205702.56849999999</v>
      </c>
      <c r="I10286" s="42">
        <v>920.14016356995103</v>
      </c>
      <c r="J10286" s="42">
        <v>0</v>
      </c>
      <c r="K10286" s="42">
        <v>920.14016356995103</v>
      </c>
      <c r="N10286" s="43"/>
    </row>
    <row r="10287" spans="1:14" x14ac:dyDescent="0.3">
      <c r="A10287" s="10" t="s">
        <v>9</v>
      </c>
      <c r="B10287" s="10" t="s">
        <v>384</v>
      </c>
      <c r="C10287" s="10" t="s">
        <v>4722</v>
      </c>
      <c r="D10287" s="10" t="s">
        <v>4723</v>
      </c>
      <c r="E10287" s="11" t="s">
        <v>7194</v>
      </c>
      <c r="F10287" s="10" t="s">
        <v>4729</v>
      </c>
      <c r="G10287" s="11" t="s">
        <v>4730</v>
      </c>
      <c r="H10287" s="42">
        <v>0</v>
      </c>
      <c r="I10287" s="42">
        <v>0</v>
      </c>
      <c r="J10287" s="42">
        <v>0</v>
      </c>
      <c r="K10287" s="42">
        <v>0</v>
      </c>
      <c r="N10287" s="43"/>
    </row>
    <row r="10288" spans="1:14" x14ac:dyDescent="0.3">
      <c r="A10288" s="10" t="s">
        <v>9</v>
      </c>
      <c r="B10288" s="10" t="s">
        <v>384</v>
      </c>
      <c r="C10288" s="10" t="s">
        <v>4722</v>
      </c>
      <c r="D10288" s="10" t="s">
        <v>4723</v>
      </c>
      <c r="E10288" s="11" t="s">
        <v>7194</v>
      </c>
      <c r="F10288" s="10" t="s">
        <v>4731</v>
      </c>
      <c r="G10288" s="11" t="s">
        <v>4732</v>
      </c>
      <c r="H10288" s="42">
        <v>0</v>
      </c>
      <c r="I10288" s="42">
        <v>0</v>
      </c>
      <c r="J10288" s="42">
        <v>0</v>
      </c>
      <c r="K10288" s="42">
        <v>0</v>
      </c>
      <c r="N10288" s="43"/>
    </row>
    <row r="10289" spans="1:14" x14ac:dyDescent="0.3">
      <c r="A10289" s="10" t="s">
        <v>9</v>
      </c>
      <c r="B10289" s="10" t="s">
        <v>384</v>
      </c>
      <c r="C10289" s="10" t="s">
        <v>4722</v>
      </c>
      <c r="D10289" s="10" t="s">
        <v>4723</v>
      </c>
      <c r="E10289" s="11" t="s">
        <v>7194</v>
      </c>
      <c r="F10289" s="10" t="s">
        <v>4733</v>
      </c>
      <c r="G10289" s="11" t="s">
        <v>4734</v>
      </c>
      <c r="H10289" s="42">
        <v>1016412.692</v>
      </c>
      <c r="I10289" s="42">
        <v>4546.5749258750502</v>
      </c>
      <c r="J10289" s="42">
        <v>189512.03291784099</v>
      </c>
      <c r="K10289" s="42">
        <v>194058.60784371599</v>
      </c>
      <c r="N10289" s="43"/>
    </row>
    <row r="10290" spans="1:14" x14ac:dyDescent="0.3">
      <c r="A10290" s="10" t="s">
        <v>9</v>
      </c>
      <c r="B10290" s="10" t="s">
        <v>384</v>
      </c>
      <c r="C10290" s="10" t="s">
        <v>4722</v>
      </c>
      <c r="D10290" s="10" t="s">
        <v>4723</v>
      </c>
      <c r="E10290" s="11" t="s">
        <v>7194</v>
      </c>
      <c r="F10290" s="10" t="s">
        <v>4735</v>
      </c>
      <c r="G10290" s="11" t="s">
        <v>4736</v>
      </c>
      <c r="H10290" s="42">
        <v>1564952.8751999999</v>
      </c>
      <c r="I10290" s="42">
        <v>7000.2820287282602</v>
      </c>
      <c r="J10290" s="42">
        <v>291788.36814334302</v>
      </c>
      <c r="K10290" s="42">
        <v>298788.65017207101</v>
      </c>
      <c r="N10290" s="43"/>
    </row>
    <row r="10291" spans="1:14" x14ac:dyDescent="0.3">
      <c r="A10291" s="10" t="s">
        <v>9</v>
      </c>
      <c r="B10291" s="10" t="s">
        <v>384</v>
      </c>
      <c r="C10291" s="10" t="s">
        <v>4722</v>
      </c>
      <c r="D10291" s="10" t="s">
        <v>4723</v>
      </c>
      <c r="E10291" s="11" t="s">
        <v>7194</v>
      </c>
      <c r="F10291" s="10" t="s">
        <v>4739</v>
      </c>
      <c r="G10291" s="11" t="s">
        <v>4740</v>
      </c>
      <c r="H10291" s="42">
        <v>1423784.4457</v>
      </c>
      <c r="I10291" s="42">
        <v>6368.8132890233901</v>
      </c>
      <c r="J10291" s="42">
        <v>265467.25246030901</v>
      </c>
      <c r="K10291" s="42">
        <v>271836.06574933301</v>
      </c>
      <c r="N10291" s="43"/>
    </row>
    <row r="10292" spans="1:14" x14ac:dyDescent="0.3">
      <c r="A10292" s="10" t="s">
        <v>9</v>
      </c>
      <c r="B10292" s="10" t="s">
        <v>384</v>
      </c>
      <c r="C10292" s="10" t="s">
        <v>4722</v>
      </c>
      <c r="D10292" s="10" t="s">
        <v>4723</v>
      </c>
      <c r="E10292" s="11" t="s">
        <v>7194</v>
      </c>
      <c r="F10292" s="10" t="s">
        <v>4741</v>
      </c>
      <c r="G10292" s="11" t="s">
        <v>4742</v>
      </c>
      <c r="H10292" s="42">
        <v>596940.78760000004</v>
      </c>
      <c r="I10292" s="42">
        <v>2670.2106707520202</v>
      </c>
      <c r="J10292" s="42">
        <v>111300.717745399</v>
      </c>
      <c r="K10292" s="42">
        <v>113970.928416151</v>
      </c>
      <c r="N10292" s="43"/>
    </row>
    <row r="10293" spans="1:14" x14ac:dyDescent="0.3">
      <c r="A10293" s="10" t="s">
        <v>9</v>
      </c>
      <c r="B10293" s="10" t="s">
        <v>384</v>
      </c>
      <c r="C10293" s="10" t="s">
        <v>4743</v>
      </c>
      <c r="D10293" s="10" t="s">
        <v>4744</v>
      </c>
      <c r="E10293" s="11" t="s">
        <v>7196</v>
      </c>
      <c r="F10293" s="10" t="s">
        <v>416</v>
      </c>
      <c r="G10293" s="11" t="s">
        <v>417</v>
      </c>
      <c r="H10293" s="42">
        <v>63700.201500000003</v>
      </c>
      <c r="I10293" s="42">
        <v>309.60954288738299</v>
      </c>
      <c r="J10293" s="42">
        <v>239.99834596353301</v>
      </c>
      <c r="K10293" s="42">
        <v>549.60788885091597</v>
      </c>
      <c r="N10293" s="43"/>
    </row>
    <row r="10294" spans="1:14" x14ac:dyDescent="0.3">
      <c r="A10294" s="10" t="s">
        <v>9</v>
      </c>
      <c r="B10294" s="10" t="s">
        <v>384</v>
      </c>
      <c r="C10294" s="10" t="s">
        <v>4743</v>
      </c>
      <c r="D10294" s="10" t="s">
        <v>4744</v>
      </c>
      <c r="E10294" s="11" t="s">
        <v>7196</v>
      </c>
      <c r="F10294" s="10" t="s">
        <v>4746</v>
      </c>
      <c r="G10294" s="11" t="s">
        <v>4747</v>
      </c>
      <c r="H10294" s="42">
        <v>9863.2569999999996</v>
      </c>
      <c r="I10294" s="42">
        <v>47.939542124497997</v>
      </c>
      <c r="J10294" s="42">
        <v>37.161034213708298</v>
      </c>
      <c r="K10294" s="42">
        <v>85.100576338206295</v>
      </c>
      <c r="N10294" s="43"/>
    </row>
    <row r="10295" spans="1:14" x14ac:dyDescent="0.3">
      <c r="A10295" s="10" t="s">
        <v>9</v>
      </c>
      <c r="B10295" s="10" t="s">
        <v>384</v>
      </c>
      <c r="C10295" s="10" t="s">
        <v>4743</v>
      </c>
      <c r="D10295" s="10" t="s">
        <v>4744</v>
      </c>
      <c r="E10295" s="11" t="s">
        <v>7196</v>
      </c>
      <c r="F10295" s="10" t="s">
        <v>4748</v>
      </c>
      <c r="G10295" s="11" t="s">
        <v>4749</v>
      </c>
      <c r="H10295" s="42">
        <v>34899.542600000001</v>
      </c>
      <c r="I10295" s="42">
        <v>339.09378274268101</v>
      </c>
      <c r="J10295" s="42">
        <v>883.12225569434202</v>
      </c>
      <c r="K10295" s="42">
        <v>1222.21603843702</v>
      </c>
      <c r="N10295" s="43"/>
    </row>
    <row r="10296" spans="1:14" x14ac:dyDescent="0.3">
      <c r="A10296" s="10" t="s">
        <v>9</v>
      </c>
      <c r="B10296" s="10" t="s">
        <v>384</v>
      </c>
      <c r="C10296" s="10" t="s">
        <v>4743</v>
      </c>
      <c r="D10296" s="10" t="s">
        <v>4744</v>
      </c>
      <c r="E10296" s="11" t="s">
        <v>7196</v>
      </c>
      <c r="F10296" s="10" t="s">
        <v>4760</v>
      </c>
      <c r="G10296" s="11" t="s">
        <v>4761</v>
      </c>
      <c r="H10296" s="42">
        <v>3927.2826</v>
      </c>
      <c r="I10296" s="42">
        <v>38.158583290532398</v>
      </c>
      <c r="J10296" s="42">
        <v>99.378684790595202</v>
      </c>
      <c r="K10296" s="42">
        <v>137.53726808112799</v>
      </c>
      <c r="N10296" s="43"/>
    </row>
    <row r="10297" spans="1:14" x14ac:dyDescent="0.3">
      <c r="A10297" s="10" t="s">
        <v>9</v>
      </c>
      <c r="B10297" s="10" t="s">
        <v>384</v>
      </c>
      <c r="C10297" s="10" t="s">
        <v>4743</v>
      </c>
      <c r="D10297" s="10" t="s">
        <v>4750</v>
      </c>
      <c r="E10297" s="11" t="s">
        <v>4919</v>
      </c>
      <c r="F10297" s="10" t="s">
        <v>416</v>
      </c>
      <c r="G10297" s="11" t="s">
        <v>417</v>
      </c>
      <c r="H10297" s="42">
        <v>291688.50890000002</v>
      </c>
      <c r="I10297" s="42">
        <v>1181.2255224855401</v>
      </c>
      <c r="J10297" s="42">
        <v>100326.753303323</v>
      </c>
      <c r="K10297" s="42">
        <v>101507.97882580799</v>
      </c>
      <c r="N10297" s="43"/>
    </row>
    <row r="10298" spans="1:14" x14ac:dyDescent="0.3">
      <c r="A10298" s="10" t="s">
        <v>9</v>
      </c>
      <c r="B10298" s="10" t="s">
        <v>384</v>
      </c>
      <c r="C10298" s="10" t="s">
        <v>4743</v>
      </c>
      <c r="D10298" s="10" t="s">
        <v>4750</v>
      </c>
      <c r="E10298" s="11" t="s">
        <v>4919</v>
      </c>
      <c r="F10298" s="10" t="s">
        <v>4746</v>
      </c>
      <c r="G10298" s="11" t="s">
        <v>4747</v>
      </c>
      <c r="H10298" s="42">
        <v>560499.48770000006</v>
      </c>
      <c r="I10298" s="42">
        <v>2269.8059059525999</v>
      </c>
      <c r="J10298" s="42">
        <v>192784.74164167899</v>
      </c>
      <c r="K10298" s="42">
        <v>195054.54754763201</v>
      </c>
      <c r="N10298" s="43"/>
    </row>
    <row r="10299" spans="1:14" x14ac:dyDescent="0.3">
      <c r="A10299" s="10" t="s">
        <v>9</v>
      </c>
      <c r="B10299" s="10" t="s">
        <v>384</v>
      </c>
      <c r="C10299" s="10" t="s">
        <v>4743</v>
      </c>
      <c r="D10299" s="10" t="s">
        <v>4752</v>
      </c>
      <c r="E10299" s="11" t="s">
        <v>5910</v>
      </c>
      <c r="F10299" s="10" t="s">
        <v>416</v>
      </c>
      <c r="G10299" s="11" t="s">
        <v>417</v>
      </c>
      <c r="H10299" s="42">
        <v>14038.3521</v>
      </c>
      <c r="I10299" s="42">
        <v>33.011724883496001</v>
      </c>
      <c r="J10299" s="42">
        <v>1817.6923573013401</v>
      </c>
      <c r="K10299" s="42">
        <v>1850.70408218484</v>
      </c>
      <c r="N10299" s="43"/>
    </row>
    <row r="10300" spans="1:14" x14ac:dyDescent="0.3">
      <c r="A10300" s="10" t="s">
        <v>9</v>
      </c>
      <c r="B10300" s="10" t="s">
        <v>384</v>
      </c>
      <c r="C10300" s="10" t="s">
        <v>4743</v>
      </c>
      <c r="D10300" s="10" t="s">
        <v>4752</v>
      </c>
      <c r="E10300" s="11" t="s">
        <v>5910</v>
      </c>
      <c r="F10300" s="10" t="s">
        <v>4746</v>
      </c>
      <c r="G10300" s="11" t="s">
        <v>4747</v>
      </c>
      <c r="H10300" s="42">
        <v>32463.689299999998</v>
      </c>
      <c r="I10300" s="42">
        <v>76.339613793084396</v>
      </c>
      <c r="J10300" s="42">
        <v>4203.4135762593496</v>
      </c>
      <c r="K10300" s="42">
        <v>4279.75319005244</v>
      </c>
      <c r="N10300" s="43"/>
    </row>
    <row r="10301" spans="1:14" x14ac:dyDescent="0.3">
      <c r="A10301" s="10" t="s">
        <v>9</v>
      </c>
      <c r="B10301" s="10" t="s">
        <v>384</v>
      </c>
      <c r="C10301" s="10" t="s">
        <v>4743</v>
      </c>
      <c r="D10301" s="10" t="s">
        <v>4756</v>
      </c>
      <c r="E10301" s="11" t="s">
        <v>7197</v>
      </c>
      <c r="F10301" s="10" t="s">
        <v>13</v>
      </c>
      <c r="G10301" s="11" t="s">
        <v>415</v>
      </c>
      <c r="H10301" s="42">
        <v>0</v>
      </c>
      <c r="I10301" s="42">
        <v>0</v>
      </c>
      <c r="J10301" s="42">
        <v>0</v>
      </c>
      <c r="K10301" s="42">
        <v>0</v>
      </c>
      <c r="N10301" s="43"/>
    </row>
    <row r="10302" spans="1:14" x14ac:dyDescent="0.3">
      <c r="A10302" s="10" t="s">
        <v>9</v>
      </c>
      <c r="B10302" s="10" t="s">
        <v>384</v>
      </c>
      <c r="C10302" s="10" t="s">
        <v>4743</v>
      </c>
      <c r="D10302" s="10" t="s">
        <v>4756</v>
      </c>
      <c r="E10302" s="11" t="s">
        <v>7197</v>
      </c>
      <c r="F10302" s="10" t="s">
        <v>416</v>
      </c>
      <c r="G10302" s="11" t="s">
        <v>417</v>
      </c>
      <c r="H10302" s="42">
        <v>23464.917399999998</v>
      </c>
      <c r="I10302" s="42">
        <v>64.329014139066402</v>
      </c>
      <c r="J10302" s="42">
        <v>59.292422378228899</v>
      </c>
      <c r="K10302" s="42">
        <v>123.621436517295</v>
      </c>
      <c r="N10302" s="43"/>
    </row>
    <row r="10303" spans="1:14" x14ac:dyDescent="0.3">
      <c r="A10303" s="10" t="s">
        <v>9</v>
      </c>
      <c r="B10303" s="10" t="s">
        <v>384</v>
      </c>
      <c r="C10303" s="10" t="s">
        <v>4743</v>
      </c>
      <c r="D10303" s="10" t="s">
        <v>4756</v>
      </c>
      <c r="E10303" s="11" t="s">
        <v>7197</v>
      </c>
      <c r="F10303" s="10" t="s">
        <v>4746</v>
      </c>
      <c r="G10303" s="11" t="s">
        <v>4747</v>
      </c>
      <c r="H10303" s="42">
        <v>0</v>
      </c>
      <c r="I10303" s="42">
        <v>0</v>
      </c>
      <c r="J10303" s="42">
        <v>0</v>
      </c>
      <c r="K10303" s="42">
        <v>0</v>
      </c>
      <c r="N10303" s="43"/>
    </row>
    <row r="10304" spans="1:14" x14ac:dyDescent="0.3">
      <c r="A10304" s="10" t="s">
        <v>9</v>
      </c>
      <c r="B10304" s="10" t="s">
        <v>384</v>
      </c>
      <c r="C10304" s="10" t="s">
        <v>4743</v>
      </c>
      <c r="D10304" s="10" t="s">
        <v>4756</v>
      </c>
      <c r="E10304" s="11" t="s">
        <v>7197</v>
      </c>
      <c r="F10304" s="10" t="s">
        <v>4748</v>
      </c>
      <c r="G10304" s="11" t="s">
        <v>4749</v>
      </c>
      <c r="H10304" s="42">
        <v>46326.870300000002</v>
      </c>
      <c r="I10304" s="42">
        <v>230.82763896959099</v>
      </c>
      <c r="J10304" s="42">
        <v>203.54046370121699</v>
      </c>
      <c r="K10304" s="42">
        <v>434.36810267080801</v>
      </c>
      <c r="N10304" s="43"/>
    </row>
    <row r="10305" spans="1:14" x14ac:dyDescent="0.3">
      <c r="A10305" s="10" t="s">
        <v>9</v>
      </c>
      <c r="B10305" s="10" t="s">
        <v>384</v>
      </c>
      <c r="C10305" s="10" t="s">
        <v>4743</v>
      </c>
      <c r="D10305" s="10" t="s">
        <v>4758</v>
      </c>
      <c r="E10305" s="11" t="s">
        <v>7198</v>
      </c>
      <c r="F10305" s="10" t="s">
        <v>416</v>
      </c>
      <c r="G10305" s="11" t="s">
        <v>417</v>
      </c>
      <c r="H10305" s="42">
        <v>133635.0612</v>
      </c>
      <c r="I10305" s="42">
        <v>467.35486305484699</v>
      </c>
      <c r="J10305" s="42">
        <v>34808.235283448797</v>
      </c>
      <c r="K10305" s="42">
        <v>35275.590146503702</v>
      </c>
      <c r="N10305" s="43"/>
    </row>
    <row r="10306" spans="1:14" x14ac:dyDescent="0.3">
      <c r="A10306" s="10" t="s">
        <v>9</v>
      </c>
      <c r="B10306" s="10" t="s">
        <v>384</v>
      </c>
      <c r="C10306" s="10" t="s">
        <v>4743</v>
      </c>
      <c r="D10306" s="10" t="s">
        <v>4758</v>
      </c>
      <c r="E10306" s="11" t="s">
        <v>7198</v>
      </c>
      <c r="F10306" s="10" t="s">
        <v>4746</v>
      </c>
      <c r="G10306" s="11" t="s">
        <v>4747</v>
      </c>
      <c r="H10306" s="42">
        <v>0</v>
      </c>
      <c r="I10306" s="42">
        <v>0</v>
      </c>
      <c r="J10306" s="42">
        <v>0</v>
      </c>
      <c r="K10306" s="42">
        <v>0</v>
      </c>
      <c r="N10306" s="43"/>
    </row>
    <row r="10307" spans="1:14" x14ac:dyDescent="0.3">
      <c r="A10307" s="10" t="s">
        <v>9</v>
      </c>
      <c r="B10307" s="10" t="s">
        <v>384</v>
      </c>
      <c r="C10307" s="10" t="s">
        <v>4743</v>
      </c>
      <c r="D10307" s="10" t="s">
        <v>4762</v>
      </c>
      <c r="E10307" s="11" t="s">
        <v>7199</v>
      </c>
      <c r="F10307" s="10" t="s">
        <v>416</v>
      </c>
      <c r="G10307" s="11" t="s">
        <v>417</v>
      </c>
      <c r="H10307" s="42">
        <v>36618.271399999998</v>
      </c>
      <c r="I10307" s="42">
        <v>346.02171822622398</v>
      </c>
      <c r="J10307" s="42">
        <v>205.09524100756701</v>
      </c>
      <c r="K10307" s="42">
        <v>551.11695923379102</v>
      </c>
      <c r="N10307" s="43"/>
    </row>
    <row r="10308" spans="1:14" x14ac:dyDescent="0.3">
      <c r="A10308" s="10" t="s">
        <v>9</v>
      </c>
      <c r="B10308" s="10" t="s">
        <v>384</v>
      </c>
      <c r="C10308" s="10" t="s">
        <v>4743</v>
      </c>
      <c r="D10308" s="10" t="s">
        <v>4762</v>
      </c>
      <c r="E10308" s="11" t="s">
        <v>7199</v>
      </c>
      <c r="F10308" s="10" t="s">
        <v>4746</v>
      </c>
      <c r="G10308" s="11" t="s">
        <v>4747</v>
      </c>
      <c r="H10308" s="42">
        <v>0</v>
      </c>
      <c r="I10308" s="42">
        <v>0</v>
      </c>
      <c r="J10308" s="42">
        <v>0</v>
      </c>
      <c r="K10308" s="42">
        <v>0</v>
      </c>
      <c r="N10308" s="43"/>
    </row>
    <row r="10309" spans="1:14" x14ac:dyDescent="0.3">
      <c r="A10309" s="10" t="s">
        <v>9</v>
      </c>
      <c r="B10309" s="10" t="s">
        <v>384</v>
      </c>
      <c r="C10309" s="10" t="s">
        <v>4743</v>
      </c>
      <c r="D10309" s="10" t="s">
        <v>4762</v>
      </c>
      <c r="E10309" s="11" t="s">
        <v>7199</v>
      </c>
      <c r="F10309" s="10" t="s">
        <v>4748</v>
      </c>
      <c r="G10309" s="11" t="s">
        <v>4749</v>
      </c>
      <c r="H10309" s="42">
        <v>25768.413199999999</v>
      </c>
      <c r="I10309" s="42">
        <v>243.496764677713</v>
      </c>
      <c r="J10309" s="42">
        <v>144.32628070902899</v>
      </c>
      <c r="K10309" s="42">
        <v>387.82304538674202</v>
      </c>
      <c r="N10309" s="43"/>
    </row>
    <row r="10310" spans="1:14" x14ac:dyDescent="0.3">
      <c r="A10310" s="10" t="s">
        <v>9</v>
      </c>
      <c r="B10310" s="10" t="s">
        <v>384</v>
      </c>
      <c r="C10310" s="10" t="s">
        <v>4743</v>
      </c>
      <c r="D10310" s="10" t="s">
        <v>4762</v>
      </c>
      <c r="E10310" s="11" t="s">
        <v>7199</v>
      </c>
      <c r="F10310" s="10" t="s">
        <v>4760</v>
      </c>
      <c r="G10310" s="11" t="s">
        <v>4761</v>
      </c>
      <c r="H10310" s="42">
        <v>9707.7679000000007</v>
      </c>
      <c r="I10310" s="42">
        <v>91.732853174983205</v>
      </c>
      <c r="J10310" s="42">
        <v>54.372227635534401</v>
      </c>
      <c r="K10310" s="42">
        <v>146.10508081051799</v>
      </c>
      <c r="N10310" s="43"/>
    </row>
    <row r="10311" spans="1:14" x14ac:dyDescent="0.3">
      <c r="A10311" s="10" t="s">
        <v>9</v>
      </c>
      <c r="B10311" s="10" t="s">
        <v>384</v>
      </c>
      <c r="C10311" s="10" t="s">
        <v>4743</v>
      </c>
      <c r="D10311" s="10" t="s">
        <v>4766</v>
      </c>
      <c r="E10311" s="11" t="s">
        <v>6938</v>
      </c>
      <c r="F10311" s="10" t="s">
        <v>416</v>
      </c>
      <c r="G10311" s="11" t="s">
        <v>417</v>
      </c>
      <c r="H10311" s="42">
        <v>22404.3586</v>
      </c>
      <c r="I10311" s="42">
        <v>216.27548125546801</v>
      </c>
      <c r="J10311" s="42">
        <v>388.499981513085</v>
      </c>
      <c r="K10311" s="42">
        <v>604.77546276855196</v>
      </c>
      <c r="N10311" s="43"/>
    </row>
    <row r="10312" spans="1:14" x14ac:dyDescent="0.3">
      <c r="A10312" s="10" t="s">
        <v>9</v>
      </c>
      <c r="B10312" s="10" t="s">
        <v>384</v>
      </c>
      <c r="C10312" s="10" t="s">
        <v>4743</v>
      </c>
      <c r="D10312" s="10" t="s">
        <v>4766</v>
      </c>
      <c r="E10312" s="11" t="s">
        <v>6938</v>
      </c>
      <c r="F10312" s="10" t="s">
        <v>4867</v>
      </c>
      <c r="G10312" s="11" t="s">
        <v>4868</v>
      </c>
      <c r="H10312" s="42">
        <v>125077.095</v>
      </c>
      <c r="I10312" s="42">
        <v>1207.81537993438</v>
      </c>
      <c r="J10312" s="42">
        <v>0</v>
      </c>
      <c r="K10312" s="42">
        <v>1207.81537993438</v>
      </c>
      <c r="N10312" s="43"/>
    </row>
    <row r="10313" spans="1:14" x14ac:dyDescent="0.3">
      <c r="A10313" s="10" t="s">
        <v>9</v>
      </c>
      <c r="B10313" s="10" t="s">
        <v>384</v>
      </c>
      <c r="C10313" s="10" t="s">
        <v>4743</v>
      </c>
      <c r="D10313" s="10" t="s">
        <v>4766</v>
      </c>
      <c r="E10313" s="11" t="s">
        <v>6938</v>
      </c>
      <c r="F10313" s="10" t="s">
        <v>4746</v>
      </c>
      <c r="G10313" s="11" t="s">
        <v>4747</v>
      </c>
      <c r="H10313" s="42">
        <v>24127.770799999998</v>
      </c>
      <c r="I10313" s="42">
        <v>232.912056736658</v>
      </c>
      <c r="J10313" s="42">
        <v>418.38459547563002</v>
      </c>
      <c r="K10313" s="42">
        <v>651.29665221228697</v>
      </c>
      <c r="N10313" s="43"/>
    </row>
    <row r="10314" spans="1:14" x14ac:dyDescent="0.3">
      <c r="A10314" s="10" t="s">
        <v>9</v>
      </c>
      <c r="B10314" s="10" t="s">
        <v>384</v>
      </c>
      <c r="C10314" s="10" t="s">
        <v>4743</v>
      </c>
      <c r="D10314" s="10" t="s">
        <v>4766</v>
      </c>
      <c r="E10314" s="11" t="s">
        <v>6938</v>
      </c>
      <c r="F10314" s="10" t="s">
        <v>4748</v>
      </c>
      <c r="G10314" s="11" t="s">
        <v>4749</v>
      </c>
      <c r="H10314" s="42">
        <v>139893.39000000001</v>
      </c>
      <c r="I10314" s="42">
        <v>1350.8899290726099</v>
      </c>
      <c r="J10314" s="42">
        <v>2413.9892878619798</v>
      </c>
      <c r="K10314" s="42">
        <v>3764.8792169345902</v>
      </c>
      <c r="N10314" s="43"/>
    </row>
    <row r="10315" spans="1:14" x14ac:dyDescent="0.3">
      <c r="A10315" s="10" t="s">
        <v>9</v>
      </c>
      <c r="B10315" s="10" t="s">
        <v>384</v>
      </c>
      <c r="C10315" s="10" t="s">
        <v>4743</v>
      </c>
      <c r="D10315" s="10" t="s">
        <v>4766</v>
      </c>
      <c r="E10315" s="11" t="s">
        <v>6938</v>
      </c>
      <c r="F10315" s="10" t="s">
        <v>4760</v>
      </c>
      <c r="G10315" s="11" t="s">
        <v>4761</v>
      </c>
      <c r="H10315" s="42">
        <v>113706.45</v>
      </c>
      <c r="I10315" s="42">
        <v>1098.01398175853</v>
      </c>
      <c r="J10315" s="42">
        <v>1962.10951969077</v>
      </c>
      <c r="K10315" s="42">
        <v>3060.1235014493</v>
      </c>
      <c r="N10315" s="43"/>
    </row>
    <row r="10316" spans="1:14" x14ac:dyDescent="0.3">
      <c r="A10316" s="10" t="s">
        <v>9</v>
      </c>
      <c r="B10316" s="10" t="s">
        <v>384</v>
      </c>
      <c r="C10316" s="10" t="s">
        <v>4743</v>
      </c>
      <c r="D10316" s="10" t="s">
        <v>4768</v>
      </c>
      <c r="E10316" s="11" t="s">
        <v>7200</v>
      </c>
      <c r="F10316" s="10" t="s">
        <v>13</v>
      </c>
      <c r="G10316" s="11" t="s">
        <v>415</v>
      </c>
      <c r="H10316" s="42">
        <v>0</v>
      </c>
      <c r="I10316" s="42">
        <v>0</v>
      </c>
      <c r="J10316" s="42">
        <v>0</v>
      </c>
      <c r="K10316" s="42">
        <v>0</v>
      </c>
      <c r="N10316" s="43"/>
    </row>
    <row r="10317" spans="1:14" x14ac:dyDescent="0.3">
      <c r="A10317" s="10" t="s">
        <v>9</v>
      </c>
      <c r="B10317" s="10" t="s">
        <v>384</v>
      </c>
      <c r="C10317" s="10" t="s">
        <v>4743</v>
      </c>
      <c r="D10317" s="10" t="s">
        <v>4768</v>
      </c>
      <c r="E10317" s="11" t="s">
        <v>7200</v>
      </c>
      <c r="F10317" s="10" t="s">
        <v>416</v>
      </c>
      <c r="G10317" s="11" t="s">
        <v>417</v>
      </c>
      <c r="H10317" s="42">
        <v>20868.486700000001</v>
      </c>
      <c r="I10317" s="42">
        <v>47.8641000523087</v>
      </c>
      <c r="J10317" s="42">
        <v>89.107746515097006</v>
      </c>
      <c r="K10317" s="42">
        <v>136.971846567406</v>
      </c>
      <c r="N10317" s="43"/>
    </row>
    <row r="10318" spans="1:14" x14ac:dyDescent="0.3">
      <c r="A10318" s="10" t="s">
        <v>9</v>
      </c>
      <c r="B10318" s="10" t="s">
        <v>384</v>
      </c>
      <c r="C10318" s="10" t="s">
        <v>4743</v>
      </c>
      <c r="D10318" s="10" t="s">
        <v>4768</v>
      </c>
      <c r="E10318" s="11" t="s">
        <v>7200</v>
      </c>
      <c r="F10318" s="10" t="s">
        <v>4746</v>
      </c>
      <c r="G10318" s="11" t="s">
        <v>4747</v>
      </c>
      <c r="H10318" s="42">
        <v>0</v>
      </c>
      <c r="I10318" s="42">
        <v>0</v>
      </c>
      <c r="J10318" s="42">
        <v>0</v>
      </c>
      <c r="K10318" s="42">
        <v>0</v>
      </c>
      <c r="N10318" s="43"/>
    </row>
    <row r="10319" spans="1:14" x14ac:dyDescent="0.3">
      <c r="A10319" s="10" t="s">
        <v>9</v>
      </c>
      <c r="B10319" s="10" t="s">
        <v>384</v>
      </c>
      <c r="C10319" s="10" t="s">
        <v>4743</v>
      </c>
      <c r="D10319" s="10" t="s">
        <v>4768</v>
      </c>
      <c r="E10319" s="11" t="s">
        <v>7200</v>
      </c>
      <c r="F10319" s="10" t="s">
        <v>4748</v>
      </c>
      <c r="G10319" s="11" t="s">
        <v>4749</v>
      </c>
      <c r="H10319" s="42">
        <v>41213.078399999999</v>
      </c>
      <c r="I10319" s="42">
        <v>94.526590898283303</v>
      </c>
      <c r="J10319" s="42">
        <v>175.97847847333</v>
      </c>
      <c r="K10319" s="42">
        <v>270.50506937161299</v>
      </c>
      <c r="N10319" s="43"/>
    </row>
    <row r="10320" spans="1:14" x14ac:dyDescent="0.3">
      <c r="A10320" s="10" t="s">
        <v>9</v>
      </c>
      <c r="B10320" s="10" t="s">
        <v>384</v>
      </c>
      <c r="C10320" s="10" t="s">
        <v>4743</v>
      </c>
      <c r="D10320" s="10" t="s">
        <v>4768</v>
      </c>
      <c r="E10320" s="11" t="s">
        <v>7200</v>
      </c>
      <c r="F10320" s="10" t="s">
        <v>4760</v>
      </c>
      <c r="G10320" s="11" t="s">
        <v>4761</v>
      </c>
      <c r="H10320" s="42">
        <v>28028.385900000001</v>
      </c>
      <c r="I10320" s="42">
        <v>64.286092538874897</v>
      </c>
      <c r="J10320" s="42">
        <v>119.680278792243</v>
      </c>
      <c r="K10320" s="42">
        <v>183.96637133111801</v>
      </c>
      <c r="N10320" s="43"/>
    </row>
    <row r="10321" spans="1:14" x14ac:dyDescent="0.3">
      <c r="A10321" s="10" t="s">
        <v>9</v>
      </c>
      <c r="B10321" s="10" t="s">
        <v>384</v>
      </c>
      <c r="C10321" s="10" t="s">
        <v>4743</v>
      </c>
      <c r="D10321" s="10" t="s">
        <v>4768</v>
      </c>
      <c r="E10321" s="11" t="s">
        <v>7200</v>
      </c>
      <c r="F10321" s="10" t="s">
        <v>4739</v>
      </c>
      <c r="G10321" s="11" t="s">
        <v>4740</v>
      </c>
      <c r="H10321" s="42">
        <v>10914.4805</v>
      </c>
      <c r="I10321" s="42">
        <v>25.033525131960602</v>
      </c>
      <c r="J10321" s="42">
        <v>46.604469934674199</v>
      </c>
      <c r="K10321" s="42">
        <v>71.637995066634801</v>
      </c>
      <c r="N10321" s="43"/>
    </row>
    <row r="10322" spans="1:14" x14ac:dyDescent="0.3">
      <c r="A10322" s="10" t="s">
        <v>9</v>
      </c>
      <c r="B10322" s="10" t="s">
        <v>384</v>
      </c>
      <c r="C10322" s="10" t="s">
        <v>4743</v>
      </c>
      <c r="D10322" s="10" t="s">
        <v>4770</v>
      </c>
      <c r="E10322" s="11" t="s">
        <v>7201</v>
      </c>
      <c r="F10322" s="10" t="s">
        <v>416</v>
      </c>
      <c r="G10322" s="11" t="s">
        <v>417</v>
      </c>
      <c r="H10322" s="42">
        <v>16649.181</v>
      </c>
      <c r="I10322" s="42">
        <v>78.292749208522295</v>
      </c>
      <c r="J10322" s="42">
        <v>746.58944735150999</v>
      </c>
      <c r="K10322" s="42">
        <v>824.88219656003196</v>
      </c>
      <c r="N10322" s="43"/>
    </row>
    <row r="10323" spans="1:14" x14ac:dyDescent="0.3">
      <c r="A10323" s="10" t="s">
        <v>9</v>
      </c>
      <c r="B10323" s="10" t="s">
        <v>384</v>
      </c>
      <c r="C10323" s="10" t="s">
        <v>4743</v>
      </c>
      <c r="D10323" s="10" t="s">
        <v>4770</v>
      </c>
      <c r="E10323" s="11" t="s">
        <v>7201</v>
      </c>
      <c r="F10323" s="10" t="s">
        <v>4746</v>
      </c>
      <c r="G10323" s="11" t="s">
        <v>4747</v>
      </c>
      <c r="H10323" s="42">
        <v>4935.0992999999999</v>
      </c>
      <c r="I10323" s="42">
        <v>23.207296996663</v>
      </c>
      <c r="J10323" s="42">
        <v>221.301758009731</v>
      </c>
      <c r="K10323" s="42">
        <v>244.50905500639399</v>
      </c>
      <c r="N10323" s="43"/>
    </row>
    <row r="10324" spans="1:14" x14ac:dyDescent="0.3">
      <c r="A10324" s="10" t="s">
        <v>9</v>
      </c>
      <c r="B10324" s="10" t="s">
        <v>384</v>
      </c>
      <c r="C10324" s="10" t="s">
        <v>4743</v>
      </c>
      <c r="D10324" s="10" t="s">
        <v>4770</v>
      </c>
      <c r="E10324" s="11" t="s">
        <v>7201</v>
      </c>
      <c r="F10324" s="10" t="s">
        <v>4754</v>
      </c>
      <c r="G10324" s="11" t="s">
        <v>4755</v>
      </c>
      <c r="H10324" s="42">
        <v>0</v>
      </c>
      <c r="I10324" s="42">
        <v>0</v>
      </c>
      <c r="J10324" s="42">
        <v>0</v>
      </c>
      <c r="K10324" s="42">
        <v>0</v>
      </c>
      <c r="N10324" s="43"/>
    </row>
    <row r="10325" spans="1:14" x14ac:dyDescent="0.3">
      <c r="A10325" s="10" t="s">
        <v>9</v>
      </c>
      <c r="B10325" s="10" t="s">
        <v>384</v>
      </c>
      <c r="C10325" s="10" t="s">
        <v>4743</v>
      </c>
      <c r="D10325" s="10" t="s">
        <v>4772</v>
      </c>
      <c r="E10325" s="11" t="s">
        <v>7202</v>
      </c>
      <c r="F10325" s="10" t="s">
        <v>416</v>
      </c>
      <c r="G10325" s="11" t="s">
        <v>417</v>
      </c>
      <c r="H10325" s="42">
        <v>13134.4735</v>
      </c>
      <c r="I10325" s="42">
        <v>125.69134262218201</v>
      </c>
      <c r="J10325" s="42">
        <v>487.33610529683301</v>
      </c>
      <c r="K10325" s="42">
        <v>613.027447919015</v>
      </c>
      <c r="N10325" s="43"/>
    </row>
    <row r="10326" spans="1:14" x14ac:dyDescent="0.3">
      <c r="A10326" s="10" t="s">
        <v>9</v>
      </c>
      <c r="B10326" s="10" t="s">
        <v>384</v>
      </c>
      <c r="C10326" s="10" t="s">
        <v>4743</v>
      </c>
      <c r="D10326" s="10" t="s">
        <v>4772</v>
      </c>
      <c r="E10326" s="11" t="s">
        <v>7202</v>
      </c>
      <c r="F10326" s="10" t="s">
        <v>4746</v>
      </c>
      <c r="G10326" s="11" t="s">
        <v>4747</v>
      </c>
      <c r="H10326" s="42">
        <v>5197.3837000000003</v>
      </c>
      <c r="I10326" s="42">
        <v>49.736758276875896</v>
      </c>
      <c r="J10326" s="42">
        <v>192.841587678808</v>
      </c>
      <c r="K10326" s="42">
        <v>242.578345955684</v>
      </c>
      <c r="N10326" s="43"/>
    </row>
    <row r="10327" spans="1:14" x14ac:dyDescent="0.3">
      <c r="A10327" s="10" t="s">
        <v>9</v>
      </c>
      <c r="B10327" s="10" t="s">
        <v>384</v>
      </c>
      <c r="C10327" s="10" t="s">
        <v>4743</v>
      </c>
      <c r="D10327" s="10" t="s">
        <v>4772</v>
      </c>
      <c r="E10327" s="11" t="s">
        <v>7202</v>
      </c>
      <c r="F10327" s="10" t="s">
        <v>4754</v>
      </c>
      <c r="G10327" s="11" t="s">
        <v>4755</v>
      </c>
      <c r="H10327" s="42">
        <v>1531.0121999999999</v>
      </c>
      <c r="I10327" s="42">
        <v>14.6511380970642</v>
      </c>
      <c r="J10327" s="42">
        <v>56.806049083679902</v>
      </c>
      <c r="K10327" s="42">
        <v>71.4571871807441</v>
      </c>
      <c r="N10327" s="43"/>
    </row>
    <row r="10328" spans="1:14" x14ac:dyDescent="0.3">
      <c r="A10328" s="10" t="s">
        <v>9</v>
      </c>
      <c r="B10328" s="10" t="s">
        <v>384</v>
      </c>
      <c r="C10328" s="10" t="s">
        <v>4743</v>
      </c>
      <c r="D10328" s="10" t="s">
        <v>4774</v>
      </c>
      <c r="E10328" s="11" t="s">
        <v>7203</v>
      </c>
      <c r="F10328" s="10" t="s">
        <v>416</v>
      </c>
      <c r="G10328" s="11" t="s">
        <v>417</v>
      </c>
      <c r="H10328" s="42">
        <v>29730.989399999999</v>
      </c>
      <c r="I10328" s="42">
        <v>148.39890558381299</v>
      </c>
      <c r="J10328" s="42">
        <v>3167.3341388203098</v>
      </c>
      <c r="K10328" s="42">
        <v>3315.7330444041299</v>
      </c>
      <c r="N10328" s="43"/>
    </row>
    <row r="10329" spans="1:14" x14ac:dyDescent="0.3">
      <c r="A10329" s="10" t="s">
        <v>9</v>
      </c>
      <c r="B10329" s="10" t="s">
        <v>384</v>
      </c>
      <c r="C10329" s="10" t="s">
        <v>4743</v>
      </c>
      <c r="D10329" s="10" t="s">
        <v>4774</v>
      </c>
      <c r="E10329" s="11" t="s">
        <v>7203</v>
      </c>
      <c r="F10329" s="10" t="s">
        <v>4746</v>
      </c>
      <c r="G10329" s="11" t="s">
        <v>4747</v>
      </c>
      <c r="H10329" s="42">
        <v>0</v>
      </c>
      <c r="I10329" s="42">
        <v>0</v>
      </c>
      <c r="J10329" s="42">
        <v>0</v>
      </c>
      <c r="K10329" s="42">
        <v>0</v>
      </c>
      <c r="N10329" s="43"/>
    </row>
    <row r="10330" spans="1:14" x14ac:dyDescent="0.3">
      <c r="A10330" s="10" t="s">
        <v>9</v>
      </c>
      <c r="B10330" s="10" t="s">
        <v>384</v>
      </c>
      <c r="C10330" s="10" t="s">
        <v>4743</v>
      </c>
      <c r="D10330" s="10" t="s">
        <v>4776</v>
      </c>
      <c r="E10330" s="11" t="s">
        <v>4995</v>
      </c>
      <c r="F10330" s="10" t="s">
        <v>13</v>
      </c>
      <c r="G10330" s="11" t="s">
        <v>415</v>
      </c>
      <c r="H10330" s="42">
        <v>0</v>
      </c>
      <c r="I10330" s="42">
        <v>0</v>
      </c>
      <c r="J10330" s="42">
        <v>0</v>
      </c>
      <c r="K10330" s="42">
        <v>0</v>
      </c>
      <c r="N10330" s="43"/>
    </row>
    <row r="10331" spans="1:14" x14ac:dyDescent="0.3">
      <c r="A10331" s="10" t="s">
        <v>9</v>
      </c>
      <c r="B10331" s="10" t="s">
        <v>384</v>
      </c>
      <c r="C10331" s="10" t="s">
        <v>4743</v>
      </c>
      <c r="D10331" s="10" t="s">
        <v>4776</v>
      </c>
      <c r="E10331" s="11" t="s">
        <v>4995</v>
      </c>
      <c r="F10331" s="10" t="s">
        <v>416</v>
      </c>
      <c r="G10331" s="11" t="s">
        <v>417</v>
      </c>
      <c r="H10331" s="42">
        <v>109094.2343</v>
      </c>
      <c r="I10331" s="42">
        <v>829.87674270149796</v>
      </c>
      <c r="J10331" s="42">
        <v>6654.0565886315298</v>
      </c>
      <c r="K10331" s="42">
        <v>7483.9333313330299</v>
      </c>
      <c r="N10331" s="43"/>
    </row>
    <row r="10332" spans="1:14" x14ac:dyDescent="0.3">
      <c r="A10332" s="10" t="s">
        <v>9</v>
      </c>
      <c r="B10332" s="10" t="s">
        <v>384</v>
      </c>
      <c r="C10332" s="10" t="s">
        <v>4743</v>
      </c>
      <c r="D10332" s="10" t="s">
        <v>4776</v>
      </c>
      <c r="E10332" s="11" t="s">
        <v>4995</v>
      </c>
      <c r="F10332" s="10" t="s">
        <v>4746</v>
      </c>
      <c r="G10332" s="11" t="s">
        <v>4747</v>
      </c>
      <c r="H10332" s="42">
        <v>158726.11679999999</v>
      </c>
      <c r="I10332" s="42">
        <v>1207.42506300745</v>
      </c>
      <c r="J10332" s="42">
        <v>9681.2867289540009</v>
      </c>
      <c r="K10332" s="42">
        <v>10888.711791961499</v>
      </c>
      <c r="N10332" s="43"/>
    </row>
    <row r="10333" spans="1:14" x14ac:dyDescent="0.3">
      <c r="A10333" s="10" t="s">
        <v>9</v>
      </c>
      <c r="B10333" s="10" t="s">
        <v>384</v>
      </c>
      <c r="C10333" s="10" t="s">
        <v>4743</v>
      </c>
      <c r="D10333" s="10" t="s">
        <v>4776</v>
      </c>
      <c r="E10333" s="11" t="s">
        <v>4995</v>
      </c>
      <c r="F10333" s="10" t="s">
        <v>4754</v>
      </c>
      <c r="G10333" s="11" t="s">
        <v>4755</v>
      </c>
      <c r="H10333" s="42">
        <v>6713.4913999999999</v>
      </c>
      <c r="I10333" s="42">
        <v>51.069338012399797</v>
      </c>
      <c r="J10333" s="42">
        <v>409.480405454248</v>
      </c>
      <c r="K10333" s="42">
        <v>460.54974346664801</v>
      </c>
      <c r="N10333" s="43"/>
    </row>
    <row r="10334" spans="1:14" x14ac:dyDescent="0.3">
      <c r="A10334" s="10" t="s">
        <v>9</v>
      </c>
      <c r="B10334" s="10" t="s">
        <v>384</v>
      </c>
      <c r="C10334" s="10" t="s">
        <v>4779</v>
      </c>
      <c r="D10334" s="10" t="s">
        <v>4990</v>
      </c>
      <c r="E10334" s="11" t="s">
        <v>7204</v>
      </c>
      <c r="F10334" s="10" t="s">
        <v>416</v>
      </c>
      <c r="G10334" s="11" t="s">
        <v>417</v>
      </c>
      <c r="H10334" s="42">
        <v>30445022.717900001</v>
      </c>
      <c r="I10334" s="42">
        <v>102095.28424811699</v>
      </c>
      <c r="J10334" s="42">
        <v>10699782.646113301</v>
      </c>
      <c r="K10334" s="42">
        <v>10801877.930361399</v>
      </c>
      <c r="N10334" s="43"/>
    </row>
    <row r="10335" spans="1:14" x14ac:dyDescent="0.3">
      <c r="A10335" s="10" t="s">
        <v>9</v>
      </c>
      <c r="B10335" s="10" t="s">
        <v>384</v>
      </c>
      <c r="C10335" s="10" t="s">
        <v>4779</v>
      </c>
      <c r="D10335" s="10" t="s">
        <v>4990</v>
      </c>
      <c r="E10335" s="11" t="s">
        <v>7204</v>
      </c>
      <c r="F10335" s="10" t="s">
        <v>4782</v>
      </c>
      <c r="G10335" s="11" t="s">
        <v>4783</v>
      </c>
      <c r="H10335" s="42">
        <v>0</v>
      </c>
      <c r="I10335" s="42">
        <v>0</v>
      </c>
      <c r="J10335" s="42">
        <v>0</v>
      </c>
      <c r="K10335" s="42">
        <v>0</v>
      </c>
      <c r="N10335" s="43"/>
    </row>
    <row r="10336" spans="1:14" x14ac:dyDescent="0.3">
      <c r="A10336" s="10" t="s">
        <v>9</v>
      </c>
      <c r="B10336" s="10" t="s">
        <v>384</v>
      </c>
      <c r="C10336" s="10" t="s">
        <v>4779</v>
      </c>
      <c r="D10336" s="10" t="s">
        <v>4990</v>
      </c>
      <c r="E10336" s="11" t="s">
        <v>7204</v>
      </c>
      <c r="F10336" s="10" t="s">
        <v>4784</v>
      </c>
      <c r="G10336" s="11" t="s">
        <v>4785</v>
      </c>
      <c r="H10336" s="42">
        <v>0</v>
      </c>
      <c r="I10336" s="42">
        <v>0</v>
      </c>
      <c r="J10336" s="42">
        <v>0</v>
      </c>
      <c r="K10336" s="42">
        <v>0</v>
      </c>
      <c r="N10336" s="43"/>
    </row>
    <row r="10337" spans="1:14" x14ac:dyDescent="0.3">
      <c r="A10337" s="10" t="s">
        <v>9</v>
      </c>
      <c r="B10337" s="10" t="s">
        <v>384</v>
      </c>
      <c r="C10337" s="10" t="s">
        <v>4779</v>
      </c>
      <c r="D10337" s="10" t="s">
        <v>4990</v>
      </c>
      <c r="E10337" s="11" t="s">
        <v>7204</v>
      </c>
      <c r="F10337" s="10" t="s">
        <v>4731</v>
      </c>
      <c r="G10337" s="11" t="s">
        <v>4732</v>
      </c>
      <c r="H10337" s="42">
        <v>0</v>
      </c>
      <c r="I10337" s="42">
        <v>0</v>
      </c>
      <c r="J10337" s="42">
        <v>0</v>
      </c>
      <c r="K10337" s="42">
        <v>0</v>
      </c>
      <c r="N10337" s="43"/>
    </row>
    <row r="10338" spans="1:14" x14ac:dyDescent="0.3">
      <c r="A10338" s="10" t="s">
        <v>9</v>
      </c>
      <c r="B10338" s="10" t="s">
        <v>384</v>
      </c>
      <c r="C10338" s="10" t="s">
        <v>4779</v>
      </c>
      <c r="D10338" s="10" t="s">
        <v>4990</v>
      </c>
      <c r="E10338" s="11" t="s">
        <v>7204</v>
      </c>
      <c r="F10338" s="10" t="s">
        <v>4786</v>
      </c>
      <c r="G10338" s="11" t="s">
        <v>4787</v>
      </c>
      <c r="H10338" s="42">
        <v>858228.81770000001</v>
      </c>
      <c r="I10338" s="42">
        <v>2878.0111584067899</v>
      </c>
      <c r="J10338" s="42">
        <v>301621.118691476</v>
      </c>
      <c r="K10338" s="42">
        <v>304499.12984988297</v>
      </c>
      <c r="N10338" s="43"/>
    </row>
    <row r="10339" spans="1:14" x14ac:dyDescent="0.3">
      <c r="A10339" s="10" t="s">
        <v>9</v>
      </c>
      <c r="B10339" s="10" t="s">
        <v>384</v>
      </c>
      <c r="C10339" s="10" t="s">
        <v>4779</v>
      </c>
      <c r="D10339" s="10" t="s">
        <v>4990</v>
      </c>
      <c r="E10339" s="11" t="s">
        <v>7204</v>
      </c>
      <c r="F10339" s="10" t="s">
        <v>4739</v>
      </c>
      <c r="G10339" s="11" t="s">
        <v>4740</v>
      </c>
      <c r="H10339" s="42">
        <v>3902546.9202999999</v>
      </c>
      <c r="I10339" s="42">
        <v>13086.9219842575</v>
      </c>
      <c r="J10339" s="42">
        <v>1371534.65774086</v>
      </c>
      <c r="K10339" s="42">
        <v>1384621.57972511</v>
      </c>
      <c r="N10339" s="43"/>
    </row>
    <row r="10340" spans="1:14" x14ac:dyDescent="0.3">
      <c r="A10340" s="10" t="s">
        <v>9</v>
      </c>
      <c r="B10340" s="10" t="s">
        <v>384</v>
      </c>
      <c r="C10340" s="10" t="s">
        <v>4779</v>
      </c>
      <c r="D10340" s="10" t="s">
        <v>4990</v>
      </c>
      <c r="E10340" s="11" t="s">
        <v>7204</v>
      </c>
      <c r="F10340" s="10" t="s">
        <v>71</v>
      </c>
      <c r="G10340" s="11" t="s">
        <v>4778</v>
      </c>
      <c r="H10340" s="42">
        <v>834286.81200000003</v>
      </c>
      <c r="I10340" s="42">
        <v>2797.7232934726899</v>
      </c>
      <c r="J10340" s="42">
        <v>293206.79563785199</v>
      </c>
      <c r="K10340" s="42">
        <v>296004.51893132401</v>
      </c>
      <c r="N10340" s="43"/>
    </row>
    <row r="10341" spans="1:14" x14ac:dyDescent="0.3">
      <c r="A10341" s="10" t="s">
        <v>9</v>
      </c>
      <c r="B10341" s="10" t="s">
        <v>384</v>
      </c>
      <c r="C10341" s="10" t="s">
        <v>4779</v>
      </c>
      <c r="D10341" s="10" t="s">
        <v>4990</v>
      </c>
      <c r="E10341" s="11" t="s">
        <v>7204</v>
      </c>
      <c r="F10341" s="10" t="s">
        <v>4788</v>
      </c>
      <c r="G10341" s="11" t="s">
        <v>4789</v>
      </c>
      <c r="H10341" s="42">
        <v>0</v>
      </c>
      <c r="I10341" s="42">
        <v>0</v>
      </c>
      <c r="J10341" s="42">
        <v>0</v>
      </c>
      <c r="K10341" s="42">
        <v>0</v>
      </c>
      <c r="N10341" s="43"/>
    </row>
    <row r="10342" spans="1:14" x14ac:dyDescent="0.3">
      <c r="A10342" s="10" t="s">
        <v>9</v>
      </c>
      <c r="B10342" s="10" t="s">
        <v>384</v>
      </c>
      <c r="C10342" s="10" t="s">
        <v>4779</v>
      </c>
      <c r="D10342" s="10" t="s">
        <v>4990</v>
      </c>
      <c r="E10342" s="11" t="s">
        <v>7204</v>
      </c>
      <c r="F10342" s="10" t="s">
        <v>4741</v>
      </c>
      <c r="G10342" s="11" t="s">
        <v>4742</v>
      </c>
      <c r="H10342" s="42">
        <v>808503.11380000005</v>
      </c>
      <c r="I10342" s="42">
        <v>2711.2594389282799</v>
      </c>
      <c r="J10342" s="42">
        <v>284145.21696471702</v>
      </c>
      <c r="K10342" s="42">
        <v>286856.47640364501</v>
      </c>
      <c r="N10342" s="43"/>
    </row>
    <row r="10343" spans="1:14" x14ac:dyDescent="0.3">
      <c r="A10343" s="10" t="s">
        <v>9</v>
      </c>
      <c r="B10343" s="10" t="s">
        <v>384</v>
      </c>
      <c r="C10343" s="10" t="s">
        <v>4779</v>
      </c>
      <c r="D10343" s="10" t="s">
        <v>4990</v>
      </c>
      <c r="E10343" s="11" t="s">
        <v>7204</v>
      </c>
      <c r="F10343" s="10" t="s">
        <v>421</v>
      </c>
      <c r="G10343" s="11" t="s">
        <v>422</v>
      </c>
      <c r="H10343" s="42">
        <v>747727.25329999998</v>
      </c>
      <c r="I10343" s="42">
        <v>2507.45178178789</v>
      </c>
      <c r="J10343" s="42">
        <v>262785.78152090003</v>
      </c>
      <c r="K10343" s="42">
        <v>265293.23330268799</v>
      </c>
      <c r="N10343" s="43"/>
    </row>
    <row r="10344" spans="1:14" x14ac:dyDescent="0.3">
      <c r="A10344" s="10" t="s">
        <v>9</v>
      </c>
      <c r="B10344" s="10" t="s">
        <v>384</v>
      </c>
      <c r="C10344" s="10" t="s">
        <v>4779</v>
      </c>
      <c r="D10344" s="10" t="s">
        <v>7205</v>
      </c>
      <c r="E10344" s="11" t="s">
        <v>7206</v>
      </c>
      <c r="F10344" s="10" t="s">
        <v>416</v>
      </c>
      <c r="G10344" s="11" t="s">
        <v>417</v>
      </c>
      <c r="H10344" s="42">
        <v>24268.9031</v>
      </c>
      <c r="I10344" s="42">
        <v>61.867326732673298</v>
      </c>
      <c r="J10344" s="42">
        <v>1719.30026553781</v>
      </c>
      <c r="K10344" s="42">
        <v>1781.1675922704801</v>
      </c>
      <c r="N10344" s="43"/>
    </row>
    <row r="10345" spans="1:14" x14ac:dyDescent="0.3">
      <c r="A10345" s="10" t="s">
        <v>9</v>
      </c>
      <c r="B10345" s="10" t="s">
        <v>384</v>
      </c>
      <c r="C10345" s="10" t="s">
        <v>4779</v>
      </c>
      <c r="D10345" s="10" t="s">
        <v>7205</v>
      </c>
      <c r="E10345" s="11" t="s">
        <v>7206</v>
      </c>
      <c r="F10345" s="10" t="s">
        <v>4731</v>
      </c>
      <c r="G10345" s="11" t="s">
        <v>4732</v>
      </c>
      <c r="H10345" s="42">
        <v>0</v>
      </c>
      <c r="I10345" s="42">
        <v>0</v>
      </c>
      <c r="J10345" s="42">
        <v>0</v>
      </c>
      <c r="K10345" s="42">
        <v>0</v>
      </c>
      <c r="N10345" s="43"/>
    </row>
    <row r="10346" spans="1:14" x14ac:dyDescent="0.3">
      <c r="A10346" s="10" t="s">
        <v>9</v>
      </c>
      <c r="B10346" s="10" t="s">
        <v>384</v>
      </c>
      <c r="C10346" s="10" t="s">
        <v>4779</v>
      </c>
      <c r="D10346" s="10" t="s">
        <v>7205</v>
      </c>
      <c r="E10346" s="11" t="s">
        <v>7206</v>
      </c>
      <c r="F10346" s="10" t="s">
        <v>4786</v>
      </c>
      <c r="G10346" s="11" t="s">
        <v>4787</v>
      </c>
      <c r="H10346" s="42">
        <v>0</v>
      </c>
      <c r="I10346" s="42">
        <v>0</v>
      </c>
      <c r="J10346" s="42">
        <v>0</v>
      </c>
      <c r="K10346" s="42">
        <v>0</v>
      </c>
      <c r="N10346" s="43"/>
    </row>
    <row r="10347" spans="1:14" x14ac:dyDescent="0.3">
      <c r="A10347" s="10" t="s">
        <v>9</v>
      </c>
      <c r="B10347" s="10" t="s">
        <v>384</v>
      </c>
      <c r="C10347" s="10" t="s">
        <v>4779</v>
      </c>
      <c r="D10347" s="10" t="s">
        <v>7205</v>
      </c>
      <c r="E10347" s="11" t="s">
        <v>7206</v>
      </c>
      <c r="F10347" s="10" t="s">
        <v>4788</v>
      </c>
      <c r="G10347" s="11" t="s">
        <v>4789</v>
      </c>
      <c r="H10347" s="42">
        <v>0</v>
      </c>
      <c r="I10347" s="42">
        <v>0</v>
      </c>
      <c r="J10347" s="42">
        <v>0</v>
      </c>
      <c r="K10347" s="42">
        <v>0</v>
      </c>
      <c r="N10347" s="43"/>
    </row>
    <row r="10348" spans="1:14" x14ac:dyDescent="0.3">
      <c r="A10348" s="10" t="s">
        <v>9</v>
      </c>
      <c r="B10348" s="10" t="s">
        <v>384</v>
      </c>
      <c r="C10348" s="10" t="s">
        <v>4779</v>
      </c>
      <c r="D10348" s="10" t="s">
        <v>6310</v>
      </c>
      <c r="E10348" s="11" t="s">
        <v>7207</v>
      </c>
      <c r="F10348" s="10" t="s">
        <v>416</v>
      </c>
      <c r="G10348" s="11" t="s">
        <v>417</v>
      </c>
      <c r="H10348" s="42">
        <v>71779.646699999998</v>
      </c>
      <c r="I10348" s="42">
        <v>761.82914930687105</v>
      </c>
      <c r="J10348" s="42">
        <v>5759.3377335375199</v>
      </c>
      <c r="K10348" s="42">
        <v>6521.1668828443899</v>
      </c>
      <c r="N10348" s="43"/>
    </row>
    <row r="10349" spans="1:14" x14ac:dyDescent="0.3">
      <c r="A10349" s="10" t="s">
        <v>9</v>
      </c>
      <c r="B10349" s="10" t="s">
        <v>384</v>
      </c>
      <c r="C10349" s="10" t="s">
        <v>4779</v>
      </c>
      <c r="D10349" s="10" t="s">
        <v>6310</v>
      </c>
      <c r="E10349" s="11" t="s">
        <v>7207</v>
      </c>
      <c r="F10349" s="10" t="s">
        <v>4731</v>
      </c>
      <c r="G10349" s="11" t="s">
        <v>4732</v>
      </c>
      <c r="H10349" s="42">
        <v>0</v>
      </c>
      <c r="I10349" s="42">
        <v>0</v>
      </c>
      <c r="J10349" s="42">
        <v>0</v>
      </c>
      <c r="K10349" s="42">
        <v>0</v>
      </c>
      <c r="N10349" s="43"/>
    </row>
    <row r="10350" spans="1:14" x14ac:dyDescent="0.3">
      <c r="A10350" s="10" t="s">
        <v>9</v>
      </c>
      <c r="B10350" s="10" t="s">
        <v>384</v>
      </c>
      <c r="C10350" s="10" t="s">
        <v>4779</v>
      </c>
      <c r="D10350" s="10" t="s">
        <v>6310</v>
      </c>
      <c r="E10350" s="11" t="s">
        <v>7207</v>
      </c>
      <c r="F10350" s="10" t="s">
        <v>4786</v>
      </c>
      <c r="G10350" s="11" t="s">
        <v>4787</v>
      </c>
      <c r="H10350" s="42">
        <v>0</v>
      </c>
      <c r="I10350" s="42">
        <v>0</v>
      </c>
      <c r="J10350" s="42">
        <v>0</v>
      </c>
      <c r="K10350" s="42">
        <v>0</v>
      </c>
      <c r="N10350" s="43"/>
    </row>
    <row r="10351" spans="1:14" x14ac:dyDescent="0.3">
      <c r="A10351" s="10" t="s">
        <v>9</v>
      </c>
      <c r="B10351" s="10" t="s">
        <v>384</v>
      </c>
      <c r="C10351" s="10" t="s">
        <v>4779</v>
      </c>
      <c r="D10351" s="10" t="s">
        <v>6310</v>
      </c>
      <c r="E10351" s="11" t="s">
        <v>7207</v>
      </c>
      <c r="F10351" s="10" t="s">
        <v>4788</v>
      </c>
      <c r="G10351" s="11" t="s">
        <v>4789</v>
      </c>
      <c r="H10351" s="42">
        <v>0</v>
      </c>
      <c r="I10351" s="42">
        <v>0</v>
      </c>
      <c r="J10351" s="42">
        <v>0</v>
      </c>
      <c r="K10351" s="42">
        <v>0</v>
      </c>
      <c r="N10351" s="43"/>
    </row>
    <row r="10352" spans="1:14" x14ac:dyDescent="0.3">
      <c r="A10352" s="10" t="s">
        <v>9</v>
      </c>
      <c r="B10352" s="10" t="s">
        <v>384</v>
      </c>
      <c r="C10352" s="10" t="s">
        <v>4779</v>
      </c>
      <c r="D10352" s="10" t="s">
        <v>5818</v>
      </c>
      <c r="E10352" s="11" t="s">
        <v>7208</v>
      </c>
      <c r="F10352" s="10" t="s">
        <v>416</v>
      </c>
      <c r="G10352" s="11" t="s">
        <v>417</v>
      </c>
      <c r="H10352" s="42">
        <v>625281.72169999999</v>
      </c>
      <c r="I10352" s="42">
        <v>1827.6227596461199</v>
      </c>
      <c r="J10352" s="42">
        <v>168057.60015503701</v>
      </c>
      <c r="K10352" s="42">
        <v>169885.22291468299</v>
      </c>
      <c r="N10352" s="43"/>
    </row>
    <row r="10353" spans="1:14" x14ac:dyDescent="0.3">
      <c r="A10353" s="10" t="s">
        <v>9</v>
      </c>
      <c r="B10353" s="10" t="s">
        <v>384</v>
      </c>
      <c r="C10353" s="10" t="s">
        <v>4779</v>
      </c>
      <c r="D10353" s="10" t="s">
        <v>5818</v>
      </c>
      <c r="E10353" s="11" t="s">
        <v>7208</v>
      </c>
      <c r="F10353" s="10" t="s">
        <v>4731</v>
      </c>
      <c r="G10353" s="11" t="s">
        <v>4732</v>
      </c>
      <c r="H10353" s="42">
        <v>0</v>
      </c>
      <c r="I10353" s="42">
        <v>0</v>
      </c>
      <c r="J10353" s="42">
        <v>0</v>
      </c>
      <c r="K10353" s="42">
        <v>0</v>
      </c>
      <c r="N10353" s="43"/>
    </row>
    <row r="10354" spans="1:14" x14ac:dyDescent="0.3">
      <c r="A10354" s="10" t="s">
        <v>9</v>
      </c>
      <c r="B10354" s="10" t="s">
        <v>384</v>
      </c>
      <c r="C10354" s="10" t="s">
        <v>4779</v>
      </c>
      <c r="D10354" s="10" t="s">
        <v>5818</v>
      </c>
      <c r="E10354" s="11" t="s">
        <v>7208</v>
      </c>
      <c r="F10354" s="10" t="s">
        <v>4786</v>
      </c>
      <c r="G10354" s="11" t="s">
        <v>4787</v>
      </c>
      <c r="H10354" s="42">
        <v>0</v>
      </c>
      <c r="I10354" s="42">
        <v>0</v>
      </c>
      <c r="J10354" s="42">
        <v>0</v>
      </c>
      <c r="K10354" s="42">
        <v>0</v>
      </c>
      <c r="N10354" s="43"/>
    </row>
    <row r="10355" spans="1:14" x14ac:dyDescent="0.3">
      <c r="A10355" s="10" t="s">
        <v>9</v>
      </c>
      <c r="B10355" s="10" t="s">
        <v>384</v>
      </c>
      <c r="C10355" s="10" t="s">
        <v>4779</v>
      </c>
      <c r="D10355" s="10" t="s">
        <v>5818</v>
      </c>
      <c r="E10355" s="11" t="s">
        <v>7208</v>
      </c>
      <c r="F10355" s="10" t="s">
        <v>4788</v>
      </c>
      <c r="G10355" s="11" t="s">
        <v>4789</v>
      </c>
      <c r="H10355" s="42">
        <v>0</v>
      </c>
      <c r="I10355" s="42">
        <v>0</v>
      </c>
      <c r="J10355" s="42">
        <v>0</v>
      </c>
      <c r="K10355" s="42">
        <v>0</v>
      </c>
      <c r="N10355" s="43"/>
    </row>
    <row r="10356" spans="1:14" x14ac:dyDescent="0.3">
      <c r="A10356" s="10" t="s">
        <v>9</v>
      </c>
      <c r="B10356" s="10" t="s">
        <v>384</v>
      </c>
      <c r="C10356" s="10" t="s">
        <v>11</v>
      </c>
      <c r="D10356" s="10" t="s">
        <v>385</v>
      </c>
      <c r="E10356" s="11" t="s">
        <v>710</v>
      </c>
      <c r="F10356" s="10" t="s">
        <v>25</v>
      </c>
      <c r="G10356" s="11" t="s">
        <v>4887</v>
      </c>
      <c r="H10356" s="42">
        <v>6842755.9962999998</v>
      </c>
      <c r="I10356" s="42">
        <v>28650.638818609499</v>
      </c>
      <c r="J10356" s="42">
        <v>0</v>
      </c>
      <c r="K10356" s="42">
        <v>28650.638818609499</v>
      </c>
      <c r="N10356" s="43"/>
    </row>
    <row r="10357" spans="1:14" x14ac:dyDescent="0.3">
      <c r="A10357" s="10" t="s">
        <v>9</v>
      </c>
      <c r="B10357" s="10" t="s">
        <v>384</v>
      </c>
      <c r="C10357" s="10" t="s">
        <v>11</v>
      </c>
      <c r="D10357" s="10" t="s">
        <v>385</v>
      </c>
      <c r="E10357" s="11" t="s">
        <v>710</v>
      </c>
      <c r="F10357" s="10" t="s">
        <v>13</v>
      </c>
      <c r="G10357" s="11" t="s">
        <v>415</v>
      </c>
      <c r="H10357" s="42">
        <v>0</v>
      </c>
      <c r="I10357" s="42">
        <v>0</v>
      </c>
      <c r="J10357" s="42">
        <v>0</v>
      </c>
      <c r="K10357" s="42">
        <v>0</v>
      </c>
      <c r="N10357" s="43"/>
    </row>
    <row r="10358" spans="1:14" x14ac:dyDescent="0.3">
      <c r="A10358" s="10" t="s">
        <v>9</v>
      </c>
      <c r="B10358" s="10" t="s">
        <v>384</v>
      </c>
      <c r="C10358" s="10" t="s">
        <v>11</v>
      </c>
      <c r="D10358" s="10" t="s">
        <v>385</v>
      </c>
      <c r="E10358" s="11" t="s">
        <v>710</v>
      </c>
      <c r="F10358" s="10" t="s">
        <v>15</v>
      </c>
      <c r="G10358" s="11" t="s">
        <v>418</v>
      </c>
      <c r="H10358" s="42">
        <v>8853277.2194999997</v>
      </c>
      <c r="I10358" s="42">
        <v>39602.110961491002</v>
      </c>
      <c r="J10358" s="42">
        <v>0</v>
      </c>
      <c r="K10358" s="42">
        <v>39602.110961491002</v>
      </c>
      <c r="N10358" s="43"/>
    </row>
    <row r="10359" spans="1:14" x14ac:dyDescent="0.3">
      <c r="A10359" s="10" t="s">
        <v>9</v>
      </c>
      <c r="B10359" s="10" t="s">
        <v>384</v>
      </c>
      <c r="C10359" s="10" t="s">
        <v>11</v>
      </c>
      <c r="D10359" s="10" t="s">
        <v>385</v>
      </c>
      <c r="E10359" s="11" t="s">
        <v>710</v>
      </c>
      <c r="F10359" s="10" t="s">
        <v>17</v>
      </c>
      <c r="G10359" s="11" t="s">
        <v>4798</v>
      </c>
      <c r="H10359" s="42">
        <v>0</v>
      </c>
      <c r="I10359" s="42">
        <v>0</v>
      </c>
      <c r="J10359" s="42">
        <v>0</v>
      </c>
      <c r="K10359" s="42">
        <v>0</v>
      </c>
      <c r="N10359" s="43"/>
    </row>
    <row r="10360" spans="1:14" x14ac:dyDescent="0.3">
      <c r="A10360" s="10" t="s">
        <v>9</v>
      </c>
      <c r="B10360" s="10" t="s">
        <v>384</v>
      </c>
      <c r="C10360" s="10" t="s">
        <v>11</v>
      </c>
      <c r="D10360" s="10" t="s">
        <v>385</v>
      </c>
      <c r="E10360" s="11" t="s">
        <v>710</v>
      </c>
      <c r="F10360" s="10" t="s">
        <v>18</v>
      </c>
      <c r="G10360" s="11" t="s">
        <v>4799</v>
      </c>
      <c r="H10360" s="42">
        <v>22542581.493700001</v>
      </c>
      <c r="I10360" s="42">
        <v>100836.53674887199</v>
      </c>
      <c r="J10360" s="42">
        <v>5817907.4651061697</v>
      </c>
      <c r="K10360" s="42">
        <v>5918744.00185504</v>
      </c>
      <c r="N10360" s="43"/>
    </row>
    <row r="10361" spans="1:14" x14ac:dyDescent="0.3">
      <c r="A10361" s="10" t="s">
        <v>9</v>
      </c>
      <c r="B10361" s="10" t="s">
        <v>384</v>
      </c>
      <c r="C10361" s="10" t="s">
        <v>4800</v>
      </c>
      <c r="D10361" s="10" t="s">
        <v>7209</v>
      </c>
      <c r="E10361" s="11" t="s">
        <v>7210</v>
      </c>
      <c r="F10361" s="10" t="s">
        <v>416</v>
      </c>
      <c r="G10361" s="11" t="s">
        <v>417</v>
      </c>
      <c r="H10361" s="42">
        <v>6800284.9167999998</v>
      </c>
      <c r="I10361" s="42">
        <v>30418.7512897831</v>
      </c>
      <c r="J10361" s="42">
        <v>1321436.33071785</v>
      </c>
      <c r="K10361" s="42">
        <v>1351855.08200763</v>
      </c>
      <c r="N10361" s="43"/>
    </row>
    <row r="10362" spans="1:14" x14ac:dyDescent="0.3">
      <c r="A10362" s="10" t="s">
        <v>9</v>
      </c>
      <c r="B10362" s="10" t="s">
        <v>384</v>
      </c>
      <c r="C10362" s="10" t="s">
        <v>4800</v>
      </c>
      <c r="D10362" s="10" t="s">
        <v>7209</v>
      </c>
      <c r="E10362" s="11" t="s">
        <v>7210</v>
      </c>
      <c r="F10362" s="10" t="s">
        <v>15</v>
      </c>
      <c r="G10362" s="11" t="s">
        <v>418</v>
      </c>
      <c r="H10362" s="42">
        <v>330737.4632</v>
      </c>
      <c r="I10362" s="42">
        <v>1479.44104730855</v>
      </c>
      <c r="J10362" s="42">
        <v>0</v>
      </c>
      <c r="K10362" s="42">
        <v>1479.44104730855</v>
      </c>
      <c r="N10362" s="43"/>
    </row>
    <row r="10363" spans="1:14" x14ac:dyDescent="0.3">
      <c r="A10363" s="10" t="s">
        <v>9</v>
      </c>
      <c r="B10363" s="10" t="s">
        <v>384</v>
      </c>
      <c r="C10363" s="10" t="s">
        <v>4806</v>
      </c>
      <c r="D10363" s="10" t="s">
        <v>7211</v>
      </c>
      <c r="E10363" s="11" t="s">
        <v>7212</v>
      </c>
      <c r="F10363" s="10" t="s">
        <v>4809</v>
      </c>
      <c r="G10363" s="11" t="s">
        <v>4810</v>
      </c>
      <c r="H10363" s="42">
        <v>0</v>
      </c>
      <c r="I10363" s="42">
        <v>0</v>
      </c>
      <c r="J10363" s="42">
        <v>0</v>
      </c>
      <c r="K10363" s="42">
        <v>0</v>
      </c>
      <c r="N10363" s="43"/>
    </row>
    <row r="10364" spans="1:14" x14ac:dyDescent="0.3">
      <c r="A10364" s="10" t="s">
        <v>9</v>
      </c>
      <c r="B10364" s="10" t="s">
        <v>384</v>
      </c>
      <c r="C10364" s="10" t="s">
        <v>4806</v>
      </c>
      <c r="D10364" s="10" t="s">
        <v>7026</v>
      </c>
      <c r="E10364" s="11" t="s">
        <v>7213</v>
      </c>
      <c r="F10364" s="10" t="s">
        <v>6292</v>
      </c>
      <c r="G10364" s="11" t="s">
        <v>6293</v>
      </c>
      <c r="H10364" s="42">
        <v>5610756.9573999997</v>
      </c>
      <c r="I10364" s="42">
        <v>21396.5415219188</v>
      </c>
      <c r="J10364" s="42">
        <v>1423313.8651791399</v>
      </c>
      <c r="K10364" s="42">
        <v>1444710.40670106</v>
      </c>
      <c r="N10364" s="43"/>
    </row>
    <row r="10365" spans="1:14" x14ac:dyDescent="0.3">
      <c r="A10365" s="10" t="s">
        <v>9</v>
      </c>
      <c r="B10365" s="10" t="s">
        <v>384</v>
      </c>
      <c r="C10365" s="10" t="s">
        <v>4806</v>
      </c>
      <c r="D10365" s="10" t="s">
        <v>7028</v>
      </c>
      <c r="E10365" s="11" t="s">
        <v>7214</v>
      </c>
      <c r="F10365" s="10" t="s">
        <v>13</v>
      </c>
      <c r="G10365" s="11" t="s">
        <v>415</v>
      </c>
      <c r="H10365" s="42">
        <v>0</v>
      </c>
      <c r="I10365" s="42">
        <v>0</v>
      </c>
      <c r="J10365" s="42">
        <v>0</v>
      </c>
      <c r="K10365" s="42">
        <v>0</v>
      </c>
      <c r="N10365" s="43"/>
    </row>
    <row r="10366" spans="1:14" x14ac:dyDescent="0.3">
      <c r="A10366" s="10" t="s">
        <v>9</v>
      </c>
      <c r="B10366" s="10" t="s">
        <v>384</v>
      </c>
      <c r="C10366" s="10" t="s">
        <v>4806</v>
      </c>
      <c r="D10366" s="10" t="s">
        <v>7028</v>
      </c>
      <c r="E10366" s="11" t="s">
        <v>7214</v>
      </c>
      <c r="F10366" s="10" t="s">
        <v>4899</v>
      </c>
      <c r="G10366" s="11" t="s">
        <v>4900</v>
      </c>
      <c r="H10366" s="42">
        <v>1605286.7123</v>
      </c>
      <c r="I10366" s="42">
        <v>7180.7016686439401</v>
      </c>
      <c r="J10366" s="42">
        <v>297472.65815933398</v>
      </c>
      <c r="K10366" s="42">
        <v>304653.35982797801</v>
      </c>
      <c r="N10366" s="43"/>
    </row>
    <row r="10367" spans="1:14" x14ac:dyDescent="0.3">
      <c r="A10367" s="10" t="s">
        <v>9</v>
      </c>
      <c r="B10367" s="10" t="s">
        <v>384</v>
      </c>
      <c r="C10367" s="10" t="s">
        <v>4806</v>
      </c>
      <c r="D10367" s="10" t="s">
        <v>7028</v>
      </c>
      <c r="E10367" s="11" t="s">
        <v>7214</v>
      </c>
      <c r="F10367" s="10" t="s">
        <v>4903</v>
      </c>
      <c r="G10367" s="11" t="s">
        <v>4904</v>
      </c>
      <c r="H10367" s="42">
        <v>80667.673899999994</v>
      </c>
      <c r="I10367" s="42">
        <v>360.83927983135402</v>
      </c>
      <c r="J10367" s="42">
        <v>14948.3747818761</v>
      </c>
      <c r="K10367" s="42">
        <v>15309.2140617074</v>
      </c>
      <c r="N10367" s="43"/>
    </row>
    <row r="10368" spans="1:14" x14ac:dyDescent="0.3">
      <c r="A10368" s="10" t="s">
        <v>9</v>
      </c>
      <c r="B10368" s="10" t="s">
        <v>384</v>
      </c>
      <c r="C10368" s="10" t="s">
        <v>4806</v>
      </c>
      <c r="D10368" s="10" t="s">
        <v>7160</v>
      </c>
      <c r="E10368" s="11" t="s">
        <v>7215</v>
      </c>
      <c r="F10368" s="10" t="s">
        <v>4907</v>
      </c>
      <c r="G10368" s="11" t="s">
        <v>4908</v>
      </c>
      <c r="H10368" s="42">
        <v>2108980.6310000001</v>
      </c>
      <c r="I10368" s="42">
        <v>5007.4616960508401</v>
      </c>
      <c r="J10368" s="42">
        <v>133974.135639632</v>
      </c>
      <c r="K10368" s="42">
        <v>138981.59733568199</v>
      </c>
      <c r="N10368" s="43"/>
    </row>
    <row r="10369" spans="1:14" x14ac:dyDescent="0.3">
      <c r="A10369" s="10" t="s">
        <v>9</v>
      </c>
      <c r="B10369" s="10" t="s">
        <v>384</v>
      </c>
      <c r="C10369" s="10" t="s">
        <v>4806</v>
      </c>
      <c r="D10369" s="10" t="s">
        <v>7160</v>
      </c>
      <c r="E10369" s="11" t="s">
        <v>7215</v>
      </c>
      <c r="F10369" s="10" t="s">
        <v>4909</v>
      </c>
      <c r="G10369" s="11" t="s">
        <v>4910</v>
      </c>
      <c r="H10369" s="42">
        <v>274546.73580000002</v>
      </c>
      <c r="I10369" s="42">
        <v>651.87050226150495</v>
      </c>
      <c r="J10369" s="42">
        <v>17440.729932758899</v>
      </c>
      <c r="K10369" s="42">
        <v>18092.600435020398</v>
      </c>
      <c r="N10369" s="43"/>
    </row>
    <row r="10370" spans="1:14" x14ac:dyDescent="0.3">
      <c r="A10370" s="10" t="s">
        <v>9</v>
      </c>
      <c r="B10370" s="10" t="s">
        <v>384</v>
      </c>
      <c r="C10370" s="10" t="s">
        <v>4806</v>
      </c>
      <c r="D10370" s="10" t="s">
        <v>6092</v>
      </c>
      <c r="E10370" s="11" t="s">
        <v>7216</v>
      </c>
      <c r="F10370" s="10" t="s">
        <v>4907</v>
      </c>
      <c r="G10370" s="11" t="s">
        <v>4908</v>
      </c>
      <c r="H10370" s="42">
        <v>124160.4817</v>
      </c>
      <c r="I10370" s="42">
        <v>564.789583076996</v>
      </c>
      <c r="J10370" s="42">
        <v>296.22417438469</v>
      </c>
      <c r="K10370" s="42">
        <v>861.01375746168605</v>
      </c>
      <c r="N10370" s="43"/>
    </row>
    <row r="10371" spans="1:14" x14ac:dyDescent="0.3">
      <c r="A10371" s="10" t="s">
        <v>9</v>
      </c>
      <c r="B10371" s="10" t="s">
        <v>384</v>
      </c>
      <c r="C10371" s="10" t="s">
        <v>4806</v>
      </c>
      <c r="D10371" s="10" t="s">
        <v>6092</v>
      </c>
      <c r="E10371" s="11" t="s">
        <v>7216</v>
      </c>
      <c r="F10371" s="10" t="s">
        <v>4909</v>
      </c>
      <c r="G10371" s="11" t="s">
        <v>4910</v>
      </c>
      <c r="H10371" s="42">
        <v>49818.669199999997</v>
      </c>
      <c r="I10371" s="42">
        <v>226.61852633571499</v>
      </c>
      <c r="J10371" s="42">
        <v>118.858222381415</v>
      </c>
      <c r="K10371" s="42">
        <v>345.47674871713099</v>
      </c>
      <c r="N10371" s="43"/>
    </row>
    <row r="10372" spans="1:14" x14ac:dyDescent="0.3">
      <c r="A10372" s="10" t="s">
        <v>9</v>
      </c>
      <c r="B10372" s="10" t="s">
        <v>384</v>
      </c>
      <c r="C10372" s="10" t="s">
        <v>4806</v>
      </c>
      <c r="D10372" s="10" t="s">
        <v>7217</v>
      </c>
      <c r="E10372" s="11" t="s">
        <v>7218</v>
      </c>
      <c r="F10372" s="10" t="s">
        <v>4907</v>
      </c>
      <c r="G10372" s="11" t="s">
        <v>4908</v>
      </c>
      <c r="H10372" s="42">
        <v>127772.76760000001</v>
      </c>
      <c r="I10372" s="42">
        <v>720.11652307642805</v>
      </c>
      <c r="J10372" s="42">
        <v>5444.4755514827102</v>
      </c>
      <c r="K10372" s="42">
        <v>6164.5920745591402</v>
      </c>
      <c r="N10372" s="43"/>
    </row>
    <row r="10373" spans="1:14" x14ac:dyDescent="0.3">
      <c r="A10373" s="10" t="s">
        <v>9</v>
      </c>
      <c r="B10373" s="10" t="s">
        <v>384</v>
      </c>
      <c r="C10373" s="10" t="s">
        <v>4806</v>
      </c>
      <c r="D10373" s="10" t="s">
        <v>7219</v>
      </c>
      <c r="E10373" s="11" t="s">
        <v>7220</v>
      </c>
      <c r="F10373" s="10" t="s">
        <v>4907</v>
      </c>
      <c r="G10373" s="11" t="s">
        <v>4908</v>
      </c>
      <c r="H10373" s="42">
        <v>263431.8553</v>
      </c>
      <c r="I10373" s="42">
        <v>1785.3006612179599</v>
      </c>
      <c r="J10373" s="42">
        <v>10943.945556458701</v>
      </c>
      <c r="K10373" s="42">
        <v>12729.2462176767</v>
      </c>
      <c r="N10373" s="43"/>
    </row>
    <row r="10374" spans="1:14" x14ac:dyDescent="0.3">
      <c r="A10374" s="10" t="s">
        <v>9</v>
      </c>
      <c r="B10374" s="10" t="s">
        <v>384</v>
      </c>
      <c r="C10374" s="10" t="s">
        <v>4806</v>
      </c>
      <c r="D10374" s="10" t="s">
        <v>7219</v>
      </c>
      <c r="E10374" s="11" t="s">
        <v>7220</v>
      </c>
      <c r="F10374" s="10" t="s">
        <v>4909</v>
      </c>
      <c r="G10374" s="11" t="s">
        <v>4910</v>
      </c>
      <c r="H10374" s="42">
        <v>29963.3649</v>
      </c>
      <c r="I10374" s="42">
        <v>203.06433785651001</v>
      </c>
      <c r="J10374" s="42">
        <v>1244.7903628982499</v>
      </c>
      <c r="K10374" s="42">
        <v>1447.85470075476</v>
      </c>
      <c r="N10374" s="43"/>
    </row>
    <row r="10375" spans="1:14" x14ac:dyDescent="0.3">
      <c r="A10375" s="10" t="s">
        <v>9</v>
      </c>
      <c r="B10375" s="10" t="s">
        <v>384</v>
      </c>
      <c r="C10375" s="10" t="s">
        <v>4806</v>
      </c>
      <c r="D10375" s="10" t="s">
        <v>7221</v>
      </c>
      <c r="E10375" s="11" t="s">
        <v>7222</v>
      </c>
      <c r="F10375" s="10" t="s">
        <v>4907</v>
      </c>
      <c r="G10375" s="11" t="s">
        <v>4908</v>
      </c>
      <c r="H10375" s="42">
        <v>412106.90370000002</v>
      </c>
      <c r="I10375" s="42">
        <v>2064.0213373404499</v>
      </c>
      <c r="J10375" s="42">
        <v>44963.027397447397</v>
      </c>
      <c r="K10375" s="42">
        <v>47027.048734787903</v>
      </c>
      <c r="N10375" s="43"/>
    </row>
    <row r="10376" spans="1:14" x14ac:dyDescent="0.3">
      <c r="A10376" s="10" t="s">
        <v>9</v>
      </c>
      <c r="B10376" s="10" t="s">
        <v>384</v>
      </c>
      <c r="C10376" s="10" t="s">
        <v>4806</v>
      </c>
      <c r="D10376" s="10" t="s">
        <v>7221</v>
      </c>
      <c r="E10376" s="11" t="s">
        <v>7222</v>
      </c>
      <c r="F10376" s="10" t="s">
        <v>5033</v>
      </c>
      <c r="G10376" s="11" t="s">
        <v>5034</v>
      </c>
      <c r="H10376" s="42">
        <v>69932.327300000004</v>
      </c>
      <c r="I10376" s="42">
        <v>350.25333092093501</v>
      </c>
      <c r="J10376" s="42">
        <v>0</v>
      </c>
      <c r="K10376" s="42">
        <v>350.25333092093501</v>
      </c>
      <c r="N10376" s="43"/>
    </row>
    <row r="10377" spans="1:14" x14ac:dyDescent="0.3">
      <c r="A10377" s="10" t="s">
        <v>9</v>
      </c>
      <c r="B10377" s="10" t="s">
        <v>384</v>
      </c>
      <c r="C10377" s="10" t="s">
        <v>4806</v>
      </c>
      <c r="D10377" s="10" t="s">
        <v>7221</v>
      </c>
      <c r="E10377" s="11" t="s">
        <v>7222</v>
      </c>
      <c r="F10377" s="10" t="s">
        <v>4909</v>
      </c>
      <c r="G10377" s="11" t="s">
        <v>4910</v>
      </c>
      <c r="H10377" s="42">
        <v>49382.736799999999</v>
      </c>
      <c r="I10377" s="42">
        <v>247.331509306355</v>
      </c>
      <c r="J10377" s="42">
        <v>5387.9159231576004</v>
      </c>
      <c r="K10377" s="42">
        <v>5635.2474324639497</v>
      </c>
      <c r="N10377" s="43"/>
    </row>
    <row r="10378" spans="1:14" x14ac:dyDescent="0.3">
      <c r="A10378" s="10" t="s">
        <v>9</v>
      </c>
      <c r="B10378" s="10" t="s">
        <v>384</v>
      </c>
      <c r="C10378" s="10" t="s">
        <v>4806</v>
      </c>
      <c r="D10378" s="10" t="s">
        <v>5984</v>
      </c>
      <c r="E10378" s="11" t="s">
        <v>7223</v>
      </c>
      <c r="F10378" s="10" t="s">
        <v>4907</v>
      </c>
      <c r="G10378" s="11" t="s">
        <v>4908</v>
      </c>
      <c r="H10378" s="42">
        <v>433351.63189999998</v>
      </c>
      <c r="I10378" s="42">
        <v>3277.5571574386599</v>
      </c>
      <c r="J10378" s="42">
        <v>30440.846462969799</v>
      </c>
      <c r="K10378" s="42">
        <v>33718.403620408397</v>
      </c>
      <c r="N10378" s="43"/>
    </row>
    <row r="10379" spans="1:14" x14ac:dyDescent="0.3">
      <c r="A10379" s="10" t="s">
        <v>9</v>
      </c>
      <c r="B10379" s="10" t="s">
        <v>384</v>
      </c>
      <c r="C10379" s="10" t="s">
        <v>4806</v>
      </c>
      <c r="D10379" s="10" t="s">
        <v>5984</v>
      </c>
      <c r="E10379" s="11" t="s">
        <v>7223</v>
      </c>
      <c r="F10379" s="10" t="s">
        <v>5033</v>
      </c>
      <c r="G10379" s="11" t="s">
        <v>5034</v>
      </c>
      <c r="H10379" s="42">
        <v>77892.363400000002</v>
      </c>
      <c r="I10379" s="42">
        <v>589.12129207161297</v>
      </c>
      <c r="J10379" s="42">
        <v>0</v>
      </c>
      <c r="K10379" s="42">
        <v>589.12129207161297</v>
      </c>
      <c r="N10379" s="43"/>
    </row>
    <row r="10380" spans="1:14" x14ac:dyDescent="0.3">
      <c r="A10380" s="10" t="s">
        <v>9</v>
      </c>
      <c r="B10380" s="10" t="s">
        <v>384</v>
      </c>
      <c r="C10380" s="10" t="s">
        <v>4806</v>
      </c>
      <c r="D10380" s="10" t="s">
        <v>5984</v>
      </c>
      <c r="E10380" s="11" t="s">
        <v>7223</v>
      </c>
      <c r="F10380" s="10" t="s">
        <v>4909</v>
      </c>
      <c r="G10380" s="11" t="s">
        <v>4910</v>
      </c>
      <c r="H10380" s="42">
        <v>58600.137199999997</v>
      </c>
      <c r="I10380" s="42">
        <v>443.20889775046999</v>
      </c>
      <c r="J10380" s="42">
        <v>4116.3748973297998</v>
      </c>
      <c r="K10380" s="42">
        <v>4559.5837950802697</v>
      </c>
      <c r="N10380" s="43"/>
    </row>
    <row r="10381" spans="1:14" x14ac:dyDescent="0.3">
      <c r="A10381" s="10" t="s">
        <v>9</v>
      </c>
      <c r="B10381" s="10" t="s">
        <v>308</v>
      </c>
      <c r="C10381" s="10" t="s">
        <v>4722</v>
      </c>
      <c r="D10381" s="10" t="s">
        <v>4723</v>
      </c>
      <c r="E10381" s="11" t="s">
        <v>7224</v>
      </c>
      <c r="F10381" s="10" t="s">
        <v>13</v>
      </c>
      <c r="G10381" s="11" t="s">
        <v>415</v>
      </c>
      <c r="H10381" s="42">
        <v>0</v>
      </c>
      <c r="I10381" s="42">
        <v>0</v>
      </c>
      <c r="J10381" s="42">
        <v>0</v>
      </c>
      <c r="K10381" s="42">
        <v>0</v>
      </c>
      <c r="N10381" s="43"/>
    </row>
    <row r="10382" spans="1:14" x14ac:dyDescent="0.3">
      <c r="A10382" s="10" t="s">
        <v>9</v>
      </c>
      <c r="B10382" s="10" t="s">
        <v>308</v>
      </c>
      <c r="C10382" s="10" t="s">
        <v>4722</v>
      </c>
      <c r="D10382" s="10" t="s">
        <v>4723</v>
      </c>
      <c r="E10382" s="11" t="s">
        <v>7224</v>
      </c>
      <c r="F10382" s="10" t="s">
        <v>416</v>
      </c>
      <c r="G10382" s="11" t="s">
        <v>417</v>
      </c>
      <c r="H10382" s="42">
        <v>3913336.7152</v>
      </c>
      <c r="I10382" s="42">
        <v>34124.193107601102</v>
      </c>
      <c r="J10382" s="42">
        <v>126789.03422626101</v>
      </c>
      <c r="K10382" s="42">
        <v>160913.22733386201</v>
      </c>
      <c r="N10382" s="43"/>
    </row>
    <row r="10383" spans="1:14" x14ac:dyDescent="0.3">
      <c r="A10383" s="10" t="s">
        <v>9</v>
      </c>
      <c r="B10383" s="10" t="s">
        <v>308</v>
      </c>
      <c r="C10383" s="10" t="s">
        <v>4722</v>
      </c>
      <c r="D10383" s="10" t="s">
        <v>4723</v>
      </c>
      <c r="E10383" s="11" t="s">
        <v>7224</v>
      </c>
      <c r="F10383" s="10" t="s">
        <v>4725</v>
      </c>
      <c r="G10383" s="11" t="s">
        <v>4726</v>
      </c>
      <c r="H10383" s="42">
        <v>191635.8744</v>
      </c>
      <c r="I10383" s="42">
        <v>1671.0597773057</v>
      </c>
      <c r="J10383" s="42">
        <v>6208.8517267165898</v>
      </c>
      <c r="K10383" s="42">
        <v>7879.9115040222896</v>
      </c>
      <c r="N10383" s="43"/>
    </row>
    <row r="10384" spans="1:14" x14ac:dyDescent="0.3">
      <c r="A10384" s="10" t="s">
        <v>9</v>
      </c>
      <c r="B10384" s="10" t="s">
        <v>308</v>
      </c>
      <c r="C10384" s="10" t="s">
        <v>4722</v>
      </c>
      <c r="D10384" s="10" t="s">
        <v>4723</v>
      </c>
      <c r="E10384" s="11" t="s">
        <v>7224</v>
      </c>
      <c r="F10384" s="10" t="s">
        <v>4729</v>
      </c>
      <c r="G10384" s="11" t="s">
        <v>4730</v>
      </c>
      <c r="H10384" s="42">
        <v>0</v>
      </c>
      <c r="I10384" s="42">
        <v>0</v>
      </c>
      <c r="J10384" s="42">
        <v>0</v>
      </c>
      <c r="K10384" s="42">
        <v>0</v>
      </c>
      <c r="N10384" s="43"/>
    </row>
    <row r="10385" spans="1:14" x14ac:dyDescent="0.3">
      <c r="A10385" s="10" t="s">
        <v>9</v>
      </c>
      <c r="B10385" s="10" t="s">
        <v>308</v>
      </c>
      <c r="C10385" s="10" t="s">
        <v>4722</v>
      </c>
      <c r="D10385" s="10" t="s">
        <v>4723</v>
      </c>
      <c r="E10385" s="11" t="s">
        <v>7224</v>
      </c>
      <c r="F10385" s="10" t="s">
        <v>4731</v>
      </c>
      <c r="G10385" s="11" t="s">
        <v>4732</v>
      </c>
      <c r="H10385" s="42">
        <v>0</v>
      </c>
      <c r="I10385" s="42">
        <v>0</v>
      </c>
      <c r="J10385" s="42">
        <v>0</v>
      </c>
      <c r="K10385" s="42">
        <v>0</v>
      </c>
      <c r="N10385" s="43"/>
    </row>
    <row r="10386" spans="1:14" x14ac:dyDescent="0.3">
      <c r="A10386" s="10" t="s">
        <v>9</v>
      </c>
      <c r="B10386" s="10" t="s">
        <v>308</v>
      </c>
      <c r="C10386" s="10" t="s">
        <v>4722</v>
      </c>
      <c r="D10386" s="10" t="s">
        <v>4723</v>
      </c>
      <c r="E10386" s="11" t="s">
        <v>7224</v>
      </c>
      <c r="F10386" s="10" t="s">
        <v>4733</v>
      </c>
      <c r="G10386" s="11" t="s">
        <v>4734</v>
      </c>
      <c r="H10386" s="42">
        <v>294722.7585</v>
      </c>
      <c r="I10386" s="42">
        <v>2569.97469199428</v>
      </c>
      <c r="J10386" s="42">
        <v>9548.7857590193107</v>
      </c>
      <c r="K10386" s="42">
        <v>12118.760451013601</v>
      </c>
      <c r="N10386" s="43"/>
    </row>
    <row r="10387" spans="1:14" x14ac:dyDescent="0.3">
      <c r="A10387" s="10" t="s">
        <v>9</v>
      </c>
      <c r="B10387" s="10" t="s">
        <v>308</v>
      </c>
      <c r="C10387" s="10" t="s">
        <v>4722</v>
      </c>
      <c r="D10387" s="10" t="s">
        <v>4723</v>
      </c>
      <c r="E10387" s="11" t="s">
        <v>7224</v>
      </c>
      <c r="F10387" s="10" t="s">
        <v>4735</v>
      </c>
      <c r="G10387" s="11" t="s">
        <v>4736</v>
      </c>
      <c r="H10387" s="42">
        <v>342301.32020000002</v>
      </c>
      <c r="I10387" s="42">
        <v>2984.8584987736199</v>
      </c>
      <c r="J10387" s="42">
        <v>11090.293773928301</v>
      </c>
      <c r="K10387" s="42">
        <v>14075.1522727019</v>
      </c>
      <c r="N10387" s="43"/>
    </row>
    <row r="10388" spans="1:14" x14ac:dyDescent="0.3">
      <c r="A10388" s="10" t="s">
        <v>9</v>
      </c>
      <c r="B10388" s="10" t="s">
        <v>308</v>
      </c>
      <c r="C10388" s="10" t="s">
        <v>4722</v>
      </c>
      <c r="D10388" s="10" t="s">
        <v>4723</v>
      </c>
      <c r="E10388" s="11" t="s">
        <v>7224</v>
      </c>
      <c r="F10388" s="10" t="s">
        <v>4741</v>
      </c>
      <c r="G10388" s="11" t="s">
        <v>4742</v>
      </c>
      <c r="H10388" s="42">
        <v>440101.69750000001</v>
      </c>
      <c r="I10388" s="42">
        <v>3837.6752127089399</v>
      </c>
      <c r="J10388" s="42">
        <v>14258.949137907801</v>
      </c>
      <c r="K10388" s="42">
        <v>18096.624350616701</v>
      </c>
      <c r="N10388" s="43"/>
    </row>
    <row r="10389" spans="1:14" x14ac:dyDescent="0.3">
      <c r="A10389" s="10" t="s">
        <v>9</v>
      </c>
      <c r="B10389" s="10" t="s">
        <v>308</v>
      </c>
      <c r="C10389" s="10" t="s">
        <v>4743</v>
      </c>
      <c r="D10389" s="10" t="s">
        <v>4744</v>
      </c>
      <c r="E10389" s="11" t="s">
        <v>7225</v>
      </c>
      <c r="F10389" s="10" t="s">
        <v>13</v>
      </c>
      <c r="G10389" s="11" t="s">
        <v>415</v>
      </c>
      <c r="H10389" s="42">
        <v>0</v>
      </c>
      <c r="I10389" s="42">
        <v>0</v>
      </c>
      <c r="J10389" s="42">
        <v>0</v>
      </c>
      <c r="K10389" s="42">
        <v>0</v>
      </c>
      <c r="N10389" s="43"/>
    </row>
    <row r="10390" spans="1:14" x14ac:dyDescent="0.3">
      <c r="A10390" s="10" t="s">
        <v>9</v>
      </c>
      <c r="B10390" s="10" t="s">
        <v>308</v>
      </c>
      <c r="C10390" s="10" t="s">
        <v>4743</v>
      </c>
      <c r="D10390" s="10" t="s">
        <v>4744</v>
      </c>
      <c r="E10390" s="11" t="s">
        <v>7225</v>
      </c>
      <c r="F10390" s="10" t="s">
        <v>416</v>
      </c>
      <c r="G10390" s="11" t="s">
        <v>417</v>
      </c>
      <c r="H10390" s="42">
        <v>39456.563600000001</v>
      </c>
      <c r="I10390" s="42">
        <v>319.45390986146799</v>
      </c>
      <c r="J10390" s="42">
        <v>807.68195096125203</v>
      </c>
      <c r="K10390" s="42">
        <v>1127.1358608227199</v>
      </c>
      <c r="N10390" s="43"/>
    </row>
    <row r="10391" spans="1:14" x14ac:dyDescent="0.3">
      <c r="A10391" s="10" t="s">
        <v>9</v>
      </c>
      <c r="B10391" s="10" t="s">
        <v>308</v>
      </c>
      <c r="C10391" s="10" t="s">
        <v>4743</v>
      </c>
      <c r="D10391" s="10" t="s">
        <v>4744</v>
      </c>
      <c r="E10391" s="11" t="s">
        <v>7225</v>
      </c>
      <c r="F10391" s="10" t="s">
        <v>4746</v>
      </c>
      <c r="G10391" s="11" t="s">
        <v>4747</v>
      </c>
      <c r="H10391" s="42">
        <v>0</v>
      </c>
      <c r="I10391" s="42">
        <v>0</v>
      </c>
      <c r="J10391" s="42">
        <v>0</v>
      </c>
      <c r="K10391" s="42">
        <v>0</v>
      </c>
      <c r="N10391" s="43"/>
    </row>
    <row r="10392" spans="1:14" x14ac:dyDescent="0.3">
      <c r="A10392" s="10" t="s">
        <v>9</v>
      </c>
      <c r="B10392" s="10" t="s">
        <v>308</v>
      </c>
      <c r="C10392" s="10" t="s">
        <v>4743</v>
      </c>
      <c r="D10392" s="10" t="s">
        <v>4744</v>
      </c>
      <c r="E10392" s="11" t="s">
        <v>7225</v>
      </c>
      <c r="F10392" s="10" t="s">
        <v>4748</v>
      </c>
      <c r="G10392" s="11" t="s">
        <v>4749</v>
      </c>
      <c r="H10392" s="42">
        <v>163714.24350000001</v>
      </c>
      <c r="I10392" s="42">
        <v>702.08546994646599</v>
      </c>
      <c r="J10392" s="42">
        <v>0</v>
      </c>
      <c r="K10392" s="42">
        <v>702.08546994646599</v>
      </c>
      <c r="N10392" s="43"/>
    </row>
    <row r="10393" spans="1:14" x14ac:dyDescent="0.3">
      <c r="A10393" s="10" t="s">
        <v>9</v>
      </c>
      <c r="B10393" s="10" t="s">
        <v>308</v>
      </c>
      <c r="C10393" s="10" t="s">
        <v>4743</v>
      </c>
      <c r="D10393" s="10" t="s">
        <v>4744</v>
      </c>
      <c r="E10393" s="11" t="s">
        <v>7225</v>
      </c>
      <c r="F10393" s="10" t="s">
        <v>4760</v>
      </c>
      <c r="G10393" s="11" t="s">
        <v>4761</v>
      </c>
      <c r="H10393" s="42">
        <v>19090.353500000001</v>
      </c>
      <c r="I10393" s="42">
        <v>81.868623704004904</v>
      </c>
      <c r="J10393" s="42">
        <v>0</v>
      </c>
      <c r="K10393" s="42">
        <v>81.868623704004904</v>
      </c>
      <c r="N10393" s="43"/>
    </row>
    <row r="10394" spans="1:14" x14ac:dyDescent="0.3">
      <c r="A10394" s="10" t="s">
        <v>9</v>
      </c>
      <c r="B10394" s="10" t="s">
        <v>308</v>
      </c>
      <c r="C10394" s="10" t="s">
        <v>4743</v>
      </c>
      <c r="D10394" s="10" t="s">
        <v>4744</v>
      </c>
      <c r="E10394" s="11" t="s">
        <v>7225</v>
      </c>
      <c r="F10394" s="10" t="s">
        <v>4754</v>
      </c>
      <c r="G10394" s="11" t="s">
        <v>4755</v>
      </c>
      <c r="H10394" s="42">
        <v>0</v>
      </c>
      <c r="I10394" s="42">
        <v>0</v>
      </c>
      <c r="J10394" s="42">
        <v>0</v>
      </c>
      <c r="K10394" s="42">
        <v>0</v>
      </c>
      <c r="N10394" s="43"/>
    </row>
    <row r="10395" spans="1:14" x14ac:dyDescent="0.3">
      <c r="A10395" s="10" t="s">
        <v>9</v>
      </c>
      <c r="B10395" s="10" t="s">
        <v>308</v>
      </c>
      <c r="C10395" s="10" t="s">
        <v>4743</v>
      </c>
      <c r="D10395" s="10" t="s">
        <v>4744</v>
      </c>
      <c r="E10395" s="11" t="s">
        <v>7225</v>
      </c>
      <c r="F10395" s="10" t="s">
        <v>4764</v>
      </c>
      <c r="G10395" s="11" t="s">
        <v>4765</v>
      </c>
      <c r="H10395" s="42">
        <v>9979.0483999999997</v>
      </c>
      <c r="I10395" s="42">
        <v>42.7949623907298</v>
      </c>
      <c r="J10395" s="42">
        <v>0</v>
      </c>
      <c r="K10395" s="42">
        <v>42.7949623907298</v>
      </c>
      <c r="N10395" s="43"/>
    </row>
    <row r="10396" spans="1:14" x14ac:dyDescent="0.3">
      <c r="A10396" s="10" t="s">
        <v>9</v>
      </c>
      <c r="B10396" s="10" t="s">
        <v>308</v>
      </c>
      <c r="C10396" s="10" t="s">
        <v>4743</v>
      </c>
      <c r="D10396" s="10" t="s">
        <v>4750</v>
      </c>
      <c r="E10396" s="11" t="s">
        <v>7226</v>
      </c>
      <c r="F10396" s="10" t="s">
        <v>13</v>
      </c>
      <c r="G10396" s="11" t="s">
        <v>415</v>
      </c>
      <c r="H10396" s="42">
        <v>0</v>
      </c>
      <c r="I10396" s="42">
        <v>0</v>
      </c>
      <c r="J10396" s="42">
        <v>0</v>
      </c>
      <c r="K10396" s="42">
        <v>0</v>
      </c>
      <c r="N10396" s="43"/>
    </row>
    <row r="10397" spans="1:14" x14ac:dyDescent="0.3">
      <c r="A10397" s="10" t="s">
        <v>9</v>
      </c>
      <c r="B10397" s="10" t="s">
        <v>308</v>
      </c>
      <c r="C10397" s="10" t="s">
        <v>4743</v>
      </c>
      <c r="D10397" s="10" t="s">
        <v>4750</v>
      </c>
      <c r="E10397" s="11" t="s">
        <v>7226</v>
      </c>
      <c r="F10397" s="10" t="s">
        <v>416</v>
      </c>
      <c r="G10397" s="11" t="s">
        <v>417</v>
      </c>
      <c r="H10397" s="42">
        <v>21602.529299999998</v>
      </c>
      <c r="I10397" s="42">
        <v>197.06640307167399</v>
      </c>
      <c r="J10397" s="42">
        <v>31.022291923063399</v>
      </c>
      <c r="K10397" s="42">
        <v>228.08869499473701</v>
      </c>
      <c r="N10397" s="43"/>
    </row>
    <row r="10398" spans="1:14" x14ac:dyDescent="0.3">
      <c r="A10398" s="10" t="s">
        <v>9</v>
      </c>
      <c r="B10398" s="10" t="s">
        <v>308</v>
      </c>
      <c r="C10398" s="10" t="s">
        <v>4743</v>
      </c>
      <c r="D10398" s="10" t="s">
        <v>4750</v>
      </c>
      <c r="E10398" s="11" t="s">
        <v>7226</v>
      </c>
      <c r="F10398" s="10" t="s">
        <v>4746</v>
      </c>
      <c r="G10398" s="11" t="s">
        <v>4747</v>
      </c>
      <c r="H10398" s="42">
        <v>21602.529299999998</v>
      </c>
      <c r="I10398" s="42">
        <v>197.06640307167399</v>
      </c>
      <c r="J10398" s="42">
        <v>31.022291923063399</v>
      </c>
      <c r="K10398" s="42">
        <v>228.08869499473701</v>
      </c>
      <c r="N10398" s="43"/>
    </row>
    <row r="10399" spans="1:14" x14ac:dyDescent="0.3">
      <c r="A10399" s="10" t="s">
        <v>9</v>
      </c>
      <c r="B10399" s="10" t="s">
        <v>308</v>
      </c>
      <c r="C10399" s="10" t="s">
        <v>4743</v>
      </c>
      <c r="D10399" s="10" t="s">
        <v>4750</v>
      </c>
      <c r="E10399" s="11" t="s">
        <v>7226</v>
      </c>
      <c r="F10399" s="10" t="s">
        <v>4748</v>
      </c>
      <c r="G10399" s="11" t="s">
        <v>4749</v>
      </c>
      <c r="H10399" s="42">
        <v>237822.0759</v>
      </c>
      <c r="I10399" s="42">
        <v>2153.3726525054499</v>
      </c>
      <c r="J10399" s="42">
        <v>0</v>
      </c>
      <c r="K10399" s="42">
        <v>2153.3726525054499</v>
      </c>
      <c r="N10399" s="43"/>
    </row>
    <row r="10400" spans="1:14" x14ac:dyDescent="0.3">
      <c r="A10400" s="10" t="s">
        <v>9</v>
      </c>
      <c r="B10400" s="10" t="s">
        <v>308</v>
      </c>
      <c r="C10400" s="10" t="s">
        <v>4743</v>
      </c>
      <c r="D10400" s="10" t="s">
        <v>4750</v>
      </c>
      <c r="E10400" s="11" t="s">
        <v>7226</v>
      </c>
      <c r="F10400" s="10" t="s">
        <v>4760</v>
      </c>
      <c r="G10400" s="11" t="s">
        <v>4761</v>
      </c>
      <c r="H10400" s="42">
        <v>45757.082199999997</v>
      </c>
      <c r="I10400" s="42">
        <v>414.30993736383402</v>
      </c>
      <c r="J10400" s="42">
        <v>0</v>
      </c>
      <c r="K10400" s="42">
        <v>414.30993736383402</v>
      </c>
      <c r="N10400" s="43"/>
    </row>
    <row r="10401" spans="1:14" x14ac:dyDescent="0.3">
      <c r="A10401" s="10" t="s">
        <v>9</v>
      </c>
      <c r="B10401" s="10" t="s">
        <v>308</v>
      </c>
      <c r="C10401" s="10" t="s">
        <v>4743</v>
      </c>
      <c r="D10401" s="10" t="s">
        <v>4752</v>
      </c>
      <c r="E10401" s="11" t="s">
        <v>5045</v>
      </c>
      <c r="F10401" s="10" t="s">
        <v>13</v>
      </c>
      <c r="G10401" s="11" t="s">
        <v>415</v>
      </c>
      <c r="H10401" s="42">
        <v>0</v>
      </c>
      <c r="I10401" s="42">
        <v>0</v>
      </c>
      <c r="J10401" s="42">
        <v>0</v>
      </c>
      <c r="K10401" s="42">
        <v>0</v>
      </c>
      <c r="N10401" s="43"/>
    </row>
    <row r="10402" spans="1:14" x14ac:dyDescent="0.3">
      <c r="A10402" s="10" t="s">
        <v>9</v>
      </c>
      <c r="B10402" s="10" t="s">
        <v>308</v>
      </c>
      <c r="C10402" s="10" t="s">
        <v>4743</v>
      </c>
      <c r="D10402" s="10" t="s">
        <v>4752</v>
      </c>
      <c r="E10402" s="11" t="s">
        <v>5045</v>
      </c>
      <c r="F10402" s="10" t="s">
        <v>416</v>
      </c>
      <c r="G10402" s="11" t="s">
        <v>417</v>
      </c>
      <c r="H10402" s="42">
        <v>24503.594499999999</v>
      </c>
      <c r="I10402" s="42">
        <v>251.34127631993701</v>
      </c>
      <c r="J10402" s="42">
        <v>58.949974528782498</v>
      </c>
      <c r="K10402" s="42">
        <v>310.29125084871902</v>
      </c>
      <c r="N10402" s="43"/>
    </row>
    <row r="10403" spans="1:14" x14ac:dyDescent="0.3">
      <c r="A10403" s="10" t="s">
        <v>9</v>
      </c>
      <c r="B10403" s="10" t="s">
        <v>308</v>
      </c>
      <c r="C10403" s="10" t="s">
        <v>4743</v>
      </c>
      <c r="D10403" s="10" t="s">
        <v>4752</v>
      </c>
      <c r="E10403" s="11" t="s">
        <v>5045</v>
      </c>
      <c r="F10403" s="10" t="s">
        <v>4746</v>
      </c>
      <c r="G10403" s="11" t="s">
        <v>4747</v>
      </c>
      <c r="H10403" s="42">
        <v>0</v>
      </c>
      <c r="I10403" s="42">
        <v>0</v>
      </c>
      <c r="J10403" s="42">
        <v>0</v>
      </c>
      <c r="K10403" s="42">
        <v>0</v>
      </c>
      <c r="N10403" s="43"/>
    </row>
    <row r="10404" spans="1:14" x14ac:dyDescent="0.3">
      <c r="A10404" s="10" t="s">
        <v>9</v>
      </c>
      <c r="B10404" s="10" t="s">
        <v>308</v>
      </c>
      <c r="C10404" s="10" t="s">
        <v>4743</v>
      </c>
      <c r="D10404" s="10" t="s">
        <v>4752</v>
      </c>
      <c r="E10404" s="11" t="s">
        <v>5045</v>
      </c>
      <c r="F10404" s="10" t="s">
        <v>4748</v>
      </c>
      <c r="G10404" s="11" t="s">
        <v>4749</v>
      </c>
      <c r="H10404" s="42">
        <v>32398.19</v>
      </c>
      <c r="I10404" s="42">
        <v>334.37437216338901</v>
      </c>
      <c r="J10404" s="42">
        <v>0</v>
      </c>
      <c r="K10404" s="42">
        <v>334.37437216338901</v>
      </c>
      <c r="N10404" s="43"/>
    </row>
    <row r="10405" spans="1:14" x14ac:dyDescent="0.3">
      <c r="A10405" s="10" t="s">
        <v>9</v>
      </c>
      <c r="B10405" s="10" t="s">
        <v>308</v>
      </c>
      <c r="C10405" s="10" t="s">
        <v>4743</v>
      </c>
      <c r="D10405" s="10" t="s">
        <v>4752</v>
      </c>
      <c r="E10405" s="11" t="s">
        <v>5045</v>
      </c>
      <c r="F10405" s="10" t="s">
        <v>4760</v>
      </c>
      <c r="G10405" s="11" t="s">
        <v>4761</v>
      </c>
      <c r="H10405" s="42">
        <v>11862.973599999999</v>
      </c>
      <c r="I10405" s="42">
        <v>122.435060514372</v>
      </c>
      <c r="J10405" s="42">
        <v>0</v>
      </c>
      <c r="K10405" s="42">
        <v>122.435060514372</v>
      </c>
      <c r="N10405" s="43"/>
    </row>
    <row r="10406" spans="1:14" x14ac:dyDescent="0.3">
      <c r="A10406" s="10" t="s">
        <v>9</v>
      </c>
      <c r="B10406" s="10" t="s">
        <v>308</v>
      </c>
      <c r="C10406" s="10" t="s">
        <v>4743</v>
      </c>
      <c r="D10406" s="10" t="s">
        <v>4756</v>
      </c>
      <c r="E10406" s="11" t="s">
        <v>5070</v>
      </c>
      <c r="F10406" s="10" t="s">
        <v>13</v>
      </c>
      <c r="G10406" s="11" t="s">
        <v>415</v>
      </c>
      <c r="H10406" s="42">
        <v>0</v>
      </c>
      <c r="I10406" s="42">
        <v>0</v>
      </c>
      <c r="J10406" s="42">
        <v>0</v>
      </c>
      <c r="K10406" s="42">
        <v>0</v>
      </c>
      <c r="N10406" s="43"/>
    </row>
    <row r="10407" spans="1:14" x14ac:dyDescent="0.3">
      <c r="A10407" s="10" t="s">
        <v>9</v>
      </c>
      <c r="B10407" s="10" t="s">
        <v>308</v>
      </c>
      <c r="C10407" s="10" t="s">
        <v>4743</v>
      </c>
      <c r="D10407" s="10" t="s">
        <v>4756</v>
      </c>
      <c r="E10407" s="11" t="s">
        <v>5070</v>
      </c>
      <c r="F10407" s="10" t="s">
        <v>416</v>
      </c>
      <c r="G10407" s="11" t="s">
        <v>417</v>
      </c>
      <c r="H10407" s="42">
        <v>93587.816099999996</v>
      </c>
      <c r="I10407" s="42">
        <v>831.25429357916903</v>
      </c>
      <c r="J10407" s="42">
        <v>6616.4294661844297</v>
      </c>
      <c r="K10407" s="42">
        <v>7447.6837597636004</v>
      </c>
      <c r="N10407" s="43"/>
    </row>
    <row r="10408" spans="1:14" x14ac:dyDescent="0.3">
      <c r="A10408" s="10" t="s">
        <v>9</v>
      </c>
      <c r="B10408" s="10" t="s">
        <v>308</v>
      </c>
      <c r="C10408" s="10" t="s">
        <v>4743</v>
      </c>
      <c r="D10408" s="10" t="s">
        <v>4756</v>
      </c>
      <c r="E10408" s="11" t="s">
        <v>5070</v>
      </c>
      <c r="F10408" s="10" t="s">
        <v>4746</v>
      </c>
      <c r="G10408" s="11" t="s">
        <v>4747</v>
      </c>
      <c r="H10408" s="42">
        <v>0</v>
      </c>
      <c r="I10408" s="42">
        <v>0</v>
      </c>
      <c r="J10408" s="42">
        <v>0</v>
      </c>
      <c r="K10408" s="42">
        <v>0</v>
      </c>
      <c r="N10408" s="43"/>
    </row>
    <row r="10409" spans="1:14" x14ac:dyDescent="0.3">
      <c r="A10409" s="10" t="s">
        <v>9</v>
      </c>
      <c r="B10409" s="10" t="s">
        <v>308</v>
      </c>
      <c r="C10409" s="10" t="s">
        <v>4743</v>
      </c>
      <c r="D10409" s="10" t="s">
        <v>4756</v>
      </c>
      <c r="E10409" s="11" t="s">
        <v>5070</v>
      </c>
      <c r="F10409" s="10" t="s">
        <v>4748</v>
      </c>
      <c r="G10409" s="11" t="s">
        <v>4749</v>
      </c>
      <c r="H10409" s="42">
        <v>109812.0134</v>
      </c>
      <c r="I10409" s="42">
        <v>1040.6499551167001</v>
      </c>
      <c r="J10409" s="42">
        <v>0</v>
      </c>
      <c r="K10409" s="42">
        <v>1040.6499551167001</v>
      </c>
      <c r="N10409" s="43"/>
    </row>
    <row r="10410" spans="1:14" x14ac:dyDescent="0.3">
      <c r="A10410" s="10" t="s">
        <v>9</v>
      </c>
      <c r="B10410" s="10" t="s">
        <v>308</v>
      </c>
      <c r="C10410" s="10" t="s">
        <v>4743</v>
      </c>
      <c r="D10410" s="10" t="s">
        <v>4756</v>
      </c>
      <c r="E10410" s="11" t="s">
        <v>5070</v>
      </c>
      <c r="F10410" s="10" t="s">
        <v>4760</v>
      </c>
      <c r="G10410" s="11" t="s">
        <v>4761</v>
      </c>
      <c r="H10410" s="42">
        <v>38337.878299999997</v>
      </c>
      <c r="I10410" s="42">
        <v>363.314633453022</v>
      </c>
      <c r="J10410" s="42">
        <v>0</v>
      </c>
      <c r="K10410" s="42">
        <v>363.314633453022</v>
      </c>
      <c r="N10410" s="43"/>
    </row>
    <row r="10411" spans="1:14" x14ac:dyDescent="0.3">
      <c r="A10411" s="10" t="s">
        <v>9</v>
      </c>
      <c r="B10411" s="10" t="s">
        <v>308</v>
      </c>
      <c r="C10411" s="10" t="s">
        <v>4743</v>
      </c>
      <c r="D10411" s="10" t="s">
        <v>4758</v>
      </c>
      <c r="E10411" s="11" t="s">
        <v>7227</v>
      </c>
      <c r="F10411" s="10" t="s">
        <v>13</v>
      </c>
      <c r="G10411" s="11" t="s">
        <v>415</v>
      </c>
      <c r="H10411" s="42">
        <v>0</v>
      </c>
      <c r="I10411" s="42">
        <v>0</v>
      </c>
      <c r="J10411" s="42">
        <v>0</v>
      </c>
      <c r="K10411" s="42">
        <v>0</v>
      </c>
      <c r="N10411" s="43"/>
    </row>
    <row r="10412" spans="1:14" x14ac:dyDescent="0.3">
      <c r="A10412" s="10" t="s">
        <v>9</v>
      </c>
      <c r="B10412" s="10" t="s">
        <v>308</v>
      </c>
      <c r="C10412" s="10" t="s">
        <v>4743</v>
      </c>
      <c r="D10412" s="10" t="s">
        <v>4758</v>
      </c>
      <c r="E10412" s="11" t="s">
        <v>7227</v>
      </c>
      <c r="F10412" s="10" t="s">
        <v>416</v>
      </c>
      <c r="G10412" s="11" t="s">
        <v>417</v>
      </c>
      <c r="H10412" s="42">
        <v>30925.087299999999</v>
      </c>
      <c r="I10412" s="42">
        <v>309.47354665695798</v>
      </c>
      <c r="J10412" s="42">
        <v>57.160237910524998</v>
      </c>
      <c r="K10412" s="42">
        <v>366.63378456748302</v>
      </c>
      <c r="N10412" s="43"/>
    </row>
    <row r="10413" spans="1:14" x14ac:dyDescent="0.3">
      <c r="A10413" s="10" t="s">
        <v>9</v>
      </c>
      <c r="B10413" s="10" t="s">
        <v>308</v>
      </c>
      <c r="C10413" s="10" t="s">
        <v>4743</v>
      </c>
      <c r="D10413" s="10" t="s">
        <v>4758</v>
      </c>
      <c r="E10413" s="11" t="s">
        <v>7227</v>
      </c>
      <c r="F10413" s="10" t="s">
        <v>4746</v>
      </c>
      <c r="G10413" s="11" t="s">
        <v>4747</v>
      </c>
      <c r="H10413" s="42">
        <v>0</v>
      </c>
      <c r="I10413" s="42">
        <v>0</v>
      </c>
      <c r="J10413" s="42">
        <v>0</v>
      </c>
      <c r="K10413" s="42">
        <v>0</v>
      </c>
      <c r="N10413" s="43"/>
    </row>
    <row r="10414" spans="1:14" x14ac:dyDescent="0.3">
      <c r="A10414" s="10" t="s">
        <v>9</v>
      </c>
      <c r="B10414" s="10" t="s">
        <v>308</v>
      </c>
      <c r="C10414" s="10" t="s">
        <v>4743</v>
      </c>
      <c r="D10414" s="10" t="s">
        <v>4758</v>
      </c>
      <c r="E10414" s="11" t="s">
        <v>7227</v>
      </c>
      <c r="F10414" s="10" t="s">
        <v>4748</v>
      </c>
      <c r="G10414" s="11" t="s">
        <v>4749</v>
      </c>
      <c r="H10414" s="42">
        <v>17570.927800000001</v>
      </c>
      <c r="I10414" s="42">
        <v>147.18375992939099</v>
      </c>
      <c r="J10414" s="42">
        <v>0</v>
      </c>
      <c r="K10414" s="42">
        <v>147.18375992939099</v>
      </c>
      <c r="N10414" s="43"/>
    </row>
    <row r="10415" spans="1:14" x14ac:dyDescent="0.3">
      <c r="A10415" s="10" t="s">
        <v>9</v>
      </c>
      <c r="B10415" s="10" t="s">
        <v>308</v>
      </c>
      <c r="C10415" s="10" t="s">
        <v>4743</v>
      </c>
      <c r="D10415" s="10" t="s">
        <v>4758</v>
      </c>
      <c r="E10415" s="11" t="s">
        <v>7227</v>
      </c>
      <c r="F10415" s="10" t="s">
        <v>4760</v>
      </c>
      <c r="G10415" s="11" t="s">
        <v>4761</v>
      </c>
      <c r="H10415" s="42">
        <v>11023.2708</v>
      </c>
      <c r="I10415" s="42">
        <v>92.336981465136802</v>
      </c>
      <c r="J10415" s="42">
        <v>0</v>
      </c>
      <c r="K10415" s="42">
        <v>92.336981465136802</v>
      </c>
      <c r="N10415" s="43"/>
    </row>
    <row r="10416" spans="1:14" x14ac:dyDescent="0.3">
      <c r="A10416" s="10" t="s">
        <v>9</v>
      </c>
      <c r="B10416" s="10" t="s">
        <v>308</v>
      </c>
      <c r="C10416" s="10" t="s">
        <v>4743</v>
      </c>
      <c r="D10416" s="10" t="s">
        <v>4758</v>
      </c>
      <c r="E10416" s="11" t="s">
        <v>7227</v>
      </c>
      <c r="F10416" s="10" t="s">
        <v>4754</v>
      </c>
      <c r="G10416" s="11" t="s">
        <v>4755</v>
      </c>
      <c r="H10416" s="42">
        <v>4915.8374999999996</v>
      </c>
      <c r="I10416" s="42">
        <v>49.193771867435501</v>
      </c>
      <c r="J10416" s="42">
        <v>9.0861649857770903</v>
      </c>
      <c r="K10416" s="42">
        <v>58.279936853212597</v>
      </c>
      <c r="N10416" s="43"/>
    </row>
    <row r="10417" spans="1:14" x14ac:dyDescent="0.3">
      <c r="A10417" s="10" t="s">
        <v>9</v>
      </c>
      <c r="B10417" s="10" t="s">
        <v>308</v>
      </c>
      <c r="C10417" s="10" t="s">
        <v>4743</v>
      </c>
      <c r="D10417" s="10" t="s">
        <v>4758</v>
      </c>
      <c r="E10417" s="11" t="s">
        <v>7227</v>
      </c>
      <c r="F10417" s="10" t="s">
        <v>71</v>
      </c>
      <c r="G10417" s="11" t="s">
        <v>4778</v>
      </c>
      <c r="H10417" s="42">
        <v>0</v>
      </c>
      <c r="I10417" s="42">
        <v>0</v>
      </c>
      <c r="J10417" s="42">
        <v>0</v>
      </c>
      <c r="K10417" s="42">
        <v>0</v>
      </c>
      <c r="N10417" s="43"/>
    </row>
    <row r="10418" spans="1:14" x14ac:dyDescent="0.3">
      <c r="A10418" s="10" t="s">
        <v>9</v>
      </c>
      <c r="B10418" s="10" t="s">
        <v>308</v>
      </c>
      <c r="C10418" s="10" t="s">
        <v>4743</v>
      </c>
      <c r="D10418" s="10" t="s">
        <v>4762</v>
      </c>
      <c r="E10418" s="11" t="s">
        <v>4842</v>
      </c>
      <c r="F10418" s="10" t="s">
        <v>13</v>
      </c>
      <c r="G10418" s="11" t="s">
        <v>415</v>
      </c>
      <c r="H10418" s="42">
        <v>0</v>
      </c>
      <c r="I10418" s="42">
        <v>0</v>
      </c>
      <c r="J10418" s="42">
        <v>0</v>
      </c>
      <c r="K10418" s="42">
        <v>0</v>
      </c>
      <c r="N10418" s="43"/>
    </row>
    <row r="10419" spans="1:14" x14ac:dyDescent="0.3">
      <c r="A10419" s="10" t="s">
        <v>9</v>
      </c>
      <c r="B10419" s="10" t="s">
        <v>308</v>
      </c>
      <c r="C10419" s="10" t="s">
        <v>4743</v>
      </c>
      <c r="D10419" s="10" t="s">
        <v>4762</v>
      </c>
      <c r="E10419" s="11" t="s">
        <v>4842</v>
      </c>
      <c r="F10419" s="10" t="s">
        <v>416</v>
      </c>
      <c r="G10419" s="11" t="s">
        <v>417</v>
      </c>
      <c r="H10419" s="42">
        <v>9914.3665999999994</v>
      </c>
      <c r="I10419" s="42">
        <v>59.182054842068702</v>
      </c>
      <c r="J10419" s="42">
        <v>0</v>
      </c>
      <c r="K10419" s="42">
        <v>59.182054842068702</v>
      </c>
      <c r="N10419" s="43"/>
    </row>
    <row r="10420" spans="1:14" x14ac:dyDescent="0.3">
      <c r="A10420" s="10" t="s">
        <v>9</v>
      </c>
      <c r="B10420" s="10" t="s">
        <v>308</v>
      </c>
      <c r="C10420" s="10" t="s">
        <v>4743</v>
      </c>
      <c r="D10420" s="10" t="s">
        <v>4762</v>
      </c>
      <c r="E10420" s="11" t="s">
        <v>4842</v>
      </c>
      <c r="F10420" s="10" t="s">
        <v>4746</v>
      </c>
      <c r="G10420" s="11" t="s">
        <v>4747</v>
      </c>
      <c r="H10420" s="42">
        <v>8460.2595000000001</v>
      </c>
      <c r="I10420" s="42">
        <v>50.502020131898703</v>
      </c>
      <c r="J10420" s="42">
        <v>0</v>
      </c>
      <c r="K10420" s="42">
        <v>50.502020131898703</v>
      </c>
      <c r="N10420" s="43"/>
    </row>
    <row r="10421" spans="1:14" x14ac:dyDescent="0.3">
      <c r="A10421" s="10" t="s">
        <v>9</v>
      </c>
      <c r="B10421" s="10" t="s">
        <v>308</v>
      </c>
      <c r="C10421" s="10" t="s">
        <v>4743</v>
      </c>
      <c r="D10421" s="10" t="s">
        <v>4762</v>
      </c>
      <c r="E10421" s="11" t="s">
        <v>4842</v>
      </c>
      <c r="F10421" s="10" t="s">
        <v>4748</v>
      </c>
      <c r="G10421" s="11" t="s">
        <v>4749</v>
      </c>
      <c r="H10421" s="42">
        <v>83412.871199999994</v>
      </c>
      <c r="I10421" s="42">
        <v>497.91835473793799</v>
      </c>
      <c r="J10421" s="42">
        <v>0</v>
      </c>
      <c r="K10421" s="42">
        <v>497.91835473793799</v>
      </c>
      <c r="N10421" s="43"/>
    </row>
    <row r="10422" spans="1:14" x14ac:dyDescent="0.3">
      <c r="A10422" s="10" t="s">
        <v>9</v>
      </c>
      <c r="B10422" s="10" t="s">
        <v>308</v>
      </c>
      <c r="C10422" s="10" t="s">
        <v>4743</v>
      </c>
      <c r="D10422" s="10" t="s">
        <v>4762</v>
      </c>
      <c r="E10422" s="11" t="s">
        <v>4842</v>
      </c>
      <c r="F10422" s="10" t="s">
        <v>4817</v>
      </c>
      <c r="G10422" s="11" t="s">
        <v>4818</v>
      </c>
      <c r="H10422" s="42">
        <v>29743.099900000001</v>
      </c>
      <c r="I10422" s="42">
        <v>177.54616452620601</v>
      </c>
      <c r="J10422" s="42">
        <v>0</v>
      </c>
      <c r="K10422" s="42">
        <v>177.54616452620601</v>
      </c>
      <c r="N10422" s="43"/>
    </row>
    <row r="10423" spans="1:14" x14ac:dyDescent="0.3">
      <c r="A10423" s="10" t="s">
        <v>9</v>
      </c>
      <c r="B10423" s="10" t="s">
        <v>308</v>
      </c>
      <c r="C10423" s="10" t="s">
        <v>4743</v>
      </c>
      <c r="D10423" s="10" t="s">
        <v>4762</v>
      </c>
      <c r="E10423" s="11" t="s">
        <v>4842</v>
      </c>
      <c r="F10423" s="10" t="s">
        <v>4760</v>
      </c>
      <c r="G10423" s="11" t="s">
        <v>4761</v>
      </c>
      <c r="H10423" s="42">
        <v>17713.668399999999</v>
      </c>
      <c r="I10423" s="42">
        <v>105.738604651163</v>
      </c>
      <c r="J10423" s="42">
        <v>0</v>
      </c>
      <c r="K10423" s="42">
        <v>105.738604651163</v>
      </c>
      <c r="N10423" s="43"/>
    </row>
    <row r="10424" spans="1:14" x14ac:dyDescent="0.3">
      <c r="A10424" s="10" t="s">
        <v>9</v>
      </c>
      <c r="B10424" s="10" t="s">
        <v>308</v>
      </c>
      <c r="C10424" s="10" t="s">
        <v>4743</v>
      </c>
      <c r="D10424" s="10" t="s">
        <v>4766</v>
      </c>
      <c r="E10424" s="11" t="s">
        <v>7228</v>
      </c>
      <c r="F10424" s="10" t="s">
        <v>13</v>
      </c>
      <c r="G10424" s="11" t="s">
        <v>415</v>
      </c>
      <c r="H10424" s="42">
        <v>0</v>
      </c>
      <c r="I10424" s="42">
        <v>0</v>
      </c>
      <c r="J10424" s="42">
        <v>0</v>
      </c>
      <c r="K10424" s="42">
        <v>0</v>
      </c>
      <c r="N10424" s="43"/>
    </row>
    <row r="10425" spans="1:14" x14ac:dyDescent="0.3">
      <c r="A10425" s="10" t="s">
        <v>9</v>
      </c>
      <c r="B10425" s="10" t="s">
        <v>308</v>
      </c>
      <c r="C10425" s="10" t="s">
        <v>4743</v>
      </c>
      <c r="D10425" s="10" t="s">
        <v>4766</v>
      </c>
      <c r="E10425" s="11" t="s">
        <v>7228</v>
      </c>
      <c r="F10425" s="10" t="s">
        <v>416</v>
      </c>
      <c r="G10425" s="11" t="s">
        <v>417</v>
      </c>
      <c r="H10425" s="42">
        <v>10483.813599999999</v>
      </c>
      <c r="I10425" s="42">
        <v>109.956740088106</v>
      </c>
      <c r="J10425" s="42">
        <v>0</v>
      </c>
      <c r="K10425" s="42">
        <v>109.956740088106</v>
      </c>
      <c r="N10425" s="43"/>
    </row>
    <row r="10426" spans="1:14" x14ac:dyDescent="0.3">
      <c r="A10426" s="10" t="s">
        <v>9</v>
      </c>
      <c r="B10426" s="10" t="s">
        <v>308</v>
      </c>
      <c r="C10426" s="10" t="s">
        <v>4743</v>
      </c>
      <c r="D10426" s="10" t="s">
        <v>4766</v>
      </c>
      <c r="E10426" s="11" t="s">
        <v>7228</v>
      </c>
      <c r="F10426" s="10" t="s">
        <v>4746</v>
      </c>
      <c r="G10426" s="11" t="s">
        <v>4747</v>
      </c>
      <c r="H10426" s="42">
        <v>0</v>
      </c>
      <c r="I10426" s="42">
        <v>0</v>
      </c>
      <c r="J10426" s="42">
        <v>0</v>
      </c>
      <c r="K10426" s="42">
        <v>0</v>
      </c>
      <c r="N10426" s="43"/>
    </row>
    <row r="10427" spans="1:14" x14ac:dyDescent="0.3">
      <c r="A10427" s="10" t="s">
        <v>9</v>
      </c>
      <c r="B10427" s="10" t="s">
        <v>308</v>
      </c>
      <c r="C10427" s="10" t="s">
        <v>4743</v>
      </c>
      <c r="D10427" s="10" t="s">
        <v>4766</v>
      </c>
      <c r="E10427" s="11" t="s">
        <v>7228</v>
      </c>
      <c r="F10427" s="10" t="s">
        <v>4748</v>
      </c>
      <c r="G10427" s="11" t="s">
        <v>4749</v>
      </c>
      <c r="H10427" s="42">
        <v>10412.495199999999</v>
      </c>
      <c r="I10427" s="42">
        <v>109.208735053493</v>
      </c>
      <c r="J10427" s="42">
        <v>0</v>
      </c>
      <c r="K10427" s="42">
        <v>109.208735053493</v>
      </c>
      <c r="N10427" s="43"/>
    </row>
    <row r="10428" spans="1:14" x14ac:dyDescent="0.3">
      <c r="A10428" s="10" t="s">
        <v>9</v>
      </c>
      <c r="B10428" s="10" t="s">
        <v>308</v>
      </c>
      <c r="C10428" s="10" t="s">
        <v>4779</v>
      </c>
      <c r="D10428" s="10" t="s">
        <v>7229</v>
      </c>
      <c r="E10428" s="11" t="s">
        <v>7230</v>
      </c>
      <c r="F10428" s="10" t="s">
        <v>13</v>
      </c>
      <c r="G10428" s="11" t="s">
        <v>415</v>
      </c>
      <c r="H10428" s="42">
        <v>0</v>
      </c>
      <c r="I10428" s="42">
        <v>0</v>
      </c>
      <c r="J10428" s="42">
        <v>0</v>
      </c>
      <c r="K10428" s="42">
        <v>0</v>
      </c>
      <c r="N10428" s="43"/>
    </row>
    <row r="10429" spans="1:14" x14ac:dyDescent="0.3">
      <c r="A10429" s="10" t="s">
        <v>9</v>
      </c>
      <c r="B10429" s="10" t="s">
        <v>308</v>
      </c>
      <c r="C10429" s="10" t="s">
        <v>4779</v>
      </c>
      <c r="D10429" s="10" t="s">
        <v>7229</v>
      </c>
      <c r="E10429" s="11" t="s">
        <v>7230</v>
      </c>
      <c r="F10429" s="10" t="s">
        <v>416</v>
      </c>
      <c r="G10429" s="11" t="s">
        <v>417</v>
      </c>
      <c r="H10429" s="42">
        <v>3823280.9531</v>
      </c>
      <c r="I10429" s="42">
        <v>32620.556678422701</v>
      </c>
      <c r="J10429" s="42">
        <v>429406.272355369</v>
      </c>
      <c r="K10429" s="42">
        <v>462026.82903379202</v>
      </c>
      <c r="N10429" s="43"/>
    </row>
    <row r="10430" spans="1:14" x14ac:dyDescent="0.3">
      <c r="A10430" s="10" t="s">
        <v>9</v>
      </c>
      <c r="B10430" s="10" t="s">
        <v>308</v>
      </c>
      <c r="C10430" s="10" t="s">
        <v>4779</v>
      </c>
      <c r="D10430" s="10" t="s">
        <v>7229</v>
      </c>
      <c r="E10430" s="11" t="s">
        <v>7230</v>
      </c>
      <c r="F10430" s="10" t="s">
        <v>4782</v>
      </c>
      <c r="G10430" s="11" t="s">
        <v>4783</v>
      </c>
      <c r="H10430" s="42">
        <v>0</v>
      </c>
      <c r="I10430" s="42">
        <v>0</v>
      </c>
      <c r="J10430" s="42">
        <v>0</v>
      </c>
      <c r="K10430" s="42">
        <v>0</v>
      </c>
      <c r="N10430" s="43"/>
    </row>
    <row r="10431" spans="1:14" x14ac:dyDescent="0.3">
      <c r="A10431" s="10" t="s">
        <v>9</v>
      </c>
      <c r="B10431" s="10" t="s">
        <v>308</v>
      </c>
      <c r="C10431" s="10" t="s">
        <v>4779</v>
      </c>
      <c r="D10431" s="10" t="s">
        <v>7229</v>
      </c>
      <c r="E10431" s="11" t="s">
        <v>7230</v>
      </c>
      <c r="F10431" s="10" t="s">
        <v>4784</v>
      </c>
      <c r="G10431" s="11" t="s">
        <v>4785</v>
      </c>
      <c r="H10431" s="42">
        <v>0</v>
      </c>
      <c r="I10431" s="42">
        <v>0</v>
      </c>
      <c r="J10431" s="42">
        <v>0</v>
      </c>
      <c r="K10431" s="42">
        <v>0</v>
      </c>
      <c r="N10431" s="43"/>
    </row>
    <row r="10432" spans="1:14" x14ac:dyDescent="0.3">
      <c r="A10432" s="10" t="s">
        <v>9</v>
      </c>
      <c r="B10432" s="10" t="s">
        <v>308</v>
      </c>
      <c r="C10432" s="10" t="s">
        <v>4779</v>
      </c>
      <c r="D10432" s="10" t="s">
        <v>7229</v>
      </c>
      <c r="E10432" s="11" t="s">
        <v>7230</v>
      </c>
      <c r="F10432" s="10" t="s">
        <v>4731</v>
      </c>
      <c r="G10432" s="11" t="s">
        <v>4732</v>
      </c>
      <c r="H10432" s="42">
        <v>0</v>
      </c>
      <c r="I10432" s="42">
        <v>0</v>
      </c>
      <c r="J10432" s="42">
        <v>0</v>
      </c>
      <c r="K10432" s="42">
        <v>0</v>
      </c>
      <c r="N10432" s="43"/>
    </row>
    <row r="10433" spans="1:14" x14ac:dyDescent="0.3">
      <c r="A10433" s="10" t="s">
        <v>9</v>
      </c>
      <c r="B10433" s="10" t="s">
        <v>308</v>
      </c>
      <c r="C10433" s="10" t="s">
        <v>4779</v>
      </c>
      <c r="D10433" s="10" t="s">
        <v>7229</v>
      </c>
      <c r="E10433" s="11" t="s">
        <v>7230</v>
      </c>
      <c r="F10433" s="10" t="s">
        <v>4786</v>
      </c>
      <c r="G10433" s="11" t="s">
        <v>4787</v>
      </c>
      <c r="H10433" s="42">
        <v>1230898.79</v>
      </c>
      <c r="I10433" s="42">
        <v>10502.1326543013</v>
      </c>
      <c r="J10433" s="42">
        <v>138246.61790177599</v>
      </c>
      <c r="K10433" s="42">
        <v>148748.75055607699</v>
      </c>
      <c r="N10433" s="43"/>
    </row>
    <row r="10434" spans="1:14" x14ac:dyDescent="0.3">
      <c r="A10434" s="10" t="s">
        <v>9</v>
      </c>
      <c r="B10434" s="10" t="s">
        <v>308</v>
      </c>
      <c r="C10434" s="10" t="s">
        <v>4779</v>
      </c>
      <c r="D10434" s="10" t="s">
        <v>7229</v>
      </c>
      <c r="E10434" s="11" t="s">
        <v>7230</v>
      </c>
      <c r="F10434" s="10" t="s">
        <v>4815</v>
      </c>
      <c r="G10434" s="11" t="s">
        <v>4816</v>
      </c>
      <c r="H10434" s="42">
        <v>0</v>
      </c>
      <c r="I10434" s="42">
        <v>0</v>
      </c>
      <c r="J10434" s="42">
        <v>0</v>
      </c>
      <c r="K10434" s="42">
        <v>0</v>
      </c>
      <c r="N10434" s="43"/>
    </row>
    <row r="10435" spans="1:14" x14ac:dyDescent="0.3">
      <c r="A10435" s="10" t="s">
        <v>9</v>
      </c>
      <c r="B10435" s="10" t="s">
        <v>308</v>
      </c>
      <c r="C10435" s="10" t="s">
        <v>4779</v>
      </c>
      <c r="D10435" s="10" t="s">
        <v>7229</v>
      </c>
      <c r="E10435" s="11" t="s">
        <v>7230</v>
      </c>
      <c r="F10435" s="10" t="s">
        <v>4859</v>
      </c>
      <c r="G10435" s="11" t="s">
        <v>4860</v>
      </c>
      <c r="H10435" s="42">
        <v>498119.63799999998</v>
      </c>
      <c r="I10435" s="42">
        <v>4249.9989098236101</v>
      </c>
      <c r="J10435" s="42">
        <v>55945.586930737198</v>
      </c>
      <c r="K10435" s="42">
        <v>60195.585840560801</v>
      </c>
      <c r="N10435" s="43"/>
    </row>
    <row r="10436" spans="1:14" x14ac:dyDescent="0.3">
      <c r="A10436" s="10" t="s">
        <v>9</v>
      </c>
      <c r="B10436" s="10" t="s">
        <v>308</v>
      </c>
      <c r="C10436" s="10" t="s">
        <v>4779</v>
      </c>
      <c r="D10436" s="10" t="s">
        <v>7229</v>
      </c>
      <c r="E10436" s="11" t="s">
        <v>7230</v>
      </c>
      <c r="F10436" s="10" t="s">
        <v>5076</v>
      </c>
      <c r="G10436" s="11" t="s">
        <v>5077</v>
      </c>
      <c r="H10436" s="42">
        <v>153821.4388</v>
      </c>
      <c r="I10436" s="42">
        <v>1312.41753457102</v>
      </c>
      <c r="J10436" s="42">
        <v>17276.2324950371</v>
      </c>
      <c r="K10436" s="42">
        <v>18588.650029608099</v>
      </c>
      <c r="N10436" s="43"/>
    </row>
    <row r="10437" spans="1:14" x14ac:dyDescent="0.3">
      <c r="A10437" s="10" t="s">
        <v>9</v>
      </c>
      <c r="B10437" s="10" t="s">
        <v>308</v>
      </c>
      <c r="C10437" s="10" t="s">
        <v>4779</v>
      </c>
      <c r="D10437" s="10" t="s">
        <v>7229</v>
      </c>
      <c r="E10437" s="11" t="s">
        <v>7230</v>
      </c>
      <c r="F10437" s="10" t="s">
        <v>4788</v>
      </c>
      <c r="G10437" s="11" t="s">
        <v>4789</v>
      </c>
      <c r="H10437" s="42">
        <v>0</v>
      </c>
      <c r="I10437" s="42">
        <v>0</v>
      </c>
      <c r="J10437" s="42">
        <v>0</v>
      </c>
      <c r="K10437" s="42">
        <v>0</v>
      </c>
      <c r="N10437" s="43"/>
    </row>
    <row r="10438" spans="1:14" x14ac:dyDescent="0.3">
      <c r="A10438" s="10" t="s">
        <v>9</v>
      </c>
      <c r="B10438" s="10" t="s">
        <v>308</v>
      </c>
      <c r="C10438" s="10" t="s">
        <v>4779</v>
      </c>
      <c r="D10438" s="10" t="s">
        <v>7231</v>
      </c>
      <c r="E10438" s="11" t="s">
        <v>7232</v>
      </c>
      <c r="F10438" s="10" t="s">
        <v>13</v>
      </c>
      <c r="G10438" s="11" t="s">
        <v>415</v>
      </c>
      <c r="H10438" s="42">
        <v>0</v>
      </c>
      <c r="I10438" s="42">
        <v>0</v>
      </c>
      <c r="J10438" s="42">
        <v>0</v>
      </c>
      <c r="K10438" s="42">
        <v>0</v>
      </c>
      <c r="N10438" s="43"/>
    </row>
    <row r="10439" spans="1:14" x14ac:dyDescent="0.3">
      <c r="A10439" s="10" t="s">
        <v>9</v>
      </c>
      <c r="B10439" s="10" t="s">
        <v>308</v>
      </c>
      <c r="C10439" s="10" t="s">
        <v>4779</v>
      </c>
      <c r="D10439" s="10" t="s">
        <v>7231</v>
      </c>
      <c r="E10439" s="11" t="s">
        <v>7232</v>
      </c>
      <c r="F10439" s="10" t="s">
        <v>416</v>
      </c>
      <c r="G10439" s="11" t="s">
        <v>417</v>
      </c>
      <c r="H10439" s="42">
        <v>780392.93420000002</v>
      </c>
      <c r="I10439" s="42">
        <v>9841.7588021574393</v>
      </c>
      <c r="J10439" s="42">
        <v>38999.200697457098</v>
      </c>
      <c r="K10439" s="42">
        <v>48840.959499614502</v>
      </c>
      <c r="N10439" s="43"/>
    </row>
    <row r="10440" spans="1:14" x14ac:dyDescent="0.3">
      <c r="A10440" s="10" t="s">
        <v>9</v>
      </c>
      <c r="B10440" s="10" t="s">
        <v>308</v>
      </c>
      <c r="C10440" s="10" t="s">
        <v>4779</v>
      </c>
      <c r="D10440" s="10" t="s">
        <v>7231</v>
      </c>
      <c r="E10440" s="11" t="s">
        <v>7232</v>
      </c>
      <c r="F10440" s="10" t="s">
        <v>15</v>
      </c>
      <c r="G10440" s="11" t="s">
        <v>418</v>
      </c>
      <c r="H10440" s="42">
        <v>189548.39319999999</v>
      </c>
      <c r="I10440" s="42">
        <v>2390.4490744846298</v>
      </c>
      <c r="J10440" s="42">
        <v>0</v>
      </c>
      <c r="K10440" s="42">
        <v>2390.4490744846298</v>
      </c>
      <c r="N10440" s="43"/>
    </row>
    <row r="10441" spans="1:14" x14ac:dyDescent="0.3">
      <c r="A10441" s="10" t="s">
        <v>9</v>
      </c>
      <c r="B10441" s="10" t="s">
        <v>308</v>
      </c>
      <c r="C10441" s="10" t="s">
        <v>4779</v>
      </c>
      <c r="D10441" s="10" t="s">
        <v>7231</v>
      </c>
      <c r="E10441" s="11" t="s">
        <v>7232</v>
      </c>
      <c r="F10441" s="10" t="s">
        <v>4731</v>
      </c>
      <c r="G10441" s="11" t="s">
        <v>4732</v>
      </c>
      <c r="H10441" s="42">
        <v>0</v>
      </c>
      <c r="I10441" s="42">
        <v>0</v>
      </c>
      <c r="J10441" s="42">
        <v>0</v>
      </c>
      <c r="K10441" s="42">
        <v>0</v>
      </c>
      <c r="N10441" s="43"/>
    </row>
    <row r="10442" spans="1:14" x14ac:dyDescent="0.3">
      <c r="A10442" s="10" t="s">
        <v>9</v>
      </c>
      <c r="B10442" s="10" t="s">
        <v>308</v>
      </c>
      <c r="C10442" s="10" t="s">
        <v>4779</v>
      </c>
      <c r="D10442" s="10" t="s">
        <v>7231</v>
      </c>
      <c r="E10442" s="11" t="s">
        <v>7232</v>
      </c>
      <c r="F10442" s="10" t="s">
        <v>4786</v>
      </c>
      <c r="G10442" s="11" t="s">
        <v>4787</v>
      </c>
      <c r="H10442" s="42">
        <v>228336.28829999999</v>
      </c>
      <c r="I10442" s="42">
        <v>2879.6143291089002</v>
      </c>
      <c r="J10442" s="42">
        <v>11410.832089034</v>
      </c>
      <c r="K10442" s="42">
        <v>14290.446418142899</v>
      </c>
      <c r="N10442" s="43"/>
    </row>
    <row r="10443" spans="1:14" x14ac:dyDescent="0.3">
      <c r="A10443" s="10" t="s">
        <v>9</v>
      </c>
      <c r="B10443" s="10" t="s">
        <v>308</v>
      </c>
      <c r="C10443" s="10" t="s">
        <v>4779</v>
      </c>
      <c r="D10443" s="10" t="s">
        <v>7231</v>
      </c>
      <c r="E10443" s="11" t="s">
        <v>7232</v>
      </c>
      <c r="F10443" s="10" t="s">
        <v>4794</v>
      </c>
      <c r="G10443" s="11" t="s">
        <v>4795</v>
      </c>
      <c r="H10443" s="42">
        <v>33786.9401</v>
      </c>
      <c r="I10443" s="42">
        <v>426.09677839912598</v>
      </c>
      <c r="J10443" s="42">
        <v>1688.46179949916</v>
      </c>
      <c r="K10443" s="42">
        <v>2114.55857789828</v>
      </c>
      <c r="N10443" s="43"/>
    </row>
    <row r="10444" spans="1:14" x14ac:dyDescent="0.3">
      <c r="A10444" s="10" t="s">
        <v>9</v>
      </c>
      <c r="B10444" s="10" t="s">
        <v>308</v>
      </c>
      <c r="C10444" s="10" t="s">
        <v>4779</v>
      </c>
      <c r="D10444" s="10" t="s">
        <v>7231</v>
      </c>
      <c r="E10444" s="11" t="s">
        <v>7232</v>
      </c>
      <c r="F10444" s="10" t="s">
        <v>4739</v>
      </c>
      <c r="G10444" s="11" t="s">
        <v>4740</v>
      </c>
      <c r="H10444" s="42">
        <v>522294.86469999998</v>
      </c>
      <c r="I10444" s="42">
        <v>6586.8101267330703</v>
      </c>
      <c r="J10444" s="42">
        <v>26101.059297672899</v>
      </c>
      <c r="K10444" s="42">
        <v>32687.869424405999</v>
      </c>
      <c r="N10444" s="43"/>
    </row>
    <row r="10445" spans="1:14" x14ac:dyDescent="0.3">
      <c r="A10445" s="10" t="s">
        <v>9</v>
      </c>
      <c r="B10445" s="10" t="s">
        <v>308</v>
      </c>
      <c r="C10445" s="10" t="s">
        <v>4779</v>
      </c>
      <c r="D10445" s="10" t="s">
        <v>7231</v>
      </c>
      <c r="E10445" s="11" t="s">
        <v>7232</v>
      </c>
      <c r="F10445" s="10" t="s">
        <v>4788</v>
      </c>
      <c r="G10445" s="11" t="s">
        <v>4789</v>
      </c>
      <c r="H10445" s="42">
        <v>0</v>
      </c>
      <c r="I10445" s="42">
        <v>0</v>
      </c>
      <c r="J10445" s="42">
        <v>0</v>
      </c>
      <c r="K10445" s="42">
        <v>0</v>
      </c>
      <c r="N10445" s="43"/>
    </row>
    <row r="10446" spans="1:14" x14ac:dyDescent="0.3">
      <c r="A10446" s="10" t="s">
        <v>9</v>
      </c>
      <c r="B10446" s="10" t="s">
        <v>308</v>
      </c>
      <c r="C10446" s="10" t="s">
        <v>4779</v>
      </c>
      <c r="D10446" s="10" t="s">
        <v>7231</v>
      </c>
      <c r="E10446" s="11" t="s">
        <v>7232</v>
      </c>
      <c r="F10446" s="10" t="s">
        <v>4741</v>
      </c>
      <c r="G10446" s="11" t="s">
        <v>4742</v>
      </c>
      <c r="H10446" s="42">
        <v>55986.301500000001</v>
      </c>
      <c r="I10446" s="42">
        <v>706.05928261804695</v>
      </c>
      <c r="J10446" s="42">
        <v>2797.8482525996901</v>
      </c>
      <c r="K10446" s="42">
        <v>3503.9075352177401</v>
      </c>
      <c r="N10446" s="43"/>
    </row>
    <row r="10447" spans="1:14" x14ac:dyDescent="0.3">
      <c r="A10447" s="10" t="s">
        <v>9</v>
      </c>
      <c r="B10447" s="10" t="s">
        <v>308</v>
      </c>
      <c r="C10447" s="10" t="s">
        <v>4779</v>
      </c>
      <c r="D10447" s="10" t="s">
        <v>7233</v>
      </c>
      <c r="E10447" s="11" t="s">
        <v>7234</v>
      </c>
      <c r="F10447" s="10" t="s">
        <v>13</v>
      </c>
      <c r="G10447" s="11" t="s">
        <v>415</v>
      </c>
      <c r="H10447" s="42">
        <v>0</v>
      </c>
      <c r="I10447" s="42">
        <v>0</v>
      </c>
      <c r="J10447" s="42">
        <v>0</v>
      </c>
      <c r="K10447" s="42">
        <v>0</v>
      </c>
      <c r="N10447" s="43"/>
    </row>
    <row r="10448" spans="1:14" x14ac:dyDescent="0.3">
      <c r="A10448" s="10" t="s">
        <v>9</v>
      </c>
      <c r="B10448" s="10" t="s">
        <v>308</v>
      </c>
      <c r="C10448" s="10" t="s">
        <v>4779</v>
      </c>
      <c r="D10448" s="10" t="s">
        <v>7233</v>
      </c>
      <c r="E10448" s="11" t="s">
        <v>7234</v>
      </c>
      <c r="F10448" s="10" t="s">
        <v>416</v>
      </c>
      <c r="G10448" s="11" t="s">
        <v>417</v>
      </c>
      <c r="H10448" s="42">
        <v>80627.3557</v>
      </c>
      <c r="I10448" s="42">
        <v>793.35123319879301</v>
      </c>
      <c r="J10448" s="42">
        <v>1470.5751338218599</v>
      </c>
      <c r="K10448" s="42">
        <v>2263.9263670206501</v>
      </c>
      <c r="N10448" s="43"/>
    </row>
    <row r="10449" spans="1:14" x14ac:dyDescent="0.3">
      <c r="A10449" s="10" t="s">
        <v>9</v>
      </c>
      <c r="B10449" s="10" t="s">
        <v>308</v>
      </c>
      <c r="C10449" s="10" t="s">
        <v>4779</v>
      </c>
      <c r="D10449" s="10" t="s">
        <v>7233</v>
      </c>
      <c r="E10449" s="11" t="s">
        <v>7234</v>
      </c>
      <c r="F10449" s="10" t="s">
        <v>4731</v>
      </c>
      <c r="G10449" s="11" t="s">
        <v>4732</v>
      </c>
      <c r="H10449" s="42">
        <v>0</v>
      </c>
      <c r="I10449" s="42">
        <v>0</v>
      </c>
      <c r="J10449" s="42">
        <v>0</v>
      </c>
      <c r="K10449" s="42">
        <v>0</v>
      </c>
      <c r="N10449" s="43"/>
    </row>
    <row r="10450" spans="1:14" x14ac:dyDescent="0.3">
      <c r="A10450" s="10" t="s">
        <v>9</v>
      </c>
      <c r="B10450" s="10" t="s">
        <v>308</v>
      </c>
      <c r="C10450" s="10" t="s">
        <v>4779</v>
      </c>
      <c r="D10450" s="10" t="s">
        <v>7233</v>
      </c>
      <c r="E10450" s="11" t="s">
        <v>7234</v>
      </c>
      <c r="F10450" s="10" t="s">
        <v>4786</v>
      </c>
      <c r="G10450" s="11" t="s">
        <v>4787</v>
      </c>
      <c r="H10450" s="42">
        <v>42302.6351</v>
      </c>
      <c r="I10450" s="42">
        <v>416.24641482816702</v>
      </c>
      <c r="J10450" s="42">
        <v>771.56447431325705</v>
      </c>
      <c r="K10450" s="42">
        <v>1187.8108891414199</v>
      </c>
      <c r="N10450" s="43"/>
    </row>
    <row r="10451" spans="1:14" x14ac:dyDescent="0.3">
      <c r="A10451" s="10" t="s">
        <v>9</v>
      </c>
      <c r="B10451" s="10" t="s">
        <v>308</v>
      </c>
      <c r="C10451" s="10" t="s">
        <v>4779</v>
      </c>
      <c r="D10451" s="10" t="s">
        <v>7233</v>
      </c>
      <c r="E10451" s="11" t="s">
        <v>7234</v>
      </c>
      <c r="F10451" s="10" t="s">
        <v>4748</v>
      </c>
      <c r="G10451" s="11" t="s">
        <v>4749</v>
      </c>
      <c r="H10451" s="42">
        <v>22810.853800000001</v>
      </c>
      <c r="I10451" s="42">
        <v>224.45259218621399</v>
      </c>
      <c r="J10451" s="42">
        <v>416.05078177044601</v>
      </c>
      <c r="K10451" s="42">
        <v>640.50337395665997</v>
      </c>
      <c r="N10451" s="43"/>
    </row>
    <row r="10452" spans="1:14" x14ac:dyDescent="0.3">
      <c r="A10452" s="10" t="s">
        <v>9</v>
      </c>
      <c r="B10452" s="10" t="s">
        <v>308</v>
      </c>
      <c r="C10452" s="10" t="s">
        <v>4779</v>
      </c>
      <c r="D10452" s="10" t="s">
        <v>7233</v>
      </c>
      <c r="E10452" s="11" t="s">
        <v>7234</v>
      </c>
      <c r="F10452" s="10" t="s">
        <v>4794</v>
      </c>
      <c r="G10452" s="11" t="s">
        <v>4795</v>
      </c>
      <c r="H10452" s="42">
        <v>3555.2611000000002</v>
      </c>
      <c r="I10452" s="42">
        <v>34.982801833927702</v>
      </c>
      <c r="J10452" s="42">
        <v>64.844971981660706</v>
      </c>
      <c r="K10452" s="42">
        <v>99.827773815588401</v>
      </c>
      <c r="N10452" s="43"/>
    </row>
    <row r="10453" spans="1:14" x14ac:dyDescent="0.3">
      <c r="A10453" s="10" t="s">
        <v>9</v>
      </c>
      <c r="B10453" s="10" t="s">
        <v>308</v>
      </c>
      <c r="C10453" s="10" t="s">
        <v>4779</v>
      </c>
      <c r="D10453" s="10" t="s">
        <v>7233</v>
      </c>
      <c r="E10453" s="11" t="s">
        <v>7234</v>
      </c>
      <c r="F10453" s="10" t="s">
        <v>4739</v>
      </c>
      <c r="G10453" s="11" t="s">
        <v>4740</v>
      </c>
      <c r="H10453" s="42">
        <v>10317.715899999999</v>
      </c>
      <c r="I10453" s="42">
        <v>101.523515811748</v>
      </c>
      <c r="J10453" s="42">
        <v>188.18645714957501</v>
      </c>
      <c r="K10453" s="42">
        <v>289.70997296132299</v>
      </c>
      <c r="N10453" s="43"/>
    </row>
    <row r="10454" spans="1:14" x14ac:dyDescent="0.3">
      <c r="A10454" s="10" t="s">
        <v>9</v>
      </c>
      <c r="B10454" s="10" t="s">
        <v>308</v>
      </c>
      <c r="C10454" s="10" t="s">
        <v>4779</v>
      </c>
      <c r="D10454" s="10" t="s">
        <v>7233</v>
      </c>
      <c r="E10454" s="11" t="s">
        <v>7234</v>
      </c>
      <c r="F10454" s="10" t="s">
        <v>4788</v>
      </c>
      <c r="G10454" s="11" t="s">
        <v>4789</v>
      </c>
      <c r="H10454" s="42">
        <v>0</v>
      </c>
      <c r="I10454" s="42">
        <v>0</v>
      </c>
      <c r="J10454" s="42">
        <v>0</v>
      </c>
      <c r="K10454" s="42">
        <v>0</v>
      </c>
      <c r="N10454" s="43"/>
    </row>
    <row r="10455" spans="1:14" x14ac:dyDescent="0.3">
      <c r="A10455" s="10" t="s">
        <v>9</v>
      </c>
      <c r="B10455" s="10" t="s">
        <v>308</v>
      </c>
      <c r="C10455" s="10" t="s">
        <v>4779</v>
      </c>
      <c r="D10455" s="10" t="s">
        <v>5833</v>
      </c>
      <c r="E10455" s="11" t="s">
        <v>7235</v>
      </c>
      <c r="F10455" s="10" t="s">
        <v>13</v>
      </c>
      <c r="G10455" s="11" t="s">
        <v>415</v>
      </c>
      <c r="H10455" s="42">
        <v>0</v>
      </c>
      <c r="I10455" s="42">
        <v>0</v>
      </c>
      <c r="J10455" s="42">
        <v>0</v>
      </c>
      <c r="K10455" s="42">
        <v>0</v>
      </c>
      <c r="N10455" s="43"/>
    </row>
    <row r="10456" spans="1:14" x14ac:dyDescent="0.3">
      <c r="A10456" s="10" t="s">
        <v>9</v>
      </c>
      <c r="B10456" s="10" t="s">
        <v>308</v>
      </c>
      <c r="C10456" s="10" t="s">
        <v>4779</v>
      </c>
      <c r="D10456" s="10" t="s">
        <v>5833</v>
      </c>
      <c r="E10456" s="11" t="s">
        <v>7235</v>
      </c>
      <c r="F10456" s="10" t="s">
        <v>416</v>
      </c>
      <c r="G10456" s="11" t="s">
        <v>417</v>
      </c>
      <c r="H10456" s="42">
        <v>54411.990599999997</v>
      </c>
      <c r="I10456" s="42">
        <v>613.39059812229698</v>
      </c>
      <c r="J10456" s="42">
        <v>2555.93938042829</v>
      </c>
      <c r="K10456" s="42">
        <v>3169.3299785505801</v>
      </c>
      <c r="N10456" s="43"/>
    </row>
    <row r="10457" spans="1:14" x14ac:dyDescent="0.3">
      <c r="A10457" s="10" t="s">
        <v>9</v>
      </c>
      <c r="B10457" s="10" t="s">
        <v>308</v>
      </c>
      <c r="C10457" s="10" t="s">
        <v>4779</v>
      </c>
      <c r="D10457" s="10" t="s">
        <v>5833</v>
      </c>
      <c r="E10457" s="11" t="s">
        <v>7235</v>
      </c>
      <c r="F10457" s="10" t="s">
        <v>4731</v>
      </c>
      <c r="G10457" s="11" t="s">
        <v>4732</v>
      </c>
      <c r="H10457" s="42">
        <v>0</v>
      </c>
      <c r="I10457" s="42">
        <v>0</v>
      </c>
      <c r="J10457" s="42">
        <v>0</v>
      </c>
      <c r="K10457" s="42">
        <v>0</v>
      </c>
      <c r="N10457" s="43"/>
    </row>
    <row r="10458" spans="1:14" x14ac:dyDescent="0.3">
      <c r="A10458" s="10" t="s">
        <v>9</v>
      </c>
      <c r="B10458" s="10" t="s">
        <v>308</v>
      </c>
      <c r="C10458" s="10" t="s">
        <v>4779</v>
      </c>
      <c r="D10458" s="10" t="s">
        <v>5833</v>
      </c>
      <c r="E10458" s="11" t="s">
        <v>7235</v>
      </c>
      <c r="F10458" s="10" t="s">
        <v>4786</v>
      </c>
      <c r="G10458" s="11" t="s">
        <v>4787</v>
      </c>
      <c r="H10458" s="42">
        <v>3948.9290999999998</v>
      </c>
      <c r="I10458" s="42">
        <v>44.516584268082603</v>
      </c>
      <c r="J10458" s="42">
        <v>185.496307183797</v>
      </c>
      <c r="K10458" s="42">
        <v>230.012891451879</v>
      </c>
      <c r="N10458" s="43"/>
    </row>
    <row r="10459" spans="1:14" x14ac:dyDescent="0.3">
      <c r="A10459" s="10" t="s">
        <v>9</v>
      </c>
      <c r="B10459" s="10" t="s">
        <v>308</v>
      </c>
      <c r="C10459" s="10" t="s">
        <v>4779</v>
      </c>
      <c r="D10459" s="10" t="s">
        <v>5833</v>
      </c>
      <c r="E10459" s="11" t="s">
        <v>7235</v>
      </c>
      <c r="F10459" s="10" t="s">
        <v>4739</v>
      </c>
      <c r="G10459" s="11" t="s">
        <v>4740</v>
      </c>
      <c r="H10459" s="42">
        <v>10562.141299999999</v>
      </c>
      <c r="I10459" s="42">
        <v>119.067839938113</v>
      </c>
      <c r="J10459" s="42">
        <v>496.14418931748702</v>
      </c>
      <c r="K10459" s="42">
        <v>615.21202925559999</v>
      </c>
      <c r="N10459" s="43"/>
    </row>
    <row r="10460" spans="1:14" x14ac:dyDescent="0.3">
      <c r="A10460" s="10" t="s">
        <v>9</v>
      </c>
      <c r="B10460" s="10" t="s">
        <v>308</v>
      </c>
      <c r="C10460" s="10" t="s">
        <v>4779</v>
      </c>
      <c r="D10460" s="10" t="s">
        <v>5833</v>
      </c>
      <c r="E10460" s="11" t="s">
        <v>7235</v>
      </c>
      <c r="F10460" s="10" t="s">
        <v>4788</v>
      </c>
      <c r="G10460" s="11" t="s">
        <v>4789</v>
      </c>
      <c r="H10460" s="42">
        <v>0</v>
      </c>
      <c r="I10460" s="42">
        <v>0</v>
      </c>
      <c r="J10460" s="42">
        <v>0</v>
      </c>
      <c r="K10460" s="42">
        <v>0</v>
      </c>
      <c r="N10460" s="43"/>
    </row>
    <row r="10461" spans="1:14" x14ac:dyDescent="0.3">
      <c r="A10461" s="10" t="s">
        <v>9</v>
      </c>
      <c r="B10461" s="10" t="s">
        <v>308</v>
      </c>
      <c r="C10461" s="10" t="s">
        <v>4779</v>
      </c>
      <c r="D10461" s="10" t="s">
        <v>5833</v>
      </c>
      <c r="E10461" s="11" t="s">
        <v>7235</v>
      </c>
      <c r="F10461" s="10" t="s">
        <v>4741</v>
      </c>
      <c r="G10461" s="11" t="s">
        <v>4742</v>
      </c>
      <c r="H10461" s="42">
        <v>2220.9899</v>
      </c>
      <c r="I10461" s="42">
        <v>25.037391610112898</v>
      </c>
      <c r="J10461" s="42">
        <v>104.328392700165</v>
      </c>
      <c r="K10461" s="42">
        <v>129.365784310278</v>
      </c>
      <c r="N10461" s="43"/>
    </row>
    <row r="10462" spans="1:14" x14ac:dyDescent="0.3">
      <c r="A10462" s="10" t="s">
        <v>9</v>
      </c>
      <c r="B10462" s="10" t="s">
        <v>308</v>
      </c>
      <c r="C10462" s="10" t="s">
        <v>4779</v>
      </c>
      <c r="D10462" s="10" t="s">
        <v>7236</v>
      </c>
      <c r="E10462" s="11" t="s">
        <v>7237</v>
      </c>
      <c r="F10462" s="10" t="s">
        <v>416</v>
      </c>
      <c r="G10462" s="11" t="s">
        <v>417</v>
      </c>
      <c r="H10462" s="42">
        <v>83929.925300000003</v>
      </c>
      <c r="I10462" s="42">
        <v>2585.7856899035801</v>
      </c>
      <c r="J10462" s="42">
        <v>2134.0923506594299</v>
      </c>
      <c r="K10462" s="42">
        <v>4719.8780405630096</v>
      </c>
      <c r="N10462" s="43"/>
    </row>
    <row r="10463" spans="1:14" x14ac:dyDescent="0.3">
      <c r="A10463" s="10" t="s">
        <v>9</v>
      </c>
      <c r="B10463" s="10" t="s">
        <v>308</v>
      </c>
      <c r="C10463" s="10" t="s">
        <v>4779</v>
      </c>
      <c r="D10463" s="10" t="s">
        <v>7236</v>
      </c>
      <c r="E10463" s="11" t="s">
        <v>7237</v>
      </c>
      <c r="F10463" s="10" t="s">
        <v>4731</v>
      </c>
      <c r="G10463" s="11" t="s">
        <v>4732</v>
      </c>
      <c r="H10463" s="42">
        <v>0</v>
      </c>
      <c r="I10463" s="42">
        <v>0</v>
      </c>
      <c r="J10463" s="42">
        <v>0</v>
      </c>
      <c r="K10463" s="42">
        <v>0</v>
      </c>
      <c r="N10463" s="43"/>
    </row>
    <row r="10464" spans="1:14" x14ac:dyDescent="0.3">
      <c r="A10464" s="10" t="s">
        <v>9</v>
      </c>
      <c r="B10464" s="10" t="s">
        <v>308</v>
      </c>
      <c r="C10464" s="10" t="s">
        <v>4779</v>
      </c>
      <c r="D10464" s="10" t="s">
        <v>7236</v>
      </c>
      <c r="E10464" s="11" t="s">
        <v>7237</v>
      </c>
      <c r="F10464" s="10" t="s">
        <v>4786</v>
      </c>
      <c r="G10464" s="11" t="s">
        <v>4787</v>
      </c>
      <c r="H10464" s="42">
        <v>5847.4170000000004</v>
      </c>
      <c r="I10464" s="42">
        <v>180.152277513022</v>
      </c>
      <c r="J10464" s="42">
        <v>148.682699767261</v>
      </c>
      <c r="K10464" s="42">
        <v>328.83497728028402</v>
      </c>
      <c r="N10464" s="43"/>
    </row>
    <row r="10465" spans="1:14" x14ac:dyDescent="0.3">
      <c r="A10465" s="10" t="s">
        <v>9</v>
      </c>
      <c r="B10465" s="10" t="s">
        <v>308</v>
      </c>
      <c r="C10465" s="10" t="s">
        <v>4779</v>
      </c>
      <c r="D10465" s="10" t="s">
        <v>7236</v>
      </c>
      <c r="E10465" s="11" t="s">
        <v>7237</v>
      </c>
      <c r="F10465" s="10" t="s">
        <v>4794</v>
      </c>
      <c r="G10465" s="11" t="s">
        <v>4795</v>
      </c>
      <c r="H10465" s="42">
        <v>0</v>
      </c>
      <c r="I10465" s="42">
        <v>0</v>
      </c>
      <c r="J10465" s="42">
        <v>0</v>
      </c>
      <c r="K10465" s="42">
        <v>0</v>
      </c>
      <c r="N10465" s="43"/>
    </row>
    <row r="10466" spans="1:14" x14ac:dyDescent="0.3">
      <c r="A10466" s="10" t="s">
        <v>9</v>
      </c>
      <c r="B10466" s="10" t="s">
        <v>308</v>
      </c>
      <c r="C10466" s="10" t="s">
        <v>4779</v>
      </c>
      <c r="D10466" s="10" t="s">
        <v>7236</v>
      </c>
      <c r="E10466" s="11" t="s">
        <v>7237</v>
      </c>
      <c r="F10466" s="10" t="s">
        <v>4788</v>
      </c>
      <c r="G10466" s="11" t="s">
        <v>4789</v>
      </c>
      <c r="H10466" s="42">
        <v>0</v>
      </c>
      <c r="I10466" s="42">
        <v>0</v>
      </c>
      <c r="J10466" s="42">
        <v>0</v>
      </c>
      <c r="K10466" s="42">
        <v>0</v>
      </c>
      <c r="N10466" s="43"/>
    </row>
    <row r="10467" spans="1:14" x14ac:dyDescent="0.3">
      <c r="A10467" s="10" t="s">
        <v>9</v>
      </c>
      <c r="B10467" s="10" t="s">
        <v>308</v>
      </c>
      <c r="C10467" s="10" t="s">
        <v>11</v>
      </c>
      <c r="D10467" s="10" t="s">
        <v>311</v>
      </c>
      <c r="E10467" s="11" t="s">
        <v>711</v>
      </c>
      <c r="F10467" s="10" t="s">
        <v>15</v>
      </c>
      <c r="G10467" s="11" t="s">
        <v>418</v>
      </c>
      <c r="H10467" s="42">
        <v>1708416.1801</v>
      </c>
      <c r="I10467" s="42">
        <v>12627.374579650101</v>
      </c>
      <c r="J10467" s="42">
        <v>0</v>
      </c>
      <c r="K10467" s="42">
        <v>12627.374579650101</v>
      </c>
      <c r="N10467" s="43"/>
    </row>
    <row r="10468" spans="1:14" x14ac:dyDescent="0.3">
      <c r="A10468" s="10" t="s">
        <v>9</v>
      </c>
      <c r="B10468" s="10" t="s">
        <v>308</v>
      </c>
      <c r="C10468" s="10" t="s">
        <v>11</v>
      </c>
      <c r="D10468" s="10" t="s">
        <v>311</v>
      </c>
      <c r="E10468" s="11" t="s">
        <v>711</v>
      </c>
      <c r="F10468" s="10" t="s">
        <v>16</v>
      </c>
      <c r="G10468" s="11" t="s">
        <v>426</v>
      </c>
      <c r="H10468" s="42">
        <v>43069.315399999999</v>
      </c>
      <c r="I10468" s="42">
        <v>318.33717427689402</v>
      </c>
      <c r="J10468" s="42">
        <v>0</v>
      </c>
      <c r="K10468" s="42">
        <v>318.33717427689402</v>
      </c>
      <c r="N10468" s="43"/>
    </row>
    <row r="10469" spans="1:14" x14ac:dyDescent="0.3">
      <c r="A10469" s="10" t="s">
        <v>9</v>
      </c>
      <c r="B10469" s="10" t="s">
        <v>308</v>
      </c>
      <c r="C10469" s="10" t="s">
        <v>11</v>
      </c>
      <c r="D10469" s="10" t="s">
        <v>311</v>
      </c>
      <c r="E10469" s="11" t="s">
        <v>711</v>
      </c>
      <c r="F10469" s="10" t="s">
        <v>17</v>
      </c>
      <c r="G10469" s="11" t="s">
        <v>4798</v>
      </c>
      <c r="H10469" s="42">
        <v>0</v>
      </c>
      <c r="I10469" s="42">
        <v>0</v>
      </c>
      <c r="J10469" s="42">
        <v>0</v>
      </c>
      <c r="K10469" s="42">
        <v>0</v>
      </c>
      <c r="N10469" s="43"/>
    </row>
    <row r="10470" spans="1:14" x14ac:dyDescent="0.3">
      <c r="A10470" s="10" t="s">
        <v>9</v>
      </c>
      <c r="B10470" s="10" t="s">
        <v>308</v>
      </c>
      <c r="C10470" s="10" t="s">
        <v>11</v>
      </c>
      <c r="D10470" s="10" t="s">
        <v>311</v>
      </c>
      <c r="E10470" s="11" t="s">
        <v>711</v>
      </c>
      <c r="F10470" s="10" t="s">
        <v>18</v>
      </c>
      <c r="G10470" s="11" t="s">
        <v>4799</v>
      </c>
      <c r="H10470" s="42">
        <v>1979194.5615999999</v>
      </c>
      <c r="I10470" s="42">
        <v>14628.7721845947</v>
      </c>
      <c r="J10470" s="42">
        <v>51053.139535422401</v>
      </c>
      <c r="K10470" s="42">
        <v>65681.911720017102</v>
      </c>
      <c r="N10470" s="43"/>
    </row>
    <row r="10471" spans="1:14" x14ac:dyDescent="0.3">
      <c r="A10471" s="10" t="s">
        <v>9</v>
      </c>
      <c r="B10471" s="10" t="s">
        <v>308</v>
      </c>
      <c r="C10471" s="10" t="s">
        <v>11</v>
      </c>
      <c r="D10471" s="10" t="s">
        <v>309</v>
      </c>
      <c r="E10471" s="11" t="s">
        <v>712</v>
      </c>
      <c r="F10471" s="10" t="s">
        <v>13</v>
      </c>
      <c r="G10471" s="11" t="s">
        <v>415</v>
      </c>
      <c r="H10471" s="42">
        <v>0</v>
      </c>
      <c r="I10471" s="42">
        <v>0</v>
      </c>
      <c r="J10471" s="42">
        <v>0</v>
      </c>
      <c r="K10471" s="42">
        <v>0</v>
      </c>
      <c r="N10471" s="43"/>
    </row>
    <row r="10472" spans="1:14" x14ac:dyDescent="0.3">
      <c r="A10472" s="10" t="s">
        <v>9</v>
      </c>
      <c r="B10472" s="10" t="s">
        <v>308</v>
      </c>
      <c r="C10472" s="10" t="s">
        <v>11</v>
      </c>
      <c r="D10472" s="10" t="s">
        <v>309</v>
      </c>
      <c r="E10472" s="11" t="s">
        <v>712</v>
      </c>
      <c r="F10472" s="10" t="s">
        <v>15</v>
      </c>
      <c r="G10472" s="11" t="s">
        <v>418</v>
      </c>
      <c r="H10472" s="42">
        <v>2037666.9812</v>
      </c>
      <c r="I10472" s="42">
        <v>18250.741043286202</v>
      </c>
      <c r="J10472" s="42">
        <v>0</v>
      </c>
      <c r="K10472" s="42">
        <v>18250.741043286202</v>
      </c>
      <c r="N10472" s="43"/>
    </row>
    <row r="10473" spans="1:14" x14ac:dyDescent="0.3">
      <c r="A10473" s="10" t="s">
        <v>9</v>
      </c>
      <c r="B10473" s="10" t="s">
        <v>308</v>
      </c>
      <c r="C10473" s="10" t="s">
        <v>11</v>
      </c>
      <c r="D10473" s="10" t="s">
        <v>309</v>
      </c>
      <c r="E10473" s="11" t="s">
        <v>712</v>
      </c>
      <c r="F10473" s="10" t="s">
        <v>17</v>
      </c>
      <c r="G10473" s="11" t="s">
        <v>4798</v>
      </c>
      <c r="H10473" s="42">
        <v>0</v>
      </c>
      <c r="I10473" s="42">
        <v>0</v>
      </c>
      <c r="J10473" s="42">
        <v>0</v>
      </c>
      <c r="K10473" s="42">
        <v>0</v>
      </c>
      <c r="N10473" s="43"/>
    </row>
    <row r="10474" spans="1:14" x14ac:dyDescent="0.3">
      <c r="A10474" s="10" t="s">
        <v>9</v>
      </c>
      <c r="B10474" s="10" t="s">
        <v>308</v>
      </c>
      <c r="C10474" s="10" t="s">
        <v>11</v>
      </c>
      <c r="D10474" s="10" t="s">
        <v>309</v>
      </c>
      <c r="E10474" s="11" t="s">
        <v>712</v>
      </c>
      <c r="F10474" s="10" t="s">
        <v>18</v>
      </c>
      <c r="G10474" s="11" t="s">
        <v>4799</v>
      </c>
      <c r="H10474" s="42">
        <v>4050973.6683</v>
      </c>
      <c r="I10474" s="42">
        <v>36283.294605745599</v>
      </c>
      <c r="J10474" s="42">
        <v>47290.939246889</v>
      </c>
      <c r="K10474" s="42">
        <v>83574.233852634599</v>
      </c>
      <c r="N10474" s="43"/>
    </row>
    <row r="10475" spans="1:14" x14ac:dyDescent="0.3">
      <c r="A10475" s="10" t="s">
        <v>9</v>
      </c>
      <c r="B10475" s="10" t="s">
        <v>308</v>
      </c>
      <c r="C10475" s="10" t="s">
        <v>11</v>
      </c>
      <c r="D10475" s="10" t="s">
        <v>310</v>
      </c>
      <c r="E10475" s="11" t="s">
        <v>713</v>
      </c>
      <c r="F10475" s="10" t="s">
        <v>15</v>
      </c>
      <c r="G10475" s="11" t="s">
        <v>418</v>
      </c>
      <c r="H10475" s="42">
        <v>1383833.4822</v>
      </c>
      <c r="I10475" s="42">
        <v>14482.9811397049</v>
      </c>
      <c r="J10475" s="42">
        <v>0</v>
      </c>
      <c r="K10475" s="42">
        <v>14482.9811397049</v>
      </c>
      <c r="N10475" s="43"/>
    </row>
    <row r="10476" spans="1:14" x14ac:dyDescent="0.3">
      <c r="A10476" s="10" t="s">
        <v>9</v>
      </c>
      <c r="B10476" s="10" t="s">
        <v>308</v>
      </c>
      <c r="C10476" s="10" t="s">
        <v>11</v>
      </c>
      <c r="D10476" s="10" t="s">
        <v>310</v>
      </c>
      <c r="E10476" s="11" t="s">
        <v>713</v>
      </c>
      <c r="F10476" s="10" t="s">
        <v>17</v>
      </c>
      <c r="G10476" s="11" t="s">
        <v>4798</v>
      </c>
      <c r="H10476" s="42">
        <v>0</v>
      </c>
      <c r="I10476" s="42">
        <v>0</v>
      </c>
      <c r="J10476" s="42">
        <v>0</v>
      </c>
      <c r="K10476" s="42">
        <v>0</v>
      </c>
      <c r="N10476" s="43"/>
    </row>
    <row r="10477" spans="1:14" x14ac:dyDescent="0.3">
      <c r="A10477" s="10" t="s">
        <v>9</v>
      </c>
      <c r="B10477" s="10" t="s">
        <v>308</v>
      </c>
      <c r="C10477" s="10" t="s">
        <v>11</v>
      </c>
      <c r="D10477" s="10" t="s">
        <v>310</v>
      </c>
      <c r="E10477" s="11" t="s">
        <v>713</v>
      </c>
      <c r="F10477" s="10" t="s">
        <v>18</v>
      </c>
      <c r="G10477" s="11" t="s">
        <v>4799</v>
      </c>
      <c r="H10477" s="42">
        <v>1593905.4304</v>
      </c>
      <c r="I10477" s="42">
        <v>16681.560740095501</v>
      </c>
      <c r="J10477" s="42">
        <v>458836.58719613601</v>
      </c>
      <c r="K10477" s="42">
        <v>475518.14793623198</v>
      </c>
      <c r="N10477" s="43"/>
    </row>
    <row r="10478" spans="1:14" x14ac:dyDescent="0.3">
      <c r="A10478" s="10" t="s">
        <v>9</v>
      </c>
      <c r="B10478" s="10" t="s">
        <v>308</v>
      </c>
      <c r="C10478" s="10" t="s">
        <v>4800</v>
      </c>
      <c r="D10478" s="10" t="s">
        <v>7238</v>
      </c>
      <c r="E10478" s="11" t="s">
        <v>7239</v>
      </c>
      <c r="F10478" s="10" t="s">
        <v>13</v>
      </c>
      <c r="G10478" s="11" t="s">
        <v>415</v>
      </c>
      <c r="H10478" s="42">
        <v>0</v>
      </c>
      <c r="I10478" s="42">
        <v>0</v>
      </c>
      <c r="J10478" s="42">
        <v>0</v>
      </c>
      <c r="K10478" s="42">
        <v>0</v>
      </c>
      <c r="N10478" s="43"/>
    </row>
    <row r="10479" spans="1:14" x14ac:dyDescent="0.3">
      <c r="A10479" s="10" t="s">
        <v>9</v>
      </c>
      <c r="B10479" s="10" t="s">
        <v>308</v>
      </c>
      <c r="C10479" s="10" t="s">
        <v>4800</v>
      </c>
      <c r="D10479" s="10" t="s">
        <v>7238</v>
      </c>
      <c r="E10479" s="11" t="s">
        <v>7239</v>
      </c>
      <c r="F10479" s="10" t="s">
        <v>416</v>
      </c>
      <c r="G10479" s="11" t="s">
        <v>417</v>
      </c>
      <c r="H10479" s="42">
        <v>238460.17290000001</v>
      </c>
      <c r="I10479" s="42">
        <v>3007.2895370768701</v>
      </c>
      <c r="J10479" s="42">
        <v>10669.0419873598</v>
      </c>
      <c r="K10479" s="42">
        <v>13676.3315244367</v>
      </c>
      <c r="N10479" s="43"/>
    </row>
    <row r="10480" spans="1:14" x14ac:dyDescent="0.3">
      <c r="A10480" s="10" t="s">
        <v>9</v>
      </c>
      <c r="B10480" s="10" t="s">
        <v>308</v>
      </c>
      <c r="C10480" s="10" t="s">
        <v>4800</v>
      </c>
      <c r="D10480" s="10" t="s">
        <v>7238</v>
      </c>
      <c r="E10480" s="11" t="s">
        <v>7239</v>
      </c>
      <c r="F10480" s="10" t="s">
        <v>4802</v>
      </c>
      <c r="G10480" s="11" t="s">
        <v>4803</v>
      </c>
      <c r="H10480" s="42">
        <v>0</v>
      </c>
      <c r="I10480" s="42">
        <v>0</v>
      </c>
      <c r="J10480" s="42">
        <v>0</v>
      </c>
      <c r="K10480" s="42">
        <v>0</v>
      </c>
      <c r="N10480" s="43"/>
    </row>
    <row r="10481" spans="1:14" x14ac:dyDescent="0.3">
      <c r="A10481" s="10" t="s">
        <v>9</v>
      </c>
      <c r="B10481" s="10" t="s">
        <v>308</v>
      </c>
      <c r="C10481" s="10" t="s">
        <v>4800</v>
      </c>
      <c r="D10481" s="10" t="s">
        <v>7240</v>
      </c>
      <c r="E10481" s="11" t="s">
        <v>7241</v>
      </c>
      <c r="F10481" s="10" t="s">
        <v>416</v>
      </c>
      <c r="G10481" s="11" t="s">
        <v>417</v>
      </c>
      <c r="H10481" s="42">
        <v>38522.290800000002</v>
      </c>
      <c r="I10481" s="42">
        <v>385.50028499754001</v>
      </c>
      <c r="J10481" s="42">
        <v>71.2024928885441</v>
      </c>
      <c r="K10481" s="42">
        <v>456.70277788608399</v>
      </c>
      <c r="N10481" s="43"/>
    </row>
    <row r="10482" spans="1:14" x14ac:dyDescent="0.3">
      <c r="A10482" s="10" t="s">
        <v>9</v>
      </c>
      <c r="B10482" s="10" t="s">
        <v>308</v>
      </c>
      <c r="C10482" s="10" t="s">
        <v>4800</v>
      </c>
      <c r="D10482" s="10" t="s">
        <v>7240</v>
      </c>
      <c r="E10482" s="11" t="s">
        <v>7241</v>
      </c>
      <c r="F10482" s="10" t="s">
        <v>4802</v>
      </c>
      <c r="G10482" s="11" t="s">
        <v>4803</v>
      </c>
      <c r="H10482" s="42">
        <v>0</v>
      </c>
      <c r="I10482" s="42">
        <v>0</v>
      </c>
      <c r="J10482" s="42">
        <v>0</v>
      </c>
      <c r="K10482" s="42">
        <v>0</v>
      </c>
      <c r="N10482" s="43"/>
    </row>
    <row r="10483" spans="1:14" x14ac:dyDescent="0.3">
      <c r="A10483" s="10" t="s">
        <v>9</v>
      </c>
      <c r="B10483" s="10" t="s">
        <v>308</v>
      </c>
      <c r="C10483" s="10" t="s">
        <v>4800</v>
      </c>
      <c r="D10483" s="10" t="s">
        <v>7242</v>
      </c>
      <c r="E10483" s="11" t="s">
        <v>7243</v>
      </c>
      <c r="F10483" s="10" t="s">
        <v>416</v>
      </c>
      <c r="G10483" s="11" t="s">
        <v>417</v>
      </c>
      <c r="H10483" s="42">
        <v>628704.22109999997</v>
      </c>
      <c r="I10483" s="42">
        <v>5364.15762534241</v>
      </c>
      <c r="J10483" s="42">
        <v>70612.005580779398</v>
      </c>
      <c r="K10483" s="42">
        <v>75976.163206121797</v>
      </c>
      <c r="N10483" s="43"/>
    </row>
    <row r="10484" spans="1:14" x14ac:dyDescent="0.3">
      <c r="A10484" s="10" t="s">
        <v>9</v>
      </c>
      <c r="B10484" s="10" t="s">
        <v>308</v>
      </c>
      <c r="C10484" s="10" t="s">
        <v>4800</v>
      </c>
      <c r="D10484" s="10" t="s">
        <v>7242</v>
      </c>
      <c r="E10484" s="11" t="s">
        <v>7243</v>
      </c>
      <c r="F10484" s="10" t="s">
        <v>4802</v>
      </c>
      <c r="G10484" s="11" t="s">
        <v>4803</v>
      </c>
      <c r="H10484" s="42">
        <v>0</v>
      </c>
      <c r="I10484" s="42">
        <v>0</v>
      </c>
      <c r="J10484" s="42">
        <v>0</v>
      </c>
      <c r="K10484" s="42">
        <v>0</v>
      </c>
      <c r="N10484" s="43"/>
    </row>
    <row r="10485" spans="1:14" x14ac:dyDescent="0.3">
      <c r="A10485" s="10" t="s">
        <v>9</v>
      </c>
      <c r="B10485" s="10" t="s">
        <v>308</v>
      </c>
      <c r="C10485" s="10" t="s">
        <v>4806</v>
      </c>
      <c r="D10485" s="10" t="s">
        <v>7244</v>
      </c>
      <c r="E10485" s="11" t="s">
        <v>7245</v>
      </c>
      <c r="F10485" s="10" t="s">
        <v>4809</v>
      </c>
      <c r="G10485" s="11" t="s">
        <v>4810</v>
      </c>
      <c r="H10485" s="42">
        <v>0</v>
      </c>
      <c r="I10485" s="42">
        <v>0</v>
      </c>
      <c r="J10485" s="42">
        <v>0</v>
      </c>
      <c r="K10485" s="42">
        <v>0</v>
      </c>
      <c r="N10485" s="43"/>
    </row>
    <row r="10486" spans="1:14" x14ac:dyDescent="0.3">
      <c r="A10486" s="10" t="s">
        <v>9</v>
      </c>
      <c r="B10486" s="10" t="s">
        <v>312</v>
      </c>
      <c r="C10486" s="10" t="s">
        <v>4722</v>
      </c>
      <c r="D10486" s="10" t="s">
        <v>4723</v>
      </c>
      <c r="E10486" s="11" t="s">
        <v>7246</v>
      </c>
      <c r="F10486" s="10" t="s">
        <v>13</v>
      </c>
      <c r="G10486" s="11" t="s">
        <v>415</v>
      </c>
      <c r="H10486" s="42">
        <v>0</v>
      </c>
      <c r="I10486" s="42">
        <v>0</v>
      </c>
      <c r="J10486" s="42">
        <v>0</v>
      </c>
      <c r="K10486" s="42">
        <v>0</v>
      </c>
      <c r="N10486" s="43"/>
    </row>
    <row r="10487" spans="1:14" x14ac:dyDescent="0.3">
      <c r="A10487" s="10" t="s">
        <v>9</v>
      </c>
      <c r="B10487" s="10" t="s">
        <v>312</v>
      </c>
      <c r="C10487" s="10" t="s">
        <v>4722</v>
      </c>
      <c r="D10487" s="10" t="s">
        <v>4723</v>
      </c>
      <c r="E10487" s="11" t="s">
        <v>7246</v>
      </c>
      <c r="F10487" s="10" t="s">
        <v>416</v>
      </c>
      <c r="G10487" s="11" t="s">
        <v>417</v>
      </c>
      <c r="H10487" s="42">
        <v>3006081.3136</v>
      </c>
      <c r="I10487" s="42">
        <v>2886.4662014138598</v>
      </c>
      <c r="J10487" s="42">
        <v>9246.3810782644596</v>
      </c>
      <c r="K10487" s="42">
        <v>12132.847279678301</v>
      </c>
      <c r="N10487" s="43"/>
    </row>
    <row r="10488" spans="1:14" x14ac:dyDescent="0.3">
      <c r="A10488" s="10" t="s">
        <v>9</v>
      </c>
      <c r="B10488" s="10" t="s">
        <v>312</v>
      </c>
      <c r="C10488" s="10" t="s">
        <v>4722</v>
      </c>
      <c r="D10488" s="10" t="s">
        <v>4723</v>
      </c>
      <c r="E10488" s="11" t="s">
        <v>7246</v>
      </c>
      <c r="F10488" s="10" t="s">
        <v>4912</v>
      </c>
      <c r="G10488" s="11" t="s">
        <v>4913</v>
      </c>
      <c r="H10488" s="42">
        <v>66010.827499999999</v>
      </c>
      <c r="I10488" s="42">
        <v>63.384187845901799</v>
      </c>
      <c r="J10488" s="42">
        <v>203.04216791883201</v>
      </c>
      <c r="K10488" s="42">
        <v>266.42635576473401</v>
      </c>
      <c r="N10488" s="43"/>
    </row>
    <row r="10489" spans="1:14" x14ac:dyDescent="0.3">
      <c r="A10489" s="10" t="s">
        <v>9</v>
      </c>
      <c r="B10489" s="10" t="s">
        <v>312</v>
      </c>
      <c r="C10489" s="10" t="s">
        <v>4722</v>
      </c>
      <c r="D10489" s="10" t="s">
        <v>4723</v>
      </c>
      <c r="E10489" s="11" t="s">
        <v>7246</v>
      </c>
      <c r="F10489" s="10" t="s">
        <v>4725</v>
      </c>
      <c r="G10489" s="11" t="s">
        <v>4726</v>
      </c>
      <c r="H10489" s="42">
        <v>0</v>
      </c>
      <c r="I10489" s="42">
        <v>0</v>
      </c>
      <c r="J10489" s="42">
        <v>0</v>
      </c>
      <c r="K10489" s="42">
        <v>0</v>
      </c>
      <c r="N10489" s="43"/>
    </row>
    <row r="10490" spans="1:14" x14ac:dyDescent="0.3">
      <c r="A10490" s="10" t="s">
        <v>9</v>
      </c>
      <c r="B10490" s="10" t="s">
        <v>312</v>
      </c>
      <c r="C10490" s="10" t="s">
        <v>4722</v>
      </c>
      <c r="D10490" s="10" t="s">
        <v>4723</v>
      </c>
      <c r="E10490" s="11" t="s">
        <v>7246</v>
      </c>
      <c r="F10490" s="10" t="s">
        <v>4729</v>
      </c>
      <c r="G10490" s="11" t="s">
        <v>4730</v>
      </c>
      <c r="H10490" s="42">
        <v>0</v>
      </c>
      <c r="I10490" s="42">
        <v>0</v>
      </c>
      <c r="J10490" s="42">
        <v>0</v>
      </c>
      <c r="K10490" s="42">
        <v>0</v>
      </c>
      <c r="N10490" s="43"/>
    </row>
    <row r="10491" spans="1:14" x14ac:dyDescent="0.3">
      <c r="A10491" s="10" t="s">
        <v>9</v>
      </c>
      <c r="B10491" s="10" t="s">
        <v>312</v>
      </c>
      <c r="C10491" s="10" t="s">
        <v>4722</v>
      </c>
      <c r="D10491" s="10" t="s">
        <v>4723</v>
      </c>
      <c r="E10491" s="11" t="s">
        <v>7246</v>
      </c>
      <c r="F10491" s="10" t="s">
        <v>4731</v>
      </c>
      <c r="G10491" s="11" t="s">
        <v>4732</v>
      </c>
      <c r="H10491" s="42">
        <v>0</v>
      </c>
      <c r="I10491" s="42">
        <v>0</v>
      </c>
      <c r="J10491" s="42">
        <v>0</v>
      </c>
      <c r="K10491" s="42">
        <v>0</v>
      </c>
      <c r="N10491" s="43"/>
    </row>
    <row r="10492" spans="1:14" x14ac:dyDescent="0.3">
      <c r="A10492" s="10" t="s">
        <v>9</v>
      </c>
      <c r="B10492" s="10" t="s">
        <v>312</v>
      </c>
      <c r="C10492" s="10" t="s">
        <v>4722</v>
      </c>
      <c r="D10492" s="10" t="s">
        <v>4723</v>
      </c>
      <c r="E10492" s="11" t="s">
        <v>7246</v>
      </c>
      <c r="F10492" s="10" t="s">
        <v>4733</v>
      </c>
      <c r="G10492" s="11" t="s">
        <v>4734</v>
      </c>
      <c r="H10492" s="42">
        <v>291871.40419999999</v>
      </c>
      <c r="I10492" s="42">
        <v>280.25753645589901</v>
      </c>
      <c r="J10492" s="42">
        <v>897.76487971954202</v>
      </c>
      <c r="K10492" s="42">
        <v>1178.02241617544</v>
      </c>
      <c r="N10492" s="43"/>
    </row>
    <row r="10493" spans="1:14" x14ac:dyDescent="0.3">
      <c r="A10493" s="10" t="s">
        <v>9</v>
      </c>
      <c r="B10493" s="10" t="s">
        <v>312</v>
      </c>
      <c r="C10493" s="10" t="s">
        <v>4722</v>
      </c>
      <c r="D10493" s="10" t="s">
        <v>4723</v>
      </c>
      <c r="E10493" s="11" t="s">
        <v>7246</v>
      </c>
      <c r="F10493" s="10" t="s">
        <v>4735</v>
      </c>
      <c r="G10493" s="11" t="s">
        <v>4736</v>
      </c>
      <c r="H10493" s="42">
        <v>97074.746799999994</v>
      </c>
      <c r="I10493" s="42">
        <v>93.212040949855506</v>
      </c>
      <c r="J10493" s="42">
        <v>298.59142341004701</v>
      </c>
      <c r="K10493" s="42">
        <v>391.80346435990299</v>
      </c>
      <c r="N10493" s="43"/>
    </row>
    <row r="10494" spans="1:14" x14ac:dyDescent="0.3">
      <c r="A10494" s="10" t="s">
        <v>9</v>
      </c>
      <c r="B10494" s="10" t="s">
        <v>312</v>
      </c>
      <c r="C10494" s="10" t="s">
        <v>4722</v>
      </c>
      <c r="D10494" s="10" t="s">
        <v>4723</v>
      </c>
      <c r="E10494" s="11" t="s">
        <v>7246</v>
      </c>
      <c r="F10494" s="10" t="s">
        <v>4741</v>
      </c>
      <c r="G10494" s="11" t="s">
        <v>4742</v>
      </c>
      <c r="H10494" s="42">
        <v>148847.94450000001</v>
      </c>
      <c r="I10494" s="42">
        <v>142.92512945644501</v>
      </c>
      <c r="J10494" s="42">
        <v>457.84018256207202</v>
      </c>
      <c r="K10494" s="42">
        <v>600.76531201851799</v>
      </c>
      <c r="N10494" s="43"/>
    </row>
    <row r="10495" spans="1:14" x14ac:dyDescent="0.3">
      <c r="A10495" s="10" t="s">
        <v>9</v>
      </c>
      <c r="B10495" s="10" t="s">
        <v>312</v>
      </c>
      <c r="C10495" s="10" t="s">
        <v>4743</v>
      </c>
      <c r="D10495" s="10" t="s">
        <v>4744</v>
      </c>
      <c r="E10495" s="11" t="s">
        <v>4819</v>
      </c>
      <c r="F10495" s="10" t="s">
        <v>13</v>
      </c>
      <c r="G10495" s="11" t="s">
        <v>415</v>
      </c>
      <c r="H10495" s="42">
        <v>0</v>
      </c>
      <c r="I10495" s="42">
        <v>0</v>
      </c>
      <c r="J10495" s="42">
        <v>0</v>
      </c>
      <c r="K10495" s="42">
        <v>0</v>
      </c>
      <c r="N10495" s="43"/>
    </row>
    <row r="10496" spans="1:14" x14ac:dyDescent="0.3">
      <c r="A10496" s="10" t="s">
        <v>9</v>
      </c>
      <c r="B10496" s="10" t="s">
        <v>312</v>
      </c>
      <c r="C10496" s="10" t="s">
        <v>4743</v>
      </c>
      <c r="D10496" s="10" t="s">
        <v>4744</v>
      </c>
      <c r="E10496" s="11" t="s">
        <v>4819</v>
      </c>
      <c r="F10496" s="10" t="s">
        <v>416</v>
      </c>
      <c r="G10496" s="11" t="s">
        <v>417</v>
      </c>
      <c r="H10496" s="42">
        <v>6424.2103999999999</v>
      </c>
      <c r="I10496" s="42">
        <v>4.3021931602694004</v>
      </c>
      <c r="J10496" s="42">
        <v>53.191769750708602</v>
      </c>
      <c r="K10496" s="42">
        <v>57.493962910977999</v>
      </c>
      <c r="N10496" s="43"/>
    </row>
    <row r="10497" spans="1:14" x14ac:dyDescent="0.3">
      <c r="A10497" s="10" t="s">
        <v>9</v>
      </c>
      <c r="B10497" s="10" t="s">
        <v>312</v>
      </c>
      <c r="C10497" s="10" t="s">
        <v>4743</v>
      </c>
      <c r="D10497" s="10" t="s">
        <v>4744</v>
      </c>
      <c r="E10497" s="11" t="s">
        <v>4819</v>
      </c>
      <c r="F10497" s="10" t="s">
        <v>4746</v>
      </c>
      <c r="G10497" s="11" t="s">
        <v>4747</v>
      </c>
      <c r="H10497" s="42">
        <v>1716.3921</v>
      </c>
      <c r="I10497" s="42">
        <v>1.1494409206826699</v>
      </c>
      <c r="J10497" s="42">
        <v>14.2115415364489</v>
      </c>
      <c r="K10497" s="42">
        <v>15.360982457131501</v>
      </c>
      <c r="N10497" s="43"/>
    </row>
    <row r="10498" spans="1:14" x14ac:dyDescent="0.3">
      <c r="A10498" s="10" t="s">
        <v>9</v>
      </c>
      <c r="B10498" s="10" t="s">
        <v>312</v>
      </c>
      <c r="C10498" s="10" t="s">
        <v>4743</v>
      </c>
      <c r="D10498" s="10" t="s">
        <v>4744</v>
      </c>
      <c r="E10498" s="11" t="s">
        <v>4819</v>
      </c>
      <c r="F10498" s="10" t="s">
        <v>4748</v>
      </c>
      <c r="G10498" s="11" t="s">
        <v>4749</v>
      </c>
      <c r="H10498" s="42">
        <v>10109.504499999999</v>
      </c>
      <c r="I10498" s="42">
        <v>7.3235807232066996</v>
      </c>
      <c r="J10498" s="42">
        <v>0</v>
      </c>
      <c r="K10498" s="42">
        <v>7.3235807232066996</v>
      </c>
      <c r="N10498" s="43"/>
    </row>
    <row r="10499" spans="1:14" x14ac:dyDescent="0.3">
      <c r="A10499" s="10" t="s">
        <v>9</v>
      </c>
      <c r="B10499" s="10" t="s">
        <v>312</v>
      </c>
      <c r="C10499" s="10" t="s">
        <v>4743</v>
      </c>
      <c r="D10499" s="10" t="s">
        <v>4744</v>
      </c>
      <c r="E10499" s="11" t="s">
        <v>4819</v>
      </c>
      <c r="F10499" s="10" t="s">
        <v>4754</v>
      </c>
      <c r="G10499" s="11" t="s">
        <v>4755</v>
      </c>
      <c r="H10499" s="42">
        <v>2312.0392000000002</v>
      </c>
      <c r="I10499" s="42">
        <v>1.6748996272804599</v>
      </c>
      <c r="J10499" s="42">
        <v>0</v>
      </c>
      <c r="K10499" s="42">
        <v>1.6748996272804599</v>
      </c>
      <c r="N10499" s="43"/>
    </row>
    <row r="10500" spans="1:14" x14ac:dyDescent="0.3">
      <c r="A10500" s="10" t="s">
        <v>9</v>
      </c>
      <c r="B10500" s="10" t="s">
        <v>312</v>
      </c>
      <c r="C10500" s="10" t="s">
        <v>4743</v>
      </c>
      <c r="D10500" s="10" t="s">
        <v>4750</v>
      </c>
      <c r="E10500" s="11" t="s">
        <v>5996</v>
      </c>
      <c r="F10500" s="10" t="s">
        <v>416</v>
      </c>
      <c r="G10500" s="11" t="s">
        <v>417</v>
      </c>
      <c r="H10500" s="42">
        <v>11834.132299999999</v>
      </c>
      <c r="I10500" s="42" t="s">
        <v>414</v>
      </c>
      <c r="J10500" s="42">
        <v>0</v>
      </c>
      <c r="K10500" s="42">
        <v>0</v>
      </c>
      <c r="N10500" s="43"/>
    </row>
    <row r="10501" spans="1:14" x14ac:dyDescent="0.3">
      <c r="A10501" s="10" t="s">
        <v>9</v>
      </c>
      <c r="B10501" s="10" t="s">
        <v>312</v>
      </c>
      <c r="C10501" s="10" t="s">
        <v>4743</v>
      </c>
      <c r="D10501" s="10" t="s">
        <v>4750</v>
      </c>
      <c r="E10501" s="11" t="s">
        <v>5996</v>
      </c>
      <c r="F10501" s="10" t="s">
        <v>4746</v>
      </c>
      <c r="G10501" s="11" t="s">
        <v>4747</v>
      </c>
      <c r="H10501" s="42">
        <v>0</v>
      </c>
      <c r="I10501" s="42" t="s">
        <v>414</v>
      </c>
      <c r="J10501" s="42">
        <v>0</v>
      </c>
      <c r="K10501" s="42">
        <v>0</v>
      </c>
      <c r="N10501" s="43"/>
    </row>
    <row r="10502" spans="1:14" x14ac:dyDescent="0.3">
      <c r="A10502" s="10" t="s">
        <v>9</v>
      </c>
      <c r="B10502" s="10" t="s">
        <v>312</v>
      </c>
      <c r="C10502" s="10" t="s">
        <v>4743</v>
      </c>
      <c r="D10502" s="10" t="s">
        <v>4750</v>
      </c>
      <c r="E10502" s="11" t="s">
        <v>5996</v>
      </c>
      <c r="F10502" s="10" t="s">
        <v>4748</v>
      </c>
      <c r="G10502" s="11" t="s">
        <v>4749</v>
      </c>
      <c r="H10502" s="42">
        <v>7151.1067000000003</v>
      </c>
      <c r="I10502" s="42" t="s">
        <v>414</v>
      </c>
      <c r="J10502" s="42">
        <v>0</v>
      </c>
      <c r="K10502" s="42">
        <v>0</v>
      </c>
      <c r="N10502" s="43"/>
    </row>
    <row r="10503" spans="1:14" x14ac:dyDescent="0.3">
      <c r="A10503" s="10" t="s">
        <v>9</v>
      </c>
      <c r="B10503" s="10" t="s">
        <v>312</v>
      </c>
      <c r="C10503" s="10" t="s">
        <v>4743</v>
      </c>
      <c r="D10503" s="10" t="s">
        <v>4752</v>
      </c>
      <c r="E10503" s="11" t="s">
        <v>7247</v>
      </c>
      <c r="F10503" s="10" t="s">
        <v>13</v>
      </c>
      <c r="G10503" s="11" t="s">
        <v>415</v>
      </c>
      <c r="H10503" s="42">
        <v>0</v>
      </c>
      <c r="I10503" s="42">
        <v>0</v>
      </c>
      <c r="J10503" s="42">
        <v>0</v>
      </c>
      <c r="K10503" s="42">
        <v>0</v>
      </c>
      <c r="N10503" s="43"/>
    </row>
    <row r="10504" spans="1:14" x14ac:dyDescent="0.3">
      <c r="A10504" s="10" t="s">
        <v>9</v>
      </c>
      <c r="B10504" s="10" t="s">
        <v>312</v>
      </c>
      <c r="C10504" s="10" t="s">
        <v>4743</v>
      </c>
      <c r="D10504" s="10" t="s">
        <v>4752</v>
      </c>
      <c r="E10504" s="11" t="s">
        <v>7247</v>
      </c>
      <c r="F10504" s="10" t="s">
        <v>416</v>
      </c>
      <c r="G10504" s="11" t="s">
        <v>417</v>
      </c>
      <c r="H10504" s="42">
        <v>7674.3795</v>
      </c>
      <c r="I10504" s="42">
        <v>3.1061222272162601</v>
      </c>
      <c r="J10504" s="42">
        <v>7.5845329277846902</v>
      </c>
      <c r="K10504" s="42">
        <v>10.690655155000901</v>
      </c>
      <c r="N10504" s="43"/>
    </row>
    <row r="10505" spans="1:14" x14ac:dyDescent="0.3">
      <c r="A10505" s="10" t="s">
        <v>9</v>
      </c>
      <c r="B10505" s="10" t="s">
        <v>312</v>
      </c>
      <c r="C10505" s="10" t="s">
        <v>4743</v>
      </c>
      <c r="D10505" s="10" t="s">
        <v>4752</v>
      </c>
      <c r="E10505" s="11" t="s">
        <v>7247</v>
      </c>
      <c r="F10505" s="10" t="s">
        <v>4746</v>
      </c>
      <c r="G10505" s="11" t="s">
        <v>4747</v>
      </c>
      <c r="H10505" s="42">
        <v>0</v>
      </c>
      <c r="I10505" s="42">
        <v>0</v>
      </c>
      <c r="J10505" s="42">
        <v>0</v>
      </c>
      <c r="K10505" s="42">
        <v>0</v>
      </c>
      <c r="N10505" s="43"/>
    </row>
    <row r="10506" spans="1:14" x14ac:dyDescent="0.3">
      <c r="A10506" s="10" t="s">
        <v>9</v>
      </c>
      <c r="B10506" s="10" t="s">
        <v>312</v>
      </c>
      <c r="C10506" s="10" t="s">
        <v>4743</v>
      </c>
      <c r="D10506" s="10" t="s">
        <v>4752</v>
      </c>
      <c r="E10506" s="11" t="s">
        <v>7247</v>
      </c>
      <c r="F10506" s="10" t="s">
        <v>4748</v>
      </c>
      <c r="G10506" s="11" t="s">
        <v>4749</v>
      </c>
      <c r="H10506" s="42">
        <v>8527.3209000000006</v>
      </c>
      <c r="I10506" s="42">
        <v>1.29125484120837</v>
      </c>
      <c r="J10506" s="42">
        <v>0</v>
      </c>
      <c r="K10506" s="42">
        <v>1.29125484120837</v>
      </c>
      <c r="N10506" s="43"/>
    </row>
    <row r="10507" spans="1:14" x14ac:dyDescent="0.3">
      <c r="A10507" s="10" t="s">
        <v>9</v>
      </c>
      <c r="B10507" s="10" t="s">
        <v>312</v>
      </c>
      <c r="C10507" s="10" t="s">
        <v>4743</v>
      </c>
      <c r="D10507" s="10" t="s">
        <v>4756</v>
      </c>
      <c r="E10507" s="11" t="s">
        <v>5045</v>
      </c>
      <c r="F10507" s="10" t="s">
        <v>416</v>
      </c>
      <c r="G10507" s="11" t="s">
        <v>417</v>
      </c>
      <c r="H10507" s="42">
        <v>13469.0602</v>
      </c>
      <c r="I10507" s="42">
        <v>7.2117503463746102</v>
      </c>
      <c r="J10507" s="42">
        <v>0</v>
      </c>
      <c r="K10507" s="42">
        <v>7.2117503463746102</v>
      </c>
      <c r="N10507" s="43"/>
    </row>
    <row r="10508" spans="1:14" x14ac:dyDescent="0.3">
      <c r="A10508" s="10" t="s">
        <v>9</v>
      </c>
      <c r="B10508" s="10" t="s">
        <v>312</v>
      </c>
      <c r="C10508" s="10" t="s">
        <v>4743</v>
      </c>
      <c r="D10508" s="10" t="s">
        <v>4756</v>
      </c>
      <c r="E10508" s="11" t="s">
        <v>5045</v>
      </c>
      <c r="F10508" s="10" t="s">
        <v>4746</v>
      </c>
      <c r="G10508" s="11" t="s">
        <v>4747</v>
      </c>
      <c r="H10508" s="42">
        <v>2462.9137999999998</v>
      </c>
      <c r="I10508" s="42">
        <v>1.3187200633370699</v>
      </c>
      <c r="J10508" s="42">
        <v>0</v>
      </c>
      <c r="K10508" s="42">
        <v>1.3187200633370699</v>
      </c>
      <c r="N10508" s="43"/>
    </row>
    <row r="10509" spans="1:14" x14ac:dyDescent="0.3">
      <c r="A10509" s="10" t="s">
        <v>9</v>
      </c>
      <c r="B10509" s="10" t="s">
        <v>312</v>
      </c>
      <c r="C10509" s="10" t="s">
        <v>4743</v>
      </c>
      <c r="D10509" s="10" t="s">
        <v>4756</v>
      </c>
      <c r="E10509" s="11" t="s">
        <v>5045</v>
      </c>
      <c r="F10509" s="10" t="s">
        <v>4748</v>
      </c>
      <c r="G10509" s="11" t="s">
        <v>4749</v>
      </c>
      <c r="H10509" s="42">
        <v>6937.3514999999998</v>
      </c>
      <c r="I10509" s="42">
        <v>3.9973701919905</v>
      </c>
      <c r="J10509" s="42">
        <v>0</v>
      </c>
      <c r="K10509" s="42">
        <v>3.9973701919905</v>
      </c>
      <c r="N10509" s="43"/>
    </row>
    <row r="10510" spans="1:14" x14ac:dyDescent="0.3">
      <c r="A10510" s="10" t="s">
        <v>9</v>
      </c>
      <c r="B10510" s="10" t="s">
        <v>312</v>
      </c>
      <c r="C10510" s="10" t="s">
        <v>4743</v>
      </c>
      <c r="D10510" s="10" t="s">
        <v>4758</v>
      </c>
      <c r="E10510" s="11" t="s">
        <v>7248</v>
      </c>
      <c r="F10510" s="10" t="s">
        <v>416</v>
      </c>
      <c r="G10510" s="11" t="s">
        <v>417</v>
      </c>
      <c r="H10510" s="42">
        <v>11485.4998</v>
      </c>
      <c r="I10510" s="42">
        <v>1.6377264829982601</v>
      </c>
      <c r="J10510" s="42">
        <v>0</v>
      </c>
      <c r="K10510" s="42">
        <v>1.6377264829982601</v>
      </c>
      <c r="N10510" s="43"/>
    </row>
    <row r="10511" spans="1:14" x14ac:dyDescent="0.3">
      <c r="A10511" s="10" t="s">
        <v>9</v>
      </c>
      <c r="B10511" s="10" t="s">
        <v>312</v>
      </c>
      <c r="C10511" s="10" t="s">
        <v>4743</v>
      </c>
      <c r="D10511" s="10" t="s">
        <v>4758</v>
      </c>
      <c r="E10511" s="11" t="s">
        <v>7248</v>
      </c>
      <c r="F10511" s="10" t="s">
        <v>4746</v>
      </c>
      <c r="G10511" s="11" t="s">
        <v>4747</v>
      </c>
      <c r="H10511" s="42">
        <v>3684.9312</v>
      </c>
      <c r="I10511" s="42">
        <v>0.52543724662860902</v>
      </c>
      <c r="J10511" s="42">
        <v>0</v>
      </c>
      <c r="K10511" s="42">
        <v>0.52543724662860902</v>
      </c>
      <c r="N10511" s="43"/>
    </row>
    <row r="10512" spans="1:14" x14ac:dyDescent="0.3">
      <c r="A10512" s="10" t="s">
        <v>9</v>
      </c>
      <c r="B10512" s="10" t="s">
        <v>312</v>
      </c>
      <c r="C10512" s="10" t="s">
        <v>4743</v>
      </c>
      <c r="D10512" s="10" t="s">
        <v>4758</v>
      </c>
      <c r="E10512" s="11" t="s">
        <v>7248</v>
      </c>
      <c r="F10512" s="10" t="s">
        <v>4748</v>
      </c>
      <c r="G10512" s="11" t="s">
        <v>4749</v>
      </c>
      <c r="H10512" s="42">
        <v>2823.5187000000001</v>
      </c>
      <c r="I10512" s="42">
        <v>0.40260776040374002</v>
      </c>
      <c r="J10512" s="42">
        <v>0</v>
      </c>
      <c r="K10512" s="42">
        <v>0.40260776040374002</v>
      </c>
      <c r="N10512" s="43"/>
    </row>
    <row r="10513" spans="1:14" x14ac:dyDescent="0.3">
      <c r="A10513" s="10" t="s">
        <v>9</v>
      </c>
      <c r="B10513" s="10" t="s">
        <v>312</v>
      </c>
      <c r="C10513" s="10" t="s">
        <v>4743</v>
      </c>
      <c r="D10513" s="10" t="s">
        <v>4762</v>
      </c>
      <c r="E10513" s="11" t="s">
        <v>7249</v>
      </c>
      <c r="F10513" s="10" t="s">
        <v>416</v>
      </c>
      <c r="G10513" s="11" t="s">
        <v>417</v>
      </c>
      <c r="H10513" s="42">
        <v>7379.2996000000003</v>
      </c>
      <c r="I10513" s="42">
        <v>5.8468404534682596</v>
      </c>
      <c r="J10513" s="42">
        <v>0</v>
      </c>
      <c r="K10513" s="42">
        <v>5.8468404534682596</v>
      </c>
      <c r="N10513" s="43"/>
    </row>
    <row r="10514" spans="1:14" x14ac:dyDescent="0.3">
      <c r="A10514" s="10" t="s">
        <v>9</v>
      </c>
      <c r="B10514" s="10" t="s">
        <v>312</v>
      </c>
      <c r="C10514" s="10" t="s">
        <v>4743</v>
      </c>
      <c r="D10514" s="10" t="s">
        <v>4762</v>
      </c>
      <c r="E10514" s="11" t="s">
        <v>7249</v>
      </c>
      <c r="F10514" s="10" t="s">
        <v>4746</v>
      </c>
      <c r="G10514" s="11" t="s">
        <v>4747</v>
      </c>
      <c r="H10514" s="42">
        <v>7379.2996000000003</v>
      </c>
      <c r="I10514" s="42">
        <v>5.8468404534682596</v>
      </c>
      <c r="J10514" s="42">
        <v>0</v>
      </c>
      <c r="K10514" s="42">
        <v>5.8468404534682596</v>
      </c>
      <c r="N10514" s="43"/>
    </row>
    <row r="10515" spans="1:14" x14ac:dyDescent="0.3">
      <c r="A10515" s="10" t="s">
        <v>9</v>
      </c>
      <c r="B10515" s="10" t="s">
        <v>312</v>
      </c>
      <c r="C10515" s="10" t="s">
        <v>4743</v>
      </c>
      <c r="D10515" s="10" t="s">
        <v>4762</v>
      </c>
      <c r="E10515" s="11" t="s">
        <v>7249</v>
      </c>
      <c r="F10515" s="10" t="s">
        <v>4748</v>
      </c>
      <c r="G10515" s="11" t="s">
        <v>4749</v>
      </c>
      <c r="H10515" s="42">
        <v>15558.7642</v>
      </c>
      <c r="I10515" s="42">
        <v>12.327675654903</v>
      </c>
      <c r="J10515" s="42">
        <v>0</v>
      </c>
      <c r="K10515" s="42">
        <v>12.327675654903</v>
      </c>
      <c r="N10515" s="43"/>
    </row>
    <row r="10516" spans="1:14" x14ac:dyDescent="0.3">
      <c r="A10516" s="10" t="s">
        <v>9</v>
      </c>
      <c r="B10516" s="10" t="s">
        <v>312</v>
      </c>
      <c r="C10516" s="10" t="s">
        <v>4743</v>
      </c>
      <c r="D10516" s="10" t="s">
        <v>4766</v>
      </c>
      <c r="E10516" s="11" t="s">
        <v>6022</v>
      </c>
      <c r="F10516" s="10" t="s">
        <v>13</v>
      </c>
      <c r="G10516" s="11" t="s">
        <v>415</v>
      </c>
      <c r="H10516" s="42">
        <v>0</v>
      </c>
      <c r="I10516" s="42">
        <v>0</v>
      </c>
      <c r="J10516" s="42">
        <v>0</v>
      </c>
      <c r="K10516" s="42">
        <v>0</v>
      </c>
      <c r="N10516" s="43"/>
    </row>
    <row r="10517" spans="1:14" x14ac:dyDescent="0.3">
      <c r="A10517" s="10" t="s">
        <v>9</v>
      </c>
      <c r="B10517" s="10" t="s">
        <v>312</v>
      </c>
      <c r="C10517" s="10" t="s">
        <v>4743</v>
      </c>
      <c r="D10517" s="10" t="s">
        <v>4766</v>
      </c>
      <c r="E10517" s="11" t="s">
        <v>6022</v>
      </c>
      <c r="F10517" s="10" t="s">
        <v>416</v>
      </c>
      <c r="G10517" s="11" t="s">
        <v>417</v>
      </c>
      <c r="H10517" s="42">
        <v>1919.259</v>
      </c>
      <c r="I10517" s="42">
        <v>6.5865812756880002</v>
      </c>
      <c r="J10517" s="42">
        <v>30.624982117310399</v>
      </c>
      <c r="K10517" s="42">
        <v>37.2115633929984</v>
      </c>
      <c r="N10517" s="43"/>
    </row>
    <row r="10518" spans="1:14" x14ac:dyDescent="0.3">
      <c r="A10518" s="10" t="s">
        <v>9</v>
      </c>
      <c r="B10518" s="10" t="s">
        <v>312</v>
      </c>
      <c r="C10518" s="10" t="s">
        <v>4743</v>
      </c>
      <c r="D10518" s="10" t="s">
        <v>4766</v>
      </c>
      <c r="E10518" s="11" t="s">
        <v>6022</v>
      </c>
      <c r="F10518" s="10" t="s">
        <v>4746</v>
      </c>
      <c r="G10518" s="11" t="s">
        <v>4747</v>
      </c>
      <c r="H10518" s="42">
        <v>3753.2175000000002</v>
      </c>
      <c r="I10518" s="42">
        <v>12.880425605789901</v>
      </c>
      <c r="J10518" s="42">
        <v>59.888853918296</v>
      </c>
      <c r="K10518" s="42">
        <v>72.769279524085903</v>
      </c>
      <c r="N10518" s="43"/>
    </row>
    <row r="10519" spans="1:14" x14ac:dyDescent="0.3">
      <c r="A10519" s="10" t="s">
        <v>9</v>
      </c>
      <c r="B10519" s="10" t="s">
        <v>312</v>
      </c>
      <c r="C10519" s="10" t="s">
        <v>4743</v>
      </c>
      <c r="D10519" s="10" t="s">
        <v>4766</v>
      </c>
      <c r="E10519" s="11" t="s">
        <v>6022</v>
      </c>
      <c r="F10519" s="10" t="s">
        <v>4748</v>
      </c>
      <c r="G10519" s="11" t="s">
        <v>4749</v>
      </c>
      <c r="H10519" s="42">
        <v>7558.6341000000002</v>
      </c>
      <c r="I10519" s="42">
        <v>19.042358122988301</v>
      </c>
      <c r="J10519" s="42">
        <v>0</v>
      </c>
      <c r="K10519" s="42">
        <v>19.042358122988301</v>
      </c>
      <c r="N10519" s="43"/>
    </row>
    <row r="10520" spans="1:14" x14ac:dyDescent="0.3">
      <c r="A10520" s="10" t="s">
        <v>9</v>
      </c>
      <c r="B10520" s="10" t="s">
        <v>312</v>
      </c>
      <c r="C10520" s="10" t="s">
        <v>4743</v>
      </c>
      <c r="D10520" s="10" t="s">
        <v>4768</v>
      </c>
      <c r="E10520" s="11" t="s">
        <v>4953</v>
      </c>
      <c r="F10520" s="10" t="s">
        <v>13</v>
      </c>
      <c r="G10520" s="11" t="s">
        <v>415</v>
      </c>
      <c r="H10520" s="42">
        <v>0</v>
      </c>
      <c r="I10520" s="42">
        <v>0</v>
      </c>
      <c r="J10520" s="42">
        <v>0</v>
      </c>
      <c r="K10520" s="42">
        <v>0</v>
      </c>
      <c r="N10520" s="43"/>
    </row>
    <row r="10521" spans="1:14" x14ac:dyDescent="0.3">
      <c r="A10521" s="10" t="s">
        <v>9</v>
      </c>
      <c r="B10521" s="10" t="s">
        <v>312</v>
      </c>
      <c r="C10521" s="10" t="s">
        <v>4743</v>
      </c>
      <c r="D10521" s="10" t="s">
        <v>4768</v>
      </c>
      <c r="E10521" s="11" t="s">
        <v>4953</v>
      </c>
      <c r="F10521" s="10" t="s">
        <v>416</v>
      </c>
      <c r="G10521" s="11" t="s">
        <v>417</v>
      </c>
      <c r="H10521" s="42">
        <v>1955.0605</v>
      </c>
      <c r="I10521" s="42">
        <v>1.5376177030665199</v>
      </c>
      <c r="J10521" s="42">
        <v>0</v>
      </c>
      <c r="K10521" s="42">
        <v>1.5376177030665199</v>
      </c>
      <c r="N10521" s="43"/>
    </row>
    <row r="10522" spans="1:14" x14ac:dyDescent="0.3">
      <c r="A10522" s="10" t="s">
        <v>9</v>
      </c>
      <c r="B10522" s="10" t="s">
        <v>312</v>
      </c>
      <c r="C10522" s="10" t="s">
        <v>4743</v>
      </c>
      <c r="D10522" s="10" t="s">
        <v>4768</v>
      </c>
      <c r="E10522" s="11" t="s">
        <v>4953</v>
      </c>
      <c r="F10522" s="10" t="s">
        <v>4746</v>
      </c>
      <c r="G10522" s="11" t="s">
        <v>4747</v>
      </c>
      <c r="H10522" s="42">
        <v>2757.1365999999998</v>
      </c>
      <c r="I10522" s="42">
        <v>2.1684352222732901</v>
      </c>
      <c r="J10522" s="42">
        <v>0</v>
      </c>
      <c r="K10522" s="42">
        <v>2.1684352222732901</v>
      </c>
      <c r="N10522" s="43"/>
    </row>
    <row r="10523" spans="1:14" x14ac:dyDescent="0.3">
      <c r="A10523" s="10" t="s">
        <v>9</v>
      </c>
      <c r="B10523" s="10" t="s">
        <v>312</v>
      </c>
      <c r="C10523" s="10" t="s">
        <v>4743</v>
      </c>
      <c r="D10523" s="10" t="s">
        <v>4768</v>
      </c>
      <c r="E10523" s="11" t="s">
        <v>4953</v>
      </c>
      <c r="F10523" s="10" t="s">
        <v>4748</v>
      </c>
      <c r="G10523" s="11" t="s">
        <v>4749</v>
      </c>
      <c r="H10523" s="42">
        <v>7068.2956000000004</v>
      </c>
      <c r="I10523" s="42">
        <v>5.55907938800972</v>
      </c>
      <c r="J10523" s="42">
        <v>0</v>
      </c>
      <c r="K10523" s="42">
        <v>5.55907938800972</v>
      </c>
      <c r="N10523" s="43"/>
    </row>
    <row r="10524" spans="1:14" x14ac:dyDescent="0.3">
      <c r="A10524" s="10" t="s">
        <v>9</v>
      </c>
      <c r="B10524" s="10" t="s">
        <v>312</v>
      </c>
      <c r="C10524" s="10" t="s">
        <v>4743</v>
      </c>
      <c r="D10524" s="10" t="s">
        <v>4768</v>
      </c>
      <c r="E10524" s="11" t="s">
        <v>4953</v>
      </c>
      <c r="F10524" s="10" t="s">
        <v>4760</v>
      </c>
      <c r="G10524" s="11" t="s">
        <v>4761</v>
      </c>
      <c r="H10524" s="42">
        <v>7068.2956000000004</v>
      </c>
      <c r="I10524" s="42">
        <v>5.55907938800972</v>
      </c>
      <c r="J10524" s="42">
        <v>0</v>
      </c>
      <c r="K10524" s="42">
        <v>5.55907938800972</v>
      </c>
      <c r="N10524" s="43"/>
    </row>
    <row r="10525" spans="1:14" x14ac:dyDescent="0.3">
      <c r="A10525" s="10" t="s">
        <v>9</v>
      </c>
      <c r="B10525" s="10" t="s">
        <v>312</v>
      </c>
      <c r="C10525" s="10" t="s">
        <v>4743</v>
      </c>
      <c r="D10525" s="10" t="s">
        <v>4770</v>
      </c>
      <c r="E10525" s="11" t="s">
        <v>5864</v>
      </c>
      <c r="F10525" s="10" t="s">
        <v>13</v>
      </c>
      <c r="G10525" s="11" t="s">
        <v>415</v>
      </c>
      <c r="H10525" s="42">
        <v>0</v>
      </c>
      <c r="I10525" s="42">
        <v>0</v>
      </c>
      <c r="J10525" s="42">
        <v>0</v>
      </c>
      <c r="K10525" s="42">
        <v>0</v>
      </c>
      <c r="N10525" s="43"/>
    </row>
    <row r="10526" spans="1:14" x14ac:dyDescent="0.3">
      <c r="A10526" s="10" t="s">
        <v>9</v>
      </c>
      <c r="B10526" s="10" t="s">
        <v>312</v>
      </c>
      <c r="C10526" s="10" t="s">
        <v>4743</v>
      </c>
      <c r="D10526" s="10" t="s">
        <v>4770</v>
      </c>
      <c r="E10526" s="11" t="s">
        <v>5864</v>
      </c>
      <c r="F10526" s="10" t="s">
        <v>416</v>
      </c>
      <c r="G10526" s="11" t="s">
        <v>417</v>
      </c>
      <c r="H10526" s="42">
        <v>5996.1133</v>
      </c>
      <c r="I10526" s="42">
        <v>5.5988041652670502</v>
      </c>
      <c r="J10526" s="42">
        <v>0</v>
      </c>
      <c r="K10526" s="42">
        <v>5.5988041652670502</v>
      </c>
      <c r="N10526" s="43"/>
    </row>
    <row r="10527" spans="1:14" x14ac:dyDescent="0.3">
      <c r="A10527" s="10" t="s">
        <v>9</v>
      </c>
      <c r="B10527" s="10" t="s">
        <v>312</v>
      </c>
      <c r="C10527" s="10" t="s">
        <v>4743</v>
      </c>
      <c r="D10527" s="10" t="s">
        <v>4770</v>
      </c>
      <c r="E10527" s="11" t="s">
        <v>5864</v>
      </c>
      <c r="F10527" s="10" t="s">
        <v>4746</v>
      </c>
      <c r="G10527" s="11" t="s">
        <v>4747</v>
      </c>
      <c r="H10527" s="42">
        <v>782.10170000000005</v>
      </c>
      <c r="I10527" s="42">
        <v>0.73027880416526703</v>
      </c>
      <c r="J10527" s="42">
        <v>0</v>
      </c>
      <c r="K10527" s="42">
        <v>0.73027880416526703</v>
      </c>
      <c r="N10527" s="43"/>
    </row>
    <row r="10528" spans="1:14" x14ac:dyDescent="0.3">
      <c r="A10528" s="10" t="s">
        <v>9</v>
      </c>
      <c r="B10528" s="10" t="s">
        <v>312</v>
      </c>
      <c r="C10528" s="10" t="s">
        <v>4743</v>
      </c>
      <c r="D10528" s="10" t="s">
        <v>4770</v>
      </c>
      <c r="E10528" s="11" t="s">
        <v>5864</v>
      </c>
      <c r="F10528" s="10" t="s">
        <v>4748</v>
      </c>
      <c r="G10528" s="11" t="s">
        <v>4749</v>
      </c>
      <c r="H10528" s="42">
        <v>6061.2884999999997</v>
      </c>
      <c r="I10528" s="42">
        <v>5.6596607322808197</v>
      </c>
      <c r="J10528" s="42">
        <v>0</v>
      </c>
      <c r="K10528" s="42">
        <v>5.6596607322808197</v>
      </c>
      <c r="N10528" s="43"/>
    </row>
    <row r="10529" spans="1:14" x14ac:dyDescent="0.3">
      <c r="A10529" s="10" t="s">
        <v>9</v>
      </c>
      <c r="B10529" s="10" t="s">
        <v>312</v>
      </c>
      <c r="C10529" s="10" t="s">
        <v>4743</v>
      </c>
      <c r="D10529" s="10" t="s">
        <v>4772</v>
      </c>
      <c r="E10529" s="11" t="s">
        <v>7063</v>
      </c>
      <c r="F10529" s="10" t="s">
        <v>416</v>
      </c>
      <c r="G10529" s="11" t="s">
        <v>417</v>
      </c>
      <c r="H10529" s="42">
        <v>0</v>
      </c>
      <c r="I10529" s="42">
        <v>0</v>
      </c>
      <c r="J10529" s="42">
        <v>0</v>
      </c>
      <c r="K10529" s="42">
        <v>0</v>
      </c>
      <c r="N10529" s="43"/>
    </row>
    <row r="10530" spans="1:14" x14ac:dyDescent="0.3">
      <c r="A10530" s="10" t="s">
        <v>9</v>
      </c>
      <c r="B10530" s="10" t="s">
        <v>312</v>
      </c>
      <c r="C10530" s="10" t="s">
        <v>4743</v>
      </c>
      <c r="D10530" s="10" t="s">
        <v>4772</v>
      </c>
      <c r="E10530" s="11" t="s">
        <v>7063</v>
      </c>
      <c r="F10530" s="10" t="s">
        <v>4746</v>
      </c>
      <c r="G10530" s="11" t="s">
        <v>4747</v>
      </c>
      <c r="H10530" s="42">
        <v>0</v>
      </c>
      <c r="I10530" s="42">
        <v>0</v>
      </c>
      <c r="J10530" s="42">
        <v>0</v>
      </c>
      <c r="K10530" s="42">
        <v>0</v>
      </c>
      <c r="N10530" s="43"/>
    </row>
    <row r="10531" spans="1:14" x14ac:dyDescent="0.3">
      <c r="A10531" s="10" t="s">
        <v>9</v>
      </c>
      <c r="B10531" s="10" t="s">
        <v>312</v>
      </c>
      <c r="C10531" s="10" t="s">
        <v>4743</v>
      </c>
      <c r="D10531" s="10" t="s">
        <v>4772</v>
      </c>
      <c r="E10531" s="11" t="s">
        <v>7063</v>
      </c>
      <c r="F10531" s="10" t="s">
        <v>4748</v>
      </c>
      <c r="G10531" s="11" t="s">
        <v>4749</v>
      </c>
      <c r="H10531" s="42">
        <v>0</v>
      </c>
      <c r="I10531" s="42">
        <v>0</v>
      </c>
      <c r="J10531" s="42">
        <v>0</v>
      </c>
      <c r="K10531" s="42">
        <v>0</v>
      </c>
      <c r="N10531" s="43"/>
    </row>
    <row r="10532" spans="1:14" x14ac:dyDescent="0.3">
      <c r="A10532" s="10" t="s">
        <v>9</v>
      </c>
      <c r="B10532" s="10" t="s">
        <v>312</v>
      </c>
      <c r="C10532" s="10" t="s">
        <v>4743</v>
      </c>
      <c r="D10532" s="10" t="s">
        <v>4774</v>
      </c>
      <c r="E10532" s="11" t="s">
        <v>5182</v>
      </c>
      <c r="F10532" s="10" t="s">
        <v>13</v>
      </c>
      <c r="G10532" s="11" t="s">
        <v>415</v>
      </c>
      <c r="H10532" s="42">
        <v>0</v>
      </c>
      <c r="I10532" s="42">
        <v>0</v>
      </c>
      <c r="J10532" s="42">
        <v>0</v>
      </c>
      <c r="K10532" s="42">
        <v>0</v>
      </c>
      <c r="N10532" s="43"/>
    </row>
    <row r="10533" spans="1:14" x14ac:dyDescent="0.3">
      <c r="A10533" s="10" t="s">
        <v>9</v>
      </c>
      <c r="B10533" s="10" t="s">
        <v>312</v>
      </c>
      <c r="C10533" s="10" t="s">
        <v>4743</v>
      </c>
      <c r="D10533" s="10" t="s">
        <v>4774</v>
      </c>
      <c r="E10533" s="11" t="s">
        <v>5182</v>
      </c>
      <c r="F10533" s="10" t="s">
        <v>416</v>
      </c>
      <c r="G10533" s="11" t="s">
        <v>417</v>
      </c>
      <c r="H10533" s="42">
        <v>9962.7685000000001</v>
      </c>
      <c r="I10533" s="42">
        <v>18.181783773164799</v>
      </c>
      <c r="J10533" s="42">
        <v>0</v>
      </c>
      <c r="K10533" s="42">
        <v>18.181783773164799</v>
      </c>
      <c r="N10533" s="43"/>
    </row>
    <row r="10534" spans="1:14" x14ac:dyDescent="0.3">
      <c r="A10534" s="10" t="s">
        <v>9</v>
      </c>
      <c r="B10534" s="10" t="s">
        <v>312</v>
      </c>
      <c r="C10534" s="10" t="s">
        <v>4743</v>
      </c>
      <c r="D10534" s="10" t="s">
        <v>4774</v>
      </c>
      <c r="E10534" s="11" t="s">
        <v>5182</v>
      </c>
      <c r="F10534" s="10" t="s">
        <v>4746</v>
      </c>
      <c r="G10534" s="11" t="s">
        <v>4747</v>
      </c>
      <c r="H10534" s="42">
        <v>2245.1309000000001</v>
      </c>
      <c r="I10534" s="42">
        <v>4.0973033855019301</v>
      </c>
      <c r="J10534" s="42">
        <v>0</v>
      </c>
      <c r="K10534" s="42">
        <v>4.0973033855019301</v>
      </c>
      <c r="N10534" s="43"/>
    </row>
    <row r="10535" spans="1:14" x14ac:dyDescent="0.3">
      <c r="A10535" s="10" t="s">
        <v>9</v>
      </c>
      <c r="B10535" s="10" t="s">
        <v>312</v>
      </c>
      <c r="C10535" s="10" t="s">
        <v>4743</v>
      </c>
      <c r="D10535" s="10" t="s">
        <v>4774</v>
      </c>
      <c r="E10535" s="11" t="s">
        <v>5182</v>
      </c>
      <c r="F10535" s="10" t="s">
        <v>4748</v>
      </c>
      <c r="G10535" s="11" t="s">
        <v>4749</v>
      </c>
      <c r="H10535" s="42">
        <v>7343.4490999999998</v>
      </c>
      <c r="I10535" s="42">
        <v>13.4015964900792</v>
      </c>
      <c r="J10535" s="42">
        <v>0</v>
      </c>
      <c r="K10535" s="42">
        <v>13.4015964900792</v>
      </c>
      <c r="N10535" s="43"/>
    </row>
    <row r="10536" spans="1:14" x14ac:dyDescent="0.3">
      <c r="A10536" s="10" t="s">
        <v>9</v>
      </c>
      <c r="B10536" s="10" t="s">
        <v>312</v>
      </c>
      <c r="C10536" s="10" t="s">
        <v>4743</v>
      </c>
      <c r="D10536" s="10" t="s">
        <v>4776</v>
      </c>
      <c r="E10536" s="11" t="s">
        <v>4777</v>
      </c>
      <c r="F10536" s="10" t="s">
        <v>13</v>
      </c>
      <c r="G10536" s="11" t="s">
        <v>415</v>
      </c>
      <c r="H10536" s="42">
        <v>0</v>
      </c>
      <c r="I10536" s="42">
        <v>0</v>
      </c>
      <c r="J10536" s="42">
        <v>0</v>
      </c>
      <c r="K10536" s="42">
        <v>0</v>
      </c>
      <c r="N10536" s="43"/>
    </row>
    <row r="10537" spans="1:14" x14ac:dyDescent="0.3">
      <c r="A10537" s="10" t="s">
        <v>9</v>
      </c>
      <c r="B10537" s="10" t="s">
        <v>312</v>
      </c>
      <c r="C10537" s="10" t="s">
        <v>4743</v>
      </c>
      <c r="D10537" s="10" t="s">
        <v>4776</v>
      </c>
      <c r="E10537" s="11" t="s">
        <v>4777</v>
      </c>
      <c r="F10537" s="10" t="s">
        <v>416</v>
      </c>
      <c r="G10537" s="11" t="s">
        <v>417</v>
      </c>
      <c r="H10537" s="42">
        <v>8524.1002000000008</v>
      </c>
      <c r="I10537" s="42">
        <v>10.956977342798</v>
      </c>
      <c r="J10537" s="42">
        <v>103.442257640774</v>
      </c>
      <c r="K10537" s="42">
        <v>114.399234983572</v>
      </c>
      <c r="N10537" s="43"/>
    </row>
    <row r="10538" spans="1:14" x14ac:dyDescent="0.3">
      <c r="A10538" s="10" t="s">
        <v>9</v>
      </c>
      <c r="B10538" s="10" t="s">
        <v>312</v>
      </c>
      <c r="C10538" s="10" t="s">
        <v>4743</v>
      </c>
      <c r="D10538" s="10" t="s">
        <v>4776</v>
      </c>
      <c r="E10538" s="11" t="s">
        <v>4777</v>
      </c>
      <c r="F10538" s="10" t="s">
        <v>4746</v>
      </c>
      <c r="G10538" s="11" t="s">
        <v>4747</v>
      </c>
      <c r="H10538" s="42">
        <v>10474.530000000001</v>
      </c>
      <c r="I10538" s="42">
        <v>13.4640823280145</v>
      </c>
      <c r="J10538" s="42">
        <v>127.111248795867</v>
      </c>
      <c r="K10538" s="42">
        <v>140.575331123881</v>
      </c>
      <c r="N10538" s="43"/>
    </row>
    <row r="10539" spans="1:14" x14ac:dyDescent="0.3">
      <c r="A10539" s="10" t="s">
        <v>9</v>
      </c>
      <c r="B10539" s="10" t="s">
        <v>312</v>
      </c>
      <c r="C10539" s="10" t="s">
        <v>4743</v>
      </c>
      <c r="D10539" s="10" t="s">
        <v>4776</v>
      </c>
      <c r="E10539" s="11" t="s">
        <v>4777</v>
      </c>
      <c r="F10539" s="10" t="s">
        <v>4748</v>
      </c>
      <c r="G10539" s="11" t="s">
        <v>4749</v>
      </c>
      <c r="H10539" s="42">
        <v>6874.7244000000001</v>
      </c>
      <c r="I10539" s="42">
        <v>10.9921312230216</v>
      </c>
      <c r="J10539" s="42">
        <v>0</v>
      </c>
      <c r="K10539" s="42">
        <v>10.9921312230216</v>
      </c>
      <c r="N10539" s="43"/>
    </row>
    <row r="10540" spans="1:14" x14ac:dyDescent="0.3">
      <c r="A10540" s="10" t="s">
        <v>9</v>
      </c>
      <c r="B10540" s="10" t="s">
        <v>312</v>
      </c>
      <c r="C10540" s="10" t="s">
        <v>4779</v>
      </c>
      <c r="D10540" s="10" t="s">
        <v>7250</v>
      </c>
      <c r="E10540" s="11" t="s">
        <v>7251</v>
      </c>
      <c r="F10540" s="10" t="s">
        <v>13</v>
      </c>
      <c r="G10540" s="11" t="s">
        <v>415</v>
      </c>
      <c r="H10540" s="42">
        <v>0</v>
      </c>
      <c r="I10540" s="42" t="s">
        <v>414</v>
      </c>
      <c r="J10540" s="42">
        <v>0</v>
      </c>
      <c r="K10540" s="42">
        <v>0</v>
      </c>
      <c r="N10540" s="43"/>
    </row>
    <row r="10541" spans="1:14" x14ac:dyDescent="0.3">
      <c r="A10541" s="10" t="s">
        <v>9</v>
      </c>
      <c r="B10541" s="10" t="s">
        <v>312</v>
      </c>
      <c r="C10541" s="10" t="s">
        <v>4779</v>
      </c>
      <c r="D10541" s="10" t="s">
        <v>7250</v>
      </c>
      <c r="E10541" s="11" t="s">
        <v>7251</v>
      </c>
      <c r="F10541" s="10" t="s">
        <v>416</v>
      </c>
      <c r="G10541" s="11" t="s">
        <v>417</v>
      </c>
      <c r="H10541" s="42">
        <v>45539.015500000001</v>
      </c>
      <c r="I10541" s="42" t="s">
        <v>414</v>
      </c>
      <c r="J10541" s="42">
        <v>4989.87525546915</v>
      </c>
      <c r="K10541" s="42">
        <v>4989.87525546915</v>
      </c>
      <c r="N10541" s="43"/>
    </row>
    <row r="10542" spans="1:14" x14ac:dyDescent="0.3">
      <c r="A10542" s="10" t="s">
        <v>9</v>
      </c>
      <c r="B10542" s="10" t="s">
        <v>312</v>
      </c>
      <c r="C10542" s="10" t="s">
        <v>4779</v>
      </c>
      <c r="D10542" s="10" t="s">
        <v>7250</v>
      </c>
      <c r="E10542" s="11" t="s">
        <v>7251</v>
      </c>
      <c r="F10542" s="10" t="s">
        <v>4731</v>
      </c>
      <c r="G10542" s="11" t="s">
        <v>4732</v>
      </c>
      <c r="H10542" s="42">
        <v>0</v>
      </c>
      <c r="I10542" s="42" t="s">
        <v>414</v>
      </c>
      <c r="J10542" s="42">
        <v>0</v>
      </c>
      <c r="K10542" s="42">
        <v>0</v>
      </c>
      <c r="N10542" s="43"/>
    </row>
    <row r="10543" spans="1:14" x14ac:dyDescent="0.3">
      <c r="A10543" s="10" t="s">
        <v>9</v>
      </c>
      <c r="B10543" s="10" t="s">
        <v>312</v>
      </c>
      <c r="C10543" s="10" t="s">
        <v>4779</v>
      </c>
      <c r="D10543" s="10" t="s">
        <v>7250</v>
      </c>
      <c r="E10543" s="11" t="s">
        <v>7251</v>
      </c>
      <c r="F10543" s="10" t="s">
        <v>4786</v>
      </c>
      <c r="G10543" s="11" t="s">
        <v>4787</v>
      </c>
      <c r="H10543" s="42">
        <v>0</v>
      </c>
      <c r="I10543" s="42" t="s">
        <v>414</v>
      </c>
      <c r="J10543" s="42">
        <v>0</v>
      </c>
      <c r="K10543" s="42">
        <v>0</v>
      </c>
      <c r="N10543" s="43"/>
    </row>
    <row r="10544" spans="1:14" x14ac:dyDescent="0.3">
      <c r="A10544" s="10" t="s">
        <v>9</v>
      </c>
      <c r="B10544" s="10" t="s">
        <v>312</v>
      </c>
      <c r="C10544" s="10" t="s">
        <v>4779</v>
      </c>
      <c r="D10544" s="10" t="s">
        <v>7250</v>
      </c>
      <c r="E10544" s="11" t="s">
        <v>7251</v>
      </c>
      <c r="F10544" s="10" t="s">
        <v>4788</v>
      </c>
      <c r="G10544" s="11" t="s">
        <v>4789</v>
      </c>
      <c r="H10544" s="42">
        <v>0</v>
      </c>
      <c r="I10544" s="42" t="s">
        <v>414</v>
      </c>
      <c r="J10544" s="42">
        <v>0</v>
      </c>
      <c r="K10544" s="42">
        <v>0</v>
      </c>
      <c r="N10544" s="43"/>
    </row>
    <row r="10545" spans="1:14" x14ac:dyDescent="0.3">
      <c r="A10545" s="10" t="s">
        <v>9</v>
      </c>
      <c r="B10545" s="10" t="s">
        <v>312</v>
      </c>
      <c r="C10545" s="10" t="s">
        <v>4779</v>
      </c>
      <c r="D10545" s="10" t="s">
        <v>7250</v>
      </c>
      <c r="E10545" s="11" t="s">
        <v>7251</v>
      </c>
      <c r="F10545" s="10" t="s">
        <v>4741</v>
      </c>
      <c r="G10545" s="11" t="s">
        <v>4742</v>
      </c>
      <c r="H10545" s="42">
        <v>778.19129999999996</v>
      </c>
      <c r="I10545" s="42" t="s">
        <v>414</v>
      </c>
      <c r="J10545" s="42">
        <v>85.269249218693204</v>
      </c>
      <c r="K10545" s="42">
        <v>85.269249218693204</v>
      </c>
      <c r="N10545" s="43"/>
    </row>
    <row r="10546" spans="1:14" x14ac:dyDescent="0.3">
      <c r="A10546" s="10" t="s">
        <v>9</v>
      </c>
      <c r="B10546" s="10" t="s">
        <v>312</v>
      </c>
      <c r="C10546" s="10" t="s">
        <v>4779</v>
      </c>
      <c r="D10546" s="10" t="s">
        <v>7252</v>
      </c>
      <c r="E10546" s="11" t="s">
        <v>7253</v>
      </c>
      <c r="F10546" s="10" t="s">
        <v>13</v>
      </c>
      <c r="G10546" s="11" t="s">
        <v>415</v>
      </c>
      <c r="H10546" s="42">
        <v>0</v>
      </c>
      <c r="I10546" s="42">
        <v>0</v>
      </c>
      <c r="J10546" s="42">
        <v>0</v>
      </c>
      <c r="K10546" s="42">
        <v>0</v>
      </c>
      <c r="N10546" s="43"/>
    </row>
    <row r="10547" spans="1:14" x14ac:dyDescent="0.3">
      <c r="A10547" s="10" t="s">
        <v>9</v>
      </c>
      <c r="B10547" s="10" t="s">
        <v>312</v>
      </c>
      <c r="C10547" s="10" t="s">
        <v>4779</v>
      </c>
      <c r="D10547" s="10" t="s">
        <v>7252</v>
      </c>
      <c r="E10547" s="11" t="s">
        <v>7253</v>
      </c>
      <c r="F10547" s="10" t="s">
        <v>416</v>
      </c>
      <c r="G10547" s="11" t="s">
        <v>417</v>
      </c>
      <c r="H10547" s="42">
        <v>25749.972399999999</v>
      </c>
      <c r="I10547" s="42">
        <v>47.453777593437501</v>
      </c>
      <c r="J10547" s="42">
        <v>169.92639476473599</v>
      </c>
      <c r="K10547" s="42">
        <v>217.38017235817301</v>
      </c>
      <c r="N10547" s="43"/>
    </row>
    <row r="10548" spans="1:14" x14ac:dyDescent="0.3">
      <c r="A10548" s="10" t="s">
        <v>9</v>
      </c>
      <c r="B10548" s="10" t="s">
        <v>312</v>
      </c>
      <c r="C10548" s="10" t="s">
        <v>4779</v>
      </c>
      <c r="D10548" s="10" t="s">
        <v>7252</v>
      </c>
      <c r="E10548" s="11" t="s">
        <v>7253</v>
      </c>
      <c r="F10548" s="10" t="s">
        <v>4731</v>
      </c>
      <c r="G10548" s="11" t="s">
        <v>4732</v>
      </c>
      <c r="H10548" s="42">
        <v>0</v>
      </c>
      <c r="I10548" s="42">
        <v>0</v>
      </c>
      <c r="J10548" s="42">
        <v>0</v>
      </c>
      <c r="K10548" s="42">
        <v>0</v>
      </c>
      <c r="N10548" s="43"/>
    </row>
    <row r="10549" spans="1:14" x14ac:dyDescent="0.3">
      <c r="A10549" s="10" t="s">
        <v>9</v>
      </c>
      <c r="B10549" s="10" t="s">
        <v>312</v>
      </c>
      <c r="C10549" s="10" t="s">
        <v>4779</v>
      </c>
      <c r="D10549" s="10" t="s">
        <v>7252</v>
      </c>
      <c r="E10549" s="11" t="s">
        <v>7253</v>
      </c>
      <c r="F10549" s="10" t="s">
        <v>4786</v>
      </c>
      <c r="G10549" s="11" t="s">
        <v>4787</v>
      </c>
      <c r="H10549" s="42">
        <v>0</v>
      </c>
      <c r="I10549" s="42">
        <v>0</v>
      </c>
      <c r="J10549" s="42">
        <v>0</v>
      </c>
      <c r="K10549" s="42">
        <v>0</v>
      </c>
      <c r="N10549" s="43"/>
    </row>
    <row r="10550" spans="1:14" x14ac:dyDescent="0.3">
      <c r="A10550" s="10" t="s">
        <v>9</v>
      </c>
      <c r="B10550" s="10" t="s">
        <v>312</v>
      </c>
      <c r="C10550" s="10" t="s">
        <v>4779</v>
      </c>
      <c r="D10550" s="10" t="s">
        <v>7252</v>
      </c>
      <c r="E10550" s="11" t="s">
        <v>7253</v>
      </c>
      <c r="F10550" s="10" t="s">
        <v>4739</v>
      </c>
      <c r="G10550" s="11" t="s">
        <v>4740</v>
      </c>
      <c r="H10550" s="42">
        <v>0</v>
      </c>
      <c r="I10550" s="42">
        <v>0</v>
      </c>
      <c r="J10550" s="42">
        <v>0</v>
      </c>
      <c r="K10550" s="42">
        <v>0</v>
      </c>
      <c r="N10550" s="43"/>
    </row>
    <row r="10551" spans="1:14" x14ac:dyDescent="0.3">
      <c r="A10551" s="10" t="s">
        <v>9</v>
      </c>
      <c r="B10551" s="10" t="s">
        <v>312</v>
      </c>
      <c r="C10551" s="10" t="s">
        <v>4779</v>
      </c>
      <c r="D10551" s="10" t="s">
        <v>7252</v>
      </c>
      <c r="E10551" s="11" t="s">
        <v>7253</v>
      </c>
      <c r="F10551" s="10" t="s">
        <v>4788</v>
      </c>
      <c r="G10551" s="11" t="s">
        <v>4789</v>
      </c>
      <c r="H10551" s="42">
        <v>0</v>
      </c>
      <c r="I10551" s="42">
        <v>0</v>
      </c>
      <c r="J10551" s="42">
        <v>0</v>
      </c>
      <c r="K10551" s="42">
        <v>0</v>
      </c>
      <c r="N10551" s="43"/>
    </row>
    <row r="10552" spans="1:14" x14ac:dyDescent="0.3">
      <c r="A10552" s="10" t="s">
        <v>9</v>
      </c>
      <c r="B10552" s="10" t="s">
        <v>312</v>
      </c>
      <c r="C10552" s="10" t="s">
        <v>4779</v>
      </c>
      <c r="D10552" s="10" t="s">
        <v>7252</v>
      </c>
      <c r="E10552" s="11" t="s">
        <v>7253</v>
      </c>
      <c r="F10552" s="10" t="s">
        <v>4741</v>
      </c>
      <c r="G10552" s="11" t="s">
        <v>4742</v>
      </c>
      <c r="H10552" s="42">
        <v>1506.1618000000001</v>
      </c>
      <c r="I10552" s="42">
        <v>2.77565602101479</v>
      </c>
      <c r="J10552" s="42">
        <v>9.9392976634867907</v>
      </c>
      <c r="K10552" s="42">
        <v>12.7149536845016</v>
      </c>
      <c r="N10552" s="43"/>
    </row>
    <row r="10553" spans="1:14" x14ac:dyDescent="0.3">
      <c r="A10553" s="10" t="s">
        <v>9</v>
      </c>
      <c r="B10553" s="10" t="s">
        <v>312</v>
      </c>
      <c r="C10553" s="10" t="s">
        <v>4779</v>
      </c>
      <c r="D10553" s="10" t="s">
        <v>7254</v>
      </c>
      <c r="E10553" s="11" t="s">
        <v>7255</v>
      </c>
      <c r="F10553" s="10" t="s">
        <v>13</v>
      </c>
      <c r="G10553" s="11" t="s">
        <v>415</v>
      </c>
      <c r="H10553" s="42">
        <v>0</v>
      </c>
      <c r="I10553" s="42">
        <v>0</v>
      </c>
      <c r="J10553" s="42">
        <v>0</v>
      </c>
      <c r="K10553" s="42">
        <v>0</v>
      </c>
      <c r="N10553" s="43"/>
    </row>
    <row r="10554" spans="1:14" x14ac:dyDescent="0.3">
      <c r="A10554" s="10" t="s">
        <v>9</v>
      </c>
      <c r="B10554" s="10" t="s">
        <v>312</v>
      </c>
      <c r="C10554" s="10" t="s">
        <v>4779</v>
      </c>
      <c r="D10554" s="10" t="s">
        <v>7254</v>
      </c>
      <c r="E10554" s="11" t="s">
        <v>7255</v>
      </c>
      <c r="F10554" s="10" t="s">
        <v>416</v>
      </c>
      <c r="G10554" s="11" t="s">
        <v>417</v>
      </c>
      <c r="H10554" s="42">
        <v>138003.67670000001</v>
      </c>
      <c r="I10554" s="42">
        <v>649.65437291368596</v>
      </c>
      <c r="J10554" s="42">
        <v>5280.4274721824804</v>
      </c>
      <c r="K10554" s="42">
        <v>5930.0818450961697</v>
      </c>
      <c r="N10554" s="43"/>
    </row>
    <row r="10555" spans="1:14" x14ac:dyDescent="0.3">
      <c r="A10555" s="10" t="s">
        <v>9</v>
      </c>
      <c r="B10555" s="10" t="s">
        <v>312</v>
      </c>
      <c r="C10555" s="10" t="s">
        <v>4779</v>
      </c>
      <c r="D10555" s="10" t="s">
        <v>7254</v>
      </c>
      <c r="E10555" s="11" t="s">
        <v>7255</v>
      </c>
      <c r="F10555" s="10" t="s">
        <v>4731</v>
      </c>
      <c r="G10555" s="11" t="s">
        <v>4732</v>
      </c>
      <c r="H10555" s="42">
        <v>0</v>
      </c>
      <c r="I10555" s="42">
        <v>0</v>
      </c>
      <c r="J10555" s="42">
        <v>0</v>
      </c>
      <c r="K10555" s="42">
        <v>0</v>
      </c>
      <c r="N10555" s="43"/>
    </row>
    <row r="10556" spans="1:14" x14ac:dyDescent="0.3">
      <c r="A10556" s="10" t="s">
        <v>9</v>
      </c>
      <c r="B10556" s="10" t="s">
        <v>312</v>
      </c>
      <c r="C10556" s="10" t="s">
        <v>4779</v>
      </c>
      <c r="D10556" s="10" t="s">
        <v>7254</v>
      </c>
      <c r="E10556" s="11" t="s">
        <v>7255</v>
      </c>
      <c r="F10556" s="10" t="s">
        <v>4786</v>
      </c>
      <c r="G10556" s="11" t="s">
        <v>4787</v>
      </c>
      <c r="H10556" s="42">
        <v>0</v>
      </c>
      <c r="I10556" s="42">
        <v>0</v>
      </c>
      <c r="J10556" s="42">
        <v>0</v>
      </c>
      <c r="K10556" s="42">
        <v>0</v>
      </c>
      <c r="N10556" s="43"/>
    </row>
    <row r="10557" spans="1:14" x14ac:dyDescent="0.3">
      <c r="A10557" s="10" t="s">
        <v>9</v>
      </c>
      <c r="B10557" s="10" t="s">
        <v>312</v>
      </c>
      <c r="C10557" s="10" t="s">
        <v>4779</v>
      </c>
      <c r="D10557" s="10" t="s">
        <v>7254</v>
      </c>
      <c r="E10557" s="11" t="s">
        <v>7255</v>
      </c>
      <c r="F10557" s="10" t="s">
        <v>4788</v>
      </c>
      <c r="G10557" s="11" t="s">
        <v>4789</v>
      </c>
      <c r="H10557" s="42">
        <v>0</v>
      </c>
      <c r="I10557" s="42">
        <v>0</v>
      </c>
      <c r="J10557" s="42">
        <v>0</v>
      </c>
      <c r="K10557" s="42">
        <v>0</v>
      </c>
      <c r="N10557" s="43"/>
    </row>
    <row r="10558" spans="1:14" x14ac:dyDescent="0.3">
      <c r="A10558" s="10" t="s">
        <v>9</v>
      </c>
      <c r="B10558" s="10" t="s">
        <v>312</v>
      </c>
      <c r="C10558" s="10" t="s">
        <v>4779</v>
      </c>
      <c r="D10558" s="10" t="s">
        <v>7256</v>
      </c>
      <c r="E10558" s="11" t="s">
        <v>7257</v>
      </c>
      <c r="F10558" s="10" t="s">
        <v>416</v>
      </c>
      <c r="G10558" s="11" t="s">
        <v>417</v>
      </c>
      <c r="H10558" s="42">
        <v>142995.80660000001</v>
      </c>
      <c r="I10558" s="42">
        <v>137.86173044925101</v>
      </c>
      <c r="J10558" s="42">
        <v>2537.8418294071298</v>
      </c>
      <c r="K10558" s="42">
        <v>2675.7035598563798</v>
      </c>
      <c r="N10558" s="43"/>
    </row>
    <row r="10559" spans="1:14" x14ac:dyDescent="0.3">
      <c r="A10559" s="10" t="s">
        <v>9</v>
      </c>
      <c r="B10559" s="10" t="s">
        <v>312</v>
      </c>
      <c r="C10559" s="10" t="s">
        <v>4779</v>
      </c>
      <c r="D10559" s="10" t="s">
        <v>7256</v>
      </c>
      <c r="E10559" s="11" t="s">
        <v>7257</v>
      </c>
      <c r="F10559" s="10" t="s">
        <v>4731</v>
      </c>
      <c r="G10559" s="11" t="s">
        <v>4732</v>
      </c>
      <c r="H10559" s="42">
        <v>0</v>
      </c>
      <c r="I10559" s="42">
        <v>0</v>
      </c>
      <c r="J10559" s="42">
        <v>0</v>
      </c>
      <c r="K10559" s="42">
        <v>0</v>
      </c>
      <c r="N10559" s="43"/>
    </row>
    <row r="10560" spans="1:14" x14ac:dyDescent="0.3">
      <c r="A10560" s="10" t="s">
        <v>9</v>
      </c>
      <c r="B10560" s="10" t="s">
        <v>312</v>
      </c>
      <c r="C10560" s="10" t="s">
        <v>4779</v>
      </c>
      <c r="D10560" s="10" t="s">
        <v>7256</v>
      </c>
      <c r="E10560" s="11" t="s">
        <v>7257</v>
      </c>
      <c r="F10560" s="10" t="s">
        <v>4786</v>
      </c>
      <c r="G10560" s="11" t="s">
        <v>4787</v>
      </c>
      <c r="H10560" s="42">
        <v>16991.557000000001</v>
      </c>
      <c r="I10560" s="42">
        <v>16.3814975041597</v>
      </c>
      <c r="J10560" s="42">
        <v>301.56047990191797</v>
      </c>
      <c r="K10560" s="42">
        <v>317.94197740607802</v>
      </c>
      <c r="N10560" s="43"/>
    </row>
    <row r="10561" spans="1:14" x14ac:dyDescent="0.3">
      <c r="A10561" s="10" t="s">
        <v>9</v>
      </c>
      <c r="B10561" s="10" t="s">
        <v>312</v>
      </c>
      <c r="C10561" s="10" t="s">
        <v>4779</v>
      </c>
      <c r="D10561" s="10" t="s">
        <v>7256</v>
      </c>
      <c r="E10561" s="11" t="s">
        <v>7257</v>
      </c>
      <c r="F10561" s="10" t="s">
        <v>4794</v>
      </c>
      <c r="G10561" s="11" t="s">
        <v>4795</v>
      </c>
      <c r="H10561" s="42">
        <v>7063.3507</v>
      </c>
      <c r="I10561" s="42">
        <v>6.8097504159733804</v>
      </c>
      <c r="J10561" s="42">
        <v>125.357990191786</v>
      </c>
      <c r="K10561" s="42">
        <v>132.16774060775899</v>
      </c>
      <c r="N10561" s="43"/>
    </row>
    <row r="10562" spans="1:14" x14ac:dyDescent="0.3">
      <c r="A10562" s="10" t="s">
        <v>9</v>
      </c>
      <c r="B10562" s="10" t="s">
        <v>312</v>
      </c>
      <c r="C10562" s="10" t="s">
        <v>4779</v>
      </c>
      <c r="D10562" s="10" t="s">
        <v>7256</v>
      </c>
      <c r="E10562" s="11" t="s">
        <v>7257</v>
      </c>
      <c r="F10562" s="10" t="s">
        <v>4739</v>
      </c>
      <c r="G10562" s="11" t="s">
        <v>4740</v>
      </c>
      <c r="H10562" s="42">
        <v>34872.207000000002</v>
      </c>
      <c r="I10562" s="42">
        <v>33.620166389351098</v>
      </c>
      <c r="J10562" s="42">
        <v>618.90028724056401</v>
      </c>
      <c r="K10562" s="42">
        <v>652.52045362991498</v>
      </c>
      <c r="N10562" s="43"/>
    </row>
    <row r="10563" spans="1:14" x14ac:dyDescent="0.3">
      <c r="A10563" s="10" t="s">
        <v>9</v>
      </c>
      <c r="B10563" s="10" t="s">
        <v>312</v>
      </c>
      <c r="C10563" s="10" t="s">
        <v>4779</v>
      </c>
      <c r="D10563" s="10" t="s">
        <v>7256</v>
      </c>
      <c r="E10563" s="11" t="s">
        <v>7257</v>
      </c>
      <c r="F10563" s="10" t="s">
        <v>5526</v>
      </c>
      <c r="G10563" s="11" t="s">
        <v>5527</v>
      </c>
      <c r="H10563" s="42">
        <v>69744.414099999995</v>
      </c>
      <c r="I10563" s="42">
        <v>67.240332778702196</v>
      </c>
      <c r="J10563" s="42">
        <v>1237.8005744811301</v>
      </c>
      <c r="K10563" s="42">
        <v>1305.04090725983</v>
      </c>
      <c r="N10563" s="43"/>
    </row>
    <row r="10564" spans="1:14" x14ac:dyDescent="0.3">
      <c r="A10564" s="10" t="s">
        <v>9</v>
      </c>
      <c r="B10564" s="10" t="s">
        <v>312</v>
      </c>
      <c r="C10564" s="10" t="s">
        <v>4779</v>
      </c>
      <c r="D10564" s="10" t="s">
        <v>7256</v>
      </c>
      <c r="E10564" s="11" t="s">
        <v>7257</v>
      </c>
      <c r="F10564" s="10" t="s">
        <v>4788</v>
      </c>
      <c r="G10564" s="11" t="s">
        <v>4789</v>
      </c>
      <c r="H10564" s="42">
        <v>0</v>
      </c>
      <c r="I10564" s="42">
        <v>0</v>
      </c>
      <c r="J10564" s="42">
        <v>0</v>
      </c>
      <c r="K10564" s="42">
        <v>0</v>
      </c>
      <c r="N10564" s="43"/>
    </row>
    <row r="10565" spans="1:14" x14ac:dyDescent="0.3">
      <c r="A10565" s="10" t="s">
        <v>9</v>
      </c>
      <c r="B10565" s="10" t="s">
        <v>312</v>
      </c>
      <c r="C10565" s="10" t="s">
        <v>4779</v>
      </c>
      <c r="D10565" s="10" t="s">
        <v>7256</v>
      </c>
      <c r="E10565" s="11" t="s">
        <v>7257</v>
      </c>
      <c r="F10565" s="10" t="s">
        <v>4741</v>
      </c>
      <c r="G10565" s="11" t="s">
        <v>4742</v>
      </c>
      <c r="H10565" s="42">
        <v>10175.1765</v>
      </c>
      <c r="I10565" s="42">
        <v>9.8098502495840307</v>
      </c>
      <c r="J10565" s="42">
        <v>180.585636220335</v>
      </c>
      <c r="K10565" s="42">
        <v>190.39548646991901</v>
      </c>
      <c r="N10565" s="43"/>
    </row>
    <row r="10566" spans="1:14" x14ac:dyDescent="0.3">
      <c r="A10566" s="10" t="s">
        <v>9</v>
      </c>
      <c r="B10566" s="10" t="s">
        <v>312</v>
      </c>
      <c r="C10566" s="10" t="s">
        <v>11</v>
      </c>
      <c r="D10566" s="10" t="s">
        <v>73</v>
      </c>
      <c r="E10566" s="11" t="s">
        <v>441</v>
      </c>
      <c r="F10566" s="10" t="s">
        <v>13</v>
      </c>
      <c r="G10566" s="11" t="s">
        <v>415</v>
      </c>
      <c r="H10566" s="42">
        <v>0</v>
      </c>
      <c r="I10566" s="42">
        <v>0</v>
      </c>
      <c r="J10566" s="42">
        <v>0</v>
      </c>
      <c r="K10566" s="42">
        <v>0</v>
      </c>
      <c r="N10566" s="43"/>
    </row>
    <row r="10567" spans="1:14" x14ac:dyDescent="0.3">
      <c r="A10567" s="10" t="s">
        <v>9</v>
      </c>
      <c r="B10567" s="10" t="s">
        <v>312</v>
      </c>
      <c r="C10567" s="10" t="s">
        <v>11</v>
      </c>
      <c r="D10567" s="10" t="s">
        <v>73</v>
      </c>
      <c r="E10567" s="11" t="s">
        <v>441</v>
      </c>
      <c r="F10567" s="10" t="s">
        <v>15</v>
      </c>
      <c r="G10567" s="11" t="s">
        <v>418</v>
      </c>
      <c r="H10567" s="42">
        <v>202439.2267</v>
      </c>
      <c r="I10567" s="42">
        <v>121.215645401041</v>
      </c>
      <c r="J10567" s="42">
        <v>0</v>
      </c>
      <c r="K10567" s="42">
        <v>121.215645401041</v>
      </c>
      <c r="N10567" s="43"/>
    </row>
    <row r="10568" spans="1:14" x14ac:dyDescent="0.3">
      <c r="A10568" s="10" t="s">
        <v>9</v>
      </c>
      <c r="B10568" s="10" t="s">
        <v>312</v>
      </c>
      <c r="C10568" s="10" t="s">
        <v>11</v>
      </c>
      <c r="D10568" s="10" t="s">
        <v>73</v>
      </c>
      <c r="E10568" s="11" t="s">
        <v>441</v>
      </c>
      <c r="F10568" s="10" t="s">
        <v>16</v>
      </c>
      <c r="G10568" s="11" t="s">
        <v>426</v>
      </c>
      <c r="H10568" s="42">
        <v>20119.588100000001</v>
      </c>
      <c r="I10568" s="42">
        <v>12.047116070008499</v>
      </c>
      <c r="J10568" s="42">
        <v>0</v>
      </c>
      <c r="K10568" s="42">
        <v>12.047116070008499</v>
      </c>
      <c r="N10568" s="43"/>
    </row>
    <row r="10569" spans="1:14" x14ac:dyDescent="0.3">
      <c r="A10569" s="10" t="s">
        <v>9</v>
      </c>
      <c r="B10569" s="10" t="s">
        <v>312</v>
      </c>
      <c r="C10569" s="10" t="s">
        <v>11</v>
      </c>
      <c r="D10569" s="10" t="s">
        <v>73</v>
      </c>
      <c r="E10569" s="11" t="s">
        <v>441</v>
      </c>
      <c r="F10569" s="10" t="s">
        <v>17</v>
      </c>
      <c r="G10569" s="11" t="s">
        <v>4798</v>
      </c>
      <c r="H10569" s="42">
        <v>0</v>
      </c>
      <c r="I10569" s="42">
        <v>0</v>
      </c>
      <c r="J10569" s="42">
        <v>0</v>
      </c>
      <c r="K10569" s="42">
        <v>0</v>
      </c>
      <c r="N10569" s="43"/>
    </row>
    <row r="10570" spans="1:14" x14ac:dyDescent="0.3">
      <c r="A10570" s="10" t="s">
        <v>9</v>
      </c>
      <c r="B10570" s="10" t="s">
        <v>312</v>
      </c>
      <c r="C10570" s="10" t="s">
        <v>11</v>
      </c>
      <c r="D10570" s="10" t="s">
        <v>73</v>
      </c>
      <c r="E10570" s="11" t="s">
        <v>441</v>
      </c>
      <c r="F10570" s="10" t="s">
        <v>18</v>
      </c>
      <c r="G10570" s="11" t="s">
        <v>4799</v>
      </c>
      <c r="H10570" s="42">
        <v>445004.59820000001</v>
      </c>
      <c r="I10570" s="42">
        <v>266.45784251473901</v>
      </c>
      <c r="J10570" s="42">
        <v>0</v>
      </c>
      <c r="K10570" s="42">
        <v>266.45784251473901</v>
      </c>
      <c r="N10570" s="43"/>
    </row>
    <row r="10571" spans="1:14" x14ac:dyDescent="0.3">
      <c r="A10571" s="10" t="s">
        <v>9</v>
      </c>
      <c r="B10571" s="10" t="s">
        <v>312</v>
      </c>
      <c r="C10571" s="10" t="s">
        <v>11</v>
      </c>
      <c r="D10571" s="10" t="s">
        <v>102</v>
      </c>
      <c r="E10571" s="11" t="s">
        <v>502</v>
      </c>
      <c r="F10571" s="10" t="s">
        <v>13</v>
      </c>
      <c r="G10571" s="11" t="s">
        <v>415</v>
      </c>
      <c r="H10571" s="42">
        <v>0</v>
      </c>
      <c r="I10571" s="42">
        <v>0</v>
      </c>
      <c r="J10571" s="42">
        <v>0</v>
      </c>
      <c r="K10571" s="42">
        <v>0</v>
      </c>
      <c r="N10571" s="43"/>
    </row>
    <row r="10572" spans="1:14" x14ac:dyDescent="0.3">
      <c r="A10572" s="10" t="s">
        <v>9</v>
      </c>
      <c r="B10572" s="10" t="s">
        <v>312</v>
      </c>
      <c r="C10572" s="10" t="s">
        <v>11</v>
      </c>
      <c r="D10572" s="10" t="s">
        <v>102</v>
      </c>
      <c r="E10572" s="11" t="s">
        <v>502</v>
      </c>
      <c r="F10572" s="10" t="s">
        <v>15</v>
      </c>
      <c r="G10572" s="11" t="s">
        <v>418</v>
      </c>
      <c r="H10572" s="42">
        <v>179148.0564</v>
      </c>
      <c r="I10572" s="42">
        <v>141.94437968359699</v>
      </c>
      <c r="J10572" s="42">
        <v>0</v>
      </c>
      <c r="K10572" s="42">
        <v>141.94437968359699</v>
      </c>
      <c r="N10572" s="43"/>
    </row>
    <row r="10573" spans="1:14" x14ac:dyDescent="0.3">
      <c r="A10573" s="10" t="s">
        <v>9</v>
      </c>
      <c r="B10573" s="10" t="s">
        <v>312</v>
      </c>
      <c r="C10573" s="10" t="s">
        <v>11</v>
      </c>
      <c r="D10573" s="10" t="s">
        <v>102</v>
      </c>
      <c r="E10573" s="11" t="s">
        <v>502</v>
      </c>
      <c r="F10573" s="10" t="s">
        <v>17</v>
      </c>
      <c r="G10573" s="11" t="s">
        <v>4798</v>
      </c>
      <c r="H10573" s="42">
        <v>0</v>
      </c>
      <c r="I10573" s="42">
        <v>0</v>
      </c>
      <c r="J10573" s="42">
        <v>0</v>
      </c>
      <c r="K10573" s="42">
        <v>0</v>
      </c>
      <c r="N10573" s="43"/>
    </row>
    <row r="10574" spans="1:14" x14ac:dyDescent="0.3">
      <c r="A10574" s="10" t="s">
        <v>9</v>
      </c>
      <c r="B10574" s="10" t="s">
        <v>312</v>
      </c>
      <c r="C10574" s="10" t="s">
        <v>11</v>
      </c>
      <c r="D10574" s="10" t="s">
        <v>102</v>
      </c>
      <c r="E10574" s="11" t="s">
        <v>502</v>
      </c>
      <c r="F10574" s="10" t="s">
        <v>18</v>
      </c>
      <c r="G10574" s="11" t="s">
        <v>4799</v>
      </c>
      <c r="H10574" s="42">
        <v>226535.60680000001</v>
      </c>
      <c r="I10574" s="42">
        <v>179.490957535387</v>
      </c>
      <c r="J10574" s="42">
        <v>0</v>
      </c>
      <c r="K10574" s="42">
        <v>179.490957535387</v>
      </c>
      <c r="N10574" s="43"/>
    </row>
    <row r="10575" spans="1:14" x14ac:dyDescent="0.3">
      <c r="A10575" s="10" t="s">
        <v>9</v>
      </c>
      <c r="B10575" s="10" t="s">
        <v>312</v>
      </c>
      <c r="C10575" s="10" t="s">
        <v>11</v>
      </c>
      <c r="D10575" s="10" t="s">
        <v>313</v>
      </c>
      <c r="E10575" s="11" t="s">
        <v>3060</v>
      </c>
      <c r="F10575" s="10" t="s">
        <v>13</v>
      </c>
      <c r="G10575" s="11" t="s">
        <v>415</v>
      </c>
      <c r="H10575" s="42">
        <v>0</v>
      </c>
      <c r="I10575" s="42">
        <v>0</v>
      </c>
      <c r="J10575" s="42">
        <v>0</v>
      </c>
      <c r="K10575" s="42">
        <v>0</v>
      </c>
      <c r="N10575" s="43"/>
    </row>
    <row r="10576" spans="1:14" x14ac:dyDescent="0.3">
      <c r="A10576" s="10" t="s">
        <v>9</v>
      </c>
      <c r="B10576" s="10" t="s">
        <v>312</v>
      </c>
      <c r="C10576" s="10" t="s">
        <v>11</v>
      </c>
      <c r="D10576" s="10" t="s">
        <v>313</v>
      </c>
      <c r="E10576" s="11" t="s">
        <v>3060</v>
      </c>
      <c r="F10576" s="10" t="s">
        <v>15</v>
      </c>
      <c r="G10576" s="11" t="s">
        <v>418</v>
      </c>
      <c r="H10576" s="42">
        <v>1881350.4449</v>
      </c>
      <c r="I10576" s="42">
        <v>1992.1202168530001</v>
      </c>
      <c r="J10576" s="42">
        <v>0</v>
      </c>
      <c r="K10576" s="42">
        <v>1992.1202168530001</v>
      </c>
      <c r="N10576" s="43"/>
    </row>
    <row r="10577" spans="1:14" x14ac:dyDescent="0.3">
      <c r="A10577" s="10" t="s">
        <v>9</v>
      </c>
      <c r="B10577" s="10" t="s">
        <v>312</v>
      </c>
      <c r="C10577" s="10" t="s">
        <v>11</v>
      </c>
      <c r="D10577" s="10" t="s">
        <v>313</v>
      </c>
      <c r="E10577" s="11" t="s">
        <v>3060</v>
      </c>
      <c r="F10577" s="10" t="s">
        <v>17</v>
      </c>
      <c r="G10577" s="11" t="s">
        <v>4798</v>
      </c>
      <c r="H10577" s="42">
        <v>0</v>
      </c>
      <c r="I10577" s="42">
        <v>0</v>
      </c>
      <c r="J10577" s="42">
        <v>0</v>
      </c>
      <c r="K10577" s="42">
        <v>0</v>
      </c>
      <c r="N10577" s="43"/>
    </row>
    <row r="10578" spans="1:14" x14ac:dyDescent="0.3">
      <c r="A10578" s="10" t="s">
        <v>9</v>
      </c>
      <c r="B10578" s="10" t="s">
        <v>312</v>
      </c>
      <c r="C10578" s="10" t="s">
        <v>11</v>
      </c>
      <c r="D10578" s="10" t="s">
        <v>313</v>
      </c>
      <c r="E10578" s="11" t="s">
        <v>3060</v>
      </c>
      <c r="F10578" s="10" t="s">
        <v>18</v>
      </c>
      <c r="G10578" s="11" t="s">
        <v>4799</v>
      </c>
      <c r="H10578" s="42">
        <v>2549273.9237000002</v>
      </c>
      <c r="I10578" s="42">
        <v>2699.36955984818</v>
      </c>
      <c r="J10578" s="42">
        <v>18011.034660093999</v>
      </c>
      <c r="K10578" s="42">
        <v>20710.4042199422</v>
      </c>
      <c r="N10578" s="43"/>
    </row>
    <row r="10579" spans="1:14" x14ac:dyDescent="0.3">
      <c r="A10579" s="10" t="s">
        <v>9</v>
      </c>
      <c r="B10579" s="10" t="s">
        <v>312</v>
      </c>
      <c r="C10579" s="10" t="s">
        <v>4800</v>
      </c>
      <c r="D10579" s="10" t="s">
        <v>7258</v>
      </c>
      <c r="E10579" s="11" t="s">
        <v>7259</v>
      </c>
      <c r="F10579" s="10" t="s">
        <v>416</v>
      </c>
      <c r="G10579" s="11" t="s">
        <v>417</v>
      </c>
      <c r="H10579" s="42">
        <v>59155.826000000001</v>
      </c>
      <c r="I10579" s="42">
        <v>203.01307176398399</v>
      </c>
      <c r="J10579" s="42">
        <v>1646.2629275949801</v>
      </c>
      <c r="K10579" s="42">
        <v>1849.27599935896</v>
      </c>
      <c r="N10579" s="43"/>
    </row>
    <row r="10580" spans="1:14" x14ac:dyDescent="0.3">
      <c r="A10580" s="10" t="s">
        <v>9</v>
      </c>
      <c r="B10580" s="10" t="s">
        <v>312</v>
      </c>
      <c r="C10580" s="10" t="s">
        <v>4800</v>
      </c>
      <c r="D10580" s="10" t="s">
        <v>7258</v>
      </c>
      <c r="E10580" s="11" t="s">
        <v>7259</v>
      </c>
      <c r="F10580" s="10" t="s">
        <v>15</v>
      </c>
      <c r="G10580" s="11" t="s">
        <v>418</v>
      </c>
      <c r="H10580" s="42">
        <v>44015.005400000002</v>
      </c>
      <c r="I10580" s="42">
        <v>151.05226392244501</v>
      </c>
      <c r="J10580" s="42">
        <v>0</v>
      </c>
      <c r="K10580" s="42">
        <v>151.05226392244501</v>
      </c>
      <c r="N10580" s="43"/>
    </row>
    <row r="10581" spans="1:14" x14ac:dyDescent="0.3">
      <c r="A10581" s="10" t="s">
        <v>9</v>
      </c>
      <c r="B10581" s="10" t="s">
        <v>312</v>
      </c>
      <c r="C10581" s="10" t="s">
        <v>4800</v>
      </c>
      <c r="D10581" s="10" t="s">
        <v>7258</v>
      </c>
      <c r="E10581" s="11" t="s">
        <v>7259</v>
      </c>
      <c r="F10581" s="10" t="s">
        <v>4802</v>
      </c>
      <c r="G10581" s="11" t="s">
        <v>4803</v>
      </c>
      <c r="H10581" s="42">
        <v>0</v>
      </c>
      <c r="I10581" s="42">
        <v>0</v>
      </c>
      <c r="J10581" s="42">
        <v>0</v>
      </c>
      <c r="K10581" s="42">
        <v>0</v>
      </c>
      <c r="N10581" s="43"/>
    </row>
    <row r="10582" spans="1:14" x14ac:dyDescent="0.3">
      <c r="A10582" s="10" t="s">
        <v>9</v>
      </c>
      <c r="B10582" s="10" t="s">
        <v>312</v>
      </c>
      <c r="C10582" s="10" t="s">
        <v>4800</v>
      </c>
      <c r="D10582" s="10" t="s">
        <v>7260</v>
      </c>
      <c r="E10582" s="11" t="s">
        <v>7261</v>
      </c>
      <c r="F10582" s="10" t="s">
        <v>13</v>
      </c>
      <c r="G10582" s="11" t="s">
        <v>415</v>
      </c>
      <c r="H10582" s="42">
        <v>0</v>
      </c>
      <c r="I10582" s="42">
        <v>0</v>
      </c>
      <c r="J10582" s="42">
        <v>0</v>
      </c>
      <c r="K10582" s="42">
        <v>0</v>
      </c>
      <c r="N10582" s="43"/>
    </row>
    <row r="10583" spans="1:14" x14ac:dyDescent="0.3">
      <c r="A10583" s="10" t="s">
        <v>9</v>
      </c>
      <c r="B10583" s="10" t="s">
        <v>312</v>
      </c>
      <c r="C10583" s="10" t="s">
        <v>4800</v>
      </c>
      <c r="D10583" s="10" t="s">
        <v>7260</v>
      </c>
      <c r="E10583" s="11" t="s">
        <v>7261</v>
      </c>
      <c r="F10583" s="10" t="s">
        <v>416</v>
      </c>
      <c r="G10583" s="11" t="s">
        <v>417</v>
      </c>
      <c r="H10583" s="42">
        <v>118759.49890000001</v>
      </c>
      <c r="I10583" s="42">
        <v>152.654836877626</v>
      </c>
      <c r="J10583" s="42">
        <v>1767.2846729135699</v>
      </c>
      <c r="K10583" s="42">
        <v>1919.9395097911899</v>
      </c>
      <c r="N10583" s="43"/>
    </row>
    <row r="10584" spans="1:14" x14ac:dyDescent="0.3">
      <c r="A10584" s="10" t="s">
        <v>9</v>
      </c>
      <c r="B10584" s="10" t="s">
        <v>312</v>
      </c>
      <c r="C10584" s="10" t="s">
        <v>4800</v>
      </c>
      <c r="D10584" s="10" t="s">
        <v>7260</v>
      </c>
      <c r="E10584" s="11" t="s">
        <v>7261</v>
      </c>
      <c r="F10584" s="10" t="s">
        <v>15</v>
      </c>
      <c r="G10584" s="11" t="s">
        <v>418</v>
      </c>
      <c r="H10584" s="42">
        <v>26872.5874</v>
      </c>
      <c r="I10584" s="42">
        <v>34.5423353518716</v>
      </c>
      <c r="J10584" s="42">
        <v>0</v>
      </c>
      <c r="K10584" s="42">
        <v>34.5423353518716</v>
      </c>
      <c r="N10584" s="43"/>
    </row>
    <row r="10585" spans="1:14" x14ac:dyDescent="0.3">
      <c r="A10585" s="10" t="s">
        <v>9</v>
      </c>
      <c r="B10585" s="10" t="s">
        <v>312</v>
      </c>
      <c r="C10585" s="10" t="s">
        <v>4806</v>
      </c>
      <c r="D10585" s="10" t="s">
        <v>7262</v>
      </c>
      <c r="E10585" s="11" t="s">
        <v>7263</v>
      </c>
      <c r="F10585" s="10" t="s">
        <v>4809</v>
      </c>
      <c r="G10585" s="11" t="s">
        <v>4810</v>
      </c>
      <c r="H10585" s="42">
        <v>146906.44959999999</v>
      </c>
      <c r="I10585" s="42">
        <v>141.06088863744799</v>
      </c>
      <c r="J10585" s="42">
        <v>451.86835409387101</v>
      </c>
      <c r="K10585" s="42">
        <v>592.92924273131905</v>
      </c>
      <c r="N10585" s="43"/>
    </row>
    <row r="10586" spans="1:14" x14ac:dyDescent="0.3">
      <c r="A10586" s="10" t="s">
        <v>9</v>
      </c>
      <c r="B10586" s="10" t="s">
        <v>314</v>
      </c>
      <c r="C10586" s="10" t="s">
        <v>4722</v>
      </c>
      <c r="D10586" s="10" t="s">
        <v>4723</v>
      </c>
      <c r="E10586" s="11" t="s">
        <v>7264</v>
      </c>
      <c r="F10586" s="10" t="s">
        <v>13</v>
      </c>
      <c r="G10586" s="11" t="s">
        <v>415</v>
      </c>
      <c r="H10586" s="42">
        <v>0</v>
      </c>
      <c r="I10586" s="42">
        <v>0</v>
      </c>
      <c r="J10586" s="42">
        <v>0</v>
      </c>
      <c r="K10586" s="42">
        <v>0</v>
      </c>
      <c r="N10586" s="43"/>
    </row>
    <row r="10587" spans="1:14" x14ac:dyDescent="0.3">
      <c r="A10587" s="10" t="s">
        <v>9</v>
      </c>
      <c r="B10587" s="10" t="s">
        <v>314</v>
      </c>
      <c r="C10587" s="10" t="s">
        <v>4722</v>
      </c>
      <c r="D10587" s="10" t="s">
        <v>4723</v>
      </c>
      <c r="E10587" s="11" t="s">
        <v>7264</v>
      </c>
      <c r="F10587" s="10" t="s">
        <v>416</v>
      </c>
      <c r="G10587" s="11" t="s">
        <v>417</v>
      </c>
      <c r="H10587" s="42">
        <v>14587066.2031</v>
      </c>
      <c r="I10587" s="42">
        <v>15240.1334105158</v>
      </c>
      <c r="J10587" s="42">
        <v>374337.76094877598</v>
      </c>
      <c r="K10587" s="42">
        <v>389577.89435929101</v>
      </c>
      <c r="N10587" s="43"/>
    </row>
    <row r="10588" spans="1:14" x14ac:dyDescent="0.3">
      <c r="A10588" s="10" t="s">
        <v>9</v>
      </c>
      <c r="B10588" s="10" t="s">
        <v>314</v>
      </c>
      <c r="C10588" s="10" t="s">
        <v>4722</v>
      </c>
      <c r="D10588" s="10" t="s">
        <v>4723</v>
      </c>
      <c r="E10588" s="11" t="s">
        <v>7264</v>
      </c>
      <c r="F10588" s="10" t="s">
        <v>4912</v>
      </c>
      <c r="G10588" s="11" t="s">
        <v>4913</v>
      </c>
      <c r="H10588" s="42">
        <v>151378.25380000001</v>
      </c>
      <c r="I10588" s="42">
        <v>158.15550238336101</v>
      </c>
      <c r="J10588" s="42">
        <v>3884.7151169336398</v>
      </c>
      <c r="K10588" s="42">
        <v>4042.8706193170001</v>
      </c>
      <c r="N10588" s="43"/>
    </row>
    <row r="10589" spans="1:14" x14ac:dyDescent="0.3">
      <c r="A10589" s="10" t="s">
        <v>9</v>
      </c>
      <c r="B10589" s="10" t="s">
        <v>314</v>
      </c>
      <c r="C10589" s="10" t="s">
        <v>4722</v>
      </c>
      <c r="D10589" s="10" t="s">
        <v>4723</v>
      </c>
      <c r="E10589" s="11" t="s">
        <v>7264</v>
      </c>
      <c r="F10589" s="10" t="s">
        <v>4725</v>
      </c>
      <c r="G10589" s="11" t="s">
        <v>4726</v>
      </c>
      <c r="H10589" s="42">
        <v>370393.59980000003</v>
      </c>
      <c r="I10589" s="42">
        <v>386.97622923588301</v>
      </c>
      <c r="J10589" s="42">
        <v>9505.1540095184791</v>
      </c>
      <c r="K10589" s="42">
        <v>9892.1302387543601</v>
      </c>
      <c r="N10589" s="43"/>
    </row>
    <row r="10590" spans="1:14" x14ac:dyDescent="0.3">
      <c r="A10590" s="10" t="s">
        <v>9</v>
      </c>
      <c r="B10590" s="10" t="s">
        <v>314</v>
      </c>
      <c r="C10590" s="10" t="s">
        <v>4722</v>
      </c>
      <c r="D10590" s="10" t="s">
        <v>4723</v>
      </c>
      <c r="E10590" s="11" t="s">
        <v>7264</v>
      </c>
      <c r="F10590" s="10" t="s">
        <v>244</v>
      </c>
      <c r="G10590" s="11" t="s">
        <v>656</v>
      </c>
      <c r="H10590" s="42">
        <v>1153051.3799999999</v>
      </c>
      <c r="I10590" s="42">
        <v>1204.6738266647501</v>
      </c>
      <c r="J10590" s="42">
        <v>0</v>
      </c>
      <c r="K10590" s="42">
        <v>1204.6738266647501</v>
      </c>
      <c r="N10590" s="43"/>
    </row>
    <row r="10591" spans="1:14" x14ac:dyDescent="0.3">
      <c r="A10591" s="10" t="s">
        <v>9</v>
      </c>
      <c r="B10591" s="10" t="s">
        <v>314</v>
      </c>
      <c r="C10591" s="10" t="s">
        <v>4722</v>
      </c>
      <c r="D10591" s="10" t="s">
        <v>4723</v>
      </c>
      <c r="E10591" s="11" t="s">
        <v>7264</v>
      </c>
      <c r="F10591" s="10" t="s">
        <v>4729</v>
      </c>
      <c r="G10591" s="11" t="s">
        <v>4730</v>
      </c>
      <c r="H10591" s="42">
        <v>0</v>
      </c>
      <c r="I10591" s="42">
        <v>0</v>
      </c>
      <c r="J10591" s="42">
        <v>0</v>
      </c>
      <c r="K10591" s="42">
        <v>0</v>
      </c>
      <c r="N10591" s="43"/>
    </row>
    <row r="10592" spans="1:14" x14ac:dyDescent="0.3">
      <c r="A10592" s="10" t="s">
        <v>9</v>
      </c>
      <c r="B10592" s="10" t="s">
        <v>314</v>
      </c>
      <c r="C10592" s="10" t="s">
        <v>4722</v>
      </c>
      <c r="D10592" s="10" t="s">
        <v>4723</v>
      </c>
      <c r="E10592" s="11" t="s">
        <v>7264</v>
      </c>
      <c r="F10592" s="10" t="s">
        <v>4731</v>
      </c>
      <c r="G10592" s="11" t="s">
        <v>4732</v>
      </c>
      <c r="H10592" s="42">
        <v>0</v>
      </c>
      <c r="I10592" s="42">
        <v>0</v>
      </c>
      <c r="J10592" s="42">
        <v>0</v>
      </c>
      <c r="K10592" s="42">
        <v>0</v>
      </c>
      <c r="N10592" s="43"/>
    </row>
    <row r="10593" spans="1:14" x14ac:dyDescent="0.3">
      <c r="A10593" s="10" t="s">
        <v>9</v>
      </c>
      <c r="B10593" s="10" t="s">
        <v>314</v>
      </c>
      <c r="C10593" s="10" t="s">
        <v>4722</v>
      </c>
      <c r="D10593" s="10" t="s">
        <v>4723</v>
      </c>
      <c r="E10593" s="11" t="s">
        <v>7264</v>
      </c>
      <c r="F10593" s="10" t="s">
        <v>4733</v>
      </c>
      <c r="G10593" s="11" t="s">
        <v>4734</v>
      </c>
      <c r="H10593" s="42">
        <v>251223.4853</v>
      </c>
      <c r="I10593" s="42">
        <v>262.47083374259898</v>
      </c>
      <c r="J10593" s="42">
        <v>6446.9740238473196</v>
      </c>
      <c r="K10593" s="42">
        <v>6709.4448575899196</v>
      </c>
      <c r="N10593" s="43"/>
    </row>
    <row r="10594" spans="1:14" x14ac:dyDescent="0.3">
      <c r="A10594" s="10" t="s">
        <v>9</v>
      </c>
      <c r="B10594" s="10" t="s">
        <v>314</v>
      </c>
      <c r="C10594" s="10" t="s">
        <v>4722</v>
      </c>
      <c r="D10594" s="10" t="s">
        <v>4723</v>
      </c>
      <c r="E10594" s="11" t="s">
        <v>7264</v>
      </c>
      <c r="F10594" s="10" t="s">
        <v>4735</v>
      </c>
      <c r="G10594" s="11" t="s">
        <v>4736</v>
      </c>
      <c r="H10594" s="42">
        <v>463797.20329999999</v>
      </c>
      <c r="I10594" s="42">
        <v>484.56153921710597</v>
      </c>
      <c r="J10594" s="42">
        <v>11902.105890179701</v>
      </c>
      <c r="K10594" s="42">
        <v>12386.667429396801</v>
      </c>
      <c r="N10594" s="43"/>
    </row>
    <row r="10595" spans="1:14" x14ac:dyDescent="0.3">
      <c r="A10595" s="10" t="s">
        <v>9</v>
      </c>
      <c r="B10595" s="10" t="s">
        <v>314</v>
      </c>
      <c r="C10595" s="10" t="s">
        <v>4722</v>
      </c>
      <c r="D10595" s="10" t="s">
        <v>4723</v>
      </c>
      <c r="E10595" s="11" t="s">
        <v>7264</v>
      </c>
      <c r="F10595" s="10" t="s">
        <v>5428</v>
      </c>
      <c r="G10595" s="11" t="s">
        <v>5429</v>
      </c>
      <c r="H10595" s="42">
        <v>153192.10079999999</v>
      </c>
      <c r="I10595" s="42">
        <v>146.20466773288501</v>
      </c>
      <c r="J10595" s="42">
        <v>303.91070755076299</v>
      </c>
      <c r="K10595" s="42">
        <v>450.11537528364801</v>
      </c>
      <c r="N10595" s="43"/>
    </row>
    <row r="10596" spans="1:14" x14ac:dyDescent="0.3">
      <c r="A10596" s="10" t="s">
        <v>9</v>
      </c>
      <c r="B10596" s="10" t="s">
        <v>314</v>
      </c>
      <c r="C10596" s="10" t="s">
        <v>4722</v>
      </c>
      <c r="D10596" s="10" t="s">
        <v>4723</v>
      </c>
      <c r="E10596" s="11" t="s">
        <v>7264</v>
      </c>
      <c r="F10596" s="10" t="s">
        <v>4739</v>
      </c>
      <c r="G10596" s="11" t="s">
        <v>4740</v>
      </c>
      <c r="H10596" s="42">
        <v>351068.71620000002</v>
      </c>
      <c r="I10596" s="42">
        <v>366.78616510183701</v>
      </c>
      <c r="J10596" s="42">
        <v>9009.2329307609907</v>
      </c>
      <c r="K10596" s="42">
        <v>9376.01909586283</v>
      </c>
      <c r="N10596" s="43"/>
    </row>
    <row r="10597" spans="1:14" x14ac:dyDescent="0.3">
      <c r="A10597" s="10" t="s">
        <v>9</v>
      </c>
      <c r="B10597" s="10" t="s">
        <v>314</v>
      </c>
      <c r="C10597" s="10" t="s">
        <v>4722</v>
      </c>
      <c r="D10597" s="10" t="s">
        <v>4723</v>
      </c>
      <c r="E10597" s="11" t="s">
        <v>7264</v>
      </c>
      <c r="F10597" s="10" t="s">
        <v>4869</v>
      </c>
      <c r="G10597" s="11" t="s">
        <v>4870</v>
      </c>
      <c r="H10597" s="42">
        <v>167482.32329999999</v>
      </c>
      <c r="I10597" s="42">
        <v>174.98055582839899</v>
      </c>
      <c r="J10597" s="42">
        <v>0</v>
      </c>
      <c r="K10597" s="42">
        <v>174.98055582839899</v>
      </c>
      <c r="N10597" s="43"/>
    </row>
    <row r="10598" spans="1:14" x14ac:dyDescent="0.3">
      <c r="A10598" s="10" t="s">
        <v>9</v>
      </c>
      <c r="B10598" s="10" t="s">
        <v>314</v>
      </c>
      <c r="C10598" s="10" t="s">
        <v>4722</v>
      </c>
      <c r="D10598" s="10" t="s">
        <v>4723</v>
      </c>
      <c r="E10598" s="11" t="s">
        <v>7264</v>
      </c>
      <c r="F10598" s="10" t="s">
        <v>4871</v>
      </c>
      <c r="G10598" s="11" t="s">
        <v>4872</v>
      </c>
      <c r="H10598" s="42">
        <v>67637.092000000004</v>
      </c>
      <c r="I10598" s="42">
        <v>70.665224469161302</v>
      </c>
      <c r="J10598" s="42">
        <v>0</v>
      </c>
      <c r="K10598" s="42">
        <v>70.665224469161302</v>
      </c>
      <c r="N10598" s="43"/>
    </row>
    <row r="10599" spans="1:14" x14ac:dyDescent="0.3">
      <c r="A10599" s="10" t="s">
        <v>9</v>
      </c>
      <c r="B10599" s="10" t="s">
        <v>314</v>
      </c>
      <c r="C10599" s="10" t="s">
        <v>4722</v>
      </c>
      <c r="D10599" s="10" t="s">
        <v>4723</v>
      </c>
      <c r="E10599" s="11" t="s">
        <v>7264</v>
      </c>
      <c r="F10599" s="10" t="s">
        <v>4741</v>
      </c>
      <c r="G10599" s="11" t="s">
        <v>4742</v>
      </c>
      <c r="H10599" s="42">
        <v>605513.01529999997</v>
      </c>
      <c r="I10599" s="42">
        <v>632.62200953344404</v>
      </c>
      <c r="J10599" s="42">
        <v>15538.860467734599</v>
      </c>
      <c r="K10599" s="42">
        <v>16171.482477268</v>
      </c>
      <c r="N10599" s="43"/>
    </row>
    <row r="10600" spans="1:14" x14ac:dyDescent="0.3">
      <c r="A10600" s="10" t="s">
        <v>9</v>
      </c>
      <c r="B10600" s="10" t="s">
        <v>314</v>
      </c>
      <c r="C10600" s="10" t="s">
        <v>4722</v>
      </c>
      <c r="D10600" s="10" t="s">
        <v>4723</v>
      </c>
      <c r="E10600" s="11" t="s">
        <v>7264</v>
      </c>
      <c r="F10600" s="10" t="s">
        <v>4861</v>
      </c>
      <c r="G10600" s="11" t="s">
        <v>4862</v>
      </c>
      <c r="H10600" s="42">
        <v>0</v>
      </c>
      <c r="I10600" s="42">
        <v>0</v>
      </c>
      <c r="J10600" s="42">
        <v>0</v>
      </c>
      <c r="K10600" s="42">
        <v>0</v>
      </c>
      <c r="N10600" s="43"/>
    </row>
    <row r="10601" spans="1:14" x14ac:dyDescent="0.3">
      <c r="A10601" s="10" t="s">
        <v>9</v>
      </c>
      <c r="B10601" s="10" t="s">
        <v>314</v>
      </c>
      <c r="C10601" s="10" t="s">
        <v>4743</v>
      </c>
      <c r="D10601" s="10" t="s">
        <v>4744</v>
      </c>
      <c r="E10601" s="11" t="s">
        <v>6409</v>
      </c>
      <c r="F10601" s="10" t="s">
        <v>416</v>
      </c>
      <c r="G10601" s="11" t="s">
        <v>417</v>
      </c>
      <c r="H10601" s="42">
        <v>68815.9902</v>
      </c>
      <c r="I10601" s="42">
        <v>17.111863078129101</v>
      </c>
      <c r="J10601" s="42">
        <v>0</v>
      </c>
      <c r="K10601" s="42">
        <v>17.111863078129101</v>
      </c>
      <c r="N10601" s="43"/>
    </row>
    <row r="10602" spans="1:14" x14ac:dyDescent="0.3">
      <c r="A10602" s="10" t="s">
        <v>9</v>
      </c>
      <c r="B10602" s="10" t="s">
        <v>314</v>
      </c>
      <c r="C10602" s="10" t="s">
        <v>4743</v>
      </c>
      <c r="D10602" s="10" t="s">
        <v>4744</v>
      </c>
      <c r="E10602" s="11" t="s">
        <v>6409</v>
      </c>
      <c r="F10602" s="10" t="s">
        <v>4746</v>
      </c>
      <c r="G10602" s="11" t="s">
        <v>4747</v>
      </c>
      <c r="H10602" s="42">
        <v>7864.6845999999996</v>
      </c>
      <c r="I10602" s="42">
        <v>1.95564149464332</v>
      </c>
      <c r="J10602" s="42">
        <v>0</v>
      </c>
      <c r="K10602" s="42">
        <v>1.95564149464332</v>
      </c>
      <c r="N10602" s="43"/>
    </row>
    <row r="10603" spans="1:14" x14ac:dyDescent="0.3">
      <c r="A10603" s="10" t="s">
        <v>9</v>
      </c>
      <c r="B10603" s="10" t="s">
        <v>314</v>
      </c>
      <c r="C10603" s="10" t="s">
        <v>4743</v>
      </c>
      <c r="D10603" s="10" t="s">
        <v>4744</v>
      </c>
      <c r="E10603" s="11" t="s">
        <v>6409</v>
      </c>
      <c r="F10603" s="10" t="s">
        <v>4748</v>
      </c>
      <c r="G10603" s="11" t="s">
        <v>4749</v>
      </c>
      <c r="H10603" s="42">
        <v>228567.39600000001</v>
      </c>
      <c r="I10603" s="42">
        <v>56.835830938071602</v>
      </c>
      <c r="J10603" s="42">
        <v>0</v>
      </c>
      <c r="K10603" s="42">
        <v>56.835830938071602</v>
      </c>
      <c r="N10603" s="43"/>
    </row>
    <row r="10604" spans="1:14" x14ac:dyDescent="0.3">
      <c r="A10604" s="10" t="s">
        <v>9</v>
      </c>
      <c r="B10604" s="10" t="s">
        <v>314</v>
      </c>
      <c r="C10604" s="10" t="s">
        <v>4743</v>
      </c>
      <c r="D10604" s="10" t="s">
        <v>4744</v>
      </c>
      <c r="E10604" s="11" t="s">
        <v>6409</v>
      </c>
      <c r="F10604" s="10" t="s">
        <v>4760</v>
      </c>
      <c r="G10604" s="11" t="s">
        <v>4761</v>
      </c>
      <c r="H10604" s="42">
        <v>114529.4694</v>
      </c>
      <c r="I10604" s="42">
        <v>28.479029265743399</v>
      </c>
      <c r="J10604" s="42">
        <v>0</v>
      </c>
      <c r="K10604" s="42">
        <v>28.479029265743399</v>
      </c>
      <c r="N10604" s="43"/>
    </row>
    <row r="10605" spans="1:14" x14ac:dyDescent="0.3">
      <c r="A10605" s="10" t="s">
        <v>9</v>
      </c>
      <c r="B10605" s="10" t="s">
        <v>314</v>
      </c>
      <c r="C10605" s="10" t="s">
        <v>4743</v>
      </c>
      <c r="D10605" s="10" t="s">
        <v>4750</v>
      </c>
      <c r="E10605" s="11" t="s">
        <v>7265</v>
      </c>
      <c r="F10605" s="10" t="s">
        <v>13</v>
      </c>
      <c r="G10605" s="11" t="s">
        <v>415</v>
      </c>
      <c r="H10605" s="42">
        <v>0</v>
      </c>
      <c r="I10605" s="42">
        <v>0</v>
      </c>
      <c r="J10605" s="42">
        <v>0</v>
      </c>
      <c r="K10605" s="42">
        <v>0</v>
      </c>
      <c r="N10605" s="43"/>
    </row>
    <row r="10606" spans="1:14" x14ac:dyDescent="0.3">
      <c r="A10606" s="10" t="s">
        <v>9</v>
      </c>
      <c r="B10606" s="10" t="s">
        <v>314</v>
      </c>
      <c r="C10606" s="10" t="s">
        <v>4743</v>
      </c>
      <c r="D10606" s="10" t="s">
        <v>4750</v>
      </c>
      <c r="E10606" s="11" t="s">
        <v>7265</v>
      </c>
      <c r="F10606" s="10" t="s">
        <v>416</v>
      </c>
      <c r="G10606" s="11" t="s">
        <v>417</v>
      </c>
      <c r="H10606" s="42">
        <v>100619.6015</v>
      </c>
      <c r="I10606" s="42">
        <v>173.99060052471299</v>
      </c>
      <c r="J10606" s="42">
        <v>9789.4697717960698</v>
      </c>
      <c r="K10606" s="42">
        <v>9963.4603723207892</v>
      </c>
      <c r="N10606" s="43"/>
    </row>
    <row r="10607" spans="1:14" x14ac:dyDescent="0.3">
      <c r="A10607" s="10" t="s">
        <v>9</v>
      </c>
      <c r="B10607" s="10" t="s">
        <v>314</v>
      </c>
      <c r="C10607" s="10" t="s">
        <v>4743</v>
      </c>
      <c r="D10607" s="10" t="s">
        <v>4750</v>
      </c>
      <c r="E10607" s="11" t="s">
        <v>7265</v>
      </c>
      <c r="F10607" s="10" t="s">
        <v>4746</v>
      </c>
      <c r="G10607" s="11" t="s">
        <v>4747</v>
      </c>
      <c r="H10607" s="42">
        <v>60371.760900000001</v>
      </c>
      <c r="I10607" s="42">
        <v>104.39436031482801</v>
      </c>
      <c r="J10607" s="42">
        <v>5873.6818630776397</v>
      </c>
      <c r="K10607" s="42">
        <v>5978.0762233924697</v>
      </c>
      <c r="N10607" s="43"/>
    </row>
    <row r="10608" spans="1:14" x14ac:dyDescent="0.3">
      <c r="A10608" s="10" t="s">
        <v>9</v>
      </c>
      <c r="B10608" s="10" t="s">
        <v>314</v>
      </c>
      <c r="C10608" s="10" t="s">
        <v>4743</v>
      </c>
      <c r="D10608" s="10" t="s">
        <v>4750</v>
      </c>
      <c r="E10608" s="11" t="s">
        <v>7265</v>
      </c>
      <c r="F10608" s="10" t="s">
        <v>4754</v>
      </c>
      <c r="G10608" s="11" t="s">
        <v>4755</v>
      </c>
      <c r="H10608" s="42">
        <v>5030.9799999999996</v>
      </c>
      <c r="I10608" s="42">
        <v>8.6995300262356707</v>
      </c>
      <c r="J10608" s="42">
        <v>489.47348858980399</v>
      </c>
      <c r="K10608" s="42">
        <v>498.17301861603897</v>
      </c>
      <c r="N10608" s="43"/>
    </row>
    <row r="10609" spans="1:14" x14ac:dyDescent="0.3">
      <c r="A10609" s="10" t="s">
        <v>9</v>
      </c>
      <c r="B10609" s="10" t="s">
        <v>314</v>
      </c>
      <c r="C10609" s="10" t="s">
        <v>4743</v>
      </c>
      <c r="D10609" s="10" t="s">
        <v>4752</v>
      </c>
      <c r="E10609" s="11" t="s">
        <v>6061</v>
      </c>
      <c r="F10609" s="10" t="s">
        <v>416</v>
      </c>
      <c r="G10609" s="11" t="s">
        <v>417</v>
      </c>
      <c r="H10609" s="42">
        <v>22594.4519</v>
      </c>
      <c r="I10609" s="42">
        <v>5.4417655395829101</v>
      </c>
      <c r="J10609" s="42">
        <v>0</v>
      </c>
      <c r="K10609" s="42">
        <v>5.4417655395829101</v>
      </c>
      <c r="N10609" s="43"/>
    </row>
    <row r="10610" spans="1:14" x14ac:dyDescent="0.3">
      <c r="A10610" s="10" t="s">
        <v>9</v>
      </c>
      <c r="B10610" s="10" t="s">
        <v>314</v>
      </c>
      <c r="C10610" s="10" t="s">
        <v>4743</v>
      </c>
      <c r="D10610" s="10" t="s">
        <v>4752</v>
      </c>
      <c r="E10610" s="11" t="s">
        <v>6061</v>
      </c>
      <c r="F10610" s="10" t="s">
        <v>4746</v>
      </c>
      <c r="G10610" s="11" t="s">
        <v>4747</v>
      </c>
      <c r="H10610" s="42">
        <v>0</v>
      </c>
      <c r="I10610" s="42">
        <v>0</v>
      </c>
      <c r="J10610" s="42">
        <v>0</v>
      </c>
      <c r="K10610" s="42">
        <v>0</v>
      </c>
      <c r="N10610" s="43"/>
    </row>
    <row r="10611" spans="1:14" x14ac:dyDescent="0.3">
      <c r="A10611" s="10" t="s">
        <v>9</v>
      </c>
      <c r="B10611" s="10" t="s">
        <v>314</v>
      </c>
      <c r="C10611" s="10" t="s">
        <v>4743</v>
      </c>
      <c r="D10611" s="10" t="s">
        <v>4752</v>
      </c>
      <c r="E10611" s="11" t="s">
        <v>6061</v>
      </c>
      <c r="F10611" s="10" t="s">
        <v>4748</v>
      </c>
      <c r="G10611" s="11" t="s">
        <v>4749</v>
      </c>
      <c r="H10611" s="42">
        <v>7122.1642000000002</v>
      </c>
      <c r="I10611" s="42">
        <v>1.71533913747722</v>
      </c>
      <c r="J10611" s="42">
        <v>0</v>
      </c>
      <c r="K10611" s="42">
        <v>1.71533913747722</v>
      </c>
      <c r="N10611" s="43"/>
    </row>
    <row r="10612" spans="1:14" x14ac:dyDescent="0.3">
      <c r="A10612" s="10" t="s">
        <v>9</v>
      </c>
      <c r="B10612" s="10" t="s">
        <v>314</v>
      </c>
      <c r="C10612" s="10" t="s">
        <v>4743</v>
      </c>
      <c r="D10612" s="10" t="s">
        <v>4756</v>
      </c>
      <c r="E10612" s="11" t="s">
        <v>7266</v>
      </c>
      <c r="F10612" s="10" t="s">
        <v>13</v>
      </c>
      <c r="G10612" s="11" t="s">
        <v>415</v>
      </c>
      <c r="H10612" s="42">
        <v>0</v>
      </c>
      <c r="I10612" s="42">
        <v>0</v>
      </c>
      <c r="J10612" s="42">
        <v>0</v>
      </c>
      <c r="K10612" s="42">
        <v>0</v>
      </c>
      <c r="N10612" s="43"/>
    </row>
    <row r="10613" spans="1:14" x14ac:dyDescent="0.3">
      <c r="A10613" s="10" t="s">
        <v>9</v>
      </c>
      <c r="B10613" s="10" t="s">
        <v>314</v>
      </c>
      <c r="C10613" s="10" t="s">
        <v>4743</v>
      </c>
      <c r="D10613" s="10" t="s">
        <v>4756</v>
      </c>
      <c r="E10613" s="11" t="s">
        <v>7266</v>
      </c>
      <c r="F10613" s="10" t="s">
        <v>416</v>
      </c>
      <c r="G10613" s="11" t="s">
        <v>417</v>
      </c>
      <c r="H10613" s="42">
        <v>21600.164400000001</v>
      </c>
      <c r="I10613" s="42">
        <v>45.105784034898697</v>
      </c>
      <c r="J10613" s="42">
        <v>94.912760165100494</v>
      </c>
      <c r="K10613" s="42">
        <v>140.01854419999901</v>
      </c>
      <c r="N10613" s="43"/>
    </row>
    <row r="10614" spans="1:14" x14ac:dyDescent="0.3">
      <c r="A10614" s="10" t="s">
        <v>9</v>
      </c>
      <c r="B10614" s="10" t="s">
        <v>314</v>
      </c>
      <c r="C10614" s="10" t="s">
        <v>4743</v>
      </c>
      <c r="D10614" s="10" t="s">
        <v>4756</v>
      </c>
      <c r="E10614" s="11" t="s">
        <v>7266</v>
      </c>
      <c r="F10614" s="10" t="s">
        <v>4746</v>
      </c>
      <c r="G10614" s="11" t="s">
        <v>4747</v>
      </c>
      <c r="H10614" s="42">
        <v>18211.903300000002</v>
      </c>
      <c r="I10614" s="42">
        <v>38.030366931385203</v>
      </c>
      <c r="J10614" s="42">
        <v>80.024484060771002</v>
      </c>
      <c r="K10614" s="42">
        <v>118.05485099215601</v>
      </c>
      <c r="N10614" s="43"/>
    </row>
    <row r="10615" spans="1:14" x14ac:dyDescent="0.3">
      <c r="A10615" s="10" t="s">
        <v>9</v>
      </c>
      <c r="B10615" s="10" t="s">
        <v>314</v>
      </c>
      <c r="C10615" s="10" t="s">
        <v>4743</v>
      </c>
      <c r="D10615" s="10" t="s">
        <v>4756</v>
      </c>
      <c r="E10615" s="11" t="s">
        <v>7266</v>
      </c>
      <c r="F10615" s="10" t="s">
        <v>4754</v>
      </c>
      <c r="G10615" s="11" t="s">
        <v>4755</v>
      </c>
      <c r="H10615" s="42">
        <v>3981.2067999999999</v>
      </c>
      <c r="I10615" s="42">
        <v>8.3136150966283893</v>
      </c>
      <c r="J10615" s="42">
        <v>17.493724422587199</v>
      </c>
      <c r="K10615" s="42">
        <v>25.807339519215599</v>
      </c>
      <c r="N10615" s="43"/>
    </row>
    <row r="10616" spans="1:14" x14ac:dyDescent="0.3">
      <c r="A10616" s="10" t="s">
        <v>9</v>
      </c>
      <c r="B10616" s="10" t="s">
        <v>314</v>
      </c>
      <c r="C10616" s="10" t="s">
        <v>4743</v>
      </c>
      <c r="D10616" s="10" t="s">
        <v>4758</v>
      </c>
      <c r="E10616" s="11" t="s">
        <v>7267</v>
      </c>
      <c r="F10616" s="10" t="s">
        <v>416</v>
      </c>
      <c r="G10616" s="11" t="s">
        <v>417</v>
      </c>
      <c r="H10616" s="42">
        <v>23593.5304</v>
      </c>
      <c r="I10616" s="42">
        <v>19.670710903578399</v>
      </c>
      <c r="J10616" s="42">
        <v>22.180817410851098</v>
      </c>
      <c r="K10616" s="42">
        <v>41.851528314429601</v>
      </c>
      <c r="N10616" s="43"/>
    </row>
    <row r="10617" spans="1:14" x14ac:dyDescent="0.3">
      <c r="A10617" s="10" t="s">
        <v>9</v>
      </c>
      <c r="B10617" s="10" t="s">
        <v>314</v>
      </c>
      <c r="C10617" s="10" t="s">
        <v>4743</v>
      </c>
      <c r="D10617" s="10" t="s">
        <v>4758</v>
      </c>
      <c r="E10617" s="11" t="s">
        <v>7267</v>
      </c>
      <c r="F10617" s="10" t="s">
        <v>4746</v>
      </c>
      <c r="G10617" s="11" t="s">
        <v>4747</v>
      </c>
      <c r="H10617" s="42">
        <v>5043.5446000000002</v>
      </c>
      <c r="I10617" s="42">
        <v>4.20497080909829</v>
      </c>
      <c r="J10617" s="42">
        <v>4.7415515479717998</v>
      </c>
      <c r="K10617" s="42">
        <v>8.9465223570700907</v>
      </c>
      <c r="N10617" s="43"/>
    </row>
    <row r="10618" spans="1:14" x14ac:dyDescent="0.3">
      <c r="A10618" s="10" t="s">
        <v>9</v>
      </c>
      <c r="B10618" s="10" t="s">
        <v>314</v>
      </c>
      <c r="C10618" s="10" t="s">
        <v>4743</v>
      </c>
      <c r="D10618" s="10" t="s">
        <v>4758</v>
      </c>
      <c r="E10618" s="11" t="s">
        <v>7267</v>
      </c>
      <c r="F10618" s="10" t="s">
        <v>4754</v>
      </c>
      <c r="G10618" s="11" t="s">
        <v>4755</v>
      </c>
      <c r="H10618" s="42">
        <v>7095.1558999999997</v>
      </c>
      <c r="I10618" s="42">
        <v>5.9154674094094597</v>
      </c>
      <c r="J10618" s="42">
        <v>6.6703182793501599</v>
      </c>
      <c r="K10618" s="42">
        <v>12.5857856887596</v>
      </c>
      <c r="N10618" s="43"/>
    </row>
    <row r="10619" spans="1:14" x14ac:dyDescent="0.3">
      <c r="A10619" s="10" t="s">
        <v>9</v>
      </c>
      <c r="B10619" s="10" t="s">
        <v>314</v>
      </c>
      <c r="C10619" s="10" t="s">
        <v>4743</v>
      </c>
      <c r="D10619" s="10" t="s">
        <v>4762</v>
      </c>
      <c r="E10619" s="11" t="s">
        <v>7268</v>
      </c>
      <c r="F10619" s="10" t="s">
        <v>13</v>
      </c>
      <c r="G10619" s="11" t="s">
        <v>415</v>
      </c>
      <c r="H10619" s="42">
        <v>0</v>
      </c>
      <c r="I10619" s="42">
        <v>0</v>
      </c>
      <c r="J10619" s="42">
        <v>0</v>
      </c>
      <c r="K10619" s="42">
        <v>0</v>
      </c>
      <c r="N10619" s="43"/>
    </row>
    <row r="10620" spans="1:14" x14ac:dyDescent="0.3">
      <c r="A10620" s="10" t="s">
        <v>9</v>
      </c>
      <c r="B10620" s="10" t="s">
        <v>314</v>
      </c>
      <c r="C10620" s="10" t="s">
        <v>4743</v>
      </c>
      <c r="D10620" s="10" t="s">
        <v>4762</v>
      </c>
      <c r="E10620" s="11" t="s">
        <v>7268</v>
      </c>
      <c r="F10620" s="10" t="s">
        <v>416</v>
      </c>
      <c r="G10620" s="11" t="s">
        <v>417</v>
      </c>
      <c r="H10620" s="42">
        <v>5656.2187000000004</v>
      </c>
      <c r="I10620" s="42">
        <v>7.9942645790486297</v>
      </c>
      <c r="J10620" s="42">
        <v>0</v>
      </c>
      <c r="K10620" s="42">
        <v>7.9942645790486297</v>
      </c>
      <c r="N10620" s="43"/>
    </row>
    <row r="10621" spans="1:14" x14ac:dyDescent="0.3">
      <c r="A10621" s="10" t="s">
        <v>9</v>
      </c>
      <c r="B10621" s="10" t="s">
        <v>314</v>
      </c>
      <c r="C10621" s="10" t="s">
        <v>4743</v>
      </c>
      <c r="D10621" s="10" t="s">
        <v>4762</v>
      </c>
      <c r="E10621" s="11" t="s">
        <v>7268</v>
      </c>
      <c r="F10621" s="10" t="s">
        <v>4746</v>
      </c>
      <c r="G10621" s="11" t="s">
        <v>4747</v>
      </c>
      <c r="H10621" s="42">
        <v>0</v>
      </c>
      <c r="I10621" s="42">
        <v>0</v>
      </c>
      <c r="J10621" s="42">
        <v>0</v>
      </c>
      <c r="K10621" s="42">
        <v>0</v>
      </c>
      <c r="N10621" s="43"/>
    </row>
    <row r="10622" spans="1:14" x14ac:dyDescent="0.3">
      <c r="A10622" s="10" t="s">
        <v>9</v>
      </c>
      <c r="B10622" s="10" t="s">
        <v>314</v>
      </c>
      <c r="C10622" s="10" t="s">
        <v>4743</v>
      </c>
      <c r="D10622" s="10" t="s">
        <v>4762</v>
      </c>
      <c r="E10622" s="11" t="s">
        <v>7268</v>
      </c>
      <c r="F10622" s="10" t="s">
        <v>4748</v>
      </c>
      <c r="G10622" s="11" t="s">
        <v>4749</v>
      </c>
      <c r="H10622" s="42">
        <v>4671.8031000000001</v>
      </c>
      <c r="I10622" s="42">
        <v>6.6029323956743804</v>
      </c>
      <c r="J10622" s="42">
        <v>0</v>
      </c>
      <c r="K10622" s="42">
        <v>6.6029323956743804</v>
      </c>
      <c r="N10622" s="43"/>
    </row>
    <row r="10623" spans="1:14" x14ac:dyDescent="0.3">
      <c r="A10623" s="10" t="s">
        <v>9</v>
      </c>
      <c r="B10623" s="10" t="s">
        <v>314</v>
      </c>
      <c r="C10623" s="10" t="s">
        <v>4743</v>
      </c>
      <c r="D10623" s="10" t="s">
        <v>4766</v>
      </c>
      <c r="E10623" s="11" t="s">
        <v>4921</v>
      </c>
      <c r="F10623" s="10" t="s">
        <v>13</v>
      </c>
      <c r="G10623" s="11" t="s">
        <v>415</v>
      </c>
      <c r="H10623" s="42">
        <v>0</v>
      </c>
      <c r="I10623" s="42">
        <v>0</v>
      </c>
      <c r="J10623" s="42">
        <v>0</v>
      </c>
      <c r="K10623" s="42">
        <v>0</v>
      </c>
      <c r="N10623" s="43"/>
    </row>
    <row r="10624" spans="1:14" x14ac:dyDescent="0.3">
      <c r="A10624" s="10" t="s">
        <v>9</v>
      </c>
      <c r="B10624" s="10" t="s">
        <v>314</v>
      </c>
      <c r="C10624" s="10" t="s">
        <v>4743</v>
      </c>
      <c r="D10624" s="10" t="s">
        <v>4766</v>
      </c>
      <c r="E10624" s="11" t="s">
        <v>4921</v>
      </c>
      <c r="F10624" s="10" t="s">
        <v>416</v>
      </c>
      <c r="G10624" s="11" t="s">
        <v>417</v>
      </c>
      <c r="H10624" s="42">
        <v>123999.4503</v>
      </c>
      <c r="I10624" s="42">
        <v>111.80450478680601</v>
      </c>
      <c r="J10624" s="42">
        <v>1523.74777174939</v>
      </c>
      <c r="K10624" s="42">
        <v>1635.55227653619</v>
      </c>
      <c r="N10624" s="43"/>
    </row>
    <row r="10625" spans="1:14" x14ac:dyDescent="0.3">
      <c r="A10625" s="10" t="s">
        <v>9</v>
      </c>
      <c r="B10625" s="10" t="s">
        <v>314</v>
      </c>
      <c r="C10625" s="10" t="s">
        <v>4743</v>
      </c>
      <c r="D10625" s="10" t="s">
        <v>4766</v>
      </c>
      <c r="E10625" s="11" t="s">
        <v>4921</v>
      </c>
      <c r="F10625" s="10" t="s">
        <v>4746</v>
      </c>
      <c r="G10625" s="11" t="s">
        <v>4747</v>
      </c>
      <c r="H10625" s="42">
        <v>139717.6905</v>
      </c>
      <c r="I10625" s="42">
        <v>125.976906802035</v>
      </c>
      <c r="J10625" s="42">
        <v>1716.89889774579</v>
      </c>
      <c r="K10625" s="42">
        <v>1842.8758045478201</v>
      </c>
      <c r="N10625" s="43"/>
    </row>
    <row r="10626" spans="1:14" x14ac:dyDescent="0.3">
      <c r="A10626" s="10" t="s">
        <v>9</v>
      </c>
      <c r="B10626" s="10" t="s">
        <v>314</v>
      </c>
      <c r="C10626" s="10" t="s">
        <v>4743</v>
      </c>
      <c r="D10626" s="10" t="s">
        <v>4766</v>
      </c>
      <c r="E10626" s="11" t="s">
        <v>4921</v>
      </c>
      <c r="F10626" s="10" t="s">
        <v>4748</v>
      </c>
      <c r="G10626" s="11" t="s">
        <v>4749</v>
      </c>
      <c r="H10626" s="42">
        <v>507829.60989999998</v>
      </c>
      <c r="I10626" s="42">
        <v>427.214500493949</v>
      </c>
      <c r="J10626" s="42">
        <v>300.39419795401898</v>
      </c>
      <c r="K10626" s="42">
        <v>727.60869844796798</v>
      </c>
      <c r="N10626" s="43"/>
    </row>
    <row r="10627" spans="1:14" x14ac:dyDescent="0.3">
      <c r="A10627" s="10" t="s">
        <v>9</v>
      </c>
      <c r="B10627" s="10" t="s">
        <v>314</v>
      </c>
      <c r="C10627" s="10" t="s">
        <v>4743</v>
      </c>
      <c r="D10627" s="10" t="s">
        <v>4766</v>
      </c>
      <c r="E10627" s="11" t="s">
        <v>4921</v>
      </c>
      <c r="F10627" s="10" t="s">
        <v>4817</v>
      </c>
      <c r="G10627" s="11" t="s">
        <v>4818</v>
      </c>
      <c r="H10627" s="42">
        <v>296861.81939999998</v>
      </c>
      <c r="I10627" s="42">
        <v>249.73666646085499</v>
      </c>
      <c r="J10627" s="42">
        <v>0</v>
      </c>
      <c r="K10627" s="42">
        <v>249.73666646085499</v>
      </c>
      <c r="N10627" s="43"/>
    </row>
    <row r="10628" spans="1:14" x14ac:dyDescent="0.3">
      <c r="A10628" s="10" t="s">
        <v>9</v>
      </c>
      <c r="B10628" s="10" t="s">
        <v>314</v>
      </c>
      <c r="C10628" s="10" t="s">
        <v>4743</v>
      </c>
      <c r="D10628" s="10" t="s">
        <v>4766</v>
      </c>
      <c r="E10628" s="11" t="s">
        <v>4921</v>
      </c>
      <c r="F10628" s="10" t="s">
        <v>4760</v>
      </c>
      <c r="G10628" s="11" t="s">
        <v>4761</v>
      </c>
      <c r="H10628" s="42">
        <v>452073.83669999999</v>
      </c>
      <c r="I10628" s="42">
        <v>380.309644356631</v>
      </c>
      <c r="J10628" s="42">
        <v>267.41323260001701</v>
      </c>
      <c r="K10628" s="42">
        <v>647.72287695664795</v>
      </c>
      <c r="N10628" s="43"/>
    </row>
    <row r="10629" spans="1:14" x14ac:dyDescent="0.3">
      <c r="A10629" s="10" t="s">
        <v>9</v>
      </c>
      <c r="B10629" s="10" t="s">
        <v>314</v>
      </c>
      <c r="C10629" s="10" t="s">
        <v>4743</v>
      </c>
      <c r="D10629" s="10" t="s">
        <v>4766</v>
      </c>
      <c r="E10629" s="11" t="s">
        <v>4921</v>
      </c>
      <c r="F10629" s="10" t="s">
        <v>4754</v>
      </c>
      <c r="G10629" s="11" t="s">
        <v>4755</v>
      </c>
      <c r="H10629" s="42">
        <v>3492.9423000000002</v>
      </c>
      <c r="I10629" s="42">
        <v>3.1494226700508698</v>
      </c>
      <c r="J10629" s="42">
        <v>42.9224724436447</v>
      </c>
      <c r="K10629" s="42">
        <v>46.071895113695497</v>
      </c>
      <c r="N10629" s="43"/>
    </row>
    <row r="10630" spans="1:14" x14ac:dyDescent="0.3">
      <c r="A10630" s="10" t="s">
        <v>9</v>
      </c>
      <c r="B10630" s="10" t="s">
        <v>314</v>
      </c>
      <c r="C10630" s="10" t="s">
        <v>4743</v>
      </c>
      <c r="D10630" s="10" t="s">
        <v>4768</v>
      </c>
      <c r="E10630" s="11" t="s">
        <v>5108</v>
      </c>
      <c r="F10630" s="10" t="s">
        <v>13</v>
      </c>
      <c r="G10630" s="11" t="s">
        <v>415</v>
      </c>
      <c r="H10630" s="42">
        <v>0</v>
      </c>
      <c r="I10630" s="42">
        <v>0</v>
      </c>
      <c r="J10630" s="42">
        <v>0</v>
      </c>
      <c r="K10630" s="42">
        <v>0</v>
      </c>
      <c r="N10630" s="43"/>
    </row>
    <row r="10631" spans="1:14" x14ac:dyDescent="0.3">
      <c r="A10631" s="10" t="s">
        <v>9</v>
      </c>
      <c r="B10631" s="10" t="s">
        <v>314</v>
      </c>
      <c r="C10631" s="10" t="s">
        <v>4743</v>
      </c>
      <c r="D10631" s="10" t="s">
        <v>4768</v>
      </c>
      <c r="E10631" s="11" t="s">
        <v>5108</v>
      </c>
      <c r="F10631" s="10" t="s">
        <v>416</v>
      </c>
      <c r="G10631" s="11" t="s">
        <v>417</v>
      </c>
      <c r="H10631" s="42">
        <v>17791.963199999998</v>
      </c>
      <c r="I10631" s="42">
        <v>52.768035098715103</v>
      </c>
      <c r="J10631" s="42">
        <v>0</v>
      </c>
      <c r="K10631" s="42">
        <v>52.768035098715103</v>
      </c>
      <c r="N10631" s="43"/>
    </row>
    <row r="10632" spans="1:14" x14ac:dyDescent="0.3">
      <c r="A10632" s="10" t="s">
        <v>9</v>
      </c>
      <c r="B10632" s="10" t="s">
        <v>314</v>
      </c>
      <c r="C10632" s="10" t="s">
        <v>4743</v>
      </c>
      <c r="D10632" s="10" t="s">
        <v>4768</v>
      </c>
      <c r="E10632" s="11" t="s">
        <v>5108</v>
      </c>
      <c r="F10632" s="10" t="s">
        <v>4746</v>
      </c>
      <c r="G10632" s="11" t="s">
        <v>4747</v>
      </c>
      <c r="H10632" s="42">
        <v>1008.2112</v>
      </c>
      <c r="I10632" s="42">
        <v>2.9901886555938599</v>
      </c>
      <c r="J10632" s="42">
        <v>0</v>
      </c>
      <c r="K10632" s="42">
        <v>2.9901886555938599</v>
      </c>
      <c r="N10632" s="43"/>
    </row>
    <row r="10633" spans="1:14" x14ac:dyDescent="0.3">
      <c r="A10633" s="10" t="s">
        <v>9</v>
      </c>
      <c r="B10633" s="10" t="s">
        <v>314</v>
      </c>
      <c r="C10633" s="10" t="s">
        <v>4743</v>
      </c>
      <c r="D10633" s="10" t="s">
        <v>4770</v>
      </c>
      <c r="E10633" s="11" t="s">
        <v>7156</v>
      </c>
      <c r="F10633" s="10" t="s">
        <v>416</v>
      </c>
      <c r="G10633" s="11" t="s">
        <v>417</v>
      </c>
      <c r="H10633" s="42">
        <v>28547.826000000001</v>
      </c>
      <c r="I10633" s="42">
        <v>56.487375672904399</v>
      </c>
      <c r="J10633" s="42">
        <v>0</v>
      </c>
      <c r="K10633" s="42">
        <v>56.487375672904399</v>
      </c>
      <c r="N10633" s="43"/>
    </row>
    <row r="10634" spans="1:14" x14ac:dyDescent="0.3">
      <c r="A10634" s="10" t="s">
        <v>9</v>
      </c>
      <c r="B10634" s="10" t="s">
        <v>314</v>
      </c>
      <c r="C10634" s="10" t="s">
        <v>4743</v>
      </c>
      <c r="D10634" s="10" t="s">
        <v>4770</v>
      </c>
      <c r="E10634" s="11" t="s">
        <v>7156</v>
      </c>
      <c r="F10634" s="10" t="s">
        <v>4746</v>
      </c>
      <c r="G10634" s="11" t="s">
        <v>4747</v>
      </c>
      <c r="H10634" s="42">
        <v>4022.3942999999999</v>
      </c>
      <c r="I10634" s="42">
        <v>7.9590822865931798</v>
      </c>
      <c r="J10634" s="42">
        <v>0</v>
      </c>
      <c r="K10634" s="42">
        <v>7.9590822865931798</v>
      </c>
      <c r="N10634" s="43"/>
    </row>
    <row r="10635" spans="1:14" x14ac:dyDescent="0.3">
      <c r="A10635" s="10" t="s">
        <v>9</v>
      </c>
      <c r="B10635" s="10" t="s">
        <v>314</v>
      </c>
      <c r="C10635" s="10" t="s">
        <v>4743</v>
      </c>
      <c r="D10635" s="10" t="s">
        <v>4770</v>
      </c>
      <c r="E10635" s="11" t="s">
        <v>7156</v>
      </c>
      <c r="F10635" s="10" t="s">
        <v>4748</v>
      </c>
      <c r="G10635" s="11" t="s">
        <v>4749</v>
      </c>
      <c r="H10635" s="42">
        <v>24916.497800000001</v>
      </c>
      <c r="I10635" s="42">
        <v>49.302093053063302</v>
      </c>
      <c r="J10635" s="42">
        <v>0</v>
      </c>
      <c r="K10635" s="42">
        <v>49.302093053063302</v>
      </c>
      <c r="N10635" s="43"/>
    </row>
    <row r="10636" spans="1:14" x14ac:dyDescent="0.3">
      <c r="A10636" s="10" t="s">
        <v>9</v>
      </c>
      <c r="B10636" s="10" t="s">
        <v>314</v>
      </c>
      <c r="C10636" s="10" t="s">
        <v>4743</v>
      </c>
      <c r="D10636" s="10" t="s">
        <v>4770</v>
      </c>
      <c r="E10636" s="11" t="s">
        <v>7156</v>
      </c>
      <c r="F10636" s="10" t="s">
        <v>4760</v>
      </c>
      <c r="G10636" s="11" t="s">
        <v>4761</v>
      </c>
      <c r="H10636" s="42">
        <v>6759.857</v>
      </c>
      <c r="I10636" s="42">
        <v>13.375679953858</v>
      </c>
      <c r="J10636" s="42">
        <v>0</v>
      </c>
      <c r="K10636" s="42">
        <v>13.375679953858</v>
      </c>
      <c r="N10636" s="43"/>
    </row>
    <row r="10637" spans="1:14" x14ac:dyDescent="0.3">
      <c r="A10637" s="10" t="s">
        <v>9</v>
      </c>
      <c r="B10637" s="10" t="s">
        <v>314</v>
      </c>
      <c r="C10637" s="10" t="s">
        <v>4743</v>
      </c>
      <c r="D10637" s="10" t="s">
        <v>4772</v>
      </c>
      <c r="E10637" s="11" t="s">
        <v>7269</v>
      </c>
      <c r="F10637" s="10" t="s">
        <v>416</v>
      </c>
      <c r="G10637" s="11" t="s">
        <v>417</v>
      </c>
      <c r="H10637" s="42">
        <v>22601.490300000001</v>
      </c>
      <c r="I10637" s="42">
        <v>68.741795205297294</v>
      </c>
      <c r="J10637" s="42">
        <v>71.701128209382404</v>
      </c>
      <c r="K10637" s="42">
        <v>140.44292341468</v>
      </c>
      <c r="N10637" s="43"/>
    </row>
    <row r="10638" spans="1:14" x14ac:dyDescent="0.3">
      <c r="A10638" s="10" t="s">
        <v>9</v>
      </c>
      <c r="B10638" s="10" t="s">
        <v>314</v>
      </c>
      <c r="C10638" s="10" t="s">
        <v>4743</v>
      </c>
      <c r="D10638" s="10" t="s">
        <v>4772</v>
      </c>
      <c r="E10638" s="11" t="s">
        <v>7269</v>
      </c>
      <c r="F10638" s="10" t="s">
        <v>4746</v>
      </c>
      <c r="G10638" s="11" t="s">
        <v>4747</v>
      </c>
      <c r="H10638" s="42">
        <v>15160.3843</v>
      </c>
      <c r="I10638" s="42">
        <v>46.109881091553298</v>
      </c>
      <c r="J10638" s="42">
        <v>48.094910614293397</v>
      </c>
      <c r="K10638" s="42">
        <v>94.204791705846702</v>
      </c>
      <c r="N10638" s="43"/>
    </row>
    <row r="10639" spans="1:14" x14ac:dyDescent="0.3">
      <c r="A10639" s="10" t="s">
        <v>9</v>
      </c>
      <c r="B10639" s="10" t="s">
        <v>314</v>
      </c>
      <c r="C10639" s="10" t="s">
        <v>4743</v>
      </c>
      <c r="D10639" s="10" t="s">
        <v>4772</v>
      </c>
      <c r="E10639" s="11" t="s">
        <v>7269</v>
      </c>
      <c r="F10639" s="10" t="s">
        <v>4838</v>
      </c>
      <c r="G10639" s="11" t="s">
        <v>4839</v>
      </c>
      <c r="H10639" s="42">
        <v>52970.834300000002</v>
      </c>
      <c r="I10639" s="42">
        <v>159.91160859056001</v>
      </c>
      <c r="J10639" s="42">
        <v>117.810469119416</v>
      </c>
      <c r="K10639" s="42">
        <v>277.72207770997602</v>
      </c>
      <c r="N10639" s="43"/>
    </row>
    <row r="10640" spans="1:14" x14ac:dyDescent="0.3">
      <c r="A10640" s="10" t="s">
        <v>9</v>
      </c>
      <c r="B10640" s="10" t="s">
        <v>314</v>
      </c>
      <c r="C10640" s="10" t="s">
        <v>4743</v>
      </c>
      <c r="D10640" s="10" t="s">
        <v>4772</v>
      </c>
      <c r="E10640" s="11" t="s">
        <v>7269</v>
      </c>
      <c r="F10640" s="10" t="s">
        <v>4840</v>
      </c>
      <c r="G10640" s="11" t="s">
        <v>4841</v>
      </c>
      <c r="H10640" s="42">
        <v>33032.374199999998</v>
      </c>
      <c r="I10640" s="42">
        <v>99.7201604132146</v>
      </c>
      <c r="J10640" s="42">
        <v>73.4660790576133</v>
      </c>
      <c r="K10640" s="42">
        <v>173.18623947082801</v>
      </c>
      <c r="N10640" s="43"/>
    </row>
    <row r="10641" spans="1:14" x14ac:dyDescent="0.3">
      <c r="A10641" s="10" t="s">
        <v>9</v>
      </c>
      <c r="B10641" s="10" t="s">
        <v>314</v>
      </c>
      <c r="C10641" s="10" t="s">
        <v>4779</v>
      </c>
      <c r="D10641" s="10" t="s">
        <v>7270</v>
      </c>
      <c r="E10641" s="11" t="s">
        <v>7271</v>
      </c>
      <c r="F10641" s="10" t="s">
        <v>13</v>
      </c>
      <c r="G10641" s="11" t="s">
        <v>415</v>
      </c>
      <c r="H10641" s="42">
        <v>0</v>
      </c>
      <c r="I10641" s="42">
        <v>0</v>
      </c>
      <c r="J10641" s="42">
        <v>0</v>
      </c>
      <c r="K10641" s="42">
        <v>0</v>
      </c>
      <c r="N10641" s="43"/>
    </row>
    <row r="10642" spans="1:14" x14ac:dyDescent="0.3">
      <c r="A10642" s="10" t="s">
        <v>9</v>
      </c>
      <c r="B10642" s="10" t="s">
        <v>314</v>
      </c>
      <c r="C10642" s="10" t="s">
        <v>4779</v>
      </c>
      <c r="D10642" s="10" t="s">
        <v>7270</v>
      </c>
      <c r="E10642" s="11" t="s">
        <v>7271</v>
      </c>
      <c r="F10642" s="10" t="s">
        <v>416</v>
      </c>
      <c r="G10642" s="11" t="s">
        <v>417</v>
      </c>
      <c r="H10642" s="42">
        <v>2536091.6082000001</v>
      </c>
      <c r="I10642" s="42">
        <v>4357.8976920476598</v>
      </c>
      <c r="J10642" s="42">
        <v>752905.53436886403</v>
      </c>
      <c r="K10642" s="42">
        <v>757263.43206091202</v>
      </c>
      <c r="N10642" s="43"/>
    </row>
    <row r="10643" spans="1:14" x14ac:dyDescent="0.3">
      <c r="A10643" s="10" t="s">
        <v>9</v>
      </c>
      <c r="B10643" s="10" t="s">
        <v>314</v>
      </c>
      <c r="C10643" s="10" t="s">
        <v>4779</v>
      </c>
      <c r="D10643" s="10" t="s">
        <v>7270</v>
      </c>
      <c r="E10643" s="11" t="s">
        <v>7271</v>
      </c>
      <c r="F10643" s="10" t="s">
        <v>243</v>
      </c>
      <c r="G10643" s="11" t="s">
        <v>655</v>
      </c>
      <c r="H10643" s="42">
        <v>377259.70309999998</v>
      </c>
      <c r="I10643" s="42">
        <v>648.26490661708795</v>
      </c>
      <c r="J10643" s="42">
        <v>0</v>
      </c>
      <c r="K10643" s="42">
        <v>648.26490661708795</v>
      </c>
      <c r="N10643" s="43"/>
    </row>
    <row r="10644" spans="1:14" x14ac:dyDescent="0.3">
      <c r="A10644" s="10" t="s">
        <v>9</v>
      </c>
      <c r="B10644" s="10" t="s">
        <v>314</v>
      </c>
      <c r="C10644" s="10" t="s">
        <v>4779</v>
      </c>
      <c r="D10644" s="10" t="s">
        <v>7270</v>
      </c>
      <c r="E10644" s="11" t="s">
        <v>7271</v>
      </c>
      <c r="F10644" s="10" t="s">
        <v>4782</v>
      </c>
      <c r="G10644" s="11" t="s">
        <v>4783</v>
      </c>
      <c r="H10644" s="42">
        <v>0</v>
      </c>
      <c r="I10644" s="42">
        <v>0</v>
      </c>
      <c r="J10644" s="42">
        <v>0</v>
      </c>
      <c r="K10644" s="42">
        <v>0</v>
      </c>
      <c r="N10644" s="43"/>
    </row>
    <row r="10645" spans="1:14" x14ac:dyDescent="0.3">
      <c r="A10645" s="10" t="s">
        <v>9</v>
      </c>
      <c r="B10645" s="10" t="s">
        <v>314</v>
      </c>
      <c r="C10645" s="10" t="s">
        <v>4779</v>
      </c>
      <c r="D10645" s="10" t="s">
        <v>7270</v>
      </c>
      <c r="E10645" s="11" t="s">
        <v>7271</v>
      </c>
      <c r="F10645" s="10" t="s">
        <v>4784</v>
      </c>
      <c r="G10645" s="11" t="s">
        <v>4785</v>
      </c>
      <c r="H10645" s="42">
        <v>0</v>
      </c>
      <c r="I10645" s="42">
        <v>0</v>
      </c>
      <c r="J10645" s="42">
        <v>0</v>
      </c>
      <c r="K10645" s="42">
        <v>0</v>
      </c>
      <c r="N10645" s="43"/>
    </row>
    <row r="10646" spans="1:14" x14ac:dyDescent="0.3">
      <c r="A10646" s="10" t="s">
        <v>9</v>
      </c>
      <c r="B10646" s="10" t="s">
        <v>314</v>
      </c>
      <c r="C10646" s="10" t="s">
        <v>4779</v>
      </c>
      <c r="D10646" s="10" t="s">
        <v>7270</v>
      </c>
      <c r="E10646" s="11" t="s">
        <v>7271</v>
      </c>
      <c r="F10646" s="10" t="s">
        <v>4731</v>
      </c>
      <c r="G10646" s="11" t="s">
        <v>4732</v>
      </c>
      <c r="H10646" s="42">
        <v>0</v>
      </c>
      <c r="I10646" s="42">
        <v>0</v>
      </c>
      <c r="J10646" s="42">
        <v>0</v>
      </c>
      <c r="K10646" s="42">
        <v>0</v>
      </c>
      <c r="N10646" s="43"/>
    </row>
    <row r="10647" spans="1:14" x14ac:dyDescent="0.3">
      <c r="A10647" s="10" t="s">
        <v>9</v>
      </c>
      <c r="B10647" s="10" t="s">
        <v>314</v>
      </c>
      <c r="C10647" s="10" t="s">
        <v>4779</v>
      </c>
      <c r="D10647" s="10" t="s">
        <v>7270</v>
      </c>
      <c r="E10647" s="11" t="s">
        <v>7271</v>
      </c>
      <c r="F10647" s="10" t="s">
        <v>4786</v>
      </c>
      <c r="G10647" s="11" t="s">
        <v>4787</v>
      </c>
      <c r="H10647" s="42">
        <v>0</v>
      </c>
      <c r="I10647" s="42">
        <v>0</v>
      </c>
      <c r="J10647" s="42">
        <v>0</v>
      </c>
      <c r="K10647" s="42">
        <v>0</v>
      </c>
      <c r="N10647" s="43"/>
    </row>
    <row r="10648" spans="1:14" x14ac:dyDescent="0.3">
      <c r="A10648" s="10" t="s">
        <v>9</v>
      </c>
      <c r="B10648" s="10" t="s">
        <v>314</v>
      </c>
      <c r="C10648" s="10" t="s">
        <v>4779</v>
      </c>
      <c r="D10648" s="10" t="s">
        <v>7270</v>
      </c>
      <c r="E10648" s="11" t="s">
        <v>7271</v>
      </c>
      <c r="F10648" s="10" t="s">
        <v>4739</v>
      </c>
      <c r="G10648" s="11" t="s">
        <v>4740</v>
      </c>
      <c r="H10648" s="42">
        <v>157803.97760000001</v>
      </c>
      <c r="I10648" s="42">
        <v>271.162755852278</v>
      </c>
      <c r="J10648" s="42">
        <v>46848.263548831397</v>
      </c>
      <c r="K10648" s="42">
        <v>47119.4263046837</v>
      </c>
      <c r="N10648" s="43"/>
    </row>
    <row r="10649" spans="1:14" x14ac:dyDescent="0.3">
      <c r="A10649" s="10" t="s">
        <v>9</v>
      </c>
      <c r="B10649" s="10" t="s">
        <v>314</v>
      </c>
      <c r="C10649" s="10" t="s">
        <v>4779</v>
      </c>
      <c r="D10649" s="10" t="s">
        <v>7270</v>
      </c>
      <c r="E10649" s="11" t="s">
        <v>7271</v>
      </c>
      <c r="F10649" s="10" t="s">
        <v>4869</v>
      </c>
      <c r="G10649" s="11" t="s">
        <v>4870</v>
      </c>
      <c r="H10649" s="42">
        <v>0</v>
      </c>
      <c r="I10649" s="42">
        <v>0</v>
      </c>
      <c r="J10649" s="42">
        <v>0</v>
      </c>
      <c r="K10649" s="42">
        <v>0</v>
      </c>
      <c r="N10649" s="43"/>
    </row>
    <row r="10650" spans="1:14" x14ac:dyDescent="0.3">
      <c r="A10650" s="10" t="s">
        <v>9</v>
      </c>
      <c r="B10650" s="10" t="s">
        <v>314</v>
      </c>
      <c r="C10650" s="10" t="s">
        <v>4779</v>
      </c>
      <c r="D10650" s="10" t="s">
        <v>7270</v>
      </c>
      <c r="E10650" s="11" t="s">
        <v>7271</v>
      </c>
      <c r="F10650" s="10" t="s">
        <v>7272</v>
      </c>
      <c r="G10650" s="11" t="s">
        <v>7273</v>
      </c>
      <c r="H10650" s="42">
        <v>129427.8419</v>
      </c>
      <c r="I10650" s="42">
        <v>222.40257077664199</v>
      </c>
      <c r="J10650" s="42">
        <v>38424.060918446397</v>
      </c>
      <c r="K10650" s="42">
        <v>38646.463489223097</v>
      </c>
      <c r="N10650" s="43"/>
    </row>
    <row r="10651" spans="1:14" x14ac:dyDescent="0.3">
      <c r="A10651" s="10" t="s">
        <v>9</v>
      </c>
      <c r="B10651" s="10" t="s">
        <v>314</v>
      </c>
      <c r="C10651" s="10" t="s">
        <v>4779</v>
      </c>
      <c r="D10651" s="10" t="s">
        <v>7270</v>
      </c>
      <c r="E10651" s="11" t="s">
        <v>7271</v>
      </c>
      <c r="F10651" s="10" t="s">
        <v>4788</v>
      </c>
      <c r="G10651" s="11" t="s">
        <v>4789</v>
      </c>
      <c r="H10651" s="42">
        <v>0</v>
      </c>
      <c r="I10651" s="42">
        <v>0</v>
      </c>
      <c r="J10651" s="42">
        <v>0</v>
      </c>
      <c r="K10651" s="42">
        <v>0</v>
      </c>
      <c r="N10651" s="43"/>
    </row>
    <row r="10652" spans="1:14" x14ac:dyDescent="0.3">
      <c r="A10652" s="10" t="s">
        <v>9</v>
      </c>
      <c r="B10652" s="10" t="s">
        <v>314</v>
      </c>
      <c r="C10652" s="10" t="s">
        <v>4779</v>
      </c>
      <c r="D10652" s="10" t="s">
        <v>7270</v>
      </c>
      <c r="E10652" s="11" t="s">
        <v>7271</v>
      </c>
      <c r="F10652" s="10" t="s">
        <v>4741</v>
      </c>
      <c r="G10652" s="11" t="s">
        <v>4742</v>
      </c>
      <c r="H10652" s="42">
        <v>60222.733999999997</v>
      </c>
      <c r="I10652" s="42">
        <v>103.483846023832</v>
      </c>
      <c r="J10652" s="42">
        <v>17878.703424198298</v>
      </c>
      <c r="K10652" s="42">
        <v>17982.187270222101</v>
      </c>
      <c r="N10652" s="43"/>
    </row>
    <row r="10653" spans="1:14" x14ac:dyDescent="0.3">
      <c r="A10653" s="10" t="s">
        <v>9</v>
      </c>
      <c r="B10653" s="10" t="s">
        <v>314</v>
      </c>
      <c r="C10653" s="10" t="s">
        <v>4779</v>
      </c>
      <c r="D10653" s="10" t="s">
        <v>7270</v>
      </c>
      <c r="E10653" s="11" t="s">
        <v>7271</v>
      </c>
      <c r="F10653" s="10" t="s">
        <v>5710</v>
      </c>
      <c r="G10653" s="11" t="s">
        <v>5711</v>
      </c>
      <c r="H10653" s="42">
        <v>378892.86200000002</v>
      </c>
      <c r="I10653" s="42">
        <v>651.07124820417505</v>
      </c>
      <c r="J10653" s="42">
        <v>0</v>
      </c>
      <c r="K10653" s="42">
        <v>651.07124820417505</v>
      </c>
      <c r="N10653" s="43"/>
    </row>
    <row r="10654" spans="1:14" x14ac:dyDescent="0.3">
      <c r="A10654" s="10" t="s">
        <v>9</v>
      </c>
      <c r="B10654" s="10" t="s">
        <v>314</v>
      </c>
      <c r="C10654" s="10" t="s">
        <v>4779</v>
      </c>
      <c r="D10654" s="10" t="s">
        <v>7270</v>
      </c>
      <c r="E10654" s="11" t="s">
        <v>7271</v>
      </c>
      <c r="F10654" s="10" t="s">
        <v>4838</v>
      </c>
      <c r="G10654" s="11" t="s">
        <v>4839</v>
      </c>
      <c r="H10654" s="42">
        <v>1491382.0375000001</v>
      </c>
      <c r="I10654" s="42">
        <v>2593.2104613674801</v>
      </c>
      <c r="J10654" s="42">
        <v>174539.538199025</v>
      </c>
      <c r="K10654" s="42">
        <v>177132.74866039201</v>
      </c>
      <c r="N10654" s="43"/>
    </row>
    <row r="10655" spans="1:14" x14ac:dyDescent="0.3">
      <c r="A10655" s="10" t="s">
        <v>9</v>
      </c>
      <c r="B10655" s="10" t="s">
        <v>314</v>
      </c>
      <c r="C10655" s="10" t="s">
        <v>4779</v>
      </c>
      <c r="D10655" s="10" t="s">
        <v>7270</v>
      </c>
      <c r="E10655" s="11" t="s">
        <v>7271</v>
      </c>
      <c r="F10655" s="10" t="s">
        <v>4840</v>
      </c>
      <c r="G10655" s="11" t="s">
        <v>4841</v>
      </c>
      <c r="H10655" s="42">
        <v>158622.26199999999</v>
      </c>
      <c r="I10655" s="42">
        <v>275.81189734142799</v>
      </c>
      <c r="J10655" s="42">
        <v>18563.892869066902</v>
      </c>
      <c r="K10655" s="42">
        <v>18839.704766408398</v>
      </c>
      <c r="N10655" s="43"/>
    </row>
    <row r="10656" spans="1:14" x14ac:dyDescent="0.3">
      <c r="A10656" s="10" t="s">
        <v>9</v>
      </c>
      <c r="B10656" s="10" t="s">
        <v>314</v>
      </c>
      <c r="C10656" s="10" t="s">
        <v>4779</v>
      </c>
      <c r="D10656" s="10" t="s">
        <v>7274</v>
      </c>
      <c r="E10656" s="11" t="s">
        <v>7275</v>
      </c>
      <c r="F10656" s="10" t="s">
        <v>13</v>
      </c>
      <c r="G10656" s="11" t="s">
        <v>415</v>
      </c>
      <c r="H10656" s="42">
        <v>0</v>
      </c>
      <c r="I10656" s="42">
        <v>0</v>
      </c>
      <c r="J10656" s="42">
        <v>0</v>
      </c>
      <c r="K10656" s="42">
        <v>0</v>
      </c>
      <c r="N10656" s="43"/>
    </row>
    <row r="10657" spans="1:14" x14ac:dyDescent="0.3">
      <c r="A10657" s="10" t="s">
        <v>9</v>
      </c>
      <c r="B10657" s="10" t="s">
        <v>314</v>
      </c>
      <c r="C10657" s="10" t="s">
        <v>4779</v>
      </c>
      <c r="D10657" s="10" t="s">
        <v>7274</v>
      </c>
      <c r="E10657" s="11" t="s">
        <v>7275</v>
      </c>
      <c r="F10657" s="10" t="s">
        <v>416</v>
      </c>
      <c r="G10657" s="11" t="s">
        <v>417</v>
      </c>
      <c r="H10657" s="42">
        <v>574457.59840000002</v>
      </c>
      <c r="I10657" s="42">
        <v>1439.9336351245199</v>
      </c>
      <c r="J10657" s="42">
        <v>29678.798072830799</v>
      </c>
      <c r="K10657" s="42">
        <v>31118.731707955299</v>
      </c>
      <c r="N10657" s="43"/>
    </row>
    <row r="10658" spans="1:14" x14ac:dyDescent="0.3">
      <c r="A10658" s="10" t="s">
        <v>9</v>
      </c>
      <c r="B10658" s="10" t="s">
        <v>314</v>
      </c>
      <c r="C10658" s="10" t="s">
        <v>4779</v>
      </c>
      <c r="D10658" s="10" t="s">
        <v>7274</v>
      </c>
      <c r="E10658" s="11" t="s">
        <v>7275</v>
      </c>
      <c r="F10658" s="10" t="s">
        <v>15</v>
      </c>
      <c r="G10658" s="11" t="s">
        <v>418</v>
      </c>
      <c r="H10658" s="42">
        <v>35086.5308</v>
      </c>
      <c r="I10658" s="42">
        <v>87.947789195683598</v>
      </c>
      <c r="J10658" s="42">
        <v>0</v>
      </c>
      <c r="K10658" s="42">
        <v>87.947789195683598</v>
      </c>
      <c r="N10658" s="43"/>
    </row>
    <row r="10659" spans="1:14" x14ac:dyDescent="0.3">
      <c r="A10659" s="10" t="s">
        <v>9</v>
      </c>
      <c r="B10659" s="10" t="s">
        <v>314</v>
      </c>
      <c r="C10659" s="10" t="s">
        <v>4779</v>
      </c>
      <c r="D10659" s="10" t="s">
        <v>7274</v>
      </c>
      <c r="E10659" s="11" t="s">
        <v>7275</v>
      </c>
      <c r="F10659" s="10" t="s">
        <v>4731</v>
      </c>
      <c r="G10659" s="11" t="s">
        <v>4732</v>
      </c>
      <c r="H10659" s="42">
        <v>0</v>
      </c>
      <c r="I10659" s="42">
        <v>0</v>
      </c>
      <c r="J10659" s="42">
        <v>0</v>
      </c>
      <c r="K10659" s="42">
        <v>0</v>
      </c>
      <c r="N10659" s="43"/>
    </row>
    <row r="10660" spans="1:14" x14ac:dyDescent="0.3">
      <c r="A10660" s="10" t="s">
        <v>9</v>
      </c>
      <c r="B10660" s="10" t="s">
        <v>314</v>
      </c>
      <c r="C10660" s="10" t="s">
        <v>4779</v>
      </c>
      <c r="D10660" s="10" t="s">
        <v>7274</v>
      </c>
      <c r="E10660" s="11" t="s">
        <v>7275</v>
      </c>
      <c r="F10660" s="10" t="s">
        <v>4786</v>
      </c>
      <c r="G10660" s="11" t="s">
        <v>4787</v>
      </c>
      <c r="H10660" s="42">
        <v>0</v>
      </c>
      <c r="I10660" s="42">
        <v>0</v>
      </c>
      <c r="J10660" s="42">
        <v>0</v>
      </c>
      <c r="K10660" s="42">
        <v>0</v>
      </c>
      <c r="N10660" s="43"/>
    </row>
    <row r="10661" spans="1:14" x14ac:dyDescent="0.3">
      <c r="A10661" s="10" t="s">
        <v>9</v>
      </c>
      <c r="B10661" s="10" t="s">
        <v>314</v>
      </c>
      <c r="C10661" s="10" t="s">
        <v>4779</v>
      </c>
      <c r="D10661" s="10" t="s">
        <v>7274</v>
      </c>
      <c r="E10661" s="11" t="s">
        <v>7275</v>
      </c>
      <c r="F10661" s="10" t="s">
        <v>4859</v>
      </c>
      <c r="G10661" s="11" t="s">
        <v>4860</v>
      </c>
      <c r="H10661" s="42">
        <v>20157.886699999999</v>
      </c>
      <c r="I10661" s="42">
        <v>50.527696196558601</v>
      </c>
      <c r="J10661" s="42">
        <v>1041.4377829109601</v>
      </c>
      <c r="K10661" s="42">
        <v>1091.96547910752</v>
      </c>
      <c r="N10661" s="43"/>
    </row>
    <row r="10662" spans="1:14" x14ac:dyDescent="0.3">
      <c r="A10662" s="10" t="s">
        <v>9</v>
      </c>
      <c r="B10662" s="10" t="s">
        <v>314</v>
      </c>
      <c r="C10662" s="10" t="s">
        <v>4779</v>
      </c>
      <c r="D10662" s="10" t="s">
        <v>7274</v>
      </c>
      <c r="E10662" s="11" t="s">
        <v>7275</v>
      </c>
      <c r="F10662" s="10" t="s">
        <v>4788</v>
      </c>
      <c r="G10662" s="11" t="s">
        <v>4789</v>
      </c>
      <c r="H10662" s="42">
        <v>0</v>
      </c>
      <c r="I10662" s="42">
        <v>0</v>
      </c>
      <c r="J10662" s="42">
        <v>0</v>
      </c>
      <c r="K10662" s="42">
        <v>0</v>
      </c>
      <c r="N10662" s="43"/>
    </row>
    <row r="10663" spans="1:14" x14ac:dyDescent="0.3">
      <c r="A10663" s="10" t="s">
        <v>9</v>
      </c>
      <c r="B10663" s="10" t="s">
        <v>314</v>
      </c>
      <c r="C10663" s="10" t="s">
        <v>4779</v>
      </c>
      <c r="D10663" s="10" t="s">
        <v>7274</v>
      </c>
      <c r="E10663" s="11" t="s">
        <v>7275</v>
      </c>
      <c r="F10663" s="10" t="s">
        <v>4741</v>
      </c>
      <c r="G10663" s="11" t="s">
        <v>4742</v>
      </c>
      <c r="H10663" s="42">
        <v>32218.881600000001</v>
      </c>
      <c r="I10663" s="42">
        <v>80.759748732574806</v>
      </c>
      <c r="J10663" s="42">
        <v>1664.5574605522499</v>
      </c>
      <c r="K10663" s="42">
        <v>1745.3172092848199</v>
      </c>
      <c r="N10663" s="43"/>
    </row>
    <row r="10664" spans="1:14" x14ac:dyDescent="0.3">
      <c r="A10664" s="10" t="s">
        <v>9</v>
      </c>
      <c r="B10664" s="10" t="s">
        <v>314</v>
      </c>
      <c r="C10664" s="10" t="s">
        <v>4779</v>
      </c>
      <c r="D10664" s="10" t="s">
        <v>7274</v>
      </c>
      <c r="E10664" s="11" t="s">
        <v>7275</v>
      </c>
      <c r="F10664" s="10" t="s">
        <v>5710</v>
      </c>
      <c r="G10664" s="11" t="s">
        <v>5711</v>
      </c>
      <c r="H10664" s="42">
        <v>46641.47</v>
      </c>
      <c r="I10664" s="42">
        <v>116.911364002916</v>
      </c>
      <c r="J10664" s="42">
        <v>0</v>
      </c>
      <c r="K10664" s="42">
        <v>116.911364002916</v>
      </c>
      <c r="N10664" s="43"/>
    </row>
    <row r="10665" spans="1:14" x14ac:dyDescent="0.3">
      <c r="A10665" s="10" t="s">
        <v>9</v>
      </c>
      <c r="B10665" s="10" t="s">
        <v>314</v>
      </c>
      <c r="C10665" s="10" t="s">
        <v>4779</v>
      </c>
      <c r="D10665" s="10" t="s">
        <v>7276</v>
      </c>
      <c r="E10665" s="11" t="s">
        <v>7277</v>
      </c>
      <c r="F10665" s="10" t="s">
        <v>416</v>
      </c>
      <c r="G10665" s="11" t="s">
        <v>417</v>
      </c>
      <c r="H10665" s="42">
        <v>86042.568499999994</v>
      </c>
      <c r="I10665" s="42">
        <v>232.84243259857701</v>
      </c>
      <c r="J10665" s="42">
        <v>2264.5067954685201</v>
      </c>
      <c r="K10665" s="42">
        <v>2497.3492280670898</v>
      </c>
      <c r="N10665" s="43"/>
    </row>
    <row r="10666" spans="1:14" x14ac:dyDescent="0.3">
      <c r="A10666" s="10" t="s">
        <v>9</v>
      </c>
      <c r="B10666" s="10" t="s">
        <v>314</v>
      </c>
      <c r="C10666" s="10" t="s">
        <v>4779</v>
      </c>
      <c r="D10666" s="10" t="s">
        <v>7276</v>
      </c>
      <c r="E10666" s="11" t="s">
        <v>7277</v>
      </c>
      <c r="F10666" s="10" t="s">
        <v>4731</v>
      </c>
      <c r="G10666" s="11" t="s">
        <v>4732</v>
      </c>
      <c r="H10666" s="42">
        <v>0</v>
      </c>
      <c r="I10666" s="42">
        <v>0</v>
      </c>
      <c r="J10666" s="42">
        <v>0</v>
      </c>
      <c r="K10666" s="42">
        <v>0</v>
      </c>
      <c r="N10666" s="43"/>
    </row>
    <row r="10667" spans="1:14" x14ac:dyDescent="0.3">
      <c r="A10667" s="10" t="s">
        <v>9</v>
      </c>
      <c r="B10667" s="10" t="s">
        <v>314</v>
      </c>
      <c r="C10667" s="10" t="s">
        <v>4779</v>
      </c>
      <c r="D10667" s="10" t="s">
        <v>7276</v>
      </c>
      <c r="E10667" s="11" t="s">
        <v>7277</v>
      </c>
      <c r="F10667" s="10" t="s">
        <v>4786</v>
      </c>
      <c r="G10667" s="11" t="s">
        <v>4787</v>
      </c>
      <c r="H10667" s="42">
        <v>0</v>
      </c>
      <c r="I10667" s="42">
        <v>0</v>
      </c>
      <c r="J10667" s="42">
        <v>0</v>
      </c>
      <c r="K10667" s="42">
        <v>0</v>
      </c>
      <c r="N10667" s="43"/>
    </row>
    <row r="10668" spans="1:14" x14ac:dyDescent="0.3">
      <c r="A10668" s="10" t="s">
        <v>9</v>
      </c>
      <c r="B10668" s="10" t="s">
        <v>314</v>
      </c>
      <c r="C10668" s="10" t="s">
        <v>4779</v>
      </c>
      <c r="D10668" s="10" t="s">
        <v>7276</v>
      </c>
      <c r="E10668" s="11" t="s">
        <v>7277</v>
      </c>
      <c r="F10668" s="10" t="s">
        <v>4788</v>
      </c>
      <c r="G10668" s="11" t="s">
        <v>4789</v>
      </c>
      <c r="H10668" s="42">
        <v>0</v>
      </c>
      <c r="I10668" s="42">
        <v>0</v>
      </c>
      <c r="J10668" s="42">
        <v>0</v>
      </c>
      <c r="K10668" s="42">
        <v>0</v>
      </c>
      <c r="N10668" s="43"/>
    </row>
    <row r="10669" spans="1:14" x14ac:dyDescent="0.3">
      <c r="A10669" s="10" t="s">
        <v>9</v>
      </c>
      <c r="B10669" s="10" t="s">
        <v>314</v>
      </c>
      <c r="C10669" s="10" t="s">
        <v>4779</v>
      </c>
      <c r="D10669" s="10" t="s">
        <v>7276</v>
      </c>
      <c r="E10669" s="11" t="s">
        <v>7277</v>
      </c>
      <c r="F10669" s="10" t="s">
        <v>4741</v>
      </c>
      <c r="G10669" s="11" t="s">
        <v>4742</v>
      </c>
      <c r="H10669" s="42">
        <v>1810.2316000000001</v>
      </c>
      <c r="I10669" s="42">
        <v>4.8987231052955096</v>
      </c>
      <c r="J10669" s="42">
        <v>47.642483533854403</v>
      </c>
      <c r="K10669" s="42">
        <v>52.541206639149898</v>
      </c>
      <c r="N10669" s="43"/>
    </row>
    <row r="10670" spans="1:14" x14ac:dyDescent="0.3">
      <c r="A10670" s="10" t="s">
        <v>9</v>
      </c>
      <c r="B10670" s="10" t="s">
        <v>314</v>
      </c>
      <c r="C10670" s="10" t="s">
        <v>4779</v>
      </c>
      <c r="D10670" s="10" t="s">
        <v>7276</v>
      </c>
      <c r="E10670" s="11" t="s">
        <v>7277</v>
      </c>
      <c r="F10670" s="10" t="s">
        <v>4838</v>
      </c>
      <c r="G10670" s="11" t="s">
        <v>4839</v>
      </c>
      <c r="H10670" s="42">
        <v>116047.942</v>
      </c>
      <c r="I10670" s="42">
        <v>242.33303579533799</v>
      </c>
      <c r="J10670" s="42">
        <v>509.92345657328502</v>
      </c>
      <c r="K10670" s="42">
        <v>752.25649236862398</v>
      </c>
      <c r="N10670" s="43"/>
    </row>
    <row r="10671" spans="1:14" x14ac:dyDescent="0.3">
      <c r="A10671" s="10" t="s">
        <v>9</v>
      </c>
      <c r="B10671" s="10" t="s">
        <v>314</v>
      </c>
      <c r="C10671" s="10" t="s">
        <v>4779</v>
      </c>
      <c r="D10671" s="10" t="s">
        <v>7276</v>
      </c>
      <c r="E10671" s="11" t="s">
        <v>7277</v>
      </c>
      <c r="F10671" s="10" t="s">
        <v>4840</v>
      </c>
      <c r="G10671" s="11" t="s">
        <v>4841</v>
      </c>
      <c r="H10671" s="42">
        <v>23463.707999999999</v>
      </c>
      <c r="I10671" s="42">
        <v>48.997263441831201</v>
      </c>
      <c r="J10671" s="42">
        <v>103.10131202248201</v>
      </c>
      <c r="K10671" s="42">
        <v>152.098575464313</v>
      </c>
      <c r="N10671" s="43"/>
    </row>
    <row r="10672" spans="1:14" x14ac:dyDescent="0.3">
      <c r="A10672" s="10" t="s">
        <v>9</v>
      </c>
      <c r="B10672" s="10" t="s">
        <v>314</v>
      </c>
      <c r="C10672" s="10" t="s">
        <v>4779</v>
      </c>
      <c r="D10672" s="10" t="s">
        <v>7278</v>
      </c>
      <c r="E10672" s="11" t="s">
        <v>7279</v>
      </c>
      <c r="F10672" s="10" t="s">
        <v>13</v>
      </c>
      <c r="G10672" s="11" t="s">
        <v>415</v>
      </c>
      <c r="H10672" s="42">
        <v>0</v>
      </c>
      <c r="I10672" s="42">
        <v>0</v>
      </c>
      <c r="J10672" s="42">
        <v>0</v>
      </c>
      <c r="K10672" s="42">
        <v>0</v>
      </c>
      <c r="N10672" s="43"/>
    </row>
    <row r="10673" spans="1:14" x14ac:dyDescent="0.3">
      <c r="A10673" s="10" t="s">
        <v>9</v>
      </c>
      <c r="B10673" s="10" t="s">
        <v>314</v>
      </c>
      <c r="C10673" s="10" t="s">
        <v>4779</v>
      </c>
      <c r="D10673" s="10" t="s">
        <v>7278</v>
      </c>
      <c r="E10673" s="11" t="s">
        <v>7279</v>
      </c>
      <c r="F10673" s="10" t="s">
        <v>416</v>
      </c>
      <c r="G10673" s="11" t="s">
        <v>417</v>
      </c>
      <c r="H10673" s="42">
        <v>58881.244899999998</v>
      </c>
      <c r="I10673" s="42">
        <v>104.333472974354</v>
      </c>
      <c r="J10673" s="42">
        <v>240.77438030039801</v>
      </c>
      <c r="K10673" s="42">
        <v>345.10785327475202</v>
      </c>
      <c r="N10673" s="43"/>
    </row>
    <row r="10674" spans="1:14" x14ac:dyDescent="0.3">
      <c r="A10674" s="10" t="s">
        <v>9</v>
      </c>
      <c r="B10674" s="10" t="s">
        <v>314</v>
      </c>
      <c r="C10674" s="10" t="s">
        <v>4779</v>
      </c>
      <c r="D10674" s="10" t="s">
        <v>7278</v>
      </c>
      <c r="E10674" s="11" t="s">
        <v>7279</v>
      </c>
      <c r="F10674" s="10" t="s">
        <v>4731</v>
      </c>
      <c r="G10674" s="11" t="s">
        <v>4732</v>
      </c>
      <c r="H10674" s="42">
        <v>0</v>
      </c>
      <c r="I10674" s="42">
        <v>0</v>
      </c>
      <c r="J10674" s="42">
        <v>0</v>
      </c>
      <c r="K10674" s="42">
        <v>0</v>
      </c>
      <c r="N10674" s="43"/>
    </row>
    <row r="10675" spans="1:14" x14ac:dyDescent="0.3">
      <c r="A10675" s="10" t="s">
        <v>9</v>
      </c>
      <c r="B10675" s="10" t="s">
        <v>314</v>
      </c>
      <c r="C10675" s="10" t="s">
        <v>4779</v>
      </c>
      <c r="D10675" s="10" t="s">
        <v>7278</v>
      </c>
      <c r="E10675" s="11" t="s">
        <v>7279</v>
      </c>
      <c r="F10675" s="10" t="s">
        <v>4786</v>
      </c>
      <c r="G10675" s="11" t="s">
        <v>4787</v>
      </c>
      <c r="H10675" s="42">
        <v>0</v>
      </c>
      <c r="I10675" s="42">
        <v>0</v>
      </c>
      <c r="J10675" s="42">
        <v>0</v>
      </c>
      <c r="K10675" s="42">
        <v>0</v>
      </c>
      <c r="N10675" s="43"/>
    </row>
    <row r="10676" spans="1:14" x14ac:dyDescent="0.3">
      <c r="A10676" s="10" t="s">
        <v>9</v>
      </c>
      <c r="B10676" s="10" t="s">
        <v>314</v>
      </c>
      <c r="C10676" s="10" t="s">
        <v>4779</v>
      </c>
      <c r="D10676" s="10" t="s">
        <v>7278</v>
      </c>
      <c r="E10676" s="11" t="s">
        <v>7279</v>
      </c>
      <c r="F10676" s="10" t="s">
        <v>4859</v>
      </c>
      <c r="G10676" s="11" t="s">
        <v>4860</v>
      </c>
      <c r="H10676" s="42">
        <v>0</v>
      </c>
      <c r="I10676" s="42">
        <v>0</v>
      </c>
      <c r="J10676" s="42">
        <v>0</v>
      </c>
      <c r="K10676" s="42">
        <v>0</v>
      </c>
      <c r="N10676" s="43"/>
    </row>
    <row r="10677" spans="1:14" x14ac:dyDescent="0.3">
      <c r="A10677" s="10" t="s">
        <v>9</v>
      </c>
      <c r="B10677" s="10" t="s">
        <v>314</v>
      </c>
      <c r="C10677" s="10" t="s">
        <v>4779</v>
      </c>
      <c r="D10677" s="10" t="s">
        <v>7278</v>
      </c>
      <c r="E10677" s="11" t="s">
        <v>7279</v>
      </c>
      <c r="F10677" s="10" t="s">
        <v>4788</v>
      </c>
      <c r="G10677" s="11" t="s">
        <v>4789</v>
      </c>
      <c r="H10677" s="42">
        <v>0</v>
      </c>
      <c r="I10677" s="42">
        <v>0</v>
      </c>
      <c r="J10677" s="42">
        <v>0</v>
      </c>
      <c r="K10677" s="42">
        <v>0</v>
      </c>
      <c r="N10677" s="43"/>
    </row>
    <row r="10678" spans="1:14" x14ac:dyDescent="0.3">
      <c r="A10678" s="10" t="s">
        <v>9</v>
      </c>
      <c r="B10678" s="10" t="s">
        <v>314</v>
      </c>
      <c r="C10678" s="10" t="s">
        <v>4779</v>
      </c>
      <c r="D10678" s="10" t="s">
        <v>7278</v>
      </c>
      <c r="E10678" s="11" t="s">
        <v>7279</v>
      </c>
      <c r="F10678" s="10" t="s">
        <v>4838</v>
      </c>
      <c r="G10678" s="11" t="s">
        <v>4839</v>
      </c>
      <c r="H10678" s="42">
        <v>128738.6118</v>
      </c>
      <c r="I10678" s="42">
        <v>107.33366166952599</v>
      </c>
      <c r="J10678" s="42">
        <v>121.030112393992</v>
      </c>
      <c r="K10678" s="42">
        <v>228.36377406351801</v>
      </c>
      <c r="N10678" s="43"/>
    </row>
    <row r="10679" spans="1:14" x14ac:dyDescent="0.3">
      <c r="A10679" s="10" t="s">
        <v>9</v>
      </c>
      <c r="B10679" s="10" t="s">
        <v>314</v>
      </c>
      <c r="C10679" s="10" t="s">
        <v>4779</v>
      </c>
      <c r="D10679" s="10" t="s">
        <v>7278</v>
      </c>
      <c r="E10679" s="11" t="s">
        <v>7279</v>
      </c>
      <c r="F10679" s="10" t="s">
        <v>4840</v>
      </c>
      <c r="G10679" s="11" t="s">
        <v>4841</v>
      </c>
      <c r="H10679" s="42">
        <v>21883.854299999999</v>
      </c>
      <c r="I10679" s="42">
        <v>18.245297069985799</v>
      </c>
      <c r="J10679" s="42">
        <v>20.5735118013692</v>
      </c>
      <c r="K10679" s="42">
        <v>38.818808871355003</v>
      </c>
      <c r="N10679" s="43"/>
    </row>
    <row r="10680" spans="1:14" x14ac:dyDescent="0.3">
      <c r="A10680" s="10" t="s">
        <v>9</v>
      </c>
      <c r="B10680" s="10" t="s">
        <v>314</v>
      </c>
      <c r="C10680" s="10" t="s">
        <v>4779</v>
      </c>
      <c r="D10680" s="10" t="s">
        <v>7280</v>
      </c>
      <c r="E10680" s="11" t="s">
        <v>7281</v>
      </c>
      <c r="F10680" s="10" t="s">
        <v>416</v>
      </c>
      <c r="G10680" s="11" t="s">
        <v>417</v>
      </c>
      <c r="H10680" s="42">
        <v>844551.40720000002</v>
      </c>
      <c r="I10680" s="42">
        <v>517.75207906295805</v>
      </c>
      <c r="J10680" s="42">
        <v>104003.886500218</v>
      </c>
      <c r="K10680" s="42">
        <v>104521.638579281</v>
      </c>
      <c r="N10680" s="43"/>
    </row>
    <row r="10681" spans="1:14" x14ac:dyDescent="0.3">
      <c r="A10681" s="10" t="s">
        <v>9</v>
      </c>
      <c r="B10681" s="10" t="s">
        <v>314</v>
      </c>
      <c r="C10681" s="10" t="s">
        <v>4779</v>
      </c>
      <c r="D10681" s="10" t="s">
        <v>7280</v>
      </c>
      <c r="E10681" s="11" t="s">
        <v>7281</v>
      </c>
      <c r="F10681" s="10" t="s">
        <v>15</v>
      </c>
      <c r="G10681" s="11" t="s">
        <v>418</v>
      </c>
      <c r="H10681" s="42">
        <v>142035.28959999999</v>
      </c>
      <c r="I10681" s="42">
        <v>87.074707174231307</v>
      </c>
      <c r="J10681" s="42">
        <v>0</v>
      </c>
      <c r="K10681" s="42">
        <v>87.074707174231307</v>
      </c>
      <c r="N10681" s="43"/>
    </row>
    <row r="10682" spans="1:14" x14ac:dyDescent="0.3">
      <c r="A10682" s="10" t="s">
        <v>9</v>
      </c>
      <c r="B10682" s="10" t="s">
        <v>314</v>
      </c>
      <c r="C10682" s="10" t="s">
        <v>4779</v>
      </c>
      <c r="D10682" s="10" t="s">
        <v>7280</v>
      </c>
      <c r="E10682" s="11" t="s">
        <v>7281</v>
      </c>
      <c r="F10682" s="10" t="s">
        <v>4731</v>
      </c>
      <c r="G10682" s="11" t="s">
        <v>4732</v>
      </c>
      <c r="H10682" s="42">
        <v>0</v>
      </c>
      <c r="I10682" s="42">
        <v>0</v>
      </c>
      <c r="J10682" s="42">
        <v>0</v>
      </c>
      <c r="K10682" s="42">
        <v>0</v>
      </c>
      <c r="N10682" s="43"/>
    </row>
    <row r="10683" spans="1:14" x14ac:dyDescent="0.3">
      <c r="A10683" s="10" t="s">
        <v>9</v>
      </c>
      <c r="B10683" s="10" t="s">
        <v>314</v>
      </c>
      <c r="C10683" s="10" t="s">
        <v>4779</v>
      </c>
      <c r="D10683" s="10" t="s">
        <v>7280</v>
      </c>
      <c r="E10683" s="11" t="s">
        <v>7281</v>
      </c>
      <c r="F10683" s="10" t="s">
        <v>4786</v>
      </c>
      <c r="G10683" s="11" t="s">
        <v>4787</v>
      </c>
      <c r="H10683" s="42">
        <v>0</v>
      </c>
      <c r="I10683" s="42">
        <v>0</v>
      </c>
      <c r="J10683" s="42">
        <v>0</v>
      </c>
      <c r="K10683" s="42">
        <v>0</v>
      </c>
      <c r="N10683" s="43"/>
    </row>
    <row r="10684" spans="1:14" x14ac:dyDescent="0.3">
      <c r="A10684" s="10" t="s">
        <v>9</v>
      </c>
      <c r="B10684" s="10" t="s">
        <v>314</v>
      </c>
      <c r="C10684" s="10" t="s">
        <v>4779</v>
      </c>
      <c r="D10684" s="10" t="s">
        <v>7280</v>
      </c>
      <c r="E10684" s="11" t="s">
        <v>7281</v>
      </c>
      <c r="F10684" s="10" t="s">
        <v>4788</v>
      </c>
      <c r="G10684" s="11" t="s">
        <v>4789</v>
      </c>
      <c r="H10684" s="42">
        <v>0</v>
      </c>
      <c r="I10684" s="42">
        <v>0</v>
      </c>
      <c r="J10684" s="42">
        <v>0</v>
      </c>
      <c r="K10684" s="42">
        <v>0</v>
      </c>
      <c r="N10684" s="43"/>
    </row>
    <row r="10685" spans="1:14" x14ac:dyDescent="0.3">
      <c r="A10685" s="10" t="s">
        <v>9</v>
      </c>
      <c r="B10685" s="10" t="s">
        <v>314</v>
      </c>
      <c r="C10685" s="10" t="s">
        <v>4779</v>
      </c>
      <c r="D10685" s="10" t="s">
        <v>7280</v>
      </c>
      <c r="E10685" s="11" t="s">
        <v>7281</v>
      </c>
      <c r="F10685" s="10" t="s">
        <v>4741</v>
      </c>
      <c r="G10685" s="11" t="s">
        <v>4742</v>
      </c>
      <c r="H10685" s="42">
        <v>58729.198400000001</v>
      </c>
      <c r="I10685" s="42">
        <v>36.003923865300202</v>
      </c>
      <c r="J10685" s="42">
        <v>7232.3186379592198</v>
      </c>
      <c r="K10685" s="42">
        <v>7268.3225618245197</v>
      </c>
      <c r="N10685" s="43"/>
    </row>
    <row r="10686" spans="1:14" x14ac:dyDescent="0.3">
      <c r="A10686" s="10" t="s">
        <v>9</v>
      </c>
      <c r="B10686" s="10" t="s">
        <v>314</v>
      </c>
      <c r="C10686" s="10" t="s">
        <v>4779</v>
      </c>
      <c r="D10686" s="10" t="s">
        <v>7282</v>
      </c>
      <c r="E10686" s="11" t="s">
        <v>7283</v>
      </c>
      <c r="F10686" s="10" t="s">
        <v>13</v>
      </c>
      <c r="G10686" s="11" t="s">
        <v>415</v>
      </c>
      <c r="H10686" s="42">
        <v>0</v>
      </c>
      <c r="I10686" s="42">
        <v>0</v>
      </c>
      <c r="J10686" s="42">
        <v>0</v>
      </c>
      <c r="K10686" s="42">
        <v>0</v>
      </c>
      <c r="N10686" s="43"/>
    </row>
    <row r="10687" spans="1:14" x14ac:dyDescent="0.3">
      <c r="A10687" s="10" t="s">
        <v>9</v>
      </c>
      <c r="B10687" s="10" t="s">
        <v>314</v>
      </c>
      <c r="C10687" s="10" t="s">
        <v>4779</v>
      </c>
      <c r="D10687" s="10" t="s">
        <v>7282</v>
      </c>
      <c r="E10687" s="11" t="s">
        <v>7283</v>
      </c>
      <c r="F10687" s="10" t="s">
        <v>416</v>
      </c>
      <c r="G10687" s="11" t="s">
        <v>417</v>
      </c>
      <c r="H10687" s="42">
        <v>24496.845600000001</v>
      </c>
      <c r="I10687" s="42">
        <v>153.321477456552</v>
      </c>
      <c r="J10687" s="42">
        <v>1605.00217761002</v>
      </c>
      <c r="K10687" s="42">
        <v>1758.3236550665699</v>
      </c>
      <c r="N10687" s="43"/>
    </row>
    <row r="10688" spans="1:14" x14ac:dyDescent="0.3">
      <c r="A10688" s="10" t="s">
        <v>9</v>
      </c>
      <c r="B10688" s="10" t="s">
        <v>314</v>
      </c>
      <c r="C10688" s="10" t="s">
        <v>4779</v>
      </c>
      <c r="D10688" s="10" t="s">
        <v>7282</v>
      </c>
      <c r="E10688" s="11" t="s">
        <v>7283</v>
      </c>
      <c r="F10688" s="10" t="s">
        <v>4731</v>
      </c>
      <c r="G10688" s="11" t="s">
        <v>4732</v>
      </c>
      <c r="H10688" s="42">
        <v>0</v>
      </c>
      <c r="I10688" s="42">
        <v>0</v>
      </c>
      <c r="J10688" s="42">
        <v>0</v>
      </c>
      <c r="K10688" s="42">
        <v>0</v>
      </c>
      <c r="N10688" s="43"/>
    </row>
    <row r="10689" spans="1:14" x14ac:dyDescent="0.3">
      <c r="A10689" s="10" t="s">
        <v>9</v>
      </c>
      <c r="B10689" s="10" t="s">
        <v>314</v>
      </c>
      <c r="C10689" s="10" t="s">
        <v>4779</v>
      </c>
      <c r="D10689" s="10" t="s">
        <v>7282</v>
      </c>
      <c r="E10689" s="11" t="s">
        <v>7283</v>
      </c>
      <c r="F10689" s="10" t="s">
        <v>4786</v>
      </c>
      <c r="G10689" s="11" t="s">
        <v>4787</v>
      </c>
      <c r="H10689" s="42">
        <v>0</v>
      </c>
      <c r="I10689" s="42">
        <v>0</v>
      </c>
      <c r="J10689" s="42">
        <v>0</v>
      </c>
      <c r="K10689" s="42">
        <v>0</v>
      </c>
      <c r="N10689" s="43"/>
    </row>
    <row r="10690" spans="1:14" x14ac:dyDescent="0.3">
      <c r="A10690" s="10" t="s">
        <v>9</v>
      </c>
      <c r="B10690" s="10" t="s">
        <v>314</v>
      </c>
      <c r="C10690" s="10" t="s">
        <v>4779</v>
      </c>
      <c r="D10690" s="10" t="s">
        <v>7282</v>
      </c>
      <c r="E10690" s="11" t="s">
        <v>7283</v>
      </c>
      <c r="F10690" s="10" t="s">
        <v>4822</v>
      </c>
      <c r="G10690" s="11" t="s">
        <v>4823</v>
      </c>
      <c r="H10690" s="42">
        <v>3023.8031000000001</v>
      </c>
      <c r="I10690" s="42">
        <v>18.925455224190099</v>
      </c>
      <c r="J10690" s="42">
        <v>198.11573271392399</v>
      </c>
      <c r="K10690" s="42">
        <v>217.04118793811401</v>
      </c>
      <c r="N10690" s="43"/>
    </row>
    <row r="10691" spans="1:14" x14ac:dyDescent="0.3">
      <c r="A10691" s="10" t="s">
        <v>9</v>
      </c>
      <c r="B10691" s="10" t="s">
        <v>314</v>
      </c>
      <c r="C10691" s="10" t="s">
        <v>4779</v>
      </c>
      <c r="D10691" s="10" t="s">
        <v>7282</v>
      </c>
      <c r="E10691" s="11" t="s">
        <v>7283</v>
      </c>
      <c r="F10691" s="10" t="s">
        <v>4788</v>
      </c>
      <c r="G10691" s="11" t="s">
        <v>4789</v>
      </c>
      <c r="H10691" s="42">
        <v>0</v>
      </c>
      <c r="I10691" s="42">
        <v>0</v>
      </c>
      <c r="J10691" s="42">
        <v>0</v>
      </c>
      <c r="K10691" s="42">
        <v>0</v>
      </c>
      <c r="N10691" s="43"/>
    </row>
    <row r="10692" spans="1:14" x14ac:dyDescent="0.3">
      <c r="A10692" s="10" t="s">
        <v>9</v>
      </c>
      <c r="B10692" s="10" t="s">
        <v>314</v>
      </c>
      <c r="C10692" s="10" t="s">
        <v>4779</v>
      </c>
      <c r="D10692" s="10" t="s">
        <v>7282</v>
      </c>
      <c r="E10692" s="11" t="s">
        <v>7283</v>
      </c>
      <c r="F10692" s="10" t="s">
        <v>4741</v>
      </c>
      <c r="G10692" s="11" t="s">
        <v>4742</v>
      </c>
      <c r="H10692" s="42">
        <v>431.00979999999998</v>
      </c>
      <c r="I10692" s="42">
        <v>2.6976149985482598</v>
      </c>
      <c r="J10692" s="42">
        <v>28.239213571695199</v>
      </c>
      <c r="K10692" s="42">
        <v>30.936828570243499</v>
      </c>
      <c r="N10692" s="43"/>
    </row>
    <row r="10693" spans="1:14" x14ac:dyDescent="0.3">
      <c r="A10693" s="10" t="s">
        <v>9</v>
      </c>
      <c r="B10693" s="10" t="s">
        <v>314</v>
      </c>
      <c r="C10693" s="10" t="s">
        <v>11</v>
      </c>
      <c r="D10693" s="10" t="s">
        <v>315</v>
      </c>
      <c r="E10693" s="11" t="s">
        <v>715</v>
      </c>
      <c r="F10693" s="10" t="s">
        <v>13</v>
      </c>
      <c r="G10693" s="11" t="s">
        <v>415</v>
      </c>
      <c r="H10693" s="42">
        <v>0</v>
      </c>
      <c r="I10693" s="42">
        <v>0</v>
      </c>
      <c r="J10693" s="42">
        <v>0</v>
      </c>
      <c r="K10693" s="42">
        <v>0</v>
      </c>
      <c r="N10693" s="43"/>
    </row>
    <row r="10694" spans="1:14" x14ac:dyDescent="0.3">
      <c r="A10694" s="10" t="s">
        <v>9</v>
      </c>
      <c r="B10694" s="10" t="s">
        <v>314</v>
      </c>
      <c r="C10694" s="10" t="s">
        <v>11</v>
      </c>
      <c r="D10694" s="10" t="s">
        <v>315</v>
      </c>
      <c r="E10694" s="11" t="s">
        <v>715</v>
      </c>
      <c r="F10694" s="10" t="s">
        <v>15</v>
      </c>
      <c r="G10694" s="11" t="s">
        <v>418</v>
      </c>
      <c r="H10694" s="42">
        <v>5620320.2745000003</v>
      </c>
      <c r="I10694" s="42">
        <v>5871.9436523184004</v>
      </c>
      <c r="J10694" s="42">
        <v>0</v>
      </c>
      <c r="K10694" s="42">
        <v>5871.9436523184004</v>
      </c>
      <c r="N10694" s="43"/>
    </row>
    <row r="10695" spans="1:14" x14ac:dyDescent="0.3">
      <c r="A10695" s="10" t="s">
        <v>9</v>
      </c>
      <c r="B10695" s="10" t="s">
        <v>314</v>
      </c>
      <c r="C10695" s="10" t="s">
        <v>11</v>
      </c>
      <c r="D10695" s="10" t="s">
        <v>315</v>
      </c>
      <c r="E10695" s="11" t="s">
        <v>715</v>
      </c>
      <c r="F10695" s="10" t="s">
        <v>17</v>
      </c>
      <c r="G10695" s="11" t="s">
        <v>4798</v>
      </c>
      <c r="H10695" s="42">
        <v>0</v>
      </c>
      <c r="I10695" s="42">
        <v>0</v>
      </c>
      <c r="J10695" s="42">
        <v>0</v>
      </c>
      <c r="K10695" s="42">
        <v>0</v>
      </c>
      <c r="N10695" s="43"/>
    </row>
    <row r="10696" spans="1:14" x14ac:dyDescent="0.3">
      <c r="A10696" s="10" t="s">
        <v>9</v>
      </c>
      <c r="B10696" s="10" t="s">
        <v>314</v>
      </c>
      <c r="C10696" s="10" t="s">
        <v>11</v>
      </c>
      <c r="D10696" s="10" t="s">
        <v>315</v>
      </c>
      <c r="E10696" s="11" t="s">
        <v>715</v>
      </c>
      <c r="F10696" s="10" t="s">
        <v>18</v>
      </c>
      <c r="G10696" s="11" t="s">
        <v>4799</v>
      </c>
      <c r="H10696" s="42">
        <v>18519679.988299999</v>
      </c>
      <c r="I10696" s="42">
        <v>19348.811461794201</v>
      </c>
      <c r="J10696" s="42">
        <v>572186.70919178298</v>
      </c>
      <c r="K10696" s="42">
        <v>591535.52065357706</v>
      </c>
      <c r="N10696" s="43"/>
    </row>
    <row r="10697" spans="1:14" x14ac:dyDescent="0.3">
      <c r="A10697" s="10" t="s">
        <v>9</v>
      </c>
      <c r="B10697" s="10" t="s">
        <v>314</v>
      </c>
      <c r="C10697" s="10" t="s">
        <v>4800</v>
      </c>
      <c r="D10697" s="10" t="s">
        <v>333</v>
      </c>
      <c r="E10697" s="11" t="s">
        <v>7284</v>
      </c>
      <c r="F10697" s="10" t="s">
        <v>13</v>
      </c>
      <c r="G10697" s="11" t="s">
        <v>415</v>
      </c>
      <c r="H10697" s="42">
        <v>0</v>
      </c>
      <c r="I10697" s="42">
        <v>0</v>
      </c>
      <c r="J10697" s="42">
        <v>0</v>
      </c>
      <c r="K10697" s="42">
        <v>0</v>
      </c>
      <c r="N10697" s="43"/>
    </row>
    <row r="10698" spans="1:14" x14ac:dyDescent="0.3">
      <c r="A10698" s="10" t="s">
        <v>9</v>
      </c>
      <c r="B10698" s="10" t="s">
        <v>314</v>
      </c>
      <c r="C10698" s="10" t="s">
        <v>4800</v>
      </c>
      <c r="D10698" s="10" t="s">
        <v>333</v>
      </c>
      <c r="E10698" s="11" t="s">
        <v>7284</v>
      </c>
      <c r="F10698" s="10" t="s">
        <v>416</v>
      </c>
      <c r="G10698" s="11" t="s">
        <v>417</v>
      </c>
      <c r="H10698" s="42">
        <v>2003202.3884000001</v>
      </c>
      <c r="I10698" s="42">
        <v>1806.19390127417</v>
      </c>
      <c r="J10698" s="42">
        <v>32010.116258841299</v>
      </c>
      <c r="K10698" s="42">
        <v>33816.310160115499</v>
      </c>
      <c r="N10698" s="43"/>
    </row>
    <row r="10699" spans="1:14" x14ac:dyDescent="0.3">
      <c r="A10699" s="10" t="s">
        <v>9</v>
      </c>
      <c r="B10699" s="10" t="s">
        <v>314</v>
      </c>
      <c r="C10699" s="10" t="s">
        <v>4800</v>
      </c>
      <c r="D10699" s="10" t="s">
        <v>333</v>
      </c>
      <c r="E10699" s="11" t="s">
        <v>7284</v>
      </c>
      <c r="F10699" s="10" t="s">
        <v>4867</v>
      </c>
      <c r="G10699" s="11" t="s">
        <v>4868</v>
      </c>
      <c r="H10699" s="42">
        <v>623490.19409999996</v>
      </c>
      <c r="I10699" s="42">
        <v>562.17194660408097</v>
      </c>
      <c r="J10699" s="42">
        <v>0</v>
      </c>
      <c r="K10699" s="42">
        <v>562.17194660408097</v>
      </c>
      <c r="N10699" s="43"/>
    </row>
    <row r="10700" spans="1:14" x14ac:dyDescent="0.3">
      <c r="A10700" s="10" t="s">
        <v>9</v>
      </c>
      <c r="B10700" s="10" t="s">
        <v>314</v>
      </c>
      <c r="C10700" s="10" t="s">
        <v>4800</v>
      </c>
      <c r="D10700" s="10" t="s">
        <v>7285</v>
      </c>
      <c r="E10700" s="11" t="s">
        <v>7286</v>
      </c>
      <c r="F10700" s="10" t="s">
        <v>416</v>
      </c>
      <c r="G10700" s="11" t="s">
        <v>417</v>
      </c>
      <c r="H10700" s="42">
        <v>1104282.7415</v>
      </c>
      <c r="I10700" s="42">
        <v>1340.9342161326999</v>
      </c>
      <c r="J10700" s="42">
        <v>41239.291527601301</v>
      </c>
      <c r="K10700" s="42">
        <v>42580.225743734001</v>
      </c>
      <c r="N10700" s="43"/>
    </row>
    <row r="10701" spans="1:14" x14ac:dyDescent="0.3">
      <c r="A10701" s="10" t="s">
        <v>9</v>
      </c>
      <c r="B10701" s="10" t="s">
        <v>314</v>
      </c>
      <c r="C10701" s="10" t="s">
        <v>4806</v>
      </c>
      <c r="D10701" s="10" t="s">
        <v>7287</v>
      </c>
      <c r="E10701" s="11" t="s">
        <v>7288</v>
      </c>
      <c r="F10701" s="10" t="s">
        <v>4809</v>
      </c>
      <c r="G10701" s="11" t="s">
        <v>4810</v>
      </c>
      <c r="H10701" s="42">
        <v>1652277.5362</v>
      </c>
      <c r="I10701" s="42">
        <v>1726.2504834609399</v>
      </c>
      <c r="J10701" s="42">
        <v>39163.680028737101</v>
      </c>
      <c r="K10701" s="42">
        <v>40889.930512198101</v>
      </c>
      <c r="N10701" s="43"/>
    </row>
    <row r="10702" spans="1:14" x14ac:dyDescent="0.3">
      <c r="A10702" s="10" t="s">
        <v>9</v>
      </c>
      <c r="B10702" s="10" t="s">
        <v>316</v>
      </c>
      <c r="C10702" s="10" t="s">
        <v>4722</v>
      </c>
      <c r="D10702" s="10" t="s">
        <v>4723</v>
      </c>
      <c r="E10702" s="11" t="s">
        <v>7289</v>
      </c>
      <c r="F10702" s="10" t="s">
        <v>13</v>
      </c>
      <c r="G10702" s="11" t="s">
        <v>415</v>
      </c>
      <c r="H10702" s="42">
        <v>0</v>
      </c>
      <c r="I10702" s="42">
        <v>0</v>
      </c>
      <c r="J10702" s="42">
        <v>0</v>
      </c>
      <c r="K10702" s="42">
        <v>0</v>
      </c>
      <c r="N10702" s="43"/>
    </row>
    <row r="10703" spans="1:14" x14ac:dyDescent="0.3">
      <c r="A10703" s="10" t="s">
        <v>9</v>
      </c>
      <c r="B10703" s="10" t="s">
        <v>316</v>
      </c>
      <c r="C10703" s="10" t="s">
        <v>4722</v>
      </c>
      <c r="D10703" s="10" t="s">
        <v>4723</v>
      </c>
      <c r="E10703" s="11" t="s">
        <v>7289</v>
      </c>
      <c r="F10703" s="10" t="s">
        <v>416</v>
      </c>
      <c r="G10703" s="11" t="s">
        <v>417</v>
      </c>
      <c r="H10703" s="42">
        <v>4314713.9818000002</v>
      </c>
      <c r="I10703" s="42">
        <v>33596.440666800598</v>
      </c>
      <c r="J10703" s="42">
        <v>285217.48780523002</v>
      </c>
      <c r="K10703" s="42">
        <v>318813.92847203102</v>
      </c>
      <c r="N10703" s="43"/>
    </row>
    <row r="10704" spans="1:14" x14ac:dyDescent="0.3">
      <c r="A10704" s="10" t="s">
        <v>9</v>
      </c>
      <c r="B10704" s="10" t="s">
        <v>316</v>
      </c>
      <c r="C10704" s="10" t="s">
        <v>4722</v>
      </c>
      <c r="D10704" s="10" t="s">
        <v>4723</v>
      </c>
      <c r="E10704" s="11" t="s">
        <v>7289</v>
      </c>
      <c r="F10704" s="10" t="s">
        <v>4725</v>
      </c>
      <c r="G10704" s="11" t="s">
        <v>4726</v>
      </c>
      <c r="H10704" s="42">
        <v>405160.94679999998</v>
      </c>
      <c r="I10704" s="42">
        <v>3154.7782216680398</v>
      </c>
      <c r="J10704" s="42">
        <v>26782.537111318899</v>
      </c>
      <c r="K10704" s="42">
        <v>29937.315332986898</v>
      </c>
      <c r="N10704" s="43"/>
    </row>
    <row r="10705" spans="1:14" x14ac:dyDescent="0.3">
      <c r="A10705" s="10" t="s">
        <v>9</v>
      </c>
      <c r="B10705" s="10" t="s">
        <v>316</v>
      </c>
      <c r="C10705" s="10" t="s">
        <v>4722</v>
      </c>
      <c r="D10705" s="10" t="s">
        <v>4723</v>
      </c>
      <c r="E10705" s="11" t="s">
        <v>7289</v>
      </c>
      <c r="F10705" s="10" t="s">
        <v>244</v>
      </c>
      <c r="G10705" s="11" t="s">
        <v>656</v>
      </c>
      <c r="H10705" s="42">
        <v>431171.27919999999</v>
      </c>
      <c r="I10705" s="42">
        <v>3357.30719392327</v>
      </c>
      <c r="J10705" s="42">
        <v>0</v>
      </c>
      <c r="K10705" s="42">
        <v>3357.30719392327</v>
      </c>
      <c r="N10705" s="43"/>
    </row>
    <row r="10706" spans="1:14" x14ac:dyDescent="0.3">
      <c r="A10706" s="10" t="s">
        <v>9</v>
      </c>
      <c r="B10706" s="10" t="s">
        <v>316</v>
      </c>
      <c r="C10706" s="10" t="s">
        <v>4722</v>
      </c>
      <c r="D10706" s="10" t="s">
        <v>4723</v>
      </c>
      <c r="E10706" s="11" t="s">
        <v>7289</v>
      </c>
      <c r="F10706" s="10" t="s">
        <v>4729</v>
      </c>
      <c r="G10706" s="11" t="s">
        <v>4730</v>
      </c>
      <c r="H10706" s="42">
        <v>0</v>
      </c>
      <c r="I10706" s="42">
        <v>0</v>
      </c>
      <c r="J10706" s="42">
        <v>0</v>
      </c>
      <c r="K10706" s="42">
        <v>0</v>
      </c>
      <c r="N10706" s="43"/>
    </row>
    <row r="10707" spans="1:14" x14ac:dyDescent="0.3">
      <c r="A10707" s="10" t="s">
        <v>9</v>
      </c>
      <c r="B10707" s="10" t="s">
        <v>316</v>
      </c>
      <c r="C10707" s="10" t="s">
        <v>4722</v>
      </c>
      <c r="D10707" s="10" t="s">
        <v>4723</v>
      </c>
      <c r="E10707" s="11" t="s">
        <v>7289</v>
      </c>
      <c r="F10707" s="10" t="s">
        <v>4731</v>
      </c>
      <c r="G10707" s="11" t="s">
        <v>4732</v>
      </c>
      <c r="H10707" s="42">
        <v>0</v>
      </c>
      <c r="I10707" s="42">
        <v>0</v>
      </c>
      <c r="J10707" s="42">
        <v>0</v>
      </c>
      <c r="K10707" s="42">
        <v>0</v>
      </c>
      <c r="N10707" s="43"/>
    </row>
    <row r="10708" spans="1:14" x14ac:dyDescent="0.3">
      <c r="A10708" s="10" t="s">
        <v>9</v>
      </c>
      <c r="B10708" s="10" t="s">
        <v>316</v>
      </c>
      <c r="C10708" s="10" t="s">
        <v>4722</v>
      </c>
      <c r="D10708" s="10" t="s">
        <v>4723</v>
      </c>
      <c r="E10708" s="11" t="s">
        <v>7289</v>
      </c>
      <c r="F10708" s="10" t="s">
        <v>4733</v>
      </c>
      <c r="G10708" s="11" t="s">
        <v>4734</v>
      </c>
      <c r="H10708" s="42">
        <v>350139.09019999998</v>
      </c>
      <c r="I10708" s="42">
        <v>2726.35154958966</v>
      </c>
      <c r="J10708" s="42">
        <v>23145.402441880498</v>
      </c>
      <c r="K10708" s="42">
        <v>25871.753991470199</v>
      </c>
      <c r="N10708" s="43"/>
    </row>
    <row r="10709" spans="1:14" x14ac:dyDescent="0.3">
      <c r="A10709" s="10" t="s">
        <v>9</v>
      </c>
      <c r="B10709" s="10" t="s">
        <v>316</v>
      </c>
      <c r="C10709" s="10" t="s">
        <v>4722</v>
      </c>
      <c r="D10709" s="10" t="s">
        <v>4723</v>
      </c>
      <c r="E10709" s="11" t="s">
        <v>7289</v>
      </c>
      <c r="F10709" s="10" t="s">
        <v>4735</v>
      </c>
      <c r="G10709" s="11" t="s">
        <v>4736</v>
      </c>
      <c r="H10709" s="42">
        <v>405160.94679999998</v>
      </c>
      <c r="I10709" s="42">
        <v>3154.7782216680398</v>
      </c>
      <c r="J10709" s="42">
        <v>26782.537111318899</v>
      </c>
      <c r="K10709" s="42">
        <v>29937.315332986898</v>
      </c>
      <c r="N10709" s="43"/>
    </row>
    <row r="10710" spans="1:14" x14ac:dyDescent="0.3">
      <c r="A10710" s="10" t="s">
        <v>9</v>
      </c>
      <c r="B10710" s="10" t="s">
        <v>316</v>
      </c>
      <c r="C10710" s="10" t="s">
        <v>4722</v>
      </c>
      <c r="D10710" s="10" t="s">
        <v>4723</v>
      </c>
      <c r="E10710" s="11" t="s">
        <v>7289</v>
      </c>
      <c r="F10710" s="10" t="s">
        <v>5102</v>
      </c>
      <c r="G10710" s="11" t="s">
        <v>5103</v>
      </c>
      <c r="H10710" s="42">
        <v>780309.97129999998</v>
      </c>
      <c r="I10710" s="42">
        <v>6075.8691676569597</v>
      </c>
      <c r="J10710" s="42">
        <v>0</v>
      </c>
      <c r="K10710" s="42">
        <v>6075.8691676569597</v>
      </c>
      <c r="N10710" s="43"/>
    </row>
    <row r="10711" spans="1:14" x14ac:dyDescent="0.3">
      <c r="A10711" s="10" t="s">
        <v>9</v>
      </c>
      <c r="B10711" s="10" t="s">
        <v>316</v>
      </c>
      <c r="C10711" s="10" t="s">
        <v>4722</v>
      </c>
      <c r="D10711" s="10" t="s">
        <v>4723</v>
      </c>
      <c r="E10711" s="11" t="s">
        <v>7289</v>
      </c>
      <c r="F10711" s="10" t="s">
        <v>4741</v>
      </c>
      <c r="G10711" s="11" t="s">
        <v>4742</v>
      </c>
      <c r="H10711" s="42">
        <v>310123.1937</v>
      </c>
      <c r="I10711" s="42">
        <v>2414.7685153508401</v>
      </c>
      <c r="J10711" s="42">
        <v>20500.213591379899</v>
      </c>
      <c r="K10711" s="42">
        <v>22914.982106730698</v>
      </c>
      <c r="N10711" s="43"/>
    </row>
    <row r="10712" spans="1:14" x14ac:dyDescent="0.3">
      <c r="A10712" s="10" t="s">
        <v>9</v>
      </c>
      <c r="B10712" s="10" t="s">
        <v>316</v>
      </c>
      <c r="C10712" s="10" t="s">
        <v>4743</v>
      </c>
      <c r="D10712" s="10" t="s">
        <v>4744</v>
      </c>
      <c r="E10712" s="11" t="s">
        <v>5754</v>
      </c>
      <c r="F10712" s="10" t="s">
        <v>416</v>
      </c>
      <c r="G10712" s="11" t="s">
        <v>417</v>
      </c>
      <c r="H10712" s="42">
        <v>17123.7179</v>
      </c>
      <c r="I10712" s="42">
        <v>134.780867862935</v>
      </c>
      <c r="J10712" s="42">
        <v>547.38073549842795</v>
      </c>
      <c r="K10712" s="42">
        <v>682.16160336136295</v>
      </c>
      <c r="N10712" s="43"/>
    </row>
    <row r="10713" spans="1:14" x14ac:dyDescent="0.3">
      <c r="A10713" s="10" t="s">
        <v>9</v>
      </c>
      <c r="B10713" s="10" t="s">
        <v>316</v>
      </c>
      <c r="C10713" s="10" t="s">
        <v>4743</v>
      </c>
      <c r="D10713" s="10" t="s">
        <v>4744</v>
      </c>
      <c r="E10713" s="11" t="s">
        <v>5754</v>
      </c>
      <c r="F10713" s="10" t="s">
        <v>4746</v>
      </c>
      <c r="G10713" s="11" t="s">
        <v>4747</v>
      </c>
      <c r="H10713" s="42">
        <v>10132.639300000001</v>
      </c>
      <c r="I10713" s="42">
        <v>79.754053593313202</v>
      </c>
      <c r="J10713" s="42">
        <v>323.90229568253199</v>
      </c>
      <c r="K10713" s="42">
        <v>403.656349275845</v>
      </c>
      <c r="N10713" s="43"/>
    </row>
    <row r="10714" spans="1:14" x14ac:dyDescent="0.3">
      <c r="A10714" s="10" t="s">
        <v>9</v>
      </c>
      <c r="B10714" s="10" t="s">
        <v>316</v>
      </c>
      <c r="C10714" s="10" t="s">
        <v>4743</v>
      </c>
      <c r="D10714" s="10" t="s">
        <v>4750</v>
      </c>
      <c r="E10714" s="11" t="s">
        <v>5323</v>
      </c>
      <c r="F10714" s="10" t="s">
        <v>13</v>
      </c>
      <c r="G10714" s="11" t="s">
        <v>415</v>
      </c>
      <c r="H10714" s="42">
        <v>0</v>
      </c>
      <c r="I10714" s="42">
        <v>0</v>
      </c>
      <c r="J10714" s="42">
        <v>0</v>
      </c>
      <c r="K10714" s="42">
        <v>0</v>
      </c>
      <c r="N10714" s="43"/>
    </row>
    <row r="10715" spans="1:14" x14ac:dyDescent="0.3">
      <c r="A10715" s="10" t="s">
        <v>9</v>
      </c>
      <c r="B10715" s="10" t="s">
        <v>316</v>
      </c>
      <c r="C10715" s="10" t="s">
        <v>4743</v>
      </c>
      <c r="D10715" s="10" t="s">
        <v>4750</v>
      </c>
      <c r="E10715" s="11" t="s">
        <v>5323</v>
      </c>
      <c r="F10715" s="10" t="s">
        <v>416</v>
      </c>
      <c r="G10715" s="11" t="s">
        <v>417</v>
      </c>
      <c r="H10715" s="42">
        <v>20520.685099999999</v>
      </c>
      <c r="I10715" s="42">
        <v>197.71334045910299</v>
      </c>
      <c r="J10715" s="42">
        <v>50.382373899322999</v>
      </c>
      <c r="K10715" s="42">
        <v>248.09571435842599</v>
      </c>
      <c r="N10715" s="43"/>
    </row>
    <row r="10716" spans="1:14" x14ac:dyDescent="0.3">
      <c r="A10716" s="10" t="s">
        <v>9</v>
      </c>
      <c r="B10716" s="10" t="s">
        <v>316</v>
      </c>
      <c r="C10716" s="10" t="s">
        <v>4743</v>
      </c>
      <c r="D10716" s="10" t="s">
        <v>4750</v>
      </c>
      <c r="E10716" s="11" t="s">
        <v>5323</v>
      </c>
      <c r="F10716" s="10" t="s">
        <v>4746</v>
      </c>
      <c r="G10716" s="11" t="s">
        <v>4747</v>
      </c>
      <c r="H10716" s="42">
        <v>6342.7572</v>
      </c>
      <c r="I10716" s="42">
        <v>61.111396141904599</v>
      </c>
      <c r="J10716" s="42">
        <v>15.5727337506999</v>
      </c>
      <c r="K10716" s="42">
        <v>76.684129892604503</v>
      </c>
      <c r="N10716" s="43"/>
    </row>
    <row r="10717" spans="1:14" x14ac:dyDescent="0.3">
      <c r="A10717" s="10" t="s">
        <v>9</v>
      </c>
      <c r="B10717" s="10" t="s">
        <v>316</v>
      </c>
      <c r="C10717" s="10" t="s">
        <v>4743</v>
      </c>
      <c r="D10717" s="10" t="s">
        <v>4750</v>
      </c>
      <c r="E10717" s="11" t="s">
        <v>5323</v>
      </c>
      <c r="F10717" s="10" t="s">
        <v>4748</v>
      </c>
      <c r="G10717" s="11" t="s">
        <v>4749</v>
      </c>
      <c r="H10717" s="42">
        <v>37459.577799999999</v>
      </c>
      <c r="I10717" s="42">
        <v>360.91671603807202</v>
      </c>
      <c r="J10717" s="42">
        <v>91.970733445309705</v>
      </c>
      <c r="K10717" s="42">
        <v>452.887449483382</v>
      </c>
      <c r="N10717" s="43"/>
    </row>
    <row r="10718" spans="1:14" x14ac:dyDescent="0.3">
      <c r="A10718" s="10" t="s">
        <v>9</v>
      </c>
      <c r="B10718" s="10" t="s">
        <v>316</v>
      </c>
      <c r="C10718" s="10" t="s">
        <v>4743</v>
      </c>
      <c r="D10718" s="10" t="s">
        <v>4752</v>
      </c>
      <c r="E10718" s="11" t="s">
        <v>7290</v>
      </c>
      <c r="F10718" s="10" t="s">
        <v>13</v>
      </c>
      <c r="G10718" s="11" t="s">
        <v>415</v>
      </c>
      <c r="H10718" s="42">
        <v>0</v>
      </c>
      <c r="I10718" s="42">
        <v>0</v>
      </c>
      <c r="J10718" s="42">
        <v>0</v>
      </c>
      <c r="K10718" s="42">
        <v>0</v>
      </c>
      <c r="N10718" s="43"/>
    </row>
    <row r="10719" spans="1:14" x14ac:dyDescent="0.3">
      <c r="A10719" s="10" t="s">
        <v>9</v>
      </c>
      <c r="B10719" s="10" t="s">
        <v>316</v>
      </c>
      <c r="C10719" s="10" t="s">
        <v>4743</v>
      </c>
      <c r="D10719" s="10" t="s">
        <v>4752</v>
      </c>
      <c r="E10719" s="11" t="s">
        <v>7290</v>
      </c>
      <c r="F10719" s="10" t="s">
        <v>416</v>
      </c>
      <c r="G10719" s="11" t="s">
        <v>417</v>
      </c>
      <c r="H10719" s="42">
        <v>13370.616900000001</v>
      </c>
      <c r="I10719" s="42">
        <v>102.263458352448</v>
      </c>
      <c r="J10719" s="42">
        <v>7.3186165780481902</v>
      </c>
      <c r="K10719" s="42">
        <v>109.58207493049601</v>
      </c>
      <c r="N10719" s="43"/>
    </row>
    <row r="10720" spans="1:14" x14ac:dyDescent="0.3">
      <c r="A10720" s="10" t="s">
        <v>9</v>
      </c>
      <c r="B10720" s="10" t="s">
        <v>316</v>
      </c>
      <c r="C10720" s="10" t="s">
        <v>4743</v>
      </c>
      <c r="D10720" s="10" t="s">
        <v>4752</v>
      </c>
      <c r="E10720" s="11" t="s">
        <v>7290</v>
      </c>
      <c r="F10720" s="10" t="s">
        <v>4746</v>
      </c>
      <c r="G10720" s="11" t="s">
        <v>4747</v>
      </c>
      <c r="H10720" s="42">
        <v>3038.7766000000001</v>
      </c>
      <c r="I10720" s="42">
        <v>23.241695080101699</v>
      </c>
      <c r="J10720" s="42">
        <v>1.66332194955641</v>
      </c>
      <c r="K10720" s="42">
        <v>24.905017029658101</v>
      </c>
      <c r="N10720" s="43"/>
    </row>
    <row r="10721" spans="1:14" x14ac:dyDescent="0.3">
      <c r="A10721" s="10" t="s">
        <v>9</v>
      </c>
      <c r="B10721" s="10" t="s">
        <v>316</v>
      </c>
      <c r="C10721" s="10" t="s">
        <v>4743</v>
      </c>
      <c r="D10721" s="10" t="s">
        <v>4752</v>
      </c>
      <c r="E10721" s="11" t="s">
        <v>7290</v>
      </c>
      <c r="F10721" s="10" t="s">
        <v>4748</v>
      </c>
      <c r="G10721" s="11" t="s">
        <v>4749</v>
      </c>
      <c r="H10721" s="42">
        <v>19354.669399999999</v>
      </c>
      <c r="I10721" s="42">
        <v>148.03171943326299</v>
      </c>
      <c r="J10721" s="42">
        <v>10.5940813402516</v>
      </c>
      <c r="K10721" s="42">
        <v>158.62580077351501</v>
      </c>
      <c r="N10721" s="43"/>
    </row>
    <row r="10722" spans="1:14" x14ac:dyDescent="0.3">
      <c r="A10722" s="10" t="s">
        <v>9</v>
      </c>
      <c r="B10722" s="10" t="s">
        <v>316</v>
      </c>
      <c r="C10722" s="10" t="s">
        <v>4743</v>
      </c>
      <c r="D10722" s="10" t="s">
        <v>4752</v>
      </c>
      <c r="E10722" s="11" t="s">
        <v>7290</v>
      </c>
      <c r="F10722" s="10" t="s">
        <v>4760</v>
      </c>
      <c r="G10722" s="11" t="s">
        <v>4761</v>
      </c>
      <c r="H10722" s="42">
        <v>14492.6268</v>
      </c>
      <c r="I10722" s="42">
        <v>110.84500730510101</v>
      </c>
      <c r="J10722" s="42">
        <v>7.9327662209613203</v>
      </c>
      <c r="K10722" s="42">
        <v>118.77777352606201</v>
      </c>
      <c r="N10722" s="43"/>
    </row>
    <row r="10723" spans="1:14" x14ac:dyDescent="0.3">
      <c r="A10723" s="10" t="s">
        <v>9</v>
      </c>
      <c r="B10723" s="10" t="s">
        <v>316</v>
      </c>
      <c r="C10723" s="10" t="s">
        <v>4743</v>
      </c>
      <c r="D10723" s="10" t="s">
        <v>4756</v>
      </c>
      <c r="E10723" s="11" t="s">
        <v>5911</v>
      </c>
      <c r="F10723" s="10" t="s">
        <v>416</v>
      </c>
      <c r="G10723" s="11" t="s">
        <v>417</v>
      </c>
      <c r="H10723" s="42">
        <v>14287.1916</v>
      </c>
      <c r="I10723" s="42">
        <v>124.265626025966</v>
      </c>
      <c r="J10723" s="42">
        <v>54.245928468387802</v>
      </c>
      <c r="K10723" s="42">
        <v>178.51155449435399</v>
      </c>
      <c r="N10723" s="43"/>
    </row>
    <row r="10724" spans="1:14" x14ac:dyDescent="0.3">
      <c r="A10724" s="10" t="s">
        <v>9</v>
      </c>
      <c r="B10724" s="10" t="s">
        <v>316</v>
      </c>
      <c r="C10724" s="10" t="s">
        <v>4743</v>
      </c>
      <c r="D10724" s="10" t="s">
        <v>4756</v>
      </c>
      <c r="E10724" s="11" t="s">
        <v>5911</v>
      </c>
      <c r="F10724" s="10" t="s">
        <v>4746</v>
      </c>
      <c r="G10724" s="11" t="s">
        <v>4747</v>
      </c>
      <c r="H10724" s="42">
        <v>5082.4002</v>
      </c>
      <c r="I10724" s="42">
        <v>44.205163408446502</v>
      </c>
      <c r="J10724" s="42">
        <v>19.296970601402801</v>
      </c>
      <c r="K10724" s="42">
        <v>63.5021340098493</v>
      </c>
      <c r="N10724" s="43"/>
    </row>
    <row r="10725" spans="1:14" x14ac:dyDescent="0.3">
      <c r="A10725" s="10" t="s">
        <v>9</v>
      </c>
      <c r="B10725" s="10" t="s">
        <v>316</v>
      </c>
      <c r="C10725" s="10" t="s">
        <v>4743</v>
      </c>
      <c r="D10725" s="10" t="s">
        <v>4758</v>
      </c>
      <c r="E10725" s="11" t="s">
        <v>4826</v>
      </c>
      <c r="F10725" s="10" t="s">
        <v>13</v>
      </c>
      <c r="G10725" s="11" t="s">
        <v>415</v>
      </c>
      <c r="H10725" s="42">
        <v>0</v>
      </c>
      <c r="I10725" s="42">
        <v>0</v>
      </c>
      <c r="J10725" s="42">
        <v>0</v>
      </c>
      <c r="K10725" s="42">
        <v>0</v>
      </c>
      <c r="N10725" s="43"/>
    </row>
    <row r="10726" spans="1:14" x14ac:dyDescent="0.3">
      <c r="A10726" s="10" t="s">
        <v>9</v>
      </c>
      <c r="B10726" s="10" t="s">
        <v>316</v>
      </c>
      <c r="C10726" s="10" t="s">
        <v>4743</v>
      </c>
      <c r="D10726" s="10" t="s">
        <v>4758</v>
      </c>
      <c r="E10726" s="11" t="s">
        <v>4826</v>
      </c>
      <c r="F10726" s="10" t="s">
        <v>416</v>
      </c>
      <c r="G10726" s="11" t="s">
        <v>417</v>
      </c>
      <c r="H10726" s="42">
        <v>5907.8778000000002</v>
      </c>
      <c r="I10726" s="42">
        <v>68.091424698795194</v>
      </c>
      <c r="J10726" s="42">
        <v>17.249010542168701</v>
      </c>
      <c r="K10726" s="42">
        <v>85.340435240963899</v>
      </c>
      <c r="N10726" s="43"/>
    </row>
    <row r="10727" spans="1:14" x14ac:dyDescent="0.3">
      <c r="A10727" s="10" t="s">
        <v>9</v>
      </c>
      <c r="B10727" s="10" t="s">
        <v>316</v>
      </c>
      <c r="C10727" s="10" t="s">
        <v>4743</v>
      </c>
      <c r="D10727" s="10" t="s">
        <v>4758</v>
      </c>
      <c r="E10727" s="11" t="s">
        <v>4826</v>
      </c>
      <c r="F10727" s="10" t="s">
        <v>4746</v>
      </c>
      <c r="G10727" s="11" t="s">
        <v>4747</v>
      </c>
      <c r="H10727" s="42">
        <v>5072.4202999999998</v>
      </c>
      <c r="I10727" s="42">
        <v>58.462334337349397</v>
      </c>
      <c r="J10727" s="42">
        <v>14.809756526104399</v>
      </c>
      <c r="K10727" s="42">
        <v>73.272090863453798</v>
      </c>
      <c r="N10727" s="43"/>
    </row>
    <row r="10728" spans="1:14" x14ac:dyDescent="0.3">
      <c r="A10728" s="10" t="s">
        <v>9</v>
      </c>
      <c r="B10728" s="10" t="s">
        <v>316</v>
      </c>
      <c r="C10728" s="10" t="s">
        <v>4743</v>
      </c>
      <c r="D10728" s="10" t="s">
        <v>4758</v>
      </c>
      <c r="E10728" s="11" t="s">
        <v>4826</v>
      </c>
      <c r="F10728" s="10" t="s">
        <v>4748</v>
      </c>
      <c r="G10728" s="11" t="s">
        <v>4749</v>
      </c>
      <c r="H10728" s="42">
        <v>36879.479399999997</v>
      </c>
      <c r="I10728" s="42">
        <v>425.05556024096398</v>
      </c>
      <c r="J10728" s="42">
        <v>107.675641566265</v>
      </c>
      <c r="K10728" s="42">
        <v>532.73120180722901</v>
      </c>
      <c r="N10728" s="43"/>
    </row>
    <row r="10729" spans="1:14" x14ac:dyDescent="0.3">
      <c r="A10729" s="10" t="s">
        <v>9</v>
      </c>
      <c r="B10729" s="10" t="s">
        <v>316</v>
      </c>
      <c r="C10729" s="10" t="s">
        <v>4743</v>
      </c>
      <c r="D10729" s="10" t="s">
        <v>4758</v>
      </c>
      <c r="E10729" s="11" t="s">
        <v>4826</v>
      </c>
      <c r="F10729" s="10" t="s">
        <v>4760</v>
      </c>
      <c r="G10729" s="11" t="s">
        <v>4761</v>
      </c>
      <c r="H10729" s="42">
        <v>19871.952499999999</v>
      </c>
      <c r="I10729" s="42">
        <v>229.03479216867501</v>
      </c>
      <c r="J10729" s="42">
        <v>58.019399096385499</v>
      </c>
      <c r="K10729" s="42">
        <v>287.05419126506001</v>
      </c>
      <c r="N10729" s="43"/>
    </row>
    <row r="10730" spans="1:14" x14ac:dyDescent="0.3">
      <c r="A10730" s="10" t="s">
        <v>9</v>
      </c>
      <c r="B10730" s="10" t="s">
        <v>316</v>
      </c>
      <c r="C10730" s="10" t="s">
        <v>4743</v>
      </c>
      <c r="D10730" s="10" t="s">
        <v>4762</v>
      </c>
      <c r="E10730" s="11" t="s">
        <v>4757</v>
      </c>
      <c r="F10730" s="10" t="s">
        <v>13</v>
      </c>
      <c r="G10730" s="11" t="s">
        <v>415</v>
      </c>
      <c r="H10730" s="42">
        <v>0</v>
      </c>
      <c r="I10730" s="42">
        <v>0</v>
      </c>
      <c r="J10730" s="42">
        <v>0</v>
      </c>
      <c r="K10730" s="42">
        <v>0</v>
      </c>
      <c r="N10730" s="43"/>
    </row>
    <row r="10731" spans="1:14" x14ac:dyDescent="0.3">
      <c r="A10731" s="10" t="s">
        <v>9</v>
      </c>
      <c r="B10731" s="10" t="s">
        <v>316</v>
      </c>
      <c r="C10731" s="10" t="s">
        <v>4743</v>
      </c>
      <c r="D10731" s="10" t="s">
        <v>4762</v>
      </c>
      <c r="E10731" s="11" t="s">
        <v>4757</v>
      </c>
      <c r="F10731" s="10" t="s">
        <v>416</v>
      </c>
      <c r="G10731" s="11" t="s">
        <v>417</v>
      </c>
      <c r="H10731" s="42">
        <v>14385.472299999999</v>
      </c>
      <c r="I10731" s="42">
        <v>86.272314833917903</v>
      </c>
      <c r="J10731" s="42">
        <v>1.5331999174747299</v>
      </c>
      <c r="K10731" s="42">
        <v>87.805514751392593</v>
      </c>
      <c r="N10731" s="43"/>
    </row>
    <row r="10732" spans="1:14" x14ac:dyDescent="0.3">
      <c r="A10732" s="10" t="s">
        <v>9</v>
      </c>
      <c r="B10732" s="10" t="s">
        <v>316</v>
      </c>
      <c r="C10732" s="10" t="s">
        <v>4743</v>
      </c>
      <c r="D10732" s="10" t="s">
        <v>4762</v>
      </c>
      <c r="E10732" s="11" t="s">
        <v>4757</v>
      </c>
      <c r="F10732" s="10" t="s">
        <v>4746</v>
      </c>
      <c r="G10732" s="11" t="s">
        <v>4747</v>
      </c>
      <c r="H10732" s="42">
        <v>2011.239</v>
      </c>
      <c r="I10732" s="42">
        <v>12.061769135547801</v>
      </c>
      <c r="J10732" s="42">
        <v>0.21435733443367</v>
      </c>
      <c r="K10732" s="42">
        <v>12.276126469981399</v>
      </c>
      <c r="N10732" s="43"/>
    </row>
    <row r="10733" spans="1:14" x14ac:dyDescent="0.3">
      <c r="A10733" s="10" t="s">
        <v>9</v>
      </c>
      <c r="B10733" s="10" t="s">
        <v>316</v>
      </c>
      <c r="C10733" s="10" t="s">
        <v>4743</v>
      </c>
      <c r="D10733" s="10" t="s">
        <v>4762</v>
      </c>
      <c r="E10733" s="11" t="s">
        <v>4757</v>
      </c>
      <c r="F10733" s="10" t="s">
        <v>4748</v>
      </c>
      <c r="G10733" s="11" t="s">
        <v>4749</v>
      </c>
      <c r="H10733" s="42">
        <v>12510.5885</v>
      </c>
      <c r="I10733" s="42">
        <v>75.028292758407304</v>
      </c>
      <c r="J10733" s="42">
        <v>1.3333752836806301</v>
      </c>
      <c r="K10733" s="42">
        <v>76.361668042087899</v>
      </c>
      <c r="N10733" s="43"/>
    </row>
    <row r="10734" spans="1:14" x14ac:dyDescent="0.3">
      <c r="A10734" s="10" t="s">
        <v>9</v>
      </c>
      <c r="B10734" s="10" t="s">
        <v>316</v>
      </c>
      <c r="C10734" s="10" t="s">
        <v>4743</v>
      </c>
      <c r="D10734" s="10" t="s">
        <v>4762</v>
      </c>
      <c r="E10734" s="11" t="s">
        <v>4757</v>
      </c>
      <c r="F10734" s="10" t="s">
        <v>4760</v>
      </c>
      <c r="G10734" s="11" t="s">
        <v>4761</v>
      </c>
      <c r="H10734" s="42">
        <v>9613.0408000000007</v>
      </c>
      <c r="I10734" s="42">
        <v>57.651167732618099</v>
      </c>
      <c r="J10734" s="42">
        <v>1.0245553950897499</v>
      </c>
      <c r="K10734" s="42">
        <v>58.675723127707897</v>
      </c>
      <c r="N10734" s="43"/>
    </row>
    <row r="10735" spans="1:14" x14ac:dyDescent="0.3">
      <c r="A10735" s="10" t="s">
        <v>9</v>
      </c>
      <c r="B10735" s="10" t="s">
        <v>316</v>
      </c>
      <c r="C10735" s="10" t="s">
        <v>4743</v>
      </c>
      <c r="D10735" s="10" t="s">
        <v>4766</v>
      </c>
      <c r="E10735" s="11" t="s">
        <v>4829</v>
      </c>
      <c r="F10735" s="10" t="s">
        <v>13</v>
      </c>
      <c r="G10735" s="11" t="s">
        <v>415</v>
      </c>
      <c r="H10735" s="42">
        <v>0</v>
      </c>
      <c r="I10735" s="42">
        <v>0</v>
      </c>
      <c r="J10735" s="42">
        <v>0</v>
      </c>
      <c r="K10735" s="42">
        <v>0</v>
      </c>
      <c r="N10735" s="43"/>
    </row>
    <row r="10736" spans="1:14" x14ac:dyDescent="0.3">
      <c r="A10736" s="10" t="s">
        <v>9</v>
      </c>
      <c r="B10736" s="10" t="s">
        <v>316</v>
      </c>
      <c r="C10736" s="10" t="s">
        <v>4743</v>
      </c>
      <c r="D10736" s="10" t="s">
        <v>4766</v>
      </c>
      <c r="E10736" s="11" t="s">
        <v>4829</v>
      </c>
      <c r="F10736" s="10" t="s">
        <v>416</v>
      </c>
      <c r="G10736" s="11" t="s">
        <v>417</v>
      </c>
      <c r="H10736" s="42">
        <v>7130.7945</v>
      </c>
      <c r="I10736" s="42">
        <v>22.068827423171498</v>
      </c>
      <c r="J10736" s="42">
        <v>7.4769757306513798</v>
      </c>
      <c r="K10736" s="42">
        <v>29.545803153822899</v>
      </c>
      <c r="N10736" s="43"/>
    </row>
    <row r="10737" spans="1:14" x14ac:dyDescent="0.3">
      <c r="A10737" s="10" t="s">
        <v>9</v>
      </c>
      <c r="B10737" s="10" t="s">
        <v>316</v>
      </c>
      <c r="C10737" s="10" t="s">
        <v>4743</v>
      </c>
      <c r="D10737" s="10" t="s">
        <v>4766</v>
      </c>
      <c r="E10737" s="11" t="s">
        <v>4829</v>
      </c>
      <c r="F10737" s="10" t="s">
        <v>4746</v>
      </c>
      <c r="G10737" s="11" t="s">
        <v>4747</v>
      </c>
      <c r="H10737" s="42">
        <v>7130.7945</v>
      </c>
      <c r="I10737" s="42">
        <v>22.068827423171498</v>
      </c>
      <c r="J10737" s="42">
        <v>7.4769757306513798</v>
      </c>
      <c r="K10737" s="42">
        <v>29.545803153822899</v>
      </c>
      <c r="N10737" s="43"/>
    </row>
    <row r="10738" spans="1:14" x14ac:dyDescent="0.3">
      <c r="A10738" s="10" t="s">
        <v>9</v>
      </c>
      <c r="B10738" s="10" t="s">
        <v>316</v>
      </c>
      <c r="C10738" s="10" t="s">
        <v>4743</v>
      </c>
      <c r="D10738" s="10" t="s">
        <v>4766</v>
      </c>
      <c r="E10738" s="11" t="s">
        <v>4829</v>
      </c>
      <c r="F10738" s="10" t="s">
        <v>4748</v>
      </c>
      <c r="G10738" s="11" t="s">
        <v>4749</v>
      </c>
      <c r="H10738" s="42">
        <v>14278.667600000001</v>
      </c>
      <c r="I10738" s="42">
        <v>47.302624188434201</v>
      </c>
      <c r="J10738" s="42">
        <v>4.4635120036237401</v>
      </c>
      <c r="K10738" s="42">
        <v>51.766136192057999</v>
      </c>
      <c r="N10738" s="43"/>
    </row>
    <row r="10739" spans="1:14" x14ac:dyDescent="0.3">
      <c r="A10739" s="10" t="s">
        <v>9</v>
      </c>
      <c r="B10739" s="10" t="s">
        <v>316</v>
      </c>
      <c r="C10739" s="10" t="s">
        <v>4743</v>
      </c>
      <c r="D10739" s="10" t="s">
        <v>4766</v>
      </c>
      <c r="E10739" s="11" t="s">
        <v>4829</v>
      </c>
      <c r="F10739" s="10" t="s">
        <v>4760</v>
      </c>
      <c r="G10739" s="11" t="s">
        <v>4761</v>
      </c>
      <c r="H10739" s="42">
        <v>10291.766900000001</v>
      </c>
      <c r="I10739" s="42">
        <v>34.094748603352002</v>
      </c>
      <c r="J10739" s="42">
        <v>3.2172067039106098</v>
      </c>
      <c r="K10739" s="42">
        <v>37.3119553072626</v>
      </c>
      <c r="N10739" s="43"/>
    </row>
    <row r="10740" spans="1:14" x14ac:dyDescent="0.3">
      <c r="A10740" s="10" t="s">
        <v>9</v>
      </c>
      <c r="B10740" s="10" t="s">
        <v>316</v>
      </c>
      <c r="C10740" s="10" t="s">
        <v>4743</v>
      </c>
      <c r="D10740" s="10" t="s">
        <v>4768</v>
      </c>
      <c r="E10740" s="11" t="s">
        <v>4763</v>
      </c>
      <c r="F10740" s="10" t="s">
        <v>13</v>
      </c>
      <c r="G10740" s="11" t="s">
        <v>415</v>
      </c>
      <c r="H10740" s="42">
        <v>0</v>
      </c>
      <c r="I10740" s="42">
        <v>0</v>
      </c>
      <c r="J10740" s="42">
        <v>0</v>
      </c>
      <c r="K10740" s="42">
        <v>0</v>
      </c>
      <c r="N10740" s="43"/>
    </row>
    <row r="10741" spans="1:14" x14ac:dyDescent="0.3">
      <c r="A10741" s="10" t="s">
        <v>9</v>
      </c>
      <c r="B10741" s="10" t="s">
        <v>316</v>
      </c>
      <c r="C10741" s="10" t="s">
        <v>4743</v>
      </c>
      <c r="D10741" s="10" t="s">
        <v>4768</v>
      </c>
      <c r="E10741" s="11" t="s">
        <v>4763</v>
      </c>
      <c r="F10741" s="10" t="s">
        <v>416</v>
      </c>
      <c r="G10741" s="11" t="s">
        <v>417</v>
      </c>
      <c r="H10741" s="42">
        <v>13149.6648</v>
      </c>
      <c r="I10741" s="42">
        <v>110.68719049256001</v>
      </c>
      <c r="J10741" s="42">
        <v>128.61879831066199</v>
      </c>
      <c r="K10741" s="42">
        <v>239.30598880322199</v>
      </c>
      <c r="N10741" s="43"/>
    </row>
    <row r="10742" spans="1:14" x14ac:dyDescent="0.3">
      <c r="A10742" s="10" t="s">
        <v>9</v>
      </c>
      <c r="B10742" s="10" t="s">
        <v>316</v>
      </c>
      <c r="C10742" s="10" t="s">
        <v>4743</v>
      </c>
      <c r="D10742" s="10" t="s">
        <v>4768</v>
      </c>
      <c r="E10742" s="11" t="s">
        <v>4763</v>
      </c>
      <c r="F10742" s="10" t="s">
        <v>4746</v>
      </c>
      <c r="G10742" s="11" t="s">
        <v>4747</v>
      </c>
      <c r="H10742" s="42">
        <v>10101.216</v>
      </c>
      <c r="I10742" s="42">
        <v>85.026898787015696</v>
      </c>
      <c r="J10742" s="42">
        <v>98.801473751411905</v>
      </c>
      <c r="K10742" s="42">
        <v>183.828372538428</v>
      </c>
      <c r="N10742" s="43"/>
    </row>
    <row r="10743" spans="1:14" x14ac:dyDescent="0.3">
      <c r="A10743" s="10" t="s">
        <v>9</v>
      </c>
      <c r="B10743" s="10" t="s">
        <v>316</v>
      </c>
      <c r="C10743" s="10" t="s">
        <v>4743</v>
      </c>
      <c r="D10743" s="10" t="s">
        <v>4768</v>
      </c>
      <c r="E10743" s="11" t="s">
        <v>4763</v>
      </c>
      <c r="F10743" s="10" t="s">
        <v>4748</v>
      </c>
      <c r="G10743" s="11" t="s">
        <v>4749</v>
      </c>
      <c r="H10743" s="42">
        <v>22785.8632</v>
      </c>
      <c r="I10743" s="42">
        <v>191.79980749398399</v>
      </c>
      <c r="J10743" s="42">
        <v>222.87186662083201</v>
      </c>
      <c r="K10743" s="42">
        <v>414.67167411481603</v>
      </c>
      <c r="N10743" s="43"/>
    </row>
    <row r="10744" spans="1:14" x14ac:dyDescent="0.3">
      <c r="A10744" s="10" t="s">
        <v>9</v>
      </c>
      <c r="B10744" s="10" t="s">
        <v>316</v>
      </c>
      <c r="C10744" s="10" t="s">
        <v>4743</v>
      </c>
      <c r="D10744" s="10" t="s">
        <v>4768</v>
      </c>
      <c r="E10744" s="11" t="s">
        <v>4763</v>
      </c>
      <c r="F10744" s="10" t="s">
        <v>4760</v>
      </c>
      <c r="G10744" s="11" t="s">
        <v>4761</v>
      </c>
      <c r="H10744" s="42">
        <v>8344.4827999999998</v>
      </c>
      <c r="I10744" s="42">
        <v>70.2396120414477</v>
      </c>
      <c r="J10744" s="42">
        <v>81.618608751166306</v>
      </c>
      <c r="K10744" s="42">
        <v>151.85822079261399</v>
      </c>
      <c r="N10744" s="43"/>
    </row>
    <row r="10745" spans="1:14" x14ac:dyDescent="0.3">
      <c r="A10745" s="10" t="s">
        <v>9</v>
      </c>
      <c r="B10745" s="10" t="s">
        <v>316</v>
      </c>
      <c r="C10745" s="10" t="s">
        <v>4743</v>
      </c>
      <c r="D10745" s="10" t="s">
        <v>4770</v>
      </c>
      <c r="E10745" s="11" t="s">
        <v>7291</v>
      </c>
      <c r="F10745" s="10" t="s">
        <v>13</v>
      </c>
      <c r="G10745" s="11" t="s">
        <v>415</v>
      </c>
      <c r="H10745" s="42">
        <v>0</v>
      </c>
      <c r="I10745" s="42">
        <v>0</v>
      </c>
      <c r="J10745" s="42">
        <v>0</v>
      </c>
      <c r="K10745" s="42">
        <v>0</v>
      </c>
      <c r="N10745" s="43"/>
    </row>
    <row r="10746" spans="1:14" x14ac:dyDescent="0.3">
      <c r="A10746" s="10" t="s">
        <v>9</v>
      </c>
      <c r="B10746" s="10" t="s">
        <v>316</v>
      </c>
      <c r="C10746" s="10" t="s">
        <v>4743</v>
      </c>
      <c r="D10746" s="10" t="s">
        <v>4770</v>
      </c>
      <c r="E10746" s="11" t="s">
        <v>7291</v>
      </c>
      <c r="F10746" s="10" t="s">
        <v>416</v>
      </c>
      <c r="G10746" s="11" t="s">
        <v>417</v>
      </c>
      <c r="H10746" s="42">
        <v>10428.1338</v>
      </c>
      <c r="I10746" s="42">
        <v>102.643659478327</v>
      </c>
      <c r="J10746" s="42">
        <v>226.21695650612301</v>
      </c>
      <c r="K10746" s="42">
        <v>328.86061598445002</v>
      </c>
      <c r="N10746" s="43"/>
    </row>
    <row r="10747" spans="1:14" x14ac:dyDescent="0.3">
      <c r="A10747" s="10" t="s">
        <v>9</v>
      </c>
      <c r="B10747" s="10" t="s">
        <v>316</v>
      </c>
      <c r="C10747" s="10" t="s">
        <v>4743</v>
      </c>
      <c r="D10747" s="10" t="s">
        <v>4770</v>
      </c>
      <c r="E10747" s="11" t="s">
        <v>7291</v>
      </c>
      <c r="F10747" s="10" t="s">
        <v>4746</v>
      </c>
      <c r="G10747" s="11" t="s">
        <v>4747</v>
      </c>
      <c r="H10747" s="42">
        <v>10052.3451</v>
      </c>
      <c r="I10747" s="42">
        <v>98.9447888664956</v>
      </c>
      <c r="J10747" s="42">
        <v>218.06499410950599</v>
      </c>
      <c r="K10747" s="42">
        <v>317.00978297600199</v>
      </c>
      <c r="N10747" s="43"/>
    </row>
    <row r="10748" spans="1:14" x14ac:dyDescent="0.3">
      <c r="A10748" s="10" t="s">
        <v>9</v>
      </c>
      <c r="B10748" s="10" t="s">
        <v>316</v>
      </c>
      <c r="C10748" s="10" t="s">
        <v>4743</v>
      </c>
      <c r="D10748" s="10" t="s">
        <v>4770</v>
      </c>
      <c r="E10748" s="11" t="s">
        <v>7291</v>
      </c>
      <c r="F10748" s="10" t="s">
        <v>4748</v>
      </c>
      <c r="G10748" s="11" t="s">
        <v>4749</v>
      </c>
      <c r="H10748" s="42">
        <v>23263.9424</v>
      </c>
      <c r="I10748" s="42">
        <v>236.39273172223901</v>
      </c>
      <c r="J10748" s="42">
        <v>69.450143774854695</v>
      </c>
      <c r="K10748" s="42">
        <v>305.84287549709398</v>
      </c>
      <c r="N10748" s="43"/>
    </row>
    <row r="10749" spans="1:14" x14ac:dyDescent="0.3">
      <c r="A10749" s="10" t="s">
        <v>9</v>
      </c>
      <c r="B10749" s="10" t="s">
        <v>316</v>
      </c>
      <c r="C10749" s="10" t="s">
        <v>4743</v>
      </c>
      <c r="D10749" s="10" t="s">
        <v>4770</v>
      </c>
      <c r="E10749" s="11" t="s">
        <v>7291</v>
      </c>
      <c r="F10749" s="10" t="s">
        <v>4760</v>
      </c>
      <c r="G10749" s="11" t="s">
        <v>4761</v>
      </c>
      <c r="H10749" s="42">
        <v>22294.611499999999</v>
      </c>
      <c r="I10749" s="42">
        <v>226.54303456714601</v>
      </c>
      <c r="J10749" s="42">
        <v>66.556387784235795</v>
      </c>
      <c r="K10749" s="42">
        <v>293.09942235138197</v>
      </c>
      <c r="N10749" s="43"/>
    </row>
    <row r="10750" spans="1:14" x14ac:dyDescent="0.3">
      <c r="A10750" s="10" t="s">
        <v>9</v>
      </c>
      <c r="B10750" s="10" t="s">
        <v>316</v>
      </c>
      <c r="C10750" s="10" t="s">
        <v>4743</v>
      </c>
      <c r="D10750" s="10" t="s">
        <v>4772</v>
      </c>
      <c r="E10750" s="11" t="s">
        <v>5930</v>
      </c>
      <c r="F10750" s="10" t="s">
        <v>13</v>
      </c>
      <c r="G10750" s="11" t="s">
        <v>415</v>
      </c>
      <c r="H10750" s="42">
        <v>0</v>
      </c>
      <c r="I10750" s="42">
        <v>0</v>
      </c>
      <c r="J10750" s="42">
        <v>0</v>
      </c>
      <c r="K10750" s="42">
        <v>0</v>
      </c>
      <c r="N10750" s="43"/>
    </row>
    <row r="10751" spans="1:14" x14ac:dyDescent="0.3">
      <c r="A10751" s="10" t="s">
        <v>9</v>
      </c>
      <c r="B10751" s="10" t="s">
        <v>316</v>
      </c>
      <c r="C10751" s="10" t="s">
        <v>4743</v>
      </c>
      <c r="D10751" s="10" t="s">
        <v>4772</v>
      </c>
      <c r="E10751" s="11" t="s">
        <v>5930</v>
      </c>
      <c r="F10751" s="10" t="s">
        <v>416</v>
      </c>
      <c r="G10751" s="11" t="s">
        <v>417</v>
      </c>
      <c r="H10751" s="42">
        <v>20464.2071</v>
      </c>
      <c r="I10751" s="42">
        <v>112.076351173622</v>
      </c>
      <c r="J10751" s="42">
        <v>256.37899755606298</v>
      </c>
      <c r="K10751" s="42">
        <v>368.455348729685</v>
      </c>
      <c r="N10751" s="43"/>
    </row>
    <row r="10752" spans="1:14" x14ac:dyDescent="0.3">
      <c r="A10752" s="10" t="s">
        <v>9</v>
      </c>
      <c r="B10752" s="10" t="s">
        <v>316</v>
      </c>
      <c r="C10752" s="10" t="s">
        <v>4743</v>
      </c>
      <c r="D10752" s="10" t="s">
        <v>4772</v>
      </c>
      <c r="E10752" s="11" t="s">
        <v>5930</v>
      </c>
      <c r="F10752" s="10" t="s">
        <v>4746</v>
      </c>
      <c r="G10752" s="11" t="s">
        <v>4747</v>
      </c>
      <c r="H10752" s="42">
        <v>9067.4739000000009</v>
      </c>
      <c r="I10752" s="42">
        <v>49.659846658230698</v>
      </c>
      <c r="J10752" s="42">
        <v>113.598824120369</v>
      </c>
      <c r="K10752" s="42">
        <v>163.25867077859999</v>
      </c>
      <c r="N10752" s="43"/>
    </row>
    <row r="10753" spans="1:14" x14ac:dyDescent="0.3">
      <c r="A10753" s="10" t="s">
        <v>9</v>
      </c>
      <c r="B10753" s="10" t="s">
        <v>316</v>
      </c>
      <c r="C10753" s="10" t="s">
        <v>4743</v>
      </c>
      <c r="D10753" s="10" t="s">
        <v>4772</v>
      </c>
      <c r="E10753" s="11" t="s">
        <v>5930</v>
      </c>
      <c r="F10753" s="10" t="s">
        <v>4748</v>
      </c>
      <c r="G10753" s="11" t="s">
        <v>4749</v>
      </c>
      <c r="H10753" s="42">
        <v>15025.3511</v>
      </c>
      <c r="I10753" s="42">
        <v>76.660521553476997</v>
      </c>
      <c r="J10753" s="42">
        <v>55.3019098210655</v>
      </c>
      <c r="K10753" s="42">
        <v>131.962431374543</v>
      </c>
      <c r="N10753" s="43"/>
    </row>
    <row r="10754" spans="1:14" x14ac:dyDescent="0.3">
      <c r="A10754" s="10" t="s">
        <v>9</v>
      </c>
      <c r="B10754" s="10" t="s">
        <v>316</v>
      </c>
      <c r="C10754" s="10" t="s">
        <v>4743</v>
      </c>
      <c r="D10754" s="10" t="s">
        <v>4772</v>
      </c>
      <c r="E10754" s="11" t="s">
        <v>5930</v>
      </c>
      <c r="F10754" s="10" t="s">
        <v>4760</v>
      </c>
      <c r="G10754" s="11" t="s">
        <v>4761</v>
      </c>
      <c r="H10754" s="42">
        <v>25142.924200000001</v>
      </c>
      <c r="I10754" s="42">
        <v>128.28117425782801</v>
      </c>
      <c r="J10754" s="42">
        <v>92.540381760878404</v>
      </c>
      <c r="K10754" s="42">
        <v>220.82155601870701</v>
      </c>
      <c r="N10754" s="43"/>
    </row>
    <row r="10755" spans="1:14" x14ac:dyDescent="0.3">
      <c r="A10755" s="10" t="s">
        <v>9</v>
      </c>
      <c r="B10755" s="10" t="s">
        <v>316</v>
      </c>
      <c r="C10755" s="10" t="s">
        <v>4743</v>
      </c>
      <c r="D10755" s="10" t="s">
        <v>4774</v>
      </c>
      <c r="E10755" s="11" t="s">
        <v>5150</v>
      </c>
      <c r="F10755" s="10" t="s">
        <v>13</v>
      </c>
      <c r="G10755" s="11" t="s">
        <v>415</v>
      </c>
      <c r="H10755" s="42">
        <v>0</v>
      </c>
      <c r="I10755" s="42">
        <v>0</v>
      </c>
      <c r="J10755" s="42">
        <v>0</v>
      </c>
      <c r="K10755" s="42">
        <v>0</v>
      </c>
      <c r="N10755" s="43"/>
    </row>
    <row r="10756" spans="1:14" x14ac:dyDescent="0.3">
      <c r="A10756" s="10" t="s">
        <v>9</v>
      </c>
      <c r="B10756" s="10" t="s">
        <v>316</v>
      </c>
      <c r="C10756" s="10" t="s">
        <v>4743</v>
      </c>
      <c r="D10756" s="10" t="s">
        <v>4774</v>
      </c>
      <c r="E10756" s="11" t="s">
        <v>5150</v>
      </c>
      <c r="F10756" s="10" t="s">
        <v>416</v>
      </c>
      <c r="G10756" s="11" t="s">
        <v>417</v>
      </c>
      <c r="H10756" s="42">
        <v>12318.9941</v>
      </c>
      <c r="I10756" s="42">
        <v>120.901282813969</v>
      </c>
      <c r="J10756" s="42">
        <v>28.627909186501199</v>
      </c>
      <c r="K10756" s="42">
        <v>149.529192000471</v>
      </c>
      <c r="N10756" s="43"/>
    </row>
    <row r="10757" spans="1:14" x14ac:dyDescent="0.3">
      <c r="A10757" s="10" t="s">
        <v>9</v>
      </c>
      <c r="B10757" s="10" t="s">
        <v>316</v>
      </c>
      <c r="C10757" s="10" t="s">
        <v>4743</v>
      </c>
      <c r="D10757" s="10" t="s">
        <v>4774</v>
      </c>
      <c r="E10757" s="11" t="s">
        <v>5150</v>
      </c>
      <c r="F10757" s="10" t="s">
        <v>4746</v>
      </c>
      <c r="G10757" s="11" t="s">
        <v>4747</v>
      </c>
      <c r="H10757" s="42">
        <v>15138.2664</v>
      </c>
      <c r="I10757" s="42">
        <v>148.57023310970399</v>
      </c>
      <c r="J10757" s="42">
        <v>35.179569995352303</v>
      </c>
      <c r="K10757" s="42">
        <v>183.749803105056</v>
      </c>
      <c r="N10757" s="43"/>
    </row>
    <row r="10758" spans="1:14" x14ac:dyDescent="0.3">
      <c r="A10758" s="10" t="s">
        <v>9</v>
      </c>
      <c r="B10758" s="10" t="s">
        <v>316</v>
      </c>
      <c r="C10758" s="10" t="s">
        <v>4743</v>
      </c>
      <c r="D10758" s="10" t="s">
        <v>4774</v>
      </c>
      <c r="E10758" s="11" t="s">
        <v>5150</v>
      </c>
      <c r="F10758" s="10" t="s">
        <v>4748</v>
      </c>
      <c r="G10758" s="11" t="s">
        <v>4749</v>
      </c>
      <c r="H10758" s="42">
        <v>33826.297100000003</v>
      </c>
      <c r="I10758" s="42">
        <v>343.60008514048201</v>
      </c>
      <c r="J10758" s="42">
        <v>56.030374117293498</v>
      </c>
      <c r="K10758" s="42">
        <v>399.63045925777499</v>
      </c>
      <c r="N10758" s="43"/>
    </row>
    <row r="10759" spans="1:14" x14ac:dyDescent="0.3">
      <c r="A10759" s="10" t="s">
        <v>9</v>
      </c>
      <c r="B10759" s="10" t="s">
        <v>316</v>
      </c>
      <c r="C10759" s="10" t="s">
        <v>4743</v>
      </c>
      <c r="D10759" s="10" t="s">
        <v>4774</v>
      </c>
      <c r="E10759" s="11" t="s">
        <v>5150</v>
      </c>
      <c r="F10759" s="10" t="s">
        <v>4760</v>
      </c>
      <c r="G10759" s="11" t="s">
        <v>4761</v>
      </c>
      <c r="H10759" s="42">
        <v>13356.772199999999</v>
      </c>
      <c r="I10759" s="42">
        <v>135.67515400410699</v>
      </c>
      <c r="J10759" s="42">
        <v>22.124353182751499</v>
      </c>
      <c r="K10759" s="42">
        <v>157.79950718685799</v>
      </c>
      <c r="N10759" s="43"/>
    </row>
    <row r="10760" spans="1:14" x14ac:dyDescent="0.3">
      <c r="A10760" s="10" t="s">
        <v>9</v>
      </c>
      <c r="B10760" s="10" t="s">
        <v>316</v>
      </c>
      <c r="C10760" s="10" t="s">
        <v>4743</v>
      </c>
      <c r="D10760" s="10" t="s">
        <v>4776</v>
      </c>
      <c r="E10760" s="11" t="s">
        <v>5756</v>
      </c>
      <c r="F10760" s="10" t="s">
        <v>13</v>
      </c>
      <c r="G10760" s="11" t="s">
        <v>415</v>
      </c>
      <c r="H10760" s="42">
        <v>0</v>
      </c>
      <c r="I10760" s="42">
        <v>0</v>
      </c>
      <c r="J10760" s="42">
        <v>0</v>
      </c>
      <c r="K10760" s="42">
        <v>0</v>
      </c>
      <c r="N10760" s="43"/>
    </row>
    <row r="10761" spans="1:14" x14ac:dyDescent="0.3">
      <c r="A10761" s="10" t="s">
        <v>9</v>
      </c>
      <c r="B10761" s="10" t="s">
        <v>316</v>
      </c>
      <c r="C10761" s="10" t="s">
        <v>4743</v>
      </c>
      <c r="D10761" s="10" t="s">
        <v>4776</v>
      </c>
      <c r="E10761" s="11" t="s">
        <v>5756</v>
      </c>
      <c r="F10761" s="10" t="s">
        <v>416</v>
      </c>
      <c r="G10761" s="11" t="s">
        <v>417</v>
      </c>
      <c r="H10761" s="42">
        <v>18824.031500000001</v>
      </c>
      <c r="I10761" s="42">
        <v>34.664481944307802</v>
      </c>
      <c r="J10761" s="42">
        <v>188.60748499458799</v>
      </c>
      <c r="K10761" s="42">
        <v>223.27196693889601</v>
      </c>
      <c r="N10761" s="43"/>
    </row>
    <row r="10762" spans="1:14" x14ac:dyDescent="0.3">
      <c r="A10762" s="10" t="s">
        <v>9</v>
      </c>
      <c r="B10762" s="10" t="s">
        <v>316</v>
      </c>
      <c r="C10762" s="10" t="s">
        <v>4743</v>
      </c>
      <c r="D10762" s="10" t="s">
        <v>4776</v>
      </c>
      <c r="E10762" s="11" t="s">
        <v>5756</v>
      </c>
      <c r="F10762" s="10" t="s">
        <v>4746</v>
      </c>
      <c r="G10762" s="11" t="s">
        <v>4747</v>
      </c>
      <c r="H10762" s="42">
        <v>6274.6772000000001</v>
      </c>
      <c r="I10762" s="42">
        <v>11.5548273147693</v>
      </c>
      <c r="J10762" s="42">
        <v>62.869161664862702</v>
      </c>
      <c r="K10762" s="42">
        <v>74.423988979632</v>
      </c>
      <c r="N10762" s="43"/>
    </row>
    <row r="10763" spans="1:14" x14ac:dyDescent="0.3">
      <c r="A10763" s="10" t="s">
        <v>9</v>
      </c>
      <c r="B10763" s="10" t="s">
        <v>316</v>
      </c>
      <c r="C10763" s="10" t="s">
        <v>4743</v>
      </c>
      <c r="D10763" s="10" t="s">
        <v>4835</v>
      </c>
      <c r="E10763" s="11" t="s">
        <v>4777</v>
      </c>
      <c r="F10763" s="10" t="s">
        <v>13</v>
      </c>
      <c r="G10763" s="11" t="s">
        <v>415</v>
      </c>
      <c r="H10763" s="42">
        <v>0</v>
      </c>
      <c r="I10763" s="42">
        <v>0</v>
      </c>
      <c r="J10763" s="42">
        <v>0</v>
      </c>
      <c r="K10763" s="42">
        <v>0</v>
      </c>
      <c r="N10763" s="43"/>
    </row>
    <row r="10764" spans="1:14" x14ac:dyDescent="0.3">
      <c r="A10764" s="10" t="s">
        <v>9</v>
      </c>
      <c r="B10764" s="10" t="s">
        <v>316</v>
      </c>
      <c r="C10764" s="10" t="s">
        <v>4743</v>
      </c>
      <c r="D10764" s="10" t="s">
        <v>4835</v>
      </c>
      <c r="E10764" s="11" t="s">
        <v>4777</v>
      </c>
      <c r="F10764" s="10" t="s">
        <v>416</v>
      </c>
      <c r="G10764" s="11" t="s">
        <v>417</v>
      </c>
      <c r="H10764" s="42">
        <v>53901.682200000003</v>
      </c>
      <c r="I10764" s="42">
        <v>415.78588807387001</v>
      </c>
      <c r="J10764" s="42">
        <v>7830.0455086802604</v>
      </c>
      <c r="K10764" s="42">
        <v>8245.8313967541308</v>
      </c>
      <c r="N10764" s="43"/>
    </row>
    <row r="10765" spans="1:14" x14ac:dyDescent="0.3">
      <c r="A10765" s="10" t="s">
        <v>9</v>
      </c>
      <c r="B10765" s="10" t="s">
        <v>316</v>
      </c>
      <c r="C10765" s="10" t="s">
        <v>4743</v>
      </c>
      <c r="D10765" s="10" t="s">
        <v>4835</v>
      </c>
      <c r="E10765" s="11" t="s">
        <v>4777</v>
      </c>
      <c r="F10765" s="10" t="s">
        <v>4746</v>
      </c>
      <c r="G10765" s="11" t="s">
        <v>4747</v>
      </c>
      <c r="H10765" s="42">
        <v>0</v>
      </c>
      <c r="I10765" s="42">
        <v>0</v>
      </c>
      <c r="J10765" s="42">
        <v>0</v>
      </c>
      <c r="K10765" s="42">
        <v>0</v>
      </c>
      <c r="N10765" s="43"/>
    </row>
    <row r="10766" spans="1:14" x14ac:dyDescent="0.3">
      <c r="A10766" s="10" t="s">
        <v>9</v>
      </c>
      <c r="B10766" s="10" t="s">
        <v>316</v>
      </c>
      <c r="C10766" s="10" t="s">
        <v>4743</v>
      </c>
      <c r="D10766" s="10" t="s">
        <v>4835</v>
      </c>
      <c r="E10766" s="11" t="s">
        <v>4777</v>
      </c>
      <c r="F10766" s="10" t="s">
        <v>4748</v>
      </c>
      <c r="G10766" s="11" t="s">
        <v>4749</v>
      </c>
      <c r="H10766" s="42">
        <v>133026.60860000001</v>
      </c>
      <c r="I10766" s="42">
        <v>1040.1897509739099</v>
      </c>
      <c r="J10766" s="42">
        <v>1470.4136397258201</v>
      </c>
      <c r="K10766" s="42">
        <v>2510.60339069974</v>
      </c>
      <c r="N10766" s="43"/>
    </row>
    <row r="10767" spans="1:14" x14ac:dyDescent="0.3">
      <c r="A10767" s="10" t="s">
        <v>9</v>
      </c>
      <c r="B10767" s="10" t="s">
        <v>316</v>
      </c>
      <c r="C10767" s="10" t="s">
        <v>4743</v>
      </c>
      <c r="D10767" s="10" t="s">
        <v>4835</v>
      </c>
      <c r="E10767" s="11" t="s">
        <v>4777</v>
      </c>
      <c r="F10767" s="10" t="s">
        <v>4760</v>
      </c>
      <c r="G10767" s="11" t="s">
        <v>4761</v>
      </c>
      <c r="H10767" s="42">
        <v>23563.758600000001</v>
      </c>
      <c r="I10767" s="42">
        <v>184.25471719512799</v>
      </c>
      <c r="J10767" s="42">
        <v>260.46271758962502</v>
      </c>
      <c r="K10767" s="42">
        <v>444.71743478475298</v>
      </c>
      <c r="N10767" s="43"/>
    </row>
    <row r="10768" spans="1:14" x14ac:dyDescent="0.3">
      <c r="A10768" s="10" t="s">
        <v>9</v>
      </c>
      <c r="B10768" s="10" t="s">
        <v>316</v>
      </c>
      <c r="C10768" s="10" t="s">
        <v>4779</v>
      </c>
      <c r="D10768" s="10" t="s">
        <v>7292</v>
      </c>
      <c r="E10768" s="11" t="s">
        <v>7293</v>
      </c>
      <c r="F10768" s="10" t="s">
        <v>13</v>
      </c>
      <c r="G10768" s="11" t="s">
        <v>415</v>
      </c>
      <c r="H10768" s="42">
        <v>0</v>
      </c>
      <c r="I10768" s="42">
        <v>0</v>
      </c>
      <c r="J10768" s="42">
        <v>0</v>
      </c>
      <c r="K10768" s="42">
        <v>0</v>
      </c>
      <c r="N10768" s="43"/>
    </row>
    <row r="10769" spans="1:14" x14ac:dyDescent="0.3">
      <c r="A10769" s="10" t="s">
        <v>9</v>
      </c>
      <c r="B10769" s="10" t="s">
        <v>316</v>
      </c>
      <c r="C10769" s="10" t="s">
        <v>4779</v>
      </c>
      <c r="D10769" s="10" t="s">
        <v>7292</v>
      </c>
      <c r="E10769" s="11" t="s">
        <v>7293</v>
      </c>
      <c r="F10769" s="10" t="s">
        <v>416</v>
      </c>
      <c r="G10769" s="11" t="s">
        <v>417</v>
      </c>
      <c r="H10769" s="42">
        <v>2212461.0954</v>
      </c>
      <c r="I10769" s="42">
        <v>16833.521250000002</v>
      </c>
      <c r="J10769" s="42">
        <v>617348.78744276799</v>
      </c>
      <c r="K10769" s="42">
        <v>634182.30869276798</v>
      </c>
      <c r="N10769" s="43"/>
    </row>
    <row r="10770" spans="1:14" x14ac:dyDescent="0.3">
      <c r="A10770" s="10" t="s">
        <v>9</v>
      </c>
      <c r="B10770" s="10" t="s">
        <v>316</v>
      </c>
      <c r="C10770" s="10" t="s">
        <v>4779</v>
      </c>
      <c r="D10770" s="10" t="s">
        <v>7292</v>
      </c>
      <c r="E10770" s="11" t="s">
        <v>7293</v>
      </c>
      <c r="F10770" s="10" t="s">
        <v>4782</v>
      </c>
      <c r="G10770" s="11" t="s">
        <v>4783</v>
      </c>
      <c r="H10770" s="42">
        <v>0</v>
      </c>
      <c r="I10770" s="42">
        <v>0</v>
      </c>
      <c r="J10770" s="42">
        <v>0</v>
      </c>
      <c r="K10770" s="42">
        <v>0</v>
      </c>
      <c r="N10770" s="43"/>
    </row>
    <row r="10771" spans="1:14" x14ac:dyDescent="0.3">
      <c r="A10771" s="10" t="s">
        <v>9</v>
      </c>
      <c r="B10771" s="10" t="s">
        <v>316</v>
      </c>
      <c r="C10771" s="10" t="s">
        <v>4779</v>
      </c>
      <c r="D10771" s="10" t="s">
        <v>7292</v>
      </c>
      <c r="E10771" s="11" t="s">
        <v>7293</v>
      </c>
      <c r="F10771" s="10" t="s">
        <v>4784</v>
      </c>
      <c r="G10771" s="11" t="s">
        <v>4785</v>
      </c>
      <c r="H10771" s="42">
        <v>0</v>
      </c>
      <c r="I10771" s="42">
        <v>0</v>
      </c>
      <c r="J10771" s="42">
        <v>0</v>
      </c>
      <c r="K10771" s="42">
        <v>0</v>
      </c>
      <c r="N10771" s="43"/>
    </row>
    <row r="10772" spans="1:14" x14ac:dyDescent="0.3">
      <c r="A10772" s="10" t="s">
        <v>9</v>
      </c>
      <c r="B10772" s="10" t="s">
        <v>316</v>
      </c>
      <c r="C10772" s="10" t="s">
        <v>4779</v>
      </c>
      <c r="D10772" s="10" t="s">
        <v>7292</v>
      </c>
      <c r="E10772" s="11" t="s">
        <v>7293</v>
      </c>
      <c r="F10772" s="10" t="s">
        <v>4731</v>
      </c>
      <c r="G10772" s="11" t="s">
        <v>4732</v>
      </c>
      <c r="H10772" s="42">
        <v>0</v>
      </c>
      <c r="I10772" s="42">
        <v>0</v>
      </c>
      <c r="J10772" s="42">
        <v>0</v>
      </c>
      <c r="K10772" s="42">
        <v>0</v>
      </c>
      <c r="N10772" s="43"/>
    </row>
    <row r="10773" spans="1:14" x14ac:dyDescent="0.3">
      <c r="A10773" s="10" t="s">
        <v>9</v>
      </c>
      <c r="B10773" s="10" t="s">
        <v>316</v>
      </c>
      <c r="C10773" s="10" t="s">
        <v>4779</v>
      </c>
      <c r="D10773" s="10" t="s">
        <v>7292</v>
      </c>
      <c r="E10773" s="11" t="s">
        <v>7293</v>
      </c>
      <c r="F10773" s="10" t="s">
        <v>4786</v>
      </c>
      <c r="G10773" s="11" t="s">
        <v>4787</v>
      </c>
      <c r="H10773" s="42">
        <v>515095.14850000001</v>
      </c>
      <c r="I10773" s="42">
        <v>3919.1039999999998</v>
      </c>
      <c r="J10773" s="42">
        <v>143728.34217689899</v>
      </c>
      <c r="K10773" s="42">
        <v>147647.44617689899</v>
      </c>
      <c r="N10773" s="43"/>
    </row>
    <row r="10774" spans="1:14" x14ac:dyDescent="0.3">
      <c r="A10774" s="10" t="s">
        <v>9</v>
      </c>
      <c r="B10774" s="10" t="s">
        <v>316</v>
      </c>
      <c r="C10774" s="10" t="s">
        <v>4779</v>
      </c>
      <c r="D10774" s="10" t="s">
        <v>7292</v>
      </c>
      <c r="E10774" s="11" t="s">
        <v>7293</v>
      </c>
      <c r="F10774" s="10" t="s">
        <v>4739</v>
      </c>
      <c r="G10774" s="11" t="s">
        <v>4740</v>
      </c>
      <c r="H10774" s="42">
        <v>208083.68470000001</v>
      </c>
      <c r="I10774" s="42">
        <v>1583.2057500000001</v>
      </c>
      <c r="J10774" s="42">
        <v>58062.133021332003</v>
      </c>
      <c r="K10774" s="42">
        <v>59645.338771331997</v>
      </c>
      <c r="N10774" s="43"/>
    </row>
    <row r="10775" spans="1:14" x14ac:dyDescent="0.3">
      <c r="A10775" s="10" t="s">
        <v>9</v>
      </c>
      <c r="B10775" s="10" t="s">
        <v>316</v>
      </c>
      <c r="C10775" s="10" t="s">
        <v>4779</v>
      </c>
      <c r="D10775" s="10" t="s">
        <v>7292</v>
      </c>
      <c r="E10775" s="11" t="s">
        <v>7293</v>
      </c>
      <c r="F10775" s="10" t="s">
        <v>5076</v>
      </c>
      <c r="G10775" s="11" t="s">
        <v>5077</v>
      </c>
      <c r="H10775" s="42">
        <v>0</v>
      </c>
      <c r="I10775" s="42">
        <v>0</v>
      </c>
      <c r="J10775" s="42">
        <v>0</v>
      </c>
      <c r="K10775" s="42">
        <v>0</v>
      </c>
      <c r="N10775" s="43"/>
    </row>
    <row r="10776" spans="1:14" x14ac:dyDescent="0.3">
      <c r="A10776" s="10" t="s">
        <v>9</v>
      </c>
      <c r="B10776" s="10" t="s">
        <v>316</v>
      </c>
      <c r="C10776" s="10" t="s">
        <v>4779</v>
      </c>
      <c r="D10776" s="10" t="s">
        <v>7292</v>
      </c>
      <c r="E10776" s="11" t="s">
        <v>7293</v>
      </c>
      <c r="F10776" s="10" t="s">
        <v>71</v>
      </c>
      <c r="G10776" s="11" t="s">
        <v>4778</v>
      </c>
      <c r="H10776" s="42">
        <v>0</v>
      </c>
      <c r="I10776" s="42">
        <v>0</v>
      </c>
      <c r="J10776" s="42">
        <v>0</v>
      </c>
      <c r="K10776" s="42">
        <v>0</v>
      </c>
      <c r="N10776" s="43"/>
    </row>
    <row r="10777" spans="1:14" x14ac:dyDescent="0.3">
      <c r="A10777" s="10" t="s">
        <v>9</v>
      </c>
      <c r="B10777" s="10" t="s">
        <v>316</v>
      </c>
      <c r="C10777" s="10" t="s">
        <v>4779</v>
      </c>
      <c r="D10777" s="10" t="s">
        <v>7292</v>
      </c>
      <c r="E10777" s="11" t="s">
        <v>7293</v>
      </c>
      <c r="F10777" s="10" t="s">
        <v>4788</v>
      </c>
      <c r="G10777" s="11" t="s">
        <v>4789</v>
      </c>
      <c r="H10777" s="42">
        <v>0</v>
      </c>
      <c r="I10777" s="42">
        <v>0</v>
      </c>
      <c r="J10777" s="42">
        <v>0</v>
      </c>
      <c r="K10777" s="42">
        <v>0</v>
      </c>
      <c r="N10777" s="43"/>
    </row>
    <row r="10778" spans="1:14" x14ac:dyDescent="0.3">
      <c r="A10778" s="10" t="s">
        <v>9</v>
      </c>
      <c r="B10778" s="10" t="s">
        <v>316</v>
      </c>
      <c r="C10778" s="10" t="s">
        <v>4779</v>
      </c>
      <c r="D10778" s="10" t="s">
        <v>7292</v>
      </c>
      <c r="E10778" s="11" t="s">
        <v>7293</v>
      </c>
      <c r="F10778" s="10" t="s">
        <v>4741</v>
      </c>
      <c r="G10778" s="11" t="s">
        <v>4742</v>
      </c>
      <c r="H10778" s="42">
        <v>64554.567799999997</v>
      </c>
      <c r="I10778" s="42">
        <v>491.16374999999999</v>
      </c>
      <c r="J10778" s="42">
        <v>18012.829341831399</v>
      </c>
      <c r="K10778" s="42">
        <v>18503.993091831398</v>
      </c>
      <c r="N10778" s="43"/>
    </row>
    <row r="10779" spans="1:14" x14ac:dyDescent="0.3">
      <c r="A10779" s="10" t="s">
        <v>9</v>
      </c>
      <c r="B10779" s="10" t="s">
        <v>316</v>
      </c>
      <c r="C10779" s="10" t="s">
        <v>4779</v>
      </c>
      <c r="D10779" s="10" t="s">
        <v>7292</v>
      </c>
      <c r="E10779" s="11" t="s">
        <v>7293</v>
      </c>
      <c r="F10779" s="10" t="s">
        <v>5001</v>
      </c>
      <c r="G10779" s="11" t="s">
        <v>5002</v>
      </c>
      <c r="H10779" s="42">
        <v>202047.41339999999</v>
      </c>
      <c r="I10779" s="42">
        <v>1537.2787499999999</v>
      </c>
      <c r="J10779" s="42">
        <v>56377.816511446399</v>
      </c>
      <c r="K10779" s="42">
        <v>57915.095261446397</v>
      </c>
      <c r="N10779" s="43"/>
    </row>
    <row r="10780" spans="1:14" x14ac:dyDescent="0.3">
      <c r="A10780" s="10" t="s">
        <v>9</v>
      </c>
      <c r="B10780" s="10" t="s">
        <v>316</v>
      </c>
      <c r="C10780" s="10" t="s">
        <v>4779</v>
      </c>
      <c r="D10780" s="10" t="s">
        <v>7294</v>
      </c>
      <c r="E10780" s="11" t="s">
        <v>7295</v>
      </c>
      <c r="F10780" s="10" t="s">
        <v>13</v>
      </c>
      <c r="G10780" s="11" t="s">
        <v>415</v>
      </c>
      <c r="H10780" s="42">
        <v>0</v>
      </c>
      <c r="I10780" s="42">
        <v>0</v>
      </c>
      <c r="J10780" s="42">
        <v>0</v>
      </c>
      <c r="K10780" s="42">
        <v>0</v>
      </c>
      <c r="N10780" s="43"/>
    </row>
    <row r="10781" spans="1:14" x14ac:dyDescent="0.3">
      <c r="A10781" s="10" t="s">
        <v>9</v>
      </c>
      <c r="B10781" s="10" t="s">
        <v>316</v>
      </c>
      <c r="C10781" s="10" t="s">
        <v>4779</v>
      </c>
      <c r="D10781" s="10" t="s">
        <v>7294</v>
      </c>
      <c r="E10781" s="11" t="s">
        <v>7295</v>
      </c>
      <c r="F10781" s="10" t="s">
        <v>416</v>
      </c>
      <c r="G10781" s="11" t="s">
        <v>417</v>
      </c>
      <c r="H10781" s="42">
        <v>96256.705499999996</v>
      </c>
      <c r="I10781" s="42">
        <v>900.60236501309203</v>
      </c>
      <c r="J10781" s="42">
        <v>8092.1753053570201</v>
      </c>
      <c r="K10781" s="42">
        <v>8992.7776703701093</v>
      </c>
      <c r="N10781" s="43"/>
    </row>
    <row r="10782" spans="1:14" x14ac:dyDescent="0.3">
      <c r="A10782" s="10" t="s">
        <v>9</v>
      </c>
      <c r="B10782" s="10" t="s">
        <v>316</v>
      </c>
      <c r="C10782" s="10" t="s">
        <v>4779</v>
      </c>
      <c r="D10782" s="10" t="s">
        <v>7294</v>
      </c>
      <c r="E10782" s="11" t="s">
        <v>7295</v>
      </c>
      <c r="F10782" s="10" t="s">
        <v>4731</v>
      </c>
      <c r="G10782" s="11" t="s">
        <v>4732</v>
      </c>
      <c r="H10782" s="42">
        <v>0</v>
      </c>
      <c r="I10782" s="42">
        <v>0</v>
      </c>
      <c r="J10782" s="42">
        <v>0</v>
      </c>
      <c r="K10782" s="42">
        <v>0</v>
      </c>
      <c r="N10782" s="43"/>
    </row>
    <row r="10783" spans="1:14" x14ac:dyDescent="0.3">
      <c r="A10783" s="10" t="s">
        <v>9</v>
      </c>
      <c r="B10783" s="10" t="s">
        <v>316</v>
      </c>
      <c r="C10783" s="10" t="s">
        <v>4779</v>
      </c>
      <c r="D10783" s="10" t="s">
        <v>7294</v>
      </c>
      <c r="E10783" s="11" t="s">
        <v>7295</v>
      </c>
      <c r="F10783" s="10" t="s">
        <v>4786</v>
      </c>
      <c r="G10783" s="11" t="s">
        <v>4787</v>
      </c>
      <c r="H10783" s="42">
        <v>0</v>
      </c>
      <c r="I10783" s="42">
        <v>0</v>
      </c>
      <c r="J10783" s="42">
        <v>0</v>
      </c>
      <c r="K10783" s="42">
        <v>0</v>
      </c>
      <c r="N10783" s="43"/>
    </row>
    <row r="10784" spans="1:14" x14ac:dyDescent="0.3">
      <c r="A10784" s="10" t="s">
        <v>9</v>
      </c>
      <c r="B10784" s="10" t="s">
        <v>316</v>
      </c>
      <c r="C10784" s="10" t="s">
        <v>4779</v>
      </c>
      <c r="D10784" s="10" t="s">
        <v>7294</v>
      </c>
      <c r="E10784" s="11" t="s">
        <v>7295</v>
      </c>
      <c r="F10784" s="10" t="s">
        <v>4739</v>
      </c>
      <c r="G10784" s="11" t="s">
        <v>4740</v>
      </c>
      <c r="H10784" s="42">
        <v>0</v>
      </c>
      <c r="I10784" s="42">
        <v>0</v>
      </c>
      <c r="J10784" s="42">
        <v>0</v>
      </c>
      <c r="K10784" s="42">
        <v>0</v>
      </c>
      <c r="N10784" s="43"/>
    </row>
    <row r="10785" spans="1:14" x14ac:dyDescent="0.3">
      <c r="A10785" s="10" t="s">
        <v>9</v>
      </c>
      <c r="B10785" s="10" t="s">
        <v>316</v>
      </c>
      <c r="C10785" s="10" t="s">
        <v>4779</v>
      </c>
      <c r="D10785" s="10" t="s">
        <v>7294</v>
      </c>
      <c r="E10785" s="11" t="s">
        <v>7295</v>
      </c>
      <c r="F10785" s="10" t="s">
        <v>4788</v>
      </c>
      <c r="G10785" s="11" t="s">
        <v>4789</v>
      </c>
      <c r="H10785" s="42">
        <v>0</v>
      </c>
      <c r="I10785" s="42">
        <v>0</v>
      </c>
      <c r="J10785" s="42">
        <v>0</v>
      </c>
      <c r="K10785" s="42">
        <v>0</v>
      </c>
      <c r="N10785" s="43"/>
    </row>
    <row r="10786" spans="1:14" x14ac:dyDescent="0.3">
      <c r="A10786" s="10" t="s">
        <v>9</v>
      </c>
      <c r="B10786" s="10" t="s">
        <v>316</v>
      </c>
      <c r="C10786" s="10" t="s">
        <v>4779</v>
      </c>
      <c r="D10786" s="10" t="s">
        <v>6854</v>
      </c>
      <c r="E10786" s="11" t="s">
        <v>7296</v>
      </c>
      <c r="F10786" s="10" t="s">
        <v>416</v>
      </c>
      <c r="G10786" s="11" t="s">
        <v>417</v>
      </c>
      <c r="H10786" s="42">
        <v>8468.1669999999995</v>
      </c>
      <c r="I10786" s="42">
        <v>60.518396769905003</v>
      </c>
      <c r="J10786" s="42">
        <v>63.566617755674798</v>
      </c>
      <c r="K10786" s="42">
        <v>124.08501452557999</v>
      </c>
      <c r="N10786" s="43"/>
    </row>
    <row r="10787" spans="1:14" x14ac:dyDescent="0.3">
      <c r="A10787" s="10" t="s">
        <v>9</v>
      </c>
      <c r="B10787" s="10" t="s">
        <v>316</v>
      </c>
      <c r="C10787" s="10" t="s">
        <v>4779</v>
      </c>
      <c r="D10787" s="10" t="s">
        <v>6854</v>
      </c>
      <c r="E10787" s="11" t="s">
        <v>7296</v>
      </c>
      <c r="F10787" s="10" t="s">
        <v>4731</v>
      </c>
      <c r="G10787" s="11" t="s">
        <v>4732</v>
      </c>
      <c r="H10787" s="42">
        <v>0</v>
      </c>
      <c r="I10787" s="42">
        <v>0</v>
      </c>
      <c r="J10787" s="42">
        <v>0</v>
      </c>
      <c r="K10787" s="42">
        <v>0</v>
      </c>
      <c r="N10787" s="43"/>
    </row>
    <row r="10788" spans="1:14" x14ac:dyDescent="0.3">
      <c r="A10788" s="10" t="s">
        <v>9</v>
      </c>
      <c r="B10788" s="10" t="s">
        <v>316</v>
      </c>
      <c r="C10788" s="10" t="s">
        <v>4779</v>
      </c>
      <c r="D10788" s="10" t="s">
        <v>6854</v>
      </c>
      <c r="E10788" s="11" t="s">
        <v>7296</v>
      </c>
      <c r="F10788" s="10" t="s">
        <v>4786</v>
      </c>
      <c r="G10788" s="11" t="s">
        <v>4787</v>
      </c>
      <c r="H10788" s="42">
        <v>0</v>
      </c>
      <c r="I10788" s="42">
        <v>0</v>
      </c>
      <c r="J10788" s="42">
        <v>0</v>
      </c>
      <c r="K10788" s="42">
        <v>0</v>
      </c>
      <c r="N10788" s="43"/>
    </row>
    <row r="10789" spans="1:14" x14ac:dyDescent="0.3">
      <c r="A10789" s="10" t="s">
        <v>9</v>
      </c>
      <c r="B10789" s="10" t="s">
        <v>316</v>
      </c>
      <c r="C10789" s="10" t="s">
        <v>4779</v>
      </c>
      <c r="D10789" s="10" t="s">
        <v>6854</v>
      </c>
      <c r="E10789" s="11" t="s">
        <v>7296</v>
      </c>
      <c r="F10789" s="10" t="s">
        <v>4788</v>
      </c>
      <c r="G10789" s="11" t="s">
        <v>4789</v>
      </c>
      <c r="H10789" s="42">
        <v>0</v>
      </c>
      <c r="I10789" s="42">
        <v>0</v>
      </c>
      <c r="J10789" s="42">
        <v>0</v>
      </c>
      <c r="K10789" s="42">
        <v>0</v>
      </c>
      <c r="N10789" s="43"/>
    </row>
    <row r="10790" spans="1:14" x14ac:dyDescent="0.3">
      <c r="A10790" s="10" t="s">
        <v>9</v>
      </c>
      <c r="B10790" s="10" t="s">
        <v>316</v>
      </c>
      <c r="C10790" s="10" t="s">
        <v>4779</v>
      </c>
      <c r="D10790" s="10" t="s">
        <v>7297</v>
      </c>
      <c r="E10790" s="11" t="s">
        <v>7298</v>
      </c>
      <c r="F10790" s="10" t="s">
        <v>13</v>
      </c>
      <c r="G10790" s="11" t="s">
        <v>415</v>
      </c>
      <c r="H10790" s="42">
        <v>0</v>
      </c>
      <c r="I10790" s="42">
        <v>0</v>
      </c>
      <c r="J10790" s="42">
        <v>0</v>
      </c>
      <c r="K10790" s="42">
        <v>0</v>
      </c>
      <c r="N10790" s="43"/>
    </row>
    <row r="10791" spans="1:14" x14ac:dyDescent="0.3">
      <c r="A10791" s="10" t="s">
        <v>9</v>
      </c>
      <c r="B10791" s="10" t="s">
        <v>316</v>
      </c>
      <c r="C10791" s="10" t="s">
        <v>4779</v>
      </c>
      <c r="D10791" s="10" t="s">
        <v>7297</v>
      </c>
      <c r="E10791" s="11" t="s">
        <v>7298</v>
      </c>
      <c r="F10791" s="10" t="s">
        <v>416</v>
      </c>
      <c r="G10791" s="11" t="s">
        <v>417</v>
      </c>
      <c r="H10791" s="42">
        <v>1204.2986000000001</v>
      </c>
      <c r="I10791" s="42">
        <v>21.7147540983607</v>
      </c>
      <c r="J10791" s="42">
        <v>2.9668730650154802</v>
      </c>
      <c r="K10791" s="42">
        <v>24.681627163376099</v>
      </c>
      <c r="N10791" s="43"/>
    </row>
    <row r="10792" spans="1:14" x14ac:dyDescent="0.3">
      <c r="A10792" s="10" t="s">
        <v>9</v>
      </c>
      <c r="B10792" s="10" t="s">
        <v>316</v>
      </c>
      <c r="C10792" s="10" t="s">
        <v>4779</v>
      </c>
      <c r="D10792" s="10" t="s">
        <v>7297</v>
      </c>
      <c r="E10792" s="11" t="s">
        <v>7298</v>
      </c>
      <c r="F10792" s="10" t="s">
        <v>4731</v>
      </c>
      <c r="G10792" s="11" t="s">
        <v>4732</v>
      </c>
      <c r="H10792" s="42">
        <v>0</v>
      </c>
      <c r="I10792" s="42">
        <v>0</v>
      </c>
      <c r="J10792" s="42">
        <v>0</v>
      </c>
      <c r="K10792" s="42">
        <v>0</v>
      </c>
      <c r="N10792" s="43"/>
    </row>
    <row r="10793" spans="1:14" x14ac:dyDescent="0.3">
      <c r="A10793" s="10" t="s">
        <v>9</v>
      </c>
      <c r="B10793" s="10" t="s">
        <v>316</v>
      </c>
      <c r="C10793" s="10" t="s">
        <v>4779</v>
      </c>
      <c r="D10793" s="10" t="s">
        <v>7297</v>
      </c>
      <c r="E10793" s="11" t="s">
        <v>7298</v>
      </c>
      <c r="F10793" s="10" t="s">
        <v>4786</v>
      </c>
      <c r="G10793" s="11" t="s">
        <v>4787</v>
      </c>
      <c r="H10793" s="42">
        <v>0</v>
      </c>
      <c r="I10793" s="42">
        <v>0</v>
      </c>
      <c r="J10793" s="42">
        <v>0</v>
      </c>
      <c r="K10793" s="42">
        <v>0</v>
      </c>
      <c r="N10793" s="43"/>
    </row>
    <row r="10794" spans="1:14" x14ac:dyDescent="0.3">
      <c r="A10794" s="10" t="s">
        <v>9</v>
      </c>
      <c r="B10794" s="10" t="s">
        <v>316</v>
      </c>
      <c r="C10794" s="10" t="s">
        <v>4779</v>
      </c>
      <c r="D10794" s="10" t="s">
        <v>7297</v>
      </c>
      <c r="E10794" s="11" t="s">
        <v>7298</v>
      </c>
      <c r="F10794" s="10" t="s">
        <v>4788</v>
      </c>
      <c r="G10794" s="11" t="s">
        <v>4789</v>
      </c>
      <c r="H10794" s="42">
        <v>0</v>
      </c>
      <c r="I10794" s="42">
        <v>0</v>
      </c>
      <c r="J10794" s="42">
        <v>0</v>
      </c>
      <c r="K10794" s="42">
        <v>0</v>
      </c>
      <c r="N10794" s="43"/>
    </row>
    <row r="10795" spans="1:14" x14ac:dyDescent="0.3">
      <c r="A10795" s="10" t="s">
        <v>9</v>
      </c>
      <c r="B10795" s="10" t="s">
        <v>316</v>
      </c>
      <c r="C10795" s="10" t="s">
        <v>4779</v>
      </c>
      <c r="D10795" s="10" t="s">
        <v>5421</v>
      </c>
      <c r="E10795" s="11" t="s">
        <v>7299</v>
      </c>
      <c r="F10795" s="10" t="s">
        <v>416</v>
      </c>
      <c r="G10795" s="11" t="s">
        <v>417</v>
      </c>
      <c r="H10795" s="42">
        <v>3608.5524</v>
      </c>
      <c r="I10795" s="42">
        <v>2.2627485781525798</v>
      </c>
      <c r="J10795" s="42">
        <v>33.853078054520502</v>
      </c>
      <c r="K10795" s="42">
        <v>36.115826632673098</v>
      </c>
      <c r="N10795" s="43"/>
    </row>
    <row r="10796" spans="1:14" x14ac:dyDescent="0.3">
      <c r="A10796" s="10" t="s">
        <v>9</v>
      </c>
      <c r="B10796" s="10" t="s">
        <v>316</v>
      </c>
      <c r="C10796" s="10" t="s">
        <v>4779</v>
      </c>
      <c r="D10796" s="10" t="s">
        <v>5421</v>
      </c>
      <c r="E10796" s="11" t="s">
        <v>7299</v>
      </c>
      <c r="F10796" s="10" t="s">
        <v>4786</v>
      </c>
      <c r="G10796" s="11" t="s">
        <v>4787</v>
      </c>
      <c r="H10796" s="42">
        <v>0</v>
      </c>
      <c r="I10796" s="42">
        <v>0</v>
      </c>
      <c r="J10796" s="42">
        <v>0</v>
      </c>
      <c r="K10796" s="42">
        <v>0</v>
      </c>
      <c r="N10796" s="43"/>
    </row>
    <row r="10797" spans="1:14" x14ac:dyDescent="0.3">
      <c r="A10797" s="10" t="s">
        <v>9</v>
      </c>
      <c r="B10797" s="10" t="s">
        <v>316</v>
      </c>
      <c r="C10797" s="10" t="s">
        <v>4779</v>
      </c>
      <c r="D10797" s="10" t="s">
        <v>7300</v>
      </c>
      <c r="E10797" s="11" t="s">
        <v>7301</v>
      </c>
      <c r="F10797" s="10" t="s">
        <v>13</v>
      </c>
      <c r="G10797" s="11" t="s">
        <v>415</v>
      </c>
      <c r="H10797" s="42">
        <v>0</v>
      </c>
      <c r="I10797" s="42">
        <v>0</v>
      </c>
      <c r="J10797" s="42">
        <v>0</v>
      </c>
      <c r="K10797" s="42">
        <v>0</v>
      </c>
      <c r="N10797" s="43"/>
    </row>
    <row r="10798" spans="1:14" x14ac:dyDescent="0.3">
      <c r="A10798" s="10" t="s">
        <v>9</v>
      </c>
      <c r="B10798" s="10" t="s">
        <v>316</v>
      </c>
      <c r="C10798" s="10" t="s">
        <v>4779</v>
      </c>
      <c r="D10798" s="10" t="s">
        <v>7300</v>
      </c>
      <c r="E10798" s="11" t="s">
        <v>7301</v>
      </c>
      <c r="F10798" s="10" t="s">
        <v>416</v>
      </c>
      <c r="G10798" s="11" t="s">
        <v>417</v>
      </c>
      <c r="H10798" s="42">
        <v>176773.20550000001</v>
      </c>
      <c r="I10798" s="42">
        <v>1550.5561435243501</v>
      </c>
      <c r="J10798" s="42">
        <v>16847.929182012402</v>
      </c>
      <c r="K10798" s="42">
        <v>18398.4853255368</v>
      </c>
      <c r="N10798" s="43"/>
    </row>
    <row r="10799" spans="1:14" x14ac:dyDescent="0.3">
      <c r="A10799" s="10" t="s">
        <v>9</v>
      </c>
      <c r="B10799" s="10" t="s">
        <v>316</v>
      </c>
      <c r="C10799" s="10" t="s">
        <v>4779</v>
      </c>
      <c r="D10799" s="10" t="s">
        <v>7300</v>
      </c>
      <c r="E10799" s="11" t="s">
        <v>7301</v>
      </c>
      <c r="F10799" s="10" t="s">
        <v>4731</v>
      </c>
      <c r="G10799" s="11" t="s">
        <v>4732</v>
      </c>
      <c r="H10799" s="42">
        <v>0</v>
      </c>
      <c r="I10799" s="42">
        <v>0</v>
      </c>
      <c r="J10799" s="42">
        <v>0</v>
      </c>
      <c r="K10799" s="42">
        <v>0</v>
      </c>
      <c r="N10799" s="43"/>
    </row>
    <row r="10800" spans="1:14" x14ac:dyDescent="0.3">
      <c r="A10800" s="10" t="s">
        <v>9</v>
      </c>
      <c r="B10800" s="10" t="s">
        <v>316</v>
      </c>
      <c r="C10800" s="10" t="s">
        <v>4779</v>
      </c>
      <c r="D10800" s="10" t="s">
        <v>7300</v>
      </c>
      <c r="E10800" s="11" t="s">
        <v>7301</v>
      </c>
      <c r="F10800" s="10" t="s">
        <v>4786</v>
      </c>
      <c r="G10800" s="11" t="s">
        <v>4787</v>
      </c>
      <c r="H10800" s="42">
        <v>0</v>
      </c>
      <c r="I10800" s="42">
        <v>0</v>
      </c>
      <c r="J10800" s="42">
        <v>0</v>
      </c>
      <c r="K10800" s="42">
        <v>0</v>
      </c>
      <c r="N10800" s="43"/>
    </row>
    <row r="10801" spans="1:14" x14ac:dyDescent="0.3">
      <c r="A10801" s="10" t="s">
        <v>9</v>
      </c>
      <c r="B10801" s="10" t="s">
        <v>316</v>
      </c>
      <c r="C10801" s="10" t="s">
        <v>4779</v>
      </c>
      <c r="D10801" s="10" t="s">
        <v>7300</v>
      </c>
      <c r="E10801" s="11" t="s">
        <v>7301</v>
      </c>
      <c r="F10801" s="10" t="s">
        <v>4859</v>
      </c>
      <c r="G10801" s="11" t="s">
        <v>4860</v>
      </c>
      <c r="H10801" s="42">
        <v>0</v>
      </c>
      <c r="I10801" s="42">
        <v>0</v>
      </c>
      <c r="J10801" s="42">
        <v>0</v>
      </c>
      <c r="K10801" s="42">
        <v>0</v>
      </c>
      <c r="N10801" s="43"/>
    </row>
    <row r="10802" spans="1:14" x14ac:dyDescent="0.3">
      <c r="A10802" s="10" t="s">
        <v>9</v>
      </c>
      <c r="B10802" s="10" t="s">
        <v>316</v>
      </c>
      <c r="C10802" s="10" t="s">
        <v>4779</v>
      </c>
      <c r="D10802" s="10" t="s">
        <v>7300</v>
      </c>
      <c r="E10802" s="11" t="s">
        <v>7301</v>
      </c>
      <c r="F10802" s="10" t="s">
        <v>4788</v>
      </c>
      <c r="G10802" s="11" t="s">
        <v>4789</v>
      </c>
      <c r="H10802" s="42">
        <v>0</v>
      </c>
      <c r="I10802" s="42">
        <v>0</v>
      </c>
      <c r="J10802" s="42">
        <v>0</v>
      </c>
      <c r="K10802" s="42">
        <v>0</v>
      </c>
      <c r="N10802" s="43"/>
    </row>
    <row r="10803" spans="1:14" x14ac:dyDescent="0.3">
      <c r="A10803" s="10" t="s">
        <v>9</v>
      </c>
      <c r="B10803" s="10" t="s">
        <v>316</v>
      </c>
      <c r="C10803" s="10" t="s">
        <v>4779</v>
      </c>
      <c r="D10803" s="10" t="s">
        <v>7302</v>
      </c>
      <c r="E10803" s="11" t="s">
        <v>7303</v>
      </c>
      <c r="F10803" s="10" t="s">
        <v>416</v>
      </c>
      <c r="G10803" s="11" t="s">
        <v>417</v>
      </c>
      <c r="H10803" s="42">
        <v>0</v>
      </c>
      <c r="I10803" s="42">
        <v>0</v>
      </c>
      <c r="J10803" s="42">
        <v>0</v>
      </c>
      <c r="K10803" s="42">
        <v>0</v>
      </c>
      <c r="N10803" s="43"/>
    </row>
    <row r="10804" spans="1:14" x14ac:dyDescent="0.3">
      <c r="A10804" s="10" t="s">
        <v>9</v>
      </c>
      <c r="B10804" s="10" t="s">
        <v>316</v>
      </c>
      <c r="C10804" s="10" t="s">
        <v>4779</v>
      </c>
      <c r="D10804" s="10" t="s">
        <v>7302</v>
      </c>
      <c r="E10804" s="11" t="s">
        <v>7303</v>
      </c>
      <c r="F10804" s="10" t="s">
        <v>4731</v>
      </c>
      <c r="G10804" s="11" t="s">
        <v>4732</v>
      </c>
      <c r="H10804" s="42">
        <v>0</v>
      </c>
      <c r="I10804" s="42">
        <v>0</v>
      </c>
      <c r="J10804" s="42">
        <v>0</v>
      </c>
      <c r="K10804" s="42">
        <v>0</v>
      </c>
      <c r="N10804" s="43"/>
    </row>
    <row r="10805" spans="1:14" x14ac:dyDescent="0.3">
      <c r="A10805" s="10" t="s">
        <v>9</v>
      </c>
      <c r="B10805" s="10" t="s">
        <v>316</v>
      </c>
      <c r="C10805" s="10" t="s">
        <v>4779</v>
      </c>
      <c r="D10805" s="10" t="s">
        <v>7302</v>
      </c>
      <c r="E10805" s="11" t="s">
        <v>7303</v>
      </c>
      <c r="F10805" s="10" t="s">
        <v>4786</v>
      </c>
      <c r="G10805" s="11" t="s">
        <v>4787</v>
      </c>
      <c r="H10805" s="42">
        <v>0</v>
      </c>
      <c r="I10805" s="42">
        <v>0</v>
      </c>
      <c r="J10805" s="42">
        <v>0</v>
      </c>
      <c r="K10805" s="42">
        <v>0</v>
      </c>
      <c r="N10805" s="43"/>
    </row>
    <row r="10806" spans="1:14" x14ac:dyDescent="0.3">
      <c r="A10806" s="10" t="s">
        <v>9</v>
      </c>
      <c r="B10806" s="10" t="s">
        <v>316</v>
      </c>
      <c r="C10806" s="10" t="s">
        <v>4779</v>
      </c>
      <c r="D10806" s="10" t="s">
        <v>7302</v>
      </c>
      <c r="E10806" s="11" t="s">
        <v>7303</v>
      </c>
      <c r="F10806" s="10" t="s">
        <v>71</v>
      </c>
      <c r="G10806" s="11" t="s">
        <v>4778</v>
      </c>
      <c r="H10806" s="42">
        <v>0</v>
      </c>
      <c r="I10806" s="42">
        <v>0</v>
      </c>
      <c r="J10806" s="42">
        <v>0</v>
      </c>
      <c r="K10806" s="42">
        <v>0</v>
      </c>
      <c r="N10806" s="43"/>
    </row>
    <row r="10807" spans="1:14" x14ac:dyDescent="0.3">
      <c r="A10807" s="10" t="s">
        <v>9</v>
      </c>
      <c r="B10807" s="10" t="s">
        <v>316</v>
      </c>
      <c r="C10807" s="10" t="s">
        <v>4779</v>
      </c>
      <c r="D10807" s="10" t="s">
        <v>7302</v>
      </c>
      <c r="E10807" s="11" t="s">
        <v>7303</v>
      </c>
      <c r="F10807" s="10" t="s">
        <v>4788</v>
      </c>
      <c r="G10807" s="11" t="s">
        <v>4789</v>
      </c>
      <c r="H10807" s="42">
        <v>0</v>
      </c>
      <c r="I10807" s="42">
        <v>0</v>
      </c>
      <c r="J10807" s="42">
        <v>0</v>
      </c>
      <c r="K10807" s="42">
        <v>0</v>
      </c>
      <c r="N10807" s="43"/>
    </row>
    <row r="10808" spans="1:14" x14ac:dyDescent="0.3">
      <c r="A10808" s="10" t="s">
        <v>9</v>
      </c>
      <c r="B10808" s="10" t="s">
        <v>316</v>
      </c>
      <c r="C10808" s="10" t="s">
        <v>11</v>
      </c>
      <c r="D10808" s="10" t="s">
        <v>317</v>
      </c>
      <c r="E10808" s="11" t="s">
        <v>716</v>
      </c>
      <c r="F10808" s="10" t="s">
        <v>13</v>
      </c>
      <c r="G10808" s="11" t="s">
        <v>415</v>
      </c>
      <c r="H10808" s="42">
        <v>0</v>
      </c>
      <c r="I10808" s="42">
        <v>0</v>
      </c>
      <c r="J10808" s="42">
        <v>0</v>
      </c>
      <c r="K10808" s="42">
        <v>0</v>
      </c>
      <c r="N10808" s="43"/>
    </row>
    <row r="10809" spans="1:14" x14ac:dyDescent="0.3">
      <c r="A10809" s="10" t="s">
        <v>9</v>
      </c>
      <c r="B10809" s="10" t="s">
        <v>316</v>
      </c>
      <c r="C10809" s="10" t="s">
        <v>11</v>
      </c>
      <c r="D10809" s="10" t="s">
        <v>317</v>
      </c>
      <c r="E10809" s="11" t="s">
        <v>716</v>
      </c>
      <c r="F10809" s="10" t="s">
        <v>15</v>
      </c>
      <c r="G10809" s="11" t="s">
        <v>418</v>
      </c>
      <c r="H10809" s="42">
        <v>1828113.0872</v>
      </c>
      <c r="I10809" s="42">
        <v>13921.969316504499</v>
      </c>
      <c r="J10809" s="42">
        <v>0</v>
      </c>
      <c r="K10809" s="42">
        <v>13921.969316504499</v>
      </c>
      <c r="N10809" s="43"/>
    </row>
    <row r="10810" spans="1:14" x14ac:dyDescent="0.3">
      <c r="A10810" s="10" t="s">
        <v>9</v>
      </c>
      <c r="B10810" s="10" t="s">
        <v>316</v>
      </c>
      <c r="C10810" s="10" t="s">
        <v>11</v>
      </c>
      <c r="D10810" s="10" t="s">
        <v>317</v>
      </c>
      <c r="E10810" s="11" t="s">
        <v>716</v>
      </c>
      <c r="F10810" s="10" t="s">
        <v>16</v>
      </c>
      <c r="G10810" s="11" t="s">
        <v>426</v>
      </c>
      <c r="H10810" s="42">
        <v>0</v>
      </c>
      <c r="I10810" s="42">
        <v>0</v>
      </c>
      <c r="J10810" s="42">
        <v>0</v>
      </c>
      <c r="K10810" s="42">
        <v>0</v>
      </c>
      <c r="N10810" s="43"/>
    </row>
    <row r="10811" spans="1:14" x14ac:dyDescent="0.3">
      <c r="A10811" s="10" t="s">
        <v>9</v>
      </c>
      <c r="B10811" s="10" t="s">
        <v>316</v>
      </c>
      <c r="C10811" s="10" t="s">
        <v>11</v>
      </c>
      <c r="D10811" s="10" t="s">
        <v>317</v>
      </c>
      <c r="E10811" s="11" t="s">
        <v>716</v>
      </c>
      <c r="F10811" s="10" t="s">
        <v>17</v>
      </c>
      <c r="G10811" s="11" t="s">
        <v>4798</v>
      </c>
      <c r="H10811" s="42">
        <v>0</v>
      </c>
      <c r="I10811" s="42">
        <v>0</v>
      </c>
      <c r="J10811" s="42">
        <v>0</v>
      </c>
      <c r="K10811" s="42">
        <v>0</v>
      </c>
      <c r="N10811" s="43"/>
    </row>
    <row r="10812" spans="1:14" x14ac:dyDescent="0.3">
      <c r="A10812" s="10" t="s">
        <v>9</v>
      </c>
      <c r="B10812" s="10" t="s">
        <v>316</v>
      </c>
      <c r="C10812" s="10" t="s">
        <v>11</v>
      </c>
      <c r="D10812" s="10" t="s">
        <v>317</v>
      </c>
      <c r="E10812" s="11" t="s">
        <v>716</v>
      </c>
      <c r="F10812" s="10" t="s">
        <v>18</v>
      </c>
      <c r="G10812" s="11" t="s">
        <v>4799</v>
      </c>
      <c r="H10812" s="42">
        <v>2740183.031</v>
      </c>
      <c r="I10812" s="42">
        <v>20867.825053741399</v>
      </c>
      <c r="J10812" s="42">
        <v>506180.02547034499</v>
      </c>
      <c r="K10812" s="42">
        <v>527047.85052408604</v>
      </c>
      <c r="N10812" s="43"/>
    </row>
    <row r="10813" spans="1:14" x14ac:dyDescent="0.3">
      <c r="A10813" s="10" t="s">
        <v>9</v>
      </c>
      <c r="B10813" s="10" t="s">
        <v>316</v>
      </c>
      <c r="C10813" s="10" t="s">
        <v>11</v>
      </c>
      <c r="D10813" s="10" t="s">
        <v>318</v>
      </c>
      <c r="E10813" s="11" t="s">
        <v>717</v>
      </c>
      <c r="F10813" s="10" t="s">
        <v>13</v>
      </c>
      <c r="G10813" s="11" t="s">
        <v>415</v>
      </c>
      <c r="H10813" s="42">
        <v>0</v>
      </c>
      <c r="I10813" s="42">
        <v>0</v>
      </c>
      <c r="J10813" s="42">
        <v>0</v>
      </c>
      <c r="K10813" s="42">
        <v>0</v>
      </c>
      <c r="N10813" s="43"/>
    </row>
    <row r="10814" spans="1:14" x14ac:dyDescent="0.3">
      <c r="A10814" s="10" t="s">
        <v>9</v>
      </c>
      <c r="B10814" s="10" t="s">
        <v>316</v>
      </c>
      <c r="C10814" s="10" t="s">
        <v>11</v>
      </c>
      <c r="D10814" s="10" t="s">
        <v>318</v>
      </c>
      <c r="E10814" s="11" t="s">
        <v>717</v>
      </c>
      <c r="F10814" s="10" t="s">
        <v>15</v>
      </c>
      <c r="G10814" s="11" t="s">
        <v>418</v>
      </c>
      <c r="H10814" s="42">
        <v>1318599.6625999999</v>
      </c>
      <c r="I10814" s="42">
        <v>11800.421976232999</v>
      </c>
      <c r="J10814" s="42">
        <v>0</v>
      </c>
      <c r="K10814" s="42">
        <v>11800.421976232999</v>
      </c>
      <c r="N10814" s="43"/>
    </row>
    <row r="10815" spans="1:14" x14ac:dyDescent="0.3">
      <c r="A10815" s="10" t="s">
        <v>9</v>
      </c>
      <c r="B10815" s="10" t="s">
        <v>316</v>
      </c>
      <c r="C10815" s="10" t="s">
        <v>11</v>
      </c>
      <c r="D10815" s="10" t="s">
        <v>318</v>
      </c>
      <c r="E10815" s="11" t="s">
        <v>717</v>
      </c>
      <c r="F10815" s="10" t="s">
        <v>17</v>
      </c>
      <c r="G10815" s="11" t="s">
        <v>4798</v>
      </c>
      <c r="H10815" s="42">
        <v>0</v>
      </c>
      <c r="I10815" s="42">
        <v>0</v>
      </c>
      <c r="J10815" s="42">
        <v>0</v>
      </c>
      <c r="K10815" s="42">
        <v>0</v>
      </c>
      <c r="N10815" s="43"/>
    </row>
    <row r="10816" spans="1:14" x14ac:dyDescent="0.3">
      <c r="A10816" s="10" t="s">
        <v>9</v>
      </c>
      <c r="B10816" s="10" t="s">
        <v>316</v>
      </c>
      <c r="C10816" s="10" t="s">
        <v>11</v>
      </c>
      <c r="D10816" s="10" t="s">
        <v>318</v>
      </c>
      <c r="E10816" s="11" t="s">
        <v>717</v>
      </c>
      <c r="F10816" s="10" t="s">
        <v>18</v>
      </c>
      <c r="G10816" s="11" t="s">
        <v>4799</v>
      </c>
      <c r="H10816" s="42">
        <v>2068214.5395</v>
      </c>
      <c r="I10816" s="42">
        <v>18508.881044913302</v>
      </c>
      <c r="J10816" s="42">
        <v>37384.146951785697</v>
      </c>
      <c r="K10816" s="42">
        <v>55893.027996698998</v>
      </c>
      <c r="N10816" s="43"/>
    </row>
    <row r="10817" spans="1:14" x14ac:dyDescent="0.3">
      <c r="A10817" s="10" t="s">
        <v>9</v>
      </c>
      <c r="B10817" s="10" t="s">
        <v>316</v>
      </c>
      <c r="C10817" s="10" t="s">
        <v>11</v>
      </c>
      <c r="D10817" s="10" t="s">
        <v>319</v>
      </c>
      <c r="E10817" s="11" t="s">
        <v>718</v>
      </c>
      <c r="F10817" s="10" t="s">
        <v>13</v>
      </c>
      <c r="G10817" s="11" t="s">
        <v>415</v>
      </c>
      <c r="H10817" s="42">
        <v>0</v>
      </c>
      <c r="I10817" s="42">
        <v>0</v>
      </c>
      <c r="J10817" s="42">
        <v>0</v>
      </c>
      <c r="K10817" s="42">
        <v>0</v>
      </c>
      <c r="N10817" s="43"/>
    </row>
    <row r="10818" spans="1:14" x14ac:dyDescent="0.3">
      <c r="A10818" s="10" t="s">
        <v>9</v>
      </c>
      <c r="B10818" s="10" t="s">
        <v>316</v>
      </c>
      <c r="C10818" s="10" t="s">
        <v>11</v>
      </c>
      <c r="D10818" s="10" t="s">
        <v>319</v>
      </c>
      <c r="E10818" s="11" t="s">
        <v>718</v>
      </c>
      <c r="F10818" s="10" t="s">
        <v>15</v>
      </c>
      <c r="G10818" s="11" t="s">
        <v>418</v>
      </c>
      <c r="H10818" s="42">
        <v>836548.75959999999</v>
      </c>
      <c r="I10818" s="42">
        <v>5544.9949873921596</v>
      </c>
      <c r="J10818" s="42">
        <v>0</v>
      </c>
      <c r="K10818" s="42">
        <v>5544.9949873921596</v>
      </c>
      <c r="N10818" s="43"/>
    </row>
    <row r="10819" spans="1:14" x14ac:dyDescent="0.3">
      <c r="A10819" s="10" t="s">
        <v>9</v>
      </c>
      <c r="B10819" s="10" t="s">
        <v>316</v>
      </c>
      <c r="C10819" s="10" t="s">
        <v>11</v>
      </c>
      <c r="D10819" s="10" t="s">
        <v>319</v>
      </c>
      <c r="E10819" s="11" t="s">
        <v>718</v>
      </c>
      <c r="F10819" s="10" t="s">
        <v>16</v>
      </c>
      <c r="G10819" s="11" t="s">
        <v>426</v>
      </c>
      <c r="H10819" s="42">
        <v>0</v>
      </c>
      <c r="I10819" s="42">
        <v>0</v>
      </c>
      <c r="J10819" s="42">
        <v>0</v>
      </c>
      <c r="K10819" s="42">
        <v>0</v>
      </c>
      <c r="N10819" s="43"/>
    </row>
    <row r="10820" spans="1:14" x14ac:dyDescent="0.3">
      <c r="A10820" s="10" t="s">
        <v>9</v>
      </c>
      <c r="B10820" s="10" t="s">
        <v>316</v>
      </c>
      <c r="C10820" s="10" t="s">
        <v>11</v>
      </c>
      <c r="D10820" s="10" t="s">
        <v>319</v>
      </c>
      <c r="E10820" s="11" t="s">
        <v>718</v>
      </c>
      <c r="F10820" s="10" t="s">
        <v>17</v>
      </c>
      <c r="G10820" s="11" t="s">
        <v>4798</v>
      </c>
      <c r="H10820" s="42">
        <v>0</v>
      </c>
      <c r="I10820" s="42">
        <v>0</v>
      </c>
      <c r="J10820" s="42">
        <v>0</v>
      </c>
      <c r="K10820" s="42">
        <v>0</v>
      </c>
      <c r="N10820" s="43"/>
    </row>
    <row r="10821" spans="1:14" x14ac:dyDescent="0.3">
      <c r="A10821" s="10" t="s">
        <v>9</v>
      </c>
      <c r="B10821" s="10" t="s">
        <v>316</v>
      </c>
      <c r="C10821" s="10" t="s">
        <v>11</v>
      </c>
      <c r="D10821" s="10" t="s">
        <v>319</v>
      </c>
      <c r="E10821" s="11" t="s">
        <v>718</v>
      </c>
      <c r="F10821" s="10" t="s">
        <v>18</v>
      </c>
      <c r="G10821" s="11" t="s">
        <v>4799</v>
      </c>
      <c r="H10821" s="42">
        <v>1821597.2990000001</v>
      </c>
      <c r="I10821" s="42">
        <v>12074.308611599499</v>
      </c>
      <c r="J10821" s="42">
        <v>24982.392406601</v>
      </c>
      <c r="K10821" s="42">
        <v>37056.701018200503</v>
      </c>
      <c r="N10821" s="43"/>
    </row>
    <row r="10822" spans="1:14" x14ac:dyDescent="0.3">
      <c r="A10822" s="10" t="s">
        <v>9</v>
      </c>
      <c r="B10822" s="10" t="s">
        <v>316</v>
      </c>
      <c r="C10822" s="10" t="s">
        <v>4800</v>
      </c>
      <c r="D10822" s="10" t="s">
        <v>7304</v>
      </c>
      <c r="E10822" s="11" t="s">
        <v>7305</v>
      </c>
      <c r="F10822" s="10" t="s">
        <v>13</v>
      </c>
      <c r="G10822" s="11" t="s">
        <v>415</v>
      </c>
      <c r="H10822" s="42">
        <v>0</v>
      </c>
      <c r="I10822" s="42">
        <v>0</v>
      </c>
      <c r="J10822" s="42">
        <v>0</v>
      </c>
      <c r="K10822" s="42">
        <v>0</v>
      </c>
      <c r="N10822" s="43"/>
    </row>
    <row r="10823" spans="1:14" x14ac:dyDescent="0.3">
      <c r="A10823" s="10" t="s">
        <v>9</v>
      </c>
      <c r="B10823" s="10" t="s">
        <v>316</v>
      </c>
      <c r="C10823" s="10" t="s">
        <v>4800</v>
      </c>
      <c r="D10823" s="10" t="s">
        <v>7304</v>
      </c>
      <c r="E10823" s="11" t="s">
        <v>7305</v>
      </c>
      <c r="F10823" s="10" t="s">
        <v>416</v>
      </c>
      <c r="G10823" s="11" t="s">
        <v>417</v>
      </c>
      <c r="H10823" s="42">
        <v>309013.99160000001</v>
      </c>
      <c r="I10823" s="42">
        <v>2383.6669235539198</v>
      </c>
      <c r="J10823" s="42">
        <v>44889.0186615645</v>
      </c>
      <c r="K10823" s="42">
        <v>47272.685585118401</v>
      </c>
      <c r="N10823" s="43"/>
    </row>
    <row r="10824" spans="1:14" x14ac:dyDescent="0.3">
      <c r="A10824" s="10" t="s">
        <v>9</v>
      </c>
      <c r="B10824" s="10" t="s">
        <v>316</v>
      </c>
      <c r="C10824" s="10" t="s">
        <v>4800</v>
      </c>
      <c r="D10824" s="10" t="s">
        <v>7304</v>
      </c>
      <c r="E10824" s="11" t="s">
        <v>7305</v>
      </c>
      <c r="F10824" s="10" t="s">
        <v>15</v>
      </c>
      <c r="G10824" s="11" t="s">
        <v>418</v>
      </c>
      <c r="H10824" s="42">
        <v>0</v>
      </c>
      <c r="I10824" s="42">
        <v>0</v>
      </c>
      <c r="J10824" s="42">
        <v>0</v>
      </c>
      <c r="K10824" s="42">
        <v>0</v>
      </c>
      <c r="N10824" s="43"/>
    </row>
    <row r="10825" spans="1:14" x14ac:dyDescent="0.3">
      <c r="A10825" s="10" t="s">
        <v>9</v>
      </c>
      <c r="B10825" s="10" t="s">
        <v>316</v>
      </c>
      <c r="C10825" s="10" t="s">
        <v>4800</v>
      </c>
      <c r="D10825" s="10" t="s">
        <v>7304</v>
      </c>
      <c r="E10825" s="11" t="s">
        <v>7305</v>
      </c>
      <c r="F10825" s="10" t="s">
        <v>4802</v>
      </c>
      <c r="G10825" s="11" t="s">
        <v>4803</v>
      </c>
      <c r="H10825" s="42">
        <v>0</v>
      </c>
      <c r="I10825" s="42">
        <v>0</v>
      </c>
      <c r="J10825" s="42">
        <v>0</v>
      </c>
      <c r="K10825" s="42">
        <v>0</v>
      </c>
      <c r="N10825" s="43"/>
    </row>
    <row r="10826" spans="1:14" x14ac:dyDescent="0.3">
      <c r="A10826" s="10" t="s">
        <v>9</v>
      </c>
      <c r="B10826" s="10" t="s">
        <v>316</v>
      </c>
      <c r="C10826" s="10" t="s">
        <v>4806</v>
      </c>
      <c r="D10826" s="10" t="s">
        <v>7306</v>
      </c>
      <c r="E10826" s="11" t="s">
        <v>7307</v>
      </c>
      <c r="F10826" s="10" t="s">
        <v>4907</v>
      </c>
      <c r="G10826" s="11" t="s">
        <v>4908</v>
      </c>
      <c r="H10826" s="42">
        <v>114556.1694</v>
      </c>
      <c r="I10826" s="42">
        <v>528.96837707346697</v>
      </c>
      <c r="J10826" s="42">
        <v>2305.3284215315298</v>
      </c>
      <c r="K10826" s="42">
        <v>2834.2967986049998</v>
      </c>
      <c r="N10826" s="43"/>
    </row>
    <row r="10827" spans="1:14" x14ac:dyDescent="0.3">
      <c r="A10827" s="10" t="s">
        <v>9</v>
      </c>
      <c r="B10827" s="10" t="s">
        <v>316</v>
      </c>
      <c r="C10827" s="10" t="s">
        <v>4806</v>
      </c>
      <c r="D10827" s="10" t="s">
        <v>7308</v>
      </c>
      <c r="E10827" s="11" t="s">
        <v>7309</v>
      </c>
      <c r="F10827" s="10" t="s">
        <v>4809</v>
      </c>
      <c r="G10827" s="11" t="s">
        <v>4810</v>
      </c>
      <c r="H10827" s="42">
        <v>916364.01749999996</v>
      </c>
      <c r="I10827" s="42">
        <v>7135.25148406895</v>
      </c>
      <c r="J10827" s="42">
        <v>50086.389920502399</v>
      </c>
      <c r="K10827" s="42">
        <v>57221.641404571303</v>
      </c>
      <c r="N10827" s="43"/>
    </row>
    <row r="10828" spans="1:14" x14ac:dyDescent="0.3">
      <c r="A10828" s="10" t="s">
        <v>9</v>
      </c>
      <c r="B10828" s="10" t="s">
        <v>316</v>
      </c>
      <c r="C10828" s="10" t="s">
        <v>4806</v>
      </c>
      <c r="D10828" s="10" t="s">
        <v>5978</v>
      </c>
      <c r="E10828" s="11" t="s">
        <v>7310</v>
      </c>
      <c r="F10828" s="10" t="s">
        <v>13</v>
      </c>
      <c r="G10828" s="11" t="s">
        <v>415</v>
      </c>
      <c r="H10828" s="42">
        <v>0</v>
      </c>
      <c r="I10828" s="42">
        <v>0</v>
      </c>
      <c r="J10828" s="42">
        <v>0</v>
      </c>
      <c r="K10828" s="42">
        <v>0</v>
      </c>
      <c r="N10828" s="43"/>
    </row>
    <row r="10829" spans="1:14" x14ac:dyDescent="0.3">
      <c r="A10829" s="10" t="s">
        <v>9</v>
      </c>
      <c r="B10829" s="10" t="s">
        <v>316</v>
      </c>
      <c r="C10829" s="10" t="s">
        <v>4806</v>
      </c>
      <c r="D10829" s="10" t="s">
        <v>5978</v>
      </c>
      <c r="E10829" s="11" t="s">
        <v>7310</v>
      </c>
      <c r="F10829" s="10" t="s">
        <v>4907</v>
      </c>
      <c r="G10829" s="11" t="s">
        <v>4908</v>
      </c>
      <c r="H10829" s="42">
        <v>44725.121500000001</v>
      </c>
      <c r="I10829" s="42">
        <v>389.00543799432899</v>
      </c>
      <c r="J10829" s="42">
        <v>169.81334129234401</v>
      </c>
      <c r="K10829" s="42">
        <v>558.81877928667404</v>
      </c>
      <c r="N10829" s="43"/>
    </row>
    <row r="10830" spans="1:14" x14ac:dyDescent="0.3">
      <c r="A10830" s="10" t="s">
        <v>9</v>
      </c>
      <c r="B10830" s="10" t="s">
        <v>316</v>
      </c>
      <c r="C10830" s="10" t="s">
        <v>4806</v>
      </c>
      <c r="D10830" s="10" t="s">
        <v>5978</v>
      </c>
      <c r="E10830" s="11" t="s">
        <v>7310</v>
      </c>
      <c r="F10830" s="10" t="s">
        <v>4909</v>
      </c>
      <c r="G10830" s="11" t="s">
        <v>4910</v>
      </c>
      <c r="H10830" s="42">
        <v>17957.813900000001</v>
      </c>
      <c r="I10830" s="42">
        <v>156.19157737651099</v>
      </c>
      <c r="J10830" s="42">
        <v>68.182629458289796</v>
      </c>
      <c r="K10830" s="42">
        <v>224.37420683480099</v>
      </c>
      <c r="N10830" s="43"/>
    </row>
    <row r="10831" spans="1:14" x14ac:dyDescent="0.3">
      <c r="A10831" s="10" t="s">
        <v>9</v>
      </c>
      <c r="B10831" s="10" t="s">
        <v>152</v>
      </c>
      <c r="C10831" s="10" t="s">
        <v>4722</v>
      </c>
      <c r="D10831" s="10" t="s">
        <v>4723</v>
      </c>
      <c r="E10831" s="11" t="s">
        <v>7311</v>
      </c>
      <c r="F10831" s="10" t="s">
        <v>416</v>
      </c>
      <c r="G10831" s="11" t="s">
        <v>417</v>
      </c>
      <c r="H10831" s="42">
        <v>19656116.175900001</v>
      </c>
      <c r="I10831" s="42">
        <v>31879.015685651499</v>
      </c>
      <c r="J10831" s="42">
        <v>3733815.8638810301</v>
      </c>
      <c r="K10831" s="42">
        <v>3765694.8795666802</v>
      </c>
      <c r="N10831" s="43"/>
    </row>
    <row r="10832" spans="1:14" x14ac:dyDescent="0.3">
      <c r="A10832" s="10" t="s">
        <v>9</v>
      </c>
      <c r="B10832" s="10" t="s">
        <v>152</v>
      </c>
      <c r="C10832" s="10" t="s">
        <v>4722</v>
      </c>
      <c r="D10832" s="10" t="s">
        <v>4723</v>
      </c>
      <c r="E10832" s="11" t="s">
        <v>7311</v>
      </c>
      <c r="F10832" s="10" t="s">
        <v>4727</v>
      </c>
      <c r="G10832" s="11" t="s">
        <v>4728</v>
      </c>
      <c r="H10832" s="42">
        <v>291994.79320000001</v>
      </c>
      <c r="I10832" s="42">
        <v>473.56794779378299</v>
      </c>
      <c r="J10832" s="42">
        <v>55466.440166591099</v>
      </c>
      <c r="K10832" s="42">
        <v>55940.008114384902</v>
      </c>
      <c r="N10832" s="43"/>
    </row>
    <row r="10833" spans="1:14" x14ac:dyDescent="0.3">
      <c r="A10833" s="10" t="s">
        <v>9</v>
      </c>
      <c r="B10833" s="10" t="s">
        <v>152</v>
      </c>
      <c r="C10833" s="10" t="s">
        <v>4722</v>
      </c>
      <c r="D10833" s="10" t="s">
        <v>4723</v>
      </c>
      <c r="E10833" s="11" t="s">
        <v>7311</v>
      </c>
      <c r="F10833" s="10" t="s">
        <v>4729</v>
      </c>
      <c r="G10833" s="11" t="s">
        <v>4730</v>
      </c>
      <c r="H10833" s="42">
        <v>0</v>
      </c>
      <c r="I10833" s="42">
        <v>0</v>
      </c>
      <c r="J10833" s="42">
        <v>0</v>
      </c>
      <c r="K10833" s="42">
        <v>0</v>
      </c>
      <c r="N10833" s="43"/>
    </row>
    <row r="10834" spans="1:14" x14ac:dyDescent="0.3">
      <c r="A10834" s="10" t="s">
        <v>9</v>
      </c>
      <c r="B10834" s="10" t="s">
        <v>152</v>
      </c>
      <c r="C10834" s="10" t="s">
        <v>4722</v>
      </c>
      <c r="D10834" s="10" t="s">
        <v>4723</v>
      </c>
      <c r="E10834" s="11" t="s">
        <v>7311</v>
      </c>
      <c r="F10834" s="10" t="s">
        <v>4731</v>
      </c>
      <c r="G10834" s="11" t="s">
        <v>4732</v>
      </c>
      <c r="H10834" s="42">
        <v>0</v>
      </c>
      <c r="I10834" s="42">
        <v>0</v>
      </c>
      <c r="J10834" s="42">
        <v>0</v>
      </c>
      <c r="K10834" s="42">
        <v>0</v>
      </c>
      <c r="N10834" s="43"/>
    </row>
    <row r="10835" spans="1:14" x14ac:dyDescent="0.3">
      <c r="A10835" s="10" t="s">
        <v>9</v>
      </c>
      <c r="B10835" s="10" t="s">
        <v>152</v>
      </c>
      <c r="C10835" s="10" t="s">
        <v>4722</v>
      </c>
      <c r="D10835" s="10" t="s">
        <v>4723</v>
      </c>
      <c r="E10835" s="11" t="s">
        <v>7311</v>
      </c>
      <c r="F10835" s="10" t="s">
        <v>4733</v>
      </c>
      <c r="G10835" s="11" t="s">
        <v>4734</v>
      </c>
      <c r="H10835" s="42">
        <v>1070647.5759999999</v>
      </c>
      <c r="I10835" s="42">
        <v>1736.4158085772001</v>
      </c>
      <c r="J10835" s="42">
        <v>203376.94727750099</v>
      </c>
      <c r="K10835" s="42">
        <v>205113.363086078</v>
      </c>
      <c r="N10835" s="43"/>
    </row>
    <row r="10836" spans="1:14" x14ac:dyDescent="0.3">
      <c r="A10836" s="10" t="s">
        <v>9</v>
      </c>
      <c r="B10836" s="10" t="s">
        <v>152</v>
      </c>
      <c r="C10836" s="10" t="s">
        <v>4722</v>
      </c>
      <c r="D10836" s="10" t="s">
        <v>4723</v>
      </c>
      <c r="E10836" s="11" t="s">
        <v>7311</v>
      </c>
      <c r="F10836" s="10" t="s">
        <v>4735</v>
      </c>
      <c r="G10836" s="11" t="s">
        <v>4736</v>
      </c>
      <c r="H10836" s="42">
        <v>0</v>
      </c>
      <c r="I10836" s="42">
        <v>0</v>
      </c>
      <c r="J10836" s="42">
        <v>0</v>
      </c>
      <c r="K10836" s="42">
        <v>0</v>
      </c>
      <c r="N10836" s="43"/>
    </row>
    <row r="10837" spans="1:14" x14ac:dyDescent="0.3">
      <c r="A10837" s="10" t="s">
        <v>9</v>
      </c>
      <c r="B10837" s="10" t="s">
        <v>152</v>
      </c>
      <c r="C10837" s="10" t="s">
        <v>4722</v>
      </c>
      <c r="D10837" s="10" t="s">
        <v>4723</v>
      </c>
      <c r="E10837" s="11" t="s">
        <v>7311</v>
      </c>
      <c r="F10837" s="10" t="s">
        <v>4741</v>
      </c>
      <c r="G10837" s="11" t="s">
        <v>4742</v>
      </c>
      <c r="H10837" s="42">
        <v>399059.55099999998</v>
      </c>
      <c r="I10837" s="42">
        <v>647.20952865150298</v>
      </c>
      <c r="J10837" s="42">
        <v>75804.134894341201</v>
      </c>
      <c r="K10837" s="42">
        <v>76451.344422992799</v>
      </c>
      <c r="N10837" s="43"/>
    </row>
    <row r="10838" spans="1:14" x14ac:dyDescent="0.3">
      <c r="A10838" s="10" t="s">
        <v>9</v>
      </c>
      <c r="B10838" s="10" t="s">
        <v>152</v>
      </c>
      <c r="C10838" s="10" t="s">
        <v>4743</v>
      </c>
      <c r="D10838" s="10" t="s">
        <v>4744</v>
      </c>
      <c r="E10838" s="11" t="s">
        <v>7312</v>
      </c>
      <c r="F10838" s="10" t="s">
        <v>416</v>
      </c>
      <c r="G10838" s="11" t="s">
        <v>417</v>
      </c>
      <c r="H10838" s="42">
        <v>33110.973899999997</v>
      </c>
      <c r="I10838" s="42">
        <v>34.315302855679299</v>
      </c>
      <c r="J10838" s="42">
        <v>2923.0510351304101</v>
      </c>
      <c r="K10838" s="42">
        <v>2957.36633798609</v>
      </c>
      <c r="N10838" s="43"/>
    </row>
    <row r="10839" spans="1:14" x14ac:dyDescent="0.3">
      <c r="A10839" s="10" t="s">
        <v>9</v>
      </c>
      <c r="B10839" s="10" t="s">
        <v>152</v>
      </c>
      <c r="C10839" s="10" t="s">
        <v>4743</v>
      </c>
      <c r="D10839" s="10" t="s">
        <v>4744</v>
      </c>
      <c r="E10839" s="11" t="s">
        <v>7312</v>
      </c>
      <c r="F10839" s="10" t="s">
        <v>4746</v>
      </c>
      <c r="G10839" s="11" t="s">
        <v>4747</v>
      </c>
      <c r="H10839" s="42">
        <v>0</v>
      </c>
      <c r="I10839" s="42">
        <v>0</v>
      </c>
      <c r="J10839" s="42">
        <v>0</v>
      </c>
      <c r="K10839" s="42">
        <v>0</v>
      </c>
      <c r="N10839" s="43"/>
    </row>
    <row r="10840" spans="1:14" x14ac:dyDescent="0.3">
      <c r="A10840" s="10" t="s">
        <v>9</v>
      </c>
      <c r="B10840" s="10" t="s">
        <v>152</v>
      </c>
      <c r="C10840" s="10" t="s">
        <v>4743</v>
      </c>
      <c r="D10840" s="10" t="s">
        <v>4744</v>
      </c>
      <c r="E10840" s="11" t="s">
        <v>7312</v>
      </c>
      <c r="F10840" s="10" t="s">
        <v>4748</v>
      </c>
      <c r="G10840" s="11" t="s">
        <v>4749</v>
      </c>
      <c r="H10840" s="42">
        <v>0</v>
      </c>
      <c r="I10840" s="42">
        <v>0</v>
      </c>
      <c r="J10840" s="42">
        <v>0</v>
      </c>
      <c r="K10840" s="42">
        <v>0</v>
      </c>
      <c r="N10840" s="43"/>
    </row>
    <row r="10841" spans="1:14" x14ac:dyDescent="0.3">
      <c r="A10841" s="10" t="s">
        <v>9</v>
      </c>
      <c r="B10841" s="10" t="s">
        <v>152</v>
      </c>
      <c r="C10841" s="10" t="s">
        <v>4743</v>
      </c>
      <c r="D10841" s="10" t="s">
        <v>4744</v>
      </c>
      <c r="E10841" s="11" t="s">
        <v>7312</v>
      </c>
      <c r="F10841" s="10" t="s">
        <v>4760</v>
      </c>
      <c r="G10841" s="11" t="s">
        <v>4761</v>
      </c>
      <c r="H10841" s="42">
        <v>0</v>
      </c>
      <c r="I10841" s="42">
        <v>0</v>
      </c>
      <c r="J10841" s="42">
        <v>0</v>
      </c>
      <c r="K10841" s="42">
        <v>0</v>
      </c>
      <c r="N10841" s="43"/>
    </row>
    <row r="10842" spans="1:14" x14ac:dyDescent="0.3">
      <c r="A10842" s="10" t="s">
        <v>9</v>
      </c>
      <c r="B10842" s="10" t="s">
        <v>152</v>
      </c>
      <c r="C10842" s="10" t="s">
        <v>4743</v>
      </c>
      <c r="D10842" s="10" t="s">
        <v>4750</v>
      </c>
      <c r="E10842" s="11" t="s">
        <v>7313</v>
      </c>
      <c r="F10842" s="10" t="s">
        <v>13</v>
      </c>
      <c r="G10842" s="11" t="s">
        <v>415</v>
      </c>
      <c r="H10842" s="42">
        <v>0</v>
      </c>
      <c r="I10842" s="42">
        <v>0</v>
      </c>
      <c r="J10842" s="42">
        <v>0</v>
      </c>
      <c r="K10842" s="42">
        <v>0</v>
      </c>
      <c r="N10842" s="43"/>
    </row>
    <row r="10843" spans="1:14" x14ac:dyDescent="0.3">
      <c r="A10843" s="10" t="s">
        <v>9</v>
      </c>
      <c r="B10843" s="10" t="s">
        <v>152</v>
      </c>
      <c r="C10843" s="10" t="s">
        <v>4743</v>
      </c>
      <c r="D10843" s="10" t="s">
        <v>4750</v>
      </c>
      <c r="E10843" s="11" t="s">
        <v>7313</v>
      </c>
      <c r="F10843" s="10" t="s">
        <v>416</v>
      </c>
      <c r="G10843" s="11" t="s">
        <v>417</v>
      </c>
      <c r="H10843" s="42">
        <v>14596.7893</v>
      </c>
      <c r="I10843" s="42">
        <v>24.534004281361302</v>
      </c>
      <c r="J10843" s="42">
        <v>48.519958003296303</v>
      </c>
      <c r="K10843" s="42">
        <v>73.053962284657601</v>
      </c>
      <c r="N10843" s="43"/>
    </row>
    <row r="10844" spans="1:14" x14ac:dyDescent="0.3">
      <c r="A10844" s="10" t="s">
        <v>9</v>
      </c>
      <c r="B10844" s="10" t="s">
        <v>152</v>
      </c>
      <c r="C10844" s="10" t="s">
        <v>4743</v>
      </c>
      <c r="D10844" s="10" t="s">
        <v>4750</v>
      </c>
      <c r="E10844" s="11" t="s">
        <v>7313</v>
      </c>
      <c r="F10844" s="10" t="s">
        <v>4746</v>
      </c>
      <c r="G10844" s="11" t="s">
        <v>4747</v>
      </c>
      <c r="H10844" s="42">
        <v>0</v>
      </c>
      <c r="I10844" s="42">
        <v>0</v>
      </c>
      <c r="J10844" s="42">
        <v>0</v>
      </c>
      <c r="K10844" s="42">
        <v>0</v>
      </c>
      <c r="N10844" s="43"/>
    </row>
    <row r="10845" spans="1:14" x14ac:dyDescent="0.3">
      <c r="A10845" s="10" t="s">
        <v>9</v>
      </c>
      <c r="B10845" s="10" t="s">
        <v>152</v>
      </c>
      <c r="C10845" s="10" t="s">
        <v>4743</v>
      </c>
      <c r="D10845" s="10" t="s">
        <v>4750</v>
      </c>
      <c r="E10845" s="11" t="s">
        <v>7313</v>
      </c>
      <c r="F10845" s="10" t="s">
        <v>4748</v>
      </c>
      <c r="G10845" s="11" t="s">
        <v>4749</v>
      </c>
      <c r="H10845" s="42">
        <v>51927.506999999998</v>
      </c>
      <c r="I10845" s="42">
        <v>84.030020440343407</v>
      </c>
      <c r="J10845" s="42">
        <v>173.345395082637</v>
      </c>
      <c r="K10845" s="42">
        <v>257.37541552298097</v>
      </c>
      <c r="N10845" s="43"/>
    </row>
    <row r="10846" spans="1:14" x14ac:dyDescent="0.3">
      <c r="A10846" s="10" t="s">
        <v>9</v>
      </c>
      <c r="B10846" s="10" t="s">
        <v>152</v>
      </c>
      <c r="C10846" s="10" t="s">
        <v>4743</v>
      </c>
      <c r="D10846" s="10" t="s">
        <v>4750</v>
      </c>
      <c r="E10846" s="11" t="s">
        <v>7313</v>
      </c>
      <c r="F10846" s="10" t="s">
        <v>4760</v>
      </c>
      <c r="G10846" s="11" t="s">
        <v>4761</v>
      </c>
      <c r="H10846" s="42">
        <v>7085.8308999999999</v>
      </c>
      <c r="I10846" s="42">
        <v>11.466418267826899</v>
      </c>
      <c r="J10846" s="42">
        <v>23.654055948139899</v>
      </c>
      <c r="K10846" s="42">
        <v>35.120474215966802</v>
      </c>
      <c r="N10846" s="43"/>
    </row>
    <row r="10847" spans="1:14" x14ac:dyDescent="0.3">
      <c r="A10847" s="10" t="s">
        <v>9</v>
      </c>
      <c r="B10847" s="10" t="s">
        <v>152</v>
      </c>
      <c r="C10847" s="10" t="s">
        <v>4743</v>
      </c>
      <c r="D10847" s="10" t="s">
        <v>4752</v>
      </c>
      <c r="E10847" s="11" t="s">
        <v>4947</v>
      </c>
      <c r="F10847" s="10" t="s">
        <v>13</v>
      </c>
      <c r="G10847" s="11" t="s">
        <v>415</v>
      </c>
      <c r="H10847" s="42">
        <v>0</v>
      </c>
      <c r="I10847" s="42">
        <v>0</v>
      </c>
      <c r="J10847" s="42">
        <v>0</v>
      </c>
      <c r="K10847" s="42">
        <v>0</v>
      </c>
      <c r="N10847" s="43"/>
    </row>
    <row r="10848" spans="1:14" x14ac:dyDescent="0.3">
      <c r="A10848" s="10" t="s">
        <v>9</v>
      </c>
      <c r="B10848" s="10" t="s">
        <v>152</v>
      </c>
      <c r="C10848" s="10" t="s">
        <v>4743</v>
      </c>
      <c r="D10848" s="10" t="s">
        <v>4752</v>
      </c>
      <c r="E10848" s="11" t="s">
        <v>4947</v>
      </c>
      <c r="F10848" s="10" t="s">
        <v>416</v>
      </c>
      <c r="G10848" s="11" t="s">
        <v>417</v>
      </c>
      <c r="H10848" s="42">
        <v>39086.18</v>
      </c>
      <c r="I10848" s="42">
        <v>77.199002692799098</v>
      </c>
      <c r="J10848" s="42">
        <v>7061.0819817924003</v>
      </c>
      <c r="K10848" s="42">
        <v>7138.2809844852</v>
      </c>
      <c r="N10848" s="43"/>
    </row>
    <row r="10849" spans="1:14" x14ac:dyDescent="0.3">
      <c r="A10849" s="10" t="s">
        <v>9</v>
      </c>
      <c r="B10849" s="10" t="s">
        <v>152</v>
      </c>
      <c r="C10849" s="10" t="s">
        <v>4743</v>
      </c>
      <c r="D10849" s="10" t="s">
        <v>4752</v>
      </c>
      <c r="E10849" s="11" t="s">
        <v>4947</v>
      </c>
      <c r="F10849" s="10" t="s">
        <v>4746</v>
      </c>
      <c r="G10849" s="11" t="s">
        <v>4747</v>
      </c>
      <c r="H10849" s="42">
        <v>4690.3415999999997</v>
      </c>
      <c r="I10849" s="42">
        <v>9.2638803231358899</v>
      </c>
      <c r="J10849" s="42">
        <v>847.32983781508801</v>
      </c>
      <c r="K10849" s="42">
        <v>856.59371813822304</v>
      </c>
      <c r="N10849" s="43"/>
    </row>
    <row r="10850" spans="1:14" x14ac:dyDescent="0.3">
      <c r="A10850" s="10" t="s">
        <v>9</v>
      </c>
      <c r="B10850" s="10" t="s">
        <v>152</v>
      </c>
      <c r="C10850" s="10" t="s">
        <v>4743</v>
      </c>
      <c r="D10850" s="10" t="s">
        <v>4752</v>
      </c>
      <c r="E10850" s="11" t="s">
        <v>4947</v>
      </c>
      <c r="F10850" s="10" t="s">
        <v>4748</v>
      </c>
      <c r="G10850" s="11" t="s">
        <v>4749</v>
      </c>
      <c r="H10850" s="42">
        <v>75812.415800000002</v>
      </c>
      <c r="I10850" s="42">
        <v>170.538370774475</v>
      </c>
      <c r="J10850" s="42">
        <v>9027.5089142655906</v>
      </c>
      <c r="K10850" s="42">
        <v>9198.0472850400693</v>
      </c>
      <c r="N10850" s="43"/>
    </row>
    <row r="10851" spans="1:14" x14ac:dyDescent="0.3">
      <c r="A10851" s="10" t="s">
        <v>9</v>
      </c>
      <c r="B10851" s="10" t="s">
        <v>152</v>
      </c>
      <c r="C10851" s="10" t="s">
        <v>4743</v>
      </c>
      <c r="D10851" s="10" t="s">
        <v>4752</v>
      </c>
      <c r="E10851" s="11" t="s">
        <v>4947</v>
      </c>
      <c r="F10851" s="10" t="s">
        <v>4760</v>
      </c>
      <c r="G10851" s="11" t="s">
        <v>4761</v>
      </c>
      <c r="H10851" s="42">
        <v>34232.478499999997</v>
      </c>
      <c r="I10851" s="42">
        <v>77.005211473055994</v>
      </c>
      <c r="J10851" s="42">
        <v>4076.2980780274102</v>
      </c>
      <c r="K10851" s="42">
        <v>4153.3032895004699</v>
      </c>
      <c r="N10851" s="43"/>
    </row>
    <row r="10852" spans="1:14" x14ac:dyDescent="0.3">
      <c r="A10852" s="10" t="s">
        <v>9</v>
      </c>
      <c r="B10852" s="10" t="s">
        <v>152</v>
      </c>
      <c r="C10852" s="10" t="s">
        <v>4743</v>
      </c>
      <c r="D10852" s="10" t="s">
        <v>4756</v>
      </c>
      <c r="E10852" s="11" t="s">
        <v>4914</v>
      </c>
      <c r="F10852" s="10" t="s">
        <v>416</v>
      </c>
      <c r="G10852" s="11" t="s">
        <v>417</v>
      </c>
      <c r="H10852" s="42">
        <v>7713.5056000000004</v>
      </c>
      <c r="I10852" s="42">
        <v>14.7983473604796</v>
      </c>
      <c r="J10852" s="42">
        <v>453.30093123648601</v>
      </c>
      <c r="K10852" s="42">
        <v>468.09927859696501</v>
      </c>
      <c r="N10852" s="43"/>
    </row>
    <row r="10853" spans="1:14" x14ac:dyDescent="0.3">
      <c r="A10853" s="10" t="s">
        <v>9</v>
      </c>
      <c r="B10853" s="10" t="s">
        <v>152</v>
      </c>
      <c r="C10853" s="10" t="s">
        <v>4743</v>
      </c>
      <c r="D10853" s="10" t="s">
        <v>4756</v>
      </c>
      <c r="E10853" s="11" t="s">
        <v>4914</v>
      </c>
      <c r="F10853" s="10" t="s">
        <v>4746</v>
      </c>
      <c r="G10853" s="11" t="s">
        <v>4747</v>
      </c>
      <c r="H10853" s="42">
        <v>3944.4061999999999</v>
      </c>
      <c r="I10853" s="42">
        <v>7.5673367184270903</v>
      </c>
      <c r="J10853" s="42">
        <v>231.80161256411199</v>
      </c>
      <c r="K10853" s="42">
        <v>239.36894928253901</v>
      </c>
      <c r="N10853" s="43"/>
    </row>
    <row r="10854" spans="1:14" x14ac:dyDescent="0.3">
      <c r="A10854" s="10" t="s">
        <v>9</v>
      </c>
      <c r="B10854" s="10" t="s">
        <v>152</v>
      </c>
      <c r="C10854" s="10" t="s">
        <v>4743</v>
      </c>
      <c r="D10854" s="10" t="s">
        <v>4756</v>
      </c>
      <c r="E10854" s="11" t="s">
        <v>4914</v>
      </c>
      <c r="F10854" s="10" t="s">
        <v>4748</v>
      </c>
      <c r="G10854" s="11" t="s">
        <v>4749</v>
      </c>
      <c r="H10854" s="42">
        <v>49444.894899999999</v>
      </c>
      <c r="I10854" s="42">
        <v>103.38237519409</v>
      </c>
      <c r="J10854" s="42">
        <v>1526.85947207453</v>
      </c>
      <c r="K10854" s="42">
        <v>1630.2418472686199</v>
      </c>
      <c r="N10854" s="43"/>
    </row>
    <row r="10855" spans="1:14" x14ac:dyDescent="0.3">
      <c r="A10855" s="10" t="s">
        <v>9</v>
      </c>
      <c r="B10855" s="10" t="s">
        <v>152</v>
      </c>
      <c r="C10855" s="10" t="s">
        <v>4743</v>
      </c>
      <c r="D10855" s="10" t="s">
        <v>4756</v>
      </c>
      <c r="E10855" s="11" t="s">
        <v>4914</v>
      </c>
      <c r="F10855" s="10" t="s">
        <v>4760</v>
      </c>
      <c r="G10855" s="11" t="s">
        <v>4761</v>
      </c>
      <c r="H10855" s="42">
        <v>5524.5693000000001</v>
      </c>
      <c r="I10855" s="42">
        <v>11.5511033736414</v>
      </c>
      <c r="J10855" s="42">
        <v>170.59882369547799</v>
      </c>
      <c r="K10855" s="42">
        <v>182.14992706912</v>
      </c>
      <c r="N10855" s="43"/>
    </row>
    <row r="10856" spans="1:14" x14ac:dyDescent="0.3">
      <c r="A10856" s="10" t="s">
        <v>9</v>
      </c>
      <c r="B10856" s="10" t="s">
        <v>152</v>
      </c>
      <c r="C10856" s="10" t="s">
        <v>4743</v>
      </c>
      <c r="D10856" s="10" t="s">
        <v>4756</v>
      </c>
      <c r="E10856" s="11" t="s">
        <v>4914</v>
      </c>
      <c r="F10856" s="10" t="s">
        <v>4754</v>
      </c>
      <c r="G10856" s="11" t="s">
        <v>4755</v>
      </c>
      <c r="H10856" s="42">
        <v>1972.2030999999999</v>
      </c>
      <c r="I10856" s="42">
        <v>3.7836683592135398</v>
      </c>
      <c r="J10856" s="42">
        <v>115.900806282056</v>
      </c>
      <c r="K10856" s="42">
        <v>119.68447464127</v>
      </c>
      <c r="N10856" s="43"/>
    </row>
    <row r="10857" spans="1:14" x14ac:dyDescent="0.3">
      <c r="A10857" s="10" t="s">
        <v>9</v>
      </c>
      <c r="B10857" s="10" t="s">
        <v>152</v>
      </c>
      <c r="C10857" s="10" t="s">
        <v>4743</v>
      </c>
      <c r="D10857" s="10" t="s">
        <v>4758</v>
      </c>
      <c r="E10857" s="11" t="s">
        <v>7314</v>
      </c>
      <c r="F10857" s="10" t="s">
        <v>416</v>
      </c>
      <c r="G10857" s="11" t="s">
        <v>417</v>
      </c>
      <c r="H10857" s="42">
        <v>8335.5462000000007</v>
      </c>
      <c r="I10857" s="42">
        <v>11.298383004129599</v>
      </c>
      <c r="J10857" s="42">
        <v>41.019563162346401</v>
      </c>
      <c r="K10857" s="42">
        <v>52.317946166475899</v>
      </c>
      <c r="N10857" s="43"/>
    </row>
    <row r="10858" spans="1:14" x14ac:dyDescent="0.3">
      <c r="A10858" s="10" t="s">
        <v>9</v>
      </c>
      <c r="B10858" s="10" t="s">
        <v>152</v>
      </c>
      <c r="C10858" s="10" t="s">
        <v>4743</v>
      </c>
      <c r="D10858" s="10" t="s">
        <v>4758</v>
      </c>
      <c r="E10858" s="11" t="s">
        <v>7314</v>
      </c>
      <c r="F10858" s="10" t="s">
        <v>4746</v>
      </c>
      <c r="G10858" s="11" t="s">
        <v>4747</v>
      </c>
      <c r="H10858" s="42">
        <v>1161.9246000000001</v>
      </c>
      <c r="I10858" s="42">
        <v>1.5749261157271499</v>
      </c>
      <c r="J10858" s="42">
        <v>5.7178785014179798</v>
      </c>
      <c r="K10858" s="42">
        <v>7.29280461714513</v>
      </c>
      <c r="N10858" s="43"/>
    </row>
    <row r="10859" spans="1:14" x14ac:dyDescent="0.3">
      <c r="A10859" s="10" t="s">
        <v>9</v>
      </c>
      <c r="B10859" s="10" t="s">
        <v>152</v>
      </c>
      <c r="C10859" s="10" t="s">
        <v>4743</v>
      </c>
      <c r="D10859" s="10" t="s">
        <v>4758</v>
      </c>
      <c r="E10859" s="11" t="s">
        <v>7314</v>
      </c>
      <c r="F10859" s="10" t="s">
        <v>4748</v>
      </c>
      <c r="G10859" s="11" t="s">
        <v>4749</v>
      </c>
      <c r="H10859" s="42">
        <v>3889.9216000000001</v>
      </c>
      <c r="I10859" s="42">
        <v>5.2725787352604598</v>
      </c>
      <c r="J10859" s="42">
        <v>19.142462809095001</v>
      </c>
      <c r="K10859" s="42">
        <v>24.4150415443554</v>
      </c>
      <c r="N10859" s="43"/>
    </row>
    <row r="10860" spans="1:14" x14ac:dyDescent="0.3">
      <c r="A10860" s="10" t="s">
        <v>9</v>
      </c>
      <c r="B10860" s="10" t="s">
        <v>152</v>
      </c>
      <c r="C10860" s="10" t="s">
        <v>4743</v>
      </c>
      <c r="D10860" s="10" t="s">
        <v>4758</v>
      </c>
      <c r="E10860" s="11" t="s">
        <v>7314</v>
      </c>
      <c r="F10860" s="10" t="s">
        <v>4754</v>
      </c>
      <c r="G10860" s="11" t="s">
        <v>4755</v>
      </c>
      <c r="H10860" s="42">
        <v>505.18459999999999</v>
      </c>
      <c r="I10860" s="42">
        <v>0.68475048509876102</v>
      </c>
      <c r="J10860" s="42">
        <v>2.4860341310513001</v>
      </c>
      <c r="K10860" s="42">
        <v>3.1707846161500601</v>
      </c>
      <c r="N10860" s="43"/>
    </row>
    <row r="10861" spans="1:14" x14ac:dyDescent="0.3">
      <c r="A10861" s="10" t="s">
        <v>9</v>
      </c>
      <c r="B10861" s="10" t="s">
        <v>152</v>
      </c>
      <c r="C10861" s="10" t="s">
        <v>4743</v>
      </c>
      <c r="D10861" s="10" t="s">
        <v>4762</v>
      </c>
      <c r="E10861" s="11" t="s">
        <v>5323</v>
      </c>
      <c r="F10861" s="10" t="s">
        <v>416</v>
      </c>
      <c r="G10861" s="11" t="s">
        <v>417</v>
      </c>
      <c r="H10861" s="42">
        <v>6731.7542000000003</v>
      </c>
      <c r="I10861" s="42">
        <v>12.1599127006477</v>
      </c>
      <c r="J10861" s="42">
        <v>226.40908470628</v>
      </c>
      <c r="K10861" s="42">
        <v>238.56899740692799</v>
      </c>
      <c r="N10861" s="43"/>
    </row>
    <row r="10862" spans="1:14" x14ac:dyDescent="0.3">
      <c r="A10862" s="10" t="s">
        <v>9</v>
      </c>
      <c r="B10862" s="10" t="s">
        <v>152</v>
      </c>
      <c r="C10862" s="10" t="s">
        <v>4743</v>
      </c>
      <c r="D10862" s="10" t="s">
        <v>4762</v>
      </c>
      <c r="E10862" s="11" t="s">
        <v>5323</v>
      </c>
      <c r="F10862" s="10" t="s">
        <v>4746</v>
      </c>
      <c r="G10862" s="11" t="s">
        <v>4747</v>
      </c>
      <c r="H10862" s="42">
        <v>4152.2969999999996</v>
      </c>
      <c r="I10862" s="42">
        <v>7.5005068994649404</v>
      </c>
      <c r="J10862" s="42">
        <v>139.65420178144399</v>
      </c>
      <c r="K10862" s="42">
        <v>147.15470868090901</v>
      </c>
      <c r="N10862" s="43"/>
    </row>
    <row r="10863" spans="1:14" x14ac:dyDescent="0.3">
      <c r="A10863" s="10" t="s">
        <v>9</v>
      </c>
      <c r="B10863" s="10" t="s">
        <v>152</v>
      </c>
      <c r="C10863" s="10" t="s">
        <v>4743</v>
      </c>
      <c r="D10863" s="10" t="s">
        <v>4762</v>
      </c>
      <c r="E10863" s="11" t="s">
        <v>5323</v>
      </c>
      <c r="F10863" s="10" t="s">
        <v>4748</v>
      </c>
      <c r="G10863" s="11" t="s">
        <v>4749</v>
      </c>
      <c r="H10863" s="42">
        <v>44294.126100000001</v>
      </c>
      <c r="I10863" s="42">
        <v>81.028203323007602</v>
      </c>
      <c r="J10863" s="42">
        <v>1504.5330714352799</v>
      </c>
      <c r="K10863" s="42">
        <v>1585.56127475828</v>
      </c>
      <c r="N10863" s="43"/>
    </row>
    <row r="10864" spans="1:14" x14ac:dyDescent="0.3">
      <c r="A10864" s="10" t="s">
        <v>9</v>
      </c>
      <c r="B10864" s="10" t="s">
        <v>152</v>
      </c>
      <c r="C10864" s="10" t="s">
        <v>4743</v>
      </c>
      <c r="D10864" s="10" t="s">
        <v>4766</v>
      </c>
      <c r="E10864" s="11" t="s">
        <v>6019</v>
      </c>
      <c r="F10864" s="10" t="s">
        <v>416</v>
      </c>
      <c r="G10864" s="11" t="s">
        <v>417</v>
      </c>
      <c r="H10864" s="42">
        <v>6905.5924999999997</v>
      </c>
      <c r="I10864" s="42">
        <v>19.744014300774602</v>
      </c>
      <c r="J10864" s="42">
        <v>307.28065636888698</v>
      </c>
      <c r="K10864" s="42">
        <v>327.02467066966102</v>
      </c>
      <c r="N10864" s="43"/>
    </row>
    <row r="10865" spans="1:14" x14ac:dyDescent="0.3">
      <c r="A10865" s="10" t="s">
        <v>9</v>
      </c>
      <c r="B10865" s="10" t="s">
        <v>152</v>
      </c>
      <c r="C10865" s="10" t="s">
        <v>4743</v>
      </c>
      <c r="D10865" s="10" t="s">
        <v>4766</v>
      </c>
      <c r="E10865" s="11" t="s">
        <v>6019</v>
      </c>
      <c r="F10865" s="10" t="s">
        <v>4746</v>
      </c>
      <c r="G10865" s="11" t="s">
        <v>4747</v>
      </c>
      <c r="H10865" s="42">
        <v>8389.4387999999999</v>
      </c>
      <c r="I10865" s="42">
        <v>23.986529770362601</v>
      </c>
      <c r="J10865" s="42">
        <v>373.30790484484601</v>
      </c>
      <c r="K10865" s="42">
        <v>397.29443461520799</v>
      </c>
      <c r="N10865" s="43"/>
    </row>
    <row r="10866" spans="1:14" x14ac:dyDescent="0.3">
      <c r="A10866" s="10" t="s">
        <v>9</v>
      </c>
      <c r="B10866" s="10" t="s">
        <v>152</v>
      </c>
      <c r="C10866" s="10" t="s">
        <v>4743</v>
      </c>
      <c r="D10866" s="10" t="s">
        <v>4766</v>
      </c>
      <c r="E10866" s="11" t="s">
        <v>6019</v>
      </c>
      <c r="F10866" s="10" t="s">
        <v>4748</v>
      </c>
      <c r="G10866" s="11" t="s">
        <v>4749</v>
      </c>
      <c r="H10866" s="42">
        <v>57299.296000000002</v>
      </c>
      <c r="I10866" s="42">
        <v>163.82636659485701</v>
      </c>
      <c r="J10866" s="42">
        <v>2549.6675949947298</v>
      </c>
      <c r="K10866" s="42">
        <v>2713.4939615895901</v>
      </c>
      <c r="N10866" s="43"/>
    </row>
    <row r="10867" spans="1:14" x14ac:dyDescent="0.3">
      <c r="A10867" s="10" t="s">
        <v>9</v>
      </c>
      <c r="B10867" s="10" t="s">
        <v>152</v>
      </c>
      <c r="C10867" s="10" t="s">
        <v>4743</v>
      </c>
      <c r="D10867" s="10" t="s">
        <v>4766</v>
      </c>
      <c r="E10867" s="11" t="s">
        <v>6019</v>
      </c>
      <c r="F10867" s="10" t="s">
        <v>4760</v>
      </c>
      <c r="G10867" s="11" t="s">
        <v>4761</v>
      </c>
      <c r="H10867" s="42">
        <v>7133.8765000000003</v>
      </c>
      <c r="I10867" s="42">
        <v>20.3967089884035</v>
      </c>
      <c r="J10867" s="42">
        <v>317.43869459595697</v>
      </c>
      <c r="K10867" s="42">
        <v>337.83540358436102</v>
      </c>
      <c r="N10867" s="43"/>
    </row>
    <row r="10868" spans="1:14" x14ac:dyDescent="0.3">
      <c r="A10868" s="10" t="s">
        <v>9</v>
      </c>
      <c r="B10868" s="10" t="s">
        <v>152</v>
      </c>
      <c r="C10868" s="10" t="s">
        <v>4743</v>
      </c>
      <c r="D10868" s="10" t="s">
        <v>4768</v>
      </c>
      <c r="E10868" s="11" t="s">
        <v>4919</v>
      </c>
      <c r="F10868" s="10" t="s">
        <v>416</v>
      </c>
      <c r="G10868" s="11" t="s">
        <v>417</v>
      </c>
      <c r="H10868" s="42">
        <v>6932.4210999999996</v>
      </c>
      <c r="I10868" s="42">
        <v>0.88547360248447204</v>
      </c>
      <c r="J10868" s="42">
        <v>118.772119565217</v>
      </c>
      <c r="K10868" s="42">
        <v>119.657593167702</v>
      </c>
      <c r="N10868" s="43"/>
    </row>
    <row r="10869" spans="1:14" x14ac:dyDescent="0.3">
      <c r="A10869" s="10" t="s">
        <v>9</v>
      </c>
      <c r="B10869" s="10" t="s">
        <v>152</v>
      </c>
      <c r="C10869" s="10" t="s">
        <v>4743</v>
      </c>
      <c r="D10869" s="10" t="s">
        <v>4768</v>
      </c>
      <c r="E10869" s="11" t="s">
        <v>4919</v>
      </c>
      <c r="F10869" s="10" t="s">
        <v>4746</v>
      </c>
      <c r="G10869" s="11" t="s">
        <v>4747</v>
      </c>
      <c r="H10869" s="42">
        <v>0</v>
      </c>
      <c r="I10869" s="42">
        <v>0</v>
      </c>
      <c r="J10869" s="42">
        <v>0</v>
      </c>
      <c r="K10869" s="42">
        <v>0</v>
      </c>
      <c r="N10869" s="43"/>
    </row>
    <row r="10870" spans="1:14" x14ac:dyDescent="0.3">
      <c r="A10870" s="10" t="s">
        <v>9</v>
      </c>
      <c r="B10870" s="10" t="s">
        <v>152</v>
      </c>
      <c r="C10870" s="10" t="s">
        <v>4743</v>
      </c>
      <c r="D10870" s="10" t="s">
        <v>4768</v>
      </c>
      <c r="E10870" s="11" t="s">
        <v>4919</v>
      </c>
      <c r="F10870" s="10" t="s">
        <v>4748</v>
      </c>
      <c r="G10870" s="11" t="s">
        <v>4749</v>
      </c>
      <c r="H10870" s="42">
        <v>22194.928899999999</v>
      </c>
      <c r="I10870" s="42">
        <v>2.8349437111801201</v>
      </c>
      <c r="J10870" s="42">
        <v>380.26235054347802</v>
      </c>
      <c r="K10870" s="42">
        <v>383.09729425465798</v>
      </c>
      <c r="N10870" s="43"/>
    </row>
    <row r="10871" spans="1:14" x14ac:dyDescent="0.3">
      <c r="A10871" s="10" t="s">
        <v>9</v>
      </c>
      <c r="B10871" s="10" t="s">
        <v>152</v>
      </c>
      <c r="C10871" s="10" t="s">
        <v>4743</v>
      </c>
      <c r="D10871" s="10" t="s">
        <v>4768</v>
      </c>
      <c r="E10871" s="11" t="s">
        <v>4919</v>
      </c>
      <c r="F10871" s="10" t="s">
        <v>4754</v>
      </c>
      <c r="G10871" s="11" t="s">
        <v>4755</v>
      </c>
      <c r="H10871" s="42">
        <v>475.2063</v>
      </c>
      <c r="I10871" s="42">
        <v>6.0697787267080701E-2</v>
      </c>
      <c r="J10871" s="42">
        <v>8.1416372282608709</v>
      </c>
      <c r="K10871" s="42">
        <v>8.2023350155279502</v>
      </c>
      <c r="N10871" s="43"/>
    </row>
    <row r="10872" spans="1:14" x14ac:dyDescent="0.3">
      <c r="A10872" s="10" t="s">
        <v>9</v>
      </c>
      <c r="B10872" s="10" t="s">
        <v>152</v>
      </c>
      <c r="C10872" s="10" t="s">
        <v>4743</v>
      </c>
      <c r="D10872" s="10" t="s">
        <v>4770</v>
      </c>
      <c r="E10872" s="11" t="s">
        <v>4826</v>
      </c>
      <c r="F10872" s="10" t="s">
        <v>416</v>
      </c>
      <c r="G10872" s="11" t="s">
        <v>417</v>
      </c>
      <c r="H10872" s="42">
        <v>70274.021399999998</v>
      </c>
      <c r="I10872" s="42">
        <v>165.002526993164</v>
      </c>
      <c r="J10872" s="42">
        <v>10823.1253449003</v>
      </c>
      <c r="K10872" s="42">
        <v>10988.127871893499</v>
      </c>
      <c r="N10872" s="43"/>
    </row>
    <row r="10873" spans="1:14" x14ac:dyDescent="0.3">
      <c r="A10873" s="10" t="s">
        <v>9</v>
      </c>
      <c r="B10873" s="10" t="s">
        <v>152</v>
      </c>
      <c r="C10873" s="10" t="s">
        <v>4743</v>
      </c>
      <c r="D10873" s="10" t="s">
        <v>4770</v>
      </c>
      <c r="E10873" s="11" t="s">
        <v>4826</v>
      </c>
      <c r="F10873" s="10" t="s">
        <v>4746</v>
      </c>
      <c r="G10873" s="11" t="s">
        <v>4747</v>
      </c>
      <c r="H10873" s="42">
        <v>37333.073799999998</v>
      </c>
      <c r="I10873" s="42">
        <v>87.657592465118498</v>
      </c>
      <c r="J10873" s="42">
        <v>5749.7853394782896</v>
      </c>
      <c r="K10873" s="42">
        <v>5837.4429319434103</v>
      </c>
      <c r="N10873" s="43"/>
    </row>
    <row r="10874" spans="1:14" x14ac:dyDescent="0.3">
      <c r="A10874" s="10" t="s">
        <v>9</v>
      </c>
      <c r="B10874" s="10" t="s">
        <v>152</v>
      </c>
      <c r="C10874" s="10" t="s">
        <v>4743</v>
      </c>
      <c r="D10874" s="10" t="s">
        <v>4770</v>
      </c>
      <c r="E10874" s="11" t="s">
        <v>4826</v>
      </c>
      <c r="F10874" s="10" t="s">
        <v>6038</v>
      </c>
      <c r="G10874" s="11" t="s">
        <v>7315</v>
      </c>
      <c r="H10874" s="42">
        <v>9058.7605999999996</v>
      </c>
      <c r="I10874" s="42">
        <v>21.269856995212599</v>
      </c>
      <c r="J10874" s="42">
        <v>1395.1685014910599</v>
      </c>
      <c r="K10874" s="42">
        <v>1416.4383584862701</v>
      </c>
      <c r="N10874" s="43"/>
    </row>
    <row r="10875" spans="1:14" x14ac:dyDescent="0.3">
      <c r="A10875" s="10" t="s">
        <v>9</v>
      </c>
      <c r="B10875" s="10" t="s">
        <v>152</v>
      </c>
      <c r="C10875" s="10" t="s">
        <v>4743</v>
      </c>
      <c r="D10875" s="10" t="s">
        <v>4770</v>
      </c>
      <c r="E10875" s="11" t="s">
        <v>4826</v>
      </c>
      <c r="F10875" s="10" t="s">
        <v>4748</v>
      </c>
      <c r="G10875" s="11" t="s">
        <v>4749</v>
      </c>
      <c r="H10875" s="42">
        <v>22290.634600000001</v>
      </c>
      <c r="I10875" s="42">
        <v>44.804057427682899</v>
      </c>
      <c r="J10875" s="42">
        <v>1365.8954603161101</v>
      </c>
      <c r="K10875" s="42">
        <v>1410.69951774379</v>
      </c>
      <c r="N10875" s="43"/>
    </row>
    <row r="10876" spans="1:14" x14ac:dyDescent="0.3">
      <c r="A10876" s="10" t="s">
        <v>9</v>
      </c>
      <c r="B10876" s="10" t="s">
        <v>152</v>
      </c>
      <c r="C10876" s="10" t="s">
        <v>4743</v>
      </c>
      <c r="D10876" s="10" t="s">
        <v>4770</v>
      </c>
      <c r="E10876" s="11" t="s">
        <v>4826</v>
      </c>
      <c r="F10876" s="10" t="s">
        <v>4754</v>
      </c>
      <c r="G10876" s="11" t="s">
        <v>4755</v>
      </c>
      <c r="H10876" s="42">
        <v>4803.8882000000003</v>
      </c>
      <c r="I10876" s="42">
        <v>11.2794696186733</v>
      </c>
      <c r="J10876" s="42">
        <v>739.86208412404403</v>
      </c>
      <c r="K10876" s="42">
        <v>751.14155374271797</v>
      </c>
      <c r="N10876" s="43"/>
    </row>
    <row r="10877" spans="1:14" x14ac:dyDescent="0.3">
      <c r="A10877" s="10" t="s">
        <v>9</v>
      </c>
      <c r="B10877" s="10" t="s">
        <v>152</v>
      </c>
      <c r="C10877" s="10" t="s">
        <v>4743</v>
      </c>
      <c r="D10877" s="10" t="s">
        <v>4772</v>
      </c>
      <c r="E10877" s="11" t="s">
        <v>4757</v>
      </c>
      <c r="F10877" s="10" t="s">
        <v>416</v>
      </c>
      <c r="G10877" s="11" t="s">
        <v>417</v>
      </c>
      <c r="H10877" s="42">
        <v>36507.648500000003</v>
      </c>
      <c r="I10877" s="42">
        <v>79.701048848335006</v>
      </c>
      <c r="J10877" s="42">
        <v>5929.0522128152297</v>
      </c>
      <c r="K10877" s="42">
        <v>6008.7532616635699</v>
      </c>
      <c r="N10877" s="43"/>
    </row>
    <row r="10878" spans="1:14" x14ac:dyDescent="0.3">
      <c r="A10878" s="10" t="s">
        <v>9</v>
      </c>
      <c r="B10878" s="10" t="s">
        <v>152</v>
      </c>
      <c r="C10878" s="10" t="s">
        <v>4743</v>
      </c>
      <c r="D10878" s="10" t="s">
        <v>4772</v>
      </c>
      <c r="E10878" s="11" t="s">
        <v>4757</v>
      </c>
      <c r="F10878" s="10" t="s">
        <v>4746</v>
      </c>
      <c r="G10878" s="11" t="s">
        <v>4747</v>
      </c>
      <c r="H10878" s="42">
        <v>35302.775699999998</v>
      </c>
      <c r="I10878" s="42">
        <v>77.070651196574701</v>
      </c>
      <c r="J10878" s="42">
        <v>5733.3739219632398</v>
      </c>
      <c r="K10878" s="42">
        <v>5810.4445731598198</v>
      </c>
      <c r="N10878" s="43"/>
    </row>
    <row r="10879" spans="1:14" x14ac:dyDescent="0.3">
      <c r="A10879" s="10" t="s">
        <v>9</v>
      </c>
      <c r="B10879" s="10" t="s">
        <v>152</v>
      </c>
      <c r="C10879" s="10" t="s">
        <v>4743</v>
      </c>
      <c r="D10879" s="10" t="s">
        <v>4772</v>
      </c>
      <c r="E10879" s="11" t="s">
        <v>4757</v>
      </c>
      <c r="F10879" s="10" t="s">
        <v>4748</v>
      </c>
      <c r="G10879" s="11" t="s">
        <v>4749</v>
      </c>
      <c r="H10879" s="42">
        <v>29326.292000000001</v>
      </c>
      <c r="I10879" s="42">
        <v>26.9583462372252</v>
      </c>
      <c r="J10879" s="42">
        <v>1279.49312038225</v>
      </c>
      <c r="K10879" s="42">
        <v>1306.45146661948</v>
      </c>
      <c r="N10879" s="43"/>
    </row>
    <row r="10880" spans="1:14" x14ac:dyDescent="0.3">
      <c r="A10880" s="10" t="s">
        <v>9</v>
      </c>
      <c r="B10880" s="10" t="s">
        <v>152</v>
      </c>
      <c r="C10880" s="10" t="s">
        <v>4743</v>
      </c>
      <c r="D10880" s="10" t="s">
        <v>4772</v>
      </c>
      <c r="E10880" s="11" t="s">
        <v>4757</v>
      </c>
      <c r="F10880" s="10" t="s">
        <v>4760</v>
      </c>
      <c r="G10880" s="11" t="s">
        <v>4761</v>
      </c>
      <c r="H10880" s="42">
        <v>9108.4012999999995</v>
      </c>
      <c r="I10880" s="42">
        <v>8.3729451842675804</v>
      </c>
      <c r="J10880" s="42">
        <v>397.39551033048701</v>
      </c>
      <c r="K10880" s="42">
        <v>405.76845551475498</v>
      </c>
      <c r="N10880" s="43"/>
    </row>
    <row r="10881" spans="1:14" x14ac:dyDescent="0.3">
      <c r="A10881" s="10" t="s">
        <v>9</v>
      </c>
      <c r="B10881" s="10" t="s">
        <v>152</v>
      </c>
      <c r="C10881" s="10" t="s">
        <v>4743</v>
      </c>
      <c r="D10881" s="10" t="s">
        <v>4772</v>
      </c>
      <c r="E10881" s="11" t="s">
        <v>4757</v>
      </c>
      <c r="F10881" s="10" t="s">
        <v>4754</v>
      </c>
      <c r="G10881" s="11" t="s">
        <v>4755</v>
      </c>
      <c r="H10881" s="42">
        <v>0</v>
      </c>
      <c r="I10881" s="42">
        <v>0</v>
      </c>
      <c r="J10881" s="42">
        <v>0</v>
      </c>
      <c r="K10881" s="42">
        <v>0</v>
      </c>
      <c r="N10881" s="43"/>
    </row>
    <row r="10882" spans="1:14" x14ac:dyDescent="0.3">
      <c r="A10882" s="10" t="s">
        <v>9</v>
      </c>
      <c r="B10882" s="10" t="s">
        <v>152</v>
      </c>
      <c r="C10882" s="10" t="s">
        <v>4743</v>
      </c>
      <c r="D10882" s="10" t="s">
        <v>4774</v>
      </c>
      <c r="E10882" s="11" t="s">
        <v>7316</v>
      </c>
      <c r="F10882" s="10" t="s">
        <v>416</v>
      </c>
      <c r="G10882" s="11" t="s">
        <v>417</v>
      </c>
      <c r="H10882" s="42">
        <v>17851.484799999998</v>
      </c>
      <c r="I10882" s="42">
        <v>40.621221758961802</v>
      </c>
      <c r="J10882" s="42">
        <v>1506.4734328494301</v>
      </c>
      <c r="K10882" s="42">
        <v>1547.0946546083901</v>
      </c>
      <c r="N10882" s="43"/>
    </row>
    <row r="10883" spans="1:14" x14ac:dyDescent="0.3">
      <c r="A10883" s="10" t="s">
        <v>9</v>
      </c>
      <c r="B10883" s="10" t="s">
        <v>152</v>
      </c>
      <c r="C10883" s="10" t="s">
        <v>4743</v>
      </c>
      <c r="D10883" s="10" t="s">
        <v>4774</v>
      </c>
      <c r="E10883" s="11" t="s">
        <v>7316</v>
      </c>
      <c r="F10883" s="10" t="s">
        <v>4746</v>
      </c>
      <c r="G10883" s="11" t="s">
        <v>4747</v>
      </c>
      <c r="H10883" s="42">
        <v>17571.461599999999</v>
      </c>
      <c r="I10883" s="42">
        <v>39.984026123527102</v>
      </c>
      <c r="J10883" s="42">
        <v>1482.84247704003</v>
      </c>
      <c r="K10883" s="42">
        <v>1522.8265031635599</v>
      </c>
      <c r="N10883" s="43"/>
    </row>
    <row r="10884" spans="1:14" x14ac:dyDescent="0.3">
      <c r="A10884" s="10" t="s">
        <v>9</v>
      </c>
      <c r="B10884" s="10" t="s">
        <v>152</v>
      </c>
      <c r="C10884" s="10" t="s">
        <v>4743</v>
      </c>
      <c r="D10884" s="10" t="s">
        <v>4776</v>
      </c>
      <c r="E10884" s="11" t="s">
        <v>4837</v>
      </c>
      <c r="F10884" s="10" t="s">
        <v>13</v>
      </c>
      <c r="G10884" s="11" t="s">
        <v>415</v>
      </c>
      <c r="H10884" s="42">
        <v>0</v>
      </c>
      <c r="I10884" s="42">
        <v>0</v>
      </c>
      <c r="J10884" s="42">
        <v>0</v>
      </c>
      <c r="K10884" s="42">
        <v>0</v>
      </c>
      <c r="N10884" s="43"/>
    </row>
    <row r="10885" spans="1:14" x14ac:dyDescent="0.3">
      <c r="A10885" s="10" t="s">
        <v>9</v>
      </c>
      <c r="B10885" s="10" t="s">
        <v>152</v>
      </c>
      <c r="C10885" s="10" t="s">
        <v>4743</v>
      </c>
      <c r="D10885" s="10" t="s">
        <v>4776</v>
      </c>
      <c r="E10885" s="11" t="s">
        <v>4837</v>
      </c>
      <c r="F10885" s="10" t="s">
        <v>416</v>
      </c>
      <c r="G10885" s="11" t="s">
        <v>417</v>
      </c>
      <c r="H10885" s="42">
        <v>9519.2008000000005</v>
      </c>
      <c r="I10885" s="42">
        <v>8.5894819362072905</v>
      </c>
      <c r="J10885" s="42">
        <v>456.01197148840203</v>
      </c>
      <c r="K10885" s="42">
        <v>464.60145342460902</v>
      </c>
      <c r="N10885" s="43"/>
    </row>
    <row r="10886" spans="1:14" x14ac:dyDescent="0.3">
      <c r="A10886" s="10" t="s">
        <v>9</v>
      </c>
      <c r="B10886" s="10" t="s">
        <v>152</v>
      </c>
      <c r="C10886" s="10" t="s">
        <v>4743</v>
      </c>
      <c r="D10886" s="10" t="s">
        <v>4776</v>
      </c>
      <c r="E10886" s="11" t="s">
        <v>4837</v>
      </c>
      <c r="F10886" s="10" t="s">
        <v>4746</v>
      </c>
      <c r="G10886" s="11" t="s">
        <v>4747</v>
      </c>
      <c r="H10886" s="42">
        <v>3969.1367</v>
      </c>
      <c r="I10886" s="42">
        <v>3.5814801006093999</v>
      </c>
      <c r="J10886" s="42">
        <v>190.139267263715</v>
      </c>
      <c r="K10886" s="42">
        <v>193.72074736432501</v>
      </c>
      <c r="N10886" s="43"/>
    </row>
    <row r="10887" spans="1:14" x14ac:dyDescent="0.3">
      <c r="A10887" s="10" t="s">
        <v>9</v>
      </c>
      <c r="B10887" s="10" t="s">
        <v>152</v>
      </c>
      <c r="C10887" s="10" t="s">
        <v>4743</v>
      </c>
      <c r="D10887" s="10" t="s">
        <v>4776</v>
      </c>
      <c r="E10887" s="11" t="s">
        <v>4837</v>
      </c>
      <c r="F10887" s="10" t="s">
        <v>4748</v>
      </c>
      <c r="G10887" s="11" t="s">
        <v>4749</v>
      </c>
      <c r="H10887" s="42">
        <v>40407.877399999998</v>
      </c>
      <c r="I10887" s="42">
        <v>34.457903046062398</v>
      </c>
      <c r="J10887" s="42">
        <v>1546.45099368499</v>
      </c>
      <c r="K10887" s="42">
        <v>1580.9088967310499</v>
      </c>
      <c r="N10887" s="43"/>
    </row>
    <row r="10888" spans="1:14" x14ac:dyDescent="0.3">
      <c r="A10888" s="10" t="s">
        <v>9</v>
      </c>
      <c r="B10888" s="10" t="s">
        <v>152</v>
      </c>
      <c r="C10888" s="10" t="s">
        <v>4743</v>
      </c>
      <c r="D10888" s="10" t="s">
        <v>4776</v>
      </c>
      <c r="E10888" s="11" t="s">
        <v>4837</v>
      </c>
      <c r="F10888" s="10" t="s">
        <v>4760</v>
      </c>
      <c r="G10888" s="11" t="s">
        <v>4761</v>
      </c>
      <c r="H10888" s="42">
        <v>4635.9425000000001</v>
      </c>
      <c r="I10888" s="42">
        <v>3.9533098068350698</v>
      </c>
      <c r="J10888" s="42">
        <v>177.422284546805</v>
      </c>
      <c r="K10888" s="42">
        <v>181.37559435364</v>
      </c>
      <c r="N10888" s="43"/>
    </row>
    <row r="10889" spans="1:14" x14ac:dyDescent="0.3">
      <c r="A10889" s="10" t="s">
        <v>9</v>
      </c>
      <c r="B10889" s="10" t="s">
        <v>152</v>
      </c>
      <c r="C10889" s="10" t="s">
        <v>4743</v>
      </c>
      <c r="D10889" s="10" t="s">
        <v>4776</v>
      </c>
      <c r="E10889" s="11" t="s">
        <v>4837</v>
      </c>
      <c r="F10889" s="10" t="s">
        <v>4754</v>
      </c>
      <c r="G10889" s="11" t="s">
        <v>4755</v>
      </c>
      <c r="H10889" s="42">
        <v>4978.2393000000002</v>
      </c>
      <c r="I10889" s="42">
        <v>4.4920258888999296</v>
      </c>
      <c r="J10889" s="42">
        <v>238.47975894093099</v>
      </c>
      <c r="K10889" s="42">
        <v>242.97178482983099</v>
      </c>
      <c r="N10889" s="43"/>
    </row>
    <row r="10890" spans="1:14" x14ac:dyDescent="0.3">
      <c r="A10890" s="10" t="s">
        <v>9</v>
      </c>
      <c r="B10890" s="10" t="s">
        <v>152</v>
      </c>
      <c r="C10890" s="10" t="s">
        <v>4743</v>
      </c>
      <c r="D10890" s="10" t="s">
        <v>4835</v>
      </c>
      <c r="E10890" s="11" t="s">
        <v>4777</v>
      </c>
      <c r="F10890" s="10" t="s">
        <v>416</v>
      </c>
      <c r="G10890" s="11" t="s">
        <v>417</v>
      </c>
      <c r="H10890" s="42">
        <v>14708.8403</v>
      </c>
      <c r="I10890" s="42">
        <v>23.483875172427499</v>
      </c>
      <c r="J10890" s="42">
        <v>1422.11890949184</v>
      </c>
      <c r="K10890" s="42">
        <v>1445.6027846642701</v>
      </c>
      <c r="N10890" s="43"/>
    </row>
    <row r="10891" spans="1:14" x14ac:dyDescent="0.3">
      <c r="A10891" s="10" t="s">
        <v>9</v>
      </c>
      <c r="B10891" s="10" t="s">
        <v>152</v>
      </c>
      <c r="C10891" s="10" t="s">
        <v>4743</v>
      </c>
      <c r="D10891" s="10" t="s">
        <v>4835</v>
      </c>
      <c r="E10891" s="11" t="s">
        <v>4777</v>
      </c>
      <c r="F10891" s="10" t="s">
        <v>4746</v>
      </c>
      <c r="G10891" s="11" t="s">
        <v>4747</v>
      </c>
      <c r="H10891" s="42">
        <v>0</v>
      </c>
      <c r="I10891" s="42">
        <v>0</v>
      </c>
      <c r="J10891" s="42">
        <v>0</v>
      </c>
      <c r="K10891" s="42">
        <v>0</v>
      </c>
      <c r="N10891" s="43"/>
    </row>
    <row r="10892" spans="1:14" x14ac:dyDescent="0.3">
      <c r="A10892" s="10" t="s">
        <v>9</v>
      </c>
      <c r="B10892" s="10" t="s">
        <v>152</v>
      </c>
      <c r="C10892" s="10" t="s">
        <v>4743</v>
      </c>
      <c r="D10892" s="10" t="s">
        <v>4835</v>
      </c>
      <c r="E10892" s="11" t="s">
        <v>4777</v>
      </c>
      <c r="F10892" s="10" t="s">
        <v>4748</v>
      </c>
      <c r="G10892" s="11" t="s">
        <v>4749</v>
      </c>
      <c r="H10892" s="42">
        <v>15869.041800000001</v>
      </c>
      <c r="I10892" s="42">
        <v>24.296783375534801</v>
      </c>
      <c r="J10892" s="42">
        <v>1278.24143543176</v>
      </c>
      <c r="K10892" s="42">
        <v>1302.5382188072999</v>
      </c>
      <c r="N10892" s="43"/>
    </row>
    <row r="10893" spans="1:14" x14ac:dyDescent="0.3">
      <c r="A10893" s="10" t="s">
        <v>9</v>
      </c>
      <c r="B10893" s="10" t="s">
        <v>152</v>
      </c>
      <c r="C10893" s="10" t="s">
        <v>4743</v>
      </c>
      <c r="D10893" s="10" t="s">
        <v>4835</v>
      </c>
      <c r="E10893" s="11" t="s">
        <v>4777</v>
      </c>
      <c r="F10893" s="10" t="s">
        <v>4760</v>
      </c>
      <c r="G10893" s="11" t="s">
        <v>4761</v>
      </c>
      <c r="H10893" s="42">
        <v>8057.5366999999997</v>
      </c>
      <c r="I10893" s="42">
        <v>12.336738845717299</v>
      </c>
      <c r="J10893" s="42">
        <v>649.02956605256304</v>
      </c>
      <c r="K10893" s="42">
        <v>661.36630489827996</v>
      </c>
      <c r="N10893" s="43"/>
    </row>
    <row r="10894" spans="1:14" x14ac:dyDescent="0.3">
      <c r="A10894" s="10" t="s">
        <v>9</v>
      </c>
      <c r="B10894" s="10" t="s">
        <v>152</v>
      </c>
      <c r="C10894" s="10" t="s">
        <v>4743</v>
      </c>
      <c r="D10894" s="10" t="s">
        <v>4836</v>
      </c>
      <c r="E10894" s="11" t="s">
        <v>4854</v>
      </c>
      <c r="F10894" s="10" t="s">
        <v>13</v>
      </c>
      <c r="G10894" s="11" t="s">
        <v>415</v>
      </c>
      <c r="H10894" s="42">
        <v>0</v>
      </c>
      <c r="I10894" s="42">
        <v>0</v>
      </c>
      <c r="J10894" s="42">
        <v>0</v>
      </c>
      <c r="K10894" s="42">
        <v>0</v>
      </c>
      <c r="N10894" s="43"/>
    </row>
    <row r="10895" spans="1:14" x14ac:dyDescent="0.3">
      <c r="A10895" s="10" t="s">
        <v>9</v>
      </c>
      <c r="B10895" s="10" t="s">
        <v>152</v>
      </c>
      <c r="C10895" s="10" t="s">
        <v>4743</v>
      </c>
      <c r="D10895" s="10" t="s">
        <v>4836</v>
      </c>
      <c r="E10895" s="11" t="s">
        <v>4854</v>
      </c>
      <c r="F10895" s="10" t="s">
        <v>416</v>
      </c>
      <c r="G10895" s="11" t="s">
        <v>417</v>
      </c>
      <c r="H10895" s="42">
        <v>155551.28529999999</v>
      </c>
      <c r="I10895" s="42">
        <v>202.69061897711899</v>
      </c>
      <c r="J10895" s="42">
        <v>38787.268341054703</v>
      </c>
      <c r="K10895" s="42">
        <v>38989.9589600318</v>
      </c>
      <c r="N10895" s="43"/>
    </row>
    <row r="10896" spans="1:14" x14ac:dyDescent="0.3">
      <c r="A10896" s="10" t="s">
        <v>9</v>
      </c>
      <c r="B10896" s="10" t="s">
        <v>152</v>
      </c>
      <c r="C10896" s="10" t="s">
        <v>4743</v>
      </c>
      <c r="D10896" s="10" t="s">
        <v>4836</v>
      </c>
      <c r="E10896" s="11" t="s">
        <v>4854</v>
      </c>
      <c r="F10896" s="10" t="s">
        <v>4746</v>
      </c>
      <c r="G10896" s="11" t="s">
        <v>4747</v>
      </c>
      <c r="H10896" s="42">
        <v>501375.125</v>
      </c>
      <c r="I10896" s="42">
        <v>653.31529866732296</v>
      </c>
      <c r="J10896" s="42">
        <v>125019.677420721</v>
      </c>
      <c r="K10896" s="42">
        <v>125672.992719388</v>
      </c>
      <c r="N10896" s="43"/>
    </row>
    <row r="10897" spans="1:14" x14ac:dyDescent="0.3">
      <c r="A10897" s="10" t="s">
        <v>9</v>
      </c>
      <c r="B10897" s="10" t="s">
        <v>152</v>
      </c>
      <c r="C10897" s="10" t="s">
        <v>4743</v>
      </c>
      <c r="D10897" s="10" t="s">
        <v>4836</v>
      </c>
      <c r="E10897" s="11" t="s">
        <v>4854</v>
      </c>
      <c r="F10897" s="10" t="s">
        <v>6038</v>
      </c>
      <c r="G10897" s="11" t="s">
        <v>7315</v>
      </c>
      <c r="H10897" s="42">
        <v>27777.015200000002</v>
      </c>
      <c r="I10897" s="42">
        <v>36.194753388771304</v>
      </c>
      <c r="J10897" s="42">
        <v>6926.2979180454804</v>
      </c>
      <c r="K10897" s="42">
        <v>6962.49267143425</v>
      </c>
      <c r="N10897" s="43"/>
    </row>
    <row r="10898" spans="1:14" x14ac:dyDescent="0.3">
      <c r="A10898" s="10" t="s">
        <v>9</v>
      </c>
      <c r="B10898" s="10" t="s">
        <v>152</v>
      </c>
      <c r="C10898" s="10" t="s">
        <v>4743</v>
      </c>
      <c r="D10898" s="10" t="s">
        <v>4836</v>
      </c>
      <c r="E10898" s="11" t="s">
        <v>4854</v>
      </c>
      <c r="F10898" s="10" t="s">
        <v>4748</v>
      </c>
      <c r="G10898" s="11" t="s">
        <v>4749</v>
      </c>
      <c r="H10898" s="42">
        <v>692308.28619999997</v>
      </c>
      <c r="I10898" s="42">
        <v>1636.9965906580901</v>
      </c>
      <c r="J10898" s="42">
        <v>42914.4870698624</v>
      </c>
      <c r="K10898" s="42">
        <v>44551.483660520498</v>
      </c>
      <c r="N10898" s="43"/>
    </row>
    <row r="10899" spans="1:14" x14ac:dyDescent="0.3">
      <c r="A10899" s="10" t="s">
        <v>9</v>
      </c>
      <c r="B10899" s="10" t="s">
        <v>152</v>
      </c>
      <c r="C10899" s="10" t="s">
        <v>4743</v>
      </c>
      <c r="D10899" s="10" t="s">
        <v>4836</v>
      </c>
      <c r="E10899" s="11" t="s">
        <v>4854</v>
      </c>
      <c r="F10899" s="10" t="s">
        <v>71</v>
      </c>
      <c r="G10899" s="11" t="s">
        <v>4778</v>
      </c>
      <c r="H10899" s="42">
        <v>30554.716799999998</v>
      </c>
      <c r="I10899" s="42">
        <v>39.814228727648498</v>
      </c>
      <c r="J10899" s="42">
        <v>7618.9277098500297</v>
      </c>
      <c r="K10899" s="42">
        <v>7658.7419385776702</v>
      </c>
      <c r="N10899" s="43"/>
    </row>
    <row r="10900" spans="1:14" x14ac:dyDescent="0.3">
      <c r="A10900" s="10" t="s">
        <v>9</v>
      </c>
      <c r="B10900" s="10" t="s">
        <v>152</v>
      </c>
      <c r="C10900" s="10" t="s">
        <v>4743</v>
      </c>
      <c r="D10900" s="10" t="s">
        <v>35</v>
      </c>
      <c r="E10900" s="11" t="s">
        <v>5781</v>
      </c>
      <c r="F10900" s="10" t="s">
        <v>416</v>
      </c>
      <c r="G10900" s="11" t="s">
        <v>417</v>
      </c>
      <c r="H10900" s="42">
        <v>4691.9123</v>
      </c>
      <c r="I10900" s="42">
        <v>22.378426614481398</v>
      </c>
      <c r="J10900" s="42">
        <v>283.18937557052698</v>
      </c>
      <c r="K10900" s="42">
        <v>305.56780218500899</v>
      </c>
      <c r="N10900" s="43"/>
    </row>
    <row r="10901" spans="1:14" x14ac:dyDescent="0.3">
      <c r="A10901" s="10" t="s">
        <v>9</v>
      </c>
      <c r="B10901" s="10" t="s">
        <v>152</v>
      </c>
      <c r="C10901" s="10" t="s">
        <v>4743</v>
      </c>
      <c r="D10901" s="10" t="s">
        <v>35</v>
      </c>
      <c r="E10901" s="11" t="s">
        <v>5781</v>
      </c>
      <c r="F10901" s="10" t="s">
        <v>4746</v>
      </c>
      <c r="G10901" s="11" t="s">
        <v>4747</v>
      </c>
      <c r="H10901" s="42">
        <v>7341.9739</v>
      </c>
      <c r="I10901" s="42">
        <v>35.018093498586602</v>
      </c>
      <c r="J10901" s="42">
        <v>443.13893029091798</v>
      </c>
      <c r="K10901" s="42">
        <v>478.15702378950499</v>
      </c>
      <c r="N10901" s="43"/>
    </row>
    <row r="10902" spans="1:14" x14ac:dyDescent="0.3">
      <c r="A10902" s="10" t="s">
        <v>9</v>
      </c>
      <c r="B10902" s="10" t="s">
        <v>152</v>
      </c>
      <c r="C10902" s="10" t="s">
        <v>4743</v>
      </c>
      <c r="D10902" s="10" t="s">
        <v>35</v>
      </c>
      <c r="E10902" s="11" t="s">
        <v>5781</v>
      </c>
      <c r="F10902" s="10" t="s">
        <v>4748</v>
      </c>
      <c r="G10902" s="11" t="s">
        <v>4749</v>
      </c>
      <c r="H10902" s="42">
        <v>85332.840599999996</v>
      </c>
      <c r="I10902" s="42">
        <v>407.163039791259</v>
      </c>
      <c r="J10902" s="42">
        <v>5138.0592694063898</v>
      </c>
      <c r="K10902" s="42">
        <v>5545.2223091976502</v>
      </c>
      <c r="N10902" s="43"/>
    </row>
    <row r="10903" spans="1:14" x14ac:dyDescent="0.3">
      <c r="A10903" s="10" t="s">
        <v>9</v>
      </c>
      <c r="B10903" s="10" t="s">
        <v>152</v>
      </c>
      <c r="C10903" s="10" t="s">
        <v>4743</v>
      </c>
      <c r="D10903" s="10" t="s">
        <v>35</v>
      </c>
      <c r="E10903" s="11" t="s">
        <v>5781</v>
      </c>
      <c r="F10903" s="10" t="s">
        <v>4760</v>
      </c>
      <c r="G10903" s="11" t="s">
        <v>4761</v>
      </c>
      <c r="H10903" s="42">
        <v>14460.985199999999</v>
      </c>
      <c r="I10903" s="42">
        <v>69.000148727984296</v>
      </c>
      <c r="J10903" s="42">
        <v>870.72454794520502</v>
      </c>
      <c r="K10903" s="42">
        <v>939.72469667319001</v>
      </c>
      <c r="N10903" s="43"/>
    </row>
    <row r="10904" spans="1:14" x14ac:dyDescent="0.3">
      <c r="A10904" s="10" t="s">
        <v>9</v>
      </c>
      <c r="B10904" s="10" t="s">
        <v>152</v>
      </c>
      <c r="C10904" s="10" t="s">
        <v>4779</v>
      </c>
      <c r="D10904" s="10" t="s">
        <v>4941</v>
      </c>
      <c r="E10904" s="11" t="s">
        <v>7317</v>
      </c>
      <c r="F10904" s="10" t="s">
        <v>416</v>
      </c>
      <c r="G10904" s="11" t="s">
        <v>417</v>
      </c>
      <c r="H10904" s="42">
        <v>13002322.0263</v>
      </c>
      <c r="I10904" s="42">
        <v>14591.4375510848</v>
      </c>
      <c r="J10904" s="42">
        <v>3637577.80095451</v>
      </c>
      <c r="K10904" s="42">
        <v>3652169.2385055898</v>
      </c>
      <c r="N10904" s="43"/>
    </row>
    <row r="10905" spans="1:14" x14ac:dyDescent="0.3">
      <c r="A10905" s="10" t="s">
        <v>9</v>
      </c>
      <c r="B10905" s="10" t="s">
        <v>152</v>
      </c>
      <c r="C10905" s="10" t="s">
        <v>4779</v>
      </c>
      <c r="D10905" s="10" t="s">
        <v>4941</v>
      </c>
      <c r="E10905" s="11" t="s">
        <v>7317</v>
      </c>
      <c r="F10905" s="10" t="s">
        <v>4782</v>
      </c>
      <c r="G10905" s="11" t="s">
        <v>4783</v>
      </c>
      <c r="H10905" s="42">
        <v>499422.01459999999</v>
      </c>
      <c r="I10905" s="42">
        <v>560.46028717948695</v>
      </c>
      <c r="J10905" s="42">
        <v>139720.15381096699</v>
      </c>
      <c r="K10905" s="42">
        <v>140280.61409814699</v>
      </c>
      <c r="N10905" s="43"/>
    </row>
    <row r="10906" spans="1:14" x14ac:dyDescent="0.3">
      <c r="A10906" s="10" t="s">
        <v>9</v>
      </c>
      <c r="B10906" s="10" t="s">
        <v>152</v>
      </c>
      <c r="C10906" s="10" t="s">
        <v>4779</v>
      </c>
      <c r="D10906" s="10" t="s">
        <v>4941</v>
      </c>
      <c r="E10906" s="11" t="s">
        <v>7317</v>
      </c>
      <c r="F10906" s="10" t="s">
        <v>4784</v>
      </c>
      <c r="G10906" s="11" t="s">
        <v>4785</v>
      </c>
      <c r="H10906" s="42">
        <v>1007518.8532</v>
      </c>
      <c r="I10906" s="42">
        <v>1130.6556165680499</v>
      </c>
      <c r="J10906" s="42">
        <v>281867.20855661598</v>
      </c>
      <c r="K10906" s="42">
        <v>282997.86417318397</v>
      </c>
      <c r="N10906" s="43"/>
    </row>
    <row r="10907" spans="1:14" x14ac:dyDescent="0.3">
      <c r="A10907" s="10" t="s">
        <v>9</v>
      </c>
      <c r="B10907" s="10" t="s">
        <v>152</v>
      </c>
      <c r="C10907" s="10" t="s">
        <v>4779</v>
      </c>
      <c r="D10907" s="10" t="s">
        <v>4941</v>
      </c>
      <c r="E10907" s="11" t="s">
        <v>7317</v>
      </c>
      <c r="F10907" s="10" t="s">
        <v>4731</v>
      </c>
      <c r="G10907" s="11" t="s">
        <v>4732</v>
      </c>
      <c r="H10907" s="42">
        <v>0</v>
      </c>
      <c r="I10907" s="42">
        <v>0</v>
      </c>
      <c r="J10907" s="42">
        <v>0</v>
      </c>
      <c r="K10907" s="42">
        <v>0</v>
      </c>
      <c r="N10907" s="43"/>
    </row>
    <row r="10908" spans="1:14" x14ac:dyDescent="0.3">
      <c r="A10908" s="10" t="s">
        <v>9</v>
      </c>
      <c r="B10908" s="10" t="s">
        <v>152</v>
      </c>
      <c r="C10908" s="10" t="s">
        <v>4779</v>
      </c>
      <c r="D10908" s="10" t="s">
        <v>4941</v>
      </c>
      <c r="E10908" s="11" t="s">
        <v>7317</v>
      </c>
      <c r="F10908" s="10" t="s">
        <v>4786</v>
      </c>
      <c r="G10908" s="11" t="s">
        <v>4787</v>
      </c>
      <c r="H10908" s="42">
        <v>1075678.1851999999</v>
      </c>
      <c r="I10908" s="42">
        <v>1207.14523392505</v>
      </c>
      <c r="J10908" s="42">
        <v>300935.71590054402</v>
      </c>
      <c r="K10908" s="42">
        <v>302142.86113446899</v>
      </c>
      <c r="N10908" s="43"/>
    </row>
    <row r="10909" spans="1:14" x14ac:dyDescent="0.3">
      <c r="A10909" s="10" t="s">
        <v>9</v>
      </c>
      <c r="B10909" s="10" t="s">
        <v>152</v>
      </c>
      <c r="C10909" s="10" t="s">
        <v>4779</v>
      </c>
      <c r="D10909" s="10" t="s">
        <v>4941</v>
      </c>
      <c r="E10909" s="11" t="s">
        <v>7317</v>
      </c>
      <c r="F10909" s="10" t="s">
        <v>4815</v>
      </c>
      <c r="G10909" s="11" t="s">
        <v>4816</v>
      </c>
      <c r="H10909" s="42">
        <v>0</v>
      </c>
      <c r="I10909" s="42">
        <v>0</v>
      </c>
      <c r="J10909" s="42">
        <v>0</v>
      </c>
      <c r="K10909" s="42">
        <v>0</v>
      </c>
      <c r="N10909" s="43"/>
    </row>
    <row r="10910" spans="1:14" x14ac:dyDescent="0.3">
      <c r="A10910" s="10" t="s">
        <v>9</v>
      </c>
      <c r="B10910" s="10" t="s">
        <v>152</v>
      </c>
      <c r="C10910" s="10" t="s">
        <v>4779</v>
      </c>
      <c r="D10910" s="10" t="s">
        <v>4941</v>
      </c>
      <c r="E10910" s="11" t="s">
        <v>7317</v>
      </c>
      <c r="F10910" s="10" t="s">
        <v>4739</v>
      </c>
      <c r="G10910" s="11" t="s">
        <v>4740</v>
      </c>
      <c r="H10910" s="42">
        <v>2716459.1957</v>
      </c>
      <c r="I10910" s="42">
        <v>3048.4589317554201</v>
      </c>
      <c r="J10910" s="42">
        <v>759966.69268893194</v>
      </c>
      <c r="K10910" s="42">
        <v>763015.15162068803</v>
      </c>
      <c r="N10910" s="43"/>
    </row>
    <row r="10911" spans="1:14" x14ac:dyDescent="0.3">
      <c r="A10911" s="10" t="s">
        <v>9</v>
      </c>
      <c r="B10911" s="10" t="s">
        <v>152</v>
      </c>
      <c r="C10911" s="10" t="s">
        <v>4779</v>
      </c>
      <c r="D10911" s="10" t="s">
        <v>4941</v>
      </c>
      <c r="E10911" s="11" t="s">
        <v>7317</v>
      </c>
      <c r="F10911" s="10" t="s">
        <v>4871</v>
      </c>
      <c r="G10911" s="11" t="s">
        <v>4872</v>
      </c>
      <c r="H10911" s="42">
        <v>213152.82010000001</v>
      </c>
      <c r="I10911" s="42">
        <v>239.203894280079</v>
      </c>
      <c r="J10911" s="42">
        <v>0</v>
      </c>
      <c r="K10911" s="42">
        <v>239.203894280079</v>
      </c>
      <c r="N10911" s="43"/>
    </row>
    <row r="10912" spans="1:14" x14ac:dyDescent="0.3">
      <c r="A10912" s="10" t="s">
        <v>9</v>
      </c>
      <c r="B10912" s="10" t="s">
        <v>152</v>
      </c>
      <c r="C10912" s="10" t="s">
        <v>4779</v>
      </c>
      <c r="D10912" s="10" t="s">
        <v>4941</v>
      </c>
      <c r="E10912" s="11" t="s">
        <v>7317</v>
      </c>
      <c r="F10912" s="10" t="s">
        <v>5076</v>
      </c>
      <c r="G10912" s="11" t="s">
        <v>5077</v>
      </c>
      <c r="H10912" s="42">
        <v>0</v>
      </c>
      <c r="I10912" s="42">
        <v>0</v>
      </c>
      <c r="J10912" s="42">
        <v>0</v>
      </c>
      <c r="K10912" s="42">
        <v>0</v>
      </c>
      <c r="N10912" s="43"/>
    </row>
    <row r="10913" spans="1:14" x14ac:dyDescent="0.3">
      <c r="A10913" s="10" t="s">
        <v>9</v>
      </c>
      <c r="B10913" s="10" t="s">
        <v>152</v>
      </c>
      <c r="C10913" s="10" t="s">
        <v>4779</v>
      </c>
      <c r="D10913" s="10" t="s">
        <v>4941</v>
      </c>
      <c r="E10913" s="11" t="s">
        <v>7317</v>
      </c>
      <c r="F10913" s="10" t="s">
        <v>5120</v>
      </c>
      <c r="G10913" s="11" t="s">
        <v>5121</v>
      </c>
      <c r="H10913" s="42">
        <v>24785.211599999999</v>
      </c>
      <c r="I10913" s="42">
        <v>27.8144063116371</v>
      </c>
      <c r="J10913" s="42">
        <v>6934.0026705194596</v>
      </c>
      <c r="K10913" s="42">
        <v>6961.8170768310902</v>
      </c>
      <c r="N10913" s="43"/>
    </row>
    <row r="10914" spans="1:14" x14ac:dyDescent="0.3">
      <c r="A10914" s="10" t="s">
        <v>9</v>
      </c>
      <c r="B10914" s="10" t="s">
        <v>152</v>
      </c>
      <c r="C10914" s="10" t="s">
        <v>4779</v>
      </c>
      <c r="D10914" s="10" t="s">
        <v>4941</v>
      </c>
      <c r="E10914" s="11" t="s">
        <v>7317</v>
      </c>
      <c r="F10914" s="10" t="s">
        <v>4788</v>
      </c>
      <c r="G10914" s="11" t="s">
        <v>4789</v>
      </c>
      <c r="H10914" s="42">
        <v>0</v>
      </c>
      <c r="I10914" s="42">
        <v>0</v>
      </c>
      <c r="J10914" s="42">
        <v>0</v>
      </c>
      <c r="K10914" s="42">
        <v>0</v>
      </c>
      <c r="N10914" s="43"/>
    </row>
    <row r="10915" spans="1:14" x14ac:dyDescent="0.3">
      <c r="A10915" s="10" t="s">
        <v>9</v>
      </c>
      <c r="B10915" s="10" t="s">
        <v>152</v>
      </c>
      <c r="C10915" s="10" t="s">
        <v>4779</v>
      </c>
      <c r="D10915" s="10" t="s">
        <v>4941</v>
      </c>
      <c r="E10915" s="11" t="s">
        <v>7317</v>
      </c>
      <c r="F10915" s="10" t="s">
        <v>4741</v>
      </c>
      <c r="G10915" s="11" t="s">
        <v>4742</v>
      </c>
      <c r="H10915" s="42">
        <v>513053.88099999999</v>
      </c>
      <c r="I10915" s="42">
        <v>575.75821065088803</v>
      </c>
      <c r="J10915" s="42">
        <v>143533.85527975301</v>
      </c>
      <c r="K10915" s="42">
        <v>144109.61349040401</v>
      </c>
      <c r="N10915" s="43"/>
    </row>
    <row r="10916" spans="1:14" x14ac:dyDescent="0.3">
      <c r="A10916" s="10" t="s">
        <v>9</v>
      </c>
      <c r="B10916" s="10" t="s">
        <v>152</v>
      </c>
      <c r="C10916" s="10" t="s">
        <v>4779</v>
      </c>
      <c r="D10916" s="10" t="s">
        <v>7318</v>
      </c>
      <c r="E10916" s="11" t="s">
        <v>7319</v>
      </c>
      <c r="F10916" s="10" t="s">
        <v>416</v>
      </c>
      <c r="G10916" s="11" t="s">
        <v>417</v>
      </c>
      <c r="H10916" s="42">
        <v>2969.4701</v>
      </c>
      <c r="I10916" s="42">
        <v>8.88756687452649</v>
      </c>
      <c r="J10916" s="42">
        <v>0</v>
      </c>
      <c r="K10916" s="42">
        <v>8.88756687452649</v>
      </c>
      <c r="N10916" s="43"/>
    </row>
    <row r="10917" spans="1:14" x14ac:dyDescent="0.3">
      <c r="A10917" s="10" t="s">
        <v>9</v>
      </c>
      <c r="B10917" s="10" t="s">
        <v>152</v>
      </c>
      <c r="C10917" s="10" t="s">
        <v>4779</v>
      </c>
      <c r="D10917" s="10" t="s">
        <v>7318</v>
      </c>
      <c r="E10917" s="11" t="s">
        <v>7319</v>
      </c>
      <c r="F10917" s="10" t="s">
        <v>4731</v>
      </c>
      <c r="G10917" s="11" t="s">
        <v>4732</v>
      </c>
      <c r="H10917" s="42">
        <v>0</v>
      </c>
      <c r="I10917" s="42">
        <v>0</v>
      </c>
      <c r="J10917" s="42">
        <v>0</v>
      </c>
      <c r="K10917" s="42">
        <v>0</v>
      </c>
      <c r="N10917" s="43"/>
    </row>
    <row r="10918" spans="1:14" x14ac:dyDescent="0.3">
      <c r="A10918" s="10" t="s">
        <v>9</v>
      </c>
      <c r="B10918" s="10" t="s">
        <v>152</v>
      </c>
      <c r="C10918" s="10" t="s">
        <v>4779</v>
      </c>
      <c r="D10918" s="10" t="s">
        <v>7318</v>
      </c>
      <c r="E10918" s="11" t="s">
        <v>7319</v>
      </c>
      <c r="F10918" s="10" t="s">
        <v>4786</v>
      </c>
      <c r="G10918" s="11" t="s">
        <v>4787</v>
      </c>
      <c r="H10918" s="42">
        <v>0</v>
      </c>
      <c r="I10918" s="42">
        <v>0</v>
      </c>
      <c r="J10918" s="42">
        <v>0</v>
      </c>
      <c r="K10918" s="42">
        <v>0</v>
      </c>
      <c r="N10918" s="43"/>
    </row>
    <row r="10919" spans="1:14" x14ac:dyDescent="0.3">
      <c r="A10919" s="10" t="s">
        <v>9</v>
      </c>
      <c r="B10919" s="10" t="s">
        <v>152</v>
      </c>
      <c r="C10919" s="10" t="s">
        <v>4779</v>
      </c>
      <c r="D10919" s="10" t="s">
        <v>7318</v>
      </c>
      <c r="E10919" s="11" t="s">
        <v>7319</v>
      </c>
      <c r="F10919" s="10" t="s">
        <v>4788</v>
      </c>
      <c r="G10919" s="11" t="s">
        <v>4789</v>
      </c>
      <c r="H10919" s="42">
        <v>0</v>
      </c>
      <c r="I10919" s="42">
        <v>0</v>
      </c>
      <c r="J10919" s="42">
        <v>0</v>
      </c>
      <c r="K10919" s="42">
        <v>0</v>
      </c>
      <c r="N10919" s="43"/>
    </row>
    <row r="10920" spans="1:14" x14ac:dyDescent="0.3">
      <c r="A10920" s="10" t="s">
        <v>9</v>
      </c>
      <c r="B10920" s="10" t="s">
        <v>152</v>
      </c>
      <c r="C10920" s="10" t="s">
        <v>4779</v>
      </c>
      <c r="D10920" s="10" t="s">
        <v>7320</v>
      </c>
      <c r="E10920" s="11" t="s">
        <v>7321</v>
      </c>
      <c r="F10920" s="10" t="s">
        <v>13</v>
      </c>
      <c r="G10920" s="11" t="s">
        <v>415</v>
      </c>
      <c r="H10920" s="42">
        <v>0</v>
      </c>
      <c r="I10920" s="42">
        <v>0</v>
      </c>
      <c r="J10920" s="42">
        <v>0</v>
      </c>
      <c r="K10920" s="42">
        <v>0</v>
      </c>
      <c r="N10920" s="43"/>
    </row>
    <row r="10921" spans="1:14" x14ac:dyDescent="0.3">
      <c r="A10921" s="10" t="s">
        <v>9</v>
      </c>
      <c r="B10921" s="10" t="s">
        <v>152</v>
      </c>
      <c r="C10921" s="10" t="s">
        <v>4779</v>
      </c>
      <c r="D10921" s="10" t="s">
        <v>7320</v>
      </c>
      <c r="E10921" s="11" t="s">
        <v>7321</v>
      </c>
      <c r="F10921" s="10" t="s">
        <v>416</v>
      </c>
      <c r="G10921" s="11" t="s">
        <v>417</v>
      </c>
      <c r="H10921" s="42">
        <v>608636.42879999999</v>
      </c>
      <c r="I10921" s="42">
        <v>825.48033403330601</v>
      </c>
      <c r="J10921" s="42">
        <v>204521.39019582901</v>
      </c>
      <c r="K10921" s="42">
        <v>205346.87052986299</v>
      </c>
      <c r="N10921" s="43"/>
    </row>
    <row r="10922" spans="1:14" x14ac:dyDescent="0.3">
      <c r="A10922" s="10" t="s">
        <v>9</v>
      </c>
      <c r="B10922" s="10" t="s">
        <v>152</v>
      </c>
      <c r="C10922" s="10" t="s">
        <v>4779</v>
      </c>
      <c r="D10922" s="10" t="s">
        <v>7320</v>
      </c>
      <c r="E10922" s="11" t="s">
        <v>7321</v>
      </c>
      <c r="F10922" s="10" t="s">
        <v>4731</v>
      </c>
      <c r="G10922" s="11" t="s">
        <v>4732</v>
      </c>
      <c r="H10922" s="42">
        <v>0</v>
      </c>
      <c r="I10922" s="42">
        <v>0</v>
      </c>
      <c r="J10922" s="42">
        <v>0</v>
      </c>
      <c r="K10922" s="42">
        <v>0</v>
      </c>
      <c r="N10922" s="43"/>
    </row>
    <row r="10923" spans="1:14" x14ac:dyDescent="0.3">
      <c r="A10923" s="10" t="s">
        <v>9</v>
      </c>
      <c r="B10923" s="10" t="s">
        <v>152</v>
      </c>
      <c r="C10923" s="10" t="s">
        <v>4779</v>
      </c>
      <c r="D10923" s="10" t="s">
        <v>7320</v>
      </c>
      <c r="E10923" s="11" t="s">
        <v>7321</v>
      </c>
      <c r="F10923" s="10" t="s">
        <v>4786</v>
      </c>
      <c r="G10923" s="11" t="s">
        <v>4787</v>
      </c>
      <c r="H10923" s="42">
        <v>118236.80680000001</v>
      </c>
      <c r="I10923" s="42">
        <v>160.36200615324501</v>
      </c>
      <c r="J10923" s="42">
        <v>39731.364977291603</v>
      </c>
      <c r="K10923" s="42">
        <v>39891.726983444802</v>
      </c>
      <c r="N10923" s="43"/>
    </row>
    <row r="10924" spans="1:14" x14ac:dyDescent="0.3">
      <c r="A10924" s="10" t="s">
        <v>9</v>
      </c>
      <c r="B10924" s="10" t="s">
        <v>152</v>
      </c>
      <c r="C10924" s="10" t="s">
        <v>4779</v>
      </c>
      <c r="D10924" s="10" t="s">
        <v>7320</v>
      </c>
      <c r="E10924" s="11" t="s">
        <v>7321</v>
      </c>
      <c r="F10924" s="10" t="s">
        <v>4788</v>
      </c>
      <c r="G10924" s="11" t="s">
        <v>4789</v>
      </c>
      <c r="H10924" s="42">
        <v>0</v>
      </c>
      <c r="I10924" s="42">
        <v>0</v>
      </c>
      <c r="J10924" s="42">
        <v>0</v>
      </c>
      <c r="K10924" s="42">
        <v>0</v>
      </c>
      <c r="N10924" s="43"/>
    </row>
    <row r="10925" spans="1:14" x14ac:dyDescent="0.3">
      <c r="A10925" s="10" t="s">
        <v>9</v>
      </c>
      <c r="B10925" s="10" t="s">
        <v>152</v>
      </c>
      <c r="C10925" s="10" t="s">
        <v>4779</v>
      </c>
      <c r="D10925" s="10" t="s">
        <v>7320</v>
      </c>
      <c r="E10925" s="11" t="s">
        <v>7321</v>
      </c>
      <c r="F10925" s="10" t="s">
        <v>5458</v>
      </c>
      <c r="G10925" s="11" t="s">
        <v>5459</v>
      </c>
      <c r="H10925" s="42">
        <v>13945.013000000001</v>
      </c>
      <c r="I10925" s="42">
        <v>18.9133173804757</v>
      </c>
      <c r="J10925" s="42">
        <v>4685.9722810958601</v>
      </c>
      <c r="K10925" s="42">
        <v>4704.8855984763404</v>
      </c>
      <c r="N10925" s="43"/>
    </row>
    <row r="10926" spans="1:14" x14ac:dyDescent="0.3">
      <c r="A10926" s="10" t="s">
        <v>9</v>
      </c>
      <c r="B10926" s="10" t="s">
        <v>152</v>
      </c>
      <c r="C10926" s="10" t="s">
        <v>4779</v>
      </c>
      <c r="D10926" s="10" t="s">
        <v>7320</v>
      </c>
      <c r="E10926" s="11" t="s">
        <v>7321</v>
      </c>
      <c r="F10926" s="10" t="s">
        <v>4741</v>
      </c>
      <c r="G10926" s="11" t="s">
        <v>4742</v>
      </c>
      <c r="H10926" s="42">
        <v>10184.0852</v>
      </c>
      <c r="I10926" s="42">
        <v>13.8124529960443</v>
      </c>
      <c r="J10926" s="42">
        <v>3422.1797568003099</v>
      </c>
      <c r="K10926" s="42">
        <v>3435.9922097963599</v>
      </c>
      <c r="N10926" s="43"/>
    </row>
    <row r="10927" spans="1:14" x14ac:dyDescent="0.3">
      <c r="A10927" s="10" t="s">
        <v>9</v>
      </c>
      <c r="B10927" s="10" t="s">
        <v>152</v>
      </c>
      <c r="C10927" s="10" t="s">
        <v>4779</v>
      </c>
      <c r="D10927" s="10" t="s">
        <v>7322</v>
      </c>
      <c r="E10927" s="11" t="s">
        <v>7323</v>
      </c>
      <c r="F10927" s="10" t="s">
        <v>416</v>
      </c>
      <c r="G10927" s="11" t="s">
        <v>417</v>
      </c>
      <c r="H10927" s="42">
        <v>646647.2537</v>
      </c>
      <c r="I10927" s="42">
        <v>1396.3654933079999</v>
      </c>
      <c r="J10927" s="42">
        <v>199627.088981459</v>
      </c>
      <c r="K10927" s="42">
        <v>201023.454474767</v>
      </c>
      <c r="N10927" s="43"/>
    </row>
    <row r="10928" spans="1:14" x14ac:dyDescent="0.3">
      <c r="A10928" s="10" t="s">
        <v>9</v>
      </c>
      <c r="B10928" s="10" t="s">
        <v>152</v>
      </c>
      <c r="C10928" s="10" t="s">
        <v>4779</v>
      </c>
      <c r="D10928" s="10" t="s">
        <v>7322</v>
      </c>
      <c r="E10928" s="11" t="s">
        <v>7323</v>
      </c>
      <c r="F10928" s="10" t="s">
        <v>15</v>
      </c>
      <c r="G10928" s="11" t="s">
        <v>418</v>
      </c>
      <c r="H10928" s="42">
        <v>52470.879300000001</v>
      </c>
      <c r="I10928" s="42">
        <v>113.305244628238</v>
      </c>
      <c r="J10928" s="42">
        <v>0</v>
      </c>
      <c r="K10928" s="42">
        <v>113.305244628238</v>
      </c>
      <c r="N10928" s="43"/>
    </row>
    <row r="10929" spans="1:14" x14ac:dyDescent="0.3">
      <c r="A10929" s="10" t="s">
        <v>9</v>
      </c>
      <c r="B10929" s="10" t="s">
        <v>152</v>
      </c>
      <c r="C10929" s="10" t="s">
        <v>4779</v>
      </c>
      <c r="D10929" s="10" t="s">
        <v>7322</v>
      </c>
      <c r="E10929" s="11" t="s">
        <v>7323</v>
      </c>
      <c r="F10929" s="10" t="s">
        <v>4786</v>
      </c>
      <c r="G10929" s="11" t="s">
        <v>4787</v>
      </c>
      <c r="H10929" s="42">
        <v>0</v>
      </c>
      <c r="I10929" s="42">
        <v>0</v>
      </c>
      <c r="J10929" s="42">
        <v>0</v>
      </c>
      <c r="K10929" s="42">
        <v>0</v>
      </c>
      <c r="N10929" s="43"/>
    </row>
    <row r="10930" spans="1:14" x14ac:dyDescent="0.3">
      <c r="A10930" s="10" t="s">
        <v>9</v>
      </c>
      <c r="B10930" s="10" t="s">
        <v>152</v>
      </c>
      <c r="C10930" s="10" t="s">
        <v>4779</v>
      </c>
      <c r="D10930" s="10" t="s">
        <v>7322</v>
      </c>
      <c r="E10930" s="11" t="s">
        <v>7323</v>
      </c>
      <c r="F10930" s="10" t="s">
        <v>5458</v>
      </c>
      <c r="G10930" s="11" t="s">
        <v>5459</v>
      </c>
      <c r="H10930" s="42">
        <v>25752.578799999999</v>
      </c>
      <c r="I10930" s="42">
        <v>55.609936013858999</v>
      </c>
      <c r="J10930" s="42">
        <v>7950.1031055937501</v>
      </c>
      <c r="K10930" s="42">
        <v>8005.7130416076097</v>
      </c>
      <c r="N10930" s="43"/>
    </row>
    <row r="10931" spans="1:14" x14ac:dyDescent="0.3">
      <c r="A10931" s="10" t="s">
        <v>9</v>
      </c>
      <c r="B10931" s="10" t="s">
        <v>152</v>
      </c>
      <c r="C10931" s="10" t="s">
        <v>4779</v>
      </c>
      <c r="D10931" s="10" t="s">
        <v>7322</v>
      </c>
      <c r="E10931" s="11" t="s">
        <v>7323</v>
      </c>
      <c r="F10931" s="10" t="s">
        <v>4741</v>
      </c>
      <c r="G10931" s="11" t="s">
        <v>4742</v>
      </c>
      <c r="H10931" s="42">
        <v>31546.909</v>
      </c>
      <c r="I10931" s="42">
        <v>68.122171616977298</v>
      </c>
      <c r="J10931" s="42">
        <v>9738.8763043523504</v>
      </c>
      <c r="K10931" s="42">
        <v>9806.9984759693198</v>
      </c>
      <c r="N10931" s="43"/>
    </row>
    <row r="10932" spans="1:14" x14ac:dyDescent="0.3">
      <c r="A10932" s="10" t="s">
        <v>9</v>
      </c>
      <c r="B10932" s="10" t="s">
        <v>152</v>
      </c>
      <c r="C10932" s="10" t="s">
        <v>4779</v>
      </c>
      <c r="D10932" s="10" t="s">
        <v>7324</v>
      </c>
      <c r="E10932" s="11" t="s">
        <v>7325</v>
      </c>
      <c r="F10932" s="10" t="s">
        <v>13</v>
      </c>
      <c r="G10932" s="11" t="s">
        <v>415</v>
      </c>
      <c r="H10932" s="42">
        <v>0</v>
      </c>
      <c r="I10932" s="42">
        <v>0</v>
      </c>
      <c r="J10932" s="42">
        <v>0</v>
      </c>
      <c r="K10932" s="42">
        <v>0</v>
      </c>
      <c r="N10932" s="43"/>
    </row>
    <row r="10933" spans="1:14" x14ac:dyDescent="0.3">
      <c r="A10933" s="10" t="s">
        <v>9</v>
      </c>
      <c r="B10933" s="10" t="s">
        <v>152</v>
      </c>
      <c r="C10933" s="10" t="s">
        <v>4779</v>
      </c>
      <c r="D10933" s="10" t="s">
        <v>7324</v>
      </c>
      <c r="E10933" s="11" t="s">
        <v>7325</v>
      </c>
      <c r="F10933" s="10" t="s">
        <v>416</v>
      </c>
      <c r="G10933" s="11" t="s">
        <v>417</v>
      </c>
      <c r="H10933" s="42">
        <v>62924.969899999996</v>
      </c>
      <c r="I10933" s="42">
        <v>324.77430716907401</v>
      </c>
      <c r="J10933" s="42">
        <v>8899.5216351820109</v>
      </c>
      <c r="K10933" s="42">
        <v>9224.2959423510802</v>
      </c>
      <c r="N10933" s="43"/>
    </row>
    <row r="10934" spans="1:14" x14ac:dyDescent="0.3">
      <c r="A10934" s="10" t="s">
        <v>9</v>
      </c>
      <c r="B10934" s="10" t="s">
        <v>152</v>
      </c>
      <c r="C10934" s="10" t="s">
        <v>4779</v>
      </c>
      <c r="D10934" s="10" t="s">
        <v>7324</v>
      </c>
      <c r="E10934" s="11" t="s">
        <v>7325</v>
      </c>
      <c r="F10934" s="10" t="s">
        <v>4731</v>
      </c>
      <c r="G10934" s="11" t="s">
        <v>4732</v>
      </c>
      <c r="H10934" s="42">
        <v>0</v>
      </c>
      <c r="I10934" s="42">
        <v>0</v>
      </c>
      <c r="J10934" s="42">
        <v>0</v>
      </c>
      <c r="K10934" s="42">
        <v>0</v>
      </c>
      <c r="N10934" s="43"/>
    </row>
    <row r="10935" spans="1:14" x14ac:dyDescent="0.3">
      <c r="A10935" s="10" t="s">
        <v>9</v>
      </c>
      <c r="B10935" s="10" t="s">
        <v>152</v>
      </c>
      <c r="C10935" s="10" t="s">
        <v>4779</v>
      </c>
      <c r="D10935" s="10" t="s">
        <v>7324</v>
      </c>
      <c r="E10935" s="11" t="s">
        <v>7325</v>
      </c>
      <c r="F10935" s="10" t="s">
        <v>4786</v>
      </c>
      <c r="G10935" s="11" t="s">
        <v>4787</v>
      </c>
      <c r="H10935" s="42">
        <v>0</v>
      </c>
      <c r="I10935" s="42">
        <v>0</v>
      </c>
      <c r="J10935" s="42">
        <v>0</v>
      </c>
      <c r="K10935" s="42">
        <v>0</v>
      </c>
      <c r="N10935" s="43"/>
    </row>
    <row r="10936" spans="1:14" x14ac:dyDescent="0.3">
      <c r="A10936" s="10" t="s">
        <v>9</v>
      </c>
      <c r="B10936" s="10" t="s">
        <v>152</v>
      </c>
      <c r="C10936" s="10" t="s">
        <v>4779</v>
      </c>
      <c r="D10936" s="10" t="s">
        <v>7324</v>
      </c>
      <c r="E10936" s="11" t="s">
        <v>7325</v>
      </c>
      <c r="F10936" s="10" t="s">
        <v>4978</v>
      </c>
      <c r="G10936" s="11" t="s">
        <v>4979</v>
      </c>
      <c r="H10936" s="42">
        <v>0</v>
      </c>
      <c r="I10936" s="42">
        <v>0</v>
      </c>
      <c r="J10936" s="42">
        <v>0</v>
      </c>
      <c r="K10936" s="42">
        <v>0</v>
      </c>
      <c r="N10936" s="43"/>
    </row>
    <row r="10937" spans="1:14" x14ac:dyDescent="0.3">
      <c r="A10937" s="10" t="s">
        <v>9</v>
      </c>
      <c r="B10937" s="10" t="s">
        <v>152</v>
      </c>
      <c r="C10937" s="10" t="s">
        <v>4779</v>
      </c>
      <c r="D10937" s="10" t="s">
        <v>7324</v>
      </c>
      <c r="E10937" s="11" t="s">
        <v>7325</v>
      </c>
      <c r="F10937" s="10" t="s">
        <v>4788</v>
      </c>
      <c r="G10937" s="11" t="s">
        <v>4789</v>
      </c>
      <c r="H10937" s="42">
        <v>0</v>
      </c>
      <c r="I10937" s="42">
        <v>0</v>
      </c>
      <c r="J10937" s="42">
        <v>0</v>
      </c>
      <c r="K10937" s="42">
        <v>0</v>
      </c>
      <c r="N10937" s="43"/>
    </row>
    <row r="10938" spans="1:14" x14ac:dyDescent="0.3">
      <c r="A10938" s="10" t="s">
        <v>9</v>
      </c>
      <c r="B10938" s="10" t="s">
        <v>152</v>
      </c>
      <c r="C10938" s="10" t="s">
        <v>4779</v>
      </c>
      <c r="D10938" s="10" t="s">
        <v>7324</v>
      </c>
      <c r="E10938" s="11" t="s">
        <v>7325</v>
      </c>
      <c r="F10938" s="10" t="s">
        <v>4741</v>
      </c>
      <c r="G10938" s="11" t="s">
        <v>4742</v>
      </c>
      <c r="H10938" s="42">
        <v>5574.2161999999998</v>
      </c>
      <c r="I10938" s="42">
        <v>28.770172071253</v>
      </c>
      <c r="J10938" s="42">
        <v>788.36522207630401</v>
      </c>
      <c r="K10938" s="42">
        <v>817.13539414755701</v>
      </c>
      <c r="N10938" s="43"/>
    </row>
    <row r="10939" spans="1:14" x14ac:dyDescent="0.3">
      <c r="A10939" s="10" t="s">
        <v>9</v>
      </c>
      <c r="B10939" s="10" t="s">
        <v>152</v>
      </c>
      <c r="C10939" s="10" t="s">
        <v>4779</v>
      </c>
      <c r="D10939" s="10" t="s">
        <v>7326</v>
      </c>
      <c r="E10939" s="11" t="s">
        <v>7327</v>
      </c>
      <c r="F10939" s="10" t="s">
        <v>416</v>
      </c>
      <c r="G10939" s="11" t="s">
        <v>417</v>
      </c>
      <c r="H10939" s="42">
        <v>15339.6877</v>
      </c>
      <c r="I10939" s="42">
        <v>144.92182658004401</v>
      </c>
      <c r="J10939" s="42">
        <v>1624.07303315934</v>
      </c>
      <c r="K10939" s="42">
        <v>1768.99485973938</v>
      </c>
      <c r="N10939" s="43"/>
    </row>
    <row r="10940" spans="1:14" x14ac:dyDescent="0.3">
      <c r="A10940" s="10" t="s">
        <v>9</v>
      </c>
      <c r="B10940" s="10" t="s">
        <v>152</v>
      </c>
      <c r="C10940" s="10" t="s">
        <v>4779</v>
      </c>
      <c r="D10940" s="10" t="s">
        <v>7326</v>
      </c>
      <c r="E10940" s="11" t="s">
        <v>7327</v>
      </c>
      <c r="F10940" s="10" t="s">
        <v>4731</v>
      </c>
      <c r="G10940" s="11" t="s">
        <v>4732</v>
      </c>
      <c r="H10940" s="42">
        <v>0</v>
      </c>
      <c r="I10940" s="42">
        <v>0</v>
      </c>
      <c r="J10940" s="42">
        <v>0</v>
      </c>
      <c r="K10940" s="42">
        <v>0</v>
      </c>
      <c r="N10940" s="43"/>
    </row>
    <row r="10941" spans="1:14" x14ac:dyDescent="0.3">
      <c r="A10941" s="10" t="s">
        <v>9</v>
      </c>
      <c r="B10941" s="10" t="s">
        <v>152</v>
      </c>
      <c r="C10941" s="10" t="s">
        <v>4779</v>
      </c>
      <c r="D10941" s="10" t="s">
        <v>7326</v>
      </c>
      <c r="E10941" s="11" t="s">
        <v>7327</v>
      </c>
      <c r="F10941" s="10" t="s">
        <v>4786</v>
      </c>
      <c r="G10941" s="11" t="s">
        <v>4787</v>
      </c>
      <c r="H10941" s="42">
        <v>0</v>
      </c>
      <c r="I10941" s="42">
        <v>0</v>
      </c>
      <c r="J10941" s="42">
        <v>0</v>
      </c>
      <c r="K10941" s="42">
        <v>0</v>
      </c>
      <c r="N10941" s="43"/>
    </row>
    <row r="10942" spans="1:14" x14ac:dyDescent="0.3">
      <c r="A10942" s="10" t="s">
        <v>9</v>
      </c>
      <c r="B10942" s="10" t="s">
        <v>152</v>
      </c>
      <c r="C10942" s="10" t="s">
        <v>4779</v>
      </c>
      <c r="D10942" s="10" t="s">
        <v>7326</v>
      </c>
      <c r="E10942" s="11" t="s">
        <v>7327</v>
      </c>
      <c r="F10942" s="10" t="s">
        <v>4788</v>
      </c>
      <c r="G10942" s="11" t="s">
        <v>4789</v>
      </c>
      <c r="H10942" s="42">
        <v>0</v>
      </c>
      <c r="I10942" s="42">
        <v>0</v>
      </c>
      <c r="J10942" s="42">
        <v>0</v>
      </c>
      <c r="K10942" s="42">
        <v>0</v>
      </c>
      <c r="N10942" s="43"/>
    </row>
    <row r="10943" spans="1:14" x14ac:dyDescent="0.3">
      <c r="A10943" s="10" t="s">
        <v>9</v>
      </c>
      <c r="B10943" s="10" t="s">
        <v>152</v>
      </c>
      <c r="C10943" s="10" t="s">
        <v>4779</v>
      </c>
      <c r="D10943" s="10" t="s">
        <v>7328</v>
      </c>
      <c r="E10943" s="11" t="s">
        <v>7329</v>
      </c>
      <c r="F10943" s="10" t="s">
        <v>13</v>
      </c>
      <c r="G10943" s="11" t="s">
        <v>415</v>
      </c>
      <c r="H10943" s="42">
        <v>0</v>
      </c>
      <c r="I10943" s="42">
        <v>0</v>
      </c>
      <c r="J10943" s="42">
        <v>0</v>
      </c>
      <c r="K10943" s="42">
        <v>0</v>
      </c>
      <c r="N10943" s="43"/>
    </row>
    <row r="10944" spans="1:14" x14ac:dyDescent="0.3">
      <c r="A10944" s="10" t="s">
        <v>9</v>
      </c>
      <c r="B10944" s="10" t="s">
        <v>152</v>
      </c>
      <c r="C10944" s="10" t="s">
        <v>4779</v>
      </c>
      <c r="D10944" s="10" t="s">
        <v>7328</v>
      </c>
      <c r="E10944" s="11" t="s">
        <v>7329</v>
      </c>
      <c r="F10944" s="10" t="s">
        <v>416</v>
      </c>
      <c r="G10944" s="11" t="s">
        <v>417</v>
      </c>
      <c r="H10944" s="42">
        <v>26904.988499999999</v>
      </c>
      <c r="I10944" s="42">
        <v>42.343812045003297</v>
      </c>
      <c r="J10944" s="42">
        <v>4799.1999974788096</v>
      </c>
      <c r="K10944" s="42">
        <v>4841.5438095238096</v>
      </c>
      <c r="N10944" s="43"/>
    </row>
    <row r="10945" spans="1:14" x14ac:dyDescent="0.3">
      <c r="A10945" s="10" t="s">
        <v>9</v>
      </c>
      <c r="B10945" s="10" t="s">
        <v>152</v>
      </c>
      <c r="C10945" s="10" t="s">
        <v>4779</v>
      </c>
      <c r="D10945" s="10" t="s">
        <v>7328</v>
      </c>
      <c r="E10945" s="11" t="s">
        <v>7329</v>
      </c>
      <c r="F10945" s="10" t="s">
        <v>4731</v>
      </c>
      <c r="G10945" s="11" t="s">
        <v>4732</v>
      </c>
      <c r="H10945" s="42">
        <v>0</v>
      </c>
      <c r="I10945" s="42">
        <v>0</v>
      </c>
      <c r="J10945" s="42">
        <v>0</v>
      </c>
      <c r="K10945" s="42">
        <v>0</v>
      </c>
      <c r="N10945" s="43"/>
    </row>
    <row r="10946" spans="1:14" x14ac:dyDescent="0.3">
      <c r="A10946" s="10" t="s">
        <v>9</v>
      </c>
      <c r="B10946" s="10" t="s">
        <v>152</v>
      </c>
      <c r="C10946" s="10" t="s">
        <v>4779</v>
      </c>
      <c r="D10946" s="10" t="s">
        <v>7328</v>
      </c>
      <c r="E10946" s="11" t="s">
        <v>7329</v>
      </c>
      <c r="F10946" s="10" t="s">
        <v>4786</v>
      </c>
      <c r="G10946" s="11" t="s">
        <v>4787</v>
      </c>
      <c r="H10946" s="42">
        <v>0</v>
      </c>
      <c r="I10946" s="42">
        <v>0</v>
      </c>
      <c r="J10946" s="42">
        <v>0</v>
      </c>
      <c r="K10946" s="42">
        <v>0</v>
      </c>
      <c r="N10946" s="43"/>
    </row>
    <row r="10947" spans="1:14" x14ac:dyDescent="0.3">
      <c r="A10947" s="10" t="s">
        <v>9</v>
      </c>
      <c r="B10947" s="10" t="s">
        <v>152</v>
      </c>
      <c r="C10947" s="10" t="s">
        <v>4779</v>
      </c>
      <c r="D10947" s="10" t="s">
        <v>7328</v>
      </c>
      <c r="E10947" s="11" t="s">
        <v>7329</v>
      </c>
      <c r="F10947" s="10" t="s">
        <v>4788</v>
      </c>
      <c r="G10947" s="11" t="s">
        <v>4789</v>
      </c>
      <c r="H10947" s="42">
        <v>0</v>
      </c>
      <c r="I10947" s="42">
        <v>0</v>
      </c>
      <c r="J10947" s="42">
        <v>0</v>
      </c>
      <c r="K10947" s="42">
        <v>0</v>
      </c>
      <c r="N10947" s="43"/>
    </row>
    <row r="10948" spans="1:14" x14ac:dyDescent="0.3">
      <c r="A10948" s="10" t="s">
        <v>9</v>
      </c>
      <c r="B10948" s="10" t="s">
        <v>152</v>
      </c>
      <c r="C10948" s="10" t="s">
        <v>4779</v>
      </c>
      <c r="D10948" s="10" t="s">
        <v>7330</v>
      </c>
      <c r="E10948" s="11" t="s">
        <v>7331</v>
      </c>
      <c r="F10948" s="10" t="s">
        <v>416</v>
      </c>
      <c r="G10948" s="11" t="s">
        <v>417</v>
      </c>
      <c r="H10948" s="42">
        <v>140947.0055</v>
      </c>
      <c r="I10948" s="42">
        <v>743.89348014065797</v>
      </c>
      <c r="J10948" s="42">
        <v>32307.484620395498</v>
      </c>
      <c r="K10948" s="42">
        <v>33051.378100536102</v>
      </c>
      <c r="N10948" s="43"/>
    </row>
    <row r="10949" spans="1:14" x14ac:dyDescent="0.3">
      <c r="A10949" s="10" t="s">
        <v>9</v>
      </c>
      <c r="B10949" s="10" t="s">
        <v>152</v>
      </c>
      <c r="C10949" s="10" t="s">
        <v>4779</v>
      </c>
      <c r="D10949" s="10" t="s">
        <v>7330</v>
      </c>
      <c r="E10949" s="11" t="s">
        <v>7331</v>
      </c>
      <c r="F10949" s="10" t="s">
        <v>4731</v>
      </c>
      <c r="G10949" s="11" t="s">
        <v>4732</v>
      </c>
      <c r="H10949" s="42">
        <v>0</v>
      </c>
      <c r="I10949" s="42">
        <v>0</v>
      </c>
      <c r="J10949" s="42">
        <v>0</v>
      </c>
      <c r="K10949" s="42">
        <v>0</v>
      </c>
      <c r="N10949" s="43"/>
    </row>
    <row r="10950" spans="1:14" x14ac:dyDescent="0.3">
      <c r="A10950" s="10" t="s">
        <v>9</v>
      </c>
      <c r="B10950" s="10" t="s">
        <v>152</v>
      </c>
      <c r="C10950" s="10" t="s">
        <v>4779</v>
      </c>
      <c r="D10950" s="10" t="s">
        <v>7330</v>
      </c>
      <c r="E10950" s="11" t="s">
        <v>7331</v>
      </c>
      <c r="F10950" s="10" t="s">
        <v>4786</v>
      </c>
      <c r="G10950" s="11" t="s">
        <v>4787</v>
      </c>
      <c r="H10950" s="42">
        <v>0</v>
      </c>
      <c r="I10950" s="42">
        <v>0</v>
      </c>
      <c r="J10950" s="42">
        <v>0</v>
      </c>
      <c r="K10950" s="42">
        <v>0</v>
      </c>
      <c r="N10950" s="43"/>
    </row>
    <row r="10951" spans="1:14" x14ac:dyDescent="0.3">
      <c r="A10951" s="10" t="s">
        <v>9</v>
      </c>
      <c r="B10951" s="10" t="s">
        <v>152</v>
      </c>
      <c r="C10951" s="10" t="s">
        <v>4779</v>
      </c>
      <c r="D10951" s="10" t="s">
        <v>7330</v>
      </c>
      <c r="E10951" s="11" t="s">
        <v>7331</v>
      </c>
      <c r="F10951" s="10" t="s">
        <v>4788</v>
      </c>
      <c r="G10951" s="11" t="s">
        <v>4789</v>
      </c>
      <c r="H10951" s="42">
        <v>0</v>
      </c>
      <c r="I10951" s="42">
        <v>0</v>
      </c>
      <c r="J10951" s="42">
        <v>0</v>
      </c>
      <c r="K10951" s="42">
        <v>0</v>
      </c>
      <c r="N10951" s="43"/>
    </row>
    <row r="10952" spans="1:14" x14ac:dyDescent="0.3">
      <c r="A10952" s="10" t="s">
        <v>9</v>
      </c>
      <c r="B10952" s="10" t="s">
        <v>152</v>
      </c>
      <c r="C10952" s="10" t="s">
        <v>4779</v>
      </c>
      <c r="D10952" s="10" t="s">
        <v>7330</v>
      </c>
      <c r="E10952" s="11" t="s">
        <v>7331</v>
      </c>
      <c r="F10952" s="10" t="s">
        <v>4838</v>
      </c>
      <c r="G10952" s="11" t="s">
        <v>4839</v>
      </c>
      <c r="H10952" s="42">
        <v>91077.575800000006</v>
      </c>
      <c r="I10952" s="42">
        <v>207.24788042513401</v>
      </c>
      <c r="J10952" s="42">
        <v>7685.9683770082802</v>
      </c>
      <c r="K10952" s="42">
        <v>7893.2162574334097</v>
      </c>
      <c r="N10952" s="43"/>
    </row>
    <row r="10953" spans="1:14" x14ac:dyDescent="0.3">
      <c r="A10953" s="10" t="s">
        <v>9</v>
      </c>
      <c r="B10953" s="10" t="s">
        <v>152</v>
      </c>
      <c r="C10953" s="10" t="s">
        <v>4779</v>
      </c>
      <c r="D10953" s="10" t="s">
        <v>7330</v>
      </c>
      <c r="E10953" s="11" t="s">
        <v>7331</v>
      </c>
      <c r="F10953" s="10" t="s">
        <v>4840</v>
      </c>
      <c r="G10953" s="11" t="s">
        <v>4841</v>
      </c>
      <c r="H10953" s="42">
        <v>21001.746899999998</v>
      </c>
      <c r="I10953" s="42">
        <v>47.789672657602097</v>
      </c>
      <c r="J10953" s="42">
        <v>1772.32168570521</v>
      </c>
      <c r="K10953" s="42">
        <v>1820.1113583628201</v>
      </c>
      <c r="N10953" s="43"/>
    </row>
    <row r="10954" spans="1:14" x14ac:dyDescent="0.3">
      <c r="A10954" s="10" t="s">
        <v>9</v>
      </c>
      <c r="B10954" s="10" t="s">
        <v>152</v>
      </c>
      <c r="C10954" s="10" t="s">
        <v>4779</v>
      </c>
      <c r="D10954" s="10" t="s">
        <v>5624</v>
      </c>
      <c r="E10954" s="11" t="s">
        <v>7332</v>
      </c>
      <c r="F10954" s="10" t="s">
        <v>416</v>
      </c>
      <c r="G10954" s="11" t="s">
        <v>417</v>
      </c>
      <c r="H10954" s="42">
        <v>83800.656300000002</v>
      </c>
      <c r="I10954" s="42">
        <v>30.207552232691501</v>
      </c>
      <c r="J10954" s="42">
        <v>26049.1725317493</v>
      </c>
      <c r="K10954" s="42">
        <v>26079.380083982</v>
      </c>
      <c r="N10954" s="43"/>
    </row>
    <row r="10955" spans="1:14" x14ac:dyDescent="0.3">
      <c r="A10955" s="10" t="s">
        <v>9</v>
      </c>
      <c r="B10955" s="10" t="s">
        <v>152</v>
      </c>
      <c r="C10955" s="10" t="s">
        <v>4779</v>
      </c>
      <c r="D10955" s="10" t="s">
        <v>5624</v>
      </c>
      <c r="E10955" s="11" t="s">
        <v>7332</v>
      </c>
      <c r="F10955" s="10" t="s">
        <v>4731</v>
      </c>
      <c r="G10955" s="11" t="s">
        <v>4732</v>
      </c>
      <c r="H10955" s="42">
        <v>0</v>
      </c>
      <c r="I10955" s="42">
        <v>0</v>
      </c>
      <c r="J10955" s="42">
        <v>0</v>
      </c>
      <c r="K10955" s="42">
        <v>0</v>
      </c>
      <c r="N10955" s="43"/>
    </row>
    <row r="10956" spans="1:14" x14ac:dyDescent="0.3">
      <c r="A10956" s="10" t="s">
        <v>9</v>
      </c>
      <c r="B10956" s="10" t="s">
        <v>152</v>
      </c>
      <c r="C10956" s="10" t="s">
        <v>4779</v>
      </c>
      <c r="D10956" s="10" t="s">
        <v>5624</v>
      </c>
      <c r="E10956" s="11" t="s">
        <v>7332</v>
      </c>
      <c r="F10956" s="10" t="s">
        <v>4786</v>
      </c>
      <c r="G10956" s="11" t="s">
        <v>4787</v>
      </c>
      <c r="H10956" s="42">
        <v>0</v>
      </c>
      <c r="I10956" s="42">
        <v>0</v>
      </c>
      <c r="J10956" s="42">
        <v>0</v>
      </c>
      <c r="K10956" s="42">
        <v>0</v>
      </c>
      <c r="N10956" s="43"/>
    </row>
    <row r="10957" spans="1:14" x14ac:dyDescent="0.3">
      <c r="A10957" s="10" t="s">
        <v>9</v>
      </c>
      <c r="B10957" s="10" t="s">
        <v>152</v>
      </c>
      <c r="C10957" s="10" t="s">
        <v>4779</v>
      </c>
      <c r="D10957" s="10" t="s">
        <v>5624</v>
      </c>
      <c r="E10957" s="11" t="s">
        <v>7332</v>
      </c>
      <c r="F10957" s="10" t="s">
        <v>4788</v>
      </c>
      <c r="G10957" s="11" t="s">
        <v>4789</v>
      </c>
      <c r="H10957" s="42">
        <v>0</v>
      </c>
      <c r="I10957" s="42">
        <v>0</v>
      </c>
      <c r="J10957" s="42">
        <v>0</v>
      </c>
      <c r="K10957" s="42">
        <v>0</v>
      </c>
      <c r="N10957" s="43"/>
    </row>
    <row r="10958" spans="1:14" x14ac:dyDescent="0.3">
      <c r="A10958" s="10" t="s">
        <v>9</v>
      </c>
      <c r="B10958" s="10" t="s">
        <v>152</v>
      </c>
      <c r="C10958" s="10" t="s">
        <v>4779</v>
      </c>
      <c r="D10958" s="10" t="s">
        <v>7333</v>
      </c>
      <c r="E10958" s="11" t="s">
        <v>7334</v>
      </c>
      <c r="F10958" s="10" t="s">
        <v>416</v>
      </c>
      <c r="G10958" s="11" t="s">
        <v>417</v>
      </c>
      <c r="H10958" s="42">
        <v>630733.53449999995</v>
      </c>
      <c r="I10958" s="42">
        <v>2445.4020461073501</v>
      </c>
      <c r="J10958" s="42">
        <v>202842.95596323401</v>
      </c>
      <c r="K10958" s="42">
        <v>205288.358009341</v>
      </c>
      <c r="N10958" s="43"/>
    </row>
    <row r="10959" spans="1:14" x14ac:dyDescent="0.3">
      <c r="A10959" s="10" t="s">
        <v>9</v>
      </c>
      <c r="B10959" s="10" t="s">
        <v>152</v>
      </c>
      <c r="C10959" s="10" t="s">
        <v>4779</v>
      </c>
      <c r="D10959" s="10" t="s">
        <v>7333</v>
      </c>
      <c r="E10959" s="11" t="s">
        <v>7334</v>
      </c>
      <c r="F10959" s="10" t="s">
        <v>4731</v>
      </c>
      <c r="G10959" s="11" t="s">
        <v>4732</v>
      </c>
      <c r="H10959" s="42">
        <v>0</v>
      </c>
      <c r="I10959" s="42">
        <v>0</v>
      </c>
      <c r="J10959" s="42">
        <v>0</v>
      </c>
      <c r="K10959" s="42">
        <v>0</v>
      </c>
      <c r="N10959" s="43"/>
    </row>
    <row r="10960" spans="1:14" x14ac:dyDescent="0.3">
      <c r="A10960" s="10" t="s">
        <v>9</v>
      </c>
      <c r="B10960" s="10" t="s">
        <v>152</v>
      </c>
      <c r="C10960" s="10" t="s">
        <v>4779</v>
      </c>
      <c r="D10960" s="10" t="s">
        <v>7333</v>
      </c>
      <c r="E10960" s="11" t="s">
        <v>7334</v>
      </c>
      <c r="F10960" s="10" t="s">
        <v>4786</v>
      </c>
      <c r="G10960" s="11" t="s">
        <v>4787</v>
      </c>
      <c r="H10960" s="42">
        <v>124643.3668</v>
      </c>
      <c r="I10960" s="42">
        <v>483.25184504333498</v>
      </c>
      <c r="J10960" s="42">
        <v>40085.119287159403</v>
      </c>
      <c r="K10960" s="42">
        <v>40568.371132202701</v>
      </c>
      <c r="N10960" s="43"/>
    </row>
    <row r="10961" spans="1:14" x14ac:dyDescent="0.3">
      <c r="A10961" s="10" t="s">
        <v>9</v>
      </c>
      <c r="B10961" s="10" t="s">
        <v>152</v>
      </c>
      <c r="C10961" s="10" t="s">
        <v>4779</v>
      </c>
      <c r="D10961" s="10" t="s">
        <v>7333</v>
      </c>
      <c r="E10961" s="11" t="s">
        <v>7334</v>
      </c>
      <c r="F10961" s="10" t="s">
        <v>4739</v>
      </c>
      <c r="G10961" s="11" t="s">
        <v>4740</v>
      </c>
      <c r="H10961" s="42">
        <v>49836.752999999997</v>
      </c>
      <c r="I10961" s="42">
        <v>193.22089467242799</v>
      </c>
      <c r="J10961" s="42">
        <v>16027.424812048899</v>
      </c>
      <c r="K10961" s="42">
        <v>16220.6457067213</v>
      </c>
      <c r="N10961" s="43"/>
    </row>
    <row r="10962" spans="1:14" x14ac:dyDescent="0.3">
      <c r="A10962" s="10" t="s">
        <v>9</v>
      </c>
      <c r="B10962" s="10" t="s">
        <v>152</v>
      </c>
      <c r="C10962" s="10" t="s">
        <v>4779</v>
      </c>
      <c r="D10962" s="10" t="s">
        <v>7333</v>
      </c>
      <c r="E10962" s="11" t="s">
        <v>7334</v>
      </c>
      <c r="F10962" s="10" t="s">
        <v>7335</v>
      </c>
      <c r="G10962" s="11" t="s">
        <v>7336</v>
      </c>
      <c r="H10962" s="42">
        <v>11944.345799999999</v>
      </c>
      <c r="I10962" s="42">
        <v>46.309140045457902</v>
      </c>
      <c r="J10962" s="42">
        <v>3841.2836326398101</v>
      </c>
      <c r="K10962" s="42">
        <v>3887.5927726852701</v>
      </c>
      <c r="N10962" s="43"/>
    </row>
    <row r="10963" spans="1:14" x14ac:dyDescent="0.3">
      <c r="A10963" s="10" t="s">
        <v>9</v>
      </c>
      <c r="B10963" s="10" t="s">
        <v>152</v>
      </c>
      <c r="C10963" s="10" t="s">
        <v>4779</v>
      </c>
      <c r="D10963" s="10" t="s">
        <v>7333</v>
      </c>
      <c r="E10963" s="11" t="s">
        <v>7334</v>
      </c>
      <c r="F10963" s="10" t="s">
        <v>71</v>
      </c>
      <c r="G10963" s="11" t="s">
        <v>4778</v>
      </c>
      <c r="H10963" s="42">
        <v>31868.750100000001</v>
      </c>
      <c r="I10963" s="42">
        <v>123.55757624197599</v>
      </c>
      <c r="J10963" s="42">
        <v>10248.9421060519</v>
      </c>
      <c r="K10963" s="42">
        <v>10372.499682293899</v>
      </c>
      <c r="N10963" s="43"/>
    </row>
    <row r="10964" spans="1:14" x14ac:dyDescent="0.3">
      <c r="A10964" s="10" t="s">
        <v>9</v>
      </c>
      <c r="B10964" s="10" t="s">
        <v>152</v>
      </c>
      <c r="C10964" s="10" t="s">
        <v>4779</v>
      </c>
      <c r="D10964" s="10" t="s">
        <v>7333</v>
      </c>
      <c r="E10964" s="11" t="s">
        <v>7334</v>
      </c>
      <c r="F10964" s="10" t="s">
        <v>4788</v>
      </c>
      <c r="G10964" s="11" t="s">
        <v>4789</v>
      </c>
      <c r="H10964" s="42">
        <v>0</v>
      </c>
      <c r="I10964" s="42">
        <v>0</v>
      </c>
      <c r="J10964" s="42">
        <v>0</v>
      </c>
      <c r="K10964" s="42">
        <v>0</v>
      </c>
      <c r="N10964" s="43"/>
    </row>
    <row r="10965" spans="1:14" x14ac:dyDescent="0.3">
      <c r="A10965" s="10" t="s">
        <v>9</v>
      </c>
      <c r="B10965" s="10" t="s">
        <v>152</v>
      </c>
      <c r="C10965" s="10" t="s">
        <v>4779</v>
      </c>
      <c r="D10965" s="10" t="s">
        <v>7333</v>
      </c>
      <c r="E10965" s="11" t="s">
        <v>7334</v>
      </c>
      <c r="F10965" s="10" t="s">
        <v>5458</v>
      </c>
      <c r="G10965" s="11" t="s">
        <v>5459</v>
      </c>
      <c r="H10965" s="42">
        <v>25742.124500000002</v>
      </c>
      <c r="I10965" s="42">
        <v>99.804181132452499</v>
      </c>
      <c r="J10965" s="42">
        <v>8278.6285186202804</v>
      </c>
      <c r="K10965" s="42">
        <v>8378.4326997527296</v>
      </c>
      <c r="N10965" s="43"/>
    </row>
    <row r="10966" spans="1:14" x14ac:dyDescent="0.3">
      <c r="A10966" s="10" t="s">
        <v>9</v>
      </c>
      <c r="B10966" s="10" t="s">
        <v>152</v>
      </c>
      <c r="C10966" s="10" t="s">
        <v>4779</v>
      </c>
      <c r="D10966" s="10" t="s">
        <v>7333</v>
      </c>
      <c r="E10966" s="11" t="s">
        <v>7334</v>
      </c>
      <c r="F10966" s="10" t="s">
        <v>5054</v>
      </c>
      <c r="G10966" s="11" t="s">
        <v>5055</v>
      </c>
      <c r="H10966" s="42">
        <v>51484.249000000003</v>
      </c>
      <c r="I10966" s="42">
        <v>199.608362264905</v>
      </c>
      <c r="J10966" s="42">
        <v>16557.257037240601</v>
      </c>
      <c r="K10966" s="42">
        <v>16756.865399505499</v>
      </c>
      <c r="N10966" s="43"/>
    </row>
    <row r="10967" spans="1:14" x14ac:dyDescent="0.3">
      <c r="A10967" s="10" t="s">
        <v>9</v>
      </c>
      <c r="B10967" s="10" t="s">
        <v>152</v>
      </c>
      <c r="C10967" s="10" t="s">
        <v>4779</v>
      </c>
      <c r="D10967" s="10" t="s">
        <v>7337</v>
      </c>
      <c r="E10967" s="11" t="s">
        <v>7338</v>
      </c>
      <c r="F10967" s="10" t="s">
        <v>13</v>
      </c>
      <c r="G10967" s="11" t="s">
        <v>415</v>
      </c>
      <c r="H10967" s="42">
        <v>0</v>
      </c>
      <c r="I10967" s="42">
        <v>0</v>
      </c>
      <c r="J10967" s="42">
        <v>0</v>
      </c>
      <c r="K10967" s="42">
        <v>0</v>
      </c>
      <c r="N10967" s="43"/>
    </row>
    <row r="10968" spans="1:14" x14ac:dyDescent="0.3">
      <c r="A10968" s="10" t="s">
        <v>9</v>
      </c>
      <c r="B10968" s="10" t="s">
        <v>152</v>
      </c>
      <c r="C10968" s="10" t="s">
        <v>4779</v>
      </c>
      <c r="D10968" s="10" t="s">
        <v>7337</v>
      </c>
      <c r="E10968" s="11" t="s">
        <v>7338</v>
      </c>
      <c r="F10968" s="10" t="s">
        <v>416</v>
      </c>
      <c r="G10968" s="11" t="s">
        <v>417</v>
      </c>
      <c r="H10968" s="42">
        <v>80823.912800000006</v>
      </c>
      <c r="I10968" s="42">
        <v>189.90218125312799</v>
      </c>
      <c r="J10968" s="42">
        <v>22806.324180252301</v>
      </c>
      <c r="K10968" s="42">
        <v>22996.2263615054</v>
      </c>
      <c r="N10968" s="43"/>
    </row>
    <row r="10969" spans="1:14" x14ac:dyDescent="0.3">
      <c r="A10969" s="10" t="s">
        <v>9</v>
      </c>
      <c r="B10969" s="10" t="s">
        <v>152</v>
      </c>
      <c r="C10969" s="10" t="s">
        <v>4779</v>
      </c>
      <c r="D10969" s="10" t="s">
        <v>7337</v>
      </c>
      <c r="E10969" s="11" t="s">
        <v>7338</v>
      </c>
      <c r="F10969" s="10" t="s">
        <v>4731</v>
      </c>
      <c r="G10969" s="11" t="s">
        <v>4732</v>
      </c>
      <c r="H10969" s="42">
        <v>0</v>
      </c>
      <c r="I10969" s="42">
        <v>0</v>
      </c>
      <c r="J10969" s="42">
        <v>0</v>
      </c>
      <c r="K10969" s="42">
        <v>0</v>
      </c>
      <c r="N10969" s="43"/>
    </row>
    <row r="10970" spans="1:14" x14ac:dyDescent="0.3">
      <c r="A10970" s="10" t="s">
        <v>9</v>
      </c>
      <c r="B10970" s="10" t="s">
        <v>152</v>
      </c>
      <c r="C10970" s="10" t="s">
        <v>4779</v>
      </c>
      <c r="D10970" s="10" t="s">
        <v>7337</v>
      </c>
      <c r="E10970" s="11" t="s">
        <v>7338</v>
      </c>
      <c r="F10970" s="10" t="s">
        <v>4786</v>
      </c>
      <c r="G10970" s="11" t="s">
        <v>4787</v>
      </c>
      <c r="H10970" s="42">
        <v>0</v>
      </c>
      <c r="I10970" s="42">
        <v>0</v>
      </c>
      <c r="J10970" s="42">
        <v>0</v>
      </c>
      <c r="K10970" s="42">
        <v>0</v>
      </c>
      <c r="N10970" s="43"/>
    </row>
    <row r="10971" spans="1:14" x14ac:dyDescent="0.3">
      <c r="A10971" s="10" t="s">
        <v>9</v>
      </c>
      <c r="B10971" s="10" t="s">
        <v>152</v>
      </c>
      <c r="C10971" s="10" t="s">
        <v>4779</v>
      </c>
      <c r="D10971" s="10" t="s">
        <v>7337</v>
      </c>
      <c r="E10971" s="11" t="s">
        <v>7338</v>
      </c>
      <c r="F10971" s="10" t="s">
        <v>4794</v>
      </c>
      <c r="G10971" s="11" t="s">
        <v>4795</v>
      </c>
      <c r="H10971" s="42">
        <v>743.71270000000004</v>
      </c>
      <c r="I10971" s="42">
        <v>1.7474118359714499</v>
      </c>
      <c r="J10971" s="42">
        <v>209.85562432510699</v>
      </c>
      <c r="K10971" s="42">
        <v>211.60303616107899</v>
      </c>
      <c r="N10971" s="43"/>
    </row>
    <row r="10972" spans="1:14" x14ac:dyDescent="0.3">
      <c r="A10972" s="10" t="s">
        <v>9</v>
      </c>
      <c r="B10972" s="10" t="s">
        <v>152</v>
      </c>
      <c r="C10972" s="10" t="s">
        <v>4779</v>
      </c>
      <c r="D10972" s="10" t="s">
        <v>7337</v>
      </c>
      <c r="E10972" s="11" t="s">
        <v>7338</v>
      </c>
      <c r="F10972" s="10" t="s">
        <v>4978</v>
      </c>
      <c r="G10972" s="11" t="s">
        <v>4979</v>
      </c>
      <c r="H10972" s="42">
        <v>0</v>
      </c>
      <c r="I10972" s="42">
        <v>0</v>
      </c>
      <c r="J10972" s="42">
        <v>0</v>
      </c>
      <c r="K10972" s="42">
        <v>0</v>
      </c>
      <c r="N10972" s="43"/>
    </row>
    <row r="10973" spans="1:14" x14ac:dyDescent="0.3">
      <c r="A10973" s="10" t="s">
        <v>9</v>
      </c>
      <c r="B10973" s="10" t="s">
        <v>152</v>
      </c>
      <c r="C10973" s="10" t="s">
        <v>4779</v>
      </c>
      <c r="D10973" s="10" t="s">
        <v>7337</v>
      </c>
      <c r="E10973" s="11" t="s">
        <v>7338</v>
      </c>
      <c r="F10973" s="10" t="s">
        <v>4788</v>
      </c>
      <c r="G10973" s="11" t="s">
        <v>4789</v>
      </c>
      <c r="H10973" s="42">
        <v>0</v>
      </c>
      <c r="I10973" s="42">
        <v>0</v>
      </c>
      <c r="J10973" s="42">
        <v>0</v>
      </c>
      <c r="K10973" s="42">
        <v>0</v>
      </c>
      <c r="N10973" s="43"/>
    </row>
    <row r="10974" spans="1:14" x14ac:dyDescent="0.3">
      <c r="A10974" s="10" t="s">
        <v>9</v>
      </c>
      <c r="B10974" s="10" t="s">
        <v>152</v>
      </c>
      <c r="C10974" s="10" t="s">
        <v>4779</v>
      </c>
      <c r="D10974" s="10" t="s">
        <v>7337</v>
      </c>
      <c r="E10974" s="11" t="s">
        <v>7338</v>
      </c>
      <c r="F10974" s="10" t="s">
        <v>4741</v>
      </c>
      <c r="G10974" s="11" t="s">
        <v>4742</v>
      </c>
      <c r="H10974" s="42">
        <v>1107.5434</v>
      </c>
      <c r="I10974" s="42">
        <v>2.6022607916984901</v>
      </c>
      <c r="J10974" s="42">
        <v>312.51880744818101</v>
      </c>
      <c r="K10974" s="42">
        <v>315.12106823988</v>
      </c>
      <c r="N10974" s="43"/>
    </row>
    <row r="10975" spans="1:14" x14ac:dyDescent="0.3">
      <c r="A10975" s="10" t="s">
        <v>9</v>
      </c>
      <c r="B10975" s="10" t="s">
        <v>152</v>
      </c>
      <c r="C10975" s="10" t="s">
        <v>4779</v>
      </c>
      <c r="D10975" s="10" t="s">
        <v>5392</v>
      </c>
      <c r="E10975" s="11" t="s">
        <v>7339</v>
      </c>
      <c r="F10975" s="10" t="s">
        <v>416</v>
      </c>
      <c r="G10975" s="11" t="s">
        <v>417</v>
      </c>
      <c r="H10975" s="42">
        <v>5844.7480999999998</v>
      </c>
      <c r="I10975" s="42">
        <v>23.783275862069001</v>
      </c>
      <c r="J10975" s="42">
        <v>408.89279183802603</v>
      </c>
      <c r="K10975" s="42">
        <v>432.67606770009502</v>
      </c>
      <c r="N10975" s="43"/>
    </row>
    <row r="10976" spans="1:14" x14ac:dyDescent="0.3">
      <c r="A10976" s="10" t="s">
        <v>9</v>
      </c>
      <c r="B10976" s="10" t="s">
        <v>152</v>
      </c>
      <c r="C10976" s="10" t="s">
        <v>4779</v>
      </c>
      <c r="D10976" s="10" t="s">
        <v>5392</v>
      </c>
      <c r="E10976" s="11" t="s">
        <v>7339</v>
      </c>
      <c r="F10976" s="10" t="s">
        <v>4731</v>
      </c>
      <c r="G10976" s="11" t="s">
        <v>4732</v>
      </c>
      <c r="H10976" s="42">
        <v>0</v>
      </c>
      <c r="I10976" s="42">
        <v>0</v>
      </c>
      <c r="J10976" s="42">
        <v>0</v>
      </c>
      <c r="K10976" s="42">
        <v>0</v>
      </c>
      <c r="N10976" s="43"/>
    </row>
    <row r="10977" spans="1:14" x14ac:dyDescent="0.3">
      <c r="A10977" s="10" t="s">
        <v>9</v>
      </c>
      <c r="B10977" s="10" t="s">
        <v>152</v>
      </c>
      <c r="C10977" s="10" t="s">
        <v>4779</v>
      </c>
      <c r="D10977" s="10" t="s">
        <v>5392</v>
      </c>
      <c r="E10977" s="11" t="s">
        <v>7339</v>
      </c>
      <c r="F10977" s="10" t="s">
        <v>4786</v>
      </c>
      <c r="G10977" s="11" t="s">
        <v>4787</v>
      </c>
      <c r="H10977" s="42">
        <v>0</v>
      </c>
      <c r="I10977" s="42">
        <v>0</v>
      </c>
      <c r="J10977" s="42">
        <v>0</v>
      </c>
      <c r="K10977" s="42">
        <v>0</v>
      </c>
      <c r="N10977" s="43"/>
    </row>
    <row r="10978" spans="1:14" x14ac:dyDescent="0.3">
      <c r="A10978" s="10" t="s">
        <v>9</v>
      </c>
      <c r="B10978" s="10" t="s">
        <v>152</v>
      </c>
      <c r="C10978" s="10" t="s">
        <v>4779</v>
      </c>
      <c r="D10978" s="10" t="s">
        <v>5392</v>
      </c>
      <c r="E10978" s="11" t="s">
        <v>7339</v>
      </c>
      <c r="F10978" s="10" t="s">
        <v>4788</v>
      </c>
      <c r="G10978" s="11" t="s">
        <v>4789</v>
      </c>
      <c r="H10978" s="42">
        <v>0</v>
      </c>
      <c r="I10978" s="42">
        <v>0</v>
      </c>
      <c r="J10978" s="42">
        <v>0</v>
      </c>
      <c r="K10978" s="42">
        <v>0</v>
      </c>
      <c r="N10978" s="43"/>
    </row>
    <row r="10979" spans="1:14" x14ac:dyDescent="0.3">
      <c r="A10979" s="10" t="s">
        <v>9</v>
      </c>
      <c r="B10979" s="10" t="s">
        <v>152</v>
      </c>
      <c r="C10979" s="10" t="s">
        <v>4779</v>
      </c>
      <c r="D10979" s="10" t="s">
        <v>6134</v>
      </c>
      <c r="E10979" s="11" t="s">
        <v>7340</v>
      </c>
      <c r="F10979" s="10" t="s">
        <v>416</v>
      </c>
      <c r="G10979" s="11" t="s">
        <v>417</v>
      </c>
      <c r="H10979" s="42">
        <v>89476.891499999998</v>
      </c>
      <c r="I10979" s="42">
        <v>194.379315310598</v>
      </c>
      <c r="J10979" s="42">
        <v>12519.0799764352</v>
      </c>
      <c r="K10979" s="42">
        <v>12713.459291745799</v>
      </c>
      <c r="N10979" s="43"/>
    </row>
    <row r="10980" spans="1:14" x14ac:dyDescent="0.3">
      <c r="A10980" s="10" t="s">
        <v>9</v>
      </c>
      <c r="B10980" s="10" t="s">
        <v>152</v>
      </c>
      <c r="C10980" s="10" t="s">
        <v>4779</v>
      </c>
      <c r="D10980" s="10" t="s">
        <v>6134</v>
      </c>
      <c r="E10980" s="11" t="s">
        <v>7340</v>
      </c>
      <c r="F10980" s="10" t="s">
        <v>4731</v>
      </c>
      <c r="G10980" s="11" t="s">
        <v>4732</v>
      </c>
      <c r="H10980" s="42">
        <v>0</v>
      </c>
      <c r="I10980" s="42">
        <v>0</v>
      </c>
      <c r="J10980" s="42">
        <v>0</v>
      </c>
      <c r="K10980" s="42">
        <v>0</v>
      </c>
      <c r="N10980" s="43"/>
    </row>
    <row r="10981" spans="1:14" x14ac:dyDescent="0.3">
      <c r="A10981" s="10" t="s">
        <v>9</v>
      </c>
      <c r="B10981" s="10" t="s">
        <v>152</v>
      </c>
      <c r="C10981" s="10" t="s">
        <v>4779</v>
      </c>
      <c r="D10981" s="10" t="s">
        <v>6134</v>
      </c>
      <c r="E10981" s="11" t="s">
        <v>7340</v>
      </c>
      <c r="F10981" s="10" t="s">
        <v>4786</v>
      </c>
      <c r="G10981" s="11" t="s">
        <v>4787</v>
      </c>
      <c r="H10981" s="42">
        <v>19986.866000000002</v>
      </c>
      <c r="I10981" s="42">
        <v>43.419404333311498</v>
      </c>
      <c r="J10981" s="42">
        <v>2796.4446448910098</v>
      </c>
      <c r="K10981" s="42">
        <v>2839.8640492243198</v>
      </c>
      <c r="N10981" s="43"/>
    </row>
    <row r="10982" spans="1:14" x14ac:dyDescent="0.3">
      <c r="A10982" s="10" t="s">
        <v>9</v>
      </c>
      <c r="B10982" s="10" t="s">
        <v>152</v>
      </c>
      <c r="C10982" s="10" t="s">
        <v>4779</v>
      </c>
      <c r="D10982" s="10" t="s">
        <v>6134</v>
      </c>
      <c r="E10982" s="11" t="s">
        <v>7340</v>
      </c>
      <c r="F10982" s="10" t="s">
        <v>4788</v>
      </c>
      <c r="G10982" s="11" t="s">
        <v>4789</v>
      </c>
      <c r="H10982" s="42">
        <v>0</v>
      </c>
      <c r="I10982" s="42">
        <v>0</v>
      </c>
      <c r="J10982" s="42">
        <v>0</v>
      </c>
      <c r="K10982" s="42">
        <v>0</v>
      </c>
      <c r="N10982" s="43"/>
    </row>
    <row r="10983" spans="1:14" x14ac:dyDescent="0.3">
      <c r="A10983" s="10" t="s">
        <v>9</v>
      </c>
      <c r="B10983" s="10" t="s">
        <v>152</v>
      </c>
      <c r="C10983" s="10" t="s">
        <v>4779</v>
      </c>
      <c r="D10983" s="10" t="s">
        <v>7341</v>
      </c>
      <c r="E10983" s="11" t="s">
        <v>7342</v>
      </c>
      <c r="F10983" s="10" t="s">
        <v>416</v>
      </c>
      <c r="G10983" s="11" t="s">
        <v>417</v>
      </c>
      <c r="H10983" s="42">
        <v>0</v>
      </c>
      <c r="I10983" s="42" t="s">
        <v>414</v>
      </c>
      <c r="J10983" s="42">
        <v>0</v>
      </c>
      <c r="K10983" s="42">
        <v>0</v>
      </c>
      <c r="N10983" s="43"/>
    </row>
    <row r="10984" spans="1:14" x14ac:dyDescent="0.3">
      <c r="A10984" s="10" t="s">
        <v>9</v>
      </c>
      <c r="B10984" s="10" t="s">
        <v>152</v>
      </c>
      <c r="C10984" s="10" t="s">
        <v>11</v>
      </c>
      <c r="D10984" s="10" t="s">
        <v>151</v>
      </c>
      <c r="E10984" s="11" t="s">
        <v>547</v>
      </c>
      <c r="F10984" s="10" t="s">
        <v>15</v>
      </c>
      <c r="G10984" s="11" t="s">
        <v>418</v>
      </c>
      <c r="H10984" s="42">
        <v>1147062.8779</v>
      </c>
      <c r="I10984" s="42">
        <v>1896.58738106232</v>
      </c>
      <c r="J10984" s="42">
        <v>0</v>
      </c>
      <c r="K10984" s="42">
        <v>1896.58738106232</v>
      </c>
      <c r="N10984" s="43"/>
    </row>
    <row r="10985" spans="1:14" x14ac:dyDescent="0.3">
      <c r="A10985" s="10" t="s">
        <v>9</v>
      </c>
      <c r="B10985" s="10" t="s">
        <v>152</v>
      </c>
      <c r="C10985" s="10" t="s">
        <v>11</v>
      </c>
      <c r="D10985" s="10" t="s">
        <v>151</v>
      </c>
      <c r="E10985" s="11" t="s">
        <v>547</v>
      </c>
      <c r="F10985" s="10" t="s">
        <v>17</v>
      </c>
      <c r="G10985" s="11" t="s">
        <v>4798</v>
      </c>
      <c r="H10985" s="42">
        <v>0</v>
      </c>
      <c r="I10985" s="42">
        <v>0</v>
      </c>
      <c r="J10985" s="42">
        <v>0</v>
      </c>
      <c r="K10985" s="42">
        <v>0</v>
      </c>
      <c r="N10985" s="43"/>
    </row>
    <row r="10986" spans="1:14" x14ac:dyDescent="0.3">
      <c r="A10986" s="10" t="s">
        <v>9</v>
      </c>
      <c r="B10986" s="10" t="s">
        <v>152</v>
      </c>
      <c r="C10986" s="10" t="s">
        <v>11</v>
      </c>
      <c r="D10986" s="10" t="s">
        <v>151</v>
      </c>
      <c r="E10986" s="11" t="s">
        <v>547</v>
      </c>
      <c r="F10986" s="10" t="s">
        <v>18</v>
      </c>
      <c r="G10986" s="11" t="s">
        <v>4799</v>
      </c>
      <c r="H10986" s="42">
        <v>1478598.459</v>
      </c>
      <c r="I10986" s="42">
        <v>2444.7580276579502</v>
      </c>
      <c r="J10986" s="42">
        <v>254638.25835835701</v>
      </c>
      <c r="K10986" s="42">
        <v>257083.01638601499</v>
      </c>
      <c r="N10986" s="43"/>
    </row>
    <row r="10987" spans="1:14" x14ac:dyDescent="0.3">
      <c r="A10987" s="10" t="s">
        <v>9</v>
      </c>
      <c r="B10987" s="10" t="s">
        <v>152</v>
      </c>
      <c r="C10987" s="10" t="s">
        <v>11</v>
      </c>
      <c r="D10987" s="10" t="s">
        <v>320</v>
      </c>
      <c r="E10987" s="11" t="s">
        <v>719</v>
      </c>
      <c r="F10987" s="10" t="s">
        <v>13</v>
      </c>
      <c r="G10987" s="11" t="s">
        <v>415</v>
      </c>
      <c r="H10987" s="42">
        <v>0</v>
      </c>
      <c r="I10987" s="42">
        <v>0</v>
      </c>
      <c r="J10987" s="42">
        <v>0</v>
      </c>
      <c r="K10987" s="42">
        <v>0</v>
      </c>
      <c r="N10987" s="43"/>
    </row>
    <row r="10988" spans="1:14" x14ac:dyDescent="0.3">
      <c r="A10988" s="10" t="s">
        <v>9</v>
      </c>
      <c r="B10988" s="10" t="s">
        <v>152</v>
      </c>
      <c r="C10988" s="10" t="s">
        <v>11</v>
      </c>
      <c r="D10988" s="10" t="s">
        <v>320</v>
      </c>
      <c r="E10988" s="11" t="s">
        <v>719</v>
      </c>
      <c r="F10988" s="10" t="s">
        <v>15</v>
      </c>
      <c r="G10988" s="11" t="s">
        <v>418</v>
      </c>
      <c r="H10988" s="42">
        <v>1174054.0244</v>
      </c>
      <c r="I10988" s="42">
        <v>2467.6968550606598</v>
      </c>
      <c r="J10988" s="42">
        <v>0</v>
      </c>
      <c r="K10988" s="42">
        <v>2467.6968550606598</v>
      </c>
      <c r="N10988" s="43"/>
    </row>
    <row r="10989" spans="1:14" x14ac:dyDescent="0.3">
      <c r="A10989" s="10" t="s">
        <v>9</v>
      </c>
      <c r="B10989" s="10" t="s">
        <v>152</v>
      </c>
      <c r="C10989" s="10" t="s">
        <v>11</v>
      </c>
      <c r="D10989" s="10" t="s">
        <v>320</v>
      </c>
      <c r="E10989" s="11" t="s">
        <v>719</v>
      </c>
      <c r="F10989" s="10" t="s">
        <v>16</v>
      </c>
      <c r="G10989" s="11" t="s">
        <v>426</v>
      </c>
      <c r="H10989" s="42">
        <v>0</v>
      </c>
      <c r="I10989" s="42">
        <v>0</v>
      </c>
      <c r="J10989" s="42">
        <v>0</v>
      </c>
      <c r="K10989" s="42">
        <v>0</v>
      </c>
      <c r="N10989" s="43"/>
    </row>
    <row r="10990" spans="1:14" x14ac:dyDescent="0.3">
      <c r="A10990" s="10" t="s">
        <v>9</v>
      </c>
      <c r="B10990" s="10" t="s">
        <v>152</v>
      </c>
      <c r="C10990" s="10" t="s">
        <v>11</v>
      </c>
      <c r="D10990" s="10" t="s">
        <v>320</v>
      </c>
      <c r="E10990" s="11" t="s">
        <v>719</v>
      </c>
      <c r="F10990" s="10" t="s">
        <v>17</v>
      </c>
      <c r="G10990" s="11" t="s">
        <v>4798</v>
      </c>
      <c r="H10990" s="42">
        <v>0</v>
      </c>
      <c r="I10990" s="42">
        <v>0</v>
      </c>
      <c r="J10990" s="42">
        <v>0</v>
      </c>
      <c r="K10990" s="42">
        <v>0</v>
      </c>
      <c r="N10990" s="43"/>
    </row>
    <row r="10991" spans="1:14" x14ac:dyDescent="0.3">
      <c r="A10991" s="10" t="s">
        <v>9</v>
      </c>
      <c r="B10991" s="10" t="s">
        <v>152</v>
      </c>
      <c r="C10991" s="10" t="s">
        <v>11</v>
      </c>
      <c r="D10991" s="10" t="s">
        <v>320</v>
      </c>
      <c r="E10991" s="11" t="s">
        <v>719</v>
      </c>
      <c r="F10991" s="10" t="s">
        <v>18</v>
      </c>
      <c r="G10991" s="11" t="s">
        <v>4799</v>
      </c>
      <c r="H10991" s="42">
        <v>1229980.7982000001</v>
      </c>
      <c r="I10991" s="42">
        <v>2585.2470877252299</v>
      </c>
      <c r="J10991" s="42">
        <v>325109.23583879002</v>
      </c>
      <c r="K10991" s="42">
        <v>327694.48292651499</v>
      </c>
      <c r="N10991" s="43"/>
    </row>
    <row r="10992" spans="1:14" x14ac:dyDescent="0.3">
      <c r="A10992" s="10" t="s">
        <v>9</v>
      </c>
      <c r="B10992" s="10" t="s">
        <v>152</v>
      </c>
      <c r="C10992" s="10" t="s">
        <v>11</v>
      </c>
      <c r="D10992" s="10" t="s">
        <v>321</v>
      </c>
      <c r="E10992" s="11" t="s">
        <v>3061</v>
      </c>
      <c r="F10992" s="10" t="s">
        <v>13</v>
      </c>
      <c r="G10992" s="11" t="s">
        <v>415</v>
      </c>
      <c r="H10992" s="42">
        <v>0</v>
      </c>
      <c r="I10992" s="42">
        <v>0</v>
      </c>
      <c r="J10992" s="42">
        <v>0</v>
      </c>
      <c r="K10992" s="42">
        <v>0</v>
      </c>
      <c r="N10992" s="43"/>
    </row>
    <row r="10993" spans="1:14" x14ac:dyDescent="0.3">
      <c r="A10993" s="10" t="s">
        <v>9</v>
      </c>
      <c r="B10993" s="10" t="s">
        <v>152</v>
      </c>
      <c r="C10993" s="10" t="s">
        <v>11</v>
      </c>
      <c r="D10993" s="10" t="s">
        <v>321</v>
      </c>
      <c r="E10993" s="11" t="s">
        <v>3061</v>
      </c>
      <c r="F10993" s="10" t="s">
        <v>15</v>
      </c>
      <c r="G10993" s="11" t="s">
        <v>418</v>
      </c>
      <c r="H10993" s="42">
        <v>1751232.2164</v>
      </c>
      <c r="I10993" s="42">
        <v>3241.7258506507201</v>
      </c>
      <c r="J10993" s="42">
        <v>0</v>
      </c>
      <c r="K10993" s="42">
        <v>3241.7258506507201</v>
      </c>
      <c r="N10993" s="43"/>
    </row>
    <row r="10994" spans="1:14" x14ac:dyDescent="0.3">
      <c r="A10994" s="10" t="s">
        <v>9</v>
      </c>
      <c r="B10994" s="10" t="s">
        <v>152</v>
      </c>
      <c r="C10994" s="10" t="s">
        <v>11</v>
      </c>
      <c r="D10994" s="10" t="s">
        <v>321</v>
      </c>
      <c r="E10994" s="11" t="s">
        <v>3061</v>
      </c>
      <c r="F10994" s="10" t="s">
        <v>16</v>
      </c>
      <c r="G10994" s="11" t="s">
        <v>426</v>
      </c>
      <c r="H10994" s="42">
        <v>0</v>
      </c>
      <c r="I10994" s="42">
        <v>0</v>
      </c>
      <c r="J10994" s="42">
        <v>0</v>
      </c>
      <c r="K10994" s="42">
        <v>0</v>
      </c>
      <c r="N10994" s="43"/>
    </row>
    <row r="10995" spans="1:14" x14ac:dyDescent="0.3">
      <c r="A10995" s="10" t="s">
        <v>9</v>
      </c>
      <c r="B10995" s="10" t="s">
        <v>152</v>
      </c>
      <c r="C10995" s="10" t="s">
        <v>11</v>
      </c>
      <c r="D10995" s="10" t="s">
        <v>321</v>
      </c>
      <c r="E10995" s="11" t="s">
        <v>3061</v>
      </c>
      <c r="F10995" s="10" t="s">
        <v>17</v>
      </c>
      <c r="G10995" s="11" t="s">
        <v>4798</v>
      </c>
      <c r="H10995" s="42">
        <v>0</v>
      </c>
      <c r="I10995" s="42">
        <v>0</v>
      </c>
      <c r="J10995" s="42">
        <v>0</v>
      </c>
      <c r="K10995" s="42">
        <v>0</v>
      </c>
      <c r="N10995" s="43"/>
    </row>
    <row r="10996" spans="1:14" x14ac:dyDescent="0.3">
      <c r="A10996" s="10" t="s">
        <v>9</v>
      </c>
      <c r="B10996" s="10" t="s">
        <v>152</v>
      </c>
      <c r="C10996" s="10" t="s">
        <v>11</v>
      </c>
      <c r="D10996" s="10" t="s">
        <v>321</v>
      </c>
      <c r="E10996" s="11" t="s">
        <v>3061</v>
      </c>
      <c r="F10996" s="10" t="s">
        <v>18</v>
      </c>
      <c r="G10996" s="11" t="s">
        <v>4799</v>
      </c>
      <c r="H10996" s="42">
        <v>2300950.4038999998</v>
      </c>
      <c r="I10996" s="42">
        <v>4259.3154327768098</v>
      </c>
      <c r="J10996" s="42">
        <v>682604.56369312305</v>
      </c>
      <c r="K10996" s="42">
        <v>686863.87912589998</v>
      </c>
      <c r="N10996" s="43"/>
    </row>
    <row r="10997" spans="1:14" x14ac:dyDescent="0.3">
      <c r="A10997" s="10" t="s">
        <v>9</v>
      </c>
      <c r="B10997" s="10" t="s">
        <v>152</v>
      </c>
      <c r="C10997" s="10" t="s">
        <v>11</v>
      </c>
      <c r="D10997" s="10" t="s">
        <v>322</v>
      </c>
      <c r="E10997" s="11" t="s">
        <v>721</v>
      </c>
      <c r="F10997" s="10" t="s">
        <v>15</v>
      </c>
      <c r="G10997" s="11" t="s">
        <v>418</v>
      </c>
      <c r="H10997" s="42">
        <v>961981.75309999997</v>
      </c>
      <c r="I10997" s="42">
        <v>2651.1393518426498</v>
      </c>
      <c r="J10997" s="42">
        <v>0</v>
      </c>
      <c r="K10997" s="42">
        <v>2651.1393518426498</v>
      </c>
      <c r="N10997" s="43"/>
    </row>
    <row r="10998" spans="1:14" x14ac:dyDescent="0.3">
      <c r="A10998" s="10" t="s">
        <v>9</v>
      </c>
      <c r="B10998" s="10" t="s">
        <v>152</v>
      </c>
      <c r="C10998" s="10" t="s">
        <v>11</v>
      </c>
      <c r="D10998" s="10" t="s">
        <v>322</v>
      </c>
      <c r="E10998" s="11" t="s">
        <v>721</v>
      </c>
      <c r="F10998" s="10" t="s">
        <v>16</v>
      </c>
      <c r="G10998" s="11" t="s">
        <v>426</v>
      </c>
      <c r="H10998" s="42">
        <v>219428.01459999999</v>
      </c>
      <c r="I10998" s="42">
        <v>604.72482182288104</v>
      </c>
      <c r="J10998" s="42">
        <v>0</v>
      </c>
      <c r="K10998" s="42">
        <v>604.72482182288104</v>
      </c>
      <c r="N10998" s="43"/>
    </row>
    <row r="10999" spans="1:14" x14ac:dyDescent="0.3">
      <c r="A10999" s="10" t="s">
        <v>9</v>
      </c>
      <c r="B10999" s="10" t="s">
        <v>152</v>
      </c>
      <c r="C10999" s="10" t="s">
        <v>11</v>
      </c>
      <c r="D10999" s="10" t="s">
        <v>322</v>
      </c>
      <c r="E10999" s="11" t="s">
        <v>721</v>
      </c>
      <c r="F10999" s="10" t="s">
        <v>17</v>
      </c>
      <c r="G10999" s="11" t="s">
        <v>4798</v>
      </c>
      <c r="H10999" s="42">
        <v>0</v>
      </c>
      <c r="I10999" s="42">
        <v>0</v>
      </c>
      <c r="J10999" s="42">
        <v>0</v>
      </c>
      <c r="K10999" s="42">
        <v>0</v>
      </c>
      <c r="N10999" s="43"/>
    </row>
    <row r="11000" spans="1:14" x14ac:dyDescent="0.3">
      <c r="A11000" s="10" t="s">
        <v>9</v>
      </c>
      <c r="B11000" s="10" t="s">
        <v>152</v>
      </c>
      <c r="C11000" s="10" t="s">
        <v>11</v>
      </c>
      <c r="D11000" s="10" t="s">
        <v>322</v>
      </c>
      <c r="E11000" s="11" t="s">
        <v>721</v>
      </c>
      <c r="F11000" s="10" t="s">
        <v>18</v>
      </c>
      <c r="G11000" s="11" t="s">
        <v>4799</v>
      </c>
      <c r="H11000" s="42">
        <v>1462230.9393</v>
      </c>
      <c r="I11000" s="42">
        <v>4029.78328074311</v>
      </c>
      <c r="J11000" s="42">
        <v>149324.033384996</v>
      </c>
      <c r="K11000" s="42">
        <v>153353.816665739</v>
      </c>
      <c r="N11000" s="43"/>
    </row>
    <row r="11001" spans="1:14" x14ac:dyDescent="0.3">
      <c r="A11001" s="10" t="s">
        <v>9</v>
      </c>
      <c r="B11001" s="10" t="s">
        <v>152</v>
      </c>
      <c r="C11001" s="10" t="s">
        <v>11</v>
      </c>
      <c r="D11001" s="10" t="s">
        <v>323</v>
      </c>
      <c r="E11001" s="11" t="s">
        <v>722</v>
      </c>
      <c r="F11001" s="10" t="s">
        <v>13</v>
      </c>
      <c r="G11001" s="11" t="s">
        <v>415</v>
      </c>
      <c r="H11001" s="42">
        <v>0</v>
      </c>
      <c r="I11001" s="42">
        <v>0</v>
      </c>
      <c r="J11001" s="42">
        <v>0</v>
      </c>
      <c r="K11001" s="42">
        <v>0</v>
      </c>
      <c r="N11001" s="43"/>
    </row>
    <row r="11002" spans="1:14" x14ac:dyDescent="0.3">
      <c r="A11002" s="10" t="s">
        <v>9</v>
      </c>
      <c r="B11002" s="10" t="s">
        <v>152</v>
      </c>
      <c r="C11002" s="10" t="s">
        <v>11</v>
      </c>
      <c r="D11002" s="10" t="s">
        <v>323</v>
      </c>
      <c r="E11002" s="11" t="s">
        <v>722</v>
      </c>
      <c r="F11002" s="10" t="s">
        <v>15</v>
      </c>
      <c r="G11002" s="11" t="s">
        <v>418</v>
      </c>
      <c r="H11002" s="42">
        <v>1068820.378</v>
      </c>
      <c r="I11002" s="42">
        <v>1408.23691404692</v>
      </c>
      <c r="J11002" s="42">
        <v>0</v>
      </c>
      <c r="K11002" s="42">
        <v>1408.23691404692</v>
      </c>
      <c r="N11002" s="43"/>
    </row>
    <row r="11003" spans="1:14" x14ac:dyDescent="0.3">
      <c r="A11003" s="10" t="s">
        <v>9</v>
      </c>
      <c r="B11003" s="10" t="s">
        <v>152</v>
      </c>
      <c r="C11003" s="10" t="s">
        <v>11</v>
      </c>
      <c r="D11003" s="10" t="s">
        <v>323</v>
      </c>
      <c r="E11003" s="11" t="s">
        <v>722</v>
      </c>
      <c r="F11003" s="10" t="s">
        <v>16</v>
      </c>
      <c r="G11003" s="11" t="s">
        <v>426</v>
      </c>
      <c r="H11003" s="42">
        <v>460748.2439</v>
      </c>
      <c r="I11003" s="42">
        <v>607.06429132563403</v>
      </c>
      <c r="J11003" s="42">
        <v>0</v>
      </c>
      <c r="K11003" s="42">
        <v>607.06429132563403</v>
      </c>
      <c r="N11003" s="43"/>
    </row>
    <row r="11004" spans="1:14" x14ac:dyDescent="0.3">
      <c r="A11004" s="10" t="s">
        <v>9</v>
      </c>
      <c r="B11004" s="10" t="s">
        <v>152</v>
      </c>
      <c r="C11004" s="10" t="s">
        <v>11</v>
      </c>
      <c r="D11004" s="10" t="s">
        <v>323</v>
      </c>
      <c r="E11004" s="11" t="s">
        <v>722</v>
      </c>
      <c r="F11004" s="10" t="s">
        <v>17</v>
      </c>
      <c r="G11004" s="11" t="s">
        <v>4798</v>
      </c>
      <c r="H11004" s="42">
        <v>0</v>
      </c>
      <c r="I11004" s="42">
        <v>0</v>
      </c>
      <c r="J11004" s="42">
        <v>0</v>
      </c>
      <c r="K11004" s="42">
        <v>0</v>
      </c>
      <c r="N11004" s="43"/>
    </row>
    <row r="11005" spans="1:14" x14ac:dyDescent="0.3">
      <c r="A11005" s="10" t="s">
        <v>9</v>
      </c>
      <c r="B11005" s="10" t="s">
        <v>152</v>
      </c>
      <c r="C11005" s="10" t="s">
        <v>11</v>
      </c>
      <c r="D11005" s="10" t="s">
        <v>323</v>
      </c>
      <c r="E11005" s="11" t="s">
        <v>722</v>
      </c>
      <c r="F11005" s="10" t="s">
        <v>18</v>
      </c>
      <c r="G11005" s="11" t="s">
        <v>4799</v>
      </c>
      <c r="H11005" s="42">
        <v>8073926.9086999996</v>
      </c>
      <c r="I11005" s="42">
        <v>10637.8977696247</v>
      </c>
      <c r="J11005" s="42">
        <v>2303874.3938076901</v>
      </c>
      <c r="K11005" s="42">
        <v>2314512.2915773201</v>
      </c>
      <c r="N11005" s="43"/>
    </row>
    <row r="11006" spans="1:14" x14ac:dyDescent="0.3">
      <c r="A11006" s="10" t="s">
        <v>9</v>
      </c>
      <c r="B11006" s="10" t="s">
        <v>152</v>
      </c>
      <c r="C11006" s="10" t="s">
        <v>4800</v>
      </c>
      <c r="D11006" s="10" t="s">
        <v>7343</v>
      </c>
      <c r="E11006" s="11" t="s">
        <v>7344</v>
      </c>
      <c r="F11006" s="10" t="s">
        <v>416</v>
      </c>
      <c r="G11006" s="11" t="s">
        <v>417</v>
      </c>
      <c r="H11006" s="42">
        <v>178663.8652</v>
      </c>
      <c r="I11006" s="42">
        <v>343.87916760267302</v>
      </c>
      <c r="J11006" s="42">
        <v>44681.840110713099</v>
      </c>
      <c r="K11006" s="42">
        <v>45025.719278315803</v>
      </c>
      <c r="N11006" s="43"/>
    </row>
    <row r="11007" spans="1:14" x14ac:dyDescent="0.3">
      <c r="A11007" s="10" t="s">
        <v>9</v>
      </c>
      <c r="B11007" s="10" t="s">
        <v>152</v>
      </c>
      <c r="C11007" s="10" t="s">
        <v>4800</v>
      </c>
      <c r="D11007" s="10" t="s">
        <v>7343</v>
      </c>
      <c r="E11007" s="11" t="s">
        <v>7344</v>
      </c>
      <c r="F11007" s="10" t="s">
        <v>15</v>
      </c>
      <c r="G11007" s="11" t="s">
        <v>418</v>
      </c>
      <c r="H11007" s="42">
        <v>152616.7573</v>
      </c>
      <c r="I11007" s="42">
        <v>293.74559565195898</v>
      </c>
      <c r="J11007" s="42">
        <v>0</v>
      </c>
      <c r="K11007" s="42">
        <v>293.74559565195898</v>
      </c>
      <c r="N11007" s="43"/>
    </row>
    <row r="11008" spans="1:14" x14ac:dyDescent="0.3">
      <c r="A11008" s="10" t="s">
        <v>9</v>
      </c>
      <c r="B11008" s="10" t="s">
        <v>152</v>
      </c>
      <c r="C11008" s="10" t="s">
        <v>4800</v>
      </c>
      <c r="D11008" s="10" t="s">
        <v>7343</v>
      </c>
      <c r="E11008" s="11" t="s">
        <v>7344</v>
      </c>
      <c r="F11008" s="10" t="s">
        <v>4802</v>
      </c>
      <c r="G11008" s="11" t="s">
        <v>4803</v>
      </c>
      <c r="H11008" s="42">
        <v>0</v>
      </c>
      <c r="I11008" s="42">
        <v>0</v>
      </c>
      <c r="J11008" s="42">
        <v>0</v>
      </c>
      <c r="K11008" s="42">
        <v>0</v>
      </c>
      <c r="N11008" s="43"/>
    </row>
    <row r="11009" spans="1:14" x14ac:dyDescent="0.3">
      <c r="A11009" s="10" t="s">
        <v>9</v>
      </c>
      <c r="B11009" s="10" t="s">
        <v>152</v>
      </c>
      <c r="C11009" s="10" t="s">
        <v>4800</v>
      </c>
      <c r="D11009" s="10" t="s">
        <v>7345</v>
      </c>
      <c r="E11009" s="11" t="s">
        <v>7346</v>
      </c>
      <c r="F11009" s="10" t="s">
        <v>416</v>
      </c>
      <c r="G11009" s="11" t="s">
        <v>417</v>
      </c>
      <c r="H11009" s="42">
        <v>260053.383</v>
      </c>
      <c r="I11009" s="42">
        <v>513.63069791608996</v>
      </c>
      <c r="J11009" s="42">
        <v>74047.213049062906</v>
      </c>
      <c r="K11009" s="42">
        <v>74560.843746978993</v>
      </c>
      <c r="N11009" s="43"/>
    </row>
    <row r="11010" spans="1:14" x14ac:dyDescent="0.3">
      <c r="A11010" s="10" t="s">
        <v>9</v>
      </c>
      <c r="B11010" s="10" t="s">
        <v>152</v>
      </c>
      <c r="C11010" s="10" t="s">
        <v>4800</v>
      </c>
      <c r="D11010" s="10" t="s">
        <v>7345</v>
      </c>
      <c r="E11010" s="11" t="s">
        <v>7346</v>
      </c>
      <c r="F11010" s="10" t="s">
        <v>15</v>
      </c>
      <c r="G11010" s="11" t="s">
        <v>418</v>
      </c>
      <c r="H11010" s="42">
        <v>149830.3559</v>
      </c>
      <c r="I11010" s="42">
        <v>295.92951032239603</v>
      </c>
      <c r="J11010" s="42">
        <v>0</v>
      </c>
      <c r="K11010" s="42">
        <v>295.92951032239603</v>
      </c>
      <c r="N11010" s="43"/>
    </row>
    <row r="11011" spans="1:14" x14ac:dyDescent="0.3">
      <c r="A11011" s="10" t="s">
        <v>9</v>
      </c>
      <c r="B11011" s="10" t="s">
        <v>152</v>
      </c>
      <c r="C11011" s="10" t="s">
        <v>4800</v>
      </c>
      <c r="D11011" s="10" t="s">
        <v>7347</v>
      </c>
      <c r="E11011" s="11" t="s">
        <v>7348</v>
      </c>
      <c r="F11011" s="10" t="s">
        <v>416</v>
      </c>
      <c r="G11011" s="11" t="s">
        <v>417</v>
      </c>
      <c r="H11011" s="42">
        <v>23458.625400000001</v>
      </c>
      <c r="I11011" s="42">
        <v>121.076876452167</v>
      </c>
      <c r="J11011" s="42">
        <v>3317.7694716637998</v>
      </c>
      <c r="K11011" s="42">
        <v>3438.8463481159702</v>
      </c>
      <c r="N11011" s="43"/>
    </row>
    <row r="11012" spans="1:14" x14ac:dyDescent="0.3">
      <c r="A11012" s="10" t="s">
        <v>9</v>
      </c>
      <c r="B11012" s="10" t="s">
        <v>152</v>
      </c>
      <c r="C11012" s="10" t="s">
        <v>4800</v>
      </c>
      <c r="D11012" s="10" t="s">
        <v>7349</v>
      </c>
      <c r="E11012" s="11" t="s">
        <v>7350</v>
      </c>
      <c r="F11012" s="10" t="s">
        <v>13</v>
      </c>
      <c r="G11012" s="11" t="s">
        <v>415</v>
      </c>
      <c r="H11012" s="42">
        <v>0</v>
      </c>
      <c r="I11012" s="42">
        <v>0</v>
      </c>
      <c r="J11012" s="42">
        <v>0</v>
      </c>
      <c r="K11012" s="42">
        <v>0</v>
      </c>
      <c r="N11012" s="43"/>
    </row>
    <row r="11013" spans="1:14" x14ac:dyDescent="0.3">
      <c r="A11013" s="10" t="s">
        <v>9</v>
      </c>
      <c r="B11013" s="10" t="s">
        <v>152</v>
      </c>
      <c r="C11013" s="10" t="s">
        <v>4800</v>
      </c>
      <c r="D11013" s="10" t="s">
        <v>7349</v>
      </c>
      <c r="E11013" s="11" t="s">
        <v>7350</v>
      </c>
      <c r="F11013" s="10" t="s">
        <v>416</v>
      </c>
      <c r="G11013" s="11" t="s">
        <v>417</v>
      </c>
      <c r="H11013" s="42">
        <v>264349.11210000003</v>
      </c>
      <c r="I11013" s="42">
        <v>577.10924479619405</v>
      </c>
      <c r="J11013" s="42">
        <v>42931.817012926098</v>
      </c>
      <c r="K11013" s="42">
        <v>43508.926257722298</v>
      </c>
      <c r="N11013" s="43"/>
    </row>
    <row r="11014" spans="1:14" x14ac:dyDescent="0.3">
      <c r="A11014" s="10" t="s">
        <v>9</v>
      </c>
      <c r="B11014" s="10" t="s">
        <v>152</v>
      </c>
      <c r="C11014" s="10" t="s">
        <v>4800</v>
      </c>
      <c r="D11014" s="10" t="s">
        <v>7349</v>
      </c>
      <c r="E11014" s="11" t="s">
        <v>7350</v>
      </c>
      <c r="F11014" s="10" t="s">
        <v>4802</v>
      </c>
      <c r="G11014" s="11" t="s">
        <v>4803</v>
      </c>
      <c r="H11014" s="42">
        <v>0</v>
      </c>
      <c r="I11014" s="42">
        <v>0</v>
      </c>
      <c r="J11014" s="42">
        <v>0</v>
      </c>
      <c r="K11014" s="42">
        <v>0</v>
      </c>
      <c r="N11014" s="43"/>
    </row>
    <row r="11015" spans="1:14" x14ac:dyDescent="0.3">
      <c r="A11015" s="10" t="s">
        <v>9</v>
      </c>
      <c r="B11015" s="10" t="s">
        <v>152</v>
      </c>
      <c r="C11015" s="10" t="s">
        <v>4800</v>
      </c>
      <c r="D11015" s="10" t="s">
        <v>7351</v>
      </c>
      <c r="E11015" s="11" t="s">
        <v>7352</v>
      </c>
      <c r="F11015" s="10" t="s">
        <v>416</v>
      </c>
      <c r="G11015" s="11" t="s">
        <v>417</v>
      </c>
      <c r="H11015" s="42">
        <v>2020777.8588</v>
      </c>
      <c r="I11015" s="42">
        <v>2633.1683090331098</v>
      </c>
      <c r="J11015" s="42">
        <v>503888.173537808</v>
      </c>
      <c r="K11015" s="42">
        <v>506521.34184684203</v>
      </c>
      <c r="N11015" s="43"/>
    </row>
    <row r="11016" spans="1:14" x14ac:dyDescent="0.3">
      <c r="A11016" s="10" t="s">
        <v>9</v>
      </c>
      <c r="B11016" s="10" t="s">
        <v>152</v>
      </c>
      <c r="C11016" s="10" t="s">
        <v>4800</v>
      </c>
      <c r="D11016" s="10" t="s">
        <v>7353</v>
      </c>
      <c r="E11016" s="11" t="s">
        <v>7354</v>
      </c>
      <c r="F11016" s="10" t="s">
        <v>416</v>
      </c>
      <c r="G11016" s="11" t="s">
        <v>417</v>
      </c>
      <c r="H11016" s="42">
        <v>134564.6593</v>
      </c>
      <c r="I11016" s="42">
        <v>272.47437275730101</v>
      </c>
      <c r="J11016" s="42">
        <v>6346.5664373413401</v>
      </c>
      <c r="K11016" s="42">
        <v>6619.0408100986397</v>
      </c>
      <c r="N11016" s="43"/>
    </row>
    <row r="11017" spans="1:14" x14ac:dyDescent="0.3">
      <c r="A11017" s="10" t="s">
        <v>9</v>
      </c>
      <c r="B11017" s="10" t="s">
        <v>152</v>
      </c>
      <c r="C11017" s="10" t="s">
        <v>4806</v>
      </c>
      <c r="D11017" s="10" t="s">
        <v>7250</v>
      </c>
      <c r="E11017" s="11" t="s">
        <v>7355</v>
      </c>
      <c r="F11017" s="10" t="s">
        <v>5388</v>
      </c>
      <c r="G11017" s="11" t="s">
        <v>5389</v>
      </c>
      <c r="H11017" s="42">
        <v>7085091.1305999998</v>
      </c>
      <c r="I11017" s="42">
        <v>9556.9973592727692</v>
      </c>
      <c r="J11017" s="42">
        <v>1880406.26279694</v>
      </c>
      <c r="K11017" s="42">
        <v>1889963.26015621</v>
      </c>
      <c r="N11017" s="43"/>
    </row>
    <row r="11018" spans="1:14" x14ac:dyDescent="0.3">
      <c r="A11018" s="10" t="s">
        <v>9</v>
      </c>
      <c r="B11018" s="10" t="s">
        <v>152</v>
      </c>
      <c r="C11018" s="10" t="s">
        <v>4806</v>
      </c>
      <c r="D11018" s="10" t="s">
        <v>7150</v>
      </c>
      <c r="E11018" s="11" t="s">
        <v>7151</v>
      </c>
      <c r="F11018" s="10" t="s">
        <v>4809</v>
      </c>
      <c r="G11018" s="11" t="s">
        <v>4810</v>
      </c>
      <c r="H11018" s="42">
        <v>0</v>
      </c>
      <c r="I11018" s="42">
        <v>0</v>
      </c>
      <c r="J11018" s="42">
        <v>0</v>
      </c>
      <c r="K11018" s="42">
        <v>0</v>
      </c>
      <c r="N11018" s="43"/>
    </row>
    <row r="11019" spans="1:14" x14ac:dyDescent="0.3">
      <c r="A11019" s="10" t="s">
        <v>9</v>
      </c>
      <c r="B11019" s="10" t="s">
        <v>324</v>
      </c>
      <c r="C11019" s="10" t="s">
        <v>4722</v>
      </c>
      <c r="D11019" s="10" t="s">
        <v>4723</v>
      </c>
      <c r="E11019" s="11" t="s">
        <v>7356</v>
      </c>
      <c r="F11019" s="10" t="s">
        <v>13</v>
      </c>
      <c r="G11019" s="11" t="s">
        <v>415</v>
      </c>
      <c r="H11019" s="42">
        <v>0</v>
      </c>
      <c r="I11019" s="42">
        <v>0</v>
      </c>
      <c r="J11019" s="42">
        <v>0</v>
      </c>
      <c r="K11019" s="42">
        <v>0</v>
      </c>
      <c r="N11019" s="43"/>
    </row>
    <row r="11020" spans="1:14" x14ac:dyDescent="0.3">
      <c r="A11020" s="10" t="s">
        <v>9</v>
      </c>
      <c r="B11020" s="10" t="s">
        <v>324</v>
      </c>
      <c r="C11020" s="10" t="s">
        <v>4722</v>
      </c>
      <c r="D11020" s="10" t="s">
        <v>4723</v>
      </c>
      <c r="E11020" s="11" t="s">
        <v>7356</v>
      </c>
      <c r="F11020" s="10" t="s">
        <v>416</v>
      </c>
      <c r="G11020" s="11" t="s">
        <v>417</v>
      </c>
      <c r="H11020" s="42">
        <v>3215064.0795</v>
      </c>
      <c r="I11020" s="42">
        <v>11255.5956805145</v>
      </c>
      <c r="J11020" s="42">
        <v>801.09220128785296</v>
      </c>
      <c r="K11020" s="42">
        <v>12056.6878818023</v>
      </c>
      <c r="N11020" s="43"/>
    </row>
    <row r="11021" spans="1:14" x14ac:dyDescent="0.3">
      <c r="A11021" s="10" t="s">
        <v>9</v>
      </c>
      <c r="B11021" s="10" t="s">
        <v>324</v>
      </c>
      <c r="C11021" s="10" t="s">
        <v>4722</v>
      </c>
      <c r="D11021" s="10" t="s">
        <v>4723</v>
      </c>
      <c r="E11021" s="11" t="s">
        <v>7356</v>
      </c>
      <c r="F11021" s="10" t="s">
        <v>4725</v>
      </c>
      <c r="G11021" s="11" t="s">
        <v>4726</v>
      </c>
      <c r="H11021" s="42">
        <v>252670.02350000001</v>
      </c>
      <c r="I11021" s="42">
        <v>884.57074365756102</v>
      </c>
      <c r="J11021" s="42">
        <v>62.957371990380402</v>
      </c>
      <c r="K11021" s="42">
        <v>947.52811564794195</v>
      </c>
      <c r="N11021" s="43"/>
    </row>
    <row r="11022" spans="1:14" x14ac:dyDescent="0.3">
      <c r="A11022" s="10" t="s">
        <v>9</v>
      </c>
      <c r="B11022" s="10" t="s">
        <v>324</v>
      </c>
      <c r="C11022" s="10" t="s">
        <v>4722</v>
      </c>
      <c r="D11022" s="10" t="s">
        <v>4723</v>
      </c>
      <c r="E11022" s="11" t="s">
        <v>7356</v>
      </c>
      <c r="F11022" s="10" t="s">
        <v>4729</v>
      </c>
      <c r="G11022" s="11" t="s">
        <v>4730</v>
      </c>
      <c r="H11022" s="42">
        <v>0</v>
      </c>
      <c r="I11022" s="42">
        <v>0</v>
      </c>
      <c r="J11022" s="42">
        <v>0</v>
      </c>
      <c r="K11022" s="42">
        <v>0</v>
      </c>
      <c r="N11022" s="43"/>
    </row>
    <row r="11023" spans="1:14" x14ac:dyDescent="0.3">
      <c r="A11023" s="10" t="s">
        <v>9</v>
      </c>
      <c r="B11023" s="10" t="s">
        <v>324</v>
      </c>
      <c r="C11023" s="10" t="s">
        <v>4722</v>
      </c>
      <c r="D11023" s="10" t="s">
        <v>4723</v>
      </c>
      <c r="E11023" s="11" t="s">
        <v>7356</v>
      </c>
      <c r="F11023" s="10" t="s">
        <v>4731</v>
      </c>
      <c r="G11023" s="11" t="s">
        <v>4732</v>
      </c>
      <c r="H11023" s="42">
        <v>0</v>
      </c>
      <c r="I11023" s="42">
        <v>0</v>
      </c>
      <c r="J11023" s="42">
        <v>0</v>
      </c>
      <c r="K11023" s="42">
        <v>0</v>
      </c>
      <c r="N11023" s="43"/>
    </row>
    <row r="11024" spans="1:14" x14ac:dyDescent="0.3">
      <c r="A11024" s="10" t="s">
        <v>9</v>
      </c>
      <c r="B11024" s="10" t="s">
        <v>324</v>
      </c>
      <c r="C11024" s="10" t="s">
        <v>4722</v>
      </c>
      <c r="D11024" s="10" t="s">
        <v>4723</v>
      </c>
      <c r="E11024" s="11" t="s">
        <v>7356</v>
      </c>
      <c r="F11024" s="10" t="s">
        <v>4733</v>
      </c>
      <c r="G11024" s="11" t="s">
        <v>4734</v>
      </c>
      <c r="H11024" s="42">
        <v>404919.90970000002</v>
      </c>
      <c r="I11024" s="42">
        <v>1417.5813199640399</v>
      </c>
      <c r="J11024" s="42">
        <v>100.893224343558</v>
      </c>
      <c r="K11024" s="42">
        <v>1518.4745443075999</v>
      </c>
      <c r="N11024" s="43"/>
    </row>
    <row r="11025" spans="1:14" x14ac:dyDescent="0.3">
      <c r="A11025" s="10" t="s">
        <v>9</v>
      </c>
      <c r="B11025" s="10" t="s">
        <v>324</v>
      </c>
      <c r="C11025" s="10" t="s">
        <v>4722</v>
      </c>
      <c r="D11025" s="10" t="s">
        <v>4723</v>
      </c>
      <c r="E11025" s="11" t="s">
        <v>7356</v>
      </c>
      <c r="F11025" s="10" t="s">
        <v>4735</v>
      </c>
      <c r="G11025" s="11" t="s">
        <v>4736</v>
      </c>
      <c r="H11025" s="42">
        <v>48590.389199999998</v>
      </c>
      <c r="I11025" s="42">
        <v>170.10975839568499</v>
      </c>
      <c r="J11025" s="42">
        <v>12.107186921226999</v>
      </c>
      <c r="K11025" s="42">
        <v>182.21694531691199</v>
      </c>
      <c r="N11025" s="43"/>
    </row>
    <row r="11026" spans="1:14" x14ac:dyDescent="0.3">
      <c r="A11026" s="10" t="s">
        <v>9</v>
      </c>
      <c r="B11026" s="10" t="s">
        <v>324</v>
      </c>
      <c r="C11026" s="10" t="s">
        <v>4722</v>
      </c>
      <c r="D11026" s="10" t="s">
        <v>4723</v>
      </c>
      <c r="E11026" s="11" t="s">
        <v>7356</v>
      </c>
      <c r="F11026" s="10" t="s">
        <v>5924</v>
      </c>
      <c r="G11026" s="11" t="s">
        <v>5925</v>
      </c>
      <c r="H11026" s="42">
        <v>74505.263399999996</v>
      </c>
      <c r="I11026" s="42">
        <v>260.83496287338301</v>
      </c>
      <c r="J11026" s="42">
        <v>18.5643532792147</v>
      </c>
      <c r="K11026" s="42">
        <v>279.39931615259798</v>
      </c>
      <c r="N11026" s="43"/>
    </row>
    <row r="11027" spans="1:14" x14ac:dyDescent="0.3">
      <c r="A11027" s="10" t="s">
        <v>9</v>
      </c>
      <c r="B11027" s="10" t="s">
        <v>324</v>
      </c>
      <c r="C11027" s="10" t="s">
        <v>4743</v>
      </c>
      <c r="D11027" s="10" t="s">
        <v>4744</v>
      </c>
      <c r="E11027" s="11" t="s">
        <v>7225</v>
      </c>
      <c r="F11027" s="10" t="s">
        <v>416</v>
      </c>
      <c r="G11027" s="11" t="s">
        <v>417</v>
      </c>
      <c r="H11027" s="42">
        <v>0</v>
      </c>
      <c r="I11027" s="42">
        <v>0</v>
      </c>
      <c r="J11027" s="42">
        <v>0</v>
      </c>
      <c r="K11027" s="42">
        <v>0</v>
      </c>
      <c r="N11027" s="43"/>
    </row>
    <row r="11028" spans="1:14" x14ac:dyDescent="0.3">
      <c r="A11028" s="10" t="s">
        <v>9</v>
      </c>
      <c r="B11028" s="10" t="s">
        <v>324</v>
      </c>
      <c r="C11028" s="10" t="s">
        <v>4743</v>
      </c>
      <c r="D11028" s="10" t="s">
        <v>4744</v>
      </c>
      <c r="E11028" s="11" t="s">
        <v>7225</v>
      </c>
      <c r="F11028" s="10" t="s">
        <v>4746</v>
      </c>
      <c r="G11028" s="11" t="s">
        <v>4747</v>
      </c>
      <c r="H11028" s="42">
        <v>0</v>
      </c>
      <c r="I11028" s="42">
        <v>0</v>
      </c>
      <c r="J11028" s="42">
        <v>0</v>
      </c>
      <c r="K11028" s="42">
        <v>0</v>
      </c>
      <c r="N11028" s="43"/>
    </row>
    <row r="11029" spans="1:14" x14ac:dyDescent="0.3">
      <c r="A11029" s="10" t="s">
        <v>9</v>
      </c>
      <c r="B11029" s="10" t="s">
        <v>324</v>
      </c>
      <c r="C11029" s="10" t="s">
        <v>4743</v>
      </c>
      <c r="D11029" s="10" t="s">
        <v>4744</v>
      </c>
      <c r="E11029" s="11" t="s">
        <v>7225</v>
      </c>
      <c r="F11029" s="10" t="s">
        <v>4748</v>
      </c>
      <c r="G11029" s="11" t="s">
        <v>4749</v>
      </c>
      <c r="H11029" s="42">
        <v>4614.6342000000004</v>
      </c>
      <c r="I11029" s="42">
        <v>9.2891983950066894</v>
      </c>
      <c r="J11029" s="42">
        <v>0</v>
      </c>
      <c r="K11029" s="42">
        <v>9.2891983950066894</v>
      </c>
      <c r="N11029" s="43"/>
    </row>
    <row r="11030" spans="1:14" x14ac:dyDescent="0.3">
      <c r="A11030" s="10" t="s">
        <v>9</v>
      </c>
      <c r="B11030" s="10" t="s">
        <v>324</v>
      </c>
      <c r="C11030" s="10" t="s">
        <v>4743</v>
      </c>
      <c r="D11030" s="10" t="s">
        <v>4744</v>
      </c>
      <c r="E11030" s="11" t="s">
        <v>7225</v>
      </c>
      <c r="F11030" s="10" t="s">
        <v>4760</v>
      </c>
      <c r="G11030" s="11" t="s">
        <v>4761</v>
      </c>
      <c r="H11030" s="42">
        <v>32826.83</v>
      </c>
      <c r="I11030" s="42">
        <v>66.079979491752098</v>
      </c>
      <c r="J11030" s="42">
        <v>0</v>
      </c>
      <c r="K11030" s="42">
        <v>66.079979491752098</v>
      </c>
      <c r="N11030" s="43"/>
    </row>
    <row r="11031" spans="1:14" x14ac:dyDescent="0.3">
      <c r="A11031" s="10" t="s">
        <v>9</v>
      </c>
      <c r="B11031" s="10" t="s">
        <v>324</v>
      </c>
      <c r="C11031" s="10" t="s">
        <v>4743</v>
      </c>
      <c r="D11031" s="10" t="s">
        <v>4750</v>
      </c>
      <c r="E11031" s="11" t="s">
        <v>4919</v>
      </c>
      <c r="F11031" s="10" t="s">
        <v>416</v>
      </c>
      <c r="G11031" s="11" t="s">
        <v>417</v>
      </c>
      <c r="H11031" s="42">
        <v>0</v>
      </c>
      <c r="I11031" s="42">
        <v>0</v>
      </c>
      <c r="J11031" s="42">
        <v>0</v>
      </c>
      <c r="K11031" s="42">
        <v>0</v>
      </c>
      <c r="N11031" s="43"/>
    </row>
    <row r="11032" spans="1:14" x14ac:dyDescent="0.3">
      <c r="A11032" s="10" t="s">
        <v>9</v>
      </c>
      <c r="B11032" s="10" t="s">
        <v>324</v>
      </c>
      <c r="C11032" s="10" t="s">
        <v>4743</v>
      </c>
      <c r="D11032" s="10" t="s">
        <v>4750</v>
      </c>
      <c r="E11032" s="11" t="s">
        <v>4919</v>
      </c>
      <c r="F11032" s="10" t="s">
        <v>4746</v>
      </c>
      <c r="G11032" s="11" t="s">
        <v>4747</v>
      </c>
      <c r="H11032" s="42">
        <v>0</v>
      </c>
      <c r="I11032" s="42">
        <v>0</v>
      </c>
      <c r="J11032" s="42">
        <v>0</v>
      </c>
      <c r="K11032" s="42">
        <v>0</v>
      </c>
      <c r="N11032" s="43"/>
    </row>
    <row r="11033" spans="1:14" x14ac:dyDescent="0.3">
      <c r="A11033" s="10" t="s">
        <v>9</v>
      </c>
      <c r="B11033" s="10" t="s">
        <v>324</v>
      </c>
      <c r="C11033" s="10" t="s">
        <v>4743</v>
      </c>
      <c r="D11033" s="10" t="s">
        <v>4750</v>
      </c>
      <c r="E11033" s="11" t="s">
        <v>4919</v>
      </c>
      <c r="F11033" s="10" t="s">
        <v>4838</v>
      </c>
      <c r="G11033" s="11" t="s">
        <v>4839</v>
      </c>
      <c r="H11033" s="42">
        <v>216598.12030000001</v>
      </c>
      <c r="I11033" s="42">
        <v>708.59504896077499</v>
      </c>
      <c r="J11033" s="42">
        <v>0</v>
      </c>
      <c r="K11033" s="42">
        <v>708.59504896077499</v>
      </c>
      <c r="N11033" s="43"/>
    </row>
    <row r="11034" spans="1:14" x14ac:dyDescent="0.3">
      <c r="A11034" s="10" t="s">
        <v>9</v>
      </c>
      <c r="B11034" s="10" t="s">
        <v>324</v>
      </c>
      <c r="C11034" s="10" t="s">
        <v>4743</v>
      </c>
      <c r="D11034" s="10" t="s">
        <v>4750</v>
      </c>
      <c r="E11034" s="11" t="s">
        <v>4919</v>
      </c>
      <c r="F11034" s="10" t="s">
        <v>4840</v>
      </c>
      <c r="G11034" s="11" t="s">
        <v>4841</v>
      </c>
      <c r="H11034" s="42">
        <v>94526.087299999999</v>
      </c>
      <c r="I11034" s="42">
        <v>309.239606373779</v>
      </c>
      <c r="J11034" s="42">
        <v>0</v>
      </c>
      <c r="K11034" s="42">
        <v>309.239606373779</v>
      </c>
      <c r="N11034" s="43"/>
    </row>
    <row r="11035" spans="1:14" x14ac:dyDescent="0.3">
      <c r="A11035" s="10" t="s">
        <v>9</v>
      </c>
      <c r="B11035" s="10" t="s">
        <v>324</v>
      </c>
      <c r="C11035" s="10" t="s">
        <v>4743</v>
      </c>
      <c r="D11035" s="10" t="s">
        <v>4752</v>
      </c>
      <c r="E11035" s="11" t="s">
        <v>4826</v>
      </c>
      <c r="F11035" s="10" t="s">
        <v>13</v>
      </c>
      <c r="G11035" s="11" t="s">
        <v>415</v>
      </c>
      <c r="H11035" s="42">
        <v>0</v>
      </c>
      <c r="I11035" s="42">
        <v>0</v>
      </c>
      <c r="J11035" s="42">
        <v>0</v>
      </c>
      <c r="K11035" s="42">
        <v>0</v>
      </c>
      <c r="N11035" s="43"/>
    </row>
    <row r="11036" spans="1:14" x14ac:dyDescent="0.3">
      <c r="A11036" s="10" t="s">
        <v>9</v>
      </c>
      <c r="B11036" s="10" t="s">
        <v>324</v>
      </c>
      <c r="C11036" s="10" t="s">
        <v>4743</v>
      </c>
      <c r="D11036" s="10" t="s">
        <v>4752</v>
      </c>
      <c r="E11036" s="11" t="s">
        <v>4826</v>
      </c>
      <c r="F11036" s="10" t="s">
        <v>416</v>
      </c>
      <c r="G11036" s="11" t="s">
        <v>417</v>
      </c>
      <c r="H11036" s="42">
        <v>1492.1832999999999</v>
      </c>
      <c r="I11036" s="42">
        <v>4.3167745444656003</v>
      </c>
      <c r="J11036" s="42">
        <v>0</v>
      </c>
      <c r="K11036" s="42">
        <v>4.3167745444656003</v>
      </c>
      <c r="N11036" s="43"/>
    </row>
    <row r="11037" spans="1:14" x14ac:dyDescent="0.3">
      <c r="A11037" s="10" t="s">
        <v>9</v>
      </c>
      <c r="B11037" s="10" t="s">
        <v>324</v>
      </c>
      <c r="C11037" s="10" t="s">
        <v>4743</v>
      </c>
      <c r="D11037" s="10" t="s">
        <v>4752</v>
      </c>
      <c r="E11037" s="11" t="s">
        <v>4826</v>
      </c>
      <c r="F11037" s="10" t="s">
        <v>4746</v>
      </c>
      <c r="G11037" s="11" t="s">
        <v>4747</v>
      </c>
      <c r="H11037" s="42">
        <v>1492.1832999999999</v>
      </c>
      <c r="I11037" s="42">
        <v>4.3167745444656003</v>
      </c>
      <c r="J11037" s="42">
        <v>0</v>
      </c>
      <c r="K11037" s="42">
        <v>4.3167745444656003</v>
      </c>
      <c r="N11037" s="43"/>
    </row>
    <row r="11038" spans="1:14" x14ac:dyDescent="0.3">
      <c r="A11038" s="10" t="s">
        <v>9</v>
      </c>
      <c r="B11038" s="10" t="s">
        <v>324</v>
      </c>
      <c r="C11038" s="10" t="s">
        <v>4743</v>
      </c>
      <c r="D11038" s="10" t="s">
        <v>4752</v>
      </c>
      <c r="E11038" s="11" t="s">
        <v>4826</v>
      </c>
      <c r="F11038" s="10" t="s">
        <v>4748</v>
      </c>
      <c r="G11038" s="11" t="s">
        <v>4749</v>
      </c>
      <c r="H11038" s="42">
        <v>9308.3814999999995</v>
      </c>
      <c r="I11038" s="42">
        <v>26.9284507297616</v>
      </c>
      <c r="J11038" s="42">
        <v>0</v>
      </c>
      <c r="K11038" s="42">
        <v>26.9284507297616</v>
      </c>
      <c r="N11038" s="43"/>
    </row>
    <row r="11039" spans="1:14" x14ac:dyDescent="0.3">
      <c r="A11039" s="10" t="s">
        <v>9</v>
      </c>
      <c r="B11039" s="10" t="s">
        <v>324</v>
      </c>
      <c r="C11039" s="10" t="s">
        <v>4743</v>
      </c>
      <c r="D11039" s="10" t="s">
        <v>4756</v>
      </c>
      <c r="E11039" s="11" t="s">
        <v>4757</v>
      </c>
      <c r="F11039" s="10" t="s">
        <v>13</v>
      </c>
      <c r="G11039" s="11" t="s">
        <v>415</v>
      </c>
      <c r="H11039" s="42">
        <v>0</v>
      </c>
      <c r="I11039" s="42">
        <v>0</v>
      </c>
      <c r="J11039" s="42">
        <v>0</v>
      </c>
      <c r="K11039" s="42">
        <v>0</v>
      </c>
      <c r="N11039" s="43"/>
    </row>
    <row r="11040" spans="1:14" x14ac:dyDescent="0.3">
      <c r="A11040" s="10" t="s">
        <v>9</v>
      </c>
      <c r="B11040" s="10" t="s">
        <v>324</v>
      </c>
      <c r="C11040" s="10" t="s">
        <v>4743</v>
      </c>
      <c r="D11040" s="10" t="s">
        <v>4756</v>
      </c>
      <c r="E11040" s="11" t="s">
        <v>4757</v>
      </c>
      <c r="F11040" s="10" t="s">
        <v>416</v>
      </c>
      <c r="G11040" s="11" t="s">
        <v>417</v>
      </c>
      <c r="H11040" s="42">
        <v>21605.800299999999</v>
      </c>
      <c r="I11040" s="42">
        <v>74.222329009978395</v>
      </c>
      <c r="J11040" s="42">
        <v>0</v>
      </c>
      <c r="K11040" s="42">
        <v>74.222329009978395</v>
      </c>
      <c r="N11040" s="43"/>
    </row>
    <row r="11041" spans="1:14" x14ac:dyDescent="0.3">
      <c r="A11041" s="10" t="s">
        <v>9</v>
      </c>
      <c r="B11041" s="10" t="s">
        <v>324</v>
      </c>
      <c r="C11041" s="10" t="s">
        <v>4743</v>
      </c>
      <c r="D11041" s="10" t="s">
        <v>4756</v>
      </c>
      <c r="E11041" s="11" t="s">
        <v>4757</v>
      </c>
      <c r="F11041" s="10" t="s">
        <v>4746</v>
      </c>
      <c r="G11041" s="11" t="s">
        <v>4747</v>
      </c>
      <c r="H11041" s="42">
        <v>0</v>
      </c>
      <c r="I11041" s="42">
        <v>0</v>
      </c>
      <c r="J11041" s="42">
        <v>0</v>
      </c>
      <c r="K11041" s="42">
        <v>0</v>
      </c>
      <c r="N11041" s="43"/>
    </row>
    <row r="11042" spans="1:14" x14ac:dyDescent="0.3">
      <c r="A11042" s="10" t="s">
        <v>9</v>
      </c>
      <c r="B11042" s="10" t="s">
        <v>324</v>
      </c>
      <c r="C11042" s="10" t="s">
        <v>4743</v>
      </c>
      <c r="D11042" s="10" t="s">
        <v>4756</v>
      </c>
      <c r="E11042" s="11" t="s">
        <v>4757</v>
      </c>
      <c r="F11042" s="10" t="s">
        <v>4748</v>
      </c>
      <c r="G11042" s="11" t="s">
        <v>4749</v>
      </c>
      <c r="H11042" s="42">
        <v>14059.0597</v>
      </c>
      <c r="I11042" s="42">
        <v>31.330892969735199</v>
      </c>
      <c r="J11042" s="42">
        <v>0</v>
      </c>
      <c r="K11042" s="42">
        <v>31.330892969735199</v>
      </c>
      <c r="N11042" s="43"/>
    </row>
    <row r="11043" spans="1:14" x14ac:dyDescent="0.3">
      <c r="A11043" s="10" t="s">
        <v>9</v>
      </c>
      <c r="B11043" s="10" t="s">
        <v>324</v>
      </c>
      <c r="C11043" s="10" t="s">
        <v>4743</v>
      </c>
      <c r="D11043" s="10" t="s">
        <v>4756</v>
      </c>
      <c r="E11043" s="11" t="s">
        <v>4757</v>
      </c>
      <c r="F11043" s="10" t="s">
        <v>4817</v>
      </c>
      <c r="G11043" s="11" t="s">
        <v>4818</v>
      </c>
      <c r="H11043" s="42">
        <v>59279.952799999999</v>
      </c>
      <c r="I11043" s="42">
        <v>132.10654870744</v>
      </c>
      <c r="J11043" s="42">
        <v>0</v>
      </c>
      <c r="K11043" s="42">
        <v>132.10654870744</v>
      </c>
      <c r="N11043" s="43"/>
    </row>
    <row r="11044" spans="1:14" x14ac:dyDescent="0.3">
      <c r="A11044" s="10" t="s">
        <v>9</v>
      </c>
      <c r="B11044" s="10" t="s">
        <v>324</v>
      </c>
      <c r="C11044" s="10" t="s">
        <v>4743</v>
      </c>
      <c r="D11044" s="10" t="s">
        <v>4756</v>
      </c>
      <c r="E11044" s="11" t="s">
        <v>4757</v>
      </c>
      <c r="F11044" s="10" t="s">
        <v>4760</v>
      </c>
      <c r="G11044" s="11" t="s">
        <v>4761</v>
      </c>
      <c r="H11044" s="42">
        <v>19276.855100000001</v>
      </c>
      <c r="I11044" s="42">
        <v>42.9588532471627</v>
      </c>
      <c r="J11044" s="42">
        <v>0</v>
      </c>
      <c r="K11044" s="42">
        <v>42.9588532471627</v>
      </c>
      <c r="N11044" s="43"/>
    </row>
    <row r="11045" spans="1:14" x14ac:dyDescent="0.3">
      <c r="A11045" s="10" t="s">
        <v>9</v>
      </c>
      <c r="B11045" s="10" t="s">
        <v>324</v>
      </c>
      <c r="C11045" s="10" t="s">
        <v>4743</v>
      </c>
      <c r="D11045" s="10" t="s">
        <v>4758</v>
      </c>
      <c r="E11045" s="11" t="s">
        <v>5929</v>
      </c>
      <c r="F11045" s="10" t="s">
        <v>13</v>
      </c>
      <c r="G11045" s="11" t="s">
        <v>415</v>
      </c>
      <c r="H11045" s="42">
        <v>0</v>
      </c>
      <c r="I11045" s="42">
        <v>0</v>
      </c>
      <c r="J11045" s="42">
        <v>0</v>
      </c>
      <c r="K11045" s="42">
        <v>0</v>
      </c>
      <c r="N11045" s="43"/>
    </row>
    <row r="11046" spans="1:14" x14ac:dyDescent="0.3">
      <c r="A11046" s="10" t="s">
        <v>9</v>
      </c>
      <c r="B11046" s="10" t="s">
        <v>324</v>
      </c>
      <c r="C11046" s="10" t="s">
        <v>4743</v>
      </c>
      <c r="D11046" s="10" t="s">
        <v>4758</v>
      </c>
      <c r="E11046" s="11" t="s">
        <v>5929</v>
      </c>
      <c r="F11046" s="10" t="s">
        <v>416</v>
      </c>
      <c r="G11046" s="11" t="s">
        <v>417</v>
      </c>
      <c r="H11046" s="42">
        <v>0</v>
      </c>
      <c r="I11046" s="42">
        <v>0</v>
      </c>
      <c r="J11046" s="42">
        <v>0</v>
      </c>
      <c r="K11046" s="42">
        <v>0</v>
      </c>
      <c r="N11046" s="43"/>
    </row>
    <row r="11047" spans="1:14" x14ac:dyDescent="0.3">
      <c r="A11047" s="10" t="s">
        <v>9</v>
      </c>
      <c r="B11047" s="10" t="s">
        <v>324</v>
      </c>
      <c r="C11047" s="10" t="s">
        <v>4743</v>
      </c>
      <c r="D11047" s="10" t="s">
        <v>4758</v>
      </c>
      <c r="E11047" s="11" t="s">
        <v>5929</v>
      </c>
      <c r="F11047" s="10" t="s">
        <v>4746</v>
      </c>
      <c r="G11047" s="11" t="s">
        <v>4747</v>
      </c>
      <c r="H11047" s="42">
        <v>38816.438399999999</v>
      </c>
      <c r="I11047" s="42">
        <v>128.645173727003</v>
      </c>
      <c r="J11047" s="42">
        <v>0</v>
      </c>
      <c r="K11047" s="42">
        <v>128.645173727003</v>
      </c>
      <c r="N11047" s="43"/>
    </row>
    <row r="11048" spans="1:14" x14ac:dyDescent="0.3">
      <c r="A11048" s="10" t="s">
        <v>9</v>
      </c>
      <c r="B11048" s="10" t="s">
        <v>324</v>
      </c>
      <c r="C11048" s="10" t="s">
        <v>4743</v>
      </c>
      <c r="D11048" s="10" t="s">
        <v>4762</v>
      </c>
      <c r="E11048" s="11" t="s">
        <v>5045</v>
      </c>
      <c r="F11048" s="10" t="s">
        <v>13</v>
      </c>
      <c r="G11048" s="11" t="s">
        <v>415</v>
      </c>
      <c r="H11048" s="42">
        <v>0</v>
      </c>
      <c r="I11048" s="42">
        <v>0</v>
      </c>
      <c r="J11048" s="42">
        <v>0</v>
      </c>
      <c r="K11048" s="42">
        <v>0</v>
      </c>
      <c r="N11048" s="43"/>
    </row>
    <row r="11049" spans="1:14" x14ac:dyDescent="0.3">
      <c r="A11049" s="10" t="s">
        <v>9</v>
      </c>
      <c r="B11049" s="10" t="s">
        <v>324</v>
      </c>
      <c r="C11049" s="10" t="s">
        <v>4743</v>
      </c>
      <c r="D11049" s="10" t="s">
        <v>4762</v>
      </c>
      <c r="E11049" s="11" t="s">
        <v>5045</v>
      </c>
      <c r="F11049" s="10" t="s">
        <v>416</v>
      </c>
      <c r="G11049" s="11" t="s">
        <v>417</v>
      </c>
      <c r="H11049" s="42">
        <v>6120.2825999999995</v>
      </c>
      <c r="I11049" s="42">
        <v>29.440804381098602</v>
      </c>
      <c r="J11049" s="42">
        <v>0</v>
      </c>
      <c r="K11049" s="42">
        <v>29.440804381098602</v>
      </c>
      <c r="N11049" s="43"/>
    </row>
    <row r="11050" spans="1:14" x14ac:dyDescent="0.3">
      <c r="A11050" s="10" t="s">
        <v>9</v>
      </c>
      <c r="B11050" s="10" t="s">
        <v>324</v>
      </c>
      <c r="C11050" s="10" t="s">
        <v>4743</v>
      </c>
      <c r="D11050" s="10" t="s">
        <v>4762</v>
      </c>
      <c r="E11050" s="11" t="s">
        <v>5045</v>
      </c>
      <c r="F11050" s="10" t="s">
        <v>4746</v>
      </c>
      <c r="G11050" s="11" t="s">
        <v>4747</v>
      </c>
      <c r="H11050" s="42">
        <v>0</v>
      </c>
      <c r="I11050" s="42">
        <v>0</v>
      </c>
      <c r="J11050" s="42">
        <v>0</v>
      </c>
      <c r="K11050" s="42">
        <v>0</v>
      </c>
      <c r="N11050" s="43"/>
    </row>
    <row r="11051" spans="1:14" x14ac:dyDescent="0.3">
      <c r="A11051" s="10" t="s">
        <v>9</v>
      </c>
      <c r="B11051" s="10" t="s">
        <v>324</v>
      </c>
      <c r="C11051" s="10" t="s">
        <v>4743</v>
      </c>
      <c r="D11051" s="10" t="s">
        <v>4762</v>
      </c>
      <c r="E11051" s="11" t="s">
        <v>5045</v>
      </c>
      <c r="F11051" s="10" t="s">
        <v>4748</v>
      </c>
      <c r="G11051" s="11" t="s">
        <v>4749</v>
      </c>
      <c r="H11051" s="42">
        <v>17067.875800000002</v>
      </c>
      <c r="I11051" s="42">
        <v>78.742983559805396</v>
      </c>
      <c r="J11051" s="42">
        <v>0</v>
      </c>
      <c r="K11051" s="42">
        <v>78.742983559805396</v>
      </c>
      <c r="N11051" s="43"/>
    </row>
    <row r="11052" spans="1:14" x14ac:dyDescent="0.3">
      <c r="A11052" s="10" t="s">
        <v>9</v>
      </c>
      <c r="B11052" s="10" t="s">
        <v>324</v>
      </c>
      <c r="C11052" s="10" t="s">
        <v>4743</v>
      </c>
      <c r="D11052" s="10" t="s">
        <v>4762</v>
      </c>
      <c r="E11052" s="11" t="s">
        <v>5045</v>
      </c>
      <c r="F11052" s="10" t="s">
        <v>4833</v>
      </c>
      <c r="G11052" s="11" t="s">
        <v>4834</v>
      </c>
      <c r="H11052" s="42">
        <v>52076.867700000003</v>
      </c>
      <c r="I11052" s="42">
        <v>240.25766146619699</v>
      </c>
      <c r="J11052" s="42">
        <v>0</v>
      </c>
      <c r="K11052" s="42">
        <v>240.25766146619699</v>
      </c>
      <c r="N11052" s="43"/>
    </row>
    <row r="11053" spans="1:14" x14ac:dyDescent="0.3">
      <c r="A11053" s="10" t="s">
        <v>9</v>
      </c>
      <c r="B11053" s="10" t="s">
        <v>324</v>
      </c>
      <c r="C11053" s="10" t="s">
        <v>4743</v>
      </c>
      <c r="D11053" s="10" t="s">
        <v>4762</v>
      </c>
      <c r="E11053" s="11" t="s">
        <v>5045</v>
      </c>
      <c r="F11053" s="10" t="s">
        <v>4760</v>
      </c>
      <c r="G11053" s="11" t="s">
        <v>4761</v>
      </c>
      <c r="H11053" s="42">
        <v>9367.4853000000003</v>
      </c>
      <c r="I11053" s="42">
        <v>43.217079349102498</v>
      </c>
      <c r="J11053" s="42">
        <v>0</v>
      </c>
      <c r="K11053" s="42">
        <v>43.217079349102498</v>
      </c>
      <c r="N11053" s="43"/>
    </row>
    <row r="11054" spans="1:14" x14ac:dyDescent="0.3">
      <c r="A11054" s="10" t="s">
        <v>9</v>
      </c>
      <c r="B11054" s="10" t="s">
        <v>324</v>
      </c>
      <c r="C11054" s="10" t="s">
        <v>4743</v>
      </c>
      <c r="D11054" s="10" t="s">
        <v>4766</v>
      </c>
      <c r="E11054" s="11" t="s">
        <v>7357</v>
      </c>
      <c r="F11054" s="10" t="s">
        <v>416</v>
      </c>
      <c r="G11054" s="11" t="s">
        <v>417</v>
      </c>
      <c r="H11054" s="42">
        <v>6919.9153999999999</v>
      </c>
      <c r="I11054" s="42">
        <v>9.39537996084713</v>
      </c>
      <c r="J11054" s="42">
        <v>0</v>
      </c>
      <c r="K11054" s="42">
        <v>9.39537996084713</v>
      </c>
      <c r="N11054" s="43"/>
    </row>
    <row r="11055" spans="1:14" x14ac:dyDescent="0.3">
      <c r="A11055" s="10" t="s">
        <v>9</v>
      </c>
      <c r="B11055" s="10" t="s">
        <v>324</v>
      </c>
      <c r="C11055" s="10" t="s">
        <v>4743</v>
      </c>
      <c r="D11055" s="10" t="s">
        <v>4766</v>
      </c>
      <c r="E11055" s="11" t="s">
        <v>7357</v>
      </c>
      <c r="F11055" s="10" t="s">
        <v>4746</v>
      </c>
      <c r="G11055" s="11" t="s">
        <v>4747</v>
      </c>
      <c r="H11055" s="42">
        <v>0</v>
      </c>
      <c r="I11055" s="42">
        <v>0</v>
      </c>
      <c r="J11055" s="42">
        <v>0</v>
      </c>
      <c r="K11055" s="42">
        <v>0</v>
      </c>
      <c r="N11055" s="43"/>
    </row>
    <row r="11056" spans="1:14" x14ac:dyDescent="0.3">
      <c r="A11056" s="10" t="s">
        <v>9</v>
      </c>
      <c r="B11056" s="10" t="s">
        <v>324</v>
      </c>
      <c r="C11056" s="10" t="s">
        <v>4743</v>
      </c>
      <c r="D11056" s="10" t="s">
        <v>4766</v>
      </c>
      <c r="E11056" s="11" t="s">
        <v>7357</v>
      </c>
      <c r="F11056" s="10" t="s">
        <v>4748</v>
      </c>
      <c r="G11056" s="11" t="s">
        <v>4749</v>
      </c>
      <c r="H11056" s="42">
        <v>12565.1095</v>
      </c>
      <c r="I11056" s="42">
        <v>17.060032034169801</v>
      </c>
      <c r="J11056" s="42">
        <v>0</v>
      </c>
      <c r="K11056" s="42">
        <v>17.060032034169801</v>
      </c>
      <c r="N11056" s="43"/>
    </row>
    <row r="11057" spans="1:14" x14ac:dyDescent="0.3">
      <c r="A11057" s="10" t="s">
        <v>9</v>
      </c>
      <c r="B11057" s="10" t="s">
        <v>324</v>
      </c>
      <c r="C11057" s="10" t="s">
        <v>4743</v>
      </c>
      <c r="D11057" s="10" t="s">
        <v>4766</v>
      </c>
      <c r="E11057" s="11" t="s">
        <v>7357</v>
      </c>
      <c r="F11057" s="10" t="s">
        <v>4760</v>
      </c>
      <c r="G11057" s="11" t="s">
        <v>4761</v>
      </c>
      <c r="H11057" s="42">
        <v>15114.552</v>
      </c>
      <c r="I11057" s="42">
        <v>20.521487809218701</v>
      </c>
      <c r="J11057" s="42">
        <v>0</v>
      </c>
      <c r="K11057" s="42">
        <v>20.521487809218701</v>
      </c>
      <c r="N11057" s="43"/>
    </row>
    <row r="11058" spans="1:14" x14ac:dyDescent="0.3">
      <c r="A11058" s="10" t="s">
        <v>9</v>
      </c>
      <c r="B11058" s="10" t="s">
        <v>324</v>
      </c>
      <c r="C11058" s="10" t="s">
        <v>4743</v>
      </c>
      <c r="D11058" s="10" t="s">
        <v>4768</v>
      </c>
      <c r="E11058" s="11" t="s">
        <v>4922</v>
      </c>
      <c r="F11058" s="10" t="s">
        <v>13</v>
      </c>
      <c r="G11058" s="11" t="s">
        <v>415</v>
      </c>
      <c r="H11058" s="42">
        <v>0</v>
      </c>
      <c r="I11058" s="42">
        <v>0</v>
      </c>
      <c r="J11058" s="42">
        <v>0</v>
      </c>
      <c r="K11058" s="42">
        <v>0</v>
      </c>
      <c r="N11058" s="43"/>
    </row>
    <row r="11059" spans="1:14" x14ac:dyDescent="0.3">
      <c r="A11059" s="10" t="s">
        <v>9</v>
      </c>
      <c r="B11059" s="10" t="s">
        <v>324</v>
      </c>
      <c r="C11059" s="10" t="s">
        <v>4743</v>
      </c>
      <c r="D11059" s="10" t="s">
        <v>4768</v>
      </c>
      <c r="E11059" s="11" t="s">
        <v>4922</v>
      </c>
      <c r="F11059" s="10" t="s">
        <v>416</v>
      </c>
      <c r="G11059" s="11" t="s">
        <v>417</v>
      </c>
      <c r="H11059" s="42">
        <v>11010.9583</v>
      </c>
      <c r="I11059" s="42">
        <v>37.366157611394698</v>
      </c>
      <c r="J11059" s="42">
        <v>41.573616300286702</v>
      </c>
      <c r="K11059" s="42">
        <v>78.939773911681499</v>
      </c>
      <c r="N11059" s="43"/>
    </row>
    <row r="11060" spans="1:14" x14ac:dyDescent="0.3">
      <c r="A11060" s="10" t="s">
        <v>9</v>
      </c>
      <c r="B11060" s="10" t="s">
        <v>324</v>
      </c>
      <c r="C11060" s="10" t="s">
        <v>4743</v>
      </c>
      <c r="D11060" s="10" t="s">
        <v>4768</v>
      </c>
      <c r="E11060" s="11" t="s">
        <v>4922</v>
      </c>
      <c r="F11060" s="10" t="s">
        <v>4746</v>
      </c>
      <c r="G11060" s="11" t="s">
        <v>4747</v>
      </c>
      <c r="H11060" s="42">
        <v>0</v>
      </c>
      <c r="I11060" s="42">
        <v>0</v>
      </c>
      <c r="J11060" s="42">
        <v>0</v>
      </c>
      <c r="K11060" s="42">
        <v>0</v>
      </c>
      <c r="N11060" s="43"/>
    </row>
    <row r="11061" spans="1:14" x14ac:dyDescent="0.3">
      <c r="A11061" s="10" t="s">
        <v>9</v>
      </c>
      <c r="B11061" s="10" t="s">
        <v>324</v>
      </c>
      <c r="C11061" s="10" t="s">
        <v>4743</v>
      </c>
      <c r="D11061" s="10" t="s">
        <v>4768</v>
      </c>
      <c r="E11061" s="11" t="s">
        <v>4922</v>
      </c>
      <c r="F11061" s="10" t="s">
        <v>4815</v>
      </c>
      <c r="G11061" s="11" t="s">
        <v>4816</v>
      </c>
      <c r="H11061" s="42">
        <v>0</v>
      </c>
      <c r="I11061" s="42">
        <v>0</v>
      </c>
      <c r="J11061" s="42">
        <v>0</v>
      </c>
      <c r="K11061" s="42">
        <v>0</v>
      </c>
      <c r="N11061" s="43"/>
    </row>
    <row r="11062" spans="1:14" x14ac:dyDescent="0.3">
      <c r="A11062" s="10" t="s">
        <v>9</v>
      </c>
      <c r="B11062" s="10" t="s">
        <v>324</v>
      </c>
      <c r="C11062" s="10" t="s">
        <v>4743</v>
      </c>
      <c r="D11062" s="10" t="s">
        <v>4768</v>
      </c>
      <c r="E11062" s="11" t="s">
        <v>4922</v>
      </c>
      <c r="F11062" s="10" t="s">
        <v>4748</v>
      </c>
      <c r="G11062" s="11" t="s">
        <v>4749</v>
      </c>
      <c r="H11062" s="42">
        <v>3948.1473000000001</v>
      </c>
      <c r="I11062" s="42">
        <v>9.9390321015605991</v>
      </c>
      <c r="J11062" s="42">
        <v>0</v>
      </c>
      <c r="K11062" s="42">
        <v>9.9390321015605991</v>
      </c>
      <c r="N11062" s="43"/>
    </row>
    <row r="11063" spans="1:14" x14ac:dyDescent="0.3">
      <c r="A11063" s="10" t="s">
        <v>9</v>
      </c>
      <c r="B11063" s="10" t="s">
        <v>324</v>
      </c>
      <c r="C11063" s="10" t="s">
        <v>4743</v>
      </c>
      <c r="D11063" s="10" t="s">
        <v>4768</v>
      </c>
      <c r="E11063" s="11" t="s">
        <v>4922</v>
      </c>
      <c r="F11063" s="10" t="s">
        <v>4817</v>
      </c>
      <c r="G11063" s="11" t="s">
        <v>4818</v>
      </c>
      <c r="H11063" s="42">
        <v>26670.137999999999</v>
      </c>
      <c r="I11063" s="42">
        <v>67.139176032991003</v>
      </c>
      <c r="J11063" s="42">
        <v>0</v>
      </c>
      <c r="K11063" s="42">
        <v>67.139176032991003</v>
      </c>
      <c r="N11063" s="43"/>
    </row>
    <row r="11064" spans="1:14" x14ac:dyDescent="0.3">
      <c r="A11064" s="10" t="s">
        <v>9</v>
      </c>
      <c r="B11064" s="10" t="s">
        <v>324</v>
      </c>
      <c r="C11064" s="10" t="s">
        <v>4743</v>
      </c>
      <c r="D11064" s="10" t="s">
        <v>4768</v>
      </c>
      <c r="E11064" s="11" t="s">
        <v>4922</v>
      </c>
      <c r="F11064" s="10" t="s">
        <v>4760</v>
      </c>
      <c r="G11064" s="11" t="s">
        <v>4761</v>
      </c>
      <c r="H11064" s="42">
        <v>9910.6555000000008</v>
      </c>
      <c r="I11064" s="42">
        <v>24.948998948815401</v>
      </c>
      <c r="J11064" s="42">
        <v>0</v>
      </c>
      <c r="K11064" s="42">
        <v>24.948998948815401</v>
      </c>
      <c r="N11064" s="43"/>
    </row>
    <row r="11065" spans="1:14" x14ac:dyDescent="0.3">
      <c r="A11065" s="10" t="s">
        <v>9</v>
      </c>
      <c r="B11065" s="10" t="s">
        <v>324</v>
      </c>
      <c r="C11065" s="10" t="s">
        <v>4743</v>
      </c>
      <c r="D11065" s="10" t="s">
        <v>4770</v>
      </c>
      <c r="E11065" s="11" t="s">
        <v>4773</v>
      </c>
      <c r="F11065" s="10" t="s">
        <v>13</v>
      </c>
      <c r="G11065" s="11" t="s">
        <v>415</v>
      </c>
      <c r="H11065" s="42">
        <v>0</v>
      </c>
      <c r="I11065" s="42">
        <v>0</v>
      </c>
      <c r="J11065" s="42">
        <v>0</v>
      </c>
      <c r="K11065" s="42">
        <v>0</v>
      </c>
      <c r="N11065" s="43"/>
    </row>
    <row r="11066" spans="1:14" x14ac:dyDescent="0.3">
      <c r="A11066" s="10" t="s">
        <v>9</v>
      </c>
      <c r="B11066" s="10" t="s">
        <v>324</v>
      </c>
      <c r="C11066" s="10" t="s">
        <v>4743</v>
      </c>
      <c r="D11066" s="10" t="s">
        <v>4770</v>
      </c>
      <c r="E11066" s="11" t="s">
        <v>4773</v>
      </c>
      <c r="F11066" s="10" t="s">
        <v>416</v>
      </c>
      <c r="G11066" s="11" t="s">
        <v>417</v>
      </c>
      <c r="H11066" s="42">
        <v>8238.6643999999997</v>
      </c>
      <c r="I11066" s="42">
        <v>34.356645444623801</v>
      </c>
      <c r="J11066" s="42">
        <v>0.81856584093872198</v>
      </c>
      <c r="K11066" s="42">
        <v>35.175211285562497</v>
      </c>
      <c r="N11066" s="43"/>
    </row>
    <row r="11067" spans="1:14" x14ac:dyDescent="0.3">
      <c r="A11067" s="10" t="s">
        <v>9</v>
      </c>
      <c r="B11067" s="10" t="s">
        <v>324</v>
      </c>
      <c r="C11067" s="10" t="s">
        <v>4743</v>
      </c>
      <c r="D11067" s="10" t="s">
        <v>4770</v>
      </c>
      <c r="E11067" s="11" t="s">
        <v>4773</v>
      </c>
      <c r="F11067" s="10" t="s">
        <v>4746</v>
      </c>
      <c r="G11067" s="11" t="s">
        <v>4747</v>
      </c>
      <c r="H11067" s="42">
        <v>2975.0733</v>
      </c>
      <c r="I11067" s="42">
        <v>12.4065664105586</v>
      </c>
      <c r="J11067" s="42">
        <v>0.295593220338983</v>
      </c>
      <c r="K11067" s="42">
        <v>12.702159630897601</v>
      </c>
      <c r="N11067" s="43"/>
    </row>
    <row r="11068" spans="1:14" x14ac:dyDescent="0.3">
      <c r="A11068" s="10" t="s">
        <v>9</v>
      </c>
      <c r="B11068" s="10" t="s">
        <v>324</v>
      </c>
      <c r="C11068" s="10" t="s">
        <v>4743</v>
      </c>
      <c r="D11068" s="10" t="s">
        <v>4770</v>
      </c>
      <c r="E11068" s="11" t="s">
        <v>4773</v>
      </c>
      <c r="F11068" s="10" t="s">
        <v>4748</v>
      </c>
      <c r="G11068" s="11" t="s">
        <v>4749</v>
      </c>
      <c r="H11068" s="42">
        <v>6818.9268000000002</v>
      </c>
      <c r="I11068" s="42">
        <v>20.753178099943302</v>
      </c>
      <c r="J11068" s="42">
        <v>0</v>
      </c>
      <c r="K11068" s="42">
        <v>20.753178099943302</v>
      </c>
      <c r="N11068" s="43"/>
    </row>
    <row r="11069" spans="1:14" x14ac:dyDescent="0.3">
      <c r="A11069" s="10" t="s">
        <v>9</v>
      </c>
      <c r="B11069" s="10" t="s">
        <v>324</v>
      </c>
      <c r="C11069" s="10" t="s">
        <v>4743</v>
      </c>
      <c r="D11069" s="10" t="s">
        <v>4770</v>
      </c>
      <c r="E11069" s="11" t="s">
        <v>4773</v>
      </c>
      <c r="F11069" s="10" t="s">
        <v>4817</v>
      </c>
      <c r="G11069" s="11" t="s">
        <v>4818</v>
      </c>
      <c r="H11069" s="42">
        <v>31041.3832</v>
      </c>
      <c r="I11069" s="42">
        <v>94.473422693771795</v>
      </c>
      <c r="J11069" s="42">
        <v>0</v>
      </c>
      <c r="K11069" s="42">
        <v>94.473422693771795</v>
      </c>
      <c r="N11069" s="43"/>
    </row>
    <row r="11070" spans="1:14" x14ac:dyDescent="0.3">
      <c r="A11070" s="10" t="s">
        <v>9</v>
      </c>
      <c r="B11070" s="10" t="s">
        <v>324</v>
      </c>
      <c r="C11070" s="10" t="s">
        <v>4743</v>
      </c>
      <c r="D11070" s="10" t="s">
        <v>4770</v>
      </c>
      <c r="E11070" s="11" t="s">
        <v>4773</v>
      </c>
      <c r="F11070" s="10" t="s">
        <v>4760</v>
      </c>
      <c r="G11070" s="11" t="s">
        <v>4761</v>
      </c>
      <c r="H11070" s="42">
        <v>12111.2282</v>
      </c>
      <c r="I11070" s="42">
        <v>36.860122296914199</v>
      </c>
      <c r="J11070" s="42">
        <v>0</v>
      </c>
      <c r="K11070" s="42">
        <v>36.860122296914199</v>
      </c>
      <c r="N11070" s="43"/>
    </row>
    <row r="11071" spans="1:14" x14ac:dyDescent="0.3">
      <c r="A11071" s="10" t="s">
        <v>9</v>
      </c>
      <c r="B11071" s="10" t="s">
        <v>324</v>
      </c>
      <c r="C11071" s="10" t="s">
        <v>4779</v>
      </c>
      <c r="D11071" s="10" t="s">
        <v>7358</v>
      </c>
      <c r="E11071" s="11" t="s">
        <v>7359</v>
      </c>
      <c r="F11071" s="10" t="s">
        <v>13</v>
      </c>
      <c r="G11071" s="11" t="s">
        <v>415</v>
      </c>
      <c r="H11071" s="42">
        <v>0</v>
      </c>
      <c r="I11071" s="42">
        <v>0</v>
      </c>
      <c r="J11071" s="42">
        <v>0</v>
      </c>
      <c r="K11071" s="42">
        <v>0</v>
      </c>
      <c r="N11071" s="43"/>
    </row>
    <row r="11072" spans="1:14" x14ac:dyDescent="0.3">
      <c r="A11072" s="10" t="s">
        <v>9</v>
      </c>
      <c r="B11072" s="10" t="s">
        <v>324</v>
      </c>
      <c r="C11072" s="10" t="s">
        <v>4779</v>
      </c>
      <c r="D11072" s="10" t="s">
        <v>7358</v>
      </c>
      <c r="E11072" s="11" t="s">
        <v>7359</v>
      </c>
      <c r="F11072" s="10" t="s">
        <v>416</v>
      </c>
      <c r="G11072" s="11" t="s">
        <v>417</v>
      </c>
      <c r="H11072" s="42">
        <v>1017607.7587</v>
      </c>
      <c r="I11072" s="42">
        <v>4206.9965838593698</v>
      </c>
      <c r="J11072" s="42">
        <v>0</v>
      </c>
      <c r="K11072" s="42">
        <v>4206.9965838593698</v>
      </c>
      <c r="N11072" s="43"/>
    </row>
    <row r="11073" spans="1:14" x14ac:dyDescent="0.3">
      <c r="A11073" s="10" t="s">
        <v>9</v>
      </c>
      <c r="B11073" s="10" t="s">
        <v>324</v>
      </c>
      <c r="C11073" s="10" t="s">
        <v>4779</v>
      </c>
      <c r="D11073" s="10" t="s">
        <v>7358</v>
      </c>
      <c r="E11073" s="11" t="s">
        <v>7359</v>
      </c>
      <c r="F11073" s="10" t="s">
        <v>4784</v>
      </c>
      <c r="G11073" s="11" t="s">
        <v>4785</v>
      </c>
      <c r="H11073" s="42">
        <v>0</v>
      </c>
      <c r="I11073" s="42">
        <v>0</v>
      </c>
      <c r="J11073" s="42">
        <v>0</v>
      </c>
      <c r="K11073" s="42">
        <v>0</v>
      </c>
      <c r="N11073" s="43"/>
    </row>
    <row r="11074" spans="1:14" x14ac:dyDescent="0.3">
      <c r="A11074" s="10" t="s">
        <v>9</v>
      </c>
      <c r="B11074" s="10" t="s">
        <v>324</v>
      </c>
      <c r="C11074" s="10" t="s">
        <v>4779</v>
      </c>
      <c r="D11074" s="10" t="s">
        <v>7358</v>
      </c>
      <c r="E11074" s="11" t="s">
        <v>7359</v>
      </c>
      <c r="F11074" s="10" t="s">
        <v>4731</v>
      </c>
      <c r="G11074" s="11" t="s">
        <v>4732</v>
      </c>
      <c r="H11074" s="42">
        <v>0</v>
      </c>
      <c r="I11074" s="42">
        <v>0</v>
      </c>
      <c r="J11074" s="42">
        <v>0</v>
      </c>
      <c r="K11074" s="42">
        <v>0</v>
      </c>
      <c r="N11074" s="43"/>
    </row>
    <row r="11075" spans="1:14" x14ac:dyDescent="0.3">
      <c r="A11075" s="10" t="s">
        <v>9</v>
      </c>
      <c r="B11075" s="10" t="s">
        <v>324</v>
      </c>
      <c r="C11075" s="10" t="s">
        <v>4779</v>
      </c>
      <c r="D11075" s="10" t="s">
        <v>7358</v>
      </c>
      <c r="E11075" s="11" t="s">
        <v>7359</v>
      </c>
      <c r="F11075" s="10" t="s">
        <v>4786</v>
      </c>
      <c r="G11075" s="11" t="s">
        <v>4787</v>
      </c>
      <c r="H11075" s="42">
        <v>720581.58640000003</v>
      </c>
      <c r="I11075" s="42">
        <v>2979.0302262086302</v>
      </c>
      <c r="J11075" s="42">
        <v>0</v>
      </c>
      <c r="K11075" s="42">
        <v>2979.0302262086302</v>
      </c>
      <c r="N11075" s="43"/>
    </row>
    <row r="11076" spans="1:14" x14ac:dyDescent="0.3">
      <c r="A11076" s="10" t="s">
        <v>9</v>
      </c>
      <c r="B11076" s="10" t="s">
        <v>324</v>
      </c>
      <c r="C11076" s="10" t="s">
        <v>4779</v>
      </c>
      <c r="D11076" s="10" t="s">
        <v>7358</v>
      </c>
      <c r="E11076" s="11" t="s">
        <v>7359</v>
      </c>
      <c r="F11076" s="10" t="s">
        <v>4739</v>
      </c>
      <c r="G11076" s="11" t="s">
        <v>4740</v>
      </c>
      <c r="H11076" s="42">
        <v>726443.9449</v>
      </c>
      <c r="I11076" s="42">
        <v>3003.2664043201498</v>
      </c>
      <c r="J11076" s="42">
        <v>0</v>
      </c>
      <c r="K11076" s="42">
        <v>3003.2664043201498</v>
      </c>
      <c r="N11076" s="43"/>
    </row>
    <row r="11077" spans="1:14" x14ac:dyDescent="0.3">
      <c r="A11077" s="10" t="s">
        <v>9</v>
      </c>
      <c r="B11077" s="10" t="s">
        <v>324</v>
      </c>
      <c r="C11077" s="10" t="s">
        <v>4779</v>
      </c>
      <c r="D11077" s="10" t="s">
        <v>7358</v>
      </c>
      <c r="E11077" s="11" t="s">
        <v>7359</v>
      </c>
      <c r="F11077" s="10" t="s">
        <v>4788</v>
      </c>
      <c r="G11077" s="11" t="s">
        <v>4789</v>
      </c>
      <c r="H11077" s="42">
        <v>0</v>
      </c>
      <c r="I11077" s="42">
        <v>0</v>
      </c>
      <c r="J11077" s="42">
        <v>0</v>
      </c>
      <c r="K11077" s="42">
        <v>0</v>
      </c>
      <c r="N11077" s="43"/>
    </row>
    <row r="11078" spans="1:14" x14ac:dyDescent="0.3">
      <c r="A11078" s="10" t="s">
        <v>9</v>
      </c>
      <c r="B11078" s="10" t="s">
        <v>324</v>
      </c>
      <c r="C11078" s="10" t="s">
        <v>4779</v>
      </c>
      <c r="D11078" s="10" t="s">
        <v>7358</v>
      </c>
      <c r="E11078" s="11" t="s">
        <v>7359</v>
      </c>
      <c r="F11078" s="10" t="s">
        <v>4741</v>
      </c>
      <c r="G11078" s="11" t="s">
        <v>4742</v>
      </c>
      <c r="H11078" s="42">
        <v>226189.33859999999</v>
      </c>
      <c r="I11078" s="42">
        <v>935.11253880311494</v>
      </c>
      <c r="J11078" s="42">
        <v>0</v>
      </c>
      <c r="K11078" s="42">
        <v>935.11253880311494</v>
      </c>
      <c r="N11078" s="43"/>
    </row>
    <row r="11079" spans="1:14" x14ac:dyDescent="0.3">
      <c r="A11079" s="10" t="s">
        <v>9</v>
      </c>
      <c r="B11079" s="10" t="s">
        <v>324</v>
      </c>
      <c r="C11079" s="10" t="s">
        <v>4779</v>
      </c>
      <c r="D11079" s="10" t="s">
        <v>4875</v>
      </c>
      <c r="E11079" s="11" t="s">
        <v>4876</v>
      </c>
      <c r="F11079" s="10" t="s">
        <v>416</v>
      </c>
      <c r="G11079" s="11" t="s">
        <v>417</v>
      </c>
      <c r="H11079" s="42">
        <v>11123.5622</v>
      </c>
      <c r="I11079" s="42">
        <v>85.092807560137501</v>
      </c>
      <c r="J11079" s="42">
        <v>0</v>
      </c>
      <c r="K11079" s="42">
        <v>85.092807560137501</v>
      </c>
      <c r="N11079" s="43"/>
    </row>
    <row r="11080" spans="1:14" x14ac:dyDescent="0.3">
      <c r="A11080" s="10" t="s">
        <v>9</v>
      </c>
      <c r="B11080" s="10" t="s">
        <v>324</v>
      </c>
      <c r="C11080" s="10" t="s">
        <v>4779</v>
      </c>
      <c r="D11080" s="10" t="s">
        <v>4875</v>
      </c>
      <c r="E11080" s="11" t="s">
        <v>4876</v>
      </c>
      <c r="F11080" s="10" t="s">
        <v>4731</v>
      </c>
      <c r="G11080" s="11" t="s">
        <v>4732</v>
      </c>
      <c r="H11080" s="42">
        <v>0</v>
      </c>
      <c r="I11080" s="42">
        <v>0</v>
      </c>
      <c r="J11080" s="42">
        <v>0</v>
      </c>
      <c r="K11080" s="42">
        <v>0</v>
      </c>
      <c r="N11080" s="43"/>
    </row>
    <row r="11081" spans="1:14" x14ac:dyDescent="0.3">
      <c r="A11081" s="10" t="s">
        <v>9</v>
      </c>
      <c r="B11081" s="10" t="s">
        <v>324</v>
      </c>
      <c r="C11081" s="10" t="s">
        <v>4779</v>
      </c>
      <c r="D11081" s="10" t="s">
        <v>4875</v>
      </c>
      <c r="E11081" s="11" t="s">
        <v>4876</v>
      </c>
      <c r="F11081" s="10" t="s">
        <v>4786</v>
      </c>
      <c r="G11081" s="11" t="s">
        <v>4787</v>
      </c>
      <c r="H11081" s="42">
        <v>0</v>
      </c>
      <c r="I11081" s="42">
        <v>0</v>
      </c>
      <c r="J11081" s="42">
        <v>0</v>
      </c>
      <c r="K11081" s="42">
        <v>0</v>
      </c>
      <c r="N11081" s="43"/>
    </row>
    <row r="11082" spans="1:14" x14ac:dyDescent="0.3">
      <c r="A11082" s="10" t="s">
        <v>9</v>
      </c>
      <c r="B11082" s="10" t="s">
        <v>324</v>
      </c>
      <c r="C11082" s="10" t="s">
        <v>4779</v>
      </c>
      <c r="D11082" s="10" t="s">
        <v>4875</v>
      </c>
      <c r="E11082" s="11" t="s">
        <v>4876</v>
      </c>
      <c r="F11082" s="10" t="s">
        <v>4748</v>
      </c>
      <c r="G11082" s="11" t="s">
        <v>4749</v>
      </c>
      <c r="H11082" s="42">
        <v>12219.9874</v>
      </c>
      <c r="I11082" s="42">
        <v>93.480219931271506</v>
      </c>
      <c r="J11082" s="42">
        <v>0</v>
      </c>
      <c r="K11082" s="42">
        <v>93.480219931271506</v>
      </c>
      <c r="N11082" s="43"/>
    </row>
    <row r="11083" spans="1:14" x14ac:dyDescent="0.3">
      <c r="A11083" s="10" t="s">
        <v>9</v>
      </c>
      <c r="B11083" s="10" t="s">
        <v>324</v>
      </c>
      <c r="C11083" s="10" t="s">
        <v>4779</v>
      </c>
      <c r="D11083" s="10" t="s">
        <v>4875</v>
      </c>
      <c r="E11083" s="11" t="s">
        <v>4876</v>
      </c>
      <c r="F11083" s="10" t="s">
        <v>4788</v>
      </c>
      <c r="G11083" s="11" t="s">
        <v>4789</v>
      </c>
      <c r="H11083" s="42">
        <v>0</v>
      </c>
      <c r="I11083" s="42">
        <v>0</v>
      </c>
      <c r="J11083" s="42">
        <v>0</v>
      </c>
      <c r="K11083" s="42">
        <v>0</v>
      </c>
      <c r="N11083" s="43"/>
    </row>
    <row r="11084" spans="1:14" x14ac:dyDescent="0.3">
      <c r="A11084" s="10" t="s">
        <v>9</v>
      </c>
      <c r="B11084" s="10" t="s">
        <v>324</v>
      </c>
      <c r="C11084" s="10" t="s">
        <v>4779</v>
      </c>
      <c r="D11084" s="10" t="s">
        <v>4875</v>
      </c>
      <c r="E11084" s="11" t="s">
        <v>4876</v>
      </c>
      <c r="F11084" s="10" t="s">
        <v>4741</v>
      </c>
      <c r="G11084" s="11" t="s">
        <v>4742</v>
      </c>
      <c r="H11084" s="42">
        <v>1902.3447000000001</v>
      </c>
      <c r="I11084" s="42">
        <v>14.5525189003436</v>
      </c>
      <c r="J11084" s="42">
        <v>0</v>
      </c>
      <c r="K11084" s="42">
        <v>14.5525189003436</v>
      </c>
      <c r="N11084" s="43"/>
    </row>
    <row r="11085" spans="1:14" x14ac:dyDescent="0.3">
      <c r="A11085" s="10" t="s">
        <v>9</v>
      </c>
      <c r="B11085" s="10" t="s">
        <v>324</v>
      </c>
      <c r="C11085" s="10" t="s">
        <v>4779</v>
      </c>
      <c r="D11085" s="10" t="s">
        <v>5936</v>
      </c>
      <c r="E11085" s="11" t="s">
        <v>5937</v>
      </c>
      <c r="F11085" s="10" t="s">
        <v>13</v>
      </c>
      <c r="G11085" s="11" t="s">
        <v>415</v>
      </c>
      <c r="H11085" s="42">
        <v>0</v>
      </c>
      <c r="I11085" s="42">
        <v>0</v>
      </c>
      <c r="J11085" s="42">
        <v>0</v>
      </c>
      <c r="K11085" s="42">
        <v>0</v>
      </c>
      <c r="N11085" s="43"/>
    </row>
    <row r="11086" spans="1:14" x14ac:dyDescent="0.3">
      <c r="A11086" s="10" t="s">
        <v>9</v>
      </c>
      <c r="B11086" s="10" t="s">
        <v>324</v>
      </c>
      <c r="C11086" s="10" t="s">
        <v>4779</v>
      </c>
      <c r="D11086" s="10" t="s">
        <v>5936</v>
      </c>
      <c r="E11086" s="11" t="s">
        <v>5937</v>
      </c>
      <c r="F11086" s="10" t="s">
        <v>416</v>
      </c>
      <c r="G11086" s="11" t="s">
        <v>417</v>
      </c>
      <c r="H11086" s="42">
        <v>198457.91310000001</v>
      </c>
      <c r="I11086" s="42">
        <v>1858.8070908950499</v>
      </c>
      <c r="J11086" s="42">
        <v>3722.1528324825599</v>
      </c>
      <c r="K11086" s="42">
        <v>5580.9599233776098</v>
      </c>
      <c r="N11086" s="43"/>
    </row>
    <row r="11087" spans="1:14" x14ac:dyDescent="0.3">
      <c r="A11087" s="10" t="s">
        <v>9</v>
      </c>
      <c r="B11087" s="10" t="s">
        <v>324</v>
      </c>
      <c r="C11087" s="10" t="s">
        <v>4779</v>
      </c>
      <c r="D11087" s="10" t="s">
        <v>5936</v>
      </c>
      <c r="E11087" s="11" t="s">
        <v>5937</v>
      </c>
      <c r="F11087" s="10" t="s">
        <v>4731</v>
      </c>
      <c r="G11087" s="11" t="s">
        <v>4732</v>
      </c>
      <c r="H11087" s="42">
        <v>0</v>
      </c>
      <c r="I11087" s="42">
        <v>0</v>
      </c>
      <c r="J11087" s="42">
        <v>0</v>
      </c>
      <c r="K11087" s="42">
        <v>0</v>
      </c>
      <c r="N11087" s="43"/>
    </row>
    <row r="11088" spans="1:14" x14ac:dyDescent="0.3">
      <c r="A11088" s="10" t="s">
        <v>9</v>
      </c>
      <c r="B11088" s="10" t="s">
        <v>324</v>
      </c>
      <c r="C11088" s="10" t="s">
        <v>4779</v>
      </c>
      <c r="D11088" s="10" t="s">
        <v>5936</v>
      </c>
      <c r="E11088" s="11" t="s">
        <v>5937</v>
      </c>
      <c r="F11088" s="10" t="s">
        <v>4786</v>
      </c>
      <c r="G11088" s="11" t="s">
        <v>4787</v>
      </c>
      <c r="H11088" s="42">
        <v>0</v>
      </c>
      <c r="I11088" s="42">
        <v>0</v>
      </c>
      <c r="J11088" s="42">
        <v>0</v>
      </c>
      <c r="K11088" s="42">
        <v>0</v>
      </c>
      <c r="N11088" s="43"/>
    </row>
    <row r="11089" spans="1:14" x14ac:dyDescent="0.3">
      <c r="A11089" s="10" t="s">
        <v>9</v>
      </c>
      <c r="B11089" s="10" t="s">
        <v>324</v>
      </c>
      <c r="C11089" s="10" t="s">
        <v>4779</v>
      </c>
      <c r="D11089" s="10" t="s">
        <v>5936</v>
      </c>
      <c r="E11089" s="11" t="s">
        <v>5937</v>
      </c>
      <c r="F11089" s="10" t="s">
        <v>4859</v>
      </c>
      <c r="G11089" s="11" t="s">
        <v>4860</v>
      </c>
      <c r="H11089" s="42">
        <v>22055.660899999999</v>
      </c>
      <c r="I11089" s="42">
        <v>206.578907965676</v>
      </c>
      <c r="J11089" s="42">
        <v>413.66221980858899</v>
      </c>
      <c r="K11089" s="42">
        <v>620.24112777426501</v>
      </c>
      <c r="N11089" s="43"/>
    </row>
    <row r="11090" spans="1:14" x14ac:dyDescent="0.3">
      <c r="A11090" s="10" t="s">
        <v>9</v>
      </c>
      <c r="B11090" s="10" t="s">
        <v>324</v>
      </c>
      <c r="C11090" s="10" t="s">
        <v>4779</v>
      </c>
      <c r="D11090" s="10" t="s">
        <v>5936</v>
      </c>
      <c r="E11090" s="11" t="s">
        <v>5937</v>
      </c>
      <c r="F11090" s="10" t="s">
        <v>4788</v>
      </c>
      <c r="G11090" s="11" t="s">
        <v>4789</v>
      </c>
      <c r="H11090" s="42">
        <v>0</v>
      </c>
      <c r="I11090" s="42">
        <v>0</v>
      </c>
      <c r="J11090" s="42">
        <v>0</v>
      </c>
      <c r="K11090" s="42">
        <v>0</v>
      </c>
      <c r="N11090" s="43"/>
    </row>
    <row r="11091" spans="1:14" x14ac:dyDescent="0.3">
      <c r="A11091" s="10" t="s">
        <v>9</v>
      </c>
      <c r="B11091" s="10" t="s">
        <v>324</v>
      </c>
      <c r="C11091" s="10" t="s">
        <v>4779</v>
      </c>
      <c r="D11091" s="10" t="s">
        <v>5936</v>
      </c>
      <c r="E11091" s="11" t="s">
        <v>5937</v>
      </c>
      <c r="F11091" s="10" t="s">
        <v>4741</v>
      </c>
      <c r="G11091" s="11" t="s">
        <v>4742</v>
      </c>
      <c r="H11091" s="42">
        <v>4927.5573999999997</v>
      </c>
      <c r="I11091" s="42">
        <v>46.152751145502201</v>
      </c>
      <c r="J11091" s="42">
        <v>92.418193498699495</v>
      </c>
      <c r="K11091" s="42">
        <v>138.570944644202</v>
      </c>
      <c r="N11091" s="43"/>
    </row>
    <row r="11092" spans="1:14" x14ac:dyDescent="0.3">
      <c r="A11092" s="10" t="s">
        <v>9</v>
      </c>
      <c r="B11092" s="10" t="s">
        <v>324</v>
      </c>
      <c r="C11092" s="10" t="s">
        <v>4779</v>
      </c>
      <c r="D11092" s="10" t="s">
        <v>6514</v>
      </c>
      <c r="E11092" s="11" t="s">
        <v>7360</v>
      </c>
      <c r="F11092" s="10" t="s">
        <v>416</v>
      </c>
      <c r="G11092" s="11" t="s">
        <v>417</v>
      </c>
      <c r="H11092" s="42">
        <v>155291.27989999999</v>
      </c>
      <c r="I11092" s="42">
        <v>744.76130055924102</v>
      </c>
      <c r="J11092" s="42">
        <v>0</v>
      </c>
      <c r="K11092" s="42">
        <v>744.76130055924102</v>
      </c>
      <c r="N11092" s="43"/>
    </row>
    <row r="11093" spans="1:14" x14ac:dyDescent="0.3">
      <c r="A11093" s="10" t="s">
        <v>9</v>
      </c>
      <c r="B11093" s="10" t="s">
        <v>324</v>
      </c>
      <c r="C11093" s="10" t="s">
        <v>4779</v>
      </c>
      <c r="D11093" s="10" t="s">
        <v>6514</v>
      </c>
      <c r="E11093" s="11" t="s">
        <v>7360</v>
      </c>
      <c r="F11093" s="10" t="s">
        <v>4731</v>
      </c>
      <c r="G11093" s="11" t="s">
        <v>4732</v>
      </c>
      <c r="H11093" s="42">
        <v>0</v>
      </c>
      <c r="I11093" s="42">
        <v>0</v>
      </c>
      <c r="J11093" s="42">
        <v>0</v>
      </c>
      <c r="K11093" s="42">
        <v>0</v>
      </c>
      <c r="N11093" s="43"/>
    </row>
    <row r="11094" spans="1:14" x14ac:dyDescent="0.3">
      <c r="A11094" s="10" t="s">
        <v>9</v>
      </c>
      <c r="B11094" s="10" t="s">
        <v>324</v>
      </c>
      <c r="C11094" s="10" t="s">
        <v>4779</v>
      </c>
      <c r="D11094" s="10" t="s">
        <v>6514</v>
      </c>
      <c r="E11094" s="11" t="s">
        <v>7360</v>
      </c>
      <c r="F11094" s="10" t="s">
        <v>4786</v>
      </c>
      <c r="G11094" s="11" t="s">
        <v>4787</v>
      </c>
      <c r="H11094" s="42">
        <v>191543.05220000001</v>
      </c>
      <c r="I11094" s="42">
        <v>918.62114059045405</v>
      </c>
      <c r="J11094" s="42">
        <v>0</v>
      </c>
      <c r="K11094" s="42">
        <v>918.62114059045405</v>
      </c>
      <c r="N11094" s="43"/>
    </row>
    <row r="11095" spans="1:14" x14ac:dyDescent="0.3">
      <c r="A11095" s="10" t="s">
        <v>9</v>
      </c>
      <c r="B11095" s="10" t="s">
        <v>324</v>
      </c>
      <c r="C11095" s="10" t="s">
        <v>4779</v>
      </c>
      <c r="D11095" s="10" t="s">
        <v>6514</v>
      </c>
      <c r="E11095" s="11" t="s">
        <v>7360</v>
      </c>
      <c r="F11095" s="10" t="s">
        <v>4794</v>
      </c>
      <c r="G11095" s="11" t="s">
        <v>4795</v>
      </c>
      <c r="H11095" s="42">
        <v>21468.248100000001</v>
      </c>
      <c r="I11095" s="42">
        <v>102.959550656782</v>
      </c>
      <c r="J11095" s="42">
        <v>0</v>
      </c>
      <c r="K11095" s="42">
        <v>102.959550656782</v>
      </c>
      <c r="N11095" s="43"/>
    </row>
    <row r="11096" spans="1:14" x14ac:dyDescent="0.3">
      <c r="A11096" s="10" t="s">
        <v>9</v>
      </c>
      <c r="B11096" s="10" t="s">
        <v>324</v>
      </c>
      <c r="C11096" s="10" t="s">
        <v>4779</v>
      </c>
      <c r="D11096" s="10" t="s">
        <v>6514</v>
      </c>
      <c r="E11096" s="11" t="s">
        <v>7360</v>
      </c>
      <c r="F11096" s="10" t="s">
        <v>4859</v>
      </c>
      <c r="G11096" s="11" t="s">
        <v>4860</v>
      </c>
      <c r="H11096" s="42">
        <v>57980.122499999998</v>
      </c>
      <c r="I11096" s="42">
        <v>199.178908229309</v>
      </c>
      <c r="J11096" s="42">
        <v>0</v>
      </c>
      <c r="K11096" s="42">
        <v>199.178908229309</v>
      </c>
      <c r="N11096" s="43"/>
    </row>
    <row r="11097" spans="1:14" x14ac:dyDescent="0.3">
      <c r="A11097" s="10" t="s">
        <v>9</v>
      </c>
      <c r="B11097" s="10" t="s">
        <v>324</v>
      </c>
      <c r="C11097" s="10" t="s">
        <v>4779</v>
      </c>
      <c r="D11097" s="10" t="s">
        <v>6514</v>
      </c>
      <c r="E11097" s="11" t="s">
        <v>7360</v>
      </c>
      <c r="F11097" s="10" t="s">
        <v>4788</v>
      </c>
      <c r="G11097" s="11" t="s">
        <v>4789</v>
      </c>
      <c r="H11097" s="42">
        <v>0</v>
      </c>
      <c r="I11097" s="42">
        <v>0</v>
      </c>
      <c r="J11097" s="42">
        <v>0</v>
      </c>
      <c r="K11097" s="42">
        <v>0</v>
      </c>
      <c r="N11097" s="43"/>
    </row>
    <row r="11098" spans="1:14" x14ac:dyDescent="0.3">
      <c r="A11098" s="10" t="s">
        <v>9</v>
      </c>
      <c r="B11098" s="10" t="s">
        <v>324</v>
      </c>
      <c r="C11098" s="10" t="s">
        <v>4779</v>
      </c>
      <c r="D11098" s="10" t="s">
        <v>6514</v>
      </c>
      <c r="E11098" s="11" t="s">
        <v>7360</v>
      </c>
      <c r="F11098" s="10" t="s">
        <v>4741</v>
      </c>
      <c r="G11098" s="11" t="s">
        <v>4742</v>
      </c>
      <c r="H11098" s="42">
        <v>59648.306199999999</v>
      </c>
      <c r="I11098" s="42">
        <v>286.067254519443</v>
      </c>
      <c r="J11098" s="42">
        <v>0</v>
      </c>
      <c r="K11098" s="42">
        <v>286.067254519443</v>
      </c>
      <c r="N11098" s="43"/>
    </row>
    <row r="11099" spans="1:14" x14ac:dyDescent="0.3">
      <c r="A11099" s="10" t="s">
        <v>9</v>
      </c>
      <c r="B11099" s="10" t="s">
        <v>324</v>
      </c>
      <c r="C11099" s="10" t="s">
        <v>4779</v>
      </c>
      <c r="D11099" s="10" t="s">
        <v>6522</v>
      </c>
      <c r="E11099" s="11" t="s">
        <v>7361</v>
      </c>
      <c r="F11099" s="10" t="s">
        <v>13</v>
      </c>
      <c r="G11099" s="11" t="s">
        <v>415</v>
      </c>
      <c r="H11099" s="42">
        <v>0</v>
      </c>
      <c r="I11099" s="42">
        <v>0</v>
      </c>
      <c r="J11099" s="42">
        <v>0</v>
      </c>
      <c r="K11099" s="42">
        <v>0</v>
      </c>
      <c r="N11099" s="43"/>
    </row>
    <row r="11100" spans="1:14" x14ac:dyDescent="0.3">
      <c r="A11100" s="10" t="s">
        <v>9</v>
      </c>
      <c r="B11100" s="10" t="s">
        <v>324</v>
      </c>
      <c r="C11100" s="10" t="s">
        <v>4779</v>
      </c>
      <c r="D11100" s="10" t="s">
        <v>6522</v>
      </c>
      <c r="E11100" s="11" t="s">
        <v>7361</v>
      </c>
      <c r="F11100" s="10" t="s">
        <v>416</v>
      </c>
      <c r="G11100" s="11" t="s">
        <v>417</v>
      </c>
      <c r="H11100" s="42">
        <v>14835.4985</v>
      </c>
      <c r="I11100" s="42">
        <v>128.88465156179001</v>
      </c>
      <c r="J11100" s="42">
        <v>0</v>
      </c>
      <c r="K11100" s="42">
        <v>128.88465156179001</v>
      </c>
      <c r="N11100" s="43"/>
    </row>
    <row r="11101" spans="1:14" x14ac:dyDescent="0.3">
      <c r="A11101" s="10" t="s">
        <v>9</v>
      </c>
      <c r="B11101" s="10" t="s">
        <v>324</v>
      </c>
      <c r="C11101" s="10" t="s">
        <v>4779</v>
      </c>
      <c r="D11101" s="10" t="s">
        <v>6522</v>
      </c>
      <c r="E11101" s="11" t="s">
        <v>7361</v>
      </c>
      <c r="F11101" s="10" t="s">
        <v>4731</v>
      </c>
      <c r="G11101" s="11" t="s">
        <v>4732</v>
      </c>
      <c r="H11101" s="42">
        <v>0</v>
      </c>
      <c r="I11101" s="42">
        <v>0</v>
      </c>
      <c r="J11101" s="42">
        <v>0</v>
      </c>
      <c r="K11101" s="42">
        <v>0</v>
      </c>
      <c r="N11101" s="43"/>
    </row>
    <row r="11102" spans="1:14" x14ac:dyDescent="0.3">
      <c r="A11102" s="10" t="s">
        <v>9</v>
      </c>
      <c r="B11102" s="10" t="s">
        <v>324</v>
      </c>
      <c r="C11102" s="10" t="s">
        <v>4779</v>
      </c>
      <c r="D11102" s="10" t="s">
        <v>6522</v>
      </c>
      <c r="E11102" s="11" t="s">
        <v>7361</v>
      </c>
      <c r="F11102" s="10" t="s">
        <v>4786</v>
      </c>
      <c r="G11102" s="11" t="s">
        <v>4787</v>
      </c>
      <c r="H11102" s="42">
        <v>12056.680399999999</v>
      </c>
      <c r="I11102" s="42">
        <v>104.743433415754</v>
      </c>
      <c r="J11102" s="42">
        <v>0</v>
      </c>
      <c r="K11102" s="42">
        <v>104.743433415754</v>
      </c>
      <c r="N11102" s="43"/>
    </row>
    <row r="11103" spans="1:14" x14ac:dyDescent="0.3">
      <c r="A11103" s="10" t="s">
        <v>9</v>
      </c>
      <c r="B11103" s="10" t="s">
        <v>324</v>
      </c>
      <c r="C11103" s="10" t="s">
        <v>4779</v>
      </c>
      <c r="D11103" s="10" t="s">
        <v>6522</v>
      </c>
      <c r="E11103" s="11" t="s">
        <v>7361</v>
      </c>
      <c r="F11103" s="10" t="s">
        <v>4788</v>
      </c>
      <c r="G11103" s="11" t="s">
        <v>4789</v>
      </c>
      <c r="H11103" s="42">
        <v>0</v>
      </c>
      <c r="I11103" s="42">
        <v>0</v>
      </c>
      <c r="J11103" s="42">
        <v>0</v>
      </c>
      <c r="K11103" s="42">
        <v>0</v>
      </c>
      <c r="N11103" s="43"/>
    </row>
    <row r="11104" spans="1:14" x14ac:dyDescent="0.3">
      <c r="A11104" s="10" t="s">
        <v>9</v>
      </c>
      <c r="B11104" s="10" t="s">
        <v>324</v>
      </c>
      <c r="C11104" s="10" t="s">
        <v>4779</v>
      </c>
      <c r="D11104" s="10" t="s">
        <v>166</v>
      </c>
      <c r="E11104" s="11" t="s">
        <v>7362</v>
      </c>
      <c r="F11104" s="10" t="s">
        <v>13</v>
      </c>
      <c r="G11104" s="11" t="s">
        <v>415</v>
      </c>
      <c r="H11104" s="42">
        <v>0</v>
      </c>
      <c r="I11104" s="42">
        <v>0</v>
      </c>
      <c r="J11104" s="42">
        <v>0</v>
      </c>
      <c r="K11104" s="42">
        <v>0</v>
      </c>
      <c r="N11104" s="43"/>
    </row>
    <row r="11105" spans="1:14" x14ac:dyDescent="0.3">
      <c r="A11105" s="10" t="s">
        <v>9</v>
      </c>
      <c r="B11105" s="10" t="s">
        <v>324</v>
      </c>
      <c r="C11105" s="10" t="s">
        <v>4779</v>
      </c>
      <c r="D11105" s="10" t="s">
        <v>166</v>
      </c>
      <c r="E11105" s="11" t="s">
        <v>7362</v>
      </c>
      <c r="F11105" s="10" t="s">
        <v>416</v>
      </c>
      <c r="G11105" s="11" t="s">
        <v>417</v>
      </c>
      <c r="H11105" s="42">
        <v>18829.903999999999</v>
      </c>
      <c r="I11105" s="42">
        <v>163.118148731188</v>
      </c>
      <c r="J11105" s="42">
        <v>0</v>
      </c>
      <c r="K11105" s="42">
        <v>163.118148731188</v>
      </c>
      <c r="N11105" s="43"/>
    </row>
    <row r="11106" spans="1:14" x14ac:dyDescent="0.3">
      <c r="A11106" s="10" t="s">
        <v>9</v>
      </c>
      <c r="B11106" s="10" t="s">
        <v>324</v>
      </c>
      <c r="C11106" s="10" t="s">
        <v>4779</v>
      </c>
      <c r="D11106" s="10" t="s">
        <v>166</v>
      </c>
      <c r="E11106" s="11" t="s">
        <v>7362</v>
      </c>
      <c r="F11106" s="10" t="s">
        <v>4731</v>
      </c>
      <c r="G11106" s="11" t="s">
        <v>4732</v>
      </c>
      <c r="H11106" s="42">
        <v>0</v>
      </c>
      <c r="I11106" s="42">
        <v>0</v>
      </c>
      <c r="J11106" s="42">
        <v>0</v>
      </c>
      <c r="K11106" s="42">
        <v>0</v>
      </c>
      <c r="N11106" s="43"/>
    </row>
    <row r="11107" spans="1:14" x14ac:dyDescent="0.3">
      <c r="A11107" s="10" t="s">
        <v>9</v>
      </c>
      <c r="B11107" s="10" t="s">
        <v>324</v>
      </c>
      <c r="C11107" s="10" t="s">
        <v>4779</v>
      </c>
      <c r="D11107" s="10" t="s">
        <v>166</v>
      </c>
      <c r="E11107" s="11" t="s">
        <v>7362</v>
      </c>
      <c r="F11107" s="10" t="s">
        <v>4786</v>
      </c>
      <c r="G11107" s="11" t="s">
        <v>4787</v>
      </c>
      <c r="H11107" s="42">
        <v>0</v>
      </c>
      <c r="I11107" s="42">
        <v>0</v>
      </c>
      <c r="J11107" s="42">
        <v>0</v>
      </c>
      <c r="K11107" s="42">
        <v>0</v>
      </c>
      <c r="N11107" s="43"/>
    </row>
    <row r="11108" spans="1:14" x14ac:dyDescent="0.3">
      <c r="A11108" s="10" t="s">
        <v>9</v>
      </c>
      <c r="B11108" s="10" t="s">
        <v>324</v>
      </c>
      <c r="C11108" s="10" t="s">
        <v>4779</v>
      </c>
      <c r="D11108" s="10" t="s">
        <v>166</v>
      </c>
      <c r="E11108" s="11" t="s">
        <v>7362</v>
      </c>
      <c r="F11108" s="10" t="s">
        <v>4788</v>
      </c>
      <c r="G11108" s="11" t="s">
        <v>4789</v>
      </c>
      <c r="H11108" s="42">
        <v>0</v>
      </c>
      <c r="I11108" s="42">
        <v>0</v>
      </c>
      <c r="J11108" s="42">
        <v>0</v>
      </c>
      <c r="K11108" s="42">
        <v>0</v>
      </c>
      <c r="N11108" s="43"/>
    </row>
    <row r="11109" spans="1:14" x14ac:dyDescent="0.3">
      <c r="A11109" s="10" t="s">
        <v>9</v>
      </c>
      <c r="B11109" s="10" t="s">
        <v>324</v>
      </c>
      <c r="C11109" s="10" t="s">
        <v>4779</v>
      </c>
      <c r="D11109" s="10" t="s">
        <v>166</v>
      </c>
      <c r="E11109" s="11" t="s">
        <v>7362</v>
      </c>
      <c r="F11109" s="10" t="s">
        <v>4741</v>
      </c>
      <c r="G11109" s="11" t="s">
        <v>4742</v>
      </c>
      <c r="H11109" s="42">
        <v>1514.2929999999999</v>
      </c>
      <c r="I11109" s="42">
        <v>13.117893079780901</v>
      </c>
      <c r="J11109" s="42">
        <v>0</v>
      </c>
      <c r="K11109" s="42">
        <v>13.117893079780901</v>
      </c>
      <c r="N11109" s="43"/>
    </row>
    <row r="11110" spans="1:14" x14ac:dyDescent="0.3">
      <c r="A11110" s="10" t="s">
        <v>9</v>
      </c>
      <c r="B11110" s="10" t="s">
        <v>324</v>
      </c>
      <c r="C11110" s="10" t="s">
        <v>4779</v>
      </c>
      <c r="D11110" s="10" t="s">
        <v>7363</v>
      </c>
      <c r="E11110" s="11" t="s">
        <v>7364</v>
      </c>
      <c r="F11110" s="10" t="s">
        <v>13</v>
      </c>
      <c r="G11110" s="11" t="s">
        <v>415</v>
      </c>
      <c r="H11110" s="42">
        <v>0</v>
      </c>
      <c r="I11110" s="42" t="s">
        <v>414</v>
      </c>
      <c r="J11110" s="42">
        <v>0</v>
      </c>
      <c r="K11110" s="42">
        <v>0</v>
      </c>
      <c r="N11110" s="43"/>
    </row>
    <row r="11111" spans="1:14" x14ac:dyDescent="0.3">
      <c r="A11111" s="10" t="s">
        <v>9</v>
      </c>
      <c r="B11111" s="10" t="s">
        <v>324</v>
      </c>
      <c r="C11111" s="10" t="s">
        <v>4779</v>
      </c>
      <c r="D11111" s="10" t="s">
        <v>7363</v>
      </c>
      <c r="E11111" s="11" t="s">
        <v>7364</v>
      </c>
      <c r="F11111" s="10" t="s">
        <v>416</v>
      </c>
      <c r="G11111" s="11" t="s">
        <v>417</v>
      </c>
      <c r="H11111" s="42">
        <v>1876.6010000000001</v>
      </c>
      <c r="I11111" s="42" t="s">
        <v>414</v>
      </c>
      <c r="J11111" s="42">
        <v>0</v>
      </c>
      <c r="K11111" s="42">
        <v>0</v>
      </c>
      <c r="N11111" s="43"/>
    </row>
    <row r="11112" spans="1:14" x14ac:dyDescent="0.3">
      <c r="A11112" s="10" t="s">
        <v>9</v>
      </c>
      <c r="B11112" s="10" t="s">
        <v>324</v>
      </c>
      <c r="C11112" s="10" t="s">
        <v>4779</v>
      </c>
      <c r="D11112" s="10" t="s">
        <v>7363</v>
      </c>
      <c r="E11112" s="11" t="s">
        <v>7364</v>
      </c>
      <c r="F11112" s="10" t="s">
        <v>4731</v>
      </c>
      <c r="G11112" s="11" t="s">
        <v>4732</v>
      </c>
      <c r="H11112" s="42">
        <v>0</v>
      </c>
      <c r="I11112" s="42" t="s">
        <v>414</v>
      </c>
      <c r="J11112" s="42">
        <v>0</v>
      </c>
      <c r="K11112" s="42">
        <v>0</v>
      </c>
      <c r="N11112" s="43"/>
    </row>
    <row r="11113" spans="1:14" x14ac:dyDescent="0.3">
      <c r="A11113" s="10" t="s">
        <v>9</v>
      </c>
      <c r="B11113" s="10" t="s">
        <v>324</v>
      </c>
      <c r="C11113" s="10" t="s">
        <v>4779</v>
      </c>
      <c r="D11113" s="10" t="s">
        <v>7363</v>
      </c>
      <c r="E11113" s="11" t="s">
        <v>7364</v>
      </c>
      <c r="F11113" s="10" t="s">
        <v>4786</v>
      </c>
      <c r="G11113" s="11" t="s">
        <v>4787</v>
      </c>
      <c r="H11113" s="42">
        <v>0</v>
      </c>
      <c r="I11113" s="42" t="s">
        <v>414</v>
      </c>
      <c r="J11113" s="42">
        <v>0</v>
      </c>
      <c r="K11113" s="42">
        <v>0</v>
      </c>
      <c r="N11113" s="43"/>
    </row>
    <row r="11114" spans="1:14" x14ac:dyDescent="0.3">
      <c r="A11114" s="10" t="s">
        <v>9</v>
      </c>
      <c r="B11114" s="10" t="s">
        <v>324</v>
      </c>
      <c r="C11114" s="10" t="s">
        <v>4779</v>
      </c>
      <c r="D11114" s="10" t="s">
        <v>7363</v>
      </c>
      <c r="E11114" s="11" t="s">
        <v>7364</v>
      </c>
      <c r="F11114" s="10" t="s">
        <v>4788</v>
      </c>
      <c r="G11114" s="11" t="s">
        <v>4789</v>
      </c>
      <c r="H11114" s="42">
        <v>0</v>
      </c>
      <c r="I11114" s="42" t="s">
        <v>414</v>
      </c>
      <c r="J11114" s="42">
        <v>0</v>
      </c>
      <c r="K11114" s="42">
        <v>0</v>
      </c>
      <c r="N11114" s="43"/>
    </row>
    <row r="11115" spans="1:14" x14ac:dyDescent="0.3">
      <c r="A11115" s="10" t="s">
        <v>9</v>
      </c>
      <c r="B11115" s="10" t="s">
        <v>324</v>
      </c>
      <c r="C11115" s="10" t="s">
        <v>4779</v>
      </c>
      <c r="D11115" s="10" t="s">
        <v>7363</v>
      </c>
      <c r="E11115" s="11" t="s">
        <v>7364</v>
      </c>
      <c r="F11115" s="10" t="s">
        <v>4741</v>
      </c>
      <c r="G11115" s="11" t="s">
        <v>4742</v>
      </c>
      <c r="H11115" s="42">
        <v>0</v>
      </c>
      <c r="I11115" s="42" t="s">
        <v>414</v>
      </c>
      <c r="J11115" s="42">
        <v>0</v>
      </c>
      <c r="K11115" s="42">
        <v>0</v>
      </c>
      <c r="N11115" s="43"/>
    </row>
    <row r="11116" spans="1:14" x14ac:dyDescent="0.3">
      <c r="A11116" s="10" t="s">
        <v>9</v>
      </c>
      <c r="B11116" s="10" t="s">
        <v>324</v>
      </c>
      <c r="C11116" s="10" t="s">
        <v>11</v>
      </c>
      <c r="D11116" s="10" t="s">
        <v>325</v>
      </c>
      <c r="E11116" s="11" t="s">
        <v>3062</v>
      </c>
      <c r="F11116" s="10" t="s">
        <v>25</v>
      </c>
      <c r="G11116" s="11" t="s">
        <v>4887</v>
      </c>
      <c r="H11116" s="42">
        <v>442961.16129999998</v>
      </c>
      <c r="I11116" s="42">
        <v>1184.7148224462001</v>
      </c>
      <c r="J11116" s="42">
        <v>0</v>
      </c>
      <c r="K11116" s="42">
        <v>1184.7148224462001</v>
      </c>
      <c r="N11116" s="43"/>
    </row>
    <row r="11117" spans="1:14" x14ac:dyDescent="0.3">
      <c r="A11117" s="10" t="s">
        <v>9</v>
      </c>
      <c r="B11117" s="10" t="s">
        <v>324</v>
      </c>
      <c r="C11117" s="10" t="s">
        <v>11</v>
      </c>
      <c r="D11117" s="10" t="s">
        <v>325</v>
      </c>
      <c r="E11117" s="11" t="s">
        <v>3062</v>
      </c>
      <c r="F11117" s="10" t="s">
        <v>13</v>
      </c>
      <c r="G11117" s="11" t="s">
        <v>415</v>
      </c>
      <c r="H11117" s="42">
        <v>0</v>
      </c>
      <c r="I11117" s="42">
        <v>0</v>
      </c>
      <c r="J11117" s="42">
        <v>0</v>
      </c>
      <c r="K11117" s="42">
        <v>0</v>
      </c>
      <c r="N11117" s="43"/>
    </row>
    <row r="11118" spans="1:14" x14ac:dyDescent="0.3">
      <c r="A11118" s="10" t="s">
        <v>9</v>
      </c>
      <c r="B11118" s="10" t="s">
        <v>324</v>
      </c>
      <c r="C11118" s="10" t="s">
        <v>11</v>
      </c>
      <c r="D11118" s="10" t="s">
        <v>325</v>
      </c>
      <c r="E11118" s="11" t="s">
        <v>3062</v>
      </c>
      <c r="F11118" s="10" t="s">
        <v>15</v>
      </c>
      <c r="G11118" s="11" t="s">
        <v>418</v>
      </c>
      <c r="H11118" s="42">
        <v>570966.47340000002</v>
      </c>
      <c r="I11118" s="42">
        <v>1527.06942074365</v>
      </c>
      <c r="J11118" s="42">
        <v>0</v>
      </c>
      <c r="K11118" s="42">
        <v>1527.06942074365</v>
      </c>
      <c r="N11118" s="43"/>
    </row>
    <row r="11119" spans="1:14" x14ac:dyDescent="0.3">
      <c r="A11119" s="10" t="s">
        <v>9</v>
      </c>
      <c r="B11119" s="10" t="s">
        <v>324</v>
      </c>
      <c r="C11119" s="10" t="s">
        <v>11</v>
      </c>
      <c r="D11119" s="10" t="s">
        <v>325</v>
      </c>
      <c r="E11119" s="11" t="s">
        <v>3062</v>
      </c>
      <c r="F11119" s="10" t="s">
        <v>17</v>
      </c>
      <c r="G11119" s="11" t="s">
        <v>4798</v>
      </c>
      <c r="H11119" s="42">
        <v>0</v>
      </c>
      <c r="I11119" s="42">
        <v>0</v>
      </c>
      <c r="J11119" s="42">
        <v>0</v>
      </c>
      <c r="K11119" s="42">
        <v>0</v>
      </c>
      <c r="N11119" s="43"/>
    </row>
    <row r="11120" spans="1:14" x14ac:dyDescent="0.3">
      <c r="A11120" s="10" t="s">
        <v>9</v>
      </c>
      <c r="B11120" s="10" t="s">
        <v>324</v>
      </c>
      <c r="C11120" s="10" t="s">
        <v>11</v>
      </c>
      <c r="D11120" s="10" t="s">
        <v>325</v>
      </c>
      <c r="E11120" s="11" t="s">
        <v>3062</v>
      </c>
      <c r="F11120" s="10" t="s">
        <v>18</v>
      </c>
      <c r="G11120" s="11" t="s">
        <v>4799</v>
      </c>
      <c r="H11120" s="42">
        <v>1623609.611</v>
      </c>
      <c r="I11120" s="42">
        <v>4342.3996051079203</v>
      </c>
      <c r="J11120" s="42">
        <v>0</v>
      </c>
      <c r="K11120" s="42">
        <v>4342.3996051079203</v>
      </c>
      <c r="N11120" s="43"/>
    </row>
    <row r="11121" spans="1:14" x14ac:dyDescent="0.3">
      <c r="A11121" s="10" t="s">
        <v>9</v>
      </c>
      <c r="B11121" s="10" t="s">
        <v>324</v>
      </c>
      <c r="C11121" s="10" t="s">
        <v>11</v>
      </c>
      <c r="D11121" s="10" t="s">
        <v>326</v>
      </c>
      <c r="E11121" s="11" t="s">
        <v>3063</v>
      </c>
      <c r="F11121" s="10" t="s">
        <v>13</v>
      </c>
      <c r="G11121" s="11" t="s">
        <v>415</v>
      </c>
      <c r="H11121" s="42">
        <v>0</v>
      </c>
      <c r="I11121" s="42">
        <v>0</v>
      </c>
      <c r="J11121" s="42">
        <v>0</v>
      </c>
      <c r="K11121" s="42">
        <v>0</v>
      </c>
      <c r="N11121" s="43"/>
    </row>
    <row r="11122" spans="1:14" x14ac:dyDescent="0.3">
      <c r="A11122" s="10" t="s">
        <v>9</v>
      </c>
      <c r="B11122" s="10" t="s">
        <v>324</v>
      </c>
      <c r="C11122" s="10" t="s">
        <v>11</v>
      </c>
      <c r="D11122" s="10" t="s">
        <v>326</v>
      </c>
      <c r="E11122" s="11" t="s">
        <v>3063</v>
      </c>
      <c r="F11122" s="10" t="s">
        <v>15</v>
      </c>
      <c r="G11122" s="11" t="s">
        <v>418</v>
      </c>
      <c r="H11122" s="42">
        <v>1847580.4584999999</v>
      </c>
      <c r="I11122" s="42">
        <v>6502.8170805498003</v>
      </c>
      <c r="J11122" s="42">
        <v>0</v>
      </c>
      <c r="K11122" s="42">
        <v>6502.8170805498003</v>
      </c>
      <c r="N11122" s="43"/>
    </row>
    <row r="11123" spans="1:14" x14ac:dyDescent="0.3">
      <c r="A11123" s="10" t="s">
        <v>9</v>
      </c>
      <c r="B11123" s="10" t="s">
        <v>324</v>
      </c>
      <c r="C11123" s="10" t="s">
        <v>11</v>
      </c>
      <c r="D11123" s="10" t="s">
        <v>326</v>
      </c>
      <c r="E11123" s="11" t="s">
        <v>3063</v>
      </c>
      <c r="F11123" s="10" t="s">
        <v>16</v>
      </c>
      <c r="G11123" s="11" t="s">
        <v>426</v>
      </c>
      <c r="H11123" s="42">
        <v>0</v>
      </c>
      <c r="I11123" s="42">
        <v>0</v>
      </c>
      <c r="J11123" s="42">
        <v>0</v>
      </c>
      <c r="K11123" s="42">
        <v>0</v>
      </c>
      <c r="N11123" s="43"/>
    </row>
    <row r="11124" spans="1:14" x14ac:dyDescent="0.3">
      <c r="A11124" s="10" t="s">
        <v>9</v>
      </c>
      <c r="B11124" s="10" t="s">
        <v>324</v>
      </c>
      <c r="C11124" s="10" t="s">
        <v>11</v>
      </c>
      <c r="D11124" s="10" t="s">
        <v>326</v>
      </c>
      <c r="E11124" s="11" t="s">
        <v>3063</v>
      </c>
      <c r="F11124" s="10" t="s">
        <v>30</v>
      </c>
      <c r="G11124" s="11" t="s">
        <v>4888</v>
      </c>
      <c r="H11124" s="42">
        <v>889146.87600000005</v>
      </c>
      <c r="I11124" s="42">
        <v>3112.8988220462402</v>
      </c>
      <c r="J11124" s="42">
        <v>0</v>
      </c>
      <c r="K11124" s="42">
        <v>3112.8988220462402</v>
      </c>
      <c r="N11124" s="43"/>
    </row>
    <row r="11125" spans="1:14" x14ac:dyDescent="0.3">
      <c r="A11125" s="10" t="s">
        <v>9</v>
      </c>
      <c r="B11125" s="10" t="s">
        <v>324</v>
      </c>
      <c r="C11125" s="10" t="s">
        <v>11</v>
      </c>
      <c r="D11125" s="10" t="s">
        <v>326</v>
      </c>
      <c r="E11125" s="11" t="s">
        <v>3063</v>
      </c>
      <c r="F11125" s="10" t="s">
        <v>17</v>
      </c>
      <c r="G11125" s="11" t="s">
        <v>4798</v>
      </c>
      <c r="H11125" s="42">
        <v>0</v>
      </c>
      <c r="I11125" s="42">
        <v>0</v>
      </c>
      <c r="J11125" s="42">
        <v>0</v>
      </c>
      <c r="K11125" s="42">
        <v>0</v>
      </c>
      <c r="N11125" s="43"/>
    </row>
    <row r="11126" spans="1:14" x14ac:dyDescent="0.3">
      <c r="A11126" s="10" t="s">
        <v>9</v>
      </c>
      <c r="B11126" s="10" t="s">
        <v>324</v>
      </c>
      <c r="C11126" s="10" t="s">
        <v>11</v>
      </c>
      <c r="D11126" s="10" t="s">
        <v>326</v>
      </c>
      <c r="E11126" s="11" t="s">
        <v>3063</v>
      </c>
      <c r="F11126" s="10" t="s">
        <v>18</v>
      </c>
      <c r="G11126" s="11" t="s">
        <v>4799</v>
      </c>
      <c r="H11126" s="42">
        <v>4134133.7003000001</v>
      </c>
      <c r="I11126" s="42">
        <v>14550.6600902069</v>
      </c>
      <c r="J11126" s="42">
        <v>2975.1393994428499</v>
      </c>
      <c r="K11126" s="42">
        <v>17525.799489649798</v>
      </c>
      <c r="N11126" s="43"/>
    </row>
    <row r="11127" spans="1:14" x14ac:dyDescent="0.3">
      <c r="A11127" s="10" t="s">
        <v>9</v>
      </c>
      <c r="B11127" s="10" t="s">
        <v>324</v>
      </c>
      <c r="C11127" s="10" t="s">
        <v>11</v>
      </c>
      <c r="D11127" s="10" t="s">
        <v>327</v>
      </c>
      <c r="E11127" s="11" t="s">
        <v>3064</v>
      </c>
      <c r="F11127" s="10" t="s">
        <v>13</v>
      </c>
      <c r="G11127" s="11" t="s">
        <v>415</v>
      </c>
      <c r="H11127" s="42">
        <v>0</v>
      </c>
      <c r="I11127" s="42">
        <v>0</v>
      </c>
      <c r="J11127" s="42">
        <v>0</v>
      </c>
      <c r="K11127" s="42">
        <v>0</v>
      </c>
      <c r="N11127" s="43"/>
    </row>
    <row r="11128" spans="1:14" x14ac:dyDescent="0.3">
      <c r="A11128" s="10" t="s">
        <v>9</v>
      </c>
      <c r="B11128" s="10" t="s">
        <v>324</v>
      </c>
      <c r="C11128" s="10" t="s">
        <v>11</v>
      </c>
      <c r="D11128" s="10" t="s">
        <v>327</v>
      </c>
      <c r="E11128" s="11" t="s">
        <v>3064</v>
      </c>
      <c r="F11128" s="10" t="s">
        <v>15</v>
      </c>
      <c r="G11128" s="11" t="s">
        <v>418</v>
      </c>
      <c r="H11128" s="42">
        <v>2140723.7026999998</v>
      </c>
      <c r="I11128" s="42">
        <v>8766.4139270859396</v>
      </c>
      <c r="J11128" s="42">
        <v>0</v>
      </c>
      <c r="K11128" s="42">
        <v>8766.4139270859396</v>
      </c>
      <c r="N11128" s="43"/>
    </row>
    <row r="11129" spans="1:14" x14ac:dyDescent="0.3">
      <c r="A11129" s="10" t="s">
        <v>9</v>
      </c>
      <c r="B11129" s="10" t="s">
        <v>324</v>
      </c>
      <c r="C11129" s="10" t="s">
        <v>11</v>
      </c>
      <c r="D11129" s="10" t="s">
        <v>327</v>
      </c>
      <c r="E11129" s="11" t="s">
        <v>3064</v>
      </c>
      <c r="F11129" s="10" t="s">
        <v>17</v>
      </c>
      <c r="G11129" s="11" t="s">
        <v>4798</v>
      </c>
      <c r="H11129" s="42">
        <v>0</v>
      </c>
      <c r="I11129" s="42">
        <v>0</v>
      </c>
      <c r="J11129" s="42">
        <v>0</v>
      </c>
      <c r="K11129" s="42">
        <v>0</v>
      </c>
      <c r="N11129" s="43"/>
    </row>
    <row r="11130" spans="1:14" x14ac:dyDescent="0.3">
      <c r="A11130" s="10" t="s">
        <v>9</v>
      </c>
      <c r="B11130" s="10" t="s">
        <v>324</v>
      </c>
      <c r="C11130" s="10" t="s">
        <v>11</v>
      </c>
      <c r="D11130" s="10" t="s">
        <v>327</v>
      </c>
      <c r="E11130" s="11" t="s">
        <v>3064</v>
      </c>
      <c r="F11130" s="10" t="s">
        <v>18</v>
      </c>
      <c r="G11130" s="11" t="s">
        <v>4799</v>
      </c>
      <c r="H11130" s="42">
        <v>2422845.264</v>
      </c>
      <c r="I11130" s="42">
        <v>9921.7215362790594</v>
      </c>
      <c r="J11130" s="42">
        <v>0</v>
      </c>
      <c r="K11130" s="42">
        <v>9921.7215362790594</v>
      </c>
      <c r="N11130" s="43"/>
    </row>
    <row r="11131" spans="1:14" x14ac:dyDescent="0.3">
      <c r="A11131" s="10" t="s">
        <v>9</v>
      </c>
      <c r="B11131" s="10" t="s">
        <v>324</v>
      </c>
      <c r="C11131" s="10" t="s">
        <v>4800</v>
      </c>
      <c r="D11131" s="10" t="s">
        <v>7365</v>
      </c>
      <c r="E11131" s="11" t="s">
        <v>7366</v>
      </c>
      <c r="F11131" s="10" t="s">
        <v>13</v>
      </c>
      <c r="G11131" s="11" t="s">
        <v>415</v>
      </c>
      <c r="H11131" s="42">
        <v>0</v>
      </c>
      <c r="I11131" s="42">
        <v>0</v>
      </c>
      <c r="J11131" s="42">
        <v>0</v>
      </c>
      <c r="K11131" s="42">
        <v>0</v>
      </c>
      <c r="N11131" s="43"/>
    </row>
    <row r="11132" spans="1:14" x14ac:dyDescent="0.3">
      <c r="A11132" s="10" t="s">
        <v>9</v>
      </c>
      <c r="B11132" s="10" t="s">
        <v>324</v>
      </c>
      <c r="C11132" s="10" t="s">
        <v>4800</v>
      </c>
      <c r="D11132" s="10" t="s">
        <v>7365</v>
      </c>
      <c r="E11132" s="11" t="s">
        <v>7366</v>
      </c>
      <c r="F11132" s="10" t="s">
        <v>416</v>
      </c>
      <c r="G11132" s="11" t="s">
        <v>417</v>
      </c>
      <c r="H11132" s="42">
        <v>902961.48450000002</v>
      </c>
      <c r="I11132" s="42">
        <v>3089.86345824009</v>
      </c>
      <c r="J11132" s="42">
        <v>0</v>
      </c>
      <c r="K11132" s="42">
        <v>3089.86345824009</v>
      </c>
      <c r="N11132" s="43"/>
    </row>
    <row r="11133" spans="1:14" x14ac:dyDescent="0.3">
      <c r="A11133" s="10" t="s">
        <v>9</v>
      </c>
      <c r="B11133" s="10" t="s">
        <v>324</v>
      </c>
      <c r="C11133" s="10" t="s">
        <v>4800</v>
      </c>
      <c r="D11133" s="10" t="s">
        <v>7365</v>
      </c>
      <c r="E11133" s="11" t="s">
        <v>7366</v>
      </c>
      <c r="F11133" s="10" t="s">
        <v>15</v>
      </c>
      <c r="G11133" s="11" t="s">
        <v>418</v>
      </c>
      <c r="H11133" s="42">
        <v>302052.60269999999</v>
      </c>
      <c r="I11133" s="42">
        <v>1033.6003426679199</v>
      </c>
      <c r="J11133" s="42">
        <v>0</v>
      </c>
      <c r="K11133" s="42">
        <v>1033.6003426679199</v>
      </c>
      <c r="N11133" s="43"/>
    </row>
    <row r="11134" spans="1:14" x14ac:dyDescent="0.3">
      <c r="A11134" s="10" t="s">
        <v>9</v>
      </c>
      <c r="B11134" s="10" t="s">
        <v>324</v>
      </c>
      <c r="C11134" s="10" t="s">
        <v>4800</v>
      </c>
      <c r="D11134" s="10" t="s">
        <v>7365</v>
      </c>
      <c r="E11134" s="11" t="s">
        <v>7366</v>
      </c>
      <c r="F11134" s="10" t="s">
        <v>4802</v>
      </c>
      <c r="G11134" s="11" t="s">
        <v>4803</v>
      </c>
      <c r="H11134" s="42">
        <v>0</v>
      </c>
      <c r="I11134" s="42">
        <v>0</v>
      </c>
      <c r="J11134" s="42">
        <v>0</v>
      </c>
      <c r="K11134" s="42">
        <v>0</v>
      </c>
      <c r="N11134" s="43"/>
    </row>
    <row r="11135" spans="1:14" x14ac:dyDescent="0.3">
      <c r="A11135" s="10" t="s">
        <v>9</v>
      </c>
      <c r="B11135" s="10" t="s">
        <v>324</v>
      </c>
      <c r="C11135" s="10" t="s">
        <v>4800</v>
      </c>
      <c r="D11135" s="10" t="s">
        <v>5950</v>
      </c>
      <c r="E11135" s="11" t="s">
        <v>5951</v>
      </c>
      <c r="F11135" s="10" t="s">
        <v>13</v>
      </c>
      <c r="G11135" s="11" t="s">
        <v>415</v>
      </c>
      <c r="H11135" s="42">
        <v>0</v>
      </c>
      <c r="I11135" s="42">
        <v>0</v>
      </c>
      <c r="J11135" s="42">
        <v>0</v>
      </c>
      <c r="K11135" s="42">
        <v>0</v>
      </c>
      <c r="N11135" s="43"/>
    </row>
    <row r="11136" spans="1:14" x14ac:dyDescent="0.3">
      <c r="A11136" s="10" t="s">
        <v>9</v>
      </c>
      <c r="B11136" s="10" t="s">
        <v>324</v>
      </c>
      <c r="C11136" s="10" t="s">
        <v>4800</v>
      </c>
      <c r="D11136" s="10" t="s">
        <v>5950</v>
      </c>
      <c r="E11136" s="11" t="s">
        <v>5951</v>
      </c>
      <c r="F11136" s="10" t="s">
        <v>416</v>
      </c>
      <c r="G11136" s="11" t="s">
        <v>417</v>
      </c>
      <c r="H11136" s="42">
        <v>54246.167099999999</v>
      </c>
      <c r="I11136" s="42">
        <v>508.08334339655499</v>
      </c>
      <c r="J11136" s="42">
        <v>1017.40727428044</v>
      </c>
      <c r="K11136" s="42">
        <v>1525.490617677</v>
      </c>
      <c r="N11136" s="43"/>
    </row>
    <row r="11137" spans="1:14" x14ac:dyDescent="0.3">
      <c r="A11137" s="10" t="s">
        <v>9</v>
      </c>
      <c r="B11137" s="10" t="s">
        <v>324</v>
      </c>
      <c r="C11137" s="10" t="s">
        <v>4800</v>
      </c>
      <c r="D11137" s="10" t="s">
        <v>5950</v>
      </c>
      <c r="E11137" s="11" t="s">
        <v>5951</v>
      </c>
      <c r="F11137" s="10" t="s">
        <v>4802</v>
      </c>
      <c r="G11137" s="11" t="s">
        <v>4803</v>
      </c>
      <c r="H11137" s="42">
        <v>0</v>
      </c>
      <c r="I11137" s="42">
        <v>0</v>
      </c>
      <c r="J11137" s="42">
        <v>0</v>
      </c>
      <c r="K11137" s="42">
        <v>0</v>
      </c>
      <c r="N11137" s="43"/>
    </row>
    <row r="11138" spans="1:14" x14ac:dyDescent="0.3">
      <c r="A11138" s="10" t="s">
        <v>9</v>
      </c>
      <c r="B11138" s="10" t="s">
        <v>324</v>
      </c>
      <c r="C11138" s="10" t="s">
        <v>4806</v>
      </c>
      <c r="D11138" s="10" t="s">
        <v>7367</v>
      </c>
      <c r="E11138" s="11" t="s">
        <v>7368</v>
      </c>
      <c r="F11138" s="10" t="s">
        <v>4809</v>
      </c>
      <c r="G11138" s="11" t="s">
        <v>4810</v>
      </c>
      <c r="H11138" s="42">
        <v>121475.9728</v>
      </c>
      <c r="I11138" s="42">
        <v>425.274395989212</v>
      </c>
      <c r="J11138" s="42">
        <v>30.2679673030675</v>
      </c>
      <c r="K11138" s="42">
        <v>455.54236329228002</v>
      </c>
      <c r="N11138" s="43"/>
    </row>
    <row r="11139" spans="1:14" x14ac:dyDescent="0.3">
      <c r="A11139" s="10" t="s">
        <v>9</v>
      </c>
      <c r="B11139" s="10" t="s">
        <v>77</v>
      </c>
      <c r="C11139" s="10" t="s">
        <v>4722</v>
      </c>
      <c r="D11139" s="10" t="s">
        <v>4723</v>
      </c>
      <c r="E11139" s="11" t="s">
        <v>7369</v>
      </c>
      <c r="F11139" s="10" t="s">
        <v>13</v>
      </c>
      <c r="G11139" s="11" t="s">
        <v>415</v>
      </c>
      <c r="H11139" s="42">
        <v>0</v>
      </c>
      <c r="I11139" s="42">
        <v>0</v>
      </c>
      <c r="J11139" s="42">
        <v>0</v>
      </c>
      <c r="K11139" s="42">
        <v>0</v>
      </c>
      <c r="N11139" s="43"/>
    </row>
    <row r="11140" spans="1:14" x14ac:dyDescent="0.3">
      <c r="A11140" s="10" t="s">
        <v>9</v>
      </c>
      <c r="B11140" s="10" t="s">
        <v>77</v>
      </c>
      <c r="C11140" s="10" t="s">
        <v>4722</v>
      </c>
      <c r="D11140" s="10" t="s">
        <v>4723</v>
      </c>
      <c r="E11140" s="11" t="s">
        <v>7369</v>
      </c>
      <c r="F11140" s="10" t="s">
        <v>416</v>
      </c>
      <c r="G11140" s="11" t="s">
        <v>417</v>
      </c>
      <c r="H11140" s="42">
        <v>5550191.9627999999</v>
      </c>
      <c r="I11140" s="42">
        <v>124.48942167631201</v>
      </c>
      <c r="J11140" s="42">
        <v>52722.400236872701</v>
      </c>
      <c r="K11140" s="42">
        <v>52846.889658549</v>
      </c>
      <c r="N11140" s="43"/>
    </row>
    <row r="11141" spans="1:14" x14ac:dyDescent="0.3">
      <c r="A11141" s="10" t="s">
        <v>9</v>
      </c>
      <c r="B11141" s="10" t="s">
        <v>77</v>
      </c>
      <c r="C11141" s="10" t="s">
        <v>4722</v>
      </c>
      <c r="D11141" s="10" t="s">
        <v>4723</v>
      </c>
      <c r="E11141" s="11" t="s">
        <v>7369</v>
      </c>
      <c r="F11141" s="10" t="s">
        <v>4725</v>
      </c>
      <c r="G11141" s="11" t="s">
        <v>4726</v>
      </c>
      <c r="H11141" s="42">
        <v>148627.9411</v>
      </c>
      <c r="I11141" s="42">
        <v>3.3336876500925201</v>
      </c>
      <c r="J11141" s="42">
        <v>1411.84698415497</v>
      </c>
      <c r="K11141" s="42">
        <v>1415.18067180506</v>
      </c>
      <c r="N11141" s="43"/>
    </row>
    <row r="11142" spans="1:14" x14ac:dyDescent="0.3">
      <c r="A11142" s="10" t="s">
        <v>9</v>
      </c>
      <c r="B11142" s="10" t="s">
        <v>77</v>
      </c>
      <c r="C11142" s="10" t="s">
        <v>4722</v>
      </c>
      <c r="D11142" s="10" t="s">
        <v>4723</v>
      </c>
      <c r="E11142" s="11" t="s">
        <v>7369</v>
      </c>
      <c r="F11142" s="10" t="s">
        <v>4729</v>
      </c>
      <c r="G11142" s="11" t="s">
        <v>4730</v>
      </c>
      <c r="H11142" s="42">
        <v>0</v>
      </c>
      <c r="I11142" s="42">
        <v>0</v>
      </c>
      <c r="J11142" s="42">
        <v>0</v>
      </c>
      <c r="K11142" s="42">
        <v>0</v>
      </c>
      <c r="N11142" s="43"/>
    </row>
    <row r="11143" spans="1:14" x14ac:dyDescent="0.3">
      <c r="A11143" s="10" t="s">
        <v>9</v>
      </c>
      <c r="B11143" s="10" t="s">
        <v>77</v>
      </c>
      <c r="C11143" s="10" t="s">
        <v>4722</v>
      </c>
      <c r="D11143" s="10" t="s">
        <v>4723</v>
      </c>
      <c r="E11143" s="11" t="s">
        <v>7369</v>
      </c>
      <c r="F11143" s="10" t="s">
        <v>4731</v>
      </c>
      <c r="G11143" s="11" t="s">
        <v>4732</v>
      </c>
      <c r="H11143" s="42">
        <v>0</v>
      </c>
      <c r="I11143" s="42">
        <v>0</v>
      </c>
      <c r="J11143" s="42">
        <v>0</v>
      </c>
      <c r="K11143" s="42">
        <v>0</v>
      </c>
      <c r="N11143" s="43"/>
    </row>
    <row r="11144" spans="1:14" x14ac:dyDescent="0.3">
      <c r="A11144" s="10" t="s">
        <v>9</v>
      </c>
      <c r="B11144" s="10" t="s">
        <v>77</v>
      </c>
      <c r="C11144" s="10" t="s">
        <v>4722</v>
      </c>
      <c r="D11144" s="10" t="s">
        <v>4723</v>
      </c>
      <c r="E11144" s="11" t="s">
        <v>7369</v>
      </c>
      <c r="F11144" s="10" t="s">
        <v>4733</v>
      </c>
      <c r="G11144" s="11" t="s">
        <v>4734</v>
      </c>
      <c r="H11144" s="42">
        <v>1008546.7416</v>
      </c>
      <c r="I11144" s="42">
        <v>22.621451911342099</v>
      </c>
      <c r="J11144" s="42">
        <v>9580.3902496230003</v>
      </c>
      <c r="K11144" s="42">
        <v>9603.0117015343403</v>
      </c>
      <c r="N11144" s="43"/>
    </row>
    <row r="11145" spans="1:14" x14ac:dyDescent="0.3">
      <c r="A11145" s="10" t="s">
        <v>9</v>
      </c>
      <c r="B11145" s="10" t="s">
        <v>77</v>
      </c>
      <c r="C11145" s="10" t="s">
        <v>4722</v>
      </c>
      <c r="D11145" s="10" t="s">
        <v>4723</v>
      </c>
      <c r="E11145" s="11" t="s">
        <v>7369</v>
      </c>
      <c r="F11145" s="10" t="s">
        <v>4735</v>
      </c>
      <c r="G11145" s="11" t="s">
        <v>4736</v>
      </c>
      <c r="H11145" s="42">
        <v>97669.79</v>
      </c>
      <c r="I11145" s="42">
        <v>2.19070902720365</v>
      </c>
      <c r="J11145" s="42">
        <v>927.78516101612195</v>
      </c>
      <c r="K11145" s="42">
        <v>929.97587004332502</v>
      </c>
      <c r="N11145" s="43"/>
    </row>
    <row r="11146" spans="1:14" x14ac:dyDescent="0.3">
      <c r="A11146" s="10" t="s">
        <v>9</v>
      </c>
      <c r="B11146" s="10" t="s">
        <v>77</v>
      </c>
      <c r="C11146" s="10" t="s">
        <v>4722</v>
      </c>
      <c r="D11146" s="10" t="s">
        <v>4723</v>
      </c>
      <c r="E11146" s="11" t="s">
        <v>7369</v>
      </c>
      <c r="F11146" s="10" t="s">
        <v>6792</v>
      </c>
      <c r="G11146" s="11" t="s">
        <v>6793</v>
      </c>
      <c r="H11146" s="42">
        <v>545676.86849999998</v>
      </c>
      <c r="I11146" s="42">
        <v>12.239396086768201</v>
      </c>
      <c r="J11146" s="42">
        <v>5183.49535611181</v>
      </c>
      <c r="K11146" s="42">
        <v>5195.7347521985803</v>
      </c>
      <c r="N11146" s="43"/>
    </row>
    <row r="11147" spans="1:14" x14ac:dyDescent="0.3">
      <c r="A11147" s="10" t="s">
        <v>9</v>
      </c>
      <c r="B11147" s="10" t="s">
        <v>77</v>
      </c>
      <c r="C11147" s="10" t="s">
        <v>4722</v>
      </c>
      <c r="D11147" s="10" t="s">
        <v>4723</v>
      </c>
      <c r="E11147" s="11" t="s">
        <v>7369</v>
      </c>
      <c r="F11147" s="10" t="s">
        <v>5406</v>
      </c>
      <c r="G11147" s="11" t="s">
        <v>5407</v>
      </c>
      <c r="H11147" s="42">
        <v>0</v>
      </c>
      <c r="I11147" s="42">
        <v>0</v>
      </c>
      <c r="J11147" s="42">
        <v>0</v>
      </c>
      <c r="K11147" s="42">
        <v>0</v>
      </c>
      <c r="N11147" s="43"/>
    </row>
    <row r="11148" spans="1:14" x14ac:dyDescent="0.3">
      <c r="A11148" s="10" t="s">
        <v>9</v>
      </c>
      <c r="B11148" s="10" t="s">
        <v>77</v>
      </c>
      <c r="C11148" s="10" t="s">
        <v>4722</v>
      </c>
      <c r="D11148" s="10" t="s">
        <v>4723</v>
      </c>
      <c r="E11148" s="11" t="s">
        <v>7369</v>
      </c>
      <c r="F11148" s="10" t="s">
        <v>5076</v>
      </c>
      <c r="G11148" s="11" t="s">
        <v>5077</v>
      </c>
      <c r="H11148" s="42">
        <v>148627.9411</v>
      </c>
      <c r="I11148" s="42">
        <v>3.3336876500925201</v>
      </c>
      <c r="J11148" s="42">
        <v>1411.84698415497</v>
      </c>
      <c r="K11148" s="42">
        <v>1415.18067180506</v>
      </c>
      <c r="N11148" s="43"/>
    </row>
    <row r="11149" spans="1:14" x14ac:dyDescent="0.3">
      <c r="A11149" s="10" t="s">
        <v>9</v>
      </c>
      <c r="B11149" s="10" t="s">
        <v>77</v>
      </c>
      <c r="C11149" s="10" t="s">
        <v>4722</v>
      </c>
      <c r="D11149" s="10" t="s">
        <v>4723</v>
      </c>
      <c r="E11149" s="11" t="s">
        <v>7369</v>
      </c>
      <c r="F11149" s="10" t="s">
        <v>4741</v>
      </c>
      <c r="G11149" s="11" t="s">
        <v>4742</v>
      </c>
      <c r="H11149" s="42">
        <v>645469.91440000001</v>
      </c>
      <c r="I11149" s="42">
        <v>14.477729223258899</v>
      </c>
      <c r="J11149" s="42">
        <v>6131.4497597587197</v>
      </c>
      <c r="K11149" s="42">
        <v>6145.9274889819799</v>
      </c>
      <c r="N11149" s="43"/>
    </row>
    <row r="11150" spans="1:14" x14ac:dyDescent="0.3">
      <c r="A11150" s="10" t="s">
        <v>9</v>
      </c>
      <c r="B11150" s="10" t="s">
        <v>77</v>
      </c>
      <c r="C11150" s="10" t="s">
        <v>4743</v>
      </c>
      <c r="D11150" s="10" t="s">
        <v>4744</v>
      </c>
      <c r="E11150" s="11" t="s">
        <v>7370</v>
      </c>
      <c r="F11150" s="10" t="s">
        <v>416</v>
      </c>
      <c r="G11150" s="11" t="s">
        <v>417</v>
      </c>
      <c r="H11150" s="42">
        <v>2687.8652999999999</v>
      </c>
      <c r="I11150" s="42" t="s">
        <v>414</v>
      </c>
      <c r="J11150" s="42">
        <v>5.3355281830050498E-2</v>
      </c>
      <c r="K11150" s="42">
        <v>5.3355281830050498E-2</v>
      </c>
      <c r="N11150" s="43"/>
    </row>
    <row r="11151" spans="1:14" x14ac:dyDescent="0.3">
      <c r="A11151" s="10" t="s">
        <v>9</v>
      </c>
      <c r="B11151" s="10" t="s">
        <v>77</v>
      </c>
      <c r="C11151" s="10" t="s">
        <v>4743</v>
      </c>
      <c r="D11151" s="10" t="s">
        <v>4744</v>
      </c>
      <c r="E11151" s="11" t="s">
        <v>7370</v>
      </c>
      <c r="F11151" s="10" t="s">
        <v>4746</v>
      </c>
      <c r="G11151" s="11" t="s">
        <v>4747</v>
      </c>
      <c r="H11151" s="42">
        <v>2687.8652999999999</v>
      </c>
      <c r="I11151" s="42" t="s">
        <v>414</v>
      </c>
      <c r="J11151" s="42">
        <v>5.3355281830050498E-2</v>
      </c>
      <c r="K11151" s="42">
        <v>5.3355281830050498E-2</v>
      </c>
      <c r="N11151" s="43"/>
    </row>
    <row r="11152" spans="1:14" x14ac:dyDescent="0.3">
      <c r="A11152" s="10" t="s">
        <v>9</v>
      </c>
      <c r="B11152" s="10" t="s">
        <v>77</v>
      </c>
      <c r="C11152" s="10" t="s">
        <v>4743</v>
      </c>
      <c r="D11152" s="10" t="s">
        <v>4744</v>
      </c>
      <c r="E11152" s="11" t="s">
        <v>7370</v>
      </c>
      <c r="F11152" s="10" t="s">
        <v>4748</v>
      </c>
      <c r="G11152" s="11" t="s">
        <v>4749</v>
      </c>
      <c r="H11152" s="42">
        <v>20530.374400000001</v>
      </c>
      <c r="I11152" s="42" t="s">
        <v>414</v>
      </c>
      <c r="J11152" s="42">
        <v>0</v>
      </c>
      <c r="K11152" s="42">
        <v>0</v>
      </c>
      <c r="N11152" s="43"/>
    </row>
    <row r="11153" spans="1:14" x14ac:dyDescent="0.3">
      <c r="A11153" s="10" t="s">
        <v>9</v>
      </c>
      <c r="B11153" s="10" t="s">
        <v>77</v>
      </c>
      <c r="C11153" s="10" t="s">
        <v>4743</v>
      </c>
      <c r="D11153" s="10" t="s">
        <v>4744</v>
      </c>
      <c r="E11153" s="11" t="s">
        <v>7370</v>
      </c>
      <c r="F11153" s="10" t="s">
        <v>4760</v>
      </c>
      <c r="G11153" s="11" t="s">
        <v>4761</v>
      </c>
      <c r="H11153" s="42">
        <v>27571.783899999999</v>
      </c>
      <c r="I11153" s="42" t="s">
        <v>414</v>
      </c>
      <c r="J11153" s="42">
        <v>0</v>
      </c>
      <c r="K11153" s="42">
        <v>0</v>
      </c>
      <c r="N11153" s="43"/>
    </row>
    <row r="11154" spans="1:14" x14ac:dyDescent="0.3">
      <c r="A11154" s="10" t="s">
        <v>9</v>
      </c>
      <c r="B11154" s="10" t="s">
        <v>77</v>
      </c>
      <c r="C11154" s="10" t="s">
        <v>4743</v>
      </c>
      <c r="D11154" s="10" t="s">
        <v>4750</v>
      </c>
      <c r="E11154" s="11" t="s">
        <v>5147</v>
      </c>
      <c r="F11154" s="10" t="s">
        <v>416</v>
      </c>
      <c r="G11154" s="11" t="s">
        <v>417</v>
      </c>
      <c r="H11154" s="42">
        <v>0</v>
      </c>
      <c r="I11154" s="42" t="s">
        <v>414</v>
      </c>
      <c r="J11154" s="42">
        <v>0</v>
      </c>
      <c r="K11154" s="42">
        <v>0</v>
      </c>
      <c r="N11154" s="43"/>
    </row>
    <row r="11155" spans="1:14" x14ac:dyDescent="0.3">
      <c r="A11155" s="10" t="s">
        <v>9</v>
      </c>
      <c r="B11155" s="10" t="s">
        <v>77</v>
      </c>
      <c r="C11155" s="10" t="s">
        <v>4743</v>
      </c>
      <c r="D11155" s="10" t="s">
        <v>4750</v>
      </c>
      <c r="E11155" s="11" t="s">
        <v>5147</v>
      </c>
      <c r="F11155" s="10" t="s">
        <v>4746</v>
      </c>
      <c r="G11155" s="11" t="s">
        <v>4747</v>
      </c>
      <c r="H11155" s="42">
        <v>0</v>
      </c>
      <c r="I11155" s="42" t="s">
        <v>414</v>
      </c>
      <c r="J11155" s="42">
        <v>0</v>
      </c>
      <c r="K11155" s="42">
        <v>0</v>
      </c>
      <c r="N11155" s="43"/>
    </row>
    <row r="11156" spans="1:14" x14ac:dyDescent="0.3">
      <c r="A11156" s="10" t="s">
        <v>9</v>
      </c>
      <c r="B11156" s="10" t="s">
        <v>77</v>
      </c>
      <c r="C11156" s="10" t="s">
        <v>4743</v>
      </c>
      <c r="D11156" s="10" t="s">
        <v>4750</v>
      </c>
      <c r="E11156" s="11" t="s">
        <v>5147</v>
      </c>
      <c r="F11156" s="10" t="s">
        <v>4748</v>
      </c>
      <c r="G11156" s="11" t="s">
        <v>4749</v>
      </c>
      <c r="H11156" s="42">
        <v>0</v>
      </c>
      <c r="I11156" s="42" t="s">
        <v>414</v>
      </c>
      <c r="J11156" s="42">
        <v>0</v>
      </c>
      <c r="K11156" s="42">
        <v>0</v>
      </c>
      <c r="N11156" s="43"/>
    </row>
    <row r="11157" spans="1:14" x14ac:dyDescent="0.3">
      <c r="A11157" s="10" t="s">
        <v>9</v>
      </c>
      <c r="B11157" s="10" t="s">
        <v>77</v>
      </c>
      <c r="C11157" s="10" t="s">
        <v>4743</v>
      </c>
      <c r="D11157" s="10" t="s">
        <v>4752</v>
      </c>
      <c r="E11157" s="11" t="s">
        <v>5910</v>
      </c>
      <c r="F11157" s="10" t="s">
        <v>13</v>
      </c>
      <c r="G11157" s="11" t="s">
        <v>415</v>
      </c>
      <c r="H11157" s="42">
        <v>0</v>
      </c>
      <c r="I11157" s="42" t="s">
        <v>414</v>
      </c>
      <c r="J11157" s="42">
        <v>0</v>
      </c>
      <c r="K11157" s="42">
        <v>0</v>
      </c>
      <c r="N11157" s="43"/>
    </row>
    <row r="11158" spans="1:14" x14ac:dyDescent="0.3">
      <c r="A11158" s="10" t="s">
        <v>9</v>
      </c>
      <c r="B11158" s="10" t="s">
        <v>77</v>
      </c>
      <c r="C11158" s="10" t="s">
        <v>4743</v>
      </c>
      <c r="D11158" s="10" t="s">
        <v>4752</v>
      </c>
      <c r="E11158" s="11" t="s">
        <v>5910</v>
      </c>
      <c r="F11158" s="10" t="s">
        <v>416</v>
      </c>
      <c r="G11158" s="11" t="s">
        <v>417</v>
      </c>
      <c r="H11158" s="42">
        <v>10950.893400000001</v>
      </c>
      <c r="I11158" s="42" t="s">
        <v>414</v>
      </c>
      <c r="J11158" s="42">
        <v>0.87423888591322996</v>
      </c>
      <c r="K11158" s="42">
        <v>0.87423888591322996</v>
      </c>
      <c r="N11158" s="43"/>
    </row>
    <row r="11159" spans="1:14" x14ac:dyDescent="0.3">
      <c r="A11159" s="10" t="s">
        <v>9</v>
      </c>
      <c r="B11159" s="10" t="s">
        <v>77</v>
      </c>
      <c r="C11159" s="10" t="s">
        <v>4743</v>
      </c>
      <c r="D11159" s="10" t="s">
        <v>4752</v>
      </c>
      <c r="E11159" s="11" t="s">
        <v>5910</v>
      </c>
      <c r="F11159" s="10" t="s">
        <v>4746</v>
      </c>
      <c r="G11159" s="11" t="s">
        <v>4747</v>
      </c>
      <c r="H11159" s="42">
        <v>6909.4922999999999</v>
      </c>
      <c r="I11159" s="42" t="s">
        <v>414</v>
      </c>
      <c r="J11159" s="42">
        <v>0.55160310658810896</v>
      </c>
      <c r="K11159" s="42">
        <v>0.55160310658810896</v>
      </c>
      <c r="N11159" s="43"/>
    </row>
    <row r="11160" spans="1:14" x14ac:dyDescent="0.3">
      <c r="A11160" s="10" t="s">
        <v>9</v>
      </c>
      <c r="B11160" s="10" t="s">
        <v>77</v>
      </c>
      <c r="C11160" s="10" t="s">
        <v>4743</v>
      </c>
      <c r="D11160" s="10" t="s">
        <v>4752</v>
      </c>
      <c r="E11160" s="11" t="s">
        <v>5910</v>
      </c>
      <c r="F11160" s="10" t="s">
        <v>4748</v>
      </c>
      <c r="G11160" s="11" t="s">
        <v>4749</v>
      </c>
      <c r="H11160" s="42">
        <v>31874.9823</v>
      </c>
      <c r="I11160" s="42" t="s">
        <v>414</v>
      </c>
      <c r="J11160" s="42">
        <v>0</v>
      </c>
      <c r="K11160" s="42">
        <v>0</v>
      </c>
      <c r="N11160" s="43"/>
    </row>
    <row r="11161" spans="1:14" x14ac:dyDescent="0.3">
      <c r="A11161" s="10" t="s">
        <v>9</v>
      </c>
      <c r="B11161" s="10" t="s">
        <v>77</v>
      </c>
      <c r="C11161" s="10" t="s">
        <v>4743</v>
      </c>
      <c r="D11161" s="10" t="s">
        <v>4752</v>
      </c>
      <c r="E11161" s="11" t="s">
        <v>5910</v>
      </c>
      <c r="F11161" s="10" t="s">
        <v>4760</v>
      </c>
      <c r="G11161" s="11" t="s">
        <v>4761</v>
      </c>
      <c r="H11161" s="42">
        <v>17840.475200000001</v>
      </c>
      <c r="I11161" s="42" t="s">
        <v>414</v>
      </c>
      <c r="J11161" s="42">
        <v>0</v>
      </c>
      <c r="K11161" s="42">
        <v>0</v>
      </c>
      <c r="N11161" s="43"/>
    </row>
    <row r="11162" spans="1:14" x14ac:dyDescent="0.3">
      <c r="A11162" s="10" t="s">
        <v>9</v>
      </c>
      <c r="B11162" s="10" t="s">
        <v>77</v>
      </c>
      <c r="C11162" s="10" t="s">
        <v>4743</v>
      </c>
      <c r="D11162" s="10" t="s">
        <v>4752</v>
      </c>
      <c r="E11162" s="11" t="s">
        <v>5910</v>
      </c>
      <c r="F11162" s="10" t="s">
        <v>4754</v>
      </c>
      <c r="G11162" s="11" t="s">
        <v>4755</v>
      </c>
      <c r="H11162" s="42">
        <v>11863.4679</v>
      </c>
      <c r="I11162" s="42" t="s">
        <v>414</v>
      </c>
      <c r="J11162" s="42">
        <v>0.94709212640599905</v>
      </c>
      <c r="K11162" s="42">
        <v>0.94709212640599905</v>
      </c>
      <c r="N11162" s="43"/>
    </row>
    <row r="11163" spans="1:14" x14ac:dyDescent="0.3">
      <c r="A11163" s="10" t="s">
        <v>9</v>
      </c>
      <c r="B11163" s="10" t="s">
        <v>77</v>
      </c>
      <c r="C11163" s="10" t="s">
        <v>4743</v>
      </c>
      <c r="D11163" s="10" t="s">
        <v>4756</v>
      </c>
      <c r="E11163" s="11" t="s">
        <v>4826</v>
      </c>
      <c r="F11163" s="10" t="s">
        <v>416</v>
      </c>
      <c r="G11163" s="11" t="s">
        <v>417</v>
      </c>
      <c r="H11163" s="42">
        <v>12393.473099999999</v>
      </c>
      <c r="I11163" s="42" t="s">
        <v>414</v>
      </c>
      <c r="J11163" s="42">
        <v>0</v>
      </c>
      <c r="K11163" s="42">
        <v>0</v>
      </c>
      <c r="N11163" s="43"/>
    </row>
    <row r="11164" spans="1:14" x14ac:dyDescent="0.3">
      <c r="A11164" s="10" t="s">
        <v>9</v>
      </c>
      <c r="B11164" s="10" t="s">
        <v>77</v>
      </c>
      <c r="C11164" s="10" t="s">
        <v>4743</v>
      </c>
      <c r="D11164" s="10" t="s">
        <v>4756</v>
      </c>
      <c r="E11164" s="11" t="s">
        <v>4826</v>
      </c>
      <c r="F11164" s="10" t="s">
        <v>4746</v>
      </c>
      <c r="G11164" s="11" t="s">
        <v>4747</v>
      </c>
      <c r="H11164" s="42">
        <v>2456.6127000000001</v>
      </c>
      <c r="I11164" s="42" t="s">
        <v>414</v>
      </c>
      <c r="J11164" s="42">
        <v>0</v>
      </c>
      <c r="K11164" s="42">
        <v>0</v>
      </c>
      <c r="N11164" s="43"/>
    </row>
    <row r="11165" spans="1:14" x14ac:dyDescent="0.3">
      <c r="A11165" s="10" t="s">
        <v>9</v>
      </c>
      <c r="B11165" s="10" t="s">
        <v>77</v>
      </c>
      <c r="C11165" s="10" t="s">
        <v>4743</v>
      </c>
      <c r="D11165" s="10" t="s">
        <v>4756</v>
      </c>
      <c r="E11165" s="11" t="s">
        <v>4826</v>
      </c>
      <c r="F11165" s="10" t="s">
        <v>4748</v>
      </c>
      <c r="G11165" s="11" t="s">
        <v>4749</v>
      </c>
      <c r="H11165" s="42">
        <v>14181.751</v>
      </c>
      <c r="I11165" s="42" t="s">
        <v>414</v>
      </c>
      <c r="J11165" s="42">
        <v>0</v>
      </c>
      <c r="K11165" s="42">
        <v>0</v>
      </c>
      <c r="N11165" s="43"/>
    </row>
    <row r="11166" spans="1:14" x14ac:dyDescent="0.3">
      <c r="A11166" s="10" t="s">
        <v>9</v>
      </c>
      <c r="B11166" s="10" t="s">
        <v>77</v>
      </c>
      <c r="C11166" s="10" t="s">
        <v>4743</v>
      </c>
      <c r="D11166" s="10" t="s">
        <v>4758</v>
      </c>
      <c r="E11166" s="11" t="s">
        <v>5045</v>
      </c>
      <c r="F11166" s="10" t="s">
        <v>13</v>
      </c>
      <c r="G11166" s="11" t="s">
        <v>415</v>
      </c>
      <c r="H11166" s="42">
        <v>0</v>
      </c>
      <c r="I11166" s="42" t="s">
        <v>414</v>
      </c>
      <c r="J11166" s="42">
        <v>0</v>
      </c>
      <c r="K11166" s="42">
        <v>0</v>
      </c>
      <c r="N11166" s="43"/>
    </row>
    <row r="11167" spans="1:14" x14ac:dyDescent="0.3">
      <c r="A11167" s="10" t="s">
        <v>9</v>
      </c>
      <c r="B11167" s="10" t="s">
        <v>77</v>
      </c>
      <c r="C11167" s="10" t="s">
        <v>4743</v>
      </c>
      <c r="D11167" s="10" t="s">
        <v>4758</v>
      </c>
      <c r="E11167" s="11" t="s">
        <v>5045</v>
      </c>
      <c r="F11167" s="10" t="s">
        <v>416</v>
      </c>
      <c r="G11167" s="11" t="s">
        <v>417</v>
      </c>
      <c r="H11167" s="42">
        <v>0</v>
      </c>
      <c r="I11167" s="42" t="s">
        <v>414</v>
      </c>
      <c r="J11167" s="42">
        <v>0</v>
      </c>
      <c r="K11167" s="42">
        <v>0</v>
      </c>
      <c r="N11167" s="43"/>
    </row>
    <row r="11168" spans="1:14" x14ac:dyDescent="0.3">
      <c r="A11168" s="10" t="s">
        <v>9</v>
      </c>
      <c r="B11168" s="10" t="s">
        <v>77</v>
      </c>
      <c r="C11168" s="10" t="s">
        <v>4743</v>
      </c>
      <c r="D11168" s="10" t="s">
        <v>4758</v>
      </c>
      <c r="E11168" s="11" t="s">
        <v>5045</v>
      </c>
      <c r="F11168" s="10" t="s">
        <v>4746</v>
      </c>
      <c r="G11168" s="11" t="s">
        <v>4747</v>
      </c>
      <c r="H11168" s="42">
        <v>0</v>
      </c>
      <c r="I11168" s="42" t="s">
        <v>414</v>
      </c>
      <c r="J11168" s="42">
        <v>0</v>
      </c>
      <c r="K11168" s="42">
        <v>0</v>
      </c>
      <c r="N11168" s="43"/>
    </row>
    <row r="11169" spans="1:14" x14ac:dyDescent="0.3">
      <c r="A11169" s="10" t="s">
        <v>9</v>
      </c>
      <c r="B11169" s="10" t="s">
        <v>77</v>
      </c>
      <c r="C11169" s="10" t="s">
        <v>4743</v>
      </c>
      <c r="D11169" s="10" t="s">
        <v>4758</v>
      </c>
      <c r="E11169" s="11" t="s">
        <v>5045</v>
      </c>
      <c r="F11169" s="10" t="s">
        <v>4748</v>
      </c>
      <c r="G11169" s="11" t="s">
        <v>4749</v>
      </c>
      <c r="H11169" s="42">
        <v>0</v>
      </c>
      <c r="I11169" s="42" t="s">
        <v>414</v>
      </c>
      <c r="J11169" s="42">
        <v>0</v>
      </c>
      <c r="K11169" s="42">
        <v>0</v>
      </c>
      <c r="N11169" s="43"/>
    </row>
    <row r="11170" spans="1:14" x14ac:dyDescent="0.3">
      <c r="A11170" s="10" t="s">
        <v>9</v>
      </c>
      <c r="B11170" s="10" t="s">
        <v>77</v>
      </c>
      <c r="C11170" s="10" t="s">
        <v>4743</v>
      </c>
      <c r="D11170" s="10" t="s">
        <v>4758</v>
      </c>
      <c r="E11170" s="11" t="s">
        <v>5045</v>
      </c>
      <c r="F11170" s="10" t="s">
        <v>4760</v>
      </c>
      <c r="G11170" s="11" t="s">
        <v>4761</v>
      </c>
      <c r="H11170" s="42">
        <v>0</v>
      </c>
      <c r="I11170" s="42" t="s">
        <v>414</v>
      </c>
      <c r="J11170" s="42">
        <v>0</v>
      </c>
      <c r="K11170" s="42">
        <v>0</v>
      </c>
      <c r="N11170" s="43"/>
    </row>
    <row r="11171" spans="1:14" x14ac:dyDescent="0.3">
      <c r="A11171" s="10" t="s">
        <v>9</v>
      </c>
      <c r="B11171" s="10" t="s">
        <v>77</v>
      </c>
      <c r="C11171" s="10" t="s">
        <v>4743</v>
      </c>
      <c r="D11171" s="10" t="s">
        <v>4758</v>
      </c>
      <c r="E11171" s="11" t="s">
        <v>5045</v>
      </c>
      <c r="F11171" s="10" t="s">
        <v>4754</v>
      </c>
      <c r="G11171" s="11" t="s">
        <v>4755</v>
      </c>
      <c r="H11171" s="42">
        <v>0</v>
      </c>
      <c r="I11171" s="42" t="s">
        <v>414</v>
      </c>
      <c r="J11171" s="42">
        <v>0</v>
      </c>
      <c r="K11171" s="42">
        <v>0</v>
      </c>
      <c r="N11171" s="43"/>
    </row>
    <row r="11172" spans="1:14" x14ac:dyDescent="0.3">
      <c r="A11172" s="10" t="s">
        <v>9</v>
      </c>
      <c r="B11172" s="10" t="s">
        <v>77</v>
      </c>
      <c r="C11172" s="10" t="s">
        <v>4743</v>
      </c>
      <c r="D11172" s="10" t="s">
        <v>4762</v>
      </c>
      <c r="E11172" s="11" t="s">
        <v>5821</v>
      </c>
      <c r="F11172" s="10" t="s">
        <v>416</v>
      </c>
      <c r="G11172" s="11" t="s">
        <v>417</v>
      </c>
      <c r="H11172" s="42">
        <v>17650.784800000001</v>
      </c>
      <c r="I11172" s="42" t="s">
        <v>414</v>
      </c>
      <c r="J11172" s="42">
        <v>0</v>
      </c>
      <c r="K11172" s="42">
        <v>0</v>
      </c>
      <c r="N11172" s="43"/>
    </row>
    <row r="11173" spans="1:14" x14ac:dyDescent="0.3">
      <c r="A11173" s="10" t="s">
        <v>9</v>
      </c>
      <c r="B11173" s="10" t="s">
        <v>77</v>
      </c>
      <c r="C11173" s="10" t="s">
        <v>4743</v>
      </c>
      <c r="D11173" s="10" t="s">
        <v>4762</v>
      </c>
      <c r="E11173" s="11" t="s">
        <v>5821</v>
      </c>
      <c r="F11173" s="10" t="s">
        <v>4746</v>
      </c>
      <c r="G11173" s="11" t="s">
        <v>4747</v>
      </c>
      <c r="H11173" s="42">
        <v>2474.0639999999999</v>
      </c>
      <c r="I11173" s="42" t="s">
        <v>414</v>
      </c>
      <c r="J11173" s="42">
        <v>0</v>
      </c>
      <c r="K11173" s="42">
        <v>0</v>
      </c>
      <c r="N11173" s="43"/>
    </row>
    <row r="11174" spans="1:14" x14ac:dyDescent="0.3">
      <c r="A11174" s="10" t="s">
        <v>9</v>
      </c>
      <c r="B11174" s="10" t="s">
        <v>77</v>
      </c>
      <c r="C11174" s="10" t="s">
        <v>4743</v>
      </c>
      <c r="D11174" s="10" t="s">
        <v>4762</v>
      </c>
      <c r="E11174" s="11" t="s">
        <v>5821</v>
      </c>
      <c r="F11174" s="10" t="s">
        <v>4748</v>
      </c>
      <c r="G11174" s="11" t="s">
        <v>4749</v>
      </c>
      <c r="H11174" s="42">
        <v>7126.7812999999996</v>
      </c>
      <c r="I11174" s="42" t="s">
        <v>414</v>
      </c>
      <c r="J11174" s="42">
        <v>0</v>
      </c>
      <c r="K11174" s="42">
        <v>0</v>
      </c>
      <c r="N11174" s="43"/>
    </row>
    <row r="11175" spans="1:14" x14ac:dyDescent="0.3">
      <c r="A11175" s="10" t="s">
        <v>9</v>
      </c>
      <c r="B11175" s="10" t="s">
        <v>77</v>
      </c>
      <c r="C11175" s="10" t="s">
        <v>4743</v>
      </c>
      <c r="D11175" s="10" t="s">
        <v>4762</v>
      </c>
      <c r="E11175" s="11" t="s">
        <v>5821</v>
      </c>
      <c r="F11175" s="10" t="s">
        <v>4760</v>
      </c>
      <c r="G11175" s="11" t="s">
        <v>4761</v>
      </c>
      <c r="H11175" s="42">
        <v>5760.5072</v>
      </c>
      <c r="I11175" s="42" t="s">
        <v>414</v>
      </c>
      <c r="J11175" s="42">
        <v>0</v>
      </c>
      <c r="K11175" s="42">
        <v>0</v>
      </c>
      <c r="N11175" s="43"/>
    </row>
    <row r="11176" spans="1:14" x14ac:dyDescent="0.3">
      <c r="A11176" s="10" t="s">
        <v>9</v>
      </c>
      <c r="B11176" s="10" t="s">
        <v>77</v>
      </c>
      <c r="C11176" s="10" t="s">
        <v>4743</v>
      </c>
      <c r="D11176" s="10" t="s">
        <v>4766</v>
      </c>
      <c r="E11176" s="11" t="s">
        <v>7371</v>
      </c>
      <c r="F11176" s="10" t="s">
        <v>416</v>
      </c>
      <c r="G11176" s="11" t="s">
        <v>417</v>
      </c>
      <c r="H11176" s="42">
        <v>45542.315600000002</v>
      </c>
      <c r="I11176" s="42" t="s">
        <v>414</v>
      </c>
      <c r="J11176" s="42">
        <v>538.19035716929397</v>
      </c>
      <c r="K11176" s="42">
        <v>538.19035716929397</v>
      </c>
      <c r="N11176" s="43"/>
    </row>
    <row r="11177" spans="1:14" x14ac:dyDescent="0.3">
      <c r="A11177" s="10" t="s">
        <v>9</v>
      </c>
      <c r="B11177" s="10" t="s">
        <v>77</v>
      </c>
      <c r="C11177" s="10" t="s">
        <v>4743</v>
      </c>
      <c r="D11177" s="10" t="s">
        <v>4766</v>
      </c>
      <c r="E11177" s="11" t="s">
        <v>7371</v>
      </c>
      <c r="F11177" s="10" t="s">
        <v>4746</v>
      </c>
      <c r="G11177" s="11" t="s">
        <v>4747</v>
      </c>
      <c r="H11177" s="42">
        <v>11217.3192</v>
      </c>
      <c r="I11177" s="42" t="s">
        <v>414</v>
      </c>
      <c r="J11177" s="42">
        <v>132.559201273225</v>
      </c>
      <c r="K11177" s="42">
        <v>132.559201273225</v>
      </c>
      <c r="N11177" s="43"/>
    </row>
    <row r="11178" spans="1:14" x14ac:dyDescent="0.3">
      <c r="A11178" s="10" t="s">
        <v>9</v>
      </c>
      <c r="B11178" s="10" t="s">
        <v>77</v>
      </c>
      <c r="C11178" s="10" t="s">
        <v>4743</v>
      </c>
      <c r="D11178" s="10" t="s">
        <v>4766</v>
      </c>
      <c r="E11178" s="11" t="s">
        <v>7371</v>
      </c>
      <c r="F11178" s="10" t="s">
        <v>4748</v>
      </c>
      <c r="G11178" s="11" t="s">
        <v>4749</v>
      </c>
      <c r="H11178" s="42">
        <v>84471.392699999997</v>
      </c>
      <c r="I11178" s="42" t="s">
        <v>414</v>
      </c>
      <c r="J11178" s="42">
        <v>0</v>
      </c>
      <c r="K11178" s="42">
        <v>0</v>
      </c>
      <c r="N11178" s="43"/>
    </row>
    <row r="11179" spans="1:14" x14ac:dyDescent="0.3">
      <c r="A11179" s="10" t="s">
        <v>9</v>
      </c>
      <c r="B11179" s="10" t="s">
        <v>77</v>
      </c>
      <c r="C11179" s="10" t="s">
        <v>4743</v>
      </c>
      <c r="D11179" s="10" t="s">
        <v>4766</v>
      </c>
      <c r="E11179" s="11" t="s">
        <v>7371</v>
      </c>
      <c r="F11179" s="10" t="s">
        <v>4760</v>
      </c>
      <c r="G11179" s="11" t="s">
        <v>4761</v>
      </c>
      <c r="H11179" s="42">
        <v>27515.738399999998</v>
      </c>
      <c r="I11179" s="42" t="s">
        <v>414</v>
      </c>
      <c r="J11179" s="42">
        <v>0</v>
      </c>
      <c r="K11179" s="42">
        <v>0</v>
      </c>
      <c r="N11179" s="43"/>
    </row>
    <row r="11180" spans="1:14" x14ac:dyDescent="0.3">
      <c r="A11180" s="10" t="s">
        <v>9</v>
      </c>
      <c r="B11180" s="10" t="s">
        <v>77</v>
      </c>
      <c r="C11180" s="10" t="s">
        <v>4743</v>
      </c>
      <c r="D11180" s="10" t="s">
        <v>4768</v>
      </c>
      <c r="E11180" s="11" t="s">
        <v>5864</v>
      </c>
      <c r="F11180" s="10" t="s">
        <v>416</v>
      </c>
      <c r="G11180" s="11" t="s">
        <v>417</v>
      </c>
      <c r="H11180" s="42">
        <v>4724.6742000000004</v>
      </c>
      <c r="I11180" s="42" t="s">
        <v>414</v>
      </c>
      <c r="J11180" s="42">
        <v>0</v>
      </c>
      <c r="K11180" s="42">
        <v>0</v>
      </c>
      <c r="N11180" s="43"/>
    </row>
    <row r="11181" spans="1:14" x14ac:dyDescent="0.3">
      <c r="A11181" s="10" t="s">
        <v>9</v>
      </c>
      <c r="B11181" s="10" t="s">
        <v>77</v>
      </c>
      <c r="C11181" s="10" t="s">
        <v>4743</v>
      </c>
      <c r="D11181" s="10" t="s">
        <v>4768</v>
      </c>
      <c r="E11181" s="11" t="s">
        <v>5864</v>
      </c>
      <c r="F11181" s="10" t="s">
        <v>4746</v>
      </c>
      <c r="G11181" s="11" t="s">
        <v>4747</v>
      </c>
      <c r="H11181" s="42">
        <v>4724.6742000000004</v>
      </c>
      <c r="I11181" s="42" t="s">
        <v>414</v>
      </c>
      <c r="J11181" s="42">
        <v>0</v>
      </c>
      <c r="K11181" s="42">
        <v>0</v>
      </c>
      <c r="N11181" s="43"/>
    </row>
    <row r="11182" spans="1:14" x14ac:dyDescent="0.3">
      <c r="A11182" s="10" t="s">
        <v>9</v>
      </c>
      <c r="B11182" s="10" t="s">
        <v>77</v>
      </c>
      <c r="C11182" s="10" t="s">
        <v>4743</v>
      </c>
      <c r="D11182" s="10" t="s">
        <v>4768</v>
      </c>
      <c r="E11182" s="11" t="s">
        <v>5864</v>
      </c>
      <c r="F11182" s="10" t="s">
        <v>4748</v>
      </c>
      <c r="G11182" s="11" t="s">
        <v>4749</v>
      </c>
      <c r="H11182" s="42">
        <v>46483.941099999996</v>
      </c>
      <c r="I11182" s="42" t="s">
        <v>414</v>
      </c>
      <c r="J11182" s="42">
        <v>0</v>
      </c>
      <c r="K11182" s="42">
        <v>0</v>
      </c>
      <c r="N11182" s="43"/>
    </row>
    <row r="11183" spans="1:14" x14ac:dyDescent="0.3">
      <c r="A11183" s="10" t="s">
        <v>9</v>
      </c>
      <c r="B11183" s="10" t="s">
        <v>77</v>
      </c>
      <c r="C11183" s="10" t="s">
        <v>4743</v>
      </c>
      <c r="D11183" s="10" t="s">
        <v>4768</v>
      </c>
      <c r="E11183" s="11" t="s">
        <v>5864</v>
      </c>
      <c r="F11183" s="10" t="s">
        <v>4739</v>
      </c>
      <c r="G11183" s="11" t="s">
        <v>4740</v>
      </c>
      <c r="H11183" s="42">
        <v>3149.7828</v>
      </c>
      <c r="I11183" s="42" t="s">
        <v>414</v>
      </c>
      <c r="J11183" s="42">
        <v>0</v>
      </c>
      <c r="K11183" s="42">
        <v>0</v>
      </c>
      <c r="N11183" s="43"/>
    </row>
    <row r="11184" spans="1:14" x14ac:dyDescent="0.3">
      <c r="A11184" s="10" t="s">
        <v>9</v>
      </c>
      <c r="B11184" s="10" t="s">
        <v>77</v>
      </c>
      <c r="C11184" s="10" t="s">
        <v>4743</v>
      </c>
      <c r="D11184" s="10" t="s">
        <v>4770</v>
      </c>
      <c r="E11184" s="11" t="s">
        <v>7372</v>
      </c>
      <c r="F11184" s="10" t="s">
        <v>13</v>
      </c>
      <c r="G11184" s="11" t="s">
        <v>415</v>
      </c>
      <c r="H11184" s="42">
        <v>0</v>
      </c>
      <c r="I11184" s="42" t="s">
        <v>414</v>
      </c>
      <c r="J11184" s="42">
        <v>0</v>
      </c>
      <c r="K11184" s="42">
        <v>0</v>
      </c>
      <c r="N11184" s="43"/>
    </row>
    <row r="11185" spans="1:14" x14ac:dyDescent="0.3">
      <c r="A11185" s="10" t="s">
        <v>9</v>
      </c>
      <c r="B11185" s="10" t="s">
        <v>77</v>
      </c>
      <c r="C11185" s="10" t="s">
        <v>4743</v>
      </c>
      <c r="D11185" s="10" t="s">
        <v>4770</v>
      </c>
      <c r="E11185" s="11" t="s">
        <v>7372</v>
      </c>
      <c r="F11185" s="10" t="s">
        <v>416</v>
      </c>
      <c r="G11185" s="11" t="s">
        <v>417</v>
      </c>
      <c r="H11185" s="42">
        <v>0</v>
      </c>
      <c r="I11185" s="42" t="s">
        <v>414</v>
      </c>
      <c r="J11185" s="42">
        <v>0</v>
      </c>
      <c r="K11185" s="42">
        <v>0</v>
      </c>
      <c r="N11185" s="43"/>
    </row>
    <row r="11186" spans="1:14" x14ac:dyDescent="0.3">
      <c r="A11186" s="10" t="s">
        <v>9</v>
      </c>
      <c r="B11186" s="10" t="s">
        <v>77</v>
      </c>
      <c r="C11186" s="10" t="s">
        <v>4743</v>
      </c>
      <c r="D11186" s="10" t="s">
        <v>4770</v>
      </c>
      <c r="E11186" s="11" t="s">
        <v>7372</v>
      </c>
      <c r="F11186" s="10" t="s">
        <v>4746</v>
      </c>
      <c r="G11186" s="11" t="s">
        <v>4747</v>
      </c>
      <c r="H11186" s="42">
        <v>4958.4170000000004</v>
      </c>
      <c r="I11186" s="42" t="s">
        <v>414</v>
      </c>
      <c r="J11186" s="42">
        <v>38.192371571707604</v>
      </c>
      <c r="K11186" s="42">
        <v>38.192371571707604</v>
      </c>
      <c r="N11186" s="43"/>
    </row>
    <row r="11187" spans="1:14" x14ac:dyDescent="0.3">
      <c r="A11187" s="10" t="s">
        <v>9</v>
      </c>
      <c r="B11187" s="10" t="s">
        <v>77</v>
      </c>
      <c r="C11187" s="10" t="s">
        <v>4743</v>
      </c>
      <c r="D11187" s="10" t="s">
        <v>4770</v>
      </c>
      <c r="E11187" s="11" t="s">
        <v>7372</v>
      </c>
      <c r="F11187" s="10" t="s">
        <v>4748</v>
      </c>
      <c r="G11187" s="11" t="s">
        <v>4749</v>
      </c>
      <c r="H11187" s="42">
        <v>30921.444899999999</v>
      </c>
      <c r="I11187" s="42" t="s">
        <v>414</v>
      </c>
      <c r="J11187" s="42">
        <v>0</v>
      </c>
      <c r="K11187" s="42">
        <v>0</v>
      </c>
      <c r="N11187" s="43"/>
    </row>
    <row r="11188" spans="1:14" x14ac:dyDescent="0.3">
      <c r="A11188" s="10" t="s">
        <v>9</v>
      </c>
      <c r="B11188" s="10" t="s">
        <v>77</v>
      </c>
      <c r="C11188" s="10" t="s">
        <v>4743</v>
      </c>
      <c r="D11188" s="10" t="s">
        <v>4770</v>
      </c>
      <c r="E11188" s="11" t="s">
        <v>7372</v>
      </c>
      <c r="F11188" s="10" t="s">
        <v>4754</v>
      </c>
      <c r="G11188" s="11" t="s">
        <v>4755</v>
      </c>
      <c r="H11188" s="42">
        <v>22312.876499999998</v>
      </c>
      <c r="I11188" s="42" t="s">
        <v>414</v>
      </c>
      <c r="J11188" s="42">
        <v>171.86567207268399</v>
      </c>
      <c r="K11188" s="42">
        <v>171.86567207268399</v>
      </c>
      <c r="N11188" s="43"/>
    </row>
    <row r="11189" spans="1:14" x14ac:dyDescent="0.3">
      <c r="A11189" s="10" t="s">
        <v>9</v>
      </c>
      <c r="B11189" s="10" t="s">
        <v>77</v>
      </c>
      <c r="C11189" s="10" t="s">
        <v>4743</v>
      </c>
      <c r="D11189" s="10" t="s">
        <v>4772</v>
      </c>
      <c r="E11189" s="11" t="s">
        <v>7373</v>
      </c>
      <c r="F11189" s="10" t="s">
        <v>416</v>
      </c>
      <c r="G11189" s="11" t="s">
        <v>417</v>
      </c>
      <c r="H11189" s="42">
        <v>11882.1294</v>
      </c>
      <c r="I11189" s="42" t="s">
        <v>414</v>
      </c>
      <c r="J11189" s="42">
        <v>0</v>
      </c>
      <c r="K11189" s="42">
        <v>0</v>
      </c>
      <c r="N11189" s="43"/>
    </row>
    <row r="11190" spans="1:14" x14ac:dyDescent="0.3">
      <c r="A11190" s="10" t="s">
        <v>9</v>
      </c>
      <c r="B11190" s="10" t="s">
        <v>77</v>
      </c>
      <c r="C11190" s="10" t="s">
        <v>4743</v>
      </c>
      <c r="D11190" s="10" t="s">
        <v>4772</v>
      </c>
      <c r="E11190" s="11" t="s">
        <v>7373</v>
      </c>
      <c r="F11190" s="10" t="s">
        <v>4746</v>
      </c>
      <c r="G11190" s="11" t="s">
        <v>4747</v>
      </c>
      <c r="H11190" s="42">
        <v>0</v>
      </c>
      <c r="I11190" s="42" t="s">
        <v>414</v>
      </c>
      <c r="J11190" s="42">
        <v>0</v>
      </c>
      <c r="K11190" s="42">
        <v>0</v>
      </c>
      <c r="N11190" s="43"/>
    </row>
    <row r="11191" spans="1:14" x14ac:dyDescent="0.3">
      <c r="A11191" s="10" t="s">
        <v>9</v>
      </c>
      <c r="B11191" s="10" t="s">
        <v>77</v>
      </c>
      <c r="C11191" s="10" t="s">
        <v>4743</v>
      </c>
      <c r="D11191" s="10" t="s">
        <v>4772</v>
      </c>
      <c r="E11191" s="11" t="s">
        <v>7373</v>
      </c>
      <c r="F11191" s="10" t="s">
        <v>4748</v>
      </c>
      <c r="G11191" s="11" t="s">
        <v>4749</v>
      </c>
      <c r="H11191" s="42">
        <v>12766.968800000001</v>
      </c>
      <c r="I11191" s="42" t="s">
        <v>414</v>
      </c>
      <c r="J11191" s="42">
        <v>0</v>
      </c>
      <c r="K11191" s="42">
        <v>0</v>
      </c>
      <c r="N11191" s="43"/>
    </row>
    <row r="11192" spans="1:14" x14ac:dyDescent="0.3">
      <c r="A11192" s="10" t="s">
        <v>9</v>
      </c>
      <c r="B11192" s="10" t="s">
        <v>77</v>
      </c>
      <c r="C11192" s="10" t="s">
        <v>4743</v>
      </c>
      <c r="D11192" s="10" t="s">
        <v>4772</v>
      </c>
      <c r="E11192" s="11" t="s">
        <v>7373</v>
      </c>
      <c r="F11192" s="10" t="s">
        <v>4760</v>
      </c>
      <c r="G11192" s="11" t="s">
        <v>4761</v>
      </c>
      <c r="H11192" s="42">
        <v>28062.050299999999</v>
      </c>
      <c r="I11192" s="42" t="s">
        <v>414</v>
      </c>
      <c r="J11192" s="42">
        <v>0</v>
      </c>
      <c r="K11192" s="42">
        <v>0</v>
      </c>
      <c r="N11192" s="43"/>
    </row>
    <row r="11193" spans="1:14" x14ac:dyDescent="0.3">
      <c r="A11193" s="10" t="s">
        <v>9</v>
      </c>
      <c r="B11193" s="10" t="s">
        <v>77</v>
      </c>
      <c r="C11193" s="10" t="s">
        <v>4743</v>
      </c>
      <c r="D11193" s="10" t="s">
        <v>4774</v>
      </c>
      <c r="E11193" s="11" t="s">
        <v>4773</v>
      </c>
      <c r="F11193" s="10" t="s">
        <v>13</v>
      </c>
      <c r="G11193" s="11" t="s">
        <v>415</v>
      </c>
      <c r="H11193" s="42">
        <v>0</v>
      </c>
      <c r="I11193" s="42">
        <v>0</v>
      </c>
      <c r="J11193" s="42">
        <v>0</v>
      </c>
      <c r="K11193" s="42">
        <v>0</v>
      </c>
      <c r="N11193" s="43"/>
    </row>
    <row r="11194" spans="1:14" x14ac:dyDescent="0.3">
      <c r="A11194" s="10" t="s">
        <v>9</v>
      </c>
      <c r="B11194" s="10" t="s">
        <v>77</v>
      </c>
      <c r="C11194" s="10" t="s">
        <v>4743</v>
      </c>
      <c r="D11194" s="10" t="s">
        <v>4774</v>
      </c>
      <c r="E11194" s="11" t="s">
        <v>4773</v>
      </c>
      <c r="F11194" s="10" t="s">
        <v>416</v>
      </c>
      <c r="G11194" s="11" t="s">
        <v>417</v>
      </c>
      <c r="H11194" s="42">
        <v>69039.819300000003</v>
      </c>
      <c r="I11194" s="42">
        <v>5.3815243494350602</v>
      </c>
      <c r="J11194" s="42">
        <v>1864.5771839691399</v>
      </c>
      <c r="K11194" s="42">
        <v>1869.95870831857</v>
      </c>
      <c r="N11194" s="43"/>
    </row>
    <row r="11195" spans="1:14" x14ac:dyDescent="0.3">
      <c r="A11195" s="10" t="s">
        <v>9</v>
      </c>
      <c r="B11195" s="10" t="s">
        <v>77</v>
      </c>
      <c r="C11195" s="10" t="s">
        <v>4743</v>
      </c>
      <c r="D11195" s="10" t="s">
        <v>4774</v>
      </c>
      <c r="E11195" s="11" t="s">
        <v>4773</v>
      </c>
      <c r="F11195" s="10" t="s">
        <v>4746</v>
      </c>
      <c r="G11195" s="11" t="s">
        <v>4747</v>
      </c>
      <c r="H11195" s="42">
        <v>45211.917000000001</v>
      </c>
      <c r="I11195" s="42">
        <v>3.52418408724066</v>
      </c>
      <c r="J11195" s="42">
        <v>1221.0505452541199</v>
      </c>
      <c r="K11195" s="42">
        <v>1224.5747293413599</v>
      </c>
      <c r="N11195" s="43"/>
    </row>
    <row r="11196" spans="1:14" x14ac:dyDescent="0.3">
      <c r="A11196" s="10" t="s">
        <v>9</v>
      </c>
      <c r="B11196" s="10" t="s">
        <v>77</v>
      </c>
      <c r="C11196" s="10" t="s">
        <v>4743</v>
      </c>
      <c r="D11196" s="10" t="s">
        <v>4774</v>
      </c>
      <c r="E11196" s="11" t="s">
        <v>4773</v>
      </c>
      <c r="F11196" s="10" t="s">
        <v>4748</v>
      </c>
      <c r="G11196" s="11" t="s">
        <v>4749</v>
      </c>
      <c r="H11196" s="42">
        <v>116320.6928</v>
      </c>
      <c r="I11196" s="42" t="s">
        <v>414</v>
      </c>
      <c r="J11196" s="42">
        <v>0</v>
      </c>
      <c r="K11196" s="42">
        <v>0</v>
      </c>
      <c r="N11196" s="43"/>
    </row>
    <row r="11197" spans="1:14" x14ac:dyDescent="0.3">
      <c r="A11197" s="10" t="s">
        <v>9</v>
      </c>
      <c r="B11197" s="10" t="s">
        <v>77</v>
      </c>
      <c r="C11197" s="10" t="s">
        <v>4743</v>
      </c>
      <c r="D11197" s="10" t="s">
        <v>4774</v>
      </c>
      <c r="E11197" s="11" t="s">
        <v>4773</v>
      </c>
      <c r="F11197" s="10" t="s">
        <v>4760</v>
      </c>
      <c r="G11197" s="11" t="s">
        <v>4761</v>
      </c>
      <c r="H11197" s="42">
        <v>63482.208200000001</v>
      </c>
      <c r="I11197" s="42" t="s">
        <v>414</v>
      </c>
      <c r="J11197" s="42">
        <v>0</v>
      </c>
      <c r="K11197" s="42">
        <v>0</v>
      </c>
      <c r="N11197" s="43"/>
    </row>
    <row r="11198" spans="1:14" x14ac:dyDescent="0.3">
      <c r="A11198" s="10" t="s">
        <v>9</v>
      </c>
      <c r="B11198" s="10" t="s">
        <v>77</v>
      </c>
      <c r="C11198" s="10" t="s">
        <v>4743</v>
      </c>
      <c r="D11198" s="10" t="s">
        <v>4776</v>
      </c>
      <c r="E11198" s="11" t="s">
        <v>7374</v>
      </c>
      <c r="F11198" s="10" t="s">
        <v>13</v>
      </c>
      <c r="G11198" s="11" t="s">
        <v>415</v>
      </c>
      <c r="H11198" s="42">
        <v>0</v>
      </c>
      <c r="I11198" s="42" t="s">
        <v>414</v>
      </c>
      <c r="J11198" s="42">
        <v>0</v>
      </c>
      <c r="K11198" s="42">
        <v>0</v>
      </c>
      <c r="N11198" s="43"/>
    </row>
    <row r="11199" spans="1:14" x14ac:dyDescent="0.3">
      <c r="A11199" s="10" t="s">
        <v>9</v>
      </c>
      <c r="B11199" s="10" t="s">
        <v>77</v>
      </c>
      <c r="C11199" s="10" t="s">
        <v>4743</v>
      </c>
      <c r="D11199" s="10" t="s">
        <v>4776</v>
      </c>
      <c r="E11199" s="11" t="s">
        <v>7374</v>
      </c>
      <c r="F11199" s="10" t="s">
        <v>416</v>
      </c>
      <c r="G11199" s="11" t="s">
        <v>417</v>
      </c>
      <c r="H11199" s="42">
        <v>7497.4013000000004</v>
      </c>
      <c r="I11199" s="42" t="s">
        <v>414</v>
      </c>
      <c r="J11199" s="42">
        <v>0</v>
      </c>
      <c r="K11199" s="42">
        <v>0</v>
      </c>
      <c r="N11199" s="43"/>
    </row>
    <row r="11200" spans="1:14" x14ac:dyDescent="0.3">
      <c r="A11200" s="10" t="s">
        <v>9</v>
      </c>
      <c r="B11200" s="10" t="s">
        <v>77</v>
      </c>
      <c r="C11200" s="10" t="s">
        <v>4743</v>
      </c>
      <c r="D11200" s="10" t="s">
        <v>4776</v>
      </c>
      <c r="E11200" s="11" t="s">
        <v>7374</v>
      </c>
      <c r="F11200" s="10" t="s">
        <v>4746</v>
      </c>
      <c r="G11200" s="11" t="s">
        <v>4747</v>
      </c>
      <c r="H11200" s="42">
        <v>0</v>
      </c>
      <c r="I11200" s="42" t="s">
        <v>414</v>
      </c>
      <c r="J11200" s="42">
        <v>0</v>
      </c>
      <c r="K11200" s="42">
        <v>0</v>
      </c>
      <c r="N11200" s="43"/>
    </row>
    <row r="11201" spans="1:14" x14ac:dyDescent="0.3">
      <c r="A11201" s="10" t="s">
        <v>9</v>
      </c>
      <c r="B11201" s="10" t="s">
        <v>77</v>
      </c>
      <c r="C11201" s="10" t="s">
        <v>4743</v>
      </c>
      <c r="D11201" s="10" t="s">
        <v>4776</v>
      </c>
      <c r="E11201" s="11" t="s">
        <v>7374</v>
      </c>
      <c r="F11201" s="10" t="s">
        <v>4748</v>
      </c>
      <c r="G11201" s="11" t="s">
        <v>4749</v>
      </c>
      <c r="H11201" s="42">
        <v>13599.937400000001</v>
      </c>
      <c r="I11201" s="42" t="s">
        <v>414</v>
      </c>
      <c r="J11201" s="42">
        <v>0</v>
      </c>
      <c r="K11201" s="42">
        <v>0</v>
      </c>
      <c r="N11201" s="43"/>
    </row>
    <row r="11202" spans="1:14" x14ac:dyDescent="0.3">
      <c r="A11202" s="10" t="s">
        <v>9</v>
      </c>
      <c r="B11202" s="10" t="s">
        <v>77</v>
      </c>
      <c r="C11202" s="10" t="s">
        <v>4779</v>
      </c>
      <c r="D11202" s="10" t="s">
        <v>7375</v>
      </c>
      <c r="E11202" s="11" t="s">
        <v>7376</v>
      </c>
      <c r="F11202" s="10" t="s">
        <v>13</v>
      </c>
      <c r="G11202" s="11" t="s">
        <v>415</v>
      </c>
      <c r="H11202" s="42">
        <v>0</v>
      </c>
      <c r="I11202" s="42">
        <v>0</v>
      </c>
      <c r="J11202" s="42">
        <v>0</v>
      </c>
      <c r="K11202" s="42">
        <v>0</v>
      </c>
      <c r="N11202" s="43"/>
    </row>
    <row r="11203" spans="1:14" x14ac:dyDescent="0.3">
      <c r="A11203" s="10" t="s">
        <v>9</v>
      </c>
      <c r="B11203" s="10" t="s">
        <v>77</v>
      </c>
      <c r="C11203" s="10" t="s">
        <v>4779</v>
      </c>
      <c r="D11203" s="10" t="s">
        <v>7375</v>
      </c>
      <c r="E11203" s="11" t="s">
        <v>7376</v>
      </c>
      <c r="F11203" s="10" t="s">
        <v>416</v>
      </c>
      <c r="G11203" s="11" t="s">
        <v>417</v>
      </c>
      <c r="H11203" s="42">
        <v>2755061.9015000002</v>
      </c>
      <c r="I11203" s="42">
        <v>568.39374434077399</v>
      </c>
      <c r="J11203" s="42">
        <v>196935.65212983699</v>
      </c>
      <c r="K11203" s="42">
        <v>197504.045874178</v>
      </c>
      <c r="N11203" s="43"/>
    </row>
    <row r="11204" spans="1:14" x14ac:dyDescent="0.3">
      <c r="A11204" s="10" t="s">
        <v>9</v>
      </c>
      <c r="B11204" s="10" t="s">
        <v>77</v>
      </c>
      <c r="C11204" s="10" t="s">
        <v>4779</v>
      </c>
      <c r="D11204" s="10" t="s">
        <v>7375</v>
      </c>
      <c r="E11204" s="11" t="s">
        <v>7376</v>
      </c>
      <c r="F11204" s="10" t="s">
        <v>4782</v>
      </c>
      <c r="G11204" s="11" t="s">
        <v>4783</v>
      </c>
      <c r="H11204" s="42">
        <v>0</v>
      </c>
      <c r="I11204" s="42">
        <v>0</v>
      </c>
      <c r="J11204" s="42">
        <v>0</v>
      </c>
      <c r="K11204" s="42">
        <v>0</v>
      </c>
      <c r="N11204" s="43"/>
    </row>
    <row r="11205" spans="1:14" x14ac:dyDescent="0.3">
      <c r="A11205" s="10" t="s">
        <v>9</v>
      </c>
      <c r="B11205" s="10" t="s">
        <v>77</v>
      </c>
      <c r="C11205" s="10" t="s">
        <v>4779</v>
      </c>
      <c r="D11205" s="10" t="s">
        <v>7375</v>
      </c>
      <c r="E11205" s="11" t="s">
        <v>7376</v>
      </c>
      <c r="F11205" s="10" t="s">
        <v>4784</v>
      </c>
      <c r="G11205" s="11" t="s">
        <v>4785</v>
      </c>
      <c r="H11205" s="42">
        <v>0</v>
      </c>
      <c r="I11205" s="42">
        <v>0</v>
      </c>
      <c r="J11205" s="42">
        <v>0</v>
      </c>
      <c r="K11205" s="42">
        <v>0</v>
      </c>
      <c r="N11205" s="43"/>
    </row>
    <row r="11206" spans="1:14" x14ac:dyDescent="0.3">
      <c r="A11206" s="10" t="s">
        <v>9</v>
      </c>
      <c r="B11206" s="10" t="s">
        <v>77</v>
      </c>
      <c r="C11206" s="10" t="s">
        <v>4779</v>
      </c>
      <c r="D11206" s="10" t="s">
        <v>7375</v>
      </c>
      <c r="E11206" s="11" t="s">
        <v>7376</v>
      </c>
      <c r="F11206" s="10" t="s">
        <v>4731</v>
      </c>
      <c r="G11206" s="11" t="s">
        <v>4732</v>
      </c>
      <c r="H11206" s="42">
        <v>0</v>
      </c>
      <c r="I11206" s="42">
        <v>0</v>
      </c>
      <c r="J11206" s="42">
        <v>0</v>
      </c>
      <c r="K11206" s="42">
        <v>0</v>
      </c>
      <c r="N11206" s="43"/>
    </row>
    <row r="11207" spans="1:14" x14ac:dyDescent="0.3">
      <c r="A11207" s="10" t="s">
        <v>9</v>
      </c>
      <c r="B11207" s="10" t="s">
        <v>77</v>
      </c>
      <c r="C11207" s="10" t="s">
        <v>4779</v>
      </c>
      <c r="D11207" s="10" t="s">
        <v>7375</v>
      </c>
      <c r="E11207" s="11" t="s">
        <v>7376</v>
      </c>
      <c r="F11207" s="10" t="s">
        <v>4786</v>
      </c>
      <c r="G11207" s="11" t="s">
        <v>4787</v>
      </c>
      <c r="H11207" s="42">
        <v>455445.08850000001</v>
      </c>
      <c r="I11207" s="42">
        <v>93.962367623321896</v>
      </c>
      <c r="J11207" s="42">
        <v>32555.847645762002</v>
      </c>
      <c r="K11207" s="42">
        <v>32649.8100133853</v>
      </c>
      <c r="N11207" s="43"/>
    </row>
    <row r="11208" spans="1:14" x14ac:dyDescent="0.3">
      <c r="A11208" s="10" t="s">
        <v>9</v>
      </c>
      <c r="B11208" s="10" t="s">
        <v>77</v>
      </c>
      <c r="C11208" s="10" t="s">
        <v>4779</v>
      </c>
      <c r="D11208" s="10" t="s">
        <v>7375</v>
      </c>
      <c r="E11208" s="11" t="s">
        <v>7376</v>
      </c>
      <c r="F11208" s="10" t="s">
        <v>4788</v>
      </c>
      <c r="G11208" s="11" t="s">
        <v>4789</v>
      </c>
      <c r="H11208" s="42">
        <v>0</v>
      </c>
      <c r="I11208" s="42">
        <v>0</v>
      </c>
      <c r="J11208" s="42">
        <v>0</v>
      </c>
      <c r="K11208" s="42">
        <v>0</v>
      </c>
      <c r="N11208" s="43"/>
    </row>
    <row r="11209" spans="1:14" x14ac:dyDescent="0.3">
      <c r="A11209" s="10" t="s">
        <v>9</v>
      </c>
      <c r="B11209" s="10" t="s">
        <v>77</v>
      </c>
      <c r="C11209" s="10" t="s">
        <v>4779</v>
      </c>
      <c r="D11209" s="10" t="s">
        <v>7375</v>
      </c>
      <c r="E11209" s="11" t="s">
        <v>7376</v>
      </c>
      <c r="F11209" s="10" t="s">
        <v>4741</v>
      </c>
      <c r="G11209" s="11" t="s">
        <v>4742</v>
      </c>
      <c r="H11209" s="42">
        <v>101569.1024</v>
      </c>
      <c r="I11209" s="42">
        <v>20.954608086295799</v>
      </c>
      <c r="J11209" s="42">
        <v>7260.3005393488402</v>
      </c>
      <c r="K11209" s="42">
        <v>7281.2551474351403</v>
      </c>
      <c r="N11209" s="43"/>
    </row>
    <row r="11210" spans="1:14" x14ac:dyDescent="0.3">
      <c r="A11210" s="10" t="s">
        <v>9</v>
      </c>
      <c r="B11210" s="10" t="s">
        <v>77</v>
      </c>
      <c r="C11210" s="10" t="s">
        <v>4779</v>
      </c>
      <c r="D11210" s="10" t="s">
        <v>7377</v>
      </c>
      <c r="E11210" s="11" t="s">
        <v>7378</v>
      </c>
      <c r="F11210" s="10" t="s">
        <v>13</v>
      </c>
      <c r="G11210" s="11" t="s">
        <v>415</v>
      </c>
      <c r="H11210" s="42">
        <v>0</v>
      </c>
      <c r="I11210" s="42" t="s">
        <v>414</v>
      </c>
      <c r="J11210" s="42">
        <v>0</v>
      </c>
      <c r="K11210" s="42">
        <v>0</v>
      </c>
      <c r="N11210" s="43"/>
    </row>
    <row r="11211" spans="1:14" x14ac:dyDescent="0.3">
      <c r="A11211" s="10" t="s">
        <v>9</v>
      </c>
      <c r="B11211" s="10" t="s">
        <v>77</v>
      </c>
      <c r="C11211" s="10" t="s">
        <v>4779</v>
      </c>
      <c r="D11211" s="10" t="s">
        <v>7377</v>
      </c>
      <c r="E11211" s="11" t="s">
        <v>7378</v>
      </c>
      <c r="F11211" s="10" t="s">
        <v>416</v>
      </c>
      <c r="G11211" s="11" t="s">
        <v>417</v>
      </c>
      <c r="H11211" s="42">
        <v>280576.19390000001</v>
      </c>
      <c r="I11211" s="42" t="s">
        <v>414</v>
      </c>
      <c r="J11211" s="42">
        <v>0</v>
      </c>
      <c r="K11211" s="42">
        <v>0</v>
      </c>
      <c r="N11211" s="43"/>
    </row>
    <row r="11212" spans="1:14" x14ac:dyDescent="0.3">
      <c r="A11212" s="10" t="s">
        <v>9</v>
      </c>
      <c r="B11212" s="10" t="s">
        <v>77</v>
      </c>
      <c r="C11212" s="10" t="s">
        <v>4779</v>
      </c>
      <c r="D11212" s="10" t="s">
        <v>7377</v>
      </c>
      <c r="E11212" s="11" t="s">
        <v>7378</v>
      </c>
      <c r="F11212" s="10" t="s">
        <v>4731</v>
      </c>
      <c r="G11212" s="11" t="s">
        <v>4732</v>
      </c>
      <c r="H11212" s="42">
        <v>0</v>
      </c>
      <c r="I11212" s="42" t="s">
        <v>414</v>
      </c>
      <c r="J11212" s="42">
        <v>0</v>
      </c>
      <c r="K11212" s="42">
        <v>0</v>
      </c>
      <c r="N11212" s="43"/>
    </row>
    <row r="11213" spans="1:14" x14ac:dyDescent="0.3">
      <c r="A11213" s="10" t="s">
        <v>9</v>
      </c>
      <c r="B11213" s="10" t="s">
        <v>77</v>
      </c>
      <c r="C11213" s="10" t="s">
        <v>4779</v>
      </c>
      <c r="D11213" s="10" t="s">
        <v>7377</v>
      </c>
      <c r="E11213" s="11" t="s">
        <v>7378</v>
      </c>
      <c r="F11213" s="10" t="s">
        <v>4786</v>
      </c>
      <c r="G11213" s="11" t="s">
        <v>4787</v>
      </c>
      <c r="H11213" s="42">
        <v>0</v>
      </c>
      <c r="I11213" s="42" t="s">
        <v>414</v>
      </c>
      <c r="J11213" s="42">
        <v>0</v>
      </c>
      <c r="K11213" s="42">
        <v>0</v>
      </c>
      <c r="N11213" s="43"/>
    </row>
    <row r="11214" spans="1:14" x14ac:dyDescent="0.3">
      <c r="A11214" s="10" t="s">
        <v>9</v>
      </c>
      <c r="B11214" s="10" t="s">
        <v>77</v>
      </c>
      <c r="C11214" s="10" t="s">
        <v>4779</v>
      </c>
      <c r="D11214" s="10" t="s">
        <v>7377</v>
      </c>
      <c r="E11214" s="11" t="s">
        <v>7378</v>
      </c>
      <c r="F11214" s="10" t="s">
        <v>4788</v>
      </c>
      <c r="G11214" s="11" t="s">
        <v>4789</v>
      </c>
      <c r="H11214" s="42">
        <v>0</v>
      </c>
      <c r="I11214" s="42" t="s">
        <v>414</v>
      </c>
      <c r="J11214" s="42">
        <v>0</v>
      </c>
      <c r="K11214" s="42">
        <v>0</v>
      </c>
      <c r="N11214" s="43"/>
    </row>
    <row r="11215" spans="1:14" x14ac:dyDescent="0.3">
      <c r="A11215" s="10" t="s">
        <v>9</v>
      </c>
      <c r="B11215" s="10" t="s">
        <v>77</v>
      </c>
      <c r="C11215" s="10" t="s">
        <v>4779</v>
      </c>
      <c r="D11215" s="10" t="s">
        <v>7379</v>
      </c>
      <c r="E11215" s="11" t="s">
        <v>7380</v>
      </c>
      <c r="F11215" s="10" t="s">
        <v>13</v>
      </c>
      <c r="G11215" s="11" t="s">
        <v>415</v>
      </c>
      <c r="H11215" s="42">
        <v>0</v>
      </c>
      <c r="I11215" s="42" t="s">
        <v>414</v>
      </c>
      <c r="J11215" s="42">
        <v>0</v>
      </c>
      <c r="K11215" s="42">
        <v>0</v>
      </c>
      <c r="N11215" s="43"/>
    </row>
    <row r="11216" spans="1:14" x14ac:dyDescent="0.3">
      <c r="A11216" s="10" t="s">
        <v>9</v>
      </c>
      <c r="B11216" s="10" t="s">
        <v>77</v>
      </c>
      <c r="C11216" s="10" t="s">
        <v>4779</v>
      </c>
      <c r="D11216" s="10" t="s">
        <v>7379</v>
      </c>
      <c r="E11216" s="11" t="s">
        <v>7380</v>
      </c>
      <c r="F11216" s="10" t="s">
        <v>416</v>
      </c>
      <c r="G11216" s="11" t="s">
        <v>417</v>
      </c>
      <c r="H11216" s="42">
        <v>18878.928100000001</v>
      </c>
      <c r="I11216" s="42" t="s">
        <v>414</v>
      </c>
      <c r="J11216" s="42">
        <v>0</v>
      </c>
      <c r="K11216" s="42">
        <v>0</v>
      </c>
      <c r="N11216" s="43"/>
    </row>
    <row r="11217" spans="1:14" x14ac:dyDescent="0.3">
      <c r="A11217" s="10" t="s">
        <v>9</v>
      </c>
      <c r="B11217" s="10" t="s">
        <v>77</v>
      </c>
      <c r="C11217" s="10" t="s">
        <v>4779</v>
      </c>
      <c r="D11217" s="10" t="s">
        <v>7379</v>
      </c>
      <c r="E11217" s="11" t="s">
        <v>7380</v>
      </c>
      <c r="F11217" s="10" t="s">
        <v>4731</v>
      </c>
      <c r="G11217" s="11" t="s">
        <v>4732</v>
      </c>
      <c r="H11217" s="42">
        <v>0</v>
      </c>
      <c r="I11217" s="42" t="s">
        <v>414</v>
      </c>
      <c r="J11217" s="42">
        <v>0</v>
      </c>
      <c r="K11217" s="42">
        <v>0</v>
      </c>
      <c r="N11217" s="43"/>
    </row>
    <row r="11218" spans="1:14" x14ac:dyDescent="0.3">
      <c r="A11218" s="10" t="s">
        <v>9</v>
      </c>
      <c r="B11218" s="10" t="s">
        <v>77</v>
      </c>
      <c r="C11218" s="10" t="s">
        <v>4779</v>
      </c>
      <c r="D11218" s="10" t="s">
        <v>7379</v>
      </c>
      <c r="E11218" s="11" t="s">
        <v>7380</v>
      </c>
      <c r="F11218" s="10" t="s">
        <v>4786</v>
      </c>
      <c r="G11218" s="11" t="s">
        <v>4787</v>
      </c>
      <c r="H11218" s="42">
        <v>0</v>
      </c>
      <c r="I11218" s="42" t="s">
        <v>414</v>
      </c>
      <c r="J11218" s="42">
        <v>0</v>
      </c>
      <c r="K11218" s="42">
        <v>0</v>
      </c>
      <c r="N11218" s="43"/>
    </row>
    <row r="11219" spans="1:14" x14ac:dyDescent="0.3">
      <c r="A11219" s="10" t="s">
        <v>9</v>
      </c>
      <c r="B11219" s="10" t="s">
        <v>77</v>
      </c>
      <c r="C11219" s="10" t="s">
        <v>4779</v>
      </c>
      <c r="D11219" s="10" t="s">
        <v>7379</v>
      </c>
      <c r="E11219" s="11" t="s">
        <v>7380</v>
      </c>
      <c r="F11219" s="10" t="s">
        <v>4788</v>
      </c>
      <c r="G11219" s="11" t="s">
        <v>4789</v>
      </c>
      <c r="H11219" s="42">
        <v>0</v>
      </c>
      <c r="I11219" s="42" t="s">
        <v>414</v>
      </c>
      <c r="J11219" s="42">
        <v>0</v>
      </c>
      <c r="K11219" s="42">
        <v>0</v>
      </c>
      <c r="N11219" s="43"/>
    </row>
    <row r="11220" spans="1:14" x14ac:dyDescent="0.3">
      <c r="A11220" s="10" t="s">
        <v>9</v>
      </c>
      <c r="B11220" s="10" t="s">
        <v>77</v>
      </c>
      <c r="C11220" s="10" t="s">
        <v>4779</v>
      </c>
      <c r="D11220" s="10" t="s">
        <v>7381</v>
      </c>
      <c r="E11220" s="11" t="s">
        <v>7382</v>
      </c>
      <c r="F11220" s="10" t="s">
        <v>13</v>
      </c>
      <c r="G11220" s="11" t="s">
        <v>415</v>
      </c>
      <c r="H11220" s="42">
        <v>0</v>
      </c>
      <c r="I11220" s="42" t="s">
        <v>414</v>
      </c>
      <c r="J11220" s="42">
        <v>0</v>
      </c>
      <c r="K11220" s="42">
        <v>0</v>
      </c>
      <c r="N11220" s="43"/>
    </row>
    <row r="11221" spans="1:14" x14ac:dyDescent="0.3">
      <c r="A11221" s="10" t="s">
        <v>9</v>
      </c>
      <c r="B11221" s="10" t="s">
        <v>77</v>
      </c>
      <c r="C11221" s="10" t="s">
        <v>4779</v>
      </c>
      <c r="D11221" s="10" t="s">
        <v>7381</v>
      </c>
      <c r="E11221" s="11" t="s">
        <v>7382</v>
      </c>
      <c r="F11221" s="10" t="s">
        <v>416</v>
      </c>
      <c r="G11221" s="11" t="s">
        <v>417</v>
      </c>
      <c r="H11221" s="42">
        <v>76561.432499999995</v>
      </c>
      <c r="I11221" s="42" t="s">
        <v>414</v>
      </c>
      <c r="J11221" s="42">
        <v>13.073949594142</v>
      </c>
      <c r="K11221" s="42">
        <v>13.073949594142</v>
      </c>
      <c r="N11221" s="43"/>
    </row>
    <row r="11222" spans="1:14" x14ac:dyDescent="0.3">
      <c r="A11222" s="10" t="s">
        <v>9</v>
      </c>
      <c r="B11222" s="10" t="s">
        <v>77</v>
      </c>
      <c r="C11222" s="10" t="s">
        <v>4779</v>
      </c>
      <c r="D11222" s="10" t="s">
        <v>7381</v>
      </c>
      <c r="E11222" s="11" t="s">
        <v>7382</v>
      </c>
      <c r="F11222" s="10" t="s">
        <v>4731</v>
      </c>
      <c r="G11222" s="11" t="s">
        <v>4732</v>
      </c>
      <c r="H11222" s="42">
        <v>0</v>
      </c>
      <c r="I11222" s="42" t="s">
        <v>414</v>
      </c>
      <c r="J11222" s="42">
        <v>0</v>
      </c>
      <c r="K11222" s="42">
        <v>0</v>
      </c>
      <c r="N11222" s="43"/>
    </row>
    <row r="11223" spans="1:14" x14ac:dyDescent="0.3">
      <c r="A11223" s="10" t="s">
        <v>9</v>
      </c>
      <c r="B11223" s="10" t="s">
        <v>77</v>
      </c>
      <c r="C11223" s="10" t="s">
        <v>4779</v>
      </c>
      <c r="D11223" s="10" t="s">
        <v>7381</v>
      </c>
      <c r="E11223" s="11" t="s">
        <v>7382</v>
      </c>
      <c r="F11223" s="10" t="s">
        <v>4786</v>
      </c>
      <c r="G11223" s="11" t="s">
        <v>4787</v>
      </c>
      <c r="H11223" s="42">
        <v>0</v>
      </c>
      <c r="I11223" s="42" t="s">
        <v>414</v>
      </c>
      <c r="J11223" s="42">
        <v>0</v>
      </c>
      <c r="K11223" s="42">
        <v>0</v>
      </c>
      <c r="N11223" s="43"/>
    </row>
    <row r="11224" spans="1:14" x14ac:dyDescent="0.3">
      <c r="A11224" s="10" t="s">
        <v>9</v>
      </c>
      <c r="B11224" s="10" t="s">
        <v>77</v>
      </c>
      <c r="C11224" s="10" t="s">
        <v>4779</v>
      </c>
      <c r="D11224" s="10" t="s">
        <v>7381</v>
      </c>
      <c r="E11224" s="11" t="s">
        <v>7382</v>
      </c>
      <c r="F11224" s="10" t="s">
        <v>4859</v>
      </c>
      <c r="G11224" s="11" t="s">
        <v>4860</v>
      </c>
      <c r="H11224" s="42">
        <v>16682.603299999999</v>
      </c>
      <c r="I11224" s="42" t="s">
        <v>414</v>
      </c>
      <c r="J11224" s="42">
        <v>2.8487909405687701</v>
      </c>
      <c r="K11224" s="42">
        <v>2.8487909405687701</v>
      </c>
      <c r="N11224" s="43"/>
    </row>
    <row r="11225" spans="1:14" x14ac:dyDescent="0.3">
      <c r="A11225" s="10" t="s">
        <v>9</v>
      </c>
      <c r="B11225" s="10" t="s">
        <v>77</v>
      </c>
      <c r="C11225" s="10" t="s">
        <v>4779</v>
      </c>
      <c r="D11225" s="10" t="s">
        <v>7381</v>
      </c>
      <c r="E11225" s="11" t="s">
        <v>7382</v>
      </c>
      <c r="F11225" s="10" t="s">
        <v>4788</v>
      </c>
      <c r="G11225" s="11" t="s">
        <v>4789</v>
      </c>
      <c r="H11225" s="42">
        <v>0</v>
      </c>
      <c r="I11225" s="42" t="s">
        <v>414</v>
      </c>
      <c r="J11225" s="42">
        <v>0</v>
      </c>
      <c r="K11225" s="42">
        <v>0</v>
      </c>
      <c r="N11225" s="43"/>
    </row>
    <row r="11226" spans="1:14" x14ac:dyDescent="0.3">
      <c r="A11226" s="10" t="s">
        <v>9</v>
      </c>
      <c r="B11226" s="10" t="s">
        <v>77</v>
      </c>
      <c r="C11226" s="10" t="s">
        <v>4779</v>
      </c>
      <c r="D11226" s="10" t="s">
        <v>7381</v>
      </c>
      <c r="E11226" s="11" t="s">
        <v>7382</v>
      </c>
      <c r="F11226" s="10" t="s">
        <v>4741</v>
      </c>
      <c r="G11226" s="11" t="s">
        <v>4742</v>
      </c>
      <c r="H11226" s="42">
        <v>5579.4660000000003</v>
      </c>
      <c r="I11226" s="42" t="s">
        <v>414</v>
      </c>
      <c r="J11226" s="42">
        <v>0.95277288982233099</v>
      </c>
      <c r="K11226" s="42">
        <v>0.95277288982233099</v>
      </c>
      <c r="N11226" s="43"/>
    </row>
    <row r="11227" spans="1:14" x14ac:dyDescent="0.3">
      <c r="A11227" s="10" t="s">
        <v>9</v>
      </c>
      <c r="B11227" s="10" t="s">
        <v>77</v>
      </c>
      <c r="C11227" s="10" t="s">
        <v>4779</v>
      </c>
      <c r="D11227" s="10" t="s">
        <v>7383</v>
      </c>
      <c r="E11227" s="11" t="s">
        <v>7384</v>
      </c>
      <c r="F11227" s="10" t="s">
        <v>13</v>
      </c>
      <c r="G11227" s="11" t="s">
        <v>415</v>
      </c>
      <c r="H11227" s="42">
        <v>0</v>
      </c>
      <c r="I11227" s="42" t="s">
        <v>414</v>
      </c>
      <c r="J11227" s="42">
        <v>0</v>
      </c>
      <c r="K11227" s="42">
        <v>0</v>
      </c>
      <c r="N11227" s="43"/>
    </row>
    <row r="11228" spans="1:14" x14ac:dyDescent="0.3">
      <c r="A11228" s="10" t="s">
        <v>9</v>
      </c>
      <c r="B11228" s="10" t="s">
        <v>77</v>
      </c>
      <c r="C11228" s="10" t="s">
        <v>4779</v>
      </c>
      <c r="D11228" s="10" t="s">
        <v>7383</v>
      </c>
      <c r="E11228" s="11" t="s">
        <v>7384</v>
      </c>
      <c r="F11228" s="10" t="s">
        <v>416</v>
      </c>
      <c r="G11228" s="11" t="s">
        <v>417</v>
      </c>
      <c r="H11228" s="42">
        <v>157152.7218</v>
      </c>
      <c r="I11228" s="42" t="s">
        <v>414</v>
      </c>
      <c r="J11228" s="42">
        <v>13049.1277733363</v>
      </c>
      <c r="K11228" s="42">
        <v>13049.1277733363</v>
      </c>
      <c r="N11228" s="43"/>
    </row>
    <row r="11229" spans="1:14" x14ac:dyDescent="0.3">
      <c r="A11229" s="10" t="s">
        <v>9</v>
      </c>
      <c r="B11229" s="10" t="s">
        <v>77</v>
      </c>
      <c r="C11229" s="10" t="s">
        <v>4779</v>
      </c>
      <c r="D11229" s="10" t="s">
        <v>7383</v>
      </c>
      <c r="E11229" s="11" t="s">
        <v>7384</v>
      </c>
      <c r="F11229" s="10" t="s">
        <v>4731</v>
      </c>
      <c r="G11229" s="11" t="s">
        <v>4732</v>
      </c>
      <c r="H11229" s="42">
        <v>0</v>
      </c>
      <c r="I11229" s="42" t="s">
        <v>414</v>
      </c>
      <c r="J11229" s="42">
        <v>0</v>
      </c>
      <c r="K11229" s="42">
        <v>0</v>
      </c>
      <c r="N11229" s="43"/>
    </row>
    <row r="11230" spans="1:14" x14ac:dyDescent="0.3">
      <c r="A11230" s="10" t="s">
        <v>9</v>
      </c>
      <c r="B11230" s="10" t="s">
        <v>77</v>
      </c>
      <c r="C11230" s="10" t="s">
        <v>4779</v>
      </c>
      <c r="D11230" s="10" t="s">
        <v>7383</v>
      </c>
      <c r="E11230" s="11" t="s">
        <v>7384</v>
      </c>
      <c r="F11230" s="10" t="s">
        <v>4786</v>
      </c>
      <c r="G11230" s="11" t="s">
        <v>4787</v>
      </c>
      <c r="H11230" s="42">
        <v>157152.7218</v>
      </c>
      <c r="I11230" s="42" t="s">
        <v>414</v>
      </c>
      <c r="J11230" s="42">
        <v>13049.1277733363</v>
      </c>
      <c r="K11230" s="42">
        <v>13049.1277733363</v>
      </c>
      <c r="N11230" s="43"/>
    </row>
    <row r="11231" spans="1:14" x14ac:dyDescent="0.3">
      <c r="A11231" s="10" t="s">
        <v>9</v>
      </c>
      <c r="B11231" s="10" t="s">
        <v>77</v>
      </c>
      <c r="C11231" s="10" t="s">
        <v>4779</v>
      </c>
      <c r="D11231" s="10" t="s">
        <v>7383</v>
      </c>
      <c r="E11231" s="11" t="s">
        <v>7384</v>
      </c>
      <c r="F11231" s="10" t="s">
        <v>4739</v>
      </c>
      <c r="G11231" s="11" t="s">
        <v>4740</v>
      </c>
      <c r="H11231" s="42">
        <v>157152.7218</v>
      </c>
      <c r="I11231" s="42" t="s">
        <v>414</v>
      </c>
      <c r="J11231" s="42">
        <v>13049.1277733363</v>
      </c>
      <c r="K11231" s="42">
        <v>13049.1277733363</v>
      </c>
      <c r="N11231" s="43"/>
    </row>
    <row r="11232" spans="1:14" x14ac:dyDescent="0.3">
      <c r="A11232" s="10" t="s">
        <v>9</v>
      </c>
      <c r="B11232" s="10" t="s">
        <v>77</v>
      </c>
      <c r="C11232" s="10" t="s">
        <v>4779</v>
      </c>
      <c r="D11232" s="10" t="s">
        <v>7383</v>
      </c>
      <c r="E11232" s="11" t="s">
        <v>7384</v>
      </c>
      <c r="F11232" s="10" t="s">
        <v>4741</v>
      </c>
      <c r="G11232" s="11" t="s">
        <v>4742</v>
      </c>
      <c r="H11232" s="42">
        <v>15166.099700000001</v>
      </c>
      <c r="I11232" s="42" t="s">
        <v>414</v>
      </c>
      <c r="J11232" s="42">
        <v>1259.31241209564</v>
      </c>
      <c r="K11232" s="42">
        <v>1259.31241209564</v>
      </c>
      <c r="N11232" s="43"/>
    </row>
    <row r="11233" spans="1:14" x14ac:dyDescent="0.3">
      <c r="A11233" s="10" t="s">
        <v>9</v>
      </c>
      <c r="B11233" s="10" t="s">
        <v>77</v>
      </c>
      <c r="C11233" s="10" t="s">
        <v>4779</v>
      </c>
      <c r="D11233" s="10" t="s">
        <v>7385</v>
      </c>
      <c r="E11233" s="11" t="s">
        <v>7386</v>
      </c>
      <c r="F11233" s="10" t="s">
        <v>13</v>
      </c>
      <c r="G11233" s="11" t="s">
        <v>415</v>
      </c>
      <c r="H11233" s="42">
        <v>0</v>
      </c>
      <c r="I11233" s="42" t="s">
        <v>414</v>
      </c>
      <c r="J11233" s="42">
        <v>0</v>
      </c>
      <c r="K11233" s="42">
        <v>0</v>
      </c>
      <c r="N11233" s="43"/>
    </row>
    <row r="11234" spans="1:14" x14ac:dyDescent="0.3">
      <c r="A11234" s="10" t="s">
        <v>9</v>
      </c>
      <c r="B11234" s="10" t="s">
        <v>77</v>
      </c>
      <c r="C11234" s="10" t="s">
        <v>4779</v>
      </c>
      <c r="D11234" s="10" t="s">
        <v>7385</v>
      </c>
      <c r="E11234" s="11" t="s">
        <v>7386</v>
      </c>
      <c r="F11234" s="10" t="s">
        <v>416</v>
      </c>
      <c r="G11234" s="11" t="s">
        <v>417</v>
      </c>
      <c r="H11234" s="42">
        <v>73811.762000000002</v>
      </c>
      <c r="I11234" s="42" t="s">
        <v>414</v>
      </c>
      <c r="J11234" s="42">
        <v>67.201910551687206</v>
      </c>
      <c r="K11234" s="42">
        <v>67.201910551687206</v>
      </c>
      <c r="N11234" s="43"/>
    </row>
    <row r="11235" spans="1:14" x14ac:dyDescent="0.3">
      <c r="A11235" s="10" t="s">
        <v>9</v>
      </c>
      <c r="B11235" s="10" t="s">
        <v>77</v>
      </c>
      <c r="C11235" s="10" t="s">
        <v>4779</v>
      </c>
      <c r="D11235" s="10" t="s">
        <v>7385</v>
      </c>
      <c r="E11235" s="11" t="s">
        <v>7386</v>
      </c>
      <c r="F11235" s="10" t="s">
        <v>4731</v>
      </c>
      <c r="G11235" s="11" t="s">
        <v>4732</v>
      </c>
      <c r="H11235" s="42">
        <v>0</v>
      </c>
      <c r="I11235" s="42" t="s">
        <v>414</v>
      </c>
      <c r="J11235" s="42">
        <v>0</v>
      </c>
      <c r="K11235" s="42">
        <v>0</v>
      </c>
      <c r="N11235" s="43"/>
    </row>
    <row r="11236" spans="1:14" x14ac:dyDescent="0.3">
      <c r="A11236" s="10" t="s">
        <v>9</v>
      </c>
      <c r="B11236" s="10" t="s">
        <v>77</v>
      </c>
      <c r="C11236" s="10" t="s">
        <v>4779</v>
      </c>
      <c r="D11236" s="10" t="s">
        <v>7385</v>
      </c>
      <c r="E11236" s="11" t="s">
        <v>7386</v>
      </c>
      <c r="F11236" s="10" t="s">
        <v>4786</v>
      </c>
      <c r="G11236" s="11" t="s">
        <v>4787</v>
      </c>
      <c r="H11236" s="42">
        <v>14677.761</v>
      </c>
      <c r="I11236" s="42" t="s">
        <v>414</v>
      </c>
      <c r="J11236" s="42">
        <v>13.363365827530799</v>
      </c>
      <c r="K11236" s="42">
        <v>13.363365827530799</v>
      </c>
      <c r="N11236" s="43"/>
    </row>
    <row r="11237" spans="1:14" x14ac:dyDescent="0.3">
      <c r="A11237" s="10" t="s">
        <v>9</v>
      </c>
      <c r="B11237" s="10" t="s">
        <v>77</v>
      </c>
      <c r="C11237" s="10" t="s">
        <v>4779</v>
      </c>
      <c r="D11237" s="10" t="s">
        <v>7385</v>
      </c>
      <c r="E11237" s="11" t="s">
        <v>7386</v>
      </c>
      <c r="F11237" s="10" t="s">
        <v>4788</v>
      </c>
      <c r="G11237" s="11" t="s">
        <v>4789</v>
      </c>
      <c r="H11237" s="42">
        <v>0</v>
      </c>
      <c r="I11237" s="42" t="s">
        <v>414</v>
      </c>
      <c r="J11237" s="42">
        <v>0</v>
      </c>
      <c r="K11237" s="42">
        <v>0</v>
      </c>
      <c r="N11237" s="43"/>
    </row>
    <row r="11238" spans="1:14" x14ac:dyDescent="0.3">
      <c r="A11238" s="10" t="s">
        <v>9</v>
      </c>
      <c r="B11238" s="10" t="s">
        <v>77</v>
      </c>
      <c r="C11238" s="10" t="s">
        <v>4779</v>
      </c>
      <c r="D11238" s="10" t="s">
        <v>7387</v>
      </c>
      <c r="E11238" s="11" t="s">
        <v>7388</v>
      </c>
      <c r="F11238" s="10" t="s">
        <v>13</v>
      </c>
      <c r="G11238" s="11" t="s">
        <v>415</v>
      </c>
      <c r="H11238" s="42">
        <v>0</v>
      </c>
      <c r="I11238" s="42" t="s">
        <v>414</v>
      </c>
      <c r="J11238" s="42">
        <v>0</v>
      </c>
      <c r="K11238" s="42">
        <v>0</v>
      </c>
      <c r="N11238" s="43"/>
    </row>
    <row r="11239" spans="1:14" x14ac:dyDescent="0.3">
      <c r="A11239" s="10" t="s">
        <v>9</v>
      </c>
      <c r="B11239" s="10" t="s">
        <v>77</v>
      </c>
      <c r="C11239" s="10" t="s">
        <v>4779</v>
      </c>
      <c r="D11239" s="10" t="s">
        <v>7387</v>
      </c>
      <c r="E11239" s="11" t="s">
        <v>7388</v>
      </c>
      <c r="F11239" s="10" t="s">
        <v>416</v>
      </c>
      <c r="G11239" s="11" t="s">
        <v>417</v>
      </c>
      <c r="H11239" s="42">
        <v>203118.36720000001</v>
      </c>
      <c r="I11239" s="42" t="s">
        <v>414</v>
      </c>
      <c r="J11239" s="42">
        <v>8690.7746573830409</v>
      </c>
      <c r="K11239" s="42">
        <v>8690.7746573830409</v>
      </c>
      <c r="N11239" s="43"/>
    </row>
    <row r="11240" spans="1:14" x14ac:dyDescent="0.3">
      <c r="A11240" s="10" t="s">
        <v>9</v>
      </c>
      <c r="B11240" s="10" t="s">
        <v>77</v>
      </c>
      <c r="C11240" s="10" t="s">
        <v>4779</v>
      </c>
      <c r="D11240" s="10" t="s">
        <v>7387</v>
      </c>
      <c r="E11240" s="11" t="s">
        <v>7388</v>
      </c>
      <c r="F11240" s="10" t="s">
        <v>4731</v>
      </c>
      <c r="G11240" s="11" t="s">
        <v>4732</v>
      </c>
      <c r="H11240" s="42">
        <v>0</v>
      </c>
      <c r="I11240" s="42" t="s">
        <v>414</v>
      </c>
      <c r="J11240" s="42">
        <v>0</v>
      </c>
      <c r="K11240" s="42">
        <v>0</v>
      </c>
      <c r="N11240" s="43"/>
    </row>
    <row r="11241" spans="1:14" x14ac:dyDescent="0.3">
      <c r="A11241" s="10" t="s">
        <v>9</v>
      </c>
      <c r="B11241" s="10" t="s">
        <v>77</v>
      </c>
      <c r="C11241" s="10" t="s">
        <v>4779</v>
      </c>
      <c r="D11241" s="10" t="s">
        <v>7387</v>
      </c>
      <c r="E11241" s="11" t="s">
        <v>7388</v>
      </c>
      <c r="F11241" s="10" t="s">
        <v>4786</v>
      </c>
      <c r="G11241" s="11" t="s">
        <v>4787</v>
      </c>
      <c r="H11241" s="42">
        <v>63282.165099999998</v>
      </c>
      <c r="I11241" s="42" t="s">
        <v>414</v>
      </c>
      <c r="J11241" s="42">
        <v>2707.6381319521101</v>
      </c>
      <c r="K11241" s="42">
        <v>2707.6381319521101</v>
      </c>
      <c r="N11241" s="43"/>
    </row>
    <row r="11242" spans="1:14" x14ac:dyDescent="0.3">
      <c r="A11242" s="10" t="s">
        <v>9</v>
      </c>
      <c r="B11242" s="10" t="s">
        <v>77</v>
      </c>
      <c r="C11242" s="10" t="s">
        <v>4779</v>
      </c>
      <c r="D11242" s="10" t="s">
        <v>7387</v>
      </c>
      <c r="E11242" s="11" t="s">
        <v>7388</v>
      </c>
      <c r="F11242" s="10" t="s">
        <v>4739</v>
      </c>
      <c r="G11242" s="11" t="s">
        <v>4740</v>
      </c>
      <c r="H11242" s="42">
        <v>56446.563699999999</v>
      </c>
      <c r="I11242" s="42" t="s">
        <v>414</v>
      </c>
      <c r="J11242" s="42">
        <v>2415.1649707056099</v>
      </c>
      <c r="K11242" s="42">
        <v>2415.1649707056099</v>
      </c>
      <c r="N11242" s="43"/>
    </row>
    <row r="11243" spans="1:14" x14ac:dyDescent="0.3">
      <c r="A11243" s="10" t="s">
        <v>9</v>
      </c>
      <c r="B11243" s="10" t="s">
        <v>77</v>
      </c>
      <c r="C11243" s="10" t="s">
        <v>4779</v>
      </c>
      <c r="D11243" s="10" t="s">
        <v>7387</v>
      </c>
      <c r="E11243" s="11" t="s">
        <v>7388</v>
      </c>
      <c r="F11243" s="10" t="s">
        <v>5436</v>
      </c>
      <c r="G11243" s="11" t="s">
        <v>5437</v>
      </c>
      <c r="H11243" s="42">
        <v>0</v>
      </c>
      <c r="I11243" s="42" t="s">
        <v>414</v>
      </c>
      <c r="J11243" s="42">
        <v>0</v>
      </c>
      <c r="K11243" s="42">
        <v>0</v>
      </c>
      <c r="N11243" s="43"/>
    </row>
    <row r="11244" spans="1:14" x14ac:dyDescent="0.3">
      <c r="A11244" s="10" t="s">
        <v>9</v>
      </c>
      <c r="B11244" s="10" t="s">
        <v>77</v>
      </c>
      <c r="C11244" s="10" t="s">
        <v>4779</v>
      </c>
      <c r="D11244" s="10" t="s">
        <v>7387</v>
      </c>
      <c r="E11244" s="11" t="s">
        <v>7388</v>
      </c>
      <c r="F11244" s="10" t="s">
        <v>4788</v>
      </c>
      <c r="G11244" s="11" t="s">
        <v>4789</v>
      </c>
      <c r="H11244" s="42">
        <v>0</v>
      </c>
      <c r="I11244" s="42" t="s">
        <v>414</v>
      </c>
      <c r="J11244" s="42">
        <v>0</v>
      </c>
      <c r="K11244" s="42">
        <v>0</v>
      </c>
      <c r="N11244" s="43"/>
    </row>
    <row r="11245" spans="1:14" x14ac:dyDescent="0.3">
      <c r="A11245" s="10" t="s">
        <v>9</v>
      </c>
      <c r="B11245" s="10" t="s">
        <v>77</v>
      </c>
      <c r="C11245" s="10" t="s">
        <v>4779</v>
      </c>
      <c r="D11245" s="10" t="s">
        <v>7387</v>
      </c>
      <c r="E11245" s="11" t="s">
        <v>7388</v>
      </c>
      <c r="F11245" s="10" t="s">
        <v>4741</v>
      </c>
      <c r="G11245" s="11" t="s">
        <v>4742</v>
      </c>
      <c r="H11245" s="42">
        <v>11228.238600000001</v>
      </c>
      <c r="I11245" s="42" t="s">
        <v>414</v>
      </c>
      <c r="J11245" s="42">
        <v>480.41983187569002</v>
      </c>
      <c r="K11245" s="42">
        <v>480.41983187569002</v>
      </c>
      <c r="N11245" s="43"/>
    </row>
    <row r="11246" spans="1:14" x14ac:dyDescent="0.3">
      <c r="A11246" s="10" t="s">
        <v>9</v>
      </c>
      <c r="B11246" s="10" t="s">
        <v>77</v>
      </c>
      <c r="C11246" s="10" t="s">
        <v>11</v>
      </c>
      <c r="D11246" s="10" t="s">
        <v>12</v>
      </c>
      <c r="E11246" s="11" t="s">
        <v>456</v>
      </c>
      <c r="F11246" s="10" t="s">
        <v>13</v>
      </c>
      <c r="G11246" s="11" t="s">
        <v>415</v>
      </c>
      <c r="H11246" s="42">
        <v>0</v>
      </c>
      <c r="I11246" s="42" t="s">
        <v>414</v>
      </c>
      <c r="J11246" s="42">
        <v>0</v>
      </c>
      <c r="K11246" s="42">
        <v>0</v>
      </c>
      <c r="N11246" s="43"/>
    </row>
    <row r="11247" spans="1:14" x14ac:dyDescent="0.3">
      <c r="A11247" s="10" t="s">
        <v>9</v>
      </c>
      <c r="B11247" s="10" t="s">
        <v>77</v>
      </c>
      <c r="C11247" s="10" t="s">
        <v>11</v>
      </c>
      <c r="D11247" s="10" t="s">
        <v>12</v>
      </c>
      <c r="E11247" s="11" t="s">
        <v>456</v>
      </c>
      <c r="F11247" s="10" t="s">
        <v>15</v>
      </c>
      <c r="G11247" s="11" t="s">
        <v>418</v>
      </c>
      <c r="H11247" s="42">
        <v>69888.107300000003</v>
      </c>
      <c r="I11247" s="42" t="s">
        <v>414</v>
      </c>
      <c r="J11247" s="42">
        <v>0</v>
      </c>
      <c r="K11247" s="42">
        <v>0</v>
      </c>
      <c r="N11247" s="43"/>
    </row>
    <row r="11248" spans="1:14" x14ac:dyDescent="0.3">
      <c r="A11248" s="10" t="s">
        <v>9</v>
      </c>
      <c r="B11248" s="10" t="s">
        <v>77</v>
      </c>
      <c r="C11248" s="10" t="s">
        <v>11</v>
      </c>
      <c r="D11248" s="10" t="s">
        <v>12</v>
      </c>
      <c r="E11248" s="11" t="s">
        <v>456</v>
      </c>
      <c r="F11248" s="10" t="s">
        <v>16</v>
      </c>
      <c r="G11248" s="11" t="s">
        <v>426</v>
      </c>
      <c r="H11248" s="42">
        <v>16105.4175</v>
      </c>
      <c r="I11248" s="42" t="s">
        <v>414</v>
      </c>
      <c r="J11248" s="42">
        <v>0</v>
      </c>
      <c r="K11248" s="42">
        <v>0</v>
      </c>
      <c r="N11248" s="43"/>
    </row>
    <row r="11249" spans="1:14" x14ac:dyDescent="0.3">
      <c r="A11249" s="10" t="s">
        <v>9</v>
      </c>
      <c r="B11249" s="10" t="s">
        <v>77</v>
      </c>
      <c r="C11249" s="10" t="s">
        <v>11</v>
      </c>
      <c r="D11249" s="10" t="s">
        <v>12</v>
      </c>
      <c r="E11249" s="11" t="s">
        <v>456</v>
      </c>
      <c r="F11249" s="10" t="s">
        <v>17</v>
      </c>
      <c r="G11249" s="11" t="s">
        <v>4798</v>
      </c>
      <c r="H11249" s="42">
        <v>0</v>
      </c>
      <c r="I11249" s="42" t="s">
        <v>414</v>
      </c>
      <c r="J11249" s="42">
        <v>0</v>
      </c>
      <c r="K11249" s="42">
        <v>0</v>
      </c>
      <c r="N11249" s="43"/>
    </row>
    <row r="11250" spans="1:14" x14ac:dyDescent="0.3">
      <c r="A11250" s="10" t="s">
        <v>9</v>
      </c>
      <c r="B11250" s="10" t="s">
        <v>77</v>
      </c>
      <c r="C11250" s="10" t="s">
        <v>11</v>
      </c>
      <c r="D11250" s="10" t="s">
        <v>12</v>
      </c>
      <c r="E11250" s="11" t="s">
        <v>456</v>
      </c>
      <c r="F11250" s="10" t="s">
        <v>18</v>
      </c>
      <c r="G11250" s="11" t="s">
        <v>4799</v>
      </c>
      <c r="H11250" s="42">
        <v>217070.46290000001</v>
      </c>
      <c r="I11250" s="42" t="s">
        <v>414</v>
      </c>
      <c r="J11250" s="42">
        <v>0</v>
      </c>
      <c r="K11250" s="42">
        <v>0</v>
      </c>
      <c r="N11250" s="43"/>
    </row>
    <row r="11251" spans="1:14" x14ac:dyDescent="0.3">
      <c r="A11251" s="10" t="s">
        <v>9</v>
      </c>
      <c r="B11251" s="10" t="s">
        <v>77</v>
      </c>
      <c r="C11251" s="10" t="s">
        <v>11</v>
      </c>
      <c r="D11251" s="10" t="s">
        <v>328</v>
      </c>
      <c r="E11251" s="11" t="s">
        <v>726</v>
      </c>
      <c r="F11251" s="10" t="s">
        <v>13</v>
      </c>
      <c r="G11251" s="11" t="s">
        <v>415</v>
      </c>
      <c r="H11251" s="42">
        <v>0</v>
      </c>
      <c r="I11251" s="42" t="s">
        <v>414</v>
      </c>
      <c r="J11251" s="42">
        <v>0</v>
      </c>
      <c r="K11251" s="42">
        <v>0</v>
      </c>
      <c r="N11251" s="43"/>
    </row>
    <row r="11252" spans="1:14" x14ac:dyDescent="0.3">
      <c r="A11252" s="10" t="s">
        <v>9</v>
      </c>
      <c r="B11252" s="10" t="s">
        <v>77</v>
      </c>
      <c r="C11252" s="10" t="s">
        <v>11</v>
      </c>
      <c r="D11252" s="10" t="s">
        <v>328</v>
      </c>
      <c r="E11252" s="11" t="s">
        <v>726</v>
      </c>
      <c r="F11252" s="10" t="s">
        <v>15</v>
      </c>
      <c r="G11252" s="11" t="s">
        <v>418</v>
      </c>
      <c r="H11252" s="42">
        <v>1364448.8215999999</v>
      </c>
      <c r="I11252" s="42" t="s">
        <v>414</v>
      </c>
      <c r="J11252" s="42">
        <v>0</v>
      </c>
      <c r="K11252" s="42">
        <v>0</v>
      </c>
      <c r="N11252" s="43"/>
    </row>
    <row r="11253" spans="1:14" x14ac:dyDescent="0.3">
      <c r="A11253" s="10" t="s">
        <v>9</v>
      </c>
      <c r="B11253" s="10" t="s">
        <v>77</v>
      </c>
      <c r="C11253" s="10" t="s">
        <v>11</v>
      </c>
      <c r="D11253" s="10" t="s">
        <v>328</v>
      </c>
      <c r="E11253" s="11" t="s">
        <v>726</v>
      </c>
      <c r="F11253" s="10" t="s">
        <v>17</v>
      </c>
      <c r="G11253" s="11" t="s">
        <v>4798</v>
      </c>
      <c r="H11253" s="42">
        <v>0</v>
      </c>
      <c r="I11253" s="42" t="s">
        <v>414</v>
      </c>
      <c r="J11253" s="42">
        <v>0</v>
      </c>
      <c r="K11253" s="42">
        <v>0</v>
      </c>
      <c r="N11253" s="43"/>
    </row>
    <row r="11254" spans="1:14" x14ac:dyDescent="0.3">
      <c r="A11254" s="10" t="s">
        <v>9</v>
      </c>
      <c r="B11254" s="10" t="s">
        <v>77</v>
      </c>
      <c r="C11254" s="10" t="s">
        <v>11</v>
      </c>
      <c r="D11254" s="10" t="s">
        <v>328</v>
      </c>
      <c r="E11254" s="11" t="s">
        <v>726</v>
      </c>
      <c r="F11254" s="10" t="s">
        <v>18</v>
      </c>
      <c r="G11254" s="11" t="s">
        <v>4799</v>
      </c>
      <c r="H11254" s="42">
        <v>2257724.8675000002</v>
      </c>
      <c r="I11254" s="42" t="s">
        <v>414</v>
      </c>
      <c r="J11254" s="42">
        <v>18271.8265485257</v>
      </c>
      <c r="K11254" s="42">
        <v>18271.8265485257</v>
      </c>
      <c r="N11254" s="43"/>
    </row>
    <row r="11255" spans="1:14" x14ac:dyDescent="0.3">
      <c r="A11255" s="10" t="s">
        <v>9</v>
      </c>
      <c r="B11255" s="10" t="s">
        <v>77</v>
      </c>
      <c r="C11255" s="10" t="s">
        <v>11</v>
      </c>
      <c r="D11255" s="10" t="s">
        <v>389</v>
      </c>
      <c r="E11255" s="11" t="s">
        <v>727</v>
      </c>
      <c r="F11255" s="10" t="s">
        <v>25</v>
      </c>
      <c r="G11255" s="11" t="s">
        <v>4887</v>
      </c>
      <c r="H11255" s="42">
        <v>821760.95920000004</v>
      </c>
      <c r="I11255" s="42" t="s">
        <v>414</v>
      </c>
      <c r="J11255" s="42">
        <v>0</v>
      </c>
      <c r="K11255" s="42">
        <v>0</v>
      </c>
      <c r="N11255" s="43"/>
    </row>
    <row r="11256" spans="1:14" x14ac:dyDescent="0.3">
      <c r="A11256" s="10" t="s">
        <v>9</v>
      </c>
      <c r="B11256" s="10" t="s">
        <v>77</v>
      </c>
      <c r="C11256" s="10" t="s">
        <v>11</v>
      </c>
      <c r="D11256" s="10" t="s">
        <v>389</v>
      </c>
      <c r="E11256" s="11" t="s">
        <v>727</v>
      </c>
      <c r="F11256" s="10" t="s">
        <v>13</v>
      </c>
      <c r="G11256" s="11" t="s">
        <v>415</v>
      </c>
      <c r="H11256" s="42">
        <v>0</v>
      </c>
      <c r="I11256" s="42" t="s">
        <v>414</v>
      </c>
      <c r="J11256" s="42">
        <v>0</v>
      </c>
      <c r="K11256" s="42">
        <v>0</v>
      </c>
      <c r="N11256" s="43"/>
    </row>
    <row r="11257" spans="1:14" x14ac:dyDescent="0.3">
      <c r="A11257" s="10" t="s">
        <v>9</v>
      </c>
      <c r="B11257" s="10" t="s">
        <v>77</v>
      </c>
      <c r="C11257" s="10" t="s">
        <v>11</v>
      </c>
      <c r="D11257" s="10" t="s">
        <v>389</v>
      </c>
      <c r="E11257" s="11" t="s">
        <v>727</v>
      </c>
      <c r="F11257" s="10" t="s">
        <v>15</v>
      </c>
      <c r="G11257" s="11" t="s">
        <v>418</v>
      </c>
      <c r="H11257" s="42">
        <v>611565.43889999995</v>
      </c>
      <c r="I11257" s="42" t="s">
        <v>414</v>
      </c>
      <c r="J11257" s="42">
        <v>0</v>
      </c>
      <c r="K11257" s="42">
        <v>0</v>
      </c>
      <c r="N11257" s="43"/>
    </row>
    <row r="11258" spans="1:14" x14ac:dyDescent="0.3">
      <c r="A11258" s="10" t="s">
        <v>9</v>
      </c>
      <c r="B11258" s="10" t="s">
        <v>77</v>
      </c>
      <c r="C11258" s="10" t="s">
        <v>11</v>
      </c>
      <c r="D11258" s="10" t="s">
        <v>389</v>
      </c>
      <c r="E11258" s="11" t="s">
        <v>727</v>
      </c>
      <c r="F11258" s="10" t="s">
        <v>17</v>
      </c>
      <c r="G11258" s="11" t="s">
        <v>4798</v>
      </c>
      <c r="H11258" s="42">
        <v>0</v>
      </c>
      <c r="I11258" s="42" t="s">
        <v>414</v>
      </c>
      <c r="J11258" s="42">
        <v>0</v>
      </c>
      <c r="K11258" s="42">
        <v>0</v>
      </c>
      <c r="N11258" s="43"/>
    </row>
    <row r="11259" spans="1:14" x14ac:dyDescent="0.3">
      <c r="A11259" s="10" t="s">
        <v>9</v>
      </c>
      <c r="B11259" s="10" t="s">
        <v>77</v>
      </c>
      <c r="C11259" s="10" t="s">
        <v>11</v>
      </c>
      <c r="D11259" s="10" t="s">
        <v>389</v>
      </c>
      <c r="E11259" s="11" t="s">
        <v>727</v>
      </c>
      <c r="F11259" s="10" t="s">
        <v>18</v>
      </c>
      <c r="G11259" s="11" t="s">
        <v>4799</v>
      </c>
      <c r="H11259" s="42">
        <v>1399043.6913000001</v>
      </c>
      <c r="I11259" s="42" t="s">
        <v>414</v>
      </c>
      <c r="J11259" s="42">
        <v>9.2781024010898605</v>
      </c>
      <c r="K11259" s="42">
        <v>9.2781024010898605</v>
      </c>
      <c r="N11259" s="43"/>
    </row>
    <row r="11260" spans="1:14" x14ac:dyDescent="0.3">
      <c r="A11260" s="10" t="s">
        <v>9</v>
      </c>
      <c r="B11260" s="10" t="s">
        <v>77</v>
      </c>
      <c r="C11260" s="10" t="s">
        <v>11</v>
      </c>
      <c r="D11260" s="10" t="s">
        <v>76</v>
      </c>
      <c r="E11260" s="11" t="s">
        <v>443</v>
      </c>
      <c r="F11260" s="10" t="s">
        <v>25</v>
      </c>
      <c r="G11260" s="11" t="s">
        <v>4887</v>
      </c>
      <c r="H11260" s="42">
        <v>1029926.9979</v>
      </c>
      <c r="I11260" s="42" t="s">
        <v>414</v>
      </c>
      <c r="J11260" s="42">
        <v>0</v>
      </c>
      <c r="K11260" s="42">
        <v>0</v>
      </c>
      <c r="N11260" s="43"/>
    </row>
    <row r="11261" spans="1:14" x14ac:dyDescent="0.3">
      <c r="A11261" s="10" t="s">
        <v>9</v>
      </c>
      <c r="B11261" s="10" t="s">
        <v>77</v>
      </c>
      <c r="C11261" s="10" t="s">
        <v>11</v>
      </c>
      <c r="D11261" s="10" t="s">
        <v>76</v>
      </c>
      <c r="E11261" s="11" t="s">
        <v>443</v>
      </c>
      <c r="F11261" s="10" t="s">
        <v>13</v>
      </c>
      <c r="G11261" s="11" t="s">
        <v>415</v>
      </c>
      <c r="H11261" s="42">
        <v>0</v>
      </c>
      <c r="I11261" s="42" t="s">
        <v>414</v>
      </c>
      <c r="J11261" s="42">
        <v>0</v>
      </c>
      <c r="K11261" s="42">
        <v>0</v>
      </c>
      <c r="N11261" s="43"/>
    </row>
    <row r="11262" spans="1:14" x14ac:dyDescent="0.3">
      <c r="A11262" s="10" t="s">
        <v>9</v>
      </c>
      <c r="B11262" s="10" t="s">
        <v>77</v>
      </c>
      <c r="C11262" s="10" t="s">
        <v>11</v>
      </c>
      <c r="D11262" s="10" t="s">
        <v>76</v>
      </c>
      <c r="E11262" s="11" t="s">
        <v>443</v>
      </c>
      <c r="F11262" s="10" t="s">
        <v>15</v>
      </c>
      <c r="G11262" s="11" t="s">
        <v>418</v>
      </c>
      <c r="H11262" s="42">
        <v>263749.27389999997</v>
      </c>
      <c r="I11262" s="42" t="s">
        <v>414</v>
      </c>
      <c r="J11262" s="42">
        <v>0</v>
      </c>
      <c r="K11262" s="42">
        <v>0</v>
      </c>
      <c r="N11262" s="43"/>
    </row>
    <row r="11263" spans="1:14" x14ac:dyDescent="0.3">
      <c r="A11263" s="10" t="s">
        <v>9</v>
      </c>
      <c r="B11263" s="10" t="s">
        <v>77</v>
      </c>
      <c r="C11263" s="10" t="s">
        <v>11</v>
      </c>
      <c r="D11263" s="10" t="s">
        <v>76</v>
      </c>
      <c r="E11263" s="11" t="s">
        <v>443</v>
      </c>
      <c r="F11263" s="10" t="s">
        <v>17</v>
      </c>
      <c r="G11263" s="11" t="s">
        <v>4798</v>
      </c>
      <c r="H11263" s="42">
        <v>0</v>
      </c>
      <c r="I11263" s="42" t="s">
        <v>414</v>
      </c>
      <c r="J11263" s="42">
        <v>0</v>
      </c>
      <c r="K11263" s="42">
        <v>0</v>
      </c>
      <c r="N11263" s="43"/>
    </row>
    <row r="11264" spans="1:14" x14ac:dyDescent="0.3">
      <c r="A11264" s="10" t="s">
        <v>9</v>
      </c>
      <c r="B11264" s="10" t="s">
        <v>77</v>
      </c>
      <c r="C11264" s="10" t="s">
        <v>11</v>
      </c>
      <c r="D11264" s="10" t="s">
        <v>76</v>
      </c>
      <c r="E11264" s="11" t="s">
        <v>443</v>
      </c>
      <c r="F11264" s="10" t="s">
        <v>18</v>
      </c>
      <c r="G11264" s="11" t="s">
        <v>4799</v>
      </c>
      <c r="H11264" s="42">
        <v>1484908.4121000001</v>
      </c>
      <c r="I11264" s="42" t="s">
        <v>414</v>
      </c>
      <c r="J11264" s="42">
        <v>4664.4946437972303</v>
      </c>
      <c r="K11264" s="42">
        <v>4664.4946437972303</v>
      </c>
      <c r="N11264" s="43"/>
    </row>
    <row r="11265" spans="1:14" x14ac:dyDescent="0.3">
      <c r="A11265" s="10" t="s">
        <v>9</v>
      </c>
      <c r="B11265" s="10" t="s">
        <v>77</v>
      </c>
      <c r="C11265" s="10" t="s">
        <v>11</v>
      </c>
      <c r="D11265" s="10" t="s">
        <v>153</v>
      </c>
      <c r="E11265" s="11" t="s">
        <v>455</v>
      </c>
      <c r="F11265" s="10" t="s">
        <v>13</v>
      </c>
      <c r="G11265" s="11" t="s">
        <v>415</v>
      </c>
      <c r="H11265" s="42">
        <v>0</v>
      </c>
      <c r="I11265" s="42">
        <v>0</v>
      </c>
      <c r="J11265" s="42">
        <v>0</v>
      </c>
      <c r="K11265" s="42">
        <v>0</v>
      </c>
      <c r="N11265" s="43"/>
    </row>
    <row r="11266" spans="1:14" x14ac:dyDescent="0.3">
      <c r="A11266" s="10" t="s">
        <v>9</v>
      </c>
      <c r="B11266" s="10" t="s">
        <v>77</v>
      </c>
      <c r="C11266" s="10" t="s">
        <v>11</v>
      </c>
      <c r="D11266" s="10" t="s">
        <v>153</v>
      </c>
      <c r="E11266" s="11" t="s">
        <v>455</v>
      </c>
      <c r="F11266" s="10" t="s">
        <v>15</v>
      </c>
      <c r="G11266" s="11" t="s">
        <v>418</v>
      </c>
      <c r="H11266" s="42">
        <v>1438877.1214999999</v>
      </c>
      <c r="I11266" s="42">
        <v>88.247474508877602</v>
      </c>
      <c r="J11266" s="42">
        <v>0</v>
      </c>
      <c r="K11266" s="42">
        <v>88.247474508877602</v>
      </c>
      <c r="N11266" s="43"/>
    </row>
    <row r="11267" spans="1:14" x14ac:dyDescent="0.3">
      <c r="A11267" s="10" t="s">
        <v>9</v>
      </c>
      <c r="B11267" s="10" t="s">
        <v>77</v>
      </c>
      <c r="C11267" s="10" t="s">
        <v>11</v>
      </c>
      <c r="D11267" s="10" t="s">
        <v>153</v>
      </c>
      <c r="E11267" s="11" t="s">
        <v>455</v>
      </c>
      <c r="F11267" s="10" t="s">
        <v>17</v>
      </c>
      <c r="G11267" s="11" t="s">
        <v>4798</v>
      </c>
      <c r="H11267" s="42">
        <v>0</v>
      </c>
      <c r="I11267" s="42">
        <v>0</v>
      </c>
      <c r="J11267" s="42">
        <v>0</v>
      </c>
      <c r="K11267" s="42">
        <v>0</v>
      </c>
      <c r="N11267" s="43"/>
    </row>
    <row r="11268" spans="1:14" x14ac:dyDescent="0.3">
      <c r="A11268" s="10" t="s">
        <v>9</v>
      </c>
      <c r="B11268" s="10" t="s">
        <v>77</v>
      </c>
      <c r="C11268" s="10" t="s">
        <v>11</v>
      </c>
      <c r="D11268" s="10" t="s">
        <v>153</v>
      </c>
      <c r="E11268" s="11" t="s">
        <v>455</v>
      </c>
      <c r="F11268" s="10" t="s">
        <v>18</v>
      </c>
      <c r="G11268" s="11" t="s">
        <v>4799</v>
      </c>
      <c r="H11268" s="42">
        <v>3494304.9360000002</v>
      </c>
      <c r="I11268" s="42">
        <v>214.30849179166199</v>
      </c>
      <c r="J11268" s="42">
        <v>104828.83937837101</v>
      </c>
      <c r="K11268" s="42">
        <v>105043.147870163</v>
      </c>
      <c r="N11268" s="43"/>
    </row>
    <row r="11269" spans="1:14" x14ac:dyDescent="0.3">
      <c r="A11269" s="10" t="s">
        <v>9</v>
      </c>
      <c r="B11269" s="10" t="s">
        <v>77</v>
      </c>
      <c r="C11269" s="10" t="s">
        <v>4800</v>
      </c>
      <c r="D11269" s="10" t="s">
        <v>7389</v>
      </c>
      <c r="E11269" s="11" t="s">
        <v>7390</v>
      </c>
      <c r="F11269" s="10" t="s">
        <v>13</v>
      </c>
      <c r="G11269" s="11" t="s">
        <v>415</v>
      </c>
      <c r="H11269" s="42">
        <v>0</v>
      </c>
      <c r="I11269" s="42" t="s">
        <v>414</v>
      </c>
      <c r="J11269" s="42">
        <v>0</v>
      </c>
      <c r="K11269" s="42">
        <v>0</v>
      </c>
      <c r="N11269" s="43"/>
    </row>
    <row r="11270" spans="1:14" x14ac:dyDescent="0.3">
      <c r="A11270" s="10" t="s">
        <v>9</v>
      </c>
      <c r="B11270" s="10" t="s">
        <v>77</v>
      </c>
      <c r="C11270" s="10" t="s">
        <v>4800</v>
      </c>
      <c r="D11270" s="10" t="s">
        <v>7389</v>
      </c>
      <c r="E11270" s="11" t="s">
        <v>7390</v>
      </c>
      <c r="F11270" s="10" t="s">
        <v>416</v>
      </c>
      <c r="G11270" s="11" t="s">
        <v>417</v>
      </c>
      <c r="H11270" s="42">
        <v>116279.48299999999</v>
      </c>
      <c r="I11270" s="42" t="s">
        <v>414</v>
      </c>
      <c r="J11270" s="42">
        <v>0</v>
      </c>
      <c r="K11270" s="42">
        <v>0</v>
      </c>
      <c r="N11270" s="43"/>
    </row>
    <row r="11271" spans="1:14" x14ac:dyDescent="0.3">
      <c r="A11271" s="10" t="s">
        <v>9</v>
      </c>
      <c r="B11271" s="10" t="s">
        <v>77</v>
      </c>
      <c r="C11271" s="10" t="s">
        <v>4800</v>
      </c>
      <c r="D11271" s="10" t="s">
        <v>7389</v>
      </c>
      <c r="E11271" s="11" t="s">
        <v>7390</v>
      </c>
      <c r="F11271" s="10" t="s">
        <v>4802</v>
      </c>
      <c r="G11271" s="11" t="s">
        <v>4803</v>
      </c>
      <c r="H11271" s="42">
        <v>0</v>
      </c>
      <c r="I11271" s="42" t="s">
        <v>414</v>
      </c>
      <c r="J11271" s="42">
        <v>0</v>
      </c>
      <c r="K11271" s="42">
        <v>0</v>
      </c>
      <c r="N11271" s="43"/>
    </row>
    <row r="11272" spans="1:14" x14ac:dyDescent="0.3">
      <c r="A11272" s="10" t="s">
        <v>9</v>
      </c>
      <c r="B11272" s="10" t="s">
        <v>77</v>
      </c>
      <c r="C11272" s="10" t="s">
        <v>4800</v>
      </c>
      <c r="D11272" s="10" t="s">
        <v>7391</v>
      </c>
      <c r="E11272" s="11" t="s">
        <v>7392</v>
      </c>
      <c r="F11272" s="10" t="s">
        <v>13</v>
      </c>
      <c r="G11272" s="11" t="s">
        <v>415</v>
      </c>
      <c r="H11272" s="42">
        <v>0</v>
      </c>
      <c r="I11272" s="42" t="s">
        <v>414</v>
      </c>
      <c r="J11272" s="42">
        <v>0</v>
      </c>
      <c r="K11272" s="42">
        <v>0</v>
      </c>
      <c r="N11272" s="43"/>
    </row>
    <row r="11273" spans="1:14" x14ac:dyDescent="0.3">
      <c r="A11273" s="10" t="s">
        <v>9</v>
      </c>
      <c r="B11273" s="10" t="s">
        <v>77</v>
      </c>
      <c r="C11273" s="10" t="s">
        <v>4800</v>
      </c>
      <c r="D11273" s="10" t="s">
        <v>7391</v>
      </c>
      <c r="E11273" s="11" t="s">
        <v>7392</v>
      </c>
      <c r="F11273" s="10" t="s">
        <v>416</v>
      </c>
      <c r="G11273" s="11" t="s">
        <v>417</v>
      </c>
      <c r="H11273" s="42">
        <v>184637.0724</v>
      </c>
      <c r="I11273" s="42" t="s">
        <v>414</v>
      </c>
      <c r="J11273" s="42">
        <v>2181.9244529572902</v>
      </c>
      <c r="K11273" s="42">
        <v>2181.9244529572902</v>
      </c>
      <c r="N11273" s="43"/>
    </row>
    <row r="11274" spans="1:14" x14ac:dyDescent="0.3">
      <c r="A11274" s="10" t="s">
        <v>9</v>
      </c>
      <c r="B11274" s="10" t="s">
        <v>77</v>
      </c>
      <c r="C11274" s="10" t="s">
        <v>4800</v>
      </c>
      <c r="D11274" s="10" t="s">
        <v>7391</v>
      </c>
      <c r="E11274" s="11" t="s">
        <v>7392</v>
      </c>
      <c r="F11274" s="10" t="s">
        <v>4802</v>
      </c>
      <c r="G11274" s="11" t="s">
        <v>4803</v>
      </c>
      <c r="H11274" s="42">
        <v>0</v>
      </c>
      <c r="I11274" s="42" t="s">
        <v>414</v>
      </c>
      <c r="J11274" s="42">
        <v>0</v>
      </c>
      <c r="K11274" s="42">
        <v>0</v>
      </c>
      <c r="N11274" s="43"/>
    </row>
    <row r="11275" spans="1:14" x14ac:dyDescent="0.3">
      <c r="A11275" s="10" t="s">
        <v>9</v>
      </c>
      <c r="B11275" s="10" t="s">
        <v>77</v>
      </c>
      <c r="C11275" s="10" t="s">
        <v>4800</v>
      </c>
      <c r="D11275" s="10" t="s">
        <v>7393</v>
      </c>
      <c r="E11275" s="11" t="s">
        <v>7394</v>
      </c>
      <c r="F11275" s="10" t="s">
        <v>416</v>
      </c>
      <c r="G11275" s="11" t="s">
        <v>417</v>
      </c>
      <c r="H11275" s="42">
        <v>432314.76189999998</v>
      </c>
      <c r="I11275" s="42">
        <v>32.241521987323303</v>
      </c>
      <c r="J11275" s="42">
        <v>11170.9624207708</v>
      </c>
      <c r="K11275" s="42">
        <v>11203.2039427582</v>
      </c>
      <c r="N11275" s="43"/>
    </row>
    <row r="11276" spans="1:14" x14ac:dyDescent="0.3">
      <c r="A11276" s="10" t="s">
        <v>9</v>
      </c>
      <c r="B11276" s="10" t="s">
        <v>77</v>
      </c>
      <c r="C11276" s="10" t="s">
        <v>4800</v>
      </c>
      <c r="D11276" s="10" t="s">
        <v>7395</v>
      </c>
      <c r="E11276" s="11" t="s">
        <v>7396</v>
      </c>
      <c r="F11276" s="10" t="s">
        <v>416</v>
      </c>
      <c r="G11276" s="11" t="s">
        <v>417</v>
      </c>
      <c r="H11276" s="42">
        <v>84293.089099999997</v>
      </c>
      <c r="I11276" s="42" t="s">
        <v>414</v>
      </c>
      <c r="J11276" s="42">
        <v>649.27031671902898</v>
      </c>
      <c r="K11276" s="42">
        <v>649.27031671902898</v>
      </c>
      <c r="N11276" s="43"/>
    </row>
    <row r="11277" spans="1:14" x14ac:dyDescent="0.3">
      <c r="A11277" s="10" t="s">
        <v>9</v>
      </c>
      <c r="B11277" s="10" t="s">
        <v>77</v>
      </c>
      <c r="C11277" s="10" t="s">
        <v>4806</v>
      </c>
      <c r="D11277" s="10" t="s">
        <v>4974</v>
      </c>
      <c r="E11277" s="11" t="s">
        <v>4975</v>
      </c>
      <c r="F11277" s="10" t="s">
        <v>4809</v>
      </c>
      <c r="G11277" s="11" t="s">
        <v>4810</v>
      </c>
      <c r="H11277" s="42">
        <v>0</v>
      </c>
      <c r="I11277" s="42">
        <v>0</v>
      </c>
      <c r="J11277" s="42">
        <v>0</v>
      </c>
      <c r="K11277" s="42">
        <v>0</v>
      </c>
      <c r="N11277" s="43"/>
    </row>
    <row r="11278" spans="1:14" x14ac:dyDescent="0.3">
      <c r="A11278" s="10" t="s">
        <v>9</v>
      </c>
      <c r="B11278" s="10" t="s">
        <v>230</v>
      </c>
      <c r="C11278" s="10" t="s">
        <v>4722</v>
      </c>
      <c r="D11278" s="10" t="s">
        <v>4723</v>
      </c>
      <c r="E11278" s="11" t="s">
        <v>7397</v>
      </c>
      <c r="F11278" s="10" t="s">
        <v>13</v>
      </c>
      <c r="G11278" s="11" t="s">
        <v>415</v>
      </c>
      <c r="H11278" s="42">
        <v>0</v>
      </c>
      <c r="I11278" s="42">
        <v>0</v>
      </c>
      <c r="J11278" s="42">
        <v>0</v>
      </c>
      <c r="K11278" s="42">
        <v>0</v>
      </c>
      <c r="N11278" s="43"/>
    </row>
    <row r="11279" spans="1:14" x14ac:dyDescent="0.3">
      <c r="A11279" s="10" t="s">
        <v>9</v>
      </c>
      <c r="B11279" s="10" t="s">
        <v>230</v>
      </c>
      <c r="C11279" s="10" t="s">
        <v>4722</v>
      </c>
      <c r="D11279" s="10" t="s">
        <v>4723</v>
      </c>
      <c r="E11279" s="11" t="s">
        <v>7397</v>
      </c>
      <c r="F11279" s="10" t="s">
        <v>416</v>
      </c>
      <c r="G11279" s="11" t="s">
        <v>417</v>
      </c>
      <c r="H11279" s="42">
        <v>3879900.5460000001</v>
      </c>
      <c r="I11279" s="42">
        <v>18844.876061643099</v>
      </c>
      <c r="J11279" s="42">
        <v>37846.678546808602</v>
      </c>
      <c r="K11279" s="42">
        <v>56691.554608451697</v>
      </c>
      <c r="N11279" s="43"/>
    </row>
    <row r="11280" spans="1:14" x14ac:dyDescent="0.3">
      <c r="A11280" s="10" t="s">
        <v>9</v>
      </c>
      <c r="B11280" s="10" t="s">
        <v>230</v>
      </c>
      <c r="C11280" s="10" t="s">
        <v>4722</v>
      </c>
      <c r="D11280" s="10" t="s">
        <v>4723</v>
      </c>
      <c r="E11280" s="11" t="s">
        <v>7397</v>
      </c>
      <c r="F11280" s="10" t="s">
        <v>4725</v>
      </c>
      <c r="G11280" s="11" t="s">
        <v>4726</v>
      </c>
      <c r="H11280" s="42">
        <v>691752.80050000001</v>
      </c>
      <c r="I11280" s="42">
        <v>3359.8788520964999</v>
      </c>
      <c r="J11280" s="42">
        <v>6747.7363319114102</v>
      </c>
      <c r="K11280" s="42">
        <v>10107.6151840079</v>
      </c>
      <c r="N11280" s="43"/>
    </row>
    <row r="11281" spans="1:14" x14ac:dyDescent="0.3">
      <c r="A11281" s="10" t="s">
        <v>9</v>
      </c>
      <c r="B11281" s="10" t="s">
        <v>230</v>
      </c>
      <c r="C11281" s="10" t="s">
        <v>4722</v>
      </c>
      <c r="D11281" s="10" t="s">
        <v>4723</v>
      </c>
      <c r="E11281" s="11" t="s">
        <v>7397</v>
      </c>
      <c r="F11281" s="10" t="s">
        <v>4867</v>
      </c>
      <c r="G11281" s="11" t="s">
        <v>4868</v>
      </c>
      <c r="H11281" s="42">
        <v>494795.40590000001</v>
      </c>
      <c r="I11281" s="42">
        <v>2403.2466789301302</v>
      </c>
      <c r="J11281" s="42">
        <v>0</v>
      </c>
      <c r="K11281" s="42">
        <v>2403.2466789301302</v>
      </c>
      <c r="N11281" s="43"/>
    </row>
    <row r="11282" spans="1:14" x14ac:dyDescent="0.3">
      <c r="A11282" s="10" t="s">
        <v>9</v>
      </c>
      <c r="B11282" s="10" t="s">
        <v>230</v>
      </c>
      <c r="C11282" s="10" t="s">
        <v>4722</v>
      </c>
      <c r="D11282" s="10" t="s">
        <v>4723</v>
      </c>
      <c r="E11282" s="11" t="s">
        <v>7397</v>
      </c>
      <c r="F11282" s="10" t="s">
        <v>4820</v>
      </c>
      <c r="G11282" s="11" t="s">
        <v>4821</v>
      </c>
      <c r="H11282" s="42">
        <v>19215.355299999999</v>
      </c>
      <c r="I11282" s="42">
        <v>93.329968113791594</v>
      </c>
      <c r="J11282" s="42">
        <v>187.43712033087201</v>
      </c>
      <c r="K11282" s="42">
        <v>280.76708844466401</v>
      </c>
      <c r="N11282" s="43"/>
    </row>
    <row r="11283" spans="1:14" x14ac:dyDescent="0.3">
      <c r="A11283" s="10" t="s">
        <v>9</v>
      </c>
      <c r="B11283" s="10" t="s">
        <v>230</v>
      </c>
      <c r="C11283" s="10" t="s">
        <v>4722</v>
      </c>
      <c r="D11283" s="10" t="s">
        <v>4723</v>
      </c>
      <c r="E11283" s="11" t="s">
        <v>7397</v>
      </c>
      <c r="F11283" s="10" t="s">
        <v>4729</v>
      </c>
      <c r="G11283" s="11" t="s">
        <v>4730</v>
      </c>
      <c r="H11283" s="42">
        <v>0</v>
      </c>
      <c r="I11283" s="42">
        <v>0</v>
      </c>
      <c r="J11283" s="42">
        <v>0</v>
      </c>
      <c r="K11283" s="42">
        <v>0</v>
      </c>
      <c r="N11283" s="43"/>
    </row>
    <row r="11284" spans="1:14" x14ac:dyDescent="0.3">
      <c r="A11284" s="10" t="s">
        <v>9</v>
      </c>
      <c r="B11284" s="10" t="s">
        <v>230</v>
      </c>
      <c r="C11284" s="10" t="s">
        <v>4722</v>
      </c>
      <c r="D11284" s="10" t="s">
        <v>4723</v>
      </c>
      <c r="E11284" s="11" t="s">
        <v>7397</v>
      </c>
      <c r="F11284" s="10" t="s">
        <v>4731</v>
      </c>
      <c r="G11284" s="11" t="s">
        <v>4732</v>
      </c>
      <c r="H11284" s="42">
        <v>0</v>
      </c>
      <c r="I11284" s="42">
        <v>0</v>
      </c>
      <c r="J11284" s="42">
        <v>0</v>
      </c>
      <c r="K11284" s="42">
        <v>0</v>
      </c>
      <c r="N11284" s="43"/>
    </row>
    <row r="11285" spans="1:14" x14ac:dyDescent="0.3">
      <c r="A11285" s="10" t="s">
        <v>9</v>
      </c>
      <c r="B11285" s="10" t="s">
        <v>230</v>
      </c>
      <c r="C11285" s="10" t="s">
        <v>4722</v>
      </c>
      <c r="D11285" s="10" t="s">
        <v>4723</v>
      </c>
      <c r="E11285" s="11" t="s">
        <v>7397</v>
      </c>
      <c r="F11285" s="10" t="s">
        <v>4733</v>
      </c>
      <c r="G11285" s="11" t="s">
        <v>4734</v>
      </c>
      <c r="H11285" s="42">
        <v>618093.9375</v>
      </c>
      <c r="I11285" s="42">
        <v>3002.11397432697</v>
      </c>
      <c r="J11285" s="42">
        <v>6029.2273706430597</v>
      </c>
      <c r="K11285" s="42">
        <v>9031.3413449700292</v>
      </c>
      <c r="N11285" s="43"/>
    </row>
    <row r="11286" spans="1:14" x14ac:dyDescent="0.3">
      <c r="A11286" s="10" t="s">
        <v>9</v>
      </c>
      <c r="B11286" s="10" t="s">
        <v>230</v>
      </c>
      <c r="C11286" s="10" t="s">
        <v>4722</v>
      </c>
      <c r="D11286" s="10" t="s">
        <v>4723</v>
      </c>
      <c r="E11286" s="11" t="s">
        <v>7397</v>
      </c>
      <c r="F11286" s="10" t="s">
        <v>4735</v>
      </c>
      <c r="G11286" s="11" t="s">
        <v>4736</v>
      </c>
      <c r="H11286" s="42">
        <v>592473.46360000002</v>
      </c>
      <c r="I11286" s="42">
        <v>2877.6740168419101</v>
      </c>
      <c r="J11286" s="42">
        <v>5779.3112102019004</v>
      </c>
      <c r="K11286" s="42">
        <v>8656.9852270438096</v>
      </c>
      <c r="N11286" s="43"/>
    </row>
    <row r="11287" spans="1:14" x14ac:dyDescent="0.3">
      <c r="A11287" s="10" t="s">
        <v>9</v>
      </c>
      <c r="B11287" s="10" t="s">
        <v>230</v>
      </c>
      <c r="C11287" s="10" t="s">
        <v>4722</v>
      </c>
      <c r="D11287" s="10" t="s">
        <v>4723</v>
      </c>
      <c r="E11287" s="11" t="s">
        <v>7397</v>
      </c>
      <c r="F11287" s="10" t="s">
        <v>5924</v>
      </c>
      <c r="G11287" s="11" t="s">
        <v>5925</v>
      </c>
      <c r="H11287" s="42">
        <v>19215.355299999999</v>
      </c>
      <c r="I11287" s="42">
        <v>93.329968113791594</v>
      </c>
      <c r="J11287" s="42">
        <v>187.43712033087201</v>
      </c>
      <c r="K11287" s="42">
        <v>280.76708844466401</v>
      </c>
      <c r="N11287" s="43"/>
    </row>
    <row r="11288" spans="1:14" x14ac:dyDescent="0.3">
      <c r="A11288" s="10" t="s">
        <v>9</v>
      </c>
      <c r="B11288" s="10" t="s">
        <v>230</v>
      </c>
      <c r="C11288" s="10" t="s">
        <v>4722</v>
      </c>
      <c r="D11288" s="10" t="s">
        <v>4723</v>
      </c>
      <c r="E11288" s="11" t="s">
        <v>7397</v>
      </c>
      <c r="F11288" s="10" t="s">
        <v>4741</v>
      </c>
      <c r="G11288" s="11" t="s">
        <v>4742</v>
      </c>
      <c r="H11288" s="42">
        <v>432345.50040000002</v>
      </c>
      <c r="I11288" s="42">
        <v>2099.9242825603101</v>
      </c>
      <c r="J11288" s="42">
        <v>4217.3352074446302</v>
      </c>
      <c r="K11288" s="42">
        <v>6317.2594900049398</v>
      </c>
      <c r="N11288" s="43"/>
    </row>
    <row r="11289" spans="1:14" x14ac:dyDescent="0.3">
      <c r="A11289" s="10" t="s">
        <v>9</v>
      </c>
      <c r="B11289" s="10" t="s">
        <v>230</v>
      </c>
      <c r="C11289" s="10" t="s">
        <v>4743</v>
      </c>
      <c r="D11289" s="10" t="s">
        <v>4744</v>
      </c>
      <c r="E11289" s="11" t="s">
        <v>5434</v>
      </c>
      <c r="F11289" s="10" t="s">
        <v>13</v>
      </c>
      <c r="G11289" s="11" t="s">
        <v>415</v>
      </c>
      <c r="H11289" s="42">
        <v>0</v>
      </c>
      <c r="I11289" s="42">
        <v>0</v>
      </c>
      <c r="J11289" s="42">
        <v>0</v>
      </c>
      <c r="K11289" s="42">
        <v>0</v>
      </c>
      <c r="N11289" s="43"/>
    </row>
    <row r="11290" spans="1:14" x14ac:dyDescent="0.3">
      <c r="A11290" s="10" t="s">
        <v>9</v>
      </c>
      <c r="B11290" s="10" t="s">
        <v>230</v>
      </c>
      <c r="C11290" s="10" t="s">
        <v>4743</v>
      </c>
      <c r="D11290" s="10" t="s">
        <v>4744</v>
      </c>
      <c r="E11290" s="11" t="s">
        <v>5434</v>
      </c>
      <c r="F11290" s="10" t="s">
        <v>416</v>
      </c>
      <c r="G11290" s="11" t="s">
        <v>417</v>
      </c>
      <c r="H11290" s="42">
        <v>130196.745</v>
      </c>
      <c r="I11290" s="42">
        <v>770.91470357327796</v>
      </c>
      <c r="J11290" s="42">
        <v>3419.8476689685099</v>
      </c>
      <c r="K11290" s="42">
        <v>4190.7623725417798</v>
      </c>
      <c r="N11290" s="43"/>
    </row>
    <row r="11291" spans="1:14" x14ac:dyDescent="0.3">
      <c r="A11291" s="10" t="s">
        <v>9</v>
      </c>
      <c r="B11291" s="10" t="s">
        <v>230</v>
      </c>
      <c r="C11291" s="10" t="s">
        <v>4743</v>
      </c>
      <c r="D11291" s="10" t="s">
        <v>4744</v>
      </c>
      <c r="E11291" s="11" t="s">
        <v>5434</v>
      </c>
      <c r="F11291" s="10" t="s">
        <v>4746</v>
      </c>
      <c r="G11291" s="11" t="s">
        <v>4747</v>
      </c>
      <c r="H11291" s="42">
        <v>0</v>
      </c>
      <c r="I11291" s="42">
        <v>0</v>
      </c>
      <c r="J11291" s="42">
        <v>0</v>
      </c>
      <c r="K11291" s="42">
        <v>0</v>
      </c>
      <c r="N11291" s="43"/>
    </row>
    <row r="11292" spans="1:14" x14ac:dyDescent="0.3">
      <c r="A11292" s="10" t="s">
        <v>9</v>
      </c>
      <c r="B11292" s="10" t="s">
        <v>230</v>
      </c>
      <c r="C11292" s="10" t="s">
        <v>4743</v>
      </c>
      <c r="D11292" s="10" t="s">
        <v>4744</v>
      </c>
      <c r="E11292" s="11" t="s">
        <v>5434</v>
      </c>
      <c r="F11292" s="10" t="s">
        <v>4748</v>
      </c>
      <c r="G11292" s="11" t="s">
        <v>4749</v>
      </c>
      <c r="H11292" s="42">
        <v>70650.472500000003</v>
      </c>
      <c r="I11292" s="42">
        <v>418.33217923112898</v>
      </c>
      <c r="J11292" s="42">
        <v>1855.75955597545</v>
      </c>
      <c r="K11292" s="42">
        <v>2274.0917352065799</v>
      </c>
      <c r="N11292" s="43"/>
    </row>
    <row r="11293" spans="1:14" x14ac:dyDescent="0.3">
      <c r="A11293" s="10" t="s">
        <v>9</v>
      </c>
      <c r="B11293" s="10" t="s">
        <v>230</v>
      </c>
      <c r="C11293" s="10" t="s">
        <v>4743</v>
      </c>
      <c r="D11293" s="10" t="s">
        <v>4744</v>
      </c>
      <c r="E11293" s="11" t="s">
        <v>5434</v>
      </c>
      <c r="F11293" s="10" t="s">
        <v>4760</v>
      </c>
      <c r="G11293" s="11" t="s">
        <v>4761</v>
      </c>
      <c r="H11293" s="42">
        <v>43445.182500000003</v>
      </c>
      <c r="I11293" s="42">
        <v>257.24552475312998</v>
      </c>
      <c r="J11293" s="42">
        <v>1141.1645206686001</v>
      </c>
      <c r="K11293" s="42">
        <v>1398.41004542173</v>
      </c>
      <c r="N11293" s="43"/>
    </row>
    <row r="11294" spans="1:14" x14ac:dyDescent="0.3">
      <c r="A11294" s="10" t="s">
        <v>9</v>
      </c>
      <c r="B11294" s="10" t="s">
        <v>230</v>
      </c>
      <c r="C11294" s="10" t="s">
        <v>4743</v>
      </c>
      <c r="D11294" s="10" t="s">
        <v>4744</v>
      </c>
      <c r="E11294" s="11" t="s">
        <v>5434</v>
      </c>
      <c r="F11294" s="10" t="s">
        <v>4754</v>
      </c>
      <c r="G11294" s="11" t="s">
        <v>4755</v>
      </c>
      <c r="H11294" s="42">
        <v>0</v>
      </c>
      <c r="I11294" s="42">
        <v>0</v>
      </c>
      <c r="J11294" s="42">
        <v>0</v>
      </c>
      <c r="K11294" s="42">
        <v>0</v>
      </c>
      <c r="N11294" s="43"/>
    </row>
    <row r="11295" spans="1:14" x14ac:dyDescent="0.3">
      <c r="A11295" s="10" t="s">
        <v>9</v>
      </c>
      <c r="B11295" s="10" t="s">
        <v>230</v>
      </c>
      <c r="C11295" s="10" t="s">
        <v>4743</v>
      </c>
      <c r="D11295" s="10" t="s">
        <v>4750</v>
      </c>
      <c r="E11295" s="11" t="s">
        <v>5400</v>
      </c>
      <c r="F11295" s="10" t="s">
        <v>13</v>
      </c>
      <c r="G11295" s="11" t="s">
        <v>415</v>
      </c>
      <c r="H11295" s="42">
        <v>0</v>
      </c>
      <c r="I11295" s="42">
        <v>0</v>
      </c>
      <c r="J11295" s="42">
        <v>0</v>
      </c>
      <c r="K11295" s="42">
        <v>0</v>
      </c>
      <c r="N11295" s="43"/>
    </row>
    <row r="11296" spans="1:14" x14ac:dyDescent="0.3">
      <c r="A11296" s="10" t="s">
        <v>9</v>
      </c>
      <c r="B11296" s="10" t="s">
        <v>230</v>
      </c>
      <c r="C11296" s="10" t="s">
        <v>4743</v>
      </c>
      <c r="D11296" s="10" t="s">
        <v>4750</v>
      </c>
      <c r="E11296" s="11" t="s">
        <v>5400</v>
      </c>
      <c r="F11296" s="10" t="s">
        <v>416</v>
      </c>
      <c r="G11296" s="11" t="s">
        <v>417</v>
      </c>
      <c r="H11296" s="42">
        <v>118499.6838</v>
      </c>
      <c r="I11296" s="42">
        <v>694.82074991492505</v>
      </c>
      <c r="J11296" s="42">
        <v>2588.8911408089202</v>
      </c>
      <c r="K11296" s="42">
        <v>3283.71189072385</v>
      </c>
      <c r="N11296" s="43"/>
    </row>
    <row r="11297" spans="1:14" x14ac:dyDescent="0.3">
      <c r="A11297" s="10" t="s">
        <v>9</v>
      </c>
      <c r="B11297" s="10" t="s">
        <v>230</v>
      </c>
      <c r="C11297" s="10" t="s">
        <v>4743</v>
      </c>
      <c r="D11297" s="10" t="s">
        <v>4750</v>
      </c>
      <c r="E11297" s="11" t="s">
        <v>5400</v>
      </c>
      <c r="F11297" s="10" t="s">
        <v>4746</v>
      </c>
      <c r="G11297" s="11" t="s">
        <v>4747</v>
      </c>
      <c r="H11297" s="42">
        <v>0</v>
      </c>
      <c r="I11297" s="42">
        <v>0</v>
      </c>
      <c r="J11297" s="42">
        <v>0</v>
      </c>
      <c r="K11297" s="42">
        <v>0</v>
      </c>
      <c r="N11297" s="43"/>
    </row>
    <row r="11298" spans="1:14" x14ac:dyDescent="0.3">
      <c r="A11298" s="10" t="s">
        <v>9</v>
      </c>
      <c r="B11298" s="10" t="s">
        <v>230</v>
      </c>
      <c r="C11298" s="10" t="s">
        <v>4743</v>
      </c>
      <c r="D11298" s="10" t="s">
        <v>4750</v>
      </c>
      <c r="E11298" s="11" t="s">
        <v>5400</v>
      </c>
      <c r="F11298" s="10" t="s">
        <v>4748</v>
      </c>
      <c r="G11298" s="11" t="s">
        <v>4749</v>
      </c>
      <c r="H11298" s="42">
        <v>53816.782099999997</v>
      </c>
      <c r="I11298" s="42">
        <v>274.19180306054602</v>
      </c>
      <c r="J11298" s="42">
        <v>0</v>
      </c>
      <c r="K11298" s="42">
        <v>274.19180306054602</v>
      </c>
      <c r="N11298" s="43"/>
    </row>
    <row r="11299" spans="1:14" x14ac:dyDescent="0.3">
      <c r="A11299" s="10" t="s">
        <v>9</v>
      </c>
      <c r="B11299" s="10" t="s">
        <v>230</v>
      </c>
      <c r="C11299" s="10" t="s">
        <v>4743</v>
      </c>
      <c r="D11299" s="10" t="s">
        <v>4750</v>
      </c>
      <c r="E11299" s="11" t="s">
        <v>5400</v>
      </c>
      <c r="F11299" s="10" t="s">
        <v>4760</v>
      </c>
      <c r="G11299" s="11" t="s">
        <v>4761</v>
      </c>
      <c r="H11299" s="42">
        <v>16611.5226</v>
      </c>
      <c r="I11299" s="42">
        <v>84.634256335813205</v>
      </c>
      <c r="J11299" s="42">
        <v>0</v>
      </c>
      <c r="K11299" s="42">
        <v>84.634256335813205</v>
      </c>
      <c r="N11299" s="43"/>
    </row>
    <row r="11300" spans="1:14" x14ac:dyDescent="0.3">
      <c r="A11300" s="10" t="s">
        <v>9</v>
      </c>
      <c r="B11300" s="10" t="s">
        <v>230</v>
      </c>
      <c r="C11300" s="10" t="s">
        <v>4743</v>
      </c>
      <c r="D11300" s="10" t="s">
        <v>4750</v>
      </c>
      <c r="E11300" s="11" t="s">
        <v>5400</v>
      </c>
      <c r="F11300" s="10" t="s">
        <v>4754</v>
      </c>
      <c r="G11300" s="11" t="s">
        <v>4755</v>
      </c>
      <c r="H11300" s="42">
        <v>1579.9957999999999</v>
      </c>
      <c r="I11300" s="42">
        <v>9.2642766655323303</v>
      </c>
      <c r="J11300" s="42">
        <v>34.518548544119</v>
      </c>
      <c r="K11300" s="42">
        <v>43.7828252096513</v>
      </c>
      <c r="N11300" s="43"/>
    </row>
    <row r="11301" spans="1:14" x14ac:dyDescent="0.3">
      <c r="A11301" s="10" t="s">
        <v>9</v>
      </c>
      <c r="B11301" s="10" t="s">
        <v>230</v>
      </c>
      <c r="C11301" s="10" t="s">
        <v>4743</v>
      </c>
      <c r="D11301" s="10" t="s">
        <v>4752</v>
      </c>
      <c r="E11301" s="11" t="s">
        <v>7398</v>
      </c>
      <c r="F11301" s="10" t="s">
        <v>13</v>
      </c>
      <c r="G11301" s="11" t="s">
        <v>415</v>
      </c>
      <c r="H11301" s="42">
        <v>0</v>
      </c>
      <c r="I11301" s="42">
        <v>0</v>
      </c>
      <c r="J11301" s="42">
        <v>0</v>
      </c>
      <c r="K11301" s="42">
        <v>0</v>
      </c>
      <c r="N11301" s="43"/>
    </row>
    <row r="11302" spans="1:14" x14ac:dyDescent="0.3">
      <c r="A11302" s="10" t="s">
        <v>9</v>
      </c>
      <c r="B11302" s="10" t="s">
        <v>230</v>
      </c>
      <c r="C11302" s="10" t="s">
        <v>4743</v>
      </c>
      <c r="D11302" s="10" t="s">
        <v>4752</v>
      </c>
      <c r="E11302" s="11" t="s">
        <v>7398</v>
      </c>
      <c r="F11302" s="10" t="s">
        <v>416</v>
      </c>
      <c r="G11302" s="11" t="s">
        <v>417</v>
      </c>
      <c r="H11302" s="42">
        <v>21535.746500000001</v>
      </c>
      <c r="I11302" s="42">
        <v>77.319210295802193</v>
      </c>
      <c r="J11302" s="42">
        <v>0</v>
      </c>
      <c r="K11302" s="42">
        <v>77.319210295802193</v>
      </c>
      <c r="N11302" s="43"/>
    </row>
    <row r="11303" spans="1:14" x14ac:dyDescent="0.3">
      <c r="A11303" s="10" t="s">
        <v>9</v>
      </c>
      <c r="B11303" s="10" t="s">
        <v>230</v>
      </c>
      <c r="C11303" s="10" t="s">
        <v>4743</v>
      </c>
      <c r="D11303" s="10" t="s">
        <v>4752</v>
      </c>
      <c r="E11303" s="11" t="s">
        <v>7398</v>
      </c>
      <c r="F11303" s="10" t="s">
        <v>5453</v>
      </c>
      <c r="G11303" s="11" t="s">
        <v>5571</v>
      </c>
      <c r="H11303" s="42">
        <v>14081.065000000001</v>
      </c>
      <c r="I11303" s="42">
        <v>50.5548682703322</v>
      </c>
      <c r="J11303" s="42">
        <v>0</v>
      </c>
      <c r="K11303" s="42">
        <v>50.5548682703322</v>
      </c>
      <c r="N11303" s="43"/>
    </row>
    <row r="11304" spans="1:14" x14ac:dyDescent="0.3">
      <c r="A11304" s="10" t="s">
        <v>9</v>
      </c>
      <c r="B11304" s="10" t="s">
        <v>230</v>
      </c>
      <c r="C11304" s="10" t="s">
        <v>4743</v>
      </c>
      <c r="D11304" s="10" t="s">
        <v>4752</v>
      </c>
      <c r="E11304" s="11" t="s">
        <v>7398</v>
      </c>
      <c r="F11304" s="10" t="s">
        <v>4746</v>
      </c>
      <c r="G11304" s="11" t="s">
        <v>4747</v>
      </c>
      <c r="H11304" s="42">
        <v>0</v>
      </c>
      <c r="I11304" s="42">
        <v>0</v>
      </c>
      <c r="J11304" s="42">
        <v>0</v>
      </c>
      <c r="K11304" s="42">
        <v>0</v>
      </c>
      <c r="N11304" s="43"/>
    </row>
    <row r="11305" spans="1:14" x14ac:dyDescent="0.3">
      <c r="A11305" s="10" t="s">
        <v>9</v>
      </c>
      <c r="B11305" s="10" t="s">
        <v>230</v>
      </c>
      <c r="C11305" s="10" t="s">
        <v>4743</v>
      </c>
      <c r="D11305" s="10" t="s">
        <v>4752</v>
      </c>
      <c r="E11305" s="11" t="s">
        <v>7398</v>
      </c>
      <c r="F11305" s="10" t="s">
        <v>4748</v>
      </c>
      <c r="G11305" s="11" t="s">
        <v>4749</v>
      </c>
      <c r="H11305" s="42">
        <v>23295.879700000001</v>
      </c>
      <c r="I11305" s="42">
        <v>83.638568829593694</v>
      </c>
      <c r="J11305" s="42">
        <v>0</v>
      </c>
      <c r="K11305" s="42">
        <v>83.638568829593694</v>
      </c>
      <c r="N11305" s="43"/>
    </row>
    <row r="11306" spans="1:14" x14ac:dyDescent="0.3">
      <c r="A11306" s="10" t="s">
        <v>9</v>
      </c>
      <c r="B11306" s="10" t="s">
        <v>230</v>
      </c>
      <c r="C11306" s="10" t="s">
        <v>4743</v>
      </c>
      <c r="D11306" s="10" t="s">
        <v>4752</v>
      </c>
      <c r="E11306" s="11" t="s">
        <v>7398</v>
      </c>
      <c r="F11306" s="10" t="s">
        <v>4754</v>
      </c>
      <c r="G11306" s="11" t="s">
        <v>4755</v>
      </c>
      <c r="H11306" s="42">
        <v>931.83519999999999</v>
      </c>
      <c r="I11306" s="42">
        <v>3.3455427531837501</v>
      </c>
      <c r="J11306" s="42">
        <v>0</v>
      </c>
      <c r="K11306" s="42">
        <v>3.3455427531837501</v>
      </c>
      <c r="N11306" s="43"/>
    </row>
    <row r="11307" spans="1:14" x14ac:dyDescent="0.3">
      <c r="A11307" s="10" t="s">
        <v>9</v>
      </c>
      <c r="B11307" s="10" t="s">
        <v>230</v>
      </c>
      <c r="C11307" s="10" t="s">
        <v>4743</v>
      </c>
      <c r="D11307" s="10" t="s">
        <v>4756</v>
      </c>
      <c r="E11307" s="11" t="s">
        <v>4757</v>
      </c>
      <c r="F11307" s="10" t="s">
        <v>13</v>
      </c>
      <c r="G11307" s="11" t="s">
        <v>415</v>
      </c>
      <c r="H11307" s="42">
        <v>0</v>
      </c>
      <c r="I11307" s="42">
        <v>0</v>
      </c>
      <c r="J11307" s="42">
        <v>0</v>
      </c>
      <c r="K11307" s="42">
        <v>0</v>
      </c>
      <c r="N11307" s="43"/>
    </row>
    <row r="11308" spans="1:14" x14ac:dyDescent="0.3">
      <c r="A11308" s="10" t="s">
        <v>9</v>
      </c>
      <c r="B11308" s="10" t="s">
        <v>230</v>
      </c>
      <c r="C11308" s="10" t="s">
        <v>4743</v>
      </c>
      <c r="D11308" s="10" t="s">
        <v>4756</v>
      </c>
      <c r="E11308" s="11" t="s">
        <v>4757</v>
      </c>
      <c r="F11308" s="10" t="s">
        <v>416</v>
      </c>
      <c r="G11308" s="11" t="s">
        <v>417</v>
      </c>
      <c r="H11308" s="42">
        <v>36755.025500000003</v>
      </c>
      <c r="I11308" s="42">
        <v>154.380046577824</v>
      </c>
      <c r="J11308" s="42">
        <v>0</v>
      </c>
      <c r="K11308" s="42">
        <v>154.380046577824</v>
      </c>
      <c r="N11308" s="43"/>
    </row>
    <row r="11309" spans="1:14" x14ac:dyDescent="0.3">
      <c r="A11309" s="10" t="s">
        <v>9</v>
      </c>
      <c r="B11309" s="10" t="s">
        <v>230</v>
      </c>
      <c r="C11309" s="10" t="s">
        <v>4743</v>
      </c>
      <c r="D11309" s="10" t="s">
        <v>4756</v>
      </c>
      <c r="E11309" s="11" t="s">
        <v>4757</v>
      </c>
      <c r="F11309" s="10" t="s">
        <v>4746</v>
      </c>
      <c r="G11309" s="11" t="s">
        <v>4747</v>
      </c>
      <c r="H11309" s="42">
        <v>0</v>
      </c>
      <c r="I11309" s="42">
        <v>0</v>
      </c>
      <c r="J11309" s="42">
        <v>0</v>
      </c>
      <c r="K11309" s="42">
        <v>0</v>
      </c>
      <c r="N11309" s="43"/>
    </row>
    <row r="11310" spans="1:14" x14ac:dyDescent="0.3">
      <c r="A11310" s="10" t="s">
        <v>9</v>
      </c>
      <c r="B11310" s="10" t="s">
        <v>230</v>
      </c>
      <c r="C11310" s="10" t="s">
        <v>4743</v>
      </c>
      <c r="D11310" s="10" t="s">
        <v>4756</v>
      </c>
      <c r="E11310" s="11" t="s">
        <v>4757</v>
      </c>
      <c r="F11310" s="10" t="s">
        <v>4748</v>
      </c>
      <c r="G11310" s="11" t="s">
        <v>4749</v>
      </c>
      <c r="H11310" s="42">
        <v>53311.3433</v>
      </c>
      <c r="I11310" s="42">
        <v>223.92060809936601</v>
      </c>
      <c r="J11310" s="42">
        <v>0</v>
      </c>
      <c r="K11310" s="42">
        <v>223.92060809936601</v>
      </c>
      <c r="N11310" s="43"/>
    </row>
    <row r="11311" spans="1:14" x14ac:dyDescent="0.3">
      <c r="A11311" s="10" t="s">
        <v>9</v>
      </c>
      <c r="B11311" s="10" t="s">
        <v>230</v>
      </c>
      <c r="C11311" s="10" t="s">
        <v>4743</v>
      </c>
      <c r="D11311" s="10" t="s">
        <v>4756</v>
      </c>
      <c r="E11311" s="11" t="s">
        <v>4757</v>
      </c>
      <c r="F11311" s="10" t="s">
        <v>4817</v>
      </c>
      <c r="G11311" s="11" t="s">
        <v>4818</v>
      </c>
      <c r="H11311" s="42">
        <v>55960.354200000002</v>
      </c>
      <c r="I11311" s="42">
        <v>235.047097942813</v>
      </c>
      <c r="J11311" s="42">
        <v>0</v>
      </c>
      <c r="K11311" s="42">
        <v>235.047097942813</v>
      </c>
      <c r="N11311" s="43"/>
    </row>
    <row r="11312" spans="1:14" x14ac:dyDescent="0.3">
      <c r="A11312" s="10" t="s">
        <v>9</v>
      </c>
      <c r="B11312" s="10" t="s">
        <v>230</v>
      </c>
      <c r="C11312" s="10" t="s">
        <v>4743</v>
      </c>
      <c r="D11312" s="10" t="s">
        <v>4756</v>
      </c>
      <c r="E11312" s="11" t="s">
        <v>4757</v>
      </c>
      <c r="F11312" s="10" t="s">
        <v>4760</v>
      </c>
      <c r="G11312" s="11" t="s">
        <v>4761</v>
      </c>
      <c r="H11312" s="42">
        <v>51821.274700000002</v>
      </c>
      <c r="I11312" s="42">
        <v>217.66195756242701</v>
      </c>
      <c r="J11312" s="42">
        <v>0</v>
      </c>
      <c r="K11312" s="42">
        <v>217.66195756242701</v>
      </c>
      <c r="N11312" s="43"/>
    </row>
    <row r="11313" spans="1:14" x14ac:dyDescent="0.3">
      <c r="A11313" s="10" t="s">
        <v>9</v>
      </c>
      <c r="B11313" s="10" t="s">
        <v>230</v>
      </c>
      <c r="C11313" s="10" t="s">
        <v>4743</v>
      </c>
      <c r="D11313" s="10" t="s">
        <v>4756</v>
      </c>
      <c r="E11313" s="11" t="s">
        <v>4757</v>
      </c>
      <c r="F11313" s="10" t="s">
        <v>4754</v>
      </c>
      <c r="G11313" s="11" t="s">
        <v>4755</v>
      </c>
      <c r="H11313" s="42">
        <v>0</v>
      </c>
      <c r="I11313" s="42">
        <v>0</v>
      </c>
      <c r="J11313" s="42">
        <v>0</v>
      </c>
      <c r="K11313" s="42">
        <v>0</v>
      </c>
      <c r="N11313" s="43"/>
    </row>
    <row r="11314" spans="1:14" x14ac:dyDescent="0.3">
      <c r="A11314" s="10" t="s">
        <v>9</v>
      </c>
      <c r="B11314" s="10" t="s">
        <v>230</v>
      </c>
      <c r="C11314" s="10" t="s">
        <v>4743</v>
      </c>
      <c r="D11314" s="10" t="s">
        <v>4758</v>
      </c>
      <c r="E11314" s="11" t="s">
        <v>4954</v>
      </c>
      <c r="F11314" s="10" t="s">
        <v>13</v>
      </c>
      <c r="G11314" s="11" t="s">
        <v>415</v>
      </c>
      <c r="H11314" s="42">
        <v>0</v>
      </c>
      <c r="I11314" s="42">
        <v>0</v>
      </c>
      <c r="J11314" s="42">
        <v>0</v>
      </c>
      <c r="K11314" s="42">
        <v>0</v>
      </c>
      <c r="N11314" s="43"/>
    </row>
    <row r="11315" spans="1:14" x14ac:dyDescent="0.3">
      <c r="A11315" s="10" t="s">
        <v>9</v>
      </c>
      <c r="B11315" s="10" t="s">
        <v>230</v>
      </c>
      <c r="C11315" s="10" t="s">
        <v>4743</v>
      </c>
      <c r="D11315" s="10" t="s">
        <v>4758</v>
      </c>
      <c r="E11315" s="11" t="s">
        <v>4954</v>
      </c>
      <c r="F11315" s="10" t="s">
        <v>416</v>
      </c>
      <c r="G11315" s="11" t="s">
        <v>417</v>
      </c>
      <c r="H11315" s="42">
        <v>43116.277800000003</v>
      </c>
      <c r="I11315" s="42">
        <v>224.18682328998</v>
      </c>
      <c r="J11315" s="42">
        <v>185.14418330319299</v>
      </c>
      <c r="K11315" s="42">
        <v>409.33100659317302</v>
      </c>
      <c r="N11315" s="43"/>
    </row>
    <row r="11316" spans="1:14" x14ac:dyDescent="0.3">
      <c r="A11316" s="10" t="s">
        <v>9</v>
      </c>
      <c r="B11316" s="10" t="s">
        <v>230</v>
      </c>
      <c r="C11316" s="10" t="s">
        <v>4743</v>
      </c>
      <c r="D11316" s="10" t="s">
        <v>4758</v>
      </c>
      <c r="E11316" s="11" t="s">
        <v>4954</v>
      </c>
      <c r="F11316" s="10" t="s">
        <v>5453</v>
      </c>
      <c r="G11316" s="11" t="s">
        <v>5571</v>
      </c>
      <c r="H11316" s="42">
        <v>7925.3833000000004</v>
      </c>
      <c r="I11316" s="42">
        <v>37.6247217216156</v>
      </c>
      <c r="J11316" s="42">
        <v>6.3010166436976602</v>
      </c>
      <c r="K11316" s="42">
        <v>43.9257383653133</v>
      </c>
      <c r="N11316" s="43"/>
    </row>
    <row r="11317" spans="1:14" x14ac:dyDescent="0.3">
      <c r="A11317" s="10" t="s">
        <v>9</v>
      </c>
      <c r="B11317" s="10" t="s">
        <v>230</v>
      </c>
      <c r="C11317" s="10" t="s">
        <v>4743</v>
      </c>
      <c r="D11317" s="10" t="s">
        <v>4758</v>
      </c>
      <c r="E11317" s="11" t="s">
        <v>4954</v>
      </c>
      <c r="F11317" s="10" t="s">
        <v>4746</v>
      </c>
      <c r="G11317" s="11" t="s">
        <v>4747</v>
      </c>
      <c r="H11317" s="42">
        <v>0</v>
      </c>
      <c r="I11317" s="42">
        <v>0</v>
      </c>
      <c r="J11317" s="42">
        <v>0</v>
      </c>
      <c r="K11317" s="42">
        <v>0</v>
      </c>
      <c r="N11317" s="43"/>
    </row>
    <row r="11318" spans="1:14" x14ac:dyDescent="0.3">
      <c r="A11318" s="10" t="s">
        <v>9</v>
      </c>
      <c r="B11318" s="10" t="s">
        <v>230</v>
      </c>
      <c r="C11318" s="10" t="s">
        <v>4743</v>
      </c>
      <c r="D11318" s="10" t="s">
        <v>4758</v>
      </c>
      <c r="E11318" s="11" t="s">
        <v>4954</v>
      </c>
      <c r="F11318" s="10" t="s">
        <v>4748</v>
      </c>
      <c r="G11318" s="11" t="s">
        <v>4749</v>
      </c>
      <c r="H11318" s="42">
        <v>28091.952799999999</v>
      </c>
      <c r="I11318" s="42">
        <v>133.362875013251</v>
      </c>
      <c r="J11318" s="42">
        <v>22.334296618255099</v>
      </c>
      <c r="K11318" s="42">
        <v>155.697171631506</v>
      </c>
      <c r="N11318" s="43"/>
    </row>
    <row r="11319" spans="1:14" x14ac:dyDescent="0.3">
      <c r="A11319" s="10" t="s">
        <v>9</v>
      </c>
      <c r="B11319" s="10" t="s">
        <v>230</v>
      </c>
      <c r="C11319" s="10" t="s">
        <v>4743</v>
      </c>
      <c r="D11319" s="10" t="s">
        <v>4758</v>
      </c>
      <c r="E11319" s="11" t="s">
        <v>4954</v>
      </c>
      <c r="F11319" s="10" t="s">
        <v>4760</v>
      </c>
      <c r="G11319" s="11" t="s">
        <v>4761</v>
      </c>
      <c r="H11319" s="42">
        <v>10828.741599999999</v>
      </c>
      <c r="I11319" s="42">
        <v>51.408035619633203</v>
      </c>
      <c r="J11319" s="42">
        <v>8.6093098696066992</v>
      </c>
      <c r="K11319" s="42">
        <v>60.017345489239901</v>
      </c>
      <c r="N11319" s="43"/>
    </row>
    <row r="11320" spans="1:14" x14ac:dyDescent="0.3">
      <c r="A11320" s="10" t="s">
        <v>9</v>
      </c>
      <c r="B11320" s="10" t="s">
        <v>230</v>
      </c>
      <c r="C11320" s="10" t="s">
        <v>4743</v>
      </c>
      <c r="D11320" s="10" t="s">
        <v>4758</v>
      </c>
      <c r="E11320" s="11" t="s">
        <v>4954</v>
      </c>
      <c r="F11320" s="10" t="s">
        <v>4754</v>
      </c>
      <c r="G11320" s="11" t="s">
        <v>4755</v>
      </c>
      <c r="H11320" s="42">
        <v>0</v>
      </c>
      <c r="I11320" s="42">
        <v>0</v>
      </c>
      <c r="J11320" s="42">
        <v>0</v>
      </c>
      <c r="K11320" s="42">
        <v>0</v>
      </c>
      <c r="N11320" s="43"/>
    </row>
    <row r="11321" spans="1:14" x14ac:dyDescent="0.3">
      <c r="A11321" s="10" t="s">
        <v>9</v>
      </c>
      <c r="B11321" s="10" t="s">
        <v>230</v>
      </c>
      <c r="C11321" s="10" t="s">
        <v>4743</v>
      </c>
      <c r="D11321" s="10" t="s">
        <v>4762</v>
      </c>
      <c r="E11321" s="11" t="s">
        <v>5675</v>
      </c>
      <c r="F11321" s="10" t="s">
        <v>13</v>
      </c>
      <c r="G11321" s="11" t="s">
        <v>415</v>
      </c>
      <c r="H11321" s="42">
        <v>0</v>
      </c>
      <c r="I11321" s="42">
        <v>0</v>
      </c>
      <c r="J11321" s="42">
        <v>0</v>
      </c>
      <c r="K11321" s="42">
        <v>0</v>
      </c>
      <c r="N11321" s="43"/>
    </row>
    <row r="11322" spans="1:14" x14ac:dyDescent="0.3">
      <c r="A11322" s="10" t="s">
        <v>9</v>
      </c>
      <c r="B11322" s="10" t="s">
        <v>230</v>
      </c>
      <c r="C11322" s="10" t="s">
        <v>4743</v>
      </c>
      <c r="D11322" s="10" t="s">
        <v>4762</v>
      </c>
      <c r="E11322" s="11" t="s">
        <v>5675</v>
      </c>
      <c r="F11322" s="10" t="s">
        <v>416</v>
      </c>
      <c r="G11322" s="11" t="s">
        <v>417</v>
      </c>
      <c r="H11322" s="42">
        <v>37090.549700000003</v>
      </c>
      <c r="I11322" s="42">
        <v>271.21617270392602</v>
      </c>
      <c r="J11322" s="42">
        <v>166.10081171159601</v>
      </c>
      <c r="K11322" s="42">
        <v>437.31698441552197</v>
      </c>
      <c r="N11322" s="43"/>
    </row>
    <row r="11323" spans="1:14" x14ac:dyDescent="0.3">
      <c r="A11323" s="10" t="s">
        <v>9</v>
      </c>
      <c r="B11323" s="10" t="s">
        <v>230</v>
      </c>
      <c r="C11323" s="10" t="s">
        <v>4743</v>
      </c>
      <c r="D11323" s="10" t="s">
        <v>4762</v>
      </c>
      <c r="E11323" s="11" t="s">
        <v>5675</v>
      </c>
      <c r="F11323" s="10" t="s">
        <v>4746</v>
      </c>
      <c r="G11323" s="11" t="s">
        <v>4747</v>
      </c>
      <c r="H11323" s="42">
        <v>9760.6708999999992</v>
      </c>
      <c r="I11323" s="42">
        <v>71.3726770273489</v>
      </c>
      <c r="J11323" s="42">
        <v>43.710739924104203</v>
      </c>
      <c r="K11323" s="42">
        <v>115.083416951453</v>
      </c>
      <c r="N11323" s="43"/>
    </row>
    <row r="11324" spans="1:14" x14ac:dyDescent="0.3">
      <c r="A11324" s="10" t="s">
        <v>9</v>
      </c>
      <c r="B11324" s="10" t="s">
        <v>230</v>
      </c>
      <c r="C11324" s="10" t="s">
        <v>4743</v>
      </c>
      <c r="D11324" s="10" t="s">
        <v>4762</v>
      </c>
      <c r="E11324" s="11" t="s">
        <v>5675</v>
      </c>
      <c r="F11324" s="10" t="s">
        <v>4748</v>
      </c>
      <c r="G11324" s="11" t="s">
        <v>4749</v>
      </c>
      <c r="H11324" s="42">
        <v>80471.309500000003</v>
      </c>
      <c r="I11324" s="42">
        <v>588.42807060325504</v>
      </c>
      <c r="J11324" s="42">
        <v>360.37076692983698</v>
      </c>
      <c r="K11324" s="42">
        <v>948.79883753309105</v>
      </c>
      <c r="N11324" s="43"/>
    </row>
    <row r="11325" spans="1:14" x14ac:dyDescent="0.3">
      <c r="A11325" s="10" t="s">
        <v>9</v>
      </c>
      <c r="B11325" s="10" t="s">
        <v>230</v>
      </c>
      <c r="C11325" s="10" t="s">
        <v>4743</v>
      </c>
      <c r="D11325" s="10" t="s">
        <v>4762</v>
      </c>
      <c r="E11325" s="11" t="s">
        <v>5675</v>
      </c>
      <c r="F11325" s="10" t="s">
        <v>4833</v>
      </c>
      <c r="G11325" s="11" t="s">
        <v>4834</v>
      </c>
      <c r="H11325" s="42">
        <v>120164.7047</v>
      </c>
      <c r="I11325" s="42">
        <v>878.67695718113998</v>
      </c>
      <c r="J11325" s="42">
        <v>0</v>
      </c>
      <c r="K11325" s="42">
        <v>878.67695718113998</v>
      </c>
      <c r="N11325" s="43"/>
    </row>
    <row r="11326" spans="1:14" x14ac:dyDescent="0.3">
      <c r="A11326" s="10" t="s">
        <v>9</v>
      </c>
      <c r="B11326" s="10" t="s">
        <v>230</v>
      </c>
      <c r="C11326" s="10" t="s">
        <v>4743</v>
      </c>
      <c r="D11326" s="10" t="s">
        <v>4762</v>
      </c>
      <c r="E11326" s="11" t="s">
        <v>5675</v>
      </c>
      <c r="F11326" s="10" t="s">
        <v>4760</v>
      </c>
      <c r="G11326" s="11" t="s">
        <v>4761</v>
      </c>
      <c r="H11326" s="42">
        <v>71144.446100000001</v>
      </c>
      <c r="I11326" s="42">
        <v>520.22751255489902</v>
      </c>
      <c r="J11326" s="42">
        <v>318.60272655791499</v>
      </c>
      <c r="K11326" s="42">
        <v>838.83023911281396</v>
      </c>
      <c r="N11326" s="43"/>
    </row>
    <row r="11327" spans="1:14" x14ac:dyDescent="0.3">
      <c r="A11327" s="10" t="s">
        <v>9</v>
      </c>
      <c r="B11327" s="10" t="s">
        <v>230</v>
      </c>
      <c r="C11327" s="10" t="s">
        <v>4743</v>
      </c>
      <c r="D11327" s="10" t="s">
        <v>4762</v>
      </c>
      <c r="E11327" s="11" t="s">
        <v>5675</v>
      </c>
      <c r="F11327" s="10" t="s">
        <v>4754</v>
      </c>
      <c r="G11327" s="11" t="s">
        <v>4755</v>
      </c>
      <c r="H11327" s="42">
        <v>2819.7494000000002</v>
      </c>
      <c r="I11327" s="42">
        <v>20.618773363456398</v>
      </c>
      <c r="J11327" s="42">
        <v>12.627547089185599</v>
      </c>
      <c r="K11327" s="42">
        <v>33.246320452642003</v>
      </c>
      <c r="N11327" s="43"/>
    </row>
    <row r="11328" spans="1:14" x14ac:dyDescent="0.3">
      <c r="A11328" s="10" t="s">
        <v>9</v>
      </c>
      <c r="B11328" s="10" t="s">
        <v>230</v>
      </c>
      <c r="C11328" s="10" t="s">
        <v>4743</v>
      </c>
      <c r="D11328" s="10" t="s">
        <v>4766</v>
      </c>
      <c r="E11328" s="11" t="s">
        <v>7399</v>
      </c>
      <c r="F11328" s="10" t="s">
        <v>13</v>
      </c>
      <c r="G11328" s="11" t="s">
        <v>415</v>
      </c>
      <c r="H11328" s="42">
        <v>0</v>
      </c>
      <c r="I11328" s="42">
        <v>0</v>
      </c>
      <c r="J11328" s="42">
        <v>0</v>
      </c>
      <c r="K11328" s="42">
        <v>0</v>
      </c>
      <c r="N11328" s="43"/>
    </row>
    <row r="11329" spans="1:14" x14ac:dyDescent="0.3">
      <c r="A11329" s="10" t="s">
        <v>9</v>
      </c>
      <c r="B11329" s="10" t="s">
        <v>230</v>
      </c>
      <c r="C11329" s="10" t="s">
        <v>4743</v>
      </c>
      <c r="D11329" s="10" t="s">
        <v>4766</v>
      </c>
      <c r="E11329" s="11" t="s">
        <v>7399</v>
      </c>
      <c r="F11329" s="10" t="s">
        <v>416</v>
      </c>
      <c r="G11329" s="11" t="s">
        <v>417</v>
      </c>
      <c r="H11329" s="42">
        <v>85730.397899999996</v>
      </c>
      <c r="I11329" s="42">
        <v>305.11696386417299</v>
      </c>
      <c r="J11329" s="42">
        <v>0</v>
      </c>
      <c r="K11329" s="42">
        <v>305.11696386417299</v>
      </c>
      <c r="N11329" s="43"/>
    </row>
    <row r="11330" spans="1:14" x14ac:dyDescent="0.3">
      <c r="A11330" s="10" t="s">
        <v>9</v>
      </c>
      <c r="B11330" s="10" t="s">
        <v>230</v>
      </c>
      <c r="C11330" s="10" t="s">
        <v>4743</v>
      </c>
      <c r="D11330" s="10" t="s">
        <v>4766</v>
      </c>
      <c r="E11330" s="11" t="s">
        <v>7399</v>
      </c>
      <c r="F11330" s="10" t="s">
        <v>4746</v>
      </c>
      <c r="G11330" s="11" t="s">
        <v>4747</v>
      </c>
      <c r="H11330" s="42">
        <v>1953.9692</v>
      </c>
      <c r="I11330" s="42">
        <v>6.9542327946250202</v>
      </c>
      <c r="J11330" s="42">
        <v>0</v>
      </c>
      <c r="K11330" s="42">
        <v>6.9542327946250202</v>
      </c>
      <c r="N11330" s="43"/>
    </row>
    <row r="11331" spans="1:14" x14ac:dyDescent="0.3">
      <c r="A11331" s="10" t="s">
        <v>9</v>
      </c>
      <c r="B11331" s="10" t="s">
        <v>230</v>
      </c>
      <c r="C11331" s="10" t="s">
        <v>4743</v>
      </c>
      <c r="D11331" s="10" t="s">
        <v>4766</v>
      </c>
      <c r="E11331" s="11" t="s">
        <v>7399</v>
      </c>
      <c r="F11331" s="10" t="s">
        <v>4748</v>
      </c>
      <c r="G11331" s="11" t="s">
        <v>4749</v>
      </c>
      <c r="H11331" s="42">
        <v>41521.845200000003</v>
      </c>
      <c r="I11331" s="42">
        <v>147.77744688578201</v>
      </c>
      <c r="J11331" s="42">
        <v>0</v>
      </c>
      <c r="K11331" s="42">
        <v>147.77744688578201</v>
      </c>
      <c r="N11331" s="43"/>
    </row>
    <row r="11332" spans="1:14" x14ac:dyDescent="0.3">
      <c r="A11332" s="10" t="s">
        <v>9</v>
      </c>
      <c r="B11332" s="10" t="s">
        <v>230</v>
      </c>
      <c r="C11332" s="10" t="s">
        <v>4743</v>
      </c>
      <c r="D11332" s="10" t="s">
        <v>4766</v>
      </c>
      <c r="E11332" s="11" t="s">
        <v>7399</v>
      </c>
      <c r="F11332" s="10" t="s">
        <v>4760</v>
      </c>
      <c r="G11332" s="11" t="s">
        <v>4761</v>
      </c>
      <c r="H11332" s="42">
        <v>78647.259699999995</v>
      </c>
      <c r="I11332" s="42">
        <v>279.90786998365701</v>
      </c>
      <c r="J11332" s="42">
        <v>0</v>
      </c>
      <c r="K11332" s="42">
        <v>279.90786998365701</v>
      </c>
      <c r="N11332" s="43"/>
    </row>
    <row r="11333" spans="1:14" x14ac:dyDescent="0.3">
      <c r="A11333" s="10" t="s">
        <v>9</v>
      </c>
      <c r="B11333" s="10" t="s">
        <v>230</v>
      </c>
      <c r="C11333" s="10" t="s">
        <v>4743</v>
      </c>
      <c r="D11333" s="10" t="s">
        <v>4766</v>
      </c>
      <c r="E11333" s="11" t="s">
        <v>7399</v>
      </c>
      <c r="F11333" s="10" t="s">
        <v>4754</v>
      </c>
      <c r="G11333" s="11" t="s">
        <v>4755</v>
      </c>
      <c r="H11333" s="42">
        <v>14654.768899999999</v>
      </c>
      <c r="I11333" s="42">
        <v>52.156745959687697</v>
      </c>
      <c r="J11333" s="42">
        <v>0</v>
      </c>
      <c r="K11333" s="42">
        <v>52.156745959687697</v>
      </c>
      <c r="N11333" s="43"/>
    </row>
    <row r="11334" spans="1:14" x14ac:dyDescent="0.3">
      <c r="A11334" s="10" t="s">
        <v>9</v>
      </c>
      <c r="B11334" s="10" t="s">
        <v>230</v>
      </c>
      <c r="C11334" s="10" t="s">
        <v>4743</v>
      </c>
      <c r="D11334" s="10" t="s">
        <v>4768</v>
      </c>
      <c r="E11334" s="11" t="s">
        <v>4773</v>
      </c>
      <c r="F11334" s="10" t="s">
        <v>13</v>
      </c>
      <c r="G11334" s="11" t="s">
        <v>415</v>
      </c>
      <c r="H11334" s="42">
        <v>0</v>
      </c>
      <c r="I11334" s="42">
        <v>0</v>
      </c>
      <c r="J11334" s="42">
        <v>0</v>
      </c>
      <c r="K11334" s="42">
        <v>0</v>
      </c>
      <c r="N11334" s="43"/>
    </row>
    <row r="11335" spans="1:14" x14ac:dyDescent="0.3">
      <c r="A11335" s="10" t="s">
        <v>9</v>
      </c>
      <c r="B11335" s="10" t="s">
        <v>230</v>
      </c>
      <c r="C11335" s="10" t="s">
        <v>4743</v>
      </c>
      <c r="D11335" s="10" t="s">
        <v>4768</v>
      </c>
      <c r="E11335" s="11" t="s">
        <v>4773</v>
      </c>
      <c r="F11335" s="10" t="s">
        <v>416</v>
      </c>
      <c r="G11335" s="11" t="s">
        <v>417</v>
      </c>
      <c r="H11335" s="42">
        <v>30000.573899999999</v>
      </c>
      <c r="I11335" s="42">
        <v>80.615089801653895</v>
      </c>
      <c r="J11335" s="42">
        <v>214.40266755555601</v>
      </c>
      <c r="K11335" s="42">
        <v>295.01775735720901</v>
      </c>
      <c r="N11335" s="43"/>
    </row>
    <row r="11336" spans="1:14" x14ac:dyDescent="0.3">
      <c r="A11336" s="10" t="s">
        <v>9</v>
      </c>
      <c r="B11336" s="10" t="s">
        <v>230</v>
      </c>
      <c r="C11336" s="10" t="s">
        <v>4743</v>
      </c>
      <c r="D11336" s="10" t="s">
        <v>4768</v>
      </c>
      <c r="E11336" s="11" t="s">
        <v>4773</v>
      </c>
      <c r="F11336" s="10" t="s">
        <v>4746</v>
      </c>
      <c r="G11336" s="11" t="s">
        <v>4747</v>
      </c>
      <c r="H11336" s="42">
        <v>3468.2743999999998</v>
      </c>
      <c r="I11336" s="42">
        <v>9.3196635608848499</v>
      </c>
      <c r="J11336" s="42">
        <v>24.786435555555599</v>
      </c>
      <c r="K11336" s="42">
        <v>34.106099116440397</v>
      </c>
      <c r="N11336" s="43"/>
    </row>
    <row r="11337" spans="1:14" x14ac:dyDescent="0.3">
      <c r="A11337" s="10" t="s">
        <v>9</v>
      </c>
      <c r="B11337" s="10" t="s">
        <v>230</v>
      </c>
      <c r="C11337" s="10" t="s">
        <v>4743</v>
      </c>
      <c r="D11337" s="10" t="s">
        <v>4768</v>
      </c>
      <c r="E11337" s="11" t="s">
        <v>4773</v>
      </c>
      <c r="F11337" s="10" t="s">
        <v>4748</v>
      </c>
      <c r="G11337" s="11" t="s">
        <v>4749</v>
      </c>
      <c r="H11337" s="42">
        <v>19665.153399999999</v>
      </c>
      <c r="I11337" s="42">
        <v>52.123994638069703</v>
      </c>
      <c r="J11337" s="42">
        <v>0</v>
      </c>
      <c r="K11337" s="42">
        <v>52.123994638069703</v>
      </c>
      <c r="N11337" s="43"/>
    </row>
    <row r="11338" spans="1:14" x14ac:dyDescent="0.3">
      <c r="A11338" s="10" t="s">
        <v>9</v>
      </c>
      <c r="B11338" s="10" t="s">
        <v>230</v>
      </c>
      <c r="C11338" s="10" t="s">
        <v>4743</v>
      </c>
      <c r="D11338" s="10" t="s">
        <v>4768</v>
      </c>
      <c r="E11338" s="11" t="s">
        <v>4773</v>
      </c>
      <c r="F11338" s="10" t="s">
        <v>4760</v>
      </c>
      <c r="G11338" s="11" t="s">
        <v>4761</v>
      </c>
      <c r="H11338" s="42">
        <v>51286.720000000001</v>
      </c>
      <c r="I11338" s="42">
        <v>135.93937801608601</v>
      </c>
      <c r="J11338" s="42">
        <v>0</v>
      </c>
      <c r="K11338" s="42">
        <v>135.93937801608601</v>
      </c>
      <c r="N11338" s="43"/>
    </row>
    <row r="11339" spans="1:14" x14ac:dyDescent="0.3">
      <c r="A11339" s="10" t="s">
        <v>9</v>
      </c>
      <c r="B11339" s="10" t="s">
        <v>230</v>
      </c>
      <c r="C11339" s="10" t="s">
        <v>4743</v>
      </c>
      <c r="D11339" s="10" t="s">
        <v>4768</v>
      </c>
      <c r="E11339" s="11" t="s">
        <v>4773</v>
      </c>
      <c r="F11339" s="10" t="s">
        <v>4754</v>
      </c>
      <c r="G11339" s="11" t="s">
        <v>4755</v>
      </c>
      <c r="H11339" s="42">
        <v>2254.3784000000001</v>
      </c>
      <c r="I11339" s="42">
        <v>6.0577813145751502</v>
      </c>
      <c r="J11339" s="42">
        <v>16.111183111111099</v>
      </c>
      <c r="K11339" s="42">
        <v>22.168964425686301</v>
      </c>
      <c r="N11339" s="43"/>
    </row>
    <row r="11340" spans="1:14" x14ac:dyDescent="0.3">
      <c r="A11340" s="10" t="s">
        <v>9</v>
      </c>
      <c r="B11340" s="10" t="s">
        <v>230</v>
      </c>
      <c r="C11340" s="10" t="s">
        <v>4743</v>
      </c>
      <c r="D11340" s="10" t="s">
        <v>4770</v>
      </c>
      <c r="E11340" s="11" t="s">
        <v>4777</v>
      </c>
      <c r="F11340" s="10" t="s">
        <v>416</v>
      </c>
      <c r="G11340" s="11" t="s">
        <v>417</v>
      </c>
      <c r="H11340" s="42">
        <v>38211.7791</v>
      </c>
      <c r="I11340" s="42">
        <v>105.17675637302401</v>
      </c>
      <c r="J11340" s="42">
        <v>0</v>
      </c>
      <c r="K11340" s="42">
        <v>105.17675637302401</v>
      </c>
      <c r="N11340" s="43"/>
    </row>
    <row r="11341" spans="1:14" x14ac:dyDescent="0.3">
      <c r="A11341" s="10" t="s">
        <v>9</v>
      </c>
      <c r="B11341" s="10" t="s">
        <v>230</v>
      </c>
      <c r="C11341" s="10" t="s">
        <v>4743</v>
      </c>
      <c r="D11341" s="10" t="s">
        <v>4770</v>
      </c>
      <c r="E11341" s="11" t="s">
        <v>4777</v>
      </c>
      <c r="F11341" s="10" t="s">
        <v>4746</v>
      </c>
      <c r="G11341" s="11" t="s">
        <v>4747</v>
      </c>
      <c r="H11341" s="42">
        <v>491.99720000000002</v>
      </c>
      <c r="I11341" s="42">
        <v>1.3542071636011599</v>
      </c>
      <c r="J11341" s="42">
        <v>0</v>
      </c>
      <c r="K11341" s="42">
        <v>1.3542071636011599</v>
      </c>
      <c r="N11341" s="43"/>
    </row>
    <row r="11342" spans="1:14" x14ac:dyDescent="0.3">
      <c r="A11342" s="10" t="s">
        <v>9</v>
      </c>
      <c r="B11342" s="10" t="s">
        <v>230</v>
      </c>
      <c r="C11342" s="10" t="s">
        <v>4743</v>
      </c>
      <c r="D11342" s="10" t="s">
        <v>4770</v>
      </c>
      <c r="E11342" s="11" t="s">
        <v>4777</v>
      </c>
      <c r="F11342" s="10" t="s">
        <v>4748</v>
      </c>
      <c r="G11342" s="11" t="s">
        <v>4749</v>
      </c>
      <c r="H11342" s="42">
        <v>31323.818899999998</v>
      </c>
      <c r="I11342" s="42">
        <v>86.217856082607298</v>
      </c>
      <c r="J11342" s="42">
        <v>0</v>
      </c>
      <c r="K11342" s="42">
        <v>86.217856082607298</v>
      </c>
      <c r="N11342" s="43"/>
    </row>
    <row r="11343" spans="1:14" x14ac:dyDescent="0.3">
      <c r="A11343" s="10" t="s">
        <v>9</v>
      </c>
      <c r="B11343" s="10" t="s">
        <v>230</v>
      </c>
      <c r="C11343" s="10" t="s">
        <v>4743</v>
      </c>
      <c r="D11343" s="10" t="s">
        <v>4770</v>
      </c>
      <c r="E11343" s="11" t="s">
        <v>4777</v>
      </c>
      <c r="F11343" s="10" t="s">
        <v>4760</v>
      </c>
      <c r="G11343" s="11" t="s">
        <v>4761</v>
      </c>
      <c r="H11343" s="42">
        <v>26075.849300000002</v>
      </c>
      <c r="I11343" s="42">
        <v>71.772979670861602</v>
      </c>
      <c r="J11343" s="42">
        <v>0</v>
      </c>
      <c r="K11343" s="42">
        <v>71.772979670861602</v>
      </c>
      <c r="N11343" s="43"/>
    </row>
    <row r="11344" spans="1:14" x14ac:dyDescent="0.3">
      <c r="A11344" s="10" t="s">
        <v>9</v>
      </c>
      <c r="B11344" s="10" t="s">
        <v>230</v>
      </c>
      <c r="C11344" s="10" t="s">
        <v>4743</v>
      </c>
      <c r="D11344" s="10" t="s">
        <v>4770</v>
      </c>
      <c r="E11344" s="11" t="s">
        <v>4777</v>
      </c>
      <c r="F11344" s="10" t="s">
        <v>4754</v>
      </c>
      <c r="G11344" s="11" t="s">
        <v>4755</v>
      </c>
      <c r="H11344" s="42">
        <v>4919.9715999999999</v>
      </c>
      <c r="I11344" s="42">
        <v>13.542071636011601</v>
      </c>
      <c r="J11344" s="42">
        <v>0</v>
      </c>
      <c r="K11344" s="42">
        <v>13.542071636011601</v>
      </c>
      <c r="N11344" s="43"/>
    </row>
    <row r="11345" spans="1:14" x14ac:dyDescent="0.3">
      <c r="A11345" s="10" t="s">
        <v>9</v>
      </c>
      <c r="B11345" s="10" t="s">
        <v>230</v>
      </c>
      <c r="C11345" s="10" t="s">
        <v>4779</v>
      </c>
      <c r="D11345" s="10" t="s">
        <v>7400</v>
      </c>
      <c r="E11345" s="11" t="s">
        <v>7401</v>
      </c>
      <c r="F11345" s="10" t="s">
        <v>13</v>
      </c>
      <c r="G11345" s="11" t="s">
        <v>415</v>
      </c>
      <c r="H11345" s="42">
        <v>0</v>
      </c>
      <c r="I11345" s="42">
        <v>0</v>
      </c>
      <c r="J11345" s="42">
        <v>0</v>
      </c>
      <c r="K11345" s="42">
        <v>0</v>
      </c>
      <c r="N11345" s="43"/>
    </row>
    <row r="11346" spans="1:14" x14ac:dyDescent="0.3">
      <c r="A11346" s="10" t="s">
        <v>9</v>
      </c>
      <c r="B11346" s="10" t="s">
        <v>230</v>
      </c>
      <c r="C11346" s="10" t="s">
        <v>4779</v>
      </c>
      <c r="D11346" s="10" t="s">
        <v>7400</v>
      </c>
      <c r="E11346" s="11" t="s">
        <v>7401</v>
      </c>
      <c r="F11346" s="10" t="s">
        <v>416</v>
      </c>
      <c r="G11346" s="11" t="s">
        <v>417</v>
      </c>
      <c r="H11346" s="42">
        <v>1293018.1033000001</v>
      </c>
      <c r="I11346" s="42">
        <v>7764.5902216964996</v>
      </c>
      <c r="J11346" s="42">
        <v>42920.102316148899</v>
      </c>
      <c r="K11346" s="42">
        <v>50684.692537845403</v>
      </c>
      <c r="N11346" s="43"/>
    </row>
    <row r="11347" spans="1:14" x14ac:dyDescent="0.3">
      <c r="A11347" s="10" t="s">
        <v>9</v>
      </c>
      <c r="B11347" s="10" t="s">
        <v>230</v>
      </c>
      <c r="C11347" s="10" t="s">
        <v>4779</v>
      </c>
      <c r="D11347" s="10" t="s">
        <v>7400</v>
      </c>
      <c r="E11347" s="11" t="s">
        <v>7401</v>
      </c>
      <c r="F11347" s="10" t="s">
        <v>4784</v>
      </c>
      <c r="G11347" s="11" t="s">
        <v>4785</v>
      </c>
      <c r="H11347" s="42">
        <v>0</v>
      </c>
      <c r="I11347" s="42">
        <v>0</v>
      </c>
      <c r="J11347" s="42">
        <v>0</v>
      </c>
      <c r="K11347" s="42">
        <v>0</v>
      </c>
      <c r="N11347" s="43"/>
    </row>
    <row r="11348" spans="1:14" x14ac:dyDescent="0.3">
      <c r="A11348" s="10" t="s">
        <v>9</v>
      </c>
      <c r="B11348" s="10" t="s">
        <v>230</v>
      </c>
      <c r="C11348" s="10" t="s">
        <v>4779</v>
      </c>
      <c r="D11348" s="10" t="s">
        <v>7400</v>
      </c>
      <c r="E11348" s="11" t="s">
        <v>7401</v>
      </c>
      <c r="F11348" s="10" t="s">
        <v>4731</v>
      </c>
      <c r="G11348" s="11" t="s">
        <v>4732</v>
      </c>
      <c r="H11348" s="42">
        <v>0</v>
      </c>
      <c r="I11348" s="42">
        <v>0</v>
      </c>
      <c r="J11348" s="42">
        <v>0</v>
      </c>
      <c r="K11348" s="42">
        <v>0</v>
      </c>
      <c r="N11348" s="43"/>
    </row>
    <row r="11349" spans="1:14" x14ac:dyDescent="0.3">
      <c r="A11349" s="10" t="s">
        <v>9</v>
      </c>
      <c r="B11349" s="10" t="s">
        <v>230</v>
      </c>
      <c r="C11349" s="10" t="s">
        <v>4779</v>
      </c>
      <c r="D11349" s="10" t="s">
        <v>7400</v>
      </c>
      <c r="E11349" s="11" t="s">
        <v>7401</v>
      </c>
      <c r="F11349" s="10" t="s">
        <v>4786</v>
      </c>
      <c r="G11349" s="11" t="s">
        <v>4787</v>
      </c>
      <c r="H11349" s="42">
        <v>275015.34740000003</v>
      </c>
      <c r="I11349" s="42">
        <v>1651.47067258433</v>
      </c>
      <c r="J11349" s="42">
        <v>9128.7869952719502</v>
      </c>
      <c r="K11349" s="42">
        <v>10780.2576678563</v>
      </c>
      <c r="N11349" s="43"/>
    </row>
    <row r="11350" spans="1:14" x14ac:dyDescent="0.3">
      <c r="A11350" s="10" t="s">
        <v>9</v>
      </c>
      <c r="B11350" s="10" t="s">
        <v>230</v>
      </c>
      <c r="C11350" s="10" t="s">
        <v>4779</v>
      </c>
      <c r="D11350" s="10" t="s">
        <v>7400</v>
      </c>
      <c r="E11350" s="11" t="s">
        <v>7401</v>
      </c>
      <c r="F11350" s="10" t="s">
        <v>6081</v>
      </c>
      <c r="G11350" s="11" t="s">
        <v>6082</v>
      </c>
      <c r="H11350" s="42">
        <v>239932.30850000001</v>
      </c>
      <c r="I11350" s="42">
        <v>1440.79657597357</v>
      </c>
      <c r="J11350" s="42">
        <v>7964.2498434426598</v>
      </c>
      <c r="K11350" s="42">
        <v>9405.0464194162396</v>
      </c>
      <c r="N11350" s="43"/>
    </row>
    <row r="11351" spans="1:14" x14ac:dyDescent="0.3">
      <c r="A11351" s="10" t="s">
        <v>9</v>
      </c>
      <c r="B11351" s="10" t="s">
        <v>230</v>
      </c>
      <c r="C11351" s="10" t="s">
        <v>4779</v>
      </c>
      <c r="D11351" s="10" t="s">
        <v>7400</v>
      </c>
      <c r="E11351" s="11" t="s">
        <v>7401</v>
      </c>
      <c r="F11351" s="10" t="s">
        <v>4794</v>
      </c>
      <c r="G11351" s="11" t="s">
        <v>4795</v>
      </c>
      <c r="H11351" s="42">
        <v>64219.8</v>
      </c>
      <c r="I11351" s="42">
        <v>385.64071921969298</v>
      </c>
      <c r="J11351" s="42">
        <v>2131.69512538242</v>
      </c>
      <c r="K11351" s="42">
        <v>2517.3358446021198</v>
      </c>
      <c r="N11351" s="43"/>
    </row>
    <row r="11352" spans="1:14" x14ac:dyDescent="0.3">
      <c r="A11352" s="10" t="s">
        <v>9</v>
      </c>
      <c r="B11352" s="10" t="s">
        <v>230</v>
      </c>
      <c r="C11352" s="10" t="s">
        <v>4779</v>
      </c>
      <c r="D11352" s="10" t="s">
        <v>7400</v>
      </c>
      <c r="E11352" s="11" t="s">
        <v>7401</v>
      </c>
      <c r="F11352" s="10" t="s">
        <v>4859</v>
      </c>
      <c r="G11352" s="11" t="s">
        <v>4860</v>
      </c>
      <c r="H11352" s="42">
        <v>533975.74459999998</v>
      </c>
      <c r="I11352" s="42">
        <v>3206.53116536374</v>
      </c>
      <c r="J11352" s="42">
        <v>17724.650209198298</v>
      </c>
      <c r="K11352" s="42">
        <v>20931.181374561998</v>
      </c>
      <c r="N11352" s="43"/>
    </row>
    <row r="11353" spans="1:14" x14ac:dyDescent="0.3">
      <c r="A11353" s="10" t="s">
        <v>9</v>
      </c>
      <c r="B11353" s="10" t="s">
        <v>230</v>
      </c>
      <c r="C11353" s="10" t="s">
        <v>4779</v>
      </c>
      <c r="D11353" s="10" t="s">
        <v>7400</v>
      </c>
      <c r="E11353" s="11" t="s">
        <v>7401</v>
      </c>
      <c r="F11353" s="10" t="s">
        <v>5118</v>
      </c>
      <c r="G11353" s="11" t="s">
        <v>5119</v>
      </c>
      <c r="H11353" s="42">
        <v>44597.083400000003</v>
      </c>
      <c r="I11353" s="42">
        <v>267.80605501367597</v>
      </c>
      <c r="J11353" s="42">
        <v>1480.3438370711301</v>
      </c>
      <c r="K11353" s="42">
        <v>1748.1498920848001</v>
      </c>
      <c r="N11353" s="43"/>
    </row>
    <row r="11354" spans="1:14" x14ac:dyDescent="0.3">
      <c r="A11354" s="10" t="s">
        <v>9</v>
      </c>
      <c r="B11354" s="10" t="s">
        <v>230</v>
      </c>
      <c r="C11354" s="10" t="s">
        <v>4779</v>
      </c>
      <c r="D11354" s="10" t="s">
        <v>7400</v>
      </c>
      <c r="E11354" s="11" t="s">
        <v>7401</v>
      </c>
      <c r="F11354" s="10" t="s">
        <v>4788</v>
      </c>
      <c r="G11354" s="11" t="s">
        <v>4789</v>
      </c>
      <c r="H11354" s="42">
        <v>0</v>
      </c>
      <c r="I11354" s="42">
        <v>0</v>
      </c>
      <c r="J11354" s="42">
        <v>0</v>
      </c>
      <c r="K11354" s="42">
        <v>0</v>
      </c>
      <c r="N11354" s="43"/>
    </row>
    <row r="11355" spans="1:14" x14ac:dyDescent="0.3">
      <c r="A11355" s="10" t="s">
        <v>9</v>
      </c>
      <c r="B11355" s="10" t="s">
        <v>230</v>
      </c>
      <c r="C11355" s="10" t="s">
        <v>4779</v>
      </c>
      <c r="D11355" s="10" t="s">
        <v>7400</v>
      </c>
      <c r="E11355" s="11" t="s">
        <v>7401</v>
      </c>
      <c r="F11355" s="10" t="s">
        <v>4741</v>
      </c>
      <c r="G11355" s="11" t="s">
        <v>4742</v>
      </c>
      <c r="H11355" s="42">
        <v>115952.41680000001</v>
      </c>
      <c r="I11355" s="42">
        <v>696.29574303555603</v>
      </c>
      <c r="J11355" s="42">
        <v>3848.8939763849298</v>
      </c>
      <c r="K11355" s="42">
        <v>4545.1897194204903</v>
      </c>
      <c r="N11355" s="43"/>
    </row>
    <row r="11356" spans="1:14" x14ac:dyDescent="0.3">
      <c r="A11356" s="10" t="s">
        <v>9</v>
      </c>
      <c r="B11356" s="10" t="s">
        <v>230</v>
      </c>
      <c r="C11356" s="10" t="s">
        <v>4779</v>
      </c>
      <c r="D11356" s="10" t="s">
        <v>7400</v>
      </c>
      <c r="E11356" s="11" t="s">
        <v>7401</v>
      </c>
      <c r="F11356" s="10" t="s">
        <v>6764</v>
      </c>
      <c r="G11356" s="11" t="s">
        <v>6765</v>
      </c>
      <c r="H11356" s="42">
        <v>46083.652800000003</v>
      </c>
      <c r="I11356" s="42">
        <v>276.73292351413102</v>
      </c>
      <c r="J11356" s="42">
        <v>1529.6886316401601</v>
      </c>
      <c r="K11356" s="42">
        <v>1806.4215551543</v>
      </c>
      <c r="N11356" s="43"/>
    </row>
    <row r="11357" spans="1:14" x14ac:dyDescent="0.3">
      <c r="A11357" s="10" t="s">
        <v>9</v>
      </c>
      <c r="B11357" s="10" t="s">
        <v>230</v>
      </c>
      <c r="C11357" s="10" t="s">
        <v>4779</v>
      </c>
      <c r="D11357" s="10" t="s">
        <v>7402</v>
      </c>
      <c r="E11357" s="11" t="s">
        <v>7403</v>
      </c>
      <c r="F11357" s="10" t="s">
        <v>13</v>
      </c>
      <c r="G11357" s="11" t="s">
        <v>415</v>
      </c>
      <c r="H11357" s="42">
        <v>0</v>
      </c>
      <c r="I11357" s="42">
        <v>0</v>
      </c>
      <c r="J11357" s="42">
        <v>0</v>
      </c>
      <c r="K11357" s="42">
        <v>0</v>
      </c>
      <c r="N11357" s="43"/>
    </row>
    <row r="11358" spans="1:14" x14ac:dyDescent="0.3">
      <c r="A11358" s="10" t="s">
        <v>9</v>
      </c>
      <c r="B11358" s="10" t="s">
        <v>230</v>
      </c>
      <c r="C11358" s="10" t="s">
        <v>4779</v>
      </c>
      <c r="D11358" s="10" t="s">
        <v>7402</v>
      </c>
      <c r="E11358" s="11" t="s">
        <v>7403</v>
      </c>
      <c r="F11358" s="10" t="s">
        <v>416</v>
      </c>
      <c r="G11358" s="11" t="s">
        <v>417</v>
      </c>
      <c r="H11358" s="42">
        <v>256869.323</v>
      </c>
      <c r="I11358" s="42">
        <v>1975.15177692463</v>
      </c>
      <c r="J11358" s="42">
        <v>2206.0887125203999</v>
      </c>
      <c r="K11358" s="42">
        <v>4181.2404894450301</v>
      </c>
      <c r="N11358" s="43"/>
    </row>
    <row r="11359" spans="1:14" x14ac:dyDescent="0.3">
      <c r="A11359" s="10" t="s">
        <v>9</v>
      </c>
      <c r="B11359" s="10" t="s">
        <v>230</v>
      </c>
      <c r="C11359" s="10" t="s">
        <v>4779</v>
      </c>
      <c r="D11359" s="10" t="s">
        <v>7402</v>
      </c>
      <c r="E11359" s="11" t="s">
        <v>7403</v>
      </c>
      <c r="F11359" s="10" t="s">
        <v>4731</v>
      </c>
      <c r="G11359" s="11" t="s">
        <v>4732</v>
      </c>
      <c r="H11359" s="42">
        <v>0</v>
      </c>
      <c r="I11359" s="42">
        <v>0</v>
      </c>
      <c r="J11359" s="42">
        <v>0</v>
      </c>
      <c r="K11359" s="42">
        <v>0</v>
      </c>
      <c r="N11359" s="43"/>
    </row>
    <row r="11360" spans="1:14" x14ac:dyDescent="0.3">
      <c r="A11360" s="10" t="s">
        <v>9</v>
      </c>
      <c r="B11360" s="10" t="s">
        <v>230</v>
      </c>
      <c r="C11360" s="10" t="s">
        <v>4779</v>
      </c>
      <c r="D11360" s="10" t="s">
        <v>7402</v>
      </c>
      <c r="E11360" s="11" t="s">
        <v>7403</v>
      </c>
      <c r="F11360" s="10" t="s">
        <v>4786</v>
      </c>
      <c r="G11360" s="11" t="s">
        <v>4787</v>
      </c>
      <c r="H11360" s="42">
        <v>143200.92939999999</v>
      </c>
      <c r="I11360" s="42">
        <v>1101.1185257627801</v>
      </c>
      <c r="J11360" s="42">
        <v>1229.8625245978101</v>
      </c>
      <c r="K11360" s="42">
        <v>2330.98105036059</v>
      </c>
      <c r="N11360" s="43"/>
    </row>
    <row r="11361" spans="1:14" x14ac:dyDescent="0.3">
      <c r="A11361" s="10" t="s">
        <v>9</v>
      </c>
      <c r="B11361" s="10" t="s">
        <v>230</v>
      </c>
      <c r="C11361" s="10" t="s">
        <v>4779</v>
      </c>
      <c r="D11361" s="10" t="s">
        <v>7402</v>
      </c>
      <c r="E11361" s="11" t="s">
        <v>7403</v>
      </c>
      <c r="F11361" s="10" t="s">
        <v>4739</v>
      </c>
      <c r="G11361" s="11" t="s">
        <v>4740</v>
      </c>
      <c r="H11361" s="42">
        <v>93767.572</v>
      </c>
      <c r="I11361" s="42">
        <v>721.009361083047</v>
      </c>
      <c r="J11361" s="42">
        <v>805.31057495919799</v>
      </c>
      <c r="K11361" s="42">
        <v>1526.31993604224</v>
      </c>
      <c r="N11361" s="43"/>
    </row>
    <row r="11362" spans="1:14" x14ac:dyDescent="0.3">
      <c r="A11362" s="10" t="s">
        <v>9</v>
      </c>
      <c r="B11362" s="10" t="s">
        <v>230</v>
      </c>
      <c r="C11362" s="10" t="s">
        <v>4779</v>
      </c>
      <c r="D11362" s="10" t="s">
        <v>7402</v>
      </c>
      <c r="E11362" s="11" t="s">
        <v>7403</v>
      </c>
      <c r="F11362" s="10" t="s">
        <v>4788</v>
      </c>
      <c r="G11362" s="11" t="s">
        <v>4789</v>
      </c>
      <c r="H11362" s="42">
        <v>0</v>
      </c>
      <c r="I11362" s="42">
        <v>0</v>
      </c>
      <c r="J11362" s="42">
        <v>0</v>
      </c>
      <c r="K11362" s="42">
        <v>0</v>
      </c>
      <c r="N11362" s="43"/>
    </row>
    <row r="11363" spans="1:14" x14ac:dyDescent="0.3">
      <c r="A11363" s="10" t="s">
        <v>9</v>
      </c>
      <c r="B11363" s="10" t="s">
        <v>230</v>
      </c>
      <c r="C11363" s="10" t="s">
        <v>4779</v>
      </c>
      <c r="D11363" s="10" t="s">
        <v>7402</v>
      </c>
      <c r="E11363" s="11" t="s">
        <v>7403</v>
      </c>
      <c r="F11363" s="10" t="s">
        <v>4741</v>
      </c>
      <c r="G11363" s="11" t="s">
        <v>4742</v>
      </c>
      <c r="H11363" s="42">
        <v>11827.178599999999</v>
      </c>
      <c r="I11363" s="42">
        <v>90.943023641139604</v>
      </c>
      <c r="J11363" s="42">
        <v>101.576182793192</v>
      </c>
      <c r="K11363" s="42">
        <v>192.51920643433101</v>
      </c>
      <c r="N11363" s="43"/>
    </row>
    <row r="11364" spans="1:14" x14ac:dyDescent="0.3">
      <c r="A11364" s="10" t="s">
        <v>9</v>
      </c>
      <c r="B11364" s="10" t="s">
        <v>230</v>
      </c>
      <c r="C11364" s="10" t="s">
        <v>4779</v>
      </c>
      <c r="D11364" s="10" t="s">
        <v>7404</v>
      </c>
      <c r="E11364" s="11" t="s">
        <v>7405</v>
      </c>
      <c r="F11364" s="10" t="s">
        <v>13</v>
      </c>
      <c r="G11364" s="11" t="s">
        <v>415</v>
      </c>
      <c r="H11364" s="42">
        <v>0</v>
      </c>
      <c r="I11364" s="42">
        <v>0</v>
      </c>
      <c r="J11364" s="42">
        <v>0</v>
      </c>
      <c r="K11364" s="42">
        <v>0</v>
      </c>
      <c r="N11364" s="43"/>
    </row>
    <row r="11365" spans="1:14" x14ac:dyDescent="0.3">
      <c r="A11365" s="10" t="s">
        <v>9</v>
      </c>
      <c r="B11365" s="10" t="s">
        <v>230</v>
      </c>
      <c r="C11365" s="10" t="s">
        <v>4779</v>
      </c>
      <c r="D11365" s="10" t="s">
        <v>7404</v>
      </c>
      <c r="E11365" s="11" t="s">
        <v>7405</v>
      </c>
      <c r="F11365" s="10" t="s">
        <v>416</v>
      </c>
      <c r="G11365" s="11" t="s">
        <v>417</v>
      </c>
      <c r="H11365" s="42">
        <v>12224.1903</v>
      </c>
      <c r="I11365" s="42">
        <v>193.223317140874</v>
      </c>
      <c r="J11365" s="42">
        <v>1055.7536272325499</v>
      </c>
      <c r="K11365" s="42">
        <v>1248.9769443734201</v>
      </c>
      <c r="N11365" s="43"/>
    </row>
    <row r="11366" spans="1:14" x14ac:dyDescent="0.3">
      <c r="A11366" s="10" t="s">
        <v>9</v>
      </c>
      <c r="B11366" s="10" t="s">
        <v>230</v>
      </c>
      <c r="C11366" s="10" t="s">
        <v>4779</v>
      </c>
      <c r="D11366" s="10" t="s">
        <v>7404</v>
      </c>
      <c r="E11366" s="11" t="s">
        <v>7405</v>
      </c>
      <c r="F11366" s="10" t="s">
        <v>4731</v>
      </c>
      <c r="G11366" s="11" t="s">
        <v>4732</v>
      </c>
      <c r="H11366" s="42">
        <v>0</v>
      </c>
      <c r="I11366" s="42">
        <v>0</v>
      </c>
      <c r="J11366" s="42">
        <v>0</v>
      </c>
      <c r="K11366" s="42">
        <v>0</v>
      </c>
      <c r="N11366" s="43"/>
    </row>
    <row r="11367" spans="1:14" x14ac:dyDescent="0.3">
      <c r="A11367" s="10" t="s">
        <v>9</v>
      </c>
      <c r="B11367" s="10" t="s">
        <v>230</v>
      </c>
      <c r="C11367" s="10" t="s">
        <v>4779</v>
      </c>
      <c r="D11367" s="10" t="s">
        <v>7404</v>
      </c>
      <c r="E11367" s="11" t="s">
        <v>7405</v>
      </c>
      <c r="F11367" s="10" t="s">
        <v>4786</v>
      </c>
      <c r="G11367" s="11" t="s">
        <v>4787</v>
      </c>
      <c r="H11367" s="42">
        <v>17727.417700000002</v>
      </c>
      <c r="I11367" s="42">
        <v>280.210825815406</v>
      </c>
      <c r="J11367" s="42">
        <v>1531.04501113993</v>
      </c>
      <c r="K11367" s="42">
        <v>1811.2558369553301</v>
      </c>
      <c r="N11367" s="43"/>
    </row>
    <row r="11368" spans="1:14" x14ac:dyDescent="0.3">
      <c r="A11368" s="10" t="s">
        <v>9</v>
      </c>
      <c r="B11368" s="10" t="s">
        <v>230</v>
      </c>
      <c r="C11368" s="10" t="s">
        <v>4779</v>
      </c>
      <c r="D11368" s="10" t="s">
        <v>7404</v>
      </c>
      <c r="E11368" s="11" t="s">
        <v>7405</v>
      </c>
      <c r="F11368" s="10" t="s">
        <v>4788</v>
      </c>
      <c r="G11368" s="11" t="s">
        <v>4789</v>
      </c>
      <c r="H11368" s="42">
        <v>0</v>
      </c>
      <c r="I11368" s="42">
        <v>0</v>
      </c>
      <c r="J11368" s="42">
        <v>0</v>
      </c>
      <c r="K11368" s="42">
        <v>0</v>
      </c>
      <c r="N11368" s="43"/>
    </row>
    <row r="11369" spans="1:14" x14ac:dyDescent="0.3">
      <c r="A11369" s="10" t="s">
        <v>9</v>
      </c>
      <c r="B11369" s="10" t="s">
        <v>230</v>
      </c>
      <c r="C11369" s="10" t="s">
        <v>4779</v>
      </c>
      <c r="D11369" s="10" t="s">
        <v>7404</v>
      </c>
      <c r="E11369" s="11" t="s">
        <v>7405</v>
      </c>
      <c r="F11369" s="10" t="s">
        <v>4741</v>
      </c>
      <c r="G11369" s="11" t="s">
        <v>4742</v>
      </c>
      <c r="H11369" s="42">
        <v>525.23199999999997</v>
      </c>
      <c r="I11369" s="42">
        <v>8.3021512838306695</v>
      </c>
      <c r="J11369" s="42">
        <v>45.362156397238799</v>
      </c>
      <c r="K11369" s="42">
        <v>53.664307681069403</v>
      </c>
      <c r="N11369" s="43"/>
    </row>
    <row r="11370" spans="1:14" x14ac:dyDescent="0.3">
      <c r="A11370" s="10" t="s">
        <v>9</v>
      </c>
      <c r="B11370" s="10" t="s">
        <v>230</v>
      </c>
      <c r="C11370" s="10" t="s">
        <v>4779</v>
      </c>
      <c r="D11370" s="10" t="s">
        <v>7406</v>
      </c>
      <c r="E11370" s="11" t="s">
        <v>7407</v>
      </c>
      <c r="F11370" s="10" t="s">
        <v>13</v>
      </c>
      <c r="G11370" s="11" t="s">
        <v>415</v>
      </c>
      <c r="H11370" s="42">
        <v>0</v>
      </c>
      <c r="I11370" s="42">
        <v>0</v>
      </c>
      <c r="J11370" s="42">
        <v>0</v>
      </c>
      <c r="K11370" s="42">
        <v>0</v>
      </c>
      <c r="N11370" s="43"/>
    </row>
    <row r="11371" spans="1:14" x14ac:dyDescent="0.3">
      <c r="A11371" s="10" t="s">
        <v>9</v>
      </c>
      <c r="B11371" s="10" t="s">
        <v>230</v>
      </c>
      <c r="C11371" s="10" t="s">
        <v>4779</v>
      </c>
      <c r="D11371" s="10" t="s">
        <v>7406</v>
      </c>
      <c r="E11371" s="11" t="s">
        <v>7407</v>
      </c>
      <c r="F11371" s="10" t="s">
        <v>416</v>
      </c>
      <c r="G11371" s="11" t="s">
        <v>417</v>
      </c>
      <c r="H11371" s="42">
        <v>315719.33199999999</v>
      </c>
      <c r="I11371" s="42">
        <v>3182.6915689284601</v>
      </c>
      <c r="J11371" s="42">
        <v>29167.674606488599</v>
      </c>
      <c r="K11371" s="42">
        <v>32350.366175417101</v>
      </c>
      <c r="N11371" s="43"/>
    </row>
    <row r="11372" spans="1:14" x14ac:dyDescent="0.3">
      <c r="A11372" s="10" t="s">
        <v>9</v>
      </c>
      <c r="B11372" s="10" t="s">
        <v>230</v>
      </c>
      <c r="C11372" s="10" t="s">
        <v>4779</v>
      </c>
      <c r="D11372" s="10" t="s">
        <v>7406</v>
      </c>
      <c r="E11372" s="11" t="s">
        <v>7407</v>
      </c>
      <c r="F11372" s="10" t="s">
        <v>4731</v>
      </c>
      <c r="G11372" s="11" t="s">
        <v>4732</v>
      </c>
      <c r="H11372" s="42">
        <v>0</v>
      </c>
      <c r="I11372" s="42">
        <v>0</v>
      </c>
      <c r="J11372" s="42">
        <v>0</v>
      </c>
      <c r="K11372" s="42">
        <v>0</v>
      </c>
      <c r="N11372" s="43"/>
    </row>
    <row r="11373" spans="1:14" x14ac:dyDescent="0.3">
      <c r="A11373" s="10" t="s">
        <v>9</v>
      </c>
      <c r="B11373" s="10" t="s">
        <v>230</v>
      </c>
      <c r="C11373" s="10" t="s">
        <v>4779</v>
      </c>
      <c r="D11373" s="10" t="s">
        <v>7406</v>
      </c>
      <c r="E11373" s="11" t="s">
        <v>7407</v>
      </c>
      <c r="F11373" s="10" t="s">
        <v>4786</v>
      </c>
      <c r="G11373" s="11" t="s">
        <v>4787</v>
      </c>
      <c r="H11373" s="42">
        <v>36104.7045</v>
      </c>
      <c r="I11373" s="42">
        <v>363.96294749769697</v>
      </c>
      <c r="J11373" s="42">
        <v>3335.5267362603599</v>
      </c>
      <c r="K11373" s="42">
        <v>3699.48968375806</v>
      </c>
      <c r="N11373" s="43"/>
    </row>
    <row r="11374" spans="1:14" x14ac:dyDescent="0.3">
      <c r="A11374" s="10" t="s">
        <v>9</v>
      </c>
      <c r="B11374" s="10" t="s">
        <v>230</v>
      </c>
      <c r="C11374" s="10" t="s">
        <v>4779</v>
      </c>
      <c r="D11374" s="10" t="s">
        <v>7406</v>
      </c>
      <c r="E11374" s="11" t="s">
        <v>7407</v>
      </c>
      <c r="F11374" s="10" t="s">
        <v>4788</v>
      </c>
      <c r="G11374" s="11" t="s">
        <v>4789</v>
      </c>
      <c r="H11374" s="42">
        <v>0</v>
      </c>
      <c r="I11374" s="42">
        <v>0</v>
      </c>
      <c r="J11374" s="42">
        <v>0</v>
      </c>
      <c r="K11374" s="42">
        <v>0</v>
      </c>
      <c r="N11374" s="43"/>
    </row>
    <row r="11375" spans="1:14" x14ac:dyDescent="0.3">
      <c r="A11375" s="10" t="s">
        <v>9</v>
      </c>
      <c r="B11375" s="10" t="s">
        <v>230</v>
      </c>
      <c r="C11375" s="10" t="s">
        <v>4779</v>
      </c>
      <c r="D11375" s="10" t="s">
        <v>7406</v>
      </c>
      <c r="E11375" s="11" t="s">
        <v>7407</v>
      </c>
      <c r="F11375" s="10" t="s">
        <v>4741</v>
      </c>
      <c r="G11375" s="11" t="s">
        <v>4742</v>
      </c>
      <c r="H11375" s="42">
        <v>16009.0434</v>
      </c>
      <c r="I11375" s="42">
        <v>161.38336301299799</v>
      </c>
      <c r="J11375" s="42">
        <v>1478.99264421929</v>
      </c>
      <c r="K11375" s="42">
        <v>1640.37600723229</v>
      </c>
      <c r="N11375" s="43"/>
    </row>
    <row r="11376" spans="1:14" x14ac:dyDescent="0.3">
      <c r="A11376" s="10" t="s">
        <v>9</v>
      </c>
      <c r="B11376" s="10" t="s">
        <v>230</v>
      </c>
      <c r="C11376" s="10" t="s">
        <v>11</v>
      </c>
      <c r="D11376" s="10" t="s">
        <v>181</v>
      </c>
      <c r="E11376" s="11" t="s">
        <v>574</v>
      </c>
      <c r="F11376" s="10" t="s">
        <v>15</v>
      </c>
      <c r="G11376" s="11" t="s">
        <v>418</v>
      </c>
      <c r="H11376" s="42">
        <v>1142134.5662</v>
      </c>
      <c r="I11376" s="42">
        <v>6457.1303943222601</v>
      </c>
      <c r="J11376" s="42">
        <v>0</v>
      </c>
      <c r="K11376" s="42">
        <v>6457.1303943222601</v>
      </c>
      <c r="N11376" s="43"/>
    </row>
    <row r="11377" spans="1:14" x14ac:dyDescent="0.3">
      <c r="A11377" s="10" t="s">
        <v>9</v>
      </c>
      <c r="B11377" s="10" t="s">
        <v>230</v>
      </c>
      <c r="C11377" s="10" t="s">
        <v>11</v>
      </c>
      <c r="D11377" s="10" t="s">
        <v>181</v>
      </c>
      <c r="E11377" s="11" t="s">
        <v>574</v>
      </c>
      <c r="F11377" s="10" t="s">
        <v>17</v>
      </c>
      <c r="G11377" s="11" t="s">
        <v>4798</v>
      </c>
      <c r="H11377" s="42">
        <v>0</v>
      </c>
      <c r="I11377" s="42">
        <v>0</v>
      </c>
      <c r="J11377" s="42">
        <v>0</v>
      </c>
      <c r="K11377" s="42">
        <v>0</v>
      </c>
      <c r="N11377" s="43"/>
    </row>
    <row r="11378" spans="1:14" x14ac:dyDescent="0.3">
      <c r="A11378" s="10" t="s">
        <v>9</v>
      </c>
      <c r="B11378" s="10" t="s">
        <v>230</v>
      </c>
      <c r="C11378" s="10" t="s">
        <v>11</v>
      </c>
      <c r="D11378" s="10" t="s">
        <v>181</v>
      </c>
      <c r="E11378" s="11" t="s">
        <v>574</v>
      </c>
      <c r="F11378" s="10" t="s">
        <v>18</v>
      </c>
      <c r="G11378" s="11" t="s">
        <v>4799</v>
      </c>
      <c r="H11378" s="42">
        <v>1386798.8957</v>
      </c>
      <c r="I11378" s="42">
        <v>7840.3557385956601</v>
      </c>
      <c r="J11378" s="42">
        <v>45820.021361110303</v>
      </c>
      <c r="K11378" s="42">
        <v>53660.377099705998</v>
      </c>
      <c r="N11378" s="43"/>
    </row>
    <row r="11379" spans="1:14" x14ac:dyDescent="0.3">
      <c r="A11379" s="10" t="s">
        <v>9</v>
      </c>
      <c r="B11379" s="10" t="s">
        <v>230</v>
      </c>
      <c r="C11379" s="10" t="s">
        <v>11</v>
      </c>
      <c r="D11379" s="10" t="s">
        <v>229</v>
      </c>
      <c r="E11379" s="11" t="s">
        <v>646</v>
      </c>
      <c r="F11379" s="10" t="s">
        <v>25</v>
      </c>
      <c r="G11379" s="11" t="s">
        <v>4887</v>
      </c>
      <c r="H11379" s="42">
        <v>715782.53670000006</v>
      </c>
      <c r="I11379" s="42">
        <v>5233.9963153389199</v>
      </c>
      <c r="J11379" s="42">
        <v>0</v>
      </c>
      <c r="K11379" s="42">
        <v>5233.9963153389199</v>
      </c>
      <c r="N11379" s="43"/>
    </row>
    <row r="11380" spans="1:14" x14ac:dyDescent="0.3">
      <c r="A11380" s="10" t="s">
        <v>9</v>
      </c>
      <c r="B11380" s="10" t="s">
        <v>230</v>
      </c>
      <c r="C11380" s="10" t="s">
        <v>11</v>
      </c>
      <c r="D11380" s="10" t="s">
        <v>229</v>
      </c>
      <c r="E11380" s="11" t="s">
        <v>646</v>
      </c>
      <c r="F11380" s="10" t="s">
        <v>13</v>
      </c>
      <c r="G11380" s="11" t="s">
        <v>415</v>
      </c>
      <c r="H11380" s="42">
        <v>0</v>
      </c>
      <c r="I11380" s="42">
        <v>0</v>
      </c>
      <c r="J11380" s="42">
        <v>0</v>
      </c>
      <c r="K11380" s="42">
        <v>0</v>
      </c>
      <c r="N11380" s="43"/>
    </row>
    <row r="11381" spans="1:14" x14ac:dyDescent="0.3">
      <c r="A11381" s="10" t="s">
        <v>9</v>
      </c>
      <c r="B11381" s="10" t="s">
        <v>230</v>
      </c>
      <c r="C11381" s="10" t="s">
        <v>11</v>
      </c>
      <c r="D11381" s="10" t="s">
        <v>229</v>
      </c>
      <c r="E11381" s="11" t="s">
        <v>646</v>
      </c>
      <c r="F11381" s="10" t="s">
        <v>15</v>
      </c>
      <c r="G11381" s="11" t="s">
        <v>418</v>
      </c>
      <c r="H11381" s="42">
        <v>684331.48589999997</v>
      </c>
      <c r="I11381" s="42">
        <v>5004.01768936191</v>
      </c>
      <c r="J11381" s="42">
        <v>0</v>
      </c>
      <c r="K11381" s="42">
        <v>5004.01768936191</v>
      </c>
      <c r="N11381" s="43"/>
    </row>
    <row r="11382" spans="1:14" x14ac:dyDescent="0.3">
      <c r="A11382" s="10" t="s">
        <v>9</v>
      </c>
      <c r="B11382" s="10" t="s">
        <v>230</v>
      </c>
      <c r="C11382" s="10" t="s">
        <v>11</v>
      </c>
      <c r="D11382" s="10" t="s">
        <v>229</v>
      </c>
      <c r="E11382" s="11" t="s">
        <v>646</v>
      </c>
      <c r="F11382" s="10" t="s">
        <v>17</v>
      </c>
      <c r="G11382" s="11" t="s">
        <v>4798</v>
      </c>
      <c r="H11382" s="42">
        <v>0</v>
      </c>
      <c r="I11382" s="42">
        <v>0</v>
      </c>
      <c r="J11382" s="42">
        <v>0</v>
      </c>
      <c r="K11382" s="42">
        <v>0</v>
      </c>
      <c r="N11382" s="43"/>
    </row>
    <row r="11383" spans="1:14" x14ac:dyDescent="0.3">
      <c r="A11383" s="10" t="s">
        <v>9</v>
      </c>
      <c r="B11383" s="10" t="s">
        <v>230</v>
      </c>
      <c r="C11383" s="10" t="s">
        <v>11</v>
      </c>
      <c r="D11383" s="10" t="s">
        <v>229</v>
      </c>
      <c r="E11383" s="11" t="s">
        <v>646</v>
      </c>
      <c r="F11383" s="10" t="s">
        <v>18</v>
      </c>
      <c r="G11383" s="11" t="s">
        <v>4799</v>
      </c>
      <c r="H11383" s="42">
        <v>1116403.8535</v>
      </c>
      <c r="I11383" s="42">
        <v>8163.4481924392203</v>
      </c>
      <c r="J11383" s="42">
        <v>5049.6135901142497</v>
      </c>
      <c r="K11383" s="42">
        <v>13213.061782553499</v>
      </c>
      <c r="N11383" s="43"/>
    </row>
    <row r="11384" spans="1:14" x14ac:dyDescent="0.3">
      <c r="A11384" s="10" t="s">
        <v>9</v>
      </c>
      <c r="B11384" s="10" t="s">
        <v>230</v>
      </c>
      <c r="C11384" s="10" t="s">
        <v>11</v>
      </c>
      <c r="D11384" s="10" t="s">
        <v>329</v>
      </c>
      <c r="E11384" s="11" t="s">
        <v>3065</v>
      </c>
      <c r="F11384" s="10" t="s">
        <v>13</v>
      </c>
      <c r="G11384" s="11" t="s">
        <v>415</v>
      </c>
      <c r="H11384" s="42">
        <v>0</v>
      </c>
      <c r="I11384" s="42">
        <v>0</v>
      </c>
      <c r="J11384" s="42">
        <v>0</v>
      </c>
      <c r="K11384" s="42">
        <v>0</v>
      </c>
      <c r="N11384" s="43"/>
    </row>
    <row r="11385" spans="1:14" x14ac:dyDescent="0.3">
      <c r="A11385" s="10" t="s">
        <v>9</v>
      </c>
      <c r="B11385" s="10" t="s">
        <v>230</v>
      </c>
      <c r="C11385" s="10" t="s">
        <v>11</v>
      </c>
      <c r="D11385" s="10" t="s">
        <v>329</v>
      </c>
      <c r="E11385" s="11" t="s">
        <v>3065</v>
      </c>
      <c r="F11385" s="10" t="s">
        <v>15</v>
      </c>
      <c r="G11385" s="11" t="s">
        <v>418</v>
      </c>
      <c r="H11385" s="42">
        <v>3551791.7447000002</v>
      </c>
      <c r="I11385" s="42">
        <v>15089.5922681661</v>
      </c>
      <c r="J11385" s="42">
        <v>0</v>
      </c>
      <c r="K11385" s="42">
        <v>15089.5922681661</v>
      </c>
      <c r="N11385" s="43"/>
    </row>
    <row r="11386" spans="1:14" x14ac:dyDescent="0.3">
      <c r="A11386" s="10" t="s">
        <v>9</v>
      </c>
      <c r="B11386" s="10" t="s">
        <v>230</v>
      </c>
      <c r="C11386" s="10" t="s">
        <v>11</v>
      </c>
      <c r="D11386" s="10" t="s">
        <v>329</v>
      </c>
      <c r="E11386" s="11" t="s">
        <v>3065</v>
      </c>
      <c r="F11386" s="10" t="s">
        <v>16</v>
      </c>
      <c r="G11386" s="11" t="s">
        <v>426</v>
      </c>
      <c r="H11386" s="42">
        <v>226932.95879999999</v>
      </c>
      <c r="I11386" s="42">
        <v>964.11221896867301</v>
      </c>
      <c r="J11386" s="42">
        <v>0</v>
      </c>
      <c r="K11386" s="42">
        <v>964.11221896867301</v>
      </c>
      <c r="N11386" s="43"/>
    </row>
    <row r="11387" spans="1:14" x14ac:dyDescent="0.3">
      <c r="A11387" s="10" t="s">
        <v>9</v>
      </c>
      <c r="B11387" s="10" t="s">
        <v>230</v>
      </c>
      <c r="C11387" s="10" t="s">
        <v>11</v>
      </c>
      <c r="D11387" s="10" t="s">
        <v>329</v>
      </c>
      <c r="E11387" s="11" t="s">
        <v>3065</v>
      </c>
      <c r="F11387" s="10" t="s">
        <v>30</v>
      </c>
      <c r="G11387" s="11" t="s">
        <v>4888</v>
      </c>
      <c r="H11387" s="42">
        <v>3206119.8343000002</v>
      </c>
      <c r="I11387" s="42">
        <v>10402.5236344107</v>
      </c>
      <c r="J11387" s="42">
        <v>0</v>
      </c>
      <c r="K11387" s="42">
        <v>10402.5236344107</v>
      </c>
      <c r="N11387" s="43"/>
    </row>
    <row r="11388" spans="1:14" x14ac:dyDescent="0.3">
      <c r="A11388" s="10" t="s">
        <v>9</v>
      </c>
      <c r="B11388" s="10" t="s">
        <v>230</v>
      </c>
      <c r="C11388" s="10" t="s">
        <v>11</v>
      </c>
      <c r="D11388" s="10" t="s">
        <v>329</v>
      </c>
      <c r="E11388" s="11" t="s">
        <v>3065</v>
      </c>
      <c r="F11388" s="10" t="s">
        <v>17</v>
      </c>
      <c r="G11388" s="11" t="s">
        <v>4798</v>
      </c>
      <c r="H11388" s="42">
        <v>0</v>
      </c>
      <c r="I11388" s="42">
        <v>0</v>
      </c>
      <c r="J11388" s="42">
        <v>0</v>
      </c>
      <c r="K11388" s="42">
        <v>0</v>
      </c>
      <c r="N11388" s="43"/>
    </row>
    <row r="11389" spans="1:14" x14ac:dyDescent="0.3">
      <c r="A11389" s="10" t="s">
        <v>9</v>
      </c>
      <c r="B11389" s="10" t="s">
        <v>230</v>
      </c>
      <c r="C11389" s="10" t="s">
        <v>11</v>
      </c>
      <c r="D11389" s="10" t="s">
        <v>329</v>
      </c>
      <c r="E11389" s="11" t="s">
        <v>3065</v>
      </c>
      <c r="F11389" s="10" t="s">
        <v>18</v>
      </c>
      <c r="G11389" s="11" t="s">
        <v>4799</v>
      </c>
      <c r="H11389" s="42">
        <v>5467338.6683999998</v>
      </c>
      <c r="I11389" s="42">
        <v>23227.688229306801</v>
      </c>
      <c r="J11389" s="42">
        <v>78408.878570200701</v>
      </c>
      <c r="K11389" s="42">
        <v>101636.566799508</v>
      </c>
      <c r="N11389" s="43"/>
    </row>
    <row r="11390" spans="1:14" x14ac:dyDescent="0.3">
      <c r="A11390" s="10" t="s">
        <v>9</v>
      </c>
      <c r="B11390" s="10" t="s">
        <v>230</v>
      </c>
      <c r="C11390" s="10" t="s">
        <v>4800</v>
      </c>
      <c r="D11390" s="10" t="s">
        <v>7408</v>
      </c>
      <c r="E11390" s="11" t="s">
        <v>7409</v>
      </c>
      <c r="F11390" s="10" t="s">
        <v>416</v>
      </c>
      <c r="G11390" s="11" t="s">
        <v>417</v>
      </c>
      <c r="H11390" s="42">
        <v>66589.4663</v>
      </c>
      <c r="I11390" s="42">
        <v>486.92026327546898</v>
      </c>
      <c r="J11390" s="42">
        <v>186.72986896712499</v>
      </c>
      <c r="K11390" s="42">
        <v>673.65013224259496</v>
      </c>
      <c r="N11390" s="43"/>
    </row>
    <row r="11391" spans="1:14" x14ac:dyDescent="0.3">
      <c r="A11391" s="10" t="s">
        <v>9</v>
      </c>
      <c r="B11391" s="10" t="s">
        <v>230</v>
      </c>
      <c r="C11391" s="10" t="s">
        <v>4800</v>
      </c>
      <c r="D11391" s="10" t="s">
        <v>7410</v>
      </c>
      <c r="E11391" s="11" t="s">
        <v>7411</v>
      </c>
      <c r="F11391" s="10" t="s">
        <v>13</v>
      </c>
      <c r="G11391" s="11" t="s">
        <v>415</v>
      </c>
      <c r="H11391" s="42">
        <v>0</v>
      </c>
      <c r="I11391" s="42">
        <v>0</v>
      </c>
      <c r="J11391" s="42">
        <v>0</v>
      </c>
      <c r="K11391" s="42">
        <v>0</v>
      </c>
      <c r="N11391" s="43"/>
    </row>
    <row r="11392" spans="1:14" x14ac:dyDescent="0.3">
      <c r="A11392" s="10" t="s">
        <v>9</v>
      </c>
      <c r="B11392" s="10" t="s">
        <v>230</v>
      </c>
      <c r="C11392" s="10" t="s">
        <v>4800</v>
      </c>
      <c r="D11392" s="10" t="s">
        <v>7410</v>
      </c>
      <c r="E11392" s="11" t="s">
        <v>7411</v>
      </c>
      <c r="F11392" s="10" t="s">
        <v>416</v>
      </c>
      <c r="G11392" s="11" t="s">
        <v>417</v>
      </c>
      <c r="H11392" s="42">
        <v>671721.02870000002</v>
      </c>
      <c r="I11392" s="42">
        <v>3315.1979738171699</v>
      </c>
      <c r="J11392" s="42">
        <v>13293.4876568987</v>
      </c>
      <c r="K11392" s="42">
        <v>16608.6856307159</v>
      </c>
      <c r="N11392" s="43"/>
    </row>
    <row r="11393" spans="1:14" x14ac:dyDescent="0.3">
      <c r="A11393" s="10" t="s">
        <v>9</v>
      </c>
      <c r="B11393" s="10" t="s">
        <v>230</v>
      </c>
      <c r="C11393" s="10" t="s">
        <v>4800</v>
      </c>
      <c r="D11393" s="10" t="s">
        <v>7410</v>
      </c>
      <c r="E11393" s="11" t="s">
        <v>7411</v>
      </c>
      <c r="F11393" s="10" t="s">
        <v>15</v>
      </c>
      <c r="G11393" s="11" t="s">
        <v>418</v>
      </c>
      <c r="H11393" s="42">
        <v>211018.70370000001</v>
      </c>
      <c r="I11393" s="42">
        <v>1041.4573147015899</v>
      </c>
      <c r="J11393" s="42">
        <v>0</v>
      </c>
      <c r="K11393" s="42">
        <v>1041.4573147015899</v>
      </c>
      <c r="N11393" s="43"/>
    </row>
    <row r="11394" spans="1:14" x14ac:dyDescent="0.3">
      <c r="A11394" s="10" t="s">
        <v>9</v>
      </c>
      <c r="B11394" s="10" t="s">
        <v>230</v>
      </c>
      <c r="C11394" s="10" t="s">
        <v>4800</v>
      </c>
      <c r="D11394" s="10" t="s">
        <v>7412</v>
      </c>
      <c r="E11394" s="11" t="s">
        <v>7413</v>
      </c>
      <c r="F11394" s="10" t="s">
        <v>13</v>
      </c>
      <c r="G11394" s="11" t="s">
        <v>415</v>
      </c>
      <c r="H11394" s="42">
        <v>0</v>
      </c>
      <c r="I11394" s="42">
        <v>0</v>
      </c>
      <c r="J11394" s="42">
        <v>0</v>
      </c>
      <c r="K11394" s="42">
        <v>0</v>
      </c>
      <c r="N11394" s="43"/>
    </row>
    <row r="11395" spans="1:14" x14ac:dyDescent="0.3">
      <c r="A11395" s="10" t="s">
        <v>9</v>
      </c>
      <c r="B11395" s="10" t="s">
        <v>230</v>
      </c>
      <c r="C11395" s="10" t="s">
        <v>4800</v>
      </c>
      <c r="D11395" s="10" t="s">
        <v>7412</v>
      </c>
      <c r="E11395" s="11" t="s">
        <v>7413</v>
      </c>
      <c r="F11395" s="10" t="s">
        <v>416</v>
      </c>
      <c r="G11395" s="11" t="s">
        <v>417</v>
      </c>
      <c r="H11395" s="42">
        <v>455574.2475</v>
      </c>
      <c r="I11395" s="42">
        <v>2575.61797648744</v>
      </c>
      <c r="J11395" s="42">
        <v>8254.2392140532902</v>
      </c>
      <c r="K11395" s="42">
        <v>10829.857190540701</v>
      </c>
      <c r="N11395" s="43"/>
    </row>
    <row r="11396" spans="1:14" x14ac:dyDescent="0.3">
      <c r="A11396" s="10" t="s">
        <v>9</v>
      </c>
      <c r="B11396" s="10" t="s">
        <v>230</v>
      </c>
      <c r="C11396" s="10" t="s">
        <v>4800</v>
      </c>
      <c r="D11396" s="10" t="s">
        <v>7412</v>
      </c>
      <c r="E11396" s="11" t="s">
        <v>7413</v>
      </c>
      <c r="F11396" s="10" t="s">
        <v>15</v>
      </c>
      <c r="G11396" s="11" t="s">
        <v>418</v>
      </c>
      <c r="H11396" s="42">
        <v>0</v>
      </c>
      <c r="I11396" s="42">
        <v>0</v>
      </c>
      <c r="J11396" s="42">
        <v>0</v>
      </c>
      <c r="K11396" s="42">
        <v>0</v>
      </c>
      <c r="N11396" s="43"/>
    </row>
    <row r="11397" spans="1:14" x14ac:dyDescent="0.3">
      <c r="A11397" s="10" t="s">
        <v>9</v>
      </c>
      <c r="B11397" s="10" t="s">
        <v>230</v>
      </c>
      <c r="C11397" s="10" t="s">
        <v>4806</v>
      </c>
      <c r="D11397" s="10" t="s">
        <v>7414</v>
      </c>
      <c r="E11397" s="11" t="s">
        <v>7415</v>
      </c>
      <c r="F11397" s="10" t="s">
        <v>4809</v>
      </c>
      <c r="G11397" s="11" t="s">
        <v>4810</v>
      </c>
      <c r="H11397" s="42">
        <v>0</v>
      </c>
      <c r="I11397" s="42">
        <v>0</v>
      </c>
      <c r="J11397" s="42">
        <v>0</v>
      </c>
      <c r="K11397" s="42">
        <v>0</v>
      </c>
      <c r="N11397" s="4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2016 - Support</vt:lpstr>
      <vt:lpstr>2020 - Support</vt:lpstr>
      <vt:lpstr>2016 - Source</vt:lpstr>
      <vt:lpstr>2020 - Source</vt:lpstr>
      <vt:lpstr>Source - Master DB Debt</vt:lpstr>
      <vt:lpstr>Support I</vt:lpstr>
      <vt:lpstr>Support II</vt:lpstr>
      <vt:lpstr>Main</vt:lpstr>
      <vt:lpstr>2020 CB Source</vt:lpstr>
      <vt:lpstr>2020 CB Support</vt:lpstr>
      <vt:lpstr>a</vt:lpstr>
      <vt:lpstr>Main!Print_Area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VanDorp, Fred (DLGF)</dc:creator>
  <cp:lastModifiedBy>Banks, Jenny</cp:lastModifiedBy>
  <cp:lastPrinted>2020-03-27T14:09:49Z</cp:lastPrinted>
  <dcterms:created xsi:type="dcterms:W3CDTF">2020-03-25T13:27:14Z</dcterms:created>
  <dcterms:modified xsi:type="dcterms:W3CDTF">2020-04-22T20:17:01Z</dcterms:modified>
</cp:coreProperties>
</file>